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1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jat.bara\Desktop\"/>
    </mc:Choice>
  </mc:AlternateContent>
  <bookViews>
    <workbookView xWindow="0" yWindow="0" windowWidth="20490" windowHeight="7160" tabRatio="599" firstSheet="2" activeTab="5"/>
  </bookViews>
  <sheets>
    <sheet name="Application" sheetId="41" r:id="rId1"/>
    <sheet name="Cahier de commandes" sheetId="16" r:id="rId2"/>
    <sheet name="Cahier de commandes JFC" sheetId="47" r:id="rId3"/>
    <sheet name="Scheduled Maintenance1" sheetId="33" r:id="rId4"/>
    <sheet name="Feuil2" sheetId="46" r:id="rId5"/>
    <sheet name="Regime de marche" sheetId="11" r:id="rId6"/>
    <sheet name="Convertisseurs Inputs" sheetId="7" r:id="rId7"/>
    <sheet name="Convertisseurs Outputs" sheetId="13" r:id="rId8"/>
    <sheet name="Capacité stock acide engrais" sheetId="36" state="hidden" r:id="rId9"/>
    <sheet name="Convertisseurs Transfert" sheetId="49" r:id="rId10"/>
    <sheet name="Echanges Soufre" sheetId="8" r:id="rId11"/>
    <sheet name="Livraisons de H2SO4" sheetId="24" r:id="rId12"/>
    <sheet name="Livraisons de H3PO4 29" sheetId="25" r:id="rId13"/>
    <sheet name="Livraisons de H3PO4 54" sheetId="26" r:id="rId14"/>
    <sheet name="Interface" sheetId="40" r:id="rId15"/>
    <sheet name="Expeditions H2SO4" sheetId="45" r:id="rId16"/>
    <sheet name="Expeditions H2SO4 from JFD" sheetId="50" r:id="rId17"/>
    <sheet name="Expeditions H2SO4 from JFF" sheetId="51" r:id="rId18"/>
    <sheet name="Expeditions H2SO4 from JFO" sheetId="52" r:id="rId19"/>
    <sheet name="Expeditions H2SO4 from JFQ" sheetId="53" r:id="rId20"/>
    <sheet name="Expeditions H2SO4 from JFT" sheetId="54" r:id="rId21"/>
    <sheet name="Expeditions H2SO4 from IMACID" sheetId="55" r:id="rId22"/>
    <sheet name="Expeditions H2SO4 from PMP" sheetId="56" r:id="rId23"/>
    <sheet name="Expeditions 29 from JFD" sheetId="57" r:id="rId24"/>
    <sheet name="Expeditions 29 from JFF" sheetId="58" r:id="rId25"/>
    <sheet name="Expeditions 29 from JFO" sheetId="59" r:id="rId26"/>
    <sheet name="Expeditions 29 from JFQ" sheetId="60" r:id="rId27"/>
    <sheet name="Expeditions 29 from JFT" sheetId="61" r:id="rId28"/>
    <sheet name="Expeditions 29 from IMACID" sheetId="62" r:id="rId29"/>
    <sheet name="Expeditions 29 from PMP" sheetId="63" r:id="rId30"/>
    <sheet name="Expeditions H3PO4 29" sheetId="43" r:id="rId31"/>
    <sheet name="Expeditions H3PO4 54" sheetId="48" r:id="rId32"/>
    <sheet name="Paramétrage" sheetId="27" r:id="rId33"/>
    <sheet name="GENERAL" sheetId="32" r:id="rId34"/>
    <sheet name="Expeditions 54 from JFD" sheetId="65" r:id="rId35"/>
    <sheet name="Expeditions 54 from JFF" sheetId="66" r:id="rId36"/>
    <sheet name="Expeditions 54 from JFO" sheetId="67" r:id="rId37"/>
    <sheet name="Expeditions 54 from JFQ" sheetId="68" r:id="rId38"/>
    <sheet name="Expeditions 54 from JFT" sheetId="69" r:id="rId39"/>
    <sheet name="Expeditions 54 from IMACID" sheetId="70" r:id="rId40"/>
    <sheet name="Expeditions 54 from PMP" sheetId="71" r:id="rId41"/>
  </sheets>
  <definedNames>
    <definedName name="_xlnm._FilterDatabase" localSheetId="33" hidden="1">GENERAL!$A$287:$A$382</definedName>
    <definedName name="INITIALISATION_RM">'Regime de marche'!$A$4:$B$45</definedName>
    <definedName name="leslignes">Paramétrage!$A$105:$A$111</definedName>
    <definedName name="ligne_dengrai">Interface!$A$35:$A$41</definedName>
    <definedName name="ligne_dengrais">Interface!$A$3:$A$41</definedName>
    <definedName name="NOMENCLATURE">Paramétrage!$B$7:$E$57</definedName>
    <definedName name="NOMENCLATURE_07">Paramétrage!$S$7:$AD$57</definedName>
    <definedName name="NOMENCLATURE_107">Paramétrage!$F$7:$Q$57</definedName>
    <definedName name="NOMENCLATURE_JFD">Paramétrage!$AQ$5:$BB$57</definedName>
    <definedName name="NOMENCLATURE_JFF">Paramétrage!$BD$5:$BO$57</definedName>
    <definedName name="Nomenclatures" localSheetId="2">OFFSET(#REF!,1,0,COUNTA(#REF!)-1,1)</definedName>
    <definedName name="Nomenclatures" localSheetId="9">OFFSET(#REF!,1,0,COUNTA(#REF!)-1,1)</definedName>
    <definedName name="Nomenclatures" localSheetId="15">OFFSET(#REF!,1,0,COUNTA(#REF!)-1,1)</definedName>
    <definedName name="Nomenclatures" localSheetId="30">OFFSET(#REF!,1,0,COUNTA(#REF!)-1,1)</definedName>
    <definedName name="Nomenclatures" localSheetId="31">OFFSET(#REF!,1,0,COUNTA(#REF!)-1,1)</definedName>
    <definedName name="Nomenclatures">OFFSET(#REF!,1,0,COUNTA(#REF!)-1,1)</definedName>
    <definedName name="noms">Paramétrage!$B$7:$B$53</definedName>
    <definedName name="process">Interface!$K$3:$K$41</definedName>
    <definedName name="qualites">Interface!$A$58:$A$61</definedName>
  </definedNames>
  <calcPr calcId="162913"/>
</workbook>
</file>

<file path=xl/calcChain.xml><?xml version="1.0" encoding="utf-8"?>
<calcChain xmlns="http://schemas.openxmlformats.org/spreadsheetml/2006/main">
  <c r="G423" i="27" l="1"/>
  <c r="G424" i="27"/>
  <c r="G415" i="27"/>
  <c r="G416" i="27"/>
  <c r="G417" i="27"/>
  <c r="G409" i="27"/>
  <c r="G410" i="27"/>
  <c r="G403" i="27"/>
  <c r="G402" i="27"/>
  <c r="G396" i="27"/>
  <c r="G395" i="27"/>
  <c r="G389" i="27"/>
  <c r="G378" i="27"/>
  <c r="G377" i="27"/>
  <c r="G376" i="27"/>
  <c r="G373" i="27"/>
  <c r="G374" i="27"/>
  <c r="G375" i="27"/>
  <c r="G372" i="27"/>
  <c r="G365" i="27"/>
  <c r="G366" i="27"/>
  <c r="G364" i="27"/>
  <c r="G371" i="27"/>
  <c r="G370" i="27"/>
  <c r="G368" i="27"/>
  <c r="G369" i="27"/>
  <c r="G367" i="27"/>
  <c r="G363" i="27"/>
  <c r="G362" i="27"/>
  <c r="G361" i="27"/>
  <c r="G360" i="27"/>
  <c r="G358" i="27"/>
  <c r="G356" i="27"/>
  <c r="G353" i="27"/>
  <c r="G354" i="27"/>
  <c r="G355" i="27"/>
  <c r="G352" i="27"/>
  <c r="B57" i="11"/>
  <c r="MP453" i="27" l="1"/>
  <c r="MP452" i="27"/>
  <c r="MP451" i="27"/>
  <c r="MP450" i="27"/>
  <c r="MP449" i="27"/>
  <c r="MP448" i="27"/>
  <c r="A255" i="32" l="1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6" i="32"/>
  <c r="A175" i="32"/>
  <c r="A174" i="32"/>
  <c r="A173" i="32"/>
  <c r="A172" i="32"/>
  <c r="A171" i="32"/>
  <c r="A170" i="32"/>
  <c r="A169" i="32"/>
  <c r="A168" i="32"/>
  <c r="B411" i="27" l="1"/>
  <c r="B390" i="27"/>
  <c r="G153" i="71" l="1"/>
  <c r="H153" i="71"/>
  <c r="J153" i="71"/>
  <c r="K153" i="71"/>
  <c r="O153" i="71"/>
  <c r="G154" i="71"/>
  <c r="H154" i="71"/>
  <c r="J154" i="71"/>
  <c r="B154" i="71" s="1"/>
  <c r="K154" i="71"/>
  <c r="O154" i="71"/>
  <c r="G155" i="71"/>
  <c r="H155" i="71"/>
  <c r="J155" i="71"/>
  <c r="D155" i="71" s="1"/>
  <c r="K155" i="71"/>
  <c r="N155" i="71"/>
  <c r="O155" i="71"/>
  <c r="G156" i="71"/>
  <c r="H156" i="71"/>
  <c r="J156" i="71"/>
  <c r="D156" i="71" s="1"/>
  <c r="K156" i="71"/>
  <c r="O156" i="71"/>
  <c r="G157" i="71"/>
  <c r="H157" i="71"/>
  <c r="J157" i="71"/>
  <c r="K157" i="71"/>
  <c r="O157" i="71"/>
  <c r="G158" i="71"/>
  <c r="H158" i="71"/>
  <c r="J158" i="71"/>
  <c r="K158" i="71"/>
  <c r="O158" i="71"/>
  <c r="G159" i="71"/>
  <c r="H159" i="71"/>
  <c r="J159" i="71"/>
  <c r="D159" i="71" s="1"/>
  <c r="K159" i="71"/>
  <c r="O159" i="71"/>
  <c r="G160" i="71"/>
  <c r="H160" i="71"/>
  <c r="J160" i="71"/>
  <c r="D160" i="71" s="1"/>
  <c r="K160" i="71"/>
  <c r="O160" i="71"/>
  <c r="A161" i="71"/>
  <c r="G161" i="71"/>
  <c r="H161" i="71"/>
  <c r="J161" i="71"/>
  <c r="B161" i="71" s="1"/>
  <c r="K161" i="71"/>
  <c r="O161" i="71"/>
  <c r="G162" i="71"/>
  <c r="H162" i="71"/>
  <c r="J162" i="71"/>
  <c r="B162" i="71" s="1"/>
  <c r="K162" i="71"/>
  <c r="O162" i="71"/>
  <c r="G163" i="71"/>
  <c r="H163" i="71"/>
  <c r="J163" i="71"/>
  <c r="D163" i="71" s="1"/>
  <c r="K163" i="71"/>
  <c r="O163" i="71"/>
  <c r="G164" i="71"/>
  <c r="H164" i="71"/>
  <c r="J164" i="71"/>
  <c r="K164" i="71"/>
  <c r="O164" i="71"/>
  <c r="D165" i="71"/>
  <c r="G165" i="71"/>
  <c r="H165" i="71"/>
  <c r="J165" i="71"/>
  <c r="K165" i="71"/>
  <c r="N165" i="71"/>
  <c r="O165" i="71"/>
  <c r="G166" i="71"/>
  <c r="H166" i="71"/>
  <c r="J166" i="71"/>
  <c r="K166" i="71"/>
  <c r="O166" i="71"/>
  <c r="G167" i="71"/>
  <c r="H167" i="71"/>
  <c r="I167" i="71"/>
  <c r="J167" i="71"/>
  <c r="D167" i="71" s="1"/>
  <c r="K167" i="71"/>
  <c r="M167" i="71"/>
  <c r="N167" i="71"/>
  <c r="O167" i="71"/>
  <c r="G168" i="71"/>
  <c r="H168" i="71"/>
  <c r="J168" i="71"/>
  <c r="D168" i="71" s="1"/>
  <c r="K168" i="71"/>
  <c r="O168" i="71"/>
  <c r="A169" i="71"/>
  <c r="G169" i="71"/>
  <c r="H169" i="71"/>
  <c r="J169" i="71"/>
  <c r="B169" i="71" s="1"/>
  <c r="K169" i="71"/>
  <c r="O169" i="71"/>
  <c r="G170" i="71"/>
  <c r="H170" i="71"/>
  <c r="J170" i="71"/>
  <c r="B170" i="71" s="1"/>
  <c r="K170" i="71"/>
  <c r="O170" i="71"/>
  <c r="G171" i="71"/>
  <c r="H171" i="71"/>
  <c r="J171" i="71"/>
  <c r="D171" i="71" s="1"/>
  <c r="K171" i="71"/>
  <c r="O171" i="71"/>
  <c r="G172" i="71"/>
  <c r="H172" i="71"/>
  <c r="J172" i="71"/>
  <c r="K172" i="71"/>
  <c r="O172" i="71"/>
  <c r="G173" i="71"/>
  <c r="H173" i="71"/>
  <c r="J173" i="71"/>
  <c r="K173" i="71"/>
  <c r="O173" i="71"/>
  <c r="D174" i="71"/>
  <c r="G174" i="71"/>
  <c r="H174" i="71"/>
  <c r="J174" i="71"/>
  <c r="B174" i="71" s="1"/>
  <c r="K174" i="71"/>
  <c r="L174" i="71"/>
  <c r="O174" i="71"/>
  <c r="G175" i="71"/>
  <c r="H175" i="71"/>
  <c r="J175" i="71"/>
  <c r="K175" i="71"/>
  <c r="O175" i="71"/>
  <c r="G176" i="71"/>
  <c r="H176" i="71"/>
  <c r="J176" i="71"/>
  <c r="D176" i="71" s="1"/>
  <c r="K176" i="71"/>
  <c r="O176" i="71"/>
  <c r="G177" i="71"/>
  <c r="H177" i="71"/>
  <c r="J177" i="71"/>
  <c r="K177" i="71"/>
  <c r="O177" i="71"/>
  <c r="G178" i="71"/>
  <c r="H178" i="71"/>
  <c r="J178" i="71"/>
  <c r="K178" i="71"/>
  <c r="O178" i="71"/>
  <c r="G179" i="71"/>
  <c r="H179" i="71"/>
  <c r="J179" i="71"/>
  <c r="N179" i="71" s="1"/>
  <c r="K179" i="71"/>
  <c r="O179" i="71"/>
  <c r="O152" i="71"/>
  <c r="K152" i="71"/>
  <c r="J152" i="71"/>
  <c r="G152" i="71"/>
  <c r="H152" i="71"/>
  <c r="G123" i="71"/>
  <c r="H123" i="71"/>
  <c r="J123" i="71"/>
  <c r="K123" i="71"/>
  <c r="O123" i="71"/>
  <c r="G124" i="71"/>
  <c r="H124" i="71"/>
  <c r="J124" i="71"/>
  <c r="B124" i="71" s="1"/>
  <c r="K124" i="71"/>
  <c r="O124" i="71"/>
  <c r="G125" i="71"/>
  <c r="H125" i="71"/>
  <c r="J125" i="71"/>
  <c r="K125" i="71"/>
  <c r="O125" i="71"/>
  <c r="G126" i="71"/>
  <c r="H126" i="71"/>
  <c r="J126" i="71"/>
  <c r="K126" i="71"/>
  <c r="O126" i="71"/>
  <c r="G127" i="71"/>
  <c r="H127" i="71"/>
  <c r="J127" i="71"/>
  <c r="K127" i="71"/>
  <c r="O127" i="71"/>
  <c r="G128" i="71"/>
  <c r="H128" i="71"/>
  <c r="J128" i="71"/>
  <c r="B128" i="71" s="1"/>
  <c r="K128" i="71"/>
  <c r="O128" i="71"/>
  <c r="G129" i="71"/>
  <c r="H129" i="71"/>
  <c r="J129" i="71"/>
  <c r="K129" i="71"/>
  <c r="O129" i="71"/>
  <c r="G130" i="71"/>
  <c r="H130" i="71"/>
  <c r="J130" i="71"/>
  <c r="E130" i="71" s="1"/>
  <c r="K130" i="71"/>
  <c r="O130" i="71"/>
  <c r="G131" i="71"/>
  <c r="H131" i="71"/>
  <c r="J131" i="71"/>
  <c r="K131" i="71"/>
  <c r="O131" i="71"/>
  <c r="G132" i="71"/>
  <c r="H132" i="71"/>
  <c r="J132" i="71"/>
  <c r="B132" i="71" s="1"/>
  <c r="K132" i="71"/>
  <c r="L132" i="71"/>
  <c r="N132" i="71"/>
  <c r="O132" i="71"/>
  <c r="G133" i="71"/>
  <c r="H133" i="71"/>
  <c r="J133" i="71"/>
  <c r="K133" i="71"/>
  <c r="O133" i="71"/>
  <c r="G134" i="71"/>
  <c r="H134" i="71"/>
  <c r="J134" i="71"/>
  <c r="D134" i="71" s="1"/>
  <c r="K134" i="71"/>
  <c r="L134" i="71"/>
  <c r="N134" i="71"/>
  <c r="O134" i="71"/>
  <c r="G135" i="71"/>
  <c r="H135" i="71"/>
  <c r="J135" i="71"/>
  <c r="K135" i="71"/>
  <c r="O135" i="71"/>
  <c r="G136" i="71"/>
  <c r="H136" i="71"/>
  <c r="J136" i="71"/>
  <c r="D136" i="71" s="1"/>
  <c r="K136" i="71"/>
  <c r="N136" i="71"/>
  <c r="O136" i="71"/>
  <c r="G137" i="71"/>
  <c r="H137" i="71"/>
  <c r="J137" i="71"/>
  <c r="K137" i="71"/>
  <c r="O137" i="71"/>
  <c r="G138" i="71"/>
  <c r="H138" i="71"/>
  <c r="J138" i="71"/>
  <c r="D138" i="71" s="1"/>
  <c r="K138" i="71"/>
  <c r="N138" i="71"/>
  <c r="O138" i="71"/>
  <c r="G139" i="71"/>
  <c r="H139" i="71"/>
  <c r="J139" i="71"/>
  <c r="A139" i="71" s="1"/>
  <c r="K139" i="71"/>
  <c r="O139" i="71"/>
  <c r="G140" i="71"/>
  <c r="H140" i="71"/>
  <c r="J140" i="71"/>
  <c r="B140" i="71" s="1"/>
  <c r="K140" i="71"/>
  <c r="M140" i="71"/>
  <c r="O140" i="71"/>
  <c r="G141" i="71"/>
  <c r="H141" i="71"/>
  <c r="J141" i="71"/>
  <c r="K141" i="71"/>
  <c r="O141" i="71"/>
  <c r="G142" i="71"/>
  <c r="H142" i="71"/>
  <c r="J142" i="71"/>
  <c r="E142" i="71" s="1"/>
  <c r="K142" i="71"/>
  <c r="O142" i="71"/>
  <c r="G143" i="71"/>
  <c r="H143" i="71"/>
  <c r="J143" i="71"/>
  <c r="K143" i="71"/>
  <c r="O143" i="71"/>
  <c r="G144" i="71"/>
  <c r="H144" i="71"/>
  <c r="J144" i="71"/>
  <c r="I144" i="71" s="1"/>
  <c r="K144" i="71"/>
  <c r="M144" i="71"/>
  <c r="O144" i="71"/>
  <c r="D145" i="71"/>
  <c r="G145" i="71"/>
  <c r="H145" i="71"/>
  <c r="J145" i="71"/>
  <c r="C145" i="71" s="1"/>
  <c r="K145" i="71"/>
  <c r="L145" i="71"/>
  <c r="O145" i="71"/>
  <c r="C146" i="71"/>
  <c r="G146" i="71"/>
  <c r="H146" i="71"/>
  <c r="J146" i="71"/>
  <c r="K146" i="71"/>
  <c r="N146" i="71"/>
  <c r="O146" i="71"/>
  <c r="G147" i="71"/>
  <c r="H147" i="71"/>
  <c r="J147" i="71"/>
  <c r="K147" i="71"/>
  <c r="O147" i="71"/>
  <c r="G148" i="71"/>
  <c r="H148" i="71"/>
  <c r="J148" i="71"/>
  <c r="E148" i="71" s="1"/>
  <c r="K148" i="71"/>
  <c r="N148" i="71"/>
  <c r="O148" i="71"/>
  <c r="G149" i="71"/>
  <c r="H149" i="71"/>
  <c r="J149" i="71"/>
  <c r="K149" i="71"/>
  <c r="O149" i="71"/>
  <c r="O122" i="71"/>
  <c r="K122" i="71"/>
  <c r="J122" i="71"/>
  <c r="L122" i="71" s="1"/>
  <c r="H122" i="71"/>
  <c r="G122" i="71"/>
  <c r="G93" i="71"/>
  <c r="H93" i="71"/>
  <c r="J93" i="71"/>
  <c r="K93" i="71"/>
  <c r="O93" i="71"/>
  <c r="G94" i="71"/>
  <c r="H94" i="71"/>
  <c r="J94" i="71"/>
  <c r="B94" i="71" s="1"/>
  <c r="K94" i="71"/>
  <c r="O94" i="71"/>
  <c r="G95" i="71"/>
  <c r="H95" i="71"/>
  <c r="J95" i="71"/>
  <c r="K95" i="71"/>
  <c r="O95" i="71"/>
  <c r="G96" i="71"/>
  <c r="H96" i="71"/>
  <c r="J96" i="71"/>
  <c r="K96" i="71"/>
  <c r="O96" i="71"/>
  <c r="G97" i="71"/>
  <c r="H97" i="71"/>
  <c r="J97" i="71"/>
  <c r="K97" i="71"/>
  <c r="O97" i="71"/>
  <c r="G98" i="71"/>
  <c r="H98" i="71"/>
  <c r="J98" i="71"/>
  <c r="K98" i="71"/>
  <c r="O98" i="71"/>
  <c r="G99" i="71"/>
  <c r="H99" i="71"/>
  <c r="J99" i="71"/>
  <c r="K99" i="71"/>
  <c r="O99" i="71"/>
  <c r="G100" i="71"/>
  <c r="H100" i="71"/>
  <c r="J100" i="71"/>
  <c r="D100" i="71" s="1"/>
  <c r="K100" i="71"/>
  <c r="O100" i="71"/>
  <c r="G101" i="71"/>
  <c r="H101" i="71"/>
  <c r="J101" i="71"/>
  <c r="A101" i="71" s="1"/>
  <c r="K101" i="71"/>
  <c r="O101" i="71"/>
  <c r="G102" i="71"/>
  <c r="H102" i="71"/>
  <c r="J102" i="71"/>
  <c r="B102" i="71" s="1"/>
  <c r="K102" i="71"/>
  <c r="O102" i="71"/>
  <c r="G103" i="71"/>
  <c r="H103" i="71"/>
  <c r="J103" i="71"/>
  <c r="K103" i="71"/>
  <c r="O103" i="71"/>
  <c r="G104" i="71"/>
  <c r="H104" i="71"/>
  <c r="J104" i="71"/>
  <c r="D104" i="71" s="1"/>
  <c r="K104" i="71"/>
  <c r="M104" i="71"/>
  <c r="O104" i="71"/>
  <c r="G105" i="71"/>
  <c r="H105" i="71"/>
  <c r="J105" i="71"/>
  <c r="K105" i="71"/>
  <c r="O105" i="71"/>
  <c r="D106" i="71"/>
  <c r="G106" i="71"/>
  <c r="H106" i="71"/>
  <c r="J106" i="71"/>
  <c r="K106" i="71"/>
  <c r="O106" i="71"/>
  <c r="G107" i="71"/>
  <c r="H107" i="71"/>
  <c r="J107" i="71"/>
  <c r="K107" i="71"/>
  <c r="O107" i="71"/>
  <c r="G108" i="71"/>
  <c r="H108" i="71"/>
  <c r="J108" i="71"/>
  <c r="E108" i="71" s="1"/>
  <c r="K108" i="71"/>
  <c r="O108" i="71"/>
  <c r="G109" i="71"/>
  <c r="H109" i="71"/>
  <c r="J109" i="71"/>
  <c r="A109" i="71" s="1"/>
  <c r="K109" i="71"/>
  <c r="O109" i="71"/>
  <c r="G110" i="71"/>
  <c r="H110" i="71"/>
  <c r="J110" i="71"/>
  <c r="B110" i="71" s="1"/>
  <c r="K110" i="71"/>
  <c r="N110" i="71"/>
  <c r="O110" i="71"/>
  <c r="G111" i="71"/>
  <c r="H111" i="71"/>
  <c r="I111" i="71"/>
  <c r="J111" i="71"/>
  <c r="C111" i="71" s="1"/>
  <c r="K111" i="71"/>
  <c r="L111" i="71"/>
  <c r="M111" i="71"/>
  <c r="N111" i="71"/>
  <c r="O111" i="71"/>
  <c r="A112" i="71"/>
  <c r="G112" i="71"/>
  <c r="H112" i="71"/>
  <c r="J112" i="71"/>
  <c r="K112" i="71"/>
  <c r="O112" i="71"/>
  <c r="G113" i="71"/>
  <c r="H113" i="71"/>
  <c r="J113" i="71"/>
  <c r="K113" i="71"/>
  <c r="O113" i="71"/>
  <c r="G114" i="71"/>
  <c r="H114" i="71"/>
  <c r="J114" i="71"/>
  <c r="B114" i="71" s="1"/>
  <c r="K114" i="71"/>
  <c r="N114" i="71"/>
  <c r="O114" i="71"/>
  <c r="G115" i="71"/>
  <c r="H115" i="71"/>
  <c r="I115" i="71"/>
  <c r="J115" i="71"/>
  <c r="C115" i="71" s="1"/>
  <c r="K115" i="71"/>
  <c r="L115" i="71"/>
  <c r="M115" i="71"/>
  <c r="N115" i="71"/>
  <c r="O115" i="71"/>
  <c r="G116" i="71"/>
  <c r="H116" i="71"/>
  <c r="J116" i="71"/>
  <c r="I116" i="71" s="1"/>
  <c r="K116" i="71"/>
  <c r="N116" i="71"/>
  <c r="O116" i="71"/>
  <c r="G117" i="71"/>
  <c r="H117" i="71"/>
  <c r="J117" i="71"/>
  <c r="K117" i="71"/>
  <c r="O117" i="71"/>
  <c r="G118" i="71"/>
  <c r="H118" i="71"/>
  <c r="J118" i="71"/>
  <c r="K118" i="71"/>
  <c r="O118" i="71"/>
  <c r="G119" i="71"/>
  <c r="H119" i="71"/>
  <c r="J119" i="71"/>
  <c r="K119" i="71"/>
  <c r="O119" i="71"/>
  <c r="O92" i="71"/>
  <c r="K92" i="71"/>
  <c r="J92" i="71"/>
  <c r="B92" i="71" s="1"/>
  <c r="H92" i="71"/>
  <c r="G92" i="71"/>
  <c r="G63" i="71"/>
  <c r="H63" i="71"/>
  <c r="J63" i="71"/>
  <c r="K63" i="71"/>
  <c r="O63" i="71"/>
  <c r="G64" i="71"/>
  <c r="H64" i="71"/>
  <c r="J64" i="71"/>
  <c r="B64" i="71" s="1"/>
  <c r="K64" i="71"/>
  <c r="O64" i="71"/>
  <c r="G65" i="71"/>
  <c r="H65" i="71"/>
  <c r="J65" i="71"/>
  <c r="K65" i="71"/>
  <c r="O65" i="71"/>
  <c r="G66" i="71"/>
  <c r="H66" i="71"/>
  <c r="J66" i="71"/>
  <c r="K66" i="71"/>
  <c r="O66" i="71"/>
  <c r="G67" i="71"/>
  <c r="H67" i="71"/>
  <c r="J67" i="71"/>
  <c r="K67" i="71"/>
  <c r="O67" i="71"/>
  <c r="G68" i="71"/>
  <c r="H68" i="71"/>
  <c r="J68" i="71"/>
  <c r="D68" i="71" s="1"/>
  <c r="K68" i="71"/>
  <c r="O68" i="71"/>
  <c r="G69" i="71"/>
  <c r="H69" i="71"/>
  <c r="J69" i="71"/>
  <c r="C69" i="71" s="1"/>
  <c r="K69" i="71"/>
  <c r="O69" i="71"/>
  <c r="G70" i="71"/>
  <c r="H70" i="71"/>
  <c r="J70" i="71"/>
  <c r="C70" i="71" s="1"/>
  <c r="K70" i="71"/>
  <c r="O70" i="71"/>
  <c r="G71" i="71"/>
  <c r="H71" i="71"/>
  <c r="J71" i="71"/>
  <c r="D71" i="71" s="1"/>
  <c r="K71" i="71"/>
  <c r="O71" i="71"/>
  <c r="G72" i="71"/>
  <c r="H72" i="71"/>
  <c r="J72" i="71"/>
  <c r="K72" i="71"/>
  <c r="O72" i="71"/>
  <c r="G73" i="71"/>
  <c r="H73" i="71"/>
  <c r="J73" i="71"/>
  <c r="C73" i="71" s="1"/>
  <c r="K73" i="71"/>
  <c r="O73" i="71"/>
  <c r="G74" i="71"/>
  <c r="H74" i="71"/>
  <c r="J74" i="71"/>
  <c r="K74" i="71"/>
  <c r="O74" i="71"/>
  <c r="C75" i="71"/>
  <c r="G75" i="71"/>
  <c r="H75" i="71"/>
  <c r="J75" i="71"/>
  <c r="K75" i="71"/>
  <c r="O75" i="71"/>
  <c r="G76" i="71"/>
  <c r="H76" i="71"/>
  <c r="J76" i="71"/>
  <c r="N76" i="71" s="1"/>
  <c r="K76" i="71"/>
  <c r="O76" i="71"/>
  <c r="G77" i="71"/>
  <c r="H77" i="71"/>
  <c r="J77" i="71"/>
  <c r="C77" i="71" s="1"/>
  <c r="K77" i="71"/>
  <c r="O77" i="71"/>
  <c r="G78" i="71"/>
  <c r="H78" i="71"/>
  <c r="J78" i="71"/>
  <c r="D78" i="71" s="1"/>
  <c r="K78" i="71"/>
  <c r="N78" i="71"/>
  <c r="O78" i="71"/>
  <c r="G79" i="71"/>
  <c r="H79" i="71"/>
  <c r="J79" i="71"/>
  <c r="A79" i="71" s="1"/>
  <c r="K79" i="71"/>
  <c r="O79" i="71"/>
  <c r="G80" i="71"/>
  <c r="H80" i="71"/>
  <c r="J80" i="71"/>
  <c r="K80" i="71"/>
  <c r="O80" i="71"/>
  <c r="G81" i="71"/>
  <c r="H81" i="71"/>
  <c r="J81" i="71"/>
  <c r="C81" i="71" s="1"/>
  <c r="K81" i="71"/>
  <c r="O81" i="71"/>
  <c r="G82" i="71"/>
  <c r="H82" i="71"/>
  <c r="J82" i="71"/>
  <c r="K82" i="71"/>
  <c r="O82" i="71"/>
  <c r="D83" i="71"/>
  <c r="G83" i="71"/>
  <c r="H83" i="71"/>
  <c r="J83" i="71"/>
  <c r="N83" i="71" s="1"/>
  <c r="K83" i="71"/>
  <c r="O83" i="71"/>
  <c r="G84" i="71"/>
  <c r="H84" i="71"/>
  <c r="J84" i="71"/>
  <c r="B84" i="71" s="1"/>
  <c r="K84" i="71"/>
  <c r="L84" i="71"/>
  <c r="N84" i="71"/>
  <c r="O84" i="71"/>
  <c r="G85" i="71"/>
  <c r="H85" i="71"/>
  <c r="J85" i="71"/>
  <c r="C85" i="71" s="1"/>
  <c r="K85" i="71"/>
  <c r="O85" i="71"/>
  <c r="G86" i="71"/>
  <c r="H86" i="71"/>
  <c r="J86" i="71"/>
  <c r="K86" i="71"/>
  <c r="O86" i="71"/>
  <c r="G87" i="71"/>
  <c r="H87" i="71"/>
  <c r="J87" i="71"/>
  <c r="A87" i="71" s="1"/>
  <c r="K87" i="71"/>
  <c r="L87" i="71"/>
  <c r="O87" i="71"/>
  <c r="G88" i="71"/>
  <c r="H88" i="71"/>
  <c r="J88" i="71"/>
  <c r="B88" i="71" s="1"/>
  <c r="K88" i="71"/>
  <c r="L88" i="71"/>
  <c r="O88" i="71"/>
  <c r="G89" i="71"/>
  <c r="H89" i="71"/>
  <c r="J89" i="71"/>
  <c r="C89" i="71" s="1"/>
  <c r="K89" i="71"/>
  <c r="O89" i="71"/>
  <c r="O62" i="71"/>
  <c r="K62" i="71"/>
  <c r="J62" i="71"/>
  <c r="H62" i="71"/>
  <c r="G62" i="71"/>
  <c r="G33" i="71"/>
  <c r="H33" i="71"/>
  <c r="J33" i="71"/>
  <c r="K33" i="71"/>
  <c r="O33" i="71"/>
  <c r="G34" i="71"/>
  <c r="H34" i="71"/>
  <c r="J34" i="71"/>
  <c r="B34" i="71" s="1"/>
  <c r="K34" i="71"/>
  <c r="O34" i="71"/>
  <c r="G35" i="71"/>
  <c r="H35" i="71"/>
  <c r="J35" i="71"/>
  <c r="K35" i="71"/>
  <c r="O35" i="71"/>
  <c r="G36" i="71"/>
  <c r="H36" i="71"/>
  <c r="J36" i="71"/>
  <c r="K36" i="71"/>
  <c r="O36" i="71"/>
  <c r="G37" i="71"/>
  <c r="H37" i="71"/>
  <c r="J37" i="71"/>
  <c r="L37" i="71" s="1"/>
  <c r="D37" i="71" s="1"/>
  <c r="K37" i="71"/>
  <c r="O37" i="71"/>
  <c r="G38" i="71"/>
  <c r="H38" i="71"/>
  <c r="J38" i="71"/>
  <c r="B38" i="71" s="1"/>
  <c r="K38" i="71"/>
  <c r="M38" i="71"/>
  <c r="O38" i="71"/>
  <c r="G39" i="71"/>
  <c r="H39" i="71"/>
  <c r="J39" i="71"/>
  <c r="C39" i="71" s="1"/>
  <c r="K39" i="71"/>
  <c r="O39" i="71"/>
  <c r="G40" i="71"/>
  <c r="H40" i="71"/>
  <c r="J40" i="71"/>
  <c r="C40" i="71" s="1"/>
  <c r="K40" i="71"/>
  <c r="O40" i="71"/>
  <c r="D41" i="71"/>
  <c r="G41" i="71"/>
  <c r="H41" i="71"/>
  <c r="J41" i="71"/>
  <c r="A41" i="71" s="1"/>
  <c r="K41" i="71"/>
  <c r="O41" i="71"/>
  <c r="E42" i="71"/>
  <c r="G42" i="71"/>
  <c r="H42" i="71"/>
  <c r="J42" i="71"/>
  <c r="N42" i="71" s="1"/>
  <c r="K42" i="71"/>
  <c r="O42" i="71"/>
  <c r="G43" i="71"/>
  <c r="H43" i="71"/>
  <c r="J43" i="71"/>
  <c r="C43" i="71" s="1"/>
  <c r="K43" i="71"/>
  <c r="O43" i="71"/>
  <c r="G44" i="71"/>
  <c r="H44" i="71"/>
  <c r="J44" i="71"/>
  <c r="K44" i="71"/>
  <c r="O44" i="71"/>
  <c r="C45" i="71"/>
  <c r="G45" i="71"/>
  <c r="H45" i="71"/>
  <c r="J45" i="71"/>
  <c r="K45" i="71"/>
  <c r="O45" i="71"/>
  <c r="G46" i="71"/>
  <c r="H46" i="71"/>
  <c r="I46" i="71"/>
  <c r="J46" i="71"/>
  <c r="K46" i="71"/>
  <c r="N46" i="71"/>
  <c r="O46" i="71"/>
  <c r="G47" i="71"/>
  <c r="H47" i="71"/>
  <c r="J47" i="71"/>
  <c r="C47" i="71" s="1"/>
  <c r="K47" i="71"/>
  <c r="O47" i="71"/>
  <c r="G48" i="71"/>
  <c r="H48" i="71"/>
  <c r="J48" i="71"/>
  <c r="K48" i="71"/>
  <c r="O48" i="71"/>
  <c r="G49" i="71"/>
  <c r="H49" i="71"/>
  <c r="J49" i="71"/>
  <c r="D49" i="71" s="1"/>
  <c r="K49" i="71"/>
  <c r="O49" i="71"/>
  <c r="G50" i="71"/>
  <c r="H50" i="71"/>
  <c r="J50" i="71"/>
  <c r="K50" i="71"/>
  <c r="O50" i="71"/>
  <c r="G51" i="71"/>
  <c r="H51" i="71"/>
  <c r="J51" i="71"/>
  <c r="C51" i="71" s="1"/>
  <c r="K51" i="71"/>
  <c r="O51" i="71"/>
  <c r="G52" i="71"/>
  <c r="H52" i="71"/>
  <c r="J52" i="71"/>
  <c r="C52" i="71" s="1"/>
  <c r="K52" i="71"/>
  <c r="O52" i="71"/>
  <c r="G53" i="71"/>
  <c r="H53" i="71"/>
  <c r="J53" i="71"/>
  <c r="K53" i="71"/>
  <c r="O53" i="71"/>
  <c r="G54" i="71"/>
  <c r="H54" i="71"/>
  <c r="J54" i="71"/>
  <c r="K54" i="71"/>
  <c r="O54" i="71"/>
  <c r="G55" i="71"/>
  <c r="H55" i="71"/>
  <c r="J55" i="71"/>
  <c r="C55" i="71" s="1"/>
  <c r="K55" i="71"/>
  <c r="O55" i="71"/>
  <c r="G56" i="71"/>
  <c r="H56" i="71"/>
  <c r="I56" i="71"/>
  <c r="J56" i="71"/>
  <c r="B56" i="71" s="1"/>
  <c r="K56" i="71"/>
  <c r="M56" i="71"/>
  <c r="N56" i="71"/>
  <c r="O56" i="71"/>
  <c r="G57" i="71"/>
  <c r="H57" i="71"/>
  <c r="I57" i="71"/>
  <c r="J57" i="71"/>
  <c r="B57" i="71" s="1"/>
  <c r="K57" i="71"/>
  <c r="M57" i="71"/>
  <c r="N57" i="71"/>
  <c r="O57" i="71"/>
  <c r="G58" i="71"/>
  <c r="H58" i="71"/>
  <c r="J58" i="71"/>
  <c r="K58" i="71"/>
  <c r="O58" i="71"/>
  <c r="G59" i="71"/>
  <c r="H59" i="71"/>
  <c r="J59" i="71"/>
  <c r="C59" i="71" s="1"/>
  <c r="K59" i="71"/>
  <c r="O59" i="71"/>
  <c r="O32" i="71"/>
  <c r="K32" i="71"/>
  <c r="J32" i="71"/>
  <c r="B32" i="71" s="1"/>
  <c r="H32" i="71"/>
  <c r="G32" i="71"/>
  <c r="G4" i="71"/>
  <c r="H4" i="71"/>
  <c r="J4" i="71"/>
  <c r="K4" i="71"/>
  <c r="O4" i="71"/>
  <c r="G5" i="71"/>
  <c r="H5" i="71"/>
  <c r="J5" i="71"/>
  <c r="B5" i="71" s="1"/>
  <c r="K5" i="71"/>
  <c r="O5" i="71"/>
  <c r="G6" i="71"/>
  <c r="H6" i="71"/>
  <c r="J6" i="71"/>
  <c r="B6" i="71" s="1"/>
  <c r="K6" i="71"/>
  <c r="O6" i="71"/>
  <c r="G7" i="71"/>
  <c r="H7" i="71"/>
  <c r="J7" i="71"/>
  <c r="K7" i="71"/>
  <c r="O7" i="71"/>
  <c r="G8" i="71"/>
  <c r="H8" i="71"/>
  <c r="J8" i="71"/>
  <c r="K8" i="71"/>
  <c r="O8" i="71"/>
  <c r="A9" i="71"/>
  <c r="G9" i="71"/>
  <c r="H9" i="71"/>
  <c r="J9" i="71"/>
  <c r="K9" i="71"/>
  <c r="O9" i="71"/>
  <c r="G10" i="71"/>
  <c r="H10" i="71"/>
  <c r="J10" i="71"/>
  <c r="A10" i="71" s="1"/>
  <c r="K10" i="71"/>
  <c r="O10" i="71"/>
  <c r="G11" i="71"/>
  <c r="H11" i="71"/>
  <c r="J11" i="71"/>
  <c r="F11" i="71" s="1"/>
  <c r="K11" i="71"/>
  <c r="O11" i="71"/>
  <c r="G12" i="71"/>
  <c r="H12" i="71"/>
  <c r="J12" i="71"/>
  <c r="K12" i="71"/>
  <c r="O12" i="71"/>
  <c r="G13" i="71"/>
  <c r="H13" i="71"/>
  <c r="J13" i="71"/>
  <c r="K13" i="71"/>
  <c r="O13" i="71"/>
  <c r="G14" i="71"/>
  <c r="H14" i="71"/>
  <c r="J14" i="71"/>
  <c r="K14" i="71"/>
  <c r="O14" i="71"/>
  <c r="G15" i="71"/>
  <c r="H15" i="71"/>
  <c r="J15" i="71"/>
  <c r="K15" i="71"/>
  <c r="O15" i="71"/>
  <c r="G16" i="71"/>
  <c r="H16" i="71"/>
  <c r="J16" i="71"/>
  <c r="L16" i="71" s="1"/>
  <c r="K16" i="71"/>
  <c r="N16" i="71"/>
  <c r="O16" i="71"/>
  <c r="G17" i="71"/>
  <c r="H17" i="71"/>
  <c r="I17" i="71"/>
  <c r="J17" i="71"/>
  <c r="B17" i="71" s="1"/>
  <c r="K17" i="71"/>
  <c r="M17" i="71"/>
  <c r="N17" i="71"/>
  <c r="O17" i="71"/>
  <c r="G18" i="71"/>
  <c r="H18" i="71"/>
  <c r="I18" i="71"/>
  <c r="J18" i="71"/>
  <c r="C18" i="71" s="1"/>
  <c r="K18" i="71"/>
  <c r="M18" i="71"/>
  <c r="N18" i="71"/>
  <c r="O18" i="71"/>
  <c r="G19" i="71"/>
  <c r="H19" i="71"/>
  <c r="J19" i="71"/>
  <c r="K19" i="71"/>
  <c r="O19" i="71"/>
  <c r="G20" i="71"/>
  <c r="H20" i="71"/>
  <c r="J20" i="71"/>
  <c r="C20" i="71" s="1"/>
  <c r="K20" i="71"/>
  <c r="N20" i="71"/>
  <c r="O20" i="71"/>
  <c r="G21" i="71"/>
  <c r="H21" i="71"/>
  <c r="I21" i="71"/>
  <c r="J21" i="71"/>
  <c r="B21" i="71" s="1"/>
  <c r="K21" i="71"/>
  <c r="M21" i="71"/>
  <c r="N21" i="71"/>
  <c r="O21" i="71"/>
  <c r="G22" i="71"/>
  <c r="H22" i="71"/>
  <c r="J22" i="71"/>
  <c r="C22" i="71" s="1"/>
  <c r="K22" i="71"/>
  <c r="O22" i="71"/>
  <c r="G23" i="71"/>
  <c r="H23" i="71"/>
  <c r="J23" i="71"/>
  <c r="E23" i="71" s="1"/>
  <c r="K23" i="71"/>
  <c r="O23" i="71"/>
  <c r="G24" i="71"/>
  <c r="H24" i="71"/>
  <c r="J24" i="71"/>
  <c r="K24" i="71"/>
  <c r="O24" i="71"/>
  <c r="G25" i="71"/>
  <c r="H25" i="71"/>
  <c r="I25" i="71"/>
  <c r="J25" i="71"/>
  <c r="A25" i="71" s="1"/>
  <c r="K25" i="71"/>
  <c r="N25" i="71"/>
  <c r="O25" i="71"/>
  <c r="G26" i="71"/>
  <c r="H26" i="71"/>
  <c r="J26" i="71"/>
  <c r="K26" i="71"/>
  <c r="O26" i="71"/>
  <c r="G27" i="71"/>
  <c r="H27" i="71"/>
  <c r="J27" i="71"/>
  <c r="K27" i="71"/>
  <c r="O27" i="71"/>
  <c r="G28" i="71"/>
  <c r="H28" i="71"/>
  <c r="J28" i="71"/>
  <c r="K28" i="71"/>
  <c r="O28" i="71"/>
  <c r="G29" i="71"/>
  <c r="H29" i="71"/>
  <c r="J29" i="71"/>
  <c r="C29" i="71" s="1"/>
  <c r="K29" i="71"/>
  <c r="O29" i="71"/>
  <c r="O3" i="71"/>
  <c r="K3" i="71"/>
  <c r="J3" i="71"/>
  <c r="B3" i="71" s="1"/>
  <c r="H3" i="71"/>
  <c r="G3" i="71"/>
  <c r="R179" i="71"/>
  <c r="P179" i="71"/>
  <c r="R178" i="71"/>
  <c r="P178" i="71"/>
  <c r="R177" i="71"/>
  <c r="P177" i="71"/>
  <c r="R176" i="71"/>
  <c r="P176" i="71"/>
  <c r="R175" i="71"/>
  <c r="P175" i="71"/>
  <c r="R174" i="71"/>
  <c r="P174" i="71"/>
  <c r="R173" i="71"/>
  <c r="P173" i="71"/>
  <c r="R172" i="71"/>
  <c r="P172" i="71"/>
  <c r="R171" i="71"/>
  <c r="P171" i="71"/>
  <c r="R170" i="71"/>
  <c r="P170" i="71"/>
  <c r="R169" i="71"/>
  <c r="P169" i="71"/>
  <c r="R168" i="71"/>
  <c r="P168" i="71"/>
  <c r="R167" i="71"/>
  <c r="P167" i="71"/>
  <c r="R166" i="71"/>
  <c r="P166" i="71"/>
  <c r="R165" i="71"/>
  <c r="P165" i="71"/>
  <c r="R164" i="71"/>
  <c r="P164" i="71"/>
  <c r="R163" i="71"/>
  <c r="P163" i="71"/>
  <c r="R162" i="71"/>
  <c r="P162" i="71"/>
  <c r="R161" i="71"/>
  <c r="P161" i="71"/>
  <c r="R160" i="71"/>
  <c r="P160" i="71"/>
  <c r="R159" i="71"/>
  <c r="P159" i="71"/>
  <c r="R158" i="71"/>
  <c r="P158" i="71"/>
  <c r="R157" i="71"/>
  <c r="P157" i="71"/>
  <c r="R156" i="71"/>
  <c r="P156" i="71"/>
  <c r="R155" i="71"/>
  <c r="P155" i="71"/>
  <c r="R154" i="71"/>
  <c r="P154" i="71"/>
  <c r="R153" i="71"/>
  <c r="P153" i="71"/>
  <c r="R152" i="71"/>
  <c r="P152" i="71"/>
  <c r="Q151" i="71"/>
  <c r="P151" i="71"/>
  <c r="R150" i="71"/>
  <c r="P150" i="71"/>
  <c r="R149" i="71"/>
  <c r="P149" i="71"/>
  <c r="R148" i="71"/>
  <c r="P148" i="71"/>
  <c r="R147" i="71"/>
  <c r="P147" i="71"/>
  <c r="R146" i="71"/>
  <c r="P146" i="71"/>
  <c r="R145" i="71"/>
  <c r="P145" i="71"/>
  <c r="R144" i="71"/>
  <c r="P144" i="71"/>
  <c r="R143" i="71"/>
  <c r="P143" i="71"/>
  <c r="R142" i="71"/>
  <c r="P142" i="71"/>
  <c r="R141" i="71"/>
  <c r="P141" i="71"/>
  <c r="R140" i="71"/>
  <c r="P140" i="71"/>
  <c r="R139" i="71"/>
  <c r="P139" i="71"/>
  <c r="R138" i="71"/>
  <c r="P138" i="71"/>
  <c r="R137" i="71"/>
  <c r="P137" i="71"/>
  <c r="R136" i="71"/>
  <c r="P136" i="71"/>
  <c r="R135" i="71"/>
  <c r="P135" i="71"/>
  <c r="R134" i="71"/>
  <c r="P134" i="71"/>
  <c r="R133" i="71"/>
  <c r="P133" i="71"/>
  <c r="R132" i="71"/>
  <c r="P132" i="71"/>
  <c r="R131" i="71"/>
  <c r="P131" i="71"/>
  <c r="R130" i="71"/>
  <c r="P130" i="71"/>
  <c r="R129" i="71"/>
  <c r="P129" i="71"/>
  <c r="R128" i="71"/>
  <c r="P128" i="71"/>
  <c r="R127" i="71"/>
  <c r="P127" i="71"/>
  <c r="R126" i="71"/>
  <c r="P126" i="71"/>
  <c r="R125" i="71"/>
  <c r="P125" i="71"/>
  <c r="R124" i="71"/>
  <c r="P124" i="71"/>
  <c r="R123" i="71"/>
  <c r="P123" i="71"/>
  <c r="R122" i="71"/>
  <c r="P122" i="71"/>
  <c r="B122" i="71"/>
  <c r="Q121" i="71"/>
  <c r="P121" i="71"/>
  <c r="R120" i="71"/>
  <c r="P120" i="71"/>
  <c r="R119" i="71"/>
  <c r="P119" i="71"/>
  <c r="R118" i="71"/>
  <c r="P118" i="71"/>
  <c r="R117" i="71"/>
  <c r="P117" i="71"/>
  <c r="R116" i="71"/>
  <c r="P116" i="71"/>
  <c r="R115" i="71"/>
  <c r="P115" i="71"/>
  <c r="R114" i="71"/>
  <c r="P114" i="71"/>
  <c r="R113" i="71"/>
  <c r="P113" i="71"/>
  <c r="R112" i="71"/>
  <c r="P112" i="71"/>
  <c r="R111" i="71"/>
  <c r="P111" i="71"/>
  <c r="R110" i="71"/>
  <c r="P110" i="71"/>
  <c r="R109" i="71"/>
  <c r="P109" i="71"/>
  <c r="R108" i="71"/>
  <c r="P108" i="71"/>
  <c r="R107" i="71"/>
  <c r="P107" i="71"/>
  <c r="R106" i="71"/>
  <c r="P106" i="71"/>
  <c r="R105" i="71"/>
  <c r="P105" i="71"/>
  <c r="R104" i="71"/>
  <c r="P104" i="71"/>
  <c r="R103" i="71"/>
  <c r="P103" i="71"/>
  <c r="R102" i="71"/>
  <c r="P102" i="71"/>
  <c r="R101" i="71"/>
  <c r="P101" i="71"/>
  <c r="R100" i="71"/>
  <c r="P100" i="71"/>
  <c r="R99" i="71"/>
  <c r="P99" i="71"/>
  <c r="R98" i="71"/>
  <c r="P98" i="71"/>
  <c r="R97" i="71"/>
  <c r="P97" i="71"/>
  <c r="R96" i="71"/>
  <c r="P96" i="71"/>
  <c r="R95" i="71"/>
  <c r="P95" i="71"/>
  <c r="R94" i="71"/>
  <c r="P94" i="71"/>
  <c r="R93" i="71"/>
  <c r="P93" i="71"/>
  <c r="R92" i="71"/>
  <c r="P92" i="71"/>
  <c r="L92" i="71"/>
  <c r="C92" i="71"/>
  <c r="Q91" i="71"/>
  <c r="P91" i="71"/>
  <c r="R90" i="71"/>
  <c r="P90" i="71"/>
  <c r="R89" i="71"/>
  <c r="P89" i="71"/>
  <c r="R88" i="71"/>
  <c r="P88" i="71"/>
  <c r="R87" i="71"/>
  <c r="P87" i="71"/>
  <c r="R86" i="71"/>
  <c r="P86" i="71"/>
  <c r="R85" i="71"/>
  <c r="P85" i="71"/>
  <c r="R84" i="71"/>
  <c r="P84" i="71"/>
  <c r="R83" i="71"/>
  <c r="P83" i="71"/>
  <c r="R82" i="71"/>
  <c r="P82" i="71"/>
  <c r="R81" i="71"/>
  <c r="P81" i="71"/>
  <c r="R80" i="71"/>
  <c r="P80" i="71"/>
  <c r="R79" i="71"/>
  <c r="P79" i="71"/>
  <c r="R78" i="71"/>
  <c r="P78" i="71"/>
  <c r="R77" i="71"/>
  <c r="P77" i="71"/>
  <c r="R76" i="71"/>
  <c r="P76" i="71"/>
  <c r="R75" i="71"/>
  <c r="P75" i="71"/>
  <c r="R74" i="71"/>
  <c r="P74" i="71"/>
  <c r="R73" i="71"/>
  <c r="P73" i="71"/>
  <c r="R72" i="71"/>
  <c r="P72" i="71"/>
  <c r="R71" i="71"/>
  <c r="P71" i="71"/>
  <c r="R70" i="71"/>
  <c r="P70" i="71"/>
  <c r="R69" i="71"/>
  <c r="P69" i="71"/>
  <c r="R68" i="71"/>
  <c r="P68" i="71"/>
  <c r="R67" i="71"/>
  <c r="P67" i="71"/>
  <c r="R66" i="71"/>
  <c r="P66" i="71"/>
  <c r="R65" i="71"/>
  <c r="P65" i="71"/>
  <c r="R64" i="71"/>
  <c r="P64" i="71"/>
  <c r="R63" i="71"/>
  <c r="P63" i="71"/>
  <c r="R62" i="71"/>
  <c r="P62" i="71"/>
  <c r="Q61" i="71"/>
  <c r="P61" i="71"/>
  <c r="R60" i="71"/>
  <c r="P60" i="71"/>
  <c r="R59" i="71"/>
  <c r="P59" i="71"/>
  <c r="R57" i="71"/>
  <c r="P57" i="71"/>
  <c r="R56" i="71"/>
  <c r="P56" i="71"/>
  <c r="R55" i="71"/>
  <c r="P55" i="71"/>
  <c r="R54" i="71"/>
  <c r="P54" i="71"/>
  <c r="R53" i="71"/>
  <c r="P53" i="71"/>
  <c r="R52" i="71"/>
  <c r="P52" i="71"/>
  <c r="R51" i="71"/>
  <c r="P51" i="71"/>
  <c r="R50" i="71"/>
  <c r="P50" i="71"/>
  <c r="R49" i="71"/>
  <c r="P49" i="71"/>
  <c r="R48" i="71"/>
  <c r="P48" i="71"/>
  <c r="R47" i="71"/>
  <c r="P47" i="71"/>
  <c r="R46" i="71"/>
  <c r="P46" i="71"/>
  <c r="R45" i="71"/>
  <c r="P45" i="71"/>
  <c r="R44" i="71"/>
  <c r="P44" i="71"/>
  <c r="R43" i="71"/>
  <c r="P43" i="71"/>
  <c r="R42" i="71"/>
  <c r="P42" i="71"/>
  <c r="R41" i="71"/>
  <c r="P41" i="71"/>
  <c r="R40" i="71"/>
  <c r="P40" i="71"/>
  <c r="R39" i="71"/>
  <c r="P39" i="71"/>
  <c r="R38" i="71"/>
  <c r="P38" i="71"/>
  <c r="R37" i="71"/>
  <c r="P37" i="71"/>
  <c r="R36" i="71"/>
  <c r="P36" i="71"/>
  <c r="R35" i="71"/>
  <c r="P35" i="71"/>
  <c r="R34" i="71"/>
  <c r="P34" i="71"/>
  <c r="R33" i="71"/>
  <c r="P33" i="71"/>
  <c r="R32" i="71"/>
  <c r="P32" i="71"/>
  <c r="Q31" i="71"/>
  <c r="P31" i="71"/>
  <c r="R30" i="71"/>
  <c r="P30" i="71"/>
  <c r="P28" i="71"/>
  <c r="P27" i="71"/>
  <c r="P26" i="71"/>
  <c r="P25" i="71"/>
  <c r="P24" i="71"/>
  <c r="P23" i="71"/>
  <c r="P22" i="71"/>
  <c r="Q21" i="71"/>
  <c r="P20" i="71"/>
  <c r="R19" i="71"/>
  <c r="P19" i="71"/>
  <c r="R18" i="71"/>
  <c r="P18" i="71"/>
  <c r="R17" i="71"/>
  <c r="P17" i="71"/>
  <c r="R16" i="71"/>
  <c r="P16" i="71"/>
  <c r="R15" i="71"/>
  <c r="P15" i="71"/>
  <c r="R14" i="71"/>
  <c r="P14" i="71"/>
  <c r="R13" i="71"/>
  <c r="P13" i="71"/>
  <c r="R12" i="71"/>
  <c r="P12" i="71"/>
  <c r="R11" i="71"/>
  <c r="P11" i="71"/>
  <c r="R10" i="71"/>
  <c r="P10" i="71"/>
  <c r="R9" i="71"/>
  <c r="P9" i="71"/>
  <c r="R8" i="71"/>
  <c r="P8" i="71"/>
  <c r="R7" i="71"/>
  <c r="P7" i="71"/>
  <c r="R6" i="71"/>
  <c r="P6" i="71"/>
  <c r="R5" i="71"/>
  <c r="P5" i="71"/>
  <c r="R4" i="71"/>
  <c r="P4" i="71"/>
  <c r="R3" i="71"/>
  <c r="P3" i="71"/>
  <c r="Q2" i="71"/>
  <c r="P2" i="71"/>
  <c r="R1" i="71"/>
  <c r="P1" i="71"/>
  <c r="G153" i="70"/>
  <c r="H153" i="70"/>
  <c r="J153" i="70"/>
  <c r="K153" i="70"/>
  <c r="O153" i="70"/>
  <c r="G154" i="70"/>
  <c r="H154" i="70"/>
  <c r="J154" i="70"/>
  <c r="K154" i="70"/>
  <c r="O154" i="70"/>
  <c r="G155" i="70"/>
  <c r="H155" i="70"/>
  <c r="J155" i="70"/>
  <c r="C155" i="70" s="1"/>
  <c r="K155" i="70"/>
  <c r="O155" i="70"/>
  <c r="D156" i="70"/>
  <c r="G156" i="70"/>
  <c r="H156" i="70"/>
  <c r="J156" i="70"/>
  <c r="A156" i="70" s="1"/>
  <c r="K156" i="70"/>
  <c r="L156" i="70"/>
  <c r="O156" i="70"/>
  <c r="G157" i="70"/>
  <c r="H157" i="70"/>
  <c r="J157" i="70"/>
  <c r="E157" i="70" s="1"/>
  <c r="K157" i="70"/>
  <c r="L157" i="70"/>
  <c r="O157" i="70"/>
  <c r="G158" i="70"/>
  <c r="H158" i="70"/>
  <c r="J158" i="70"/>
  <c r="K158" i="70"/>
  <c r="O158" i="70"/>
  <c r="G159" i="70"/>
  <c r="H159" i="70"/>
  <c r="J159" i="70"/>
  <c r="C159" i="70" s="1"/>
  <c r="K159" i="70"/>
  <c r="O159" i="70"/>
  <c r="G160" i="70"/>
  <c r="H160" i="70"/>
  <c r="J160" i="70"/>
  <c r="K160" i="70"/>
  <c r="O160" i="70"/>
  <c r="E161" i="70"/>
  <c r="G161" i="70"/>
  <c r="H161" i="70"/>
  <c r="J161" i="70"/>
  <c r="L161" i="70" s="1"/>
  <c r="K161" i="70"/>
  <c r="N161" i="70"/>
  <c r="O161" i="70"/>
  <c r="G162" i="70"/>
  <c r="H162" i="70"/>
  <c r="J162" i="70"/>
  <c r="K162" i="70"/>
  <c r="O162" i="70"/>
  <c r="G163" i="70"/>
  <c r="H163" i="70"/>
  <c r="J163" i="70"/>
  <c r="C163" i="70" s="1"/>
  <c r="K163" i="70"/>
  <c r="O163" i="70"/>
  <c r="G164" i="70"/>
  <c r="H164" i="70"/>
  <c r="J164" i="70"/>
  <c r="K164" i="70"/>
  <c r="O164" i="70"/>
  <c r="G165" i="70"/>
  <c r="H165" i="70"/>
  <c r="J165" i="70"/>
  <c r="K165" i="70"/>
  <c r="O165" i="70"/>
  <c r="A166" i="70"/>
  <c r="G166" i="70"/>
  <c r="H166" i="70"/>
  <c r="J166" i="70"/>
  <c r="K166" i="70"/>
  <c r="O166" i="70"/>
  <c r="G167" i="70"/>
  <c r="H167" i="70"/>
  <c r="J167" i="70"/>
  <c r="C167" i="70" s="1"/>
  <c r="K167" i="70"/>
  <c r="O167" i="70"/>
  <c r="G168" i="70"/>
  <c r="H168" i="70"/>
  <c r="J168" i="70"/>
  <c r="K168" i="70"/>
  <c r="O168" i="70"/>
  <c r="G169" i="70"/>
  <c r="H169" i="70"/>
  <c r="J169" i="70"/>
  <c r="D169" i="70" s="1"/>
  <c r="K169" i="70"/>
  <c r="O169" i="70"/>
  <c r="G170" i="70"/>
  <c r="H170" i="70"/>
  <c r="J170" i="70"/>
  <c r="E170" i="70" s="1"/>
  <c r="K170" i="70"/>
  <c r="M170" i="70"/>
  <c r="O170" i="70"/>
  <c r="G171" i="70"/>
  <c r="H171" i="70"/>
  <c r="J171" i="70"/>
  <c r="K171" i="70"/>
  <c r="O171" i="70"/>
  <c r="G172" i="70"/>
  <c r="H172" i="70"/>
  <c r="J172" i="70"/>
  <c r="K172" i="70"/>
  <c r="O172" i="70"/>
  <c r="G173" i="70"/>
  <c r="H173" i="70"/>
  <c r="J173" i="70"/>
  <c r="K173" i="70"/>
  <c r="O173" i="70"/>
  <c r="G174" i="70"/>
  <c r="H174" i="70"/>
  <c r="J174" i="70"/>
  <c r="I174" i="70" s="1"/>
  <c r="K174" i="70"/>
  <c r="O174" i="70"/>
  <c r="G175" i="70"/>
  <c r="H175" i="70"/>
  <c r="J175" i="70"/>
  <c r="C175" i="70" s="1"/>
  <c r="K175" i="70"/>
  <c r="O175" i="70"/>
  <c r="G176" i="70"/>
  <c r="H176" i="70"/>
  <c r="J176" i="70"/>
  <c r="D176" i="70" s="1"/>
  <c r="K176" i="70"/>
  <c r="L176" i="70"/>
  <c r="N176" i="70"/>
  <c r="O176" i="70"/>
  <c r="G177" i="70"/>
  <c r="H177" i="70"/>
  <c r="I177" i="70"/>
  <c r="J177" i="70"/>
  <c r="B177" i="70" s="1"/>
  <c r="K177" i="70"/>
  <c r="L177" i="70"/>
  <c r="M177" i="70"/>
  <c r="N177" i="70"/>
  <c r="O177" i="70"/>
  <c r="G178" i="70"/>
  <c r="H178" i="70"/>
  <c r="J178" i="70"/>
  <c r="E178" i="70" s="1"/>
  <c r="K178" i="70"/>
  <c r="O178" i="70"/>
  <c r="G179" i="70"/>
  <c r="H179" i="70"/>
  <c r="J179" i="70"/>
  <c r="C179" i="70" s="1"/>
  <c r="K179" i="70"/>
  <c r="N179" i="70"/>
  <c r="O179" i="70"/>
  <c r="O152" i="70"/>
  <c r="K152" i="70"/>
  <c r="J152" i="70"/>
  <c r="H152" i="70"/>
  <c r="G152" i="70"/>
  <c r="G123" i="70"/>
  <c r="H123" i="70"/>
  <c r="J123" i="70"/>
  <c r="A123" i="70" s="1"/>
  <c r="K123" i="70"/>
  <c r="O123" i="70"/>
  <c r="G124" i="70"/>
  <c r="H124" i="70"/>
  <c r="J124" i="70"/>
  <c r="B124" i="70" s="1"/>
  <c r="K124" i="70"/>
  <c r="N124" i="70"/>
  <c r="O124" i="70"/>
  <c r="G125" i="70"/>
  <c r="H125" i="70"/>
  <c r="J125" i="70"/>
  <c r="C125" i="70" s="1"/>
  <c r="K125" i="70"/>
  <c r="O125" i="70"/>
  <c r="G126" i="70"/>
  <c r="H126" i="70"/>
  <c r="J126" i="70"/>
  <c r="D126" i="70" s="1"/>
  <c r="K126" i="70"/>
  <c r="N126" i="70"/>
  <c r="O126" i="70"/>
  <c r="G127" i="70"/>
  <c r="H127" i="70"/>
  <c r="J127" i="70"/>
  <c r="N127" i="70" s="1"/>
  <c r="K127" i="70"/>
  <c r="O127" i="70"/>
  <c r="G128" i="70"/>
  <c r="H128" i="70"/>
  <c r="J128" i="70"/>
  <c r="B128" i="70" s="1"/>
  <c r="K128" i="70"/>
  <c r="N128" i="70"/>
  <c r="O128" i="70"/>
  <c r="G129" i="70"/>
  <c r="H129" i="70"/>
  <c r="J129" i="70"/>
  <c r="C129" i="70" s="1"/>
  <c r="K129" i="70"/>
  <c r="O129" i="70"/>
  <c r="G130" i="70"/>
  <c r="H130" i="70"/>
  <c r="J130" i="70"/>
  <c r="D130" i="70" s="1"/>
  <c r="K130" i="70"/>
  <c r="O130" i="70"/>
  <c r="G131" i="70"/>
  <c r="H131" i="70"/>
  <c r="J131" i="70"/>
  <c r="M131" i="70" s="1"/>
  <c r="K131" i="70"/>
  <c r="O131" i="70"/>
  <c r="D132" i="70"/>
  <c r="G132" i="70"/>
  <c r="H132" i="70"/>
  <c r="J132" i="70"/>
  <c r="L132" i="70" s="1"/>
  <c r="K132" i="70"/>
  <c r="O132" i="70"/>
  <c r="G133" i="70"/>
  <c r="H133" i="70"/>
  <c r="J133" i="70"/>
  <c r="C133" i="70" s="1"/>
  <c r="K133" i="70"/>
  <c r="O133" i="70"/>
  <c r="G134" i="70"/>
  <c r="H134" i="70"/>
  <c r="J134" i="70"/>
  <c r="D134" i="70" s="1"/>
  <c r="K134" i="70"/>
  <c r="O134" i="70"/>
  <c r="G135" i="70"/>
  <c r="H135" i="70"/>
  <c r="J135" i="70"/>
  <c r="K135" i="70"/>
  <c r="O135" i="70"/>
  <c r="G136" i="70"/>
  <c r="H136" i="70"/>
  <c r="J136" i="70"/>
  <c r="B136" i="70" s="1"/>
  <c r="K136" i="70"/>
  <c r="N136" i="70"/>
  <c r="O136" i="70"/>
  <c r="G137" i="70"/>
  <c r="H137" i="70"/>
  <c r="J137" i="70"/>
  <c r="C137" i="70" s="1"/>
  <c r="K137" i="70"/>
  <c r="O137" i="70"/>
  <c r="G138" i="70"/>
  <c r="H138" i="70"/>
  <c r="J138" i="70"/>
  <c r="K138" i="70"/>
  <c r="O138" i="70"/>
  <c r="G139" i="70"/>
  <c r="H139" i="70"/>
  <c r="J139" i="70"/>
  <c r="K139" i="70"/>
  <c r="N139" i="70"/>
  <c r="O139" i="70"/>
  <c r="G140" i="70"/>
  <c r="H140" i="70"/>
  <c r="J140" i="70"/>
  <c r="D140" i="70" s="1"/>
  <c r="K140" i="70"/>
  <c r="O140" i="70"/>
  <c r="G141" i="70"/>
  <c r="H141" i="70"/>
  <c r="J141" i="70"/>
  <c r="C141" i="70" s="1"/>
  <c r="K141" i="70"/>
  <c r="O141" i="70"/>
  <c r="G142" i="70"/>
  <c r="H142" i="70"/>
  <c r="J142" i="70"/>
  <c r="D142" i="70" s="1"/>
  <c r="K142" i="70"/>
  <c r="O142" i="70"/>
  <c r="G143" i="70"/>
  <c r="H143" i="70"/>
  <c r="J143" i="70"/>
  <c r="A143" i="70" s="1"/>
  <c r="K143" i="70"/>
  <c r="L143" i="70"/>
  <c r="N143" i="70"/>
  <c r="O143" i="70"/>
  <c r="G144" i="70"/>
  <c r="H144" i="70"/>
  <c r="J144" i="70"/>
  <c r="B144" i="70" s="1"/>
  <c r="K144" i="70"/>
  <c r="N144" i="70"/>
  <c r="O144" i="70"/>
  <c r="G145" i="70"/>
  <c r="H145" i="70"/>
  <c r="J145" i="70"/>
  <c r="C145" i="70" s="1"/>
  <c r="K145" i="70"/>
  <c r="O145" i="70"/>
  <c r="G146" i="70"/>
  <c r="H146" i="70"/>
  <c r="J146" i="70"/>
  <c r="D146" i="70" s="1"/>
  <c r="K146" i="70"/>
  <c r="O146" i="70"/>
  <c r="G147" i="70"/>
  <c r="H147" i="70"/>
  <c r="J147" i="70"/>
  <c r="K147" i="70"/>
  <c r="O147" i="70"/>
  <c r="G148" i="70"/>
  <c r="H148" i="70"/>
  <c r="J148" i="70"/>
  <c r="D148" i="70" s="1"/>
  <c r="K148" i="70"/>
  <c r="O148" i="70"/>
  <c r="G149" i="70"/>
  <c r="H149" i="70"/>
  <c r="J149" i="70"/>
  <c r="C149" i="70" s="1"/>
  <c r="K149" i="70"/>
  <c r="O149" i="70"/>
  <c r="O122" i="70"/>
  <c r="K122" i="70"/>
  <c r="J122" i="70"/>
  <c r="H122" i="70"/>
  <c r="G122" i="70"/>
  <c r="G93" i="70"/>
  <c r="H93" i="70"/>
  <c r="J93" i="70"/>
  <c r="A93" i="70" s="1"/>
  <c r="K93" i="70"/>
  <c r="O93" i="70"/>
  <c r="G94" i="70"/>
  <c r="H94" i="70"/>
  <c r="J94" i="70"/>
  <c r="B94" i="70" s="1"/>
  <c r="K94" i="70"/>
  <c r="N94" i="70"/>
  <c r="O94" i="70"/>
  <c r="G95" i="70"/>
  <c r="H95" i="70"/>
  <c r="J95" i="70"/>
  <c r="C95" i="70" s="1"/>
  <c r="K95" i="70"/>
  <c r="O95" i="70"/>
  <c r="G96" i="70"/>
  <c r="H96" i="70"/>
  <c r="J96" i="70"/>
  <c r="D96" i="70" s="1"/>
  <c r="K96" i="70"/>
  <c r="N96" i="70"/>
  <c r="O96" i="70"/>
  <c r="G97" i="70"/>
  <c r="H97" i="70"/>
  <c r="J97" i="70"/>
  <c r="K97" i="70"/>
  <c r="O97" i="70"/>
  <c r="G98" i="70"/>
  <c r="H98" i="70"/>
  <c r="J98" i="70"/>
  <c r="I98" i="70" s="1"/>
  <c r="K98" i="70"/>
  <c r="O98" i="70"/>
  <c r="G99" i="70"/>
  <c r="H99" i="70"/>
  <c r="J99" i="70"/>
  <c r="C99" i="70" s="1"/>
  <c r="K99" i="70"/>
  <c r="O99" i="70"/>
  <c r="C100" i="70"/>
  <c r="G100" i="70"/>
  <c r="H100" i="70"/>
  <c r="J100" i="70"/>
  <c r="K100" i="70"/>
  <c r="O100" i="70"/>
  <c r="G101" i="70"/>
  <c r="H101" i="70"/>
  <c r="J101" i="70"/>
  <c r="A101" i="70" s="1"/>
  <c r="K101" i="70"/>
  <c r="L101" i="70"/>
  <c r="O101" i="70"/>
  <c r="G102" i="70"/>
  <c r="H102" i="70"/>
  <c r="J102" i="70"/>
  <c r="K102" i="70"/>
  <c r="M102" i="70"/>
  <c r="O102" i="70"/>
  <c r="G103" i="70"/>
  <c r="H103" i="70"/>
  <c r="J103" i="70"/>
  <c r="C103" i="70" s="1"/>
  <c r="K103" i="70"/>
  <c r="O103" i="70"/>
  <c r="G104" i="70"/>
  <c r="H104" i="70"/>
  <c r="J104" i="70"/>
  <c r="I104" i="70" s="1"/>
  <c r="K104" i="70"/>
  <c r="M104" i="70"/>
  <c r="O104" i="70"/>
  <c r="G105" i="70"/>
  <c r="H105" i="70"/>
  <c r="J105" i="70"/>
  <c r="A105" i="70" s="1"/>
  <c r="K105" i="70"/>
  <c r="O105" i="70"/>
  <c r="G106" i="70"/>
  <c r="H106" i="70"/>
  <c r="J106" i="70"/>
  <c r="B106" i="70" s="1"/>
  <c r="K106" i="70"/>
  <c r="N106" i="70"/>
  <c r="O106" i="70"/>
  <c r="G107" i="70"/>
  <c r="H107" i="70"/>
  <c r="J107" i="70"/>
  <c r="C107" i="70" s="1"/>
  <c r="K107" i="70"/>
  <c r="O107" i="70"/>
  <c r="G108" i="70"/>
  <c r="H108" i="70"/>
  <c r="J108" i="70"/>
  <c r="D108" i="70" s="1"/>
  <c r="K108" i="70"/>
  <c r="M108" i="70"/>
  <c r="O108" i="70"/>
  <c r="G109" i="70"/>
  <c r="H109" i="70"/>
  <c r="J109" i="70"/>
  <c r="A109" i="70" s="1"/>
  <c r="K109" i="70"/>
  <c r="L109" i="70"/>
  <c r="N109" i="70"/>
  <c r="O109" i="70"/>
  <c r="G110" i="70"/>
  <c r="H110" i="70"/>
  <c r="J110" i="70"/>
  <c r="K110" i="70"/>
  <c r="O110" i="70"/>
  <c r="G111" i="70"/>
  <c r="H111" i="70"/>
  <c r="J111" i="70"/>
  <c r="C111" i="70" s="1"/>
  <c r="K111" i="70"/>
  <c r="O111" i="70"/>
  <c r="G112" i="70"/>
  <c r="H112" i="70"/>
  <c r="J112" i="70"/>
  <c r="K112" i="70"/>
  <c r="O112" i="70"/>
  <c r="G113" i="70"/>
  <c r="H113" i="70"/>
  <c r="J113" i="70"/>
  <c r="K113" i="70"/>
  <c r="O113" i="70"/>
  <c r="G114" i="70"/>
  <c r="H114" i="70"/>
  <c r="J114" i="70"/>
  <c r="K114" i="70"/>
  <c r="O114" i="70"/>
  <c r="G115" i="70"/>
  <c r="H115" i="70"/>
  <c r="J115" i="70"/>
  <c r="C115" i="70" s="1"/>
  <c r="K115" i="70"/>
  <c r="O115" i="70"/>
  <c r="G116" i="70"/>
  <c r="H116" i="70"/>
  <c r="J116" i="70"/>
  <c r="D116" i="70" s="1"/>
  <c r="K116" i="70"/>
  <c r="O116" i="70"/>
  <c r="G117" i="70"/>
  <c r="H117" i="70"/>
  <c r="J117" i="70"/>
  <c r="K117" i="70"/>
  <c r="N117" i="70"/>
  <c r="O117" i="70"/>
  <c r="G118" i="70"/>
  <c r="H118" i="70"/>
  <c r="I118" i="70"/>
  <c r="J118" i="70"/>
  <c r="B118" i="70" s="1"/>
  <c r="K118" i="70"/>
  <c r="M118" i="70"/>
  <c r="N118" i="70"/>
  <c r="O118" i="70"/>
  <c r="G119" i="70"/>
  <c r="H119" i="70"/>
  <c r="J119" i="70"/>
  <c r="C119" i="70" s="1"/>
  <c r="K119" i="70"/>
  <c r="O119" i="70"/>
  <c r="O92" i="70"/>
  <c r="K92" i="70"/>
  <c r="J92" i="70"/>
  <c r="H92" i="70"/>
  <c r="G92" i="70"/>
  <c r="G63" i="70"/>
  <c r="H63" i="70"/>
  <c r="J63" i="70"/>
  <c r="K63" i="70"/>
  <c r="O63" i="70"/>
  <c r="G64" i="70"/>
  <c r="H64" i="70"/>
  <c r="J64" i="70"/>
  <c r="K64" i="70"/>
  <c r="O64" i="70"/>
  <c r="G65" i="70"/>
  <c r="H65" i="70"/>
  <c r="J65" i="70"/>
  <c r="K65" i="70"/>
  <c r="O65" i="70"/>
  <c r="G66" i="70"/>
  <c r="H66" i="70"/>
  <c r="J66" i="70"/>
  <c r="A66" i="70" s="1"/>
  <c r="K66" i="70"/>
  <c r="O66" i="70"/>
  <c r="G67" i="70"/>
  <c r="H67" i="70"/>
  <c r="J67" i="70"/>
  <c r="B67" i="70" s="1"/>
  <c r="K67" i="70"/>
  <c r="L67" i="70"/>
  <c r="N67" i="70"/>
  <c r="O67" i="70"/>
  <c r="G68" i="70"/>
  <c r="H68" i="70"/>
  <c r="J68" i="70"/>
  <c r="F68" i="70" s="1"/>
  <c r="K68" i="70"/>
  <c r="N68" i="70"/>
  <c r="O68" i="70"/>
  <c r="G69" i="70"/>
  <c r="H69" i="70"/>
  <c r="J69" i="70"/>
  <c r="K69" i="70"/>
  <c r="O69" i="70"/>
  <c r="G70" i="70"/>
  <c r="H70" i="70"/>
  <c r="J70" i="70"/>
  <c r="K70" i="70"/>
  <c r="O70" i="70"/>
  <c r="G71" i="70"/>
  <c r="H71" i="70"/>
  <c r="J71" i="70"/>
  <c r="K71" i="70"/>
  <c r="N71" i="70"/>
  <c r="O71" i="70"/>
  <c r="G72" i="70"/>
  <c r="H72" i="70"/>
  <c r="J72" i="70"/>
  <c r="F72" i="70" s="1"/>
  <c r="K72" i="70"/>
  <c r="O72" i="70"/>
  <c r="C73" i="70"/>
  <c r="G73" i="70"/>
  <c r="H73" i="70"/>
  <c r="J73" i="70"/>
  <c r="D73" i="70" s="1"/>
  <c r="K73" i="70"/>
  <c r="O73" i="70"/>
  <c r="G74" i="70"/>
  <c r="H74" i="70"/>
  <c r="J74" i="70"/>
  <c r="K74" i="70"/>
  <c r="O74" i="70"/>
  <c r="G75" i="70"/>
  <c r="H75" i="70"/>
  <c r="J75" i="70"/>
  <c r="B75" i="70" s="1"/>
  <c r="K75" i="70"/>
  <c r="M75" i="70"/>
  <c r="O75" i="70"/>
  <c r="G76" i="70"/>
  <c r="H76" i="70"/>
  <c r="J76" i="70"/>
  <c r="K76" i="70"/>
  <c r="O76" i="70"/>
  <c r="C77" i="70"/>
  <c r="G77" i="70"/>
  <c r="H77" i="70"/>
  <c r="J77" i="70"/>
  <c r="D77" i="70" s="1"/>
  <c r="K77" i="70"/>
  <c r="O77" i="70"/>
  <c r="G78" i="70"/>
  <c r="H78" i="70"/>
  <c r="J78" i="70"/>
  <c r="A78" i="70" s="1"/>
  <c r="K78" i="70"/>
  <c r="L78" i="70"/>
  <c r="N78" i="70"/>
  <c r="O78" i="70"/>
  <c r="G79" i="70"/>
  <c r="H79" i="70"/>
  <c r="J79" i="70"/>
  <c r="M79" i="70" s="1"/>
  <c r="K79" i="70"/>
  <c r="O79" i="70"/>
  <c r="G80" i="70"/>
  <c r="H80" i="70"/>
  <c r="J80" i="70"/>
  <c r="B80" i="70" s="1"/>
  <c r="K80" i="70"/>
  <c r="O80" i="70"/>
  <c r="G81" i="70"/>
  <c r="H81" i="70"/>
  <c r="J81" i="70"/>
  <c r="K81" i="70"/>
  <c r="O81" i="70"/>
  <c r="G82" i="70"/>
  <c r="H82" i="70"/>
  <c r="J82" i="70"/>
  <c r="A82" i="70" s="1"/>
  <c r="K82" i="70"/>
  <c r="L82" i="70"/>
  <c r="N82" i="70"/>
  <c r="O82" i="70"/>
  <c r="G83" i="70"/>
  <c r="H83" i="70"/>
  <c r="J83" i="70"/>
  <c r="N83" i="70" s="1"/>
  <c r="K83" i="70"/>
  <c r="O83" i="70"/>
  <c r="G84" i="70"/>
  <c r="H84" i="70"/>
  <c r="J84" i="70"/>
  <c r="A84" i="70" s="1"/>
  <c r="K84" i="70"/>
  <c r="O84" i="70"/>
  <c r="G85" i="70"/>
  <c r="H85" i="70"/>
  <c r="J85" i="70"/>
  <c r="F85" i="70" s="1"/>
  <c r="K85" i="70"/>
  <c r="O85" i="70"/>
  <c r="G86" i="70"/>
  <c r="H86" i="70"/>
  <c r="J86" i="70"/>
  <c r="K86" i="70"/>
  <c r="O86" i="70"/>
  <c r="G87" i="70"/>
  <c r="H87" i="70"/>
  <c r="J87" i="70"/>
  <c r="A87" i="70" s="1"/>
  <c r="K87" i="70"/>
  <c r="O87" i="70"/>
  <c r="G88" i="70"/>
  <c r="H88" i="70"/>
  <c r="J88" i="70"/>
  <c r="B88" i="70" s="1"/>
  <c r="K88" i="70"/>
  <c r="O88" i="70"/>
  <c r="G89" i="70"/>
  <c r="H89" i="70"/>
  <c r="J89" i="70"/>
  <c r="K89" i="70"/>
  <c r="O89" i="70"/>
  <c r="G62" i="70"/>
  <c r="H62" i="70"/>
  <c r="K62" i="70"/>
  <c r="J62" i="70"/>
  <c r="O62" i="70"/>
  <c r="G33" i="70"/>
  <c r="H33" i="70"/>
  <c r="J33" i="70"/>
  <c r="K33" i="70"/>
  <c r="O33" i="70"/>
  <c r="G34" i="70"/>
  <c r="H34" i="70"/>
  <c r="J34" i="70"/>
  <c r="B34" i="70" s="1"/>
  <c r="K34" i="70"/>
  <c r="N34" i="70"/>
  <c r="O34" i="70"/>
  <c r="G35" i="70"/>
  <c r="H35" i="70"/>
  <c r="J35" i="70"/>
  <c r="C35" i="70" s="1"/>
  <c r="K35" i="70"/>
  <c r="O35" i="70"/>
  <c r="G36" i="70"/>
  <c r="H36" i="70"/>
  <c r="J36" i="70"/>
  <c r="D36" i="70" s="1"/>
  <c r="K36" i="70"/>
  <c r="N36" i="70"/>
  <c r="O36" i="70"/>
  <c r="G37" i="70"/>
  <c r="H37" i="70"/>
  <c r="J37" i="70"/>
  <c r="K37" i="70"/>
  <c r="O37" i="70"/>
  <c r="G38" i="70"/>
  <c r="H38" i="70"/>
  <c r="J38" i="70"/>
  <c r="K38" i="70"/>
  <c r="O38" i="70"/>
  <c r="G39" i="70"/>
  <c r="H39" i="70"/>
  <c r="J39" i="70"/>
  <c r="C39" i="70" s="1"/>
  <c r="K39" i="70"/>
  <c r="O39" i="70"/>
  <c r="C40" i="70"/>
  <c r="G40" i="70"/>
  <c r="H40" i="70"/>
  <c r="J40" i="70"/>
  <c r="D40" i="70" s="1"/>
  <c r="K40" i="70"/>
  <c r="O40" i="70"/>
  <c r="G41" i="70"/>
  <c r="H41" i="70"/>
  <c r="J41" i="70"/>
  <c r="N41" i="70" s="1"/>
  <c r="K41" i="70"/>
  <c r="O41" i="70"/>
  <c r="G42" i="70"/>
  <c r="H42" i="70"/>
  <c r="J42" i="70"/>
  <c r="K42" i="70"/>
  <c r="O42" i="70"/>
  <c r="G43" i="70"/>
  <c r="H43" i="70"/>
  <c r="J43" i="70"/>
  <c r="C43" i="70" s="1"/>
  <c r="K43" i="70"/>
  <c r="O43" i="70"/>
  <c r="G44" i="70"/>
  <c r="H44" i="70"/>
  <c r="J44" i="70"/>
  <c r="D44" i="70" s="1"/>
  <c r="K44" i="70"/>
  <c r="O44" i="70"/>
  <c r="G45" i="70"/>
  <c r="H45" i="70"/>
  <c r="J45" i="70"/>
  <c r="C45" i="70" s="1"/>
  <c r="K45" i="70"/>
  <c r="O45" i="70"/>
  <c r="G46" i="70"/>
  <c r="H46" i="70"/>
  <c r="J46" i="70"/>
  <c r="K46" i="70"/>
  <c r="O46" i="70"/>
  <c r="G47" i="70"/>
  <c r="H47" i="70"/>
  <c r="J47" i="70"/>
  <c r="C47" i="70" s="1"/>
  <c r="K47" i="70"/>
  <c r="O47" i="70"/>
  <c r="G48" i="70"/>
  <c r="H48" i="70"/>
  <c r="J48" i="70"/>
  <c r="D48" i="70" s="1"/>
  <c r="K48" i="70"/>
  <c r="O48" i="70"/>
  <c r="C49" i="70"/>
  <c r="G49" i="70"/>
  <c r="H49" i="70"/>
  <c r="J49" i="70"/>
  <c r="B49" i="70" s="1"/>
  <c r="K49" i="70"/>
  <c r="L49" i="70"/>
  <c r="N49" i="70"/>
  <c r="O49" i="70"/>
  <c r="A50" i="70"/>
  <c r="G50" i="70"/>
  <c r="H50" i="70"/>
  <c r="J50" i="70"/>
  <c r="B50" i="70" s="1"/>
  <c r="K50" i="70"/>
  <c r="L50" i="70"/>
  <c r="N50" i="70"/>
  <c r="O50" i="70"/>
  <c r="G51" i="70"/>
  <c r="H51" i="70"/>
  <c r="J51" i="70"/>
  <c r="C51" i="70" s="1"/>
  <c r="K51" i="70"/>
  <c r="O51" i="70"/>
  <c r="G52" i="70"/>
  <c r="H52" i="70"/>
  <c r="J52" i="70"/>
  <c r="D52" i="70" s="1"/>
  <c r="K52" i="70"/>
  <c r="O52" i="70"/>
  <c r="G53" i="70"/>
  <c r="H53" i="70"/>
  <c r="J53" i="70"/>
  <c r="B53" i="70" s="1"/>
  <c r="K53" i="70"/>
  <c r="O53" i="70"/>
  <c r="G54" i="70"/>
  <c r="H54" i="70"/>
  <c r="J54" i="70"/>
  <c r="B54" i="70" s="1"/>
  <c r="K54" i="70"/>
  <c r="L54" i="70"/>
  <c r="N54" i="70"/>
  <c r="O54" i="70"/>
  <c r="G55" i="70"/>
  <c r="H55" i="70"/>
  <c r="J55" i="70"/>
  <c r="C55" i="70" s="1"/>
  <c r="K55" i="70"/>
  <c r="O55" i="70"/>
  <c r="G56" i="70"/>
  <c r="H56" i="70"/>
  <c r="J56" i="70"/>
  <c r="D56" i="70" s="1"/>
  <c r="K56" i="70"/>
  <c r="O56" i="70"/>
  <c r="G57" i="70"/>
  <c r="H57" i="70"/>
  <c r="J57" i="70"/>
  <c r="C57" i="70" s="1"/>
  <c r="K57" i="70"/>
  <c r="O57" i="70"/>
  <c r="G58" i="70"/>
  <c r="H58" i="70"/>
  <c r="J58" i="70"/>
  <c r="K58" i="70"/>
  <c r="O58" i="70"/>
  <c r="G59" i="70"/>
  <c r="H59" i="70"/>
  <c r="J59" i="70"/>
  <c r="C59" i="70" s="1"/>
  <c r="K59" i="70"/>
  <c r="O59" i="70"/>
  <c r="O32" i="70"/>
  <c r="K32" i="70"/>
  <c r="J32" i="70"/>
  <c r="H32" i="70"/>
  <c r="G32" i="70"/>
  <c r="G4" i="70"/>
  <c r="H4" i="70"/>
  <c r="J4" i="70"/>
  <c r="A4" i="70" s="1"/>
  <c r="K4" i="70"/>
  <c r="O4" i="70"/>
  <c r="G5" i="70"/>
  <c r="H5" i="70"/>
  <c r="J5" i="70"/>
  <c r="C5" i="70" s="1"/>
  <c r="K5" i="70"/>
  <c r="O5" i="70"/>
  <c r="G6" i="70"/>
  <c r="H6" i="70"/>
  <c r="J6" i="70"/>
  <c r="K6" i="70"/>
  <c r="O6" i="70"/>
  <c r="G7" i="70"/>
  <c r="H7" i="70"/>
  <c r="J7" i="70"/>
  <c r="B7" i="70" s="1"/>
  <c r="K7" i="70"/>
  <c r="O7" i="70"/>
  <c r="G8" i="70"/>
  <c r="H8" i="70"/>
  <c r="J8" i="70"/>
  <c r="A8" i="70" s="1"/>
  <c r="K8" i="70"/>
  <c r="L8" i="70"/>
  <c r="N8" i="70"/>
  <c r="O8" i="70"/>
  <c r="G9" i="70"/>
  <c r="H9" i="70"/>
  <c r="J9" i="70"/>
  <c r="K9" i="70"/>
  <c r="O9" i="70"/>
  <c r="G10" i="70"/>
  <c r="H10" i="70"/>
  <c r="J10" i="70"/>
  <c r="C10" i="70" s="1"/>
  <c r="K10" i="70"/>
  <c r="O10" i="70"/>
  <c r="G11" i="70"/>
  <c r="H11" i="70"/>
  <c r="J11" i="70"/>
  <c r="K11" i="70"/>
  <c r="O11" i="70"/>
  <c r="G12" i="70"/>
  <c r="H12" i="70"/>
  <c r="J12" i="70"/>
  <c r="K12" i="70"/>
  <c r="O12" i="70"/>
  <c r="G13" i="70"/>
  <c r="H13" i="70"/>
  <c r="J13" i="70"/>
  <c r="K13" i="70"/>
  <c r="O13" i="70"/>
  <c r="G14" i="70"/>
  <c r="H14" i="70"/>
  <c r="J14" i="70"/>
  <c r="C14" i="70" s="1"/>
  <c r="K14" i="70"/>
  <c r="O14" i="70"/>
  <c r="G15" i="70"/>
  <c r="H15" i="70"/>
  <c r="J15" i="70"/>
  <c r="K15" i="70"/>
  <c r="O15" i="70"/>
  <c r="G16" i="70"/>
  <c r="H16" i="70"/>
  <c r="J16" i="70"/>
  <c r="K16" i="70"/>
  <c r="O16" i="70"/>
  <c r="G17" i="70"/>
  <c r="H17" i="70"/>
  <c r="J17" i="70"/>
  <c r="B17" i="70" s="1"/>
  <c r="K17" i="70"/>
  <c r="O17" i="70"/>
  <c r="G18" i="70"/>
  <c r="H18" i="70"/>
  <c r="J18" i="70"/>
  <c r="C18" i="70" s="1"/>
  <c r="K18" i="70"/>
  <c r="O18" i="70"/>
  <c r="G19" i="70"/>
  <c r="H19" i="70"/>
  <c r="J19" i="70"/>
  <c r="B19" i="70" s="1"/>
  <c r="K19" i="70"/>
  <c r="L19" i="70"/>
  <c r="N19" i="70"/>
  <c r="O19" i="70"/>
  <c r="G20" i="70"/>
  <c r="H20" i="70"/>
  <c r="J20" i="70"/>
  <c r="A20" i="70" s="1"/>
  <c r="K20" i="70"/>
  <c r="N20" i="70"/>
  <c r="O20" i="70"/>
  <c r="G21" i="70"/>
  <c r="H21" i="70"/>
  <c r="J21" i="70"/>
  <c r="N21" i="70" s="1"/>
  <c r="K21" i="70"/>
  <c r="O21" i="70"/>
  <c r="G22" i="70"/>
  <c r="H22" i="70"/>
  <c r="J22" i="70"/>
  <c r="C22" i="70" s="1"/>
  <c r="K22" i="70"/>
  <c r="O22" i="70"/>
  <c r="G23" i="70"/>
  <c r="H23" i="70"/>
  <c r="J23" i="70"/>
  <c r="K23" i="70"/>
  <c r="O23" i="70"/>
  <c r="G24" i="70"/>
  <c r="H24" i="70"/>
  <c r="J24" i="70"/>
  <c r="K24" i="70"/>
  <c r="O24" i="70"/>
  <c r="G25" i="70"/>
  <c r="H25" i="70"/>
  <c r="J25" i="70"/>
  <c r="K25" i="70"/>
  <c r="O25" i="70"/>
  <c r="G26" i="70"/>
  <c r="H26" i="70"/>
  <c r="J26" i="70"/>
  <c r="C26" i="70" s="1"/>
  <c r="K26" i="70"/>
  <c r="O26" i="70"/>
  <c r="G27" i="70"/>
  <c r="H27" i="70"/>
  <c r="J27" i="70"/>
  <c r="K27" i="70"/>
  <c r="O27" i="70"/>
  <c r="G28" i="70"/>
  <c r="H28" i="70"/>
  <c r="J28" i="70"/>
  <c r="K28" i="70"/>
  <c r="O28" i="70"/>
  <c r="G29" i="70"/>
  <c r="H29" i="70"/>
  <c r="J29" i="70"/>
  <c r="B29" i="70" s="1"/>
  <c r="K29" i="70"/>
  <c r="L29" i="70"/>
  <c r="N29" i="70"/>
  <c r="O29" i="70"/>
  <c r="O3" i="70"/>
  <c r="K3" i="70"/>
  <c r="J3" i="70"/>
  <c r="H3" i="70"/>
  <c r="G3" i="70"/>
  <c r="G153" i="69"/>
  <c r="H153" i="69"/>
  <c r="J153" i="69"/>
  <c r="A153" i="69" s="1"/>
  <c r="K153" i="69"/>
  <c r="O153" i="69"/>
  <c r="G154" i="69"/>
  <c r="H154" i="69"/>
  <c r="J154" i="69"/>
  <c r="B154" i="69" s="1"/>
  <c r="K154" i="69"/>
  <c r="O154" i="69"/>
  <c r="G155" i="69"/>
  <c r="H155" i="69"/>
  <c r="J155" i="69"/>
  <c r="C155" i="69" s="1"/>
  <c r="K155" i="69"/>
  <c r="O155" i="69"/>
  <c r="G156" i="69"/>
  <c r="H156" i="69"/>
  <c r="J156" i="69"/>
  <c r="D156" i="69" s="1"/>
  <c r="K156" i="69"/>
  <c r="N156" i="69"/>
  <c r="O156" i="69"/>
  <c r="G157" i="69"/>
  <c r="H157" i="69"/>
  <c r="J157" i="69"/>
  <c r="N157" i="69" s="1"/>
  <c r="K157" i="69"/>
  <c r="O157" i="69"/>
  <c r="G158" i="69"/>
  <c r="H158" i="69"/>
  <c r="J158" i="69"/>
  <c r="K158" i="69"/>
  <c r="N158" i="69"/>
  <c r="O158" i="69"/>
  <c r="G159" i="69"/>
  <c r="H159" i="69"/>
  <c r="J159" i="69"/>
  <c r="C159" i="69" s="1"/>
  <c r="K159" i="69"/>
  <c r="O159" i="69"/>
  <c r="G160" i="69"/>
  <c r="H160" i="69"/>
  <c r="J160" i="69"/>
  <c r="D160" i="69" s="1"/>
  <c r="K160" i="69"/>
  <c r="O160" i="69"/>
  <c r="D161" i="69"/>
  <c r="G161" i="69"/>
  <c r="H161" i="69"/>
  <c r="J161" i="69"/>
  <c r="K161" i="69"/>
  <c r="O161" i="69"/>
  <c r="G162" i="69"/>
  <c r="H162" i="69"/>
  <c r="J162" i="69"/>
  <c r="K162" i="69"/>
  <c r="O162" i="69"/>
  <c r="G163" i="69"/>
  <c r="H163" i="69"/>
  <c r="J163" i="69"/>
  <c r="C163" i="69" s="1"/>
  <c r="K163" i="69"/>
  <c r="O163" i="69"/>
  <c r="G164" i="69"/>
  <c r="H164" i="69"/>
  <c r="J164" i="69"/>
  <c r="D164" i="69" s="1"/>
  <c r="K164" i="69"/>
  <c r="O164" i="69"/>
  <c r="G165" i="69"/>
  <c r="H165" i="69"/>
  <c r="J165" i="69"/>
  <c r="K165" i="69"/>
  <c r="O165" i="69"/>
  <c r="G166" i="69"/>
  <c r="H166" i="69"/>
  <c r="J166" i="69"/>
  <c r="B166" i="69" s="1"/>
  <c r="K166" i="69"/>
  <c r="N166" i="69"/>
  <c r="O166" i="69"/>
  <c r="G167" i="69"/>
  <c r="H167" i="69"/>
  <c r="J167" i="69"/>
  <c r="C167" i="69" s="1"/>
  <c r="K167" i="69"/>
  <c r="O167" i="69"/>
  <c r="G168" i="69"/>
  <c r="H168" i="69"/>
  <c r="J168" i="69"/>
  <c r="K168" i="69"/>
  <c r="O168" i="69"/>
  <c r="G169" i="69"/>
  <c r="H169" i="69"/>
  <c r="J169" i="69"/>
  <c r="A169" i="69" s="1"/>
  <c r="K169" i="69"/>
  <c r="N169" i="69"/>
  <c r="O169" i="69"/>
  <c r="G170" i="69"/>
  <c r="H170" i="69"/>
  <c r="J170" i="69"/>
  <c r="K170" i="69"/>
  <c r="O170" i="69"/>
  <c r="G171" i="69"/>
  <c r="H171" i="69"/>
  <c r="J171" i="69"/>
  <c r="C171" i="69" s="1"/>
  <c r="K171" i="69"/>
  <c r="O171" i="69"/>
  <c r="G172" i="69"/>
  <c r="H172" i="69"/>
  <c r="J172" i="69"/>
  <c r="K172" i="69"/>
  <c r="O172" i="69"/>
  <c r="G173" i="69"/>
  <c r="H173" i="69"/>
  <c r="J173" i="69"/>
  <c r="B173" i="69" s="1"/>
  <c r="K173" i="69"/>
  <c r="L173" i="69"/>
  <c r="N173" i="69"/>
  <c r="O173" i="69"/>
  <c r="G174" i="69"/>
  <c r="H174" i="69"/>
  <c r="J174" i="69"/>
  <c r="K174" i="69"/>
  <c r="O174" i="69"/>
  <c r="G175" i="69"/>
  <c r="H175" i="69"/>
  <c r="J175" i="69"/>
  <c r="C175" i="69" s="1"/>
  <c r="K175" i="69"/>
  <c r="O175" i="69"/>
  <c r="G176" i="69"/>
  <c r="H176" i="69"/>
  <c r="J176" i="69"/>
  <c r="D176" i="69" s="1"/>
  <c r="K176" i="69"/>
  <c r="O176" i="69"/>
  <c r="G177" i="69"/>
  <c r="H177" i="69"/>
  <c r="J177" i="69"/>
  <c r="N177" i="69" s="1"/>
  <c r="K177" i="69"/>
  <c r="O177" i="69"/>
  <c r="G178" i="69"/>
  <c r="H178" i="69"/>
  <c r="J178" i="69"/>
  <c r="K178" i="69"/>
  <c r="N178" i="69"/>
  <c r="O178" i="69"/>
  <c r="G179" i="69"/>
  <c r="H179" i="69"/>
  <c r="J179" i="69"/>
  <c r="C179" i="69" s="1"/>
  <c r="K179" i="69"/>
  <c r="O179" i="69"/>
  <c r="O152" i="69"/>
  <c r="K152" i="69"/>
  <c r="J152" i="69"/>
  <c r="H152" i="69"/>
  <c r="G152" i="69"/>
  <c r="G123" i="69"/>
  <c r="H123" i="69"/>
  <c r="J123" i="69"/>
  <c r="A123" i="69" s="1"/>
  <c r="K123" i="69"/>
  <c r="O123" i="69"/>
  <c r="G124" i="69"/>
  <c r="H124" i="69"/>
  <c r="J124" i="69"/>
  <c r="K124" i="69"/>
  <c r="O124" i="69"/>
  <c r="G125" i="69"/>
  <c r="H125" i="69"/>
  <c r="J125" i="69"/>
  <c r="C125" i="69" s="1"/>
  <c r="K125" i="69"/>
  <c r="O125" i="69"/>
  <c r="G126" i="69"/>
  <c r="H126" i="69"/>
  <c r="J126" i="69"/>
  <c r="D126" i="69" s="1"/>
  <c r="K126" i="69"/>
  <c r="N126" i="69"/>
  <c r="O126" i="69"/>
  <c r="G127" i="69"/>
  <c r="H127" i="69"/>
  <c r="J127" i="69"/>
  <c r="A127" i="69" s="1"/>
  <c r="K127" i="69"/>
  <c r="O127" i="69"/>
  <c r="G128" i="69"/>
  <c r="H128" i="69"/>
  <c r="J128" i="69"/>
  <c r="B128" i="69" s="1"/>
  <c r="K128" i="69"/>
  <c r="L128" i="69"/>
  <c r="N128" i="69"/>
  <c r="O128" i="69"/>
  <c r="G129" i="69"/>
  <c r="H129" i="69"/>
  <c r="J129" i="69"/>
  <c r="C129" i="69" s="1"/>
  <c r="K129" i="69"/>
  <c r="O129" i="69"/>
  <c r="C130" i="69"/>
  <c r="G130" i="69"/>
  <c r="H130" i="69"/>
  <c r="J130" i="69"/>
  <c r="K130" i="69"/>
  <c r="O130" i="69"/>
  <c r="G131" i="69"/>
  <c r="H131" i="69"/>
  <c r="J131" i="69"/>
  <c r="A131" i="69" s="1"/>
  <c r="K131" i="69"/>
  <c r="O131" i="69"/>
  <c r="G132" i="69"/>
  <c r="H132" i="69"/>
  <c r="J132" i="69"/>
  <c r="K132" i="69"/>
  <c r="O132" i="69"/>
  <c r="G133" i="69"/>
  <c r="H133" i="69"/>
  <c r="J133" i="69"/>
  <c r="C133" i="69" s="1"/>
  <c r="K133" i="69"/>
  <c r="O133" i="69"/>
  <c r="A134" i="69"/>
  <c r="G134" i="69"/>
  <c r="H134" i="69"/>
  <c r="J134" i="69"/>
  <c r="K134" i="69"/>
  <c r="N134" i="69"/>
  <c r="O134" i="69"/>
  <c r="G135" i="69"/>
  <c r="H135" i="69"/>
  <c r="J135" i="69"/>
  <c r="K135" i="69"/>
  <c r="O135" i="69"/>
  <c r="G136" i="69"/>
  <c r="H136" i="69"/>
  <c r="J136" i="69"/>
  <c r="K136" i="69"/>
  <c r="N136" i="69"/>
  <c r="O136" i="69"/>
  <c r="G137" i="69"/>
  <c r="H137" i="69"/>
  <c r="J137" i="69"/>
  <c r="C137" i="69" s="1"/>
  <c r="K137" i="69"/>
  <c r="O137" i="69"/>
  <c r="G138" i="69"/>
  <c r="H138" i="69"/>
  <c r="I138" i="69"/>
  <c r="J138" i="69"/>
  <c r="D138" i="69" s="1"/>
  <c r="K138" i="69"/>
  <c r="N138" i="69"/>
  <c r="O138" i="69"/>
  <c r="G139" i="69"/>
  <c r="H139" i="69"/>
  <c r="J139" i="69"/>
  <c r="N139" i="69" s="1"/>
  <c r="K139" i="69"/>
  <c r="O139" i="69"/>
  <c r="G140" i="69"/>
  <c r="H140" i="69"/>
  <c r="J140" i="69"/>
  <c r="B140" i="69" s="1"/>
  <c r="K140" i="69"/>
  <c r="O140" i="69"/>
  <c r="G141" i="69"/>
  <c r="H141" i="69"/>
  <c r="J141" i="69"/>
  <c r="C141" i="69" s="1"/>
  <c r="K141" i="69"/>
  <c r="O141" i="69"/>
  <c r="G142" i="69"/>
  <c r="H142" i="69"/>
  <c r="J142" i="69"/>
  <c r="B142" i="69" s="1"/>
  <c r="K142" i="69"/>
  <c r="L142" i="69"/>
  <c r="N142" i="69"/>
  <c r="O142" i="69"/>
  <c r="G143" i="69"/>
  <c r="H143" i="69"/>
  <c r="J143" i="69"/>
  <c r="A143" i="69" s="1"/>
  <c r="K143" i="69"/>
  <c r="L143" i="69"/>
  <c r="O143" i="69"/>
  <c r="G144" i="69"/>
  <c r="H144" i="69"/>
  <c r="J144" i="69"/>
  <c r="C144" i="69" s="1"/>
  <c r="K144" i="69"/>
  <c r="O144" i="69"/>
  <c r="G145" i="69"/>
  <c r="H145" i="69"/>
  <c r="J145" i="69"/>
  <c r="C145" i="69" s="1"/>
  <c r="K145" i="69"/>
  <c r="O145" i="69"/>
  <c r="G146" i="69"/>
  <c r="H146" i="69"/>
  <c r="J146" i="69"/>
  <c r="K146" i="69"/>
  <c r="O146" i="69"/>
  <c r="G147" i="69"/>
  <c r="H147" i="69"/>
  <c r="J147" i="69"/>
  <c r="A147" i="69" s="1"/>
  <c r="K147" i="69"/>
  <c r="O147" i="69"/>
  <c r="G148" i="69"/>
  <c r="H148" i="69"/>
  <c r="I148" i="69"/>
  <c r="J148" i="69"/>
  <c r="B148" i="69" s="1"/>
  <c r="K148" i="69"/>
  <c r="M148" i="69"/>
  <c r="N148" i="69"/>
  <c r="O148" i="69"/>
  <c r="G149" i="69"/>
  <c r="H149" i="69"/>
  <c r="J149" i="69"/>
  <c r="C149" i="69" s="1"/>
  <c r="K149" i="69"/>
  <c r="O149" i="69"/>
  <c r="O122" i="69"/>
  <c r="K122" i="69"/>
  <c r="J122" i="69"/>
  <c r="H122" i="69"/>
  <c r="G122" i="69"/>
  <c r="G93" i="69"/>
  <c r="H93" i="69"/>
  <c r="J93" i="69"/>
  <c r="A93" i="69" s="1"/>
  <c r="K93" i="69"/>
  <c r="O93" i="69"/>
  <c r="G94" i="69"/>
  <c r="H94" i="69"/>
  <c r="I94" i="69"/>
  <c r="J94" i="69"/>
  <c r="A94" i="69" s="1"/>
  <c r="K94" i="69"/>
  <c r="O94" i="69"/>
  <c r="G95" i="69"/>
  <c r="H95" i="69"/>
  <c r="J95" i="69"/>
  <c r="F95" i="69" s="1"/>
  <c r="K95" i="69"/>
  <c r="O95" i="69"/>
  <c r="G96" i="69"/>
  <c r="H96" i="69"/>
  <c r="J96" i="69"/>
  <c r="K96" i="69"/>
  <c r="O96" i="69"/>
  <c r="G97" i="69"/>
  <c r="H97" i="69"/>
  <c r="J97" i="69"/>
  <c r="A97" i="69" s="1"/>
  <c r="K97" i="69"/>
  <c r="N97" i="69"/>
  <c r="O97" i="69"/>
  <c r="G98" i="69"/>
  <c r="H98" i="69"/>
  <c r="J98" i="69"/>
  <c r="K98" i="69"/>
  <c r="O98" i="69"/>
  <c r="G99" i="69"/>
  <c r="H99" i="69"/>
  <c r="J99" i="69"/>
  <c r="K99" i="69"/>
  <c r="O99" i="69"/>
  <c r="G100" i="69"/>
  <c r="H100" i="69"/>
  <c r="J100" i="69"/>
  <c r="D100" i="69" s="1"/>
  <c r="K100" i="69"/>
  <c r="N100" i="69"/>
  <c r="O100" i="69"/>
  <c r="G101" i="69"/>
  <c r="H101" i="69"/>
  <c r="J101" i="69"/>
  <c r="B101" i="69" s="1"/>
  <c r="K101" i="69"/>
  <c r="O101" i="69"/>
  <c r="G102" i="69"/>
  <c r="H102" i="69"/>
  <c r="J102" i="69"/>
  <c r="M102" i="69" s="1"/>
  <c r="K102" i="69"/>
  <c r="N102" i="69"/>
  <c r="O102" i="69"/>
  <c r="G103" i="69"/>
  <c r="H103" i="69"/>
  <c r="J103" i="69"/>
  <c r="K103" i="69"/>
  <c r="O103" i="69"/>
  <c r="G104" i="69"/>
  <c r="H104" i="69"/>
  <c r="J104" i="69"/>
  <c r="D104" i="69" s="1"/>
  <c r="K104" i="69"/>
  <c r="O104" i="69"/>
  <c r="G105" i="69"/>
  <c r="H105" i="69"/>
  <c r="J105" i="69"/>
  <c r="D105" i="69" s="1"/>
  <c r="K105" i="69"/>
  <c r="M105" i="69"/>
  <c r="O105" i="69"/>
  <c r="G106" i="69"/>
  <c r="H106" i="69"/>
  <c r="J106" i="69"/>
  <c r="K106" i="69"/>
  <c r="O106" i="69"/>
  <c r="G107" i="69"/>
  <c r="H107" i="69"/>
  <c r="J107" i="69"/>
  <c r="F107" i="69" s="1"/>
  <c r="K107" i="69"/>
  <c r="O107" i="69"/>
  <c r="G108" i="69"/>
  <c r="H108" i="69"/>
  <c r="J108" i="69"/>
  <c r="K108" i="69"/>
  <c r="O108" i="69"/>
  <c r="G109" i="69"/>
  <c r="H109" i="69"/>
  <c r="J109" i="69"/>
  <c r="B109" i="69" s="1"/>
  <c r="K109" i="69"/>
  <c r="N109" i="69"/>
  <c r="O109" i="69"/>
  <c r="G110" i="69"/>
  <c r="H110" i="69"/>
  <c r="I110" i="69"/>
  <c r="J110" i="69"/>
  <c r="B110" i="69" s="1"/>
  <c r="K110" i="69"/>
  <c r="M110" i="69"/>
  <c r="N110" i="69"/>
  <c r="O110" i="69"/>
  <c r="G111" i="69"/>
  <c r="H111" i="69"/>
  <c r="J111" i="69"/>
  <c r="F111" i="69" s="1"/>
  <c r="K111" i="69"/>
  <c r="O111" i="69"/>
  <c r="G112" i="69"/>
  <c r="H112" i="69"/>
  <c r="J112" i="69"/>
  <c r="D112" i="69" s="1"/>
  <c r="K112" i="69"/>
  <c r="O112" i="69"/>
  <c r="G113" i="69"/>
  <c r="H113" i="69"/>
  <c r="J113" i="69"/>
  <c r="K113" i="69"/>
  <c r="O113" i="69"/>
  <c r="G114" i="69"/>
  <c r="H114" i="69"/>
  <c r="J114" i="69"/>
  <c r="K114" i="69"/>
  <c r="O114" i="69"/>
  <c r="G115" i="69"/>
  <c r="H115" i="69"/>
  <c r="J115" i="69"/>
  <c r="F115" i="69" s="1"/>
  <c r="K115" i="69"/>
  <c r="O115" i="69"/>
  <c r="G116" i="69"/>
  <c r="H116" i="69"/>
  <c r="J116" i="69"/>
  <c r="K116" i="69"/>
  <c r="O116" i="69"/>
  <c r="G117" i="69"/>
  <c r="H117" i="69"/>
  <c r="J117" i="69"/>
  <c r="E117" i="69" s="1"/>
  <c r="K117" i="69"/>
  <c r="L117" i="69"/>
  <c r="N117" i="69"/>
  <c r="O117" i="69"/>
  <c r="E118" i="69"/>
  <c r="G118" i="69"/>
  <c r="H118" i="69"/>
  <c r="J118" i="69"/>
  <c r="K118" i="69"/>
  <c r="L118" i="69"/>
  <c r="O118" i="69"/>
  <c r="G119" i="69"/>
  <c r="H119" i="69"/>
  <c r="J119" i="69"/>
  <c r="E119" i="69" s="1"/>
  <c r="K119" i="69"/>
  <c r="O119" i="69"/>
  <c r="O92" i="69"/>
  <c r="K92" i="69"/>
  <c r="J92" i="69"/>
  <c r="H92" i="69"/>
  <c r="G92" i="69"/>
  <c r="G63" i="69"/>
  <c r="H63" i="69"/>
  <c r="J63" i="69"/>
  <c r="O63" i="69"/>
  <c r="G64" i="69"/>
  <c r="H64" i="69"/>
  <c r="J64" i="69"/>
  <c r="B64" i="69" s="1"/>
  <c r="O64" i="69"/>
  <c r="G65" i="69"/>
  <c r="H65" i="69"/>
  <c r="J65" i="69"/>
  <c r="O65" i="69"/>
  <c r="G66" i="69"/>
  <c r="H66" i="69"/>
  <c r="J66" i="69"/>
  <c r="O66" i="69"/>
  <c r="G67" i="69"/>
  <c r="H67" i="69"/>
  <c r="J67" i="69"/>
  <c r="O67" i="69"/>
  <c r="G68" i="69"/>
  <c r="H68" i="69"/>
  <c r="J68" i="69"/>
  <c r="B68" i="69" s="1"/>
  <c r="K68" i="69"/>
  <c r="L68" i="69"/>
  <c r="N68" i="69"/>
  <c r="O68" i="69"/>
  <c r="G69" i="69"/>
  <c r="H69" i="69"/>
  <c r="J69" i="69"/>
  <c r="C69" i="69" s="1"/>
  <c r="K69" i="69"/>
  <c r="O69" i="69"/>
  <c r="G70" i="69"/>
  <c r="H70" i="69"/>
  <c r="J70" i="69"/>
  <c r="D70" i="69" s="1"/>
  <c r="K70" i="69"/>
  <c r="O70" i="69"/>
  <c r="G71" i="69"/>
  <c r="H71" i="69"/>
  <c r="J71" i="69"/>
  <c r="K71" i="69"/>
  <c r="O71" i="69"/>
  <c r="G72" i="69"/>
  <c r="H72" i="69"/>
  <c r="J72" i="69"/>
  <c r="M72" i="69" s="1"/>
  <c r="K72" i="69"/>
  <c r="O72" i="69"/>
  <c r="G73" i="69"/>
  <c r="H73" i="69"/>
  <c r="J73" i="69"/>
  <c r="E73" i="69" s="1"/>
  <c r="K73" i="69"/>
  <c r="O73" i="69"/>
  <c r="G74" i="69"/>
  <c r="H74" i="69"/>
  <c r="J74" i="69"/>
  <c r="D74" i="69" s="1"/>
  <c r="K74" i="69"/>
  <c r="O74" i="69"/>
  <c r="G75" i="69"/>
  <c r="H75" i="69"/>
  <c r="J75" i="69"/>
  <c r="C75" i="69" s="1"/>
  <c r="K75" i="69"/>
  <c r="O75" i="69"/>
  <c r="G76" i="69"/>
  <c r="H76" i="69"/>
  <c r="J76" i="69"/>
  <c r="N76" i="69" s="1"/>
  <c r="K76" i="69"/>
  <c r="O76" i="69"/>
  <c r="G77" i="69"/>
  <c r="H77" i="69"/>
  <c r="I77" i="69"/>
  <c r="J77" i="69"/>
  <c r="N77" i="69" s="1"/>
  <c r="K77" i="69"/>
  <c r="O77" i="69"/>
  <c r="G78" i="69"/>
  <c r="H78" i="69"/>
  <c r="J78" i="69"/>
  <c r="D78" i="69" s="1"/>
  <c r="K78" i="69"/>
  <c r="O78" i="69"/>
  <c r="G79" i="69"/>
  <c r="H79" i="69"/>
  <c r="J79" i="69"/>
  <c r="K79" i="69"/>
  <c r="O79" i="69"/>
  <c r="G80" i="69"/>
  <c r="H80" i="69"/>
  <c r="J80" i="69"/>
  <c r="B80" i="69" s="1"/>
  <c r="K80" i="69"/>
  <c r="L80" i="69"/>
  <c r="N80" i="69"/>
  <c r="O80" i="69"/>
  <c r="G81" i="69"/>
  <c r="H81" i="69"/>
  <c r="J81" i="69"/>
  <c r="A81" i="69" s="1"/>
  <c r="K81" i="69"/>
  <c r="N81" i="69"/>
  <c r="O81" i="69"/>
  <c r="G82" i="69"/>
  <c r="H82" i="69"/>
  <c r="J82" i="69"/>
  <c r="D82" i="69" s="1"/>
  <c r="K82" i="69"/>
  <c r="O82" i="69"/>
  <c r="C83" i="69"/>
  <c r="G83" i="69"/>
  <c r="H83" i="69"/>
  <c r="J83" i="69"/>
  <c r="A83" i="69" s="1"/>
  <c r="K83" i="69"/>
  <c r="O83" i="69"/>
  <c r="G84" i="69"/>
  <c r="H84" i="69"/>
  <c r="J84" i="69"/>
  <c r="D84" i="69" s="1"/>
  <c r="K84" i="69"/>
  <c r="O84" i="69"/>
  <c r="G85" i="69"/>
  <c r="H85" i="69"/>
  <c r="J85" i="69"/>
  <c r="E85" i="69" s="1"/>
  <c r="K85" i="69"/>
  <c r="O85" i="69"/>
  <c r="G86" i="69"/>
  <c r="H86" i="69"/>
  <c r="J86" i="69"/>
  <c r="F86" i="69" s="1"/>
  <c r="K86" i="69"/>
  <c r="O86" i="69"/>
  <c r="G87" i="69"/>
  <c r="H87" i="69"/>
  <c r="J87" i="69"/>
  <c r="N87" i="69" s="1"/>
  <c r="K87" i="69"/>
  <c r="O87" i="69"/>
  <c r="G88" i="69"/>
  <c r="H88" i="69"/>
  <c r="J88" i="69"/>
  <c r="C88" i="69" s="1"/>
  <c r="K88" i="69"/>
  <c r="O88" i="69"/>
  <c r="A89" i="69"/>
  <c r="G89" i="69"/>
  <c r="H89" i="69"/>
  <c r="J89" i="69"/>
  <c r="K89" i="69"/>
  <c r="O89" i="69"/>
  <c r="H62" i="69"/>
  <c r="G62" i="69"/>
  <c r="O62" i="69"/>
  <c r="J62" i="69"/>
  <c r="G33" i="69"/>
  <c r="H33" i="69"/>
  <c r="J33" i="69"/>
  <c r="K33" i="69"/>
  <c r="O33" i="69"/>
  <c r="G34" i="69"/>
  <c r="H34" i="69"/>
  <c r="J34" i="69"/>
  <c r="K34" i="69"/>
  <c r="O34" i="69"/>
  <c r="G35" i="69"/>
  <c r="H35" i="69"/>
  <c r="J35" i="69"/>
  <c r="K35" i="69"/>
  <c r="O35" i="69"/>
  <c r="G36" i="69"/>
  <c r="H36" i="69"/>
  <c r="J36" i="69"/>
  <c r="D36" i="69" s="1"/>
  <c r="K36" i="69"/>
  <c r="O36" i="69"/>
  <c r="G37" i="69"/>
  <c r="H37" i="69"/>
  <c r="J37" i="69"/>
  <c r="A37" i="69" s="1"/>
  <c r="K37" i="69"/>
  <c r="O37" i="69"/>
  <c r="G38" i="69"/>
  <c r="H38" i="69"/>
  <c r="J38" i="69"/>
  <c r="K38" i="69"/>
  <c r="O38" i="69"/>
  <c r="G39" i="69"/>
  <c r="H39" i="69"/>
  <c r="J39" i="69"/>
  <c r="C39" i="69" s="1"/>
  <c r="K39" i="69"/>
  <c r="O39" i="69"/>
  <c r="G40" i="69"/>
  <c r="H40" i="69"/>
  <c r="J40" i="69"/>
  <c r="K40" i="69"/>
  <c r="O40" i="69"/>
  <c r="G41" i="69"/>
  <c r="H41" i="69"/>
  <c r="J41" i="69"/>
  <c r="A41" i="69" s="1"/>
  <c r="K41" i="69"/>
  <c r="O41" i="69"/>
  <c r="G42" i="69"/>
  <c r="H42" i="69"/>
  <c r="J42" i="69"/>
  <c r="K42" i="69"/>
  <c r="O42" i="69"/>
  <c r="G43" i="69"/>
  <c r="H43" i="69"/>
  <c r="J43" i="69"/>
  <c r="C43" i="69" s="1"/>
  <c r="K43" i="69"/>
  <c r="O43" i="69"/>
  <c r="G44" i="69"/>
  <c r="H44" i="69"/>
  <c r="I44" i="69"/>
  <c r="J44" i="69"/>
  <c r="D44" i="69" s="1"/>
  <c r="K44" i="69"/>
  <c r="M44" i="69"/>
  <c r="N44" i="69"/>
  <c r="O44" i="69"/>
  <c r="G45" i="69"/>
  <c r="H45" i="69"/>
  <c r="J45" i="69"/>
  <c r="A45" i="69" s="1"/>
  <c r="K45" i="69"/>
  <c r="L45" i="69"/>
  <c r="N45" i="69"/>
  <c r="O45" i="69"/>
  <c r="G46" i="69"/>
  <c r="H46" i="69"/>
  <c r="J46" i="69"/>
  <c r="L46" i="69" s="1"/>
  <c r="K46" i="69"/>
  <c r="N46" i="69"/>
  <c r="O46" i="69"/>
  <c r="G47" i="69"/>
  <c r="H47" i="69"/>
  <c r="J47" i="69"/>
  <c r="C47" i="69" s="1"/>
  <c r="K47" i="69"/>
  <c r="O47" i="69"/>
  <c r="G48" i="69"/>
  <c r="H48" i="69"/>
  <c r="J48" i="69"/>
  <c r="K48" i="69"/>
  <c r="O48" i="69"/>
  <c r="D49" i="69"/>
  <c r="G49" i="69"/>
  <c r="H49" i="69"/>
  <c r="J49" i="69"/>
  <c r="L49" i="69" s="1"/>
  <c r="K49" i="69"/>
  <c r="O49" i="69"/>
  <c r="A50" i="69"/>
  <c r="G50" i="69"/>
  <c r="H50" i="69"/>
  <c r="I50" i="69"/>
  <c r="J50" i="69"/>
  <c r="B50" i="69" s="1"/>
  <c r="K50" i="69"/>
  <c r="L50" i="69"/>
  <c r="M50" i="69"/>
  <c r="N50" i="69"/>
  <c r="O50" i="69"/>
  <c r="G51" i="69"/>
  <c r="H51" i="69"/>
  <c r="J51" i="69"/>
  <c r="C51" i="69" s="1"/>
  <c r="K51" i="69"/>
  <c r="O51" i="69"/>
  <c r="G52" i="69"/>
  <c r="H52" i="69"/>
  <c r="J52" i="69"/>
  <c r="D52" i="69" s="1"/>
  <c r="K52" i="69"/>
  <c r="O52" i="69"/>
  <c r="G53" i="69"/>
  <c r="H53" i="69"/>
  <c r="J53" i="69"/>
  <c r="K53" i="69"/>
  <c r="O53" i="69"/>
  <c r="G54" i="69"/>
  <c r="H54" i="69"/>
  <c r="J54" i="69"/>
  <c r="B54" i="69" s="1"/>
  <c r="K54" i="69"/>
  <c r="O54" i="69"/>
  <c r="G55" i="69"/>
  <c r="H55" i="69"/>
  <c r="J55" i="69"/>
  <c r="C55" i="69" s="1"/>
  <c r="K55" i="69"/>
  <c r="O55" i="69"/>
  <c r="G56" i="69"/>
  <c r="H56" i="69"/>
  <c r="J56" i="69"/>
  <c r="D56" i="69" s="1"/>
  <c r="K56" i="69"/>
  <c r="O56" i="69"/>
  <c r="G57" i="69"/>
  <c r="H57" i="69"/>
  <c r="J57" i="69"/>
  <c r="A57" i="69" s="1"/>
  <c r="K57" i="69"/>
  <c r="O57" i="69"/>
  <c r="A58" i="69"/>
  <c r="G58" i="69"/>
  <c r="H58" i="69"/>
  <c r="J58" i="69"/>
  <c r="B58" i="69" s="1"/>
  <c r="K58" i="69"/>
  <c r="O58" i="69"/>
  <c r="G59" i="69"/>
  <c r="H59" i="69"/>
  <c r="J59" i="69"/>
  <c r="C59" i="69" s="1"/>
  <c r="K59" i="69"/>
  <c r="O59" i="69"/>
  <c r="O32" i="69"/>
  <c r="K32" i="69"/>
  <c r="J32" i="69"/>
  <c r="H32" i="69"/>
  <c r="G32" i="69"/>
  <c r="D4" i="69"/>
  <c r="G4" i="69"/>
  <c r="H4" i="69"/>
  <c r="J4" i="69"/>
  <c r="K4" i="69"/>
  <c r="O4" i="69"/>
  <c r="G5" i="69"/>
  <c r="H5" i="69"/>
  <c r="J5" i="69"/>
  <c r="D5" i="69" s="1"/>
  <c r="K5" i="69"/>
  <c r="O5" i="69"/>
  <c r="G6" i="69"/>
  <c r="H6" i="69"/>
  <c r="J6" i="69"/>
  <c r="C6" i="69" s="1"/>
  <c r="K6" i="69"/>
  <c r="O6" i="69"/>
  <c r="G7" i="69"/>
  <c r="H7" i="69"/>
  <c r="J7" i="69"/>
  <c r="D7" i="69" s="1"/>
  <c r="K7" i="69"/>
  <c r="O7" i="69"/>
  <c r="G8" i="69"/>
  <c r="H8" i="69"/>
  <c r="J8" i="69"/>
  <c r="L8" i="69" s="1"/>
  <c r="K8" i="69"/>
  <c r="O8" i="69"/>
  <c r="G9" i="69"/>
  <c r="H9" i="69"/>
  <c r="J9" i="69"/>
  <c r="B9" i="69" s="1"/>
  <c r="K9" i="69"/>
  <c r="N9" i="69"/>
  <c r="O9" i="69"/>
  <c r="G10" i="69"/>
  <c r="H10" i="69"/>
  <c r="J10" i="69"/>
  <c r="C10" i="69" s="1"/>
  <c r="K10" i="69"/>
  <c r="O10" i="69"/>
  <c r="G11" i="69"/>
  <c r="H11" i="69"/>
  <c r="J11" i="69"/>
  <c r="K11" i="69"/>
  <c r="O11" i="69"/>
  <c r="D12" i="69"/>
  <c r="G12" i="69"/>
  <c r="H12" i="69"/>
  <c r="J12" i="69"/>
  <c r="N12" i="69" s="1"/>
  <c r="K12" i="69"/>
  <c r="O12" i="69"/>
  <c r="D13" i="69"/>
  <c r="G13" i="69"/>
  <c r="H13" i="69"/>
  <c r="J13" i="69"/>
  <c r="K13" i="69"/>
  <c r="L13" i="69"/>
  <c r="N13" i="69"/>
  <c r="O13" i="69"/>
  <c r="G14" i="69"/>
  <c r="H14" i="69"/>
  <c r="J14" i="69"/>
  <c r="C14" i="69" s="1"/>
  <c r="K14" i="69"/>
  <c r="O14" i="69"/>
  <c r="G15" i="69"/>
  <c r="H15" i="69"/>
  <c r="J15" i="69"/>
  <c r="D15" i="69" s="1"/>
  <c r="K15" i="69"/>
  <c r="O15" i="69"/>
  <c r="G16" i="69"/>
  <c r="H16" i="69"/>
  <c r="J16" i="69"/>
  <c r="A16" i="69" s="1"/>
  <c r="K16" i="69"/>
  <c r="O16" i="69"/>
  <c r="G17" i="69"/>
  <c r="H17" i="69"/>
  <c r="J17" i="69"/>
  <c r="B17" i="69" s="1"/>
  <c r="K17" i="69"/>
  <c r="O17" i="69"/>
  <c r="G18" i="69"/>
  <c r="H18" i="69"/>
  <c r="J18" i="69"/>
  <c r="C18" i="69" s="1"/>
  <c r="K18" i="69"/>
  <c r="O18" i="69"/>
  <c r="A19" i="69"/>
  <c r="G19" i="69"/>
  <c r="H19" i="69"/>
  <c r="I19" i="69"/>
  <c r="J19" i="69"/>
  <c r="B19" i="69" s="1"/>
  <c r="K19" i="69"/>
  <c r="L19" i="69"/>
  <c r="M19" i="69"/>
  <c r="N19" i="69"/>
  <c r="O19" i="69"/>
  <c r="G20" i="69"/>
  <c r="H20" i="69"/>
  <c r="J20" i="69"/>
  <c r="A20" i="69" s="1"/>
  <c r="K20" i="69"/>
  <c r="O20" i="69"/>
  <c r="G21" i="69"/>
  <c r="H21" i="69"/>
  <c r="J21" i="69"/>
  <c r="M21" i="69" s="1"/>
  <c r="K21" i="69"/>
  <c r="O21" i="69"/>
  <c r="G22" i="69"/>
  <c r="H22" i="69"/>
  <c r="J22" i="69"/>
  <c r="C22" i="69" s="1"/>
  <c r="K22" i="69"/>
  <c r="O22" i="69"/>
  <c r="D23" i="69"/>
  <c r="G23" i="69"/>
  <c r="H23" i="69"/>
  <c r="J23" i="69"/>
  <c r="L23" i="69" s="1"/>
  <c r="K23" i="69"/>
  <c r="O23" i="69"/>
  <c r="D24" i="69"/>
  <c r="G24" i="69"/>
  <c r="H24" i="69"/>
  <c r="J24" i="69"/>
  <c r="A24" i="69" s="1"/>
  <c r="K24" i="69"/>
  <c r="O24" i="69"/>
  <c r="G25" i="69"/>
  <c r="H25" i="69"/>
  <c r="I25" i="69"/>
  <c r="J25" i="69"/>
  <c r="N25" i="69" s="1"/>
  <c r="K25" i="69"/>
  <c r="O25" i="69"/>
  <c r="G26" i="69"/>
  <c r="H26" i="69"/>
  <c r="J26" i="69"/>
  <c r="C26" i="69" s="1"/>
  <c r="K26" i="69"/>
  <c r="O26" i="69"/>
  <c r="G27" i="69"/>
  <c r="H27" i="69"/>
  <c r="I27" i="69"/>
  <c r="J27" i="69"/>
  <c r="C27" i="69" s="1"/>
  <c r="K27" i="69"/>
  <c r="M27" i="69"/>
  <c r="N27" i="69"/>
  <c r="O27" i="69"/>
  <c r="D28" i="69"/>
  <c r="G28" i="69"/>
  <c r="H28" i="69"/>
  <c r="J28" i="69"/>
  <c r="A28" i="69" s="1"/>
  <c r="K28" i="69"/>
  <c r="O28" i="69"/>
  <c r="G29" i="69"/>
  <c r="H29" i="69"/>
  <c r="I29" i="69"/>
  <c r="J29" i="69"/>
  <c r="B29" i="69" s="1"/>
  <c r="K29" i="69"/>
  <c r="L29" i="69"/>
  <c r="M29" i="69"/>
  <c r="N29" i="69"/>
  <c r="O29" i="69"/>
  <c r="O3" i="69"/>
  <c r="K3" i="69"/>
  <c r="J3" i="69"/>
  <c r="H3" i="69"/>
  <c r="G3" i="69"/>
  <c r="B27" i="70" l="1"/>
  <c r="C27" i="70"/>
  <c r="L27" i="70"/>
  <c r="N27" i="70"/>
  <c r="B63" i="70"/>
  <c r="L63" i="70"/>
  <c r="I63" i="70"/>
  <c r="M63" i="70"/>
  <c r="B50" i="71"/>
  <c r="M50" i="71"/>
  <c r="C99" i="71"/>
  <c r="A99" i="71"/>
  <c r="L99" i="71"/>
  <c r="B157" i="71"/>
  <c r="N157" i="71"/>
  <c r="C71" i="69"/>
  <c r="M71" i="69"/>
  <c r="I71" i="69"/>
  <c r="N71" i="69"/>
  <c r="I106" i="69"/>
  <c r="N106" i="69"/>
  <c r="N86" i="70"/>
  <c r="D86" i="70"/>
  <c r="A70" i="70"/>
  <c r="L70" i="70"/>
  <c r="C129" i="71"/>
  <c r="N129" i="71"/>
  <c r="D40" i="69"/>
  <c r="N40" i="69"/>
  <c r="A135" i="69"/>
  <c r="L135" i="69"/>
  <c r="D138" i="70"/>
  <c r="N138" i="70"/>
  <c r="B162" i="70"/>
  <c r="N162" i="70"/>
  <c r="I162" i="70"/>
  <c r="B19" i="71"/>
  <c r="M19" i="71"/>
  <c r="B80" i="71"/>
  <c r="L80" i="71"/>
  <c r="I80" i="71"/>
  <c r="M80" i="71"/>
  <c r="A17" i="69"/>
  <c r="A25" i="69"/>
  <c r="N23" i="69"/>
  <c r="C19" i="69"/>
  <c r="N17" i="69"/>
  <c r="I17" i="69"/>
  <c r="N5" i="69"/>
  <c r="C50" i="69"/>
  <c r="D46" i="69"/>
  <c r="A44" i="69"/>
  <c r="D42" i="69"/>
  <c r="M42" i="69"/>
  <c r="D134" i="69"/>
  <c r="L134" i="69"/>
  <c r="I134" i="69"/>
  <c r="M134" i="69"/>
  <c r="B178" i="69"/>
  <c r="L178" i="69"/>
  <c r="I178" i="69"/>
  <c r="M178" i="69"/>
  <c r="B162" i="69"/>
  <c r="A162" i="69"/>
  <c r="L162" i="69"/>
  <c r="N162" i="69"/>
  <c r="B25" i="70"/>
  <c r="N25" i="70"/>
  <c r="A16" i="70"/>
  <c r="D16" i="70"/>
  <c r="L16" i="70"/>
  <c r="N16" i="70"/>
  <c r="F64" i="70"/>
  <c r="N64" i="70"/>
  <c r="N63" i="70"/>
  <c r="C164" i="70"/>
  <c r="L164" i="70"/>
  <c r="N164" i="70"/>
  <c r="B158" i="70"/>
  <c r="N158" i="70"/>
  <c r="I158" i="70"/>
  <c r="B58" i="71"/>
  <c r="M58" i="71"/>
  <c r="A48" i="71"/>
  <c r="L48" i="71"/>
  <c r="N48" i="71"/>
  <c r="N80" i="71"/>
  <c r="N107" i="71"/>
  <c r="I107" i="71"/>
  <c r="B98" i="69"/>
  <c r="A98" i="69"/>
  <c r="L98" i="69"/>
  <c r="N98" i="69"/>
  <c r="A29" i="69"/>
  <c r="M17" i="69"/>
  <c r="D16" i="69"/>
  <c r="N7" i="69"/>
  <c r="A33" i="69"/>
  <c r="L33" i="69"/>
  <c r="N33" i="69"/>
  <c r="C81" i="69"/>
  <c r="L81" i="69"/>
  <c r="I81" i="69"/>
  <c r="M81" i="69"/>
  <c r="N99" i="69"/>
  <c r="F99" i="69"/>
  <c r="A28" i="70"/>
  <c r="D28" i="70"/>
  <c r="N28" i="70"/>
  <c r="M5" i="70"/>
  <c r="N5" i="70"/>
  <c r="I5" i="70"/>
  <c r="A63" i="70"/>
  <c r="A80" i="71"/>
  <c r="A135" i="71"/>
  <c r="N135" i="71"/>
  <c r="A140" i="69"/>
  <c r="A126" i="69"/>
  <c r="C83" i="70"/>
  <c r="C144" i="70"/>
  <c r="C131" i="70"/>
  <c r="A128" i="70"/>
  <c r="C114" i="71"/>
  <c r="C110" i="71"/>
  <c r="A138" i="71"/>
  <c r="A179" i="71"/>
  <c r="A80" i="69"/>
  <c r="A109" i="69"/>
  <c r="A102" i="69"/>
  <c r="D97" i="69"/>
  <c r="C142" i="69"/>
  <c r="N140" i="69"/>
  <c r="I140" i="69"/>
  <c r="M126" i="69"/>
  <c r="I126" i="69"/>
  <c r="C176" i="69"/>
  <c r="C173" i="69"/>
  <c r="N4" i="70"/>
  <c r="N53" i="70"/>
  <c r="I83" i="70"/>
  <c r="I80" i="70"/>
  <c r="A75" i="70"/>
  <c r="N66" i="70"/>
  <c r="N116" i="70"/>
  <c r="I116" i="70"/>
  <c r="A104" i="70"/>
  <c r="M144" i="70"/>
  <c r="I144" i="70"/>
  <c r="A144" i="70"/>
  <c r="D143" i="70"/>
  <c r="N132" i="70"/>
  <c r="N131" i="70"/>
  <c r="I131" i="70"/>
  <c r="M128" i="70"/>
  <c r="I128" i="70"/>
  <c r="A21" i="71"/>
  <c r="N41" i="71"/>
  <c r="A88" i="71"/>
  <c r="N79" i="71"/>
  <c r="M114" i="71"/>
  <c r="I114" i="71"/>
  <c r="A114" i="71"/>
  <c r="M110" i="71"/>
  <c r="I110" i="71"/>
  <c r="N100" i="71"/>
  <c r="I100" i="71"/>
  <c r="C144" i="71"/>
  <c r="M138" i="71"/>
  <c r="I138" i="71"/>
  <c r="A132" i="71"/>
  <c r="I179" i="71"/>
  <c r="N161" i="71"/>
  <c r="M80" i="69"/>
  <c r="I80" i="69"/>
  <c r="I109" i="69"/>
  <c r="I102" i="69"/>
  <c r="M142" i="69"/>
  <c r="I142" i="69"/>
  <c r="A142" i="69"/>
  <c r="M140" i="69"/>
  <c r="L127" i="69"/>
  <c r="L126" i="69"/>
  <c r="M173" i="69"/>
  <c r="I173" i="69"/>
  <c r="A173" i="69"/>
  <c r="N154" i="69"/>
  <c r="N17" i="70"/>
  <c r="N7" i="70"/>
  <c r="L4" i="70"/>
  <c r="L53" i="70"/>
  <c r="N80" i="70"/>
  <c r="N77" i="70"/>
  <c r="N75" i="70"/>
  <c r="I75" i="70"/>
  <c r="L66" i="70"/>
  <c r="M116" i="70"/>
  <c r="N108" i="70"/>
  <c r="I108" i="70"/>
  <c r="N104" i="70"/>
  <c r="N101" i="70"/>
  <c r="I96" i="70"/>
  <c r="L144" i="70"/>
  <c r="L128" i="70"/>
  <c r="N156" i="70"/>
  <c r="A17" i="71"/>
  <c r="A56" i="71"/>
  <c r="L41" i="71"/>
  <c r="L79" i="71"/>
  <c r="A115" i="71"/>
  <c r="L114" i="71"/>
  <c r="A111" i="71"/>
  <c r="L110" i="71"/>
  <c r="N109" i="71"/>
  <c r="N102" i="71"/>
  <c r="M100" i="71"/>
  <c r="N145" i="71"/>
  <c r="N144" i="71"/>
  <c r="N140" i="71"/>
  <c r="I140" i="71"/>
  <c r="N139" i="71"/>
  <c r="L138" i="71"/>
  <c r="L125" i="71"/>
  <c r="N174" i="71"/>
  <c r="L169" i="71"/>
  <c r="L161" i="71"/>
  <c r="N159" i="71"/>
  <c r="D11" i="69"/>
  <c r="M11" i="69"/>
  <c r="C11" i="69"/>
  <c r="D48" i="69"/>
  <c r="A48" i="69"/>
  <c r="I48" i="69"/>
  <c r="N48" i="69"/>
  <c r="A79" i="69"/>
  <c r="L79" i="69"/>
  <c r="B113" i="69"/>
  <c r="A113" i="69"/>
  <c r="I113" i="69"/>
  <c r="N113" i="69"/>
  <c r="D101" i="69"/>
  <c r="D96" i="69"/>
  <c r="C96" i="69"/>
  <c r="B21" i="69"/>
  <c r="A21" i="69"/>
  <c r="I21" i="69"/>
  <c r="N21" i="69"/>
  <c r="N11" i="69"/>
  <c r="N6" i="69"/>
  <c r="C29" i="69"/>
  <c r="B27" i="69"/>
  <c r="A27" i="69"/>
  <c r="L27" i="69"/>
  <c r="D27" i="69"/>
  <c r="D20" i="69"/>
  <c r="B5" i="69"/>
  <c r="C5" i="69"/>
  <c r="I5" i="69"/>
  <c r="M5" i="69"/>
  <c r="A5" i="69"/>
  <c r="A4" i="69"/>
  <c r="L4" i="69"/>
  <c r="A54" i="69"/>
  <c r="C48" i="69"/>
  <c r="I40" i="69"/>
  <c r="B89" i="69"/>
  <c r="N89" i="69"/>
  <c r="D79" i="69"/>
  <c r="A77" i="69"/>
  <c r="D113" i="69"/>
  <c r="D109" i="69"/>
  <c r="D108" i="69"/>
  <c r="C108" i="69"/>
  <c r="C104" i="69"/>
  <c r="B94" i="69"/>
  <c r="M94" i="69"/>
  <c r="D94" i="69"/>
  <c r="D93" i="69"/>
  <c r="B146" i="69"/>
  <c r="A146" i="69"/>
  <c r="I146" i="69"/>
  <c r="N146" i="69"/>
  <c r="B124" i="69"/>
  <c r="N124" i="69"/>
  <c r="B174" i="69"/>
  <c r="L174" i="69"/>
  <c r="D174" i="69"/>
  <c r="D168" i="69"/>
  <c r="N168" i="69"/>
  <c r="A165" i="69"/>
  <c r="N165" i="69"/>
  <c r="B158" i="69"/>
  <c r="A158" i="69"/>
  <c r="L158" i="69"/>
  <c r="C158" i="69"/>
  <c r="I158" i="69"/>
  <c r="M158" i="69"/>
  <c r="A24" i="70"/>
  <c r="L24" i="70"/>
  <c r="N24" i="70"/>
  <c r="B13" i="70"/>
  <c r="L13" i="70"/>
  <c r="N13" i="70"/>
  <c r="B11" i="70"/>
  <c r="C11" i="70"/>
  <c r="L11" i="70"/>
  <c r="C6" i="70"/>
  <c r="N6" i="70"/>
  <c r="B58" i="70"/>
  <c r="L58" i="70"/>
  <c r="N58" i="70"/>
  <c r="B46" i="70"/>
  <c r="L46" i="70"/>
  <c r="N46" i="70"/>
  <c r="B42" i="70"/>
  <c r="A42" i="70"/>
  <c r="L42" i="70"/>
  <c r="A37" i="70"/>
  <c r="D37" i="70"/>
  <c r="L37" i="70"/>
  <c r="B89" i="70"/>
  <c r="F89" i="70"/>
  <c r="N89" i="70"/>
  <c r="D112" i="70"/>
  <c r="L112" i="70"/>
  <c r="A112" i="70"/>
  <c r="I112" i="70"/>
  <c r="M112" i="70"/>
  <c r="B110" i="70"/>
  <c r="L110" i="70"/>
  <c r="C110" i="70"/>
  <c r="I110" i="70"/>
  <c r="M110" i="70"/>
  <c r="A97" i="70"/>
  <c r="N97" i="70"/>
  <c r="A147" i="70"/>
  <c r="N147" i="70"/>
  <c r="B168" i="70"/>
  <c r="A168" i="70"/>
  <c r="I168" i="70"/>
  <c r="N168" i="70"/>
  <c r="M168" i="70"/>
  <c r="C26" i="71"/>
  <c r="D26" i="71"/>
  <c r="L26" i="71"/>
  <c r="N26" i="71"/>
  <c r="B53" i="71"/>
  <c r="M53" i="71"/>
  <c r="N53" i="71"/>
  <c r="D53" i="71"/>
  <c r="B72" i="71"/>
  <c r="L72" i="71"/>
  <c r="A72" i="71"/>
  <c r="I72" i="71"/>
  <c r="M72" i="71"/>
  <c r="N72" i="71"/>
  <c r="B118" i="71"/>
  <c r="A118" i="71"/>
  <c r="L118" i="71"/>
  <c r="M118" i="71"/>
  <c r="D118" i="71"/>
  <c r="C149" i="71"/>
  <c r="N149" i="71"/>
  <c r="B177" i="71"/>
  <c r="A177" i="71"/>
  <c r="L177" i="71"/>
  <c r="C177" i="71"/>
  <c r="I177" i="71"/>
  <c r="M177" i="71"/>
  <c r="N177" i="71"/>
  <c r="B166" i="71"/>
  <c r="D166" i="71"/>
  <c r="L166" i="71"/>
  <c r="N166" i="71"/>
  <c r="D164" i="71"/>
  <c r="N164" i="71"/>
  <c r="B136" i="69"/>
  <c r="C136" i="69"/>
  <c r="L136" i="69"/>
  <c r="D130" i="69"/>
  <c r="M130" i="69"/>
  <c r="I130" i="69"/>
  <c r="N130" i="69"/>
  <c r="N174" i="69"/>
  <c r="I174" i="69"/>
  <c r="A174" i="69"/>
  <c r="B170" i="69"/>
  <c r="N170" i="69"/>
  <c r="B21" i="70"/>
  <c r="A21" i="70"/>
  <c r="L21" i="70"/>
  <c r="B83" i="70"/>
  <c r="A83" i="70"/>
  <c r="L83" i="70"/>
  <c r="D83" i="70"/>
  <c r="E114" i="70"/>
  <c r="N114" i="70"/>
  <c r="D100" i="70"/>
  <c r="M100" i="70"/>
  <c r="A100" i="70"/>
  <c r="I100" i="70"/>
  <c r="N100" i="70"/>
  <c r="B98" i="70"/>
  <c r="M98" i="70"/>
  <c r="D98" i="70"/>
  <c r="B140" i="70"/>
  <c r="L140" i="70"/>
  <c r="C140" i="70"/>
  <c r="I140" i="70"/>
  <c r="M140" i="70"/>
  <c r="I53" i="71"/>
  <c r="D86" i="71"/>
  <c r="C86" i="71"/>
  <c r="N86" i="71"/>
  <c r="D82" i="71"/>
  <c r="C82" i="71"/>
  <c r="I118" i="71"/>
  <c r="C118" i="71"/>
  <c r="D112" i="71"/>
  <c r="N112" i="71"/>
  <c r="I112" i="71"/>
  <c r="B173" i="71"/>
  <c r="L173" i="71"/>
  <c r="M173" i="71"/>
  <c r="D173" i="71"/>
  <c r="D172" i="71"/>
  <c r="N172" i="71"/>
  <c r="B153" i="71"/>
  <c r="N153" i="71"/>
  <c r="A8" i="69"/>
  <c r="N8" i="69"/>
  <c r="B34" i="69"/>
  <c r="L34" i="69"/>
  <c r="D34" i="69"/>
  <c r="B114" i="69"/>
  <c r="M114" i="69"/>
  <c r="D114" i="69"/>
  <c r="N101" i="69"/>
  <c r="B144" i="69"/>
  <c r="A144" i="69"/>
  <c r="I144" i="69"/>
  <c r="M144" i="69"/>
  <c r="B25" i="69"/>
  <c r="M25" i="69"/>
  <c r="C25" i="69"/>
  <c r="B23" i="69"/>
  <c r="C23" i="69"/>
  <c r="I23" i="69"/>
  <c r="M23" i="69"/>
  <c r="A23" i="69"/>
  <c r="C21" i="69"/>
  <c r="B13" i="69"/>
  <c r="C13" i="69"/>
  <c r="I13" i="69"/>
  <c r="M13" i="69"/>
  <c r="A13" i="69"/>
  <c r="A12" i="69"/>
  <c r="L12" i="69"/>
  <c r="I11" i="69"/>
  <c r="A11" i="69"/>
  <c r="L5" i="69"/>
  <c r="N4" i="69"/>
  <c r="A49" i="69"/>
  <c r="N49" i="69"/>
  <c r="B46" i="69"/>
  <c r="C46" i="69"/>
  <c r="I46" i="69"/>
  <c r="M46" i="69"/>
  <c r="B42" i="69"/>
  <c r="I42" i="69"/>
  <c r="N42" i="69"/>
  <c r="C35" i="69"/>
  <c r="N35" i="69"/>
  <c r="N34" i="69"/>
  <c r="I34" i="69"/>
  <c r="C34" i="69"/>
  <c r="D81" i="69"/>
  <c r="D116" i="69"/>
  <c r="C116" i="69"/>
  <c r="I114" i="69"/>
  <c r="C112" i="69"/>
  <c r="M109" i="69"/>
  <c r="B102" i="69"/>
  <c r="L102" i="69"/>
  <c r="D102" i="69"/>
  <c r="M101" i="69"/>
  <c r="I101" i="69"/>
  <c r="C101" i="69"/>
  <c r="N94" i="69"/>
  <c r="M146" i="69"/>
  <c r="N144" i="69"/>
  <c r="B177" i="69"/>
  <c r="C177" i="69"/>
  <c r="L177" i="69"/>
  <c r="M174" i="69"/>
  <c r="B23" i="70"/>
  <c r="N23" i="70"/>
  <c r="B15" i="70"/>
  <c r="N15" i="70"/>
  <c r="A12" i="70"/>
  <c r="D12" i="70"/>
  <c r="N12" i="70"/>
  <c r="N11" i="70"/>
  <c r="B9" i="70"/>
  <c r="N9" i="70"/>
  <c r="B57" i="70"/>
  <c r="L57" i="70"/>
  <c r="N57" i="70"/>
  <c r="B45" i="70"/>
  <c r="L45" i="70"/>
  <c r="N45" i="70"/>
  <c r="A45" i="70"/>
  <c r="N42" i="70"/>
  <c r="A41" i="70"/>
  <c r="L41" i="70"/>
  <c r="B38" i="70"/>
  <c r="N38" i="70"/>
  <c r="N37" i="70"/>
  <c r="A33" i="70"/>
  <c r="D33" i="70"/>
  <c r="B79" i="70"/>
  <c r="A79" i="70"/>
  <c r="L79" i="70"/>
  <c r="D79" i="70"/>
  <c r="A74" i="70"/>
  <c r="D74" i="70"/>
  <c r="N74" i="70"/>
  <c r="D69" i="70"/>
  <c r="N69" i="70"/>
  <c r="N112" i="70"/>
  <c r="N110" i="70"/>
  <c r="B102" i="70"/>
  <c r="L102" i="70"/>
  <c r="D102" i="70"/>
  <c r="B148" i="70"/>
  <c r="M148" i="70"/>
  <c r="I148" i="70"/>
  <c r="N148" i="70"/>
  <c r="B135" i="70"/>
  <c r="N135" i="70"/>
  <c r="B169" i="70"/>
  <c r="M169" i="70"/>
  <c r="N169" i="70"/>
  <c r="I169" i="70"/>
  <c r="B13" i="71"/>
  <c r="L13" i="71"/>
  <c r="N13" i="71"/>
  <c r="C13" i="71"/>
  <c r="B9" i="71"/>
  <c r="L9" i="71"/>
  <c r="N9" i="71"/>
  <c r="B68" i="71"/>
  <c r="L68" i="71"/>
  <c r="M68" i="71"/>
  <c r="A68" i="71"/>
  <c r="I68" i="71"/>
  <c r="N68" i="71"/>
  <c r="C119" i="71"/>
  <c r="L119" i="71"/>
  <c r="A119" i="71"/>
  <c r="I119" i="71"/>
  <c r="M119" i="71"/>
  <c r="D119" i="71"/>
  <c r="N119" i="71"/>
  <c r="N118" i="71"/>
  <c r="C141" i="71"/>
  <c r="N141" i="71"/>
  <c r="N152" i="71"/>
  <c r="F152" i="71"/>
  <c r="D152" i="71"/>
  <c r="B152" i="71"/>
  <c r="I173" i="71"/>
  <c r="C173" i="71"/>
  <c r="A53" i="69"/>
  <c r="D53" i="69"/>
  <c r="M48" i="69"/>
  <c r="N41" i="69"/>
  <c r="C40" i="69"/>
  <c r="B38" i="69"/>
  <c r="N38" i="69"/>
  <c r="M34" i="69"/>
  <c r="N79" i="69"/>
  <c r="N114" i="69"/>
  <c r="M113" i="69"/>
  <c r="B106" i="69"/>
  <c r="M106" i="69"/>
  <c r="D106" i="69"/>
  <c r="B105" i="69"/>
  <c r="A105" i="69"/>
  <c r="I105" i="69"/>
  <c r="N105" i="69"/>
  <c r="F103" i="69"/>
  <c r="N103" i="69"/>
  <c r="L101" i="69"/>
  <c r="A101" i="69"/>
  <c r="N93" i="69"/>
  <c r="C148" i="69"/>
  <c r="D146" i="69"/>
  <c r="L144" i="69"/>
  <c r="A139" i="69"/>
  <c r="D139" i="69"/>
  <c r="B132" i="69"/>
  <c r="N132" i="69"/>
  <c r="D172" i="69"/>
  <c r="N172" i="69"/>
  <c r="A161" i="69"/>
  <c r="N161" i="69"/>
  <c r="D158" i="69"/>
  <c r="A157" i="69"/>
  <c r="D157" i="69"/>
  <c r="L157" i="69"/>
  <c r="D24" i="70"/>
  <c r="A13" i="70"/>
  <c r="B5" i="70"/>
  <c r="A5" i="70"/>
  <c r="L5" i="70"/>
  <c r="D5" i="70"/>
  <c r="A58" i="70"/>
  <c r="A46" i="70"/>
  <c r="M83" i="70"/>
  <c r="N79" i="70"/>
  <c r="I79" i="70"/>
  <c r="C79" i="70"/>
  <c r="B71" i="70"/>
  <c r="C71" i="70"/>
  <c r="L71" i="70"/>
  <c r="D65" i="70"/>
  <c r="N65" i="70"/>
  <c r="A117" i="70"/>
  <c r="L117" i="70"/>
  <c r="C112" i="70"/>
  <c r="D110" i="70"/>
  <c r="D104" i="70"/>
  <c r="L104" i="70"/>
  <c r="C104" i="70"/>
  <c r="N102" i="70"/>
  <c r="I102" i="70"/>
  <c r="C102" i="70"/>
  <c r="N98" i="70"/>
  <c r="N140" i="70"/>
  <c r="A127" i="70"/>
  <c r="M127" i="70"/>
  <c r="L127" i="70"/>
  <c r="C171" i="70"/>
  <c r="N171" i="70"/>
  <c r="D168" i="70"/>
  <c r="B166" i="70"/>
  <c r="M166" i="70"/>
  <c r="N166" i="70"/>
  <c r="I166" i="70"/>
  <c r="B45" i="71"/>
  <c r="L45" i="71"/>
  <c r="N45" i="71"/>
  <c r="D72" i="71"/>
  <c r="A105" i="71"/>
  <c r="N105" i="71"/>
  <c r="A147" i="71"/>
  <c r="N147" i="71"/>
  <c r="C137" i="71"/>
  <c r="D137" i="71"/>
  <c r="L137" i="71"/>
  <c r="D177" i="71"/>
  <c r="D175" i="71"/>
  <c r="M175" i="71"/>
  <c r="A175" i="71"/>
  <c r="I175" i="71"/>
  <c r="N175" i="71"/>
  <c r="C175" i="71"/>
  <c r="N173" i="71"/>
  <c r="D19" i="69"/>
  <c r="C17" i="69"/>
  <c r="D50" i="69"/>
  <c r="C44" i="69"/>
  <c r="D80" i="69"/>
  <c r="D110" i="69"/>
  <c r="D142" i="69"/>
  <c r="D140" i="69"/>
  <c r="C138" i="69"/>
  <c r="C128" i="69"/>
  <c r="C126" i="69"/>
  <c r="C160" i="69"/>
  <c r="A29" i="70"/>
  <c r="D20" i="70"/>
  <c r="C19" i="70"/>
  <c r="D8" i="70"/>
  <c r="D4" i="70"/>
  <c r="A54" i="70"/>
  <c r="C53" i="70"/>
  <c r="A49" i="70"/>
  <c r="C36" i="70"/>
  <c r="D82" i="70"/>
  <c r="D78" i="70"/>
  <c r="C67" i="70"/>
  <c r="C108" i="70"/>
  <c r="C96" i="70"/>
  <c r="A139" i="70"/>
  <c r="L139" i="70"/>
  <c r="B132" i="70"/>
  <c r="A132" i="70"/>
  <c r="I132" i="70"/>
  <c r="M132" i="70"/>
  <c r="B131" i="70"/>
  <c r="A131" i="70"/>
  <c r="L131" i="70"/>
  <c r="D131" i="70"/>
  <c r="D177" i="70"/>
  <c r="E173" i="70"/>
  <c r="N173" i="70"/>
  <c r="B27" i="71"/>
  <c r="N27" i="71"/>
  <c r="B25" i="71"/>
  <c r="M25" i="71"/>
  <c r="D25" i="71"/>
  <c r="A12" i="71"/>
  <c r="L12" i="71"/>
  <c r="B54" i="71"/>
  <c r="M54" i="71"/>
  <c r="B46" i="71"/>
  <c r="M46" i="71"/>
  <c r="A46" i="71"/>
  <c r="A83" i="71"/>
  <c r="L83" i="71"/>
  <c r="C83" i="71"/>
  <c r="I83" i="71"/>
  <c r="M83" i="71"/>
  <c r="B106" i="71"/>
  <c r="M106" i="71"/>
  <c r="I106" i="71"/>
  <c r="N106" i="71"/>
  <c r="D146" i="71"/>
  <c r="L146" i="71"/>
  <c r="A146" i="71"/>
  <c r="I146" i="71"/>
  <c r="M146" i="71"/>
  <c r="B144" i="71"/>
  <c r="L144" i="71"/>
  <c r="D144" i="71"/>
  <c r="A143" i="71"/>
  <c r="N143" i="71"/>
  <c r="B165" i="71"/>
  <c r="L165" i="71"/>
  <c r="I165" i="71"/>
  <c r="M165" i="71"/>
  <c r="B158" i="71"/>
  <c r="L158" i="71"/>
  <c r="N158" i="71"/>
  <c r="C134" i="69"/>
  <c r="A178" i="69"/>
  <c r="D173" i="69"/>
  <c r="A53" i="70"/>
  <c r="D75" i="70"/>
  <c r="D63" i="70"/>
  <c r="C118" i="70"/>
  <c r="C116" i="70"/>
  <c r="D144" i="70"/>
  <c r="B176" i="70"/>
  <c r="C176" i="70"/>
  <c r="I176" i="70"/>
  <c r="M176" i="70"/>
  <c r="A176" i="70"/>
  <c r="B174" i="70"/>
  <c r="N174" i="70"/>
  <c r="A174" i="70"/>
  <c r="B29" i="71"/>
  <c r="L29" i="71"/>
  <c r="N29" i="71"/>
  <c r="B49" i="71"/>
  <c r="M49" i="71"/>
  <c r="A49" i="71"/>
  <c r="I49" i="71"/>
  <c r="N49" i="71"/>
  <c r="D44" i="71"/>
  <c r="L44" i="71"/>
  <c r="D40" i="71"/>
  <c r="N40" i="71"/>
  <c r="C107" i="71"/>
  <c r="M107" i="71"/>
  <c r="D107" i="71"/>
  <c r="E103" i="71"/>
  <c r="N103" i="71"/>
  <c r="B136" i="71"/>
  <c r="L136" i="71"/>
  <c r="C136" i="71"/>
  <c r="I136" i="71"/>
  <c r="M136" i="71"/>
  <c r="D179" i="71"/>
  <c r="M179" i="71"/>
  <c r="C179" i="71"/>
  <c r="B178" i="71"/>
  <c r="D178" i="71"/>
  <c r="D128" i="70"/>
  <c r="A162" i="70"/>
  <c r="D21" i="71"/>
  <c r="F20" i="71"/>
  <c r="D17" i="71"/>
  <c r="F16" i="71"/>
  <c r="L4" i="71"/>
  <c r="D57" i="71"/>
  <c r="D48" i="71"/>
  <c r="A38" i="71"/>
  <c r="D84" i="71"/>
  <c r="C79" i="71"/>
  <c r="D114" i="71"/>
  <c r="D110" i="71"/>
  <c r="C134" i="71"/>
  <c r="D132" i="71"/>
  <c r="A158" i="70"/>
  <c r="B20" i="71"/>
  <c r="D56" i="71"/>
  <c r="N38" i="71"/>
  <c r="I38" i="71"/>
  <c r="L62" i="71"/>
  <c r="D62" i="71" s="1"/>
  <c r="N88" i="71"/>
  <c r="N87" i="71"/>
  <c r="M84" i="71"/>
  <c r="I84" i="71"/>
  <c r="A84" i="71"/>
  <c r="D80" i="71"/>
  <c r="M79" i="71"/>
  <c r="I79" i="71"/>
  <c r="D115" i="71"/>
  <c r="D111" i="71"/>
  <c r="A100" i="71"/>
  <c r="L95" i="71"/>
  <c r="D95" i="71" s="1"/>
  <c r="D140" i="71"/>
  <c r="C138" i="71"/>
  <c r="M134" i="71"/>
  <c r="I134" i="71"/>
  <c r="A134" i="71"/>
  <c r="M132" i="71"/>
  <c r="I132" i="71"/>
  <c r="C132" i="71"/>
  <c r="N169" i="71"/>
  <c r="C167" i="71"/>
  <c r="N130" i="71"/>
  <c r="N128" i="71"/>
  <c r="I128" i="71"/>
  <c r="D128" i="71"/>
  <c r="I126" i="71"/>
  <c r="M128" i="71"/>
  <c r="L123" i="71"/>
  <c r="N99" i="71"/>
  <c r="D68" i="69"/>
  <c r="M68" i="69"/>
  <c r="I68" i="69"/>
  <c r="A68" i="69"/>
  <c r="L38" i="71"/>
  <c r="D38" i="71"/>
  <c r="I3" i="71"/>
  <c r="A3" i="71" s="1"/>
  <c r="N11" i="71"/>
  <c r="I10" i="71"/>
  <c r="D9" i="71"/>
  <c r="M9" i="71"/>
  <c r="I9" i="71"/>
  <c r="C9" i="71"/>
  <c r="E89" i="69"/>
  <c r="A88" i="69"/>
  <c r="D88" i="69"/>
  <c r="N85" i="69"/>
  <c r="A85" i="69"/>
  <c r="B84" i="69"/>
  <c r="N84" i="69"/>
  <c r="C84" i="69"/>
  <c r="B76" i="69"/>
  <c r="A76" i="69"/>
  <c r="E76" i="69"/>
  <c r="N75" i="69"/>
  <c r="N72" i="69"/>
  <c r="I72" i="69"/>
  <c r="D72" i="69"/>
  <c r="E69" i="69"/>
  <c r="B118" i="69"/>
  <c r="D118" i="69"/>
  <c r="I118" i="69"/>
  <c r="M118" i="69"/>
  <c r="A118" i="69"/>
  <c r="E15" i="69"/>
  <c r="M9" i="69"/>
  <c r="C9" i="69"/>
  <c r="N58" i="69"/>
  <c r="E58" i="69"/>
  <c r="N54" i="69"/>
  <c r="E54" i="69"/>
  <c r="E52" i="69"/>
  <c r="E38" i="69"/>
  <c r="E36" i="69"/>
  <c r="E27" i="69"/>
  <c r="E23" i="69"/>
  <c r="E19" i="69"/>
  <c r="N15" i="69"/>
  <c r="I15" i="69"/>
  <c r="C15" i="69"/>
  <c r="E13" i="69"/>
  <c r="E11" i="69"/>
  <c r="N10" i="69"/>
  <c r="L9" i="69"/>
  <c r="A9" i="69"/>
  <c r="D8" i="69"/>
  <c r="L7" i="69"/>
  <c r="A7" i="69"/>
  <c r="E5" i="69"/>
  <c r="M58" i="69"/>
  <c r="I58" i="69"/>
  <c r="D58" i="69"/>
  <c r="L57" i="69"/>
  <c r="M56" i="69"/>
  <c r="A56" i="69"/>
  <c r="M54" i="69"/>
  <c r="I54" i="69"/>
  <c r="D54" i="69"/>
  <c r="N53" i="69"/>
  <c r="N52" i="69"/>
  <c r="I52" i="69"/>
  <c r="C52" i="69"/>
  <c r="E50" i="69"/>
  <c r="E48" i="69"/>
  <c r="A46" i="69"/>
  <c r="D45" i="69"/>
  <c r="L42" i="69"/>
  <c r="C42" i="69"/>
  <c r="L41" i="69"/>
  <c r="M40" i="69"/>
  <c r="A40" i="69"/>
  <c r="M38" i="69"/>
  <c r="I38" i="69"/>
  <c r="D38" i="69"/>
  <c r="N37" i="69"/>
  <c r="N36" i="69"/>
  <c r="I36" i="69"/>
  <c r="C36" i="69"/>
  <c r="A34" i="69"/>
  <c r="D33" i="69"/>
  <c r="M89" i="69"/>
  <c r="I89" i="69"/>
  <c r="D89" i="69"/>
  <c r="N88" i="69"/>
  <c r="L85" i="69"/>
  <c r="C77" i="69"/>
  <c r="M77" i="69"/>
  <c r="E77" i="69"/>
  <c r="M76" i="69"/>
  <c r="I76" i="69"/>
  <c r="D76" i="69"/>
  <c r="L75" i="69"/>
  <c r="M73" i="69"/>
  <c r="A71" i="69"/>
  <c r="L71" i="69"/>
  <c r="D71" i="69"/>
  <c r="N69" i="69"/>
  <c r="I69" i="69"/>
  <c r="A69" i="69"/>
  <c r="M119" i="69"/>
  <c r="N118" i="69"/>
  <c r="B117" i="69"/>
  <c r="A117" i="69"/>
  <c r="D117" i="69"/>
  <c r="I117" i="69"/>
  <c r="M117" i="69"/>
  <c r="C117" i="69"/>
  <c r="N115" i="69"/>
  <c r="I9" i="69"/>
  <c r="M7" i="69"/>
  <c r="I7" i="69"/>
  <c r="C7" i="69"/>
  <c r="N56" i="69"/>
  <c r="I56" i="69"/>
  <c r="C56" i="69"/>
  <c r="E29" i="69"/>
  <c r="L28" i="69"/>
  <c r="E25" i="69"/>
  <c r="L24" i="69"/>
  <c r="E21" i="69"/>
  <c r="L20" i="69"/>
  <c r="E17" i="69"/>
  <c r="L16" i="69"/>
  <c r="M15" i="69"/>
  <c r="A15" i="69"/>
  <c r="L58" i="69"/>
  <c r="C58" i="69"/>
  <c r="D57" i="69"/>
  <c r="L54" i="69"/>
  <c r="C54" i="69"/>
  <c r="L53" i="69"/>
  <c r="M52" i="69"/>
  <c r="A52" i="69"/>
  <c r="E46" i="69"/>
  <c r="E44" i="69"/>
  <c r="A42" i="69"/>
  <c r="D41" i="69"/>
  <c r="L38" i="69"/>
  <c r="C38" i="69"/>
  <c r="L37" i="69"/>
  <c r="M36" i="69"/>
  <c r="A36" i="69"/>
  <c r="E34" i="69"/>
  <c r="L89" i="69"/>
  <c r="C89" i="69"/>
  <c r="L88" i="69"/>
  <c r="L84" i="69"/>
  <c r="N83" i="69"/>
  <c r="E81" i="69"/>
  <c r="E80" i="69"/>
  <c r="L76" i="69"/>
  <c r="C76" i="69"/>
  <c r="M69" i="69"/>
  <c r="E9" i="69"/>
  <c r="E7" i="69"/>
  <c r="E56" i="69"/>
  <c r="E42" i="69"/>
  <c r="E40" i="69"/>
  <c r="A38" i="69"/>
  <c r="D37" i="69"/>
  <c r="D87" i="69"/>
  <c r="C87" i="69"/>
  <c r="B85" i="69"/>
  <c r="D85" i="69"/>
  <c r="I85" i="69"/>
  <c r="M85" i="69"/>
  <c r="C85" i="69"/>
  <c r="A75" i="69"/>
  <c r="D75" i="69"/>
  <c r="C73" i="69"/>
  <c r="A73" i="69"/>
  <c r="I73" i="69"/>
  <c r="N73" i="69"/>
  <c r="B72" i="69"/>
  <c r="A72" i="69"/>
  <c r="L72" i="69"/>
  <c r="E72" i="69"/>
  <c r="B119" i="69"/>
  <c r="I119" i="69"/>
  <c r="N119" i="69"/>
  <c r="A119" i="69"/>
  <c r="E98" i="69"/>
  <c r="N95" i="69"/>
  <c r="L147" i="69"/>
  <c r="E136" i="69"/>
  <c r="L132" i="69"/>
  <c r="C132" i="69"/>
  <c r="L131" i="69"/>
  <c r="E128" i="69"/>
  <c r="L124" i="69"/>
  <c r="C124" i="69"/>
  <c r="L123" i="69"/>
  <c r="E177" i="69"/>
  <c r="L170" i="69"/>
  <c r="A170" i="69"/>
  <c r="L169" i="69"/>
  <c r="C169" i="69"/>
  <c r="L166" i="69"/>
  <c r="A166" i="69"/>
  <c r="L165" i="69"/>
  <c r="N164" i="69"/>
  <c r="E162" i="69"/>
  <c r="L154" i="69"/>
  <c r="C154" i="69"/>
  <c r="L153" i="69"/>
  <c r="E29" i="70"/>
  <c r="E27" i="70"/>
  <c r="L25" i="70"/>
  <c r="A25" i="70"/>
  <c r="L23" i="70"/>
  <c r="C23" i="70"/>
  <c r="E21" i="70"/>
  <c r="E19" i="70"/>
  <c r="L17" i="70"/>
  <c r="A17" i="70"/>
  <c r="L15" i="70"/>
  <c r="C15" i="70"/>
  <c r="E13" i="70"/>
  <c r="E11" i="70"/>
  <c r="L9" i="70"/>
  <c r="A9" i="70"/>
  <c r="L7" i="70"/>
  <c r="C7" i="70"/>
  <c r="E58" i="70"/>
  <c r="E57" i="70"/>
  <c r="E54" i="70"/>
  <c r="E53" i="70"/>
  <c r="E50" i="70"/>
  <c r="E49" i="70"/>
  <c r="E46" i="70"/>
  <c r="E45" i="70"/>
  <c r="E42" i="70"/>
  <c r="D41" i="70"/>
  <c r="L38" i="70"/>
  <c r="A38" i="70"/>
  <c r="M34" i="70"/>
  <c r="I34" i="70"/>
  <c r="D34" i="70"/>
  <c r="N33" i="70"/>
  <c r="M87" i="70"/>
  <c r="A86" i="70"/>
  <c r="L86" i="70"/>
  <c r="C86" i="70"/>
  <c r="M84" i="70"/>
  <c r="C79" i="69"/>
  <c r="E68" i="69"/>
  <c r="N116" i="69"/>
  <c r="L114" i="69"/>
  <c r="A114" i="69"/>
  <c r="L113" i="69"/>
  <c r="C113" i="69"/>
  <c r="L110" i="69"/>
  <c r="A110" i="69"/>
  <c r="L109" i="69"/>
  <c r="C109" i="69"/>
  <c r="L106" i="69"/>
  <c r="A106" i="69"/>
  <c r="L105" i="69"/>
  <c r="C105" i="69"/>
  <c r="E102" i="69"/>
  <c r="E101" i="69"/>
  <c r="M98" i="69"/>
  <c r="I98" i="69"/>
  <c r="D98" i="69"/>
  <c r="L97" i="69"/>
  <c r="N96" i="69"/>
  <c r="L94" i="69"/>
  <c r="C94" i="69"/>
  <c r="L93" i="69"/>
  <c r="L148" i="69"/>
  <c r="A148" i="69"/>
  <c r="D147" i="69"/>
  <c r="L146" i="69"/>
  <c r="C146" i="69"/>
  <c r="E144" i="69"/>
  <c r="N143" i="69"/>
  <c r="E142" i="69"/>
  <c r="L140" i="69"/>
  <c r="C140" i="69"/>
  <c r="L139" i="69"/>
  <c r="M138" i="69"/>
  <c r="A138" i="69"/>
  <c r="M136" i="69"/>
  <c r="I136" i="69"/>
  <c r="D136" i="69"/>
  <c r="N135" i="69"/>
  <c r="E134" i="69"/>
  <c r="A132" i="69"/>
  <c r="D131" i="69"/>
  <c r="L130" i="69"/>
  <c r="A130" i="69"/>
  <c r="M128" i="69"/>
  <c r="I128" i="69"/>
  <c r="D128" i="69"/>
  <c r="N127" i="69"/>
  <c r="E126" i="69"/>
  <c r="A124" i="69"/>
  <c r="D123" i="69"/>
  <c r="E178" i="69"/>
  <c r="M177" i="69"/>
  <c r="I177" i="69"/>
  <c r="D177" i="69"/>
  <c r="N176" i="69"/>
  <c r="E174" i="69"/>
  <c r="E173" i="69"/>
  <c r="D165" i="69"/>
  <c r="C164" i="69"/>
  <c r="M162" i="69"/>
  <c r="I162" i="69"/>
  <c r="D162" i="69"/>
  <c r="L161" i="69"/>
  <c r="N160" i="69"/>
  <c r="E158" i="69"/>
  <c r="A154" i="69"/>
  <c r="D153" i="69"/>
  <c r="M29" i="70"/>
  <c r="I29" i="70"/>
  <c r="C29" i="70"/>
  <c r="L28" i="70"/>
  <c r="M27" i="70"/>
  <c r="I27" i="70"/>
  <c r="D27" i="70"/>
  <c r="A23" i="70"/>
  <c r="M21" i="70"/>
  <c r="I21" i="70"/>
  <c r="C21" i="70"/>
  <c r="L20" i="70"/>
  <c r="M19" i="70"/>
  <c r="I19" i="70"/>
  <c r="D19" i="70"/>
  <c r="A15" i="70"/>
  <c r="M13" i="70"/>
  <c r="I13" i="70"/>
  <c r="C13" i="70"/>
  <c r="L12" i="70"/>
  <c r="M11" i="70"/>
  <c r="I11" i="70"/>
  <c r="D11" i="70"/>
  <c r="A7" i="70"/>
  <c r="E5" i="70"/>
  <c r="M58" i="70"/>
  <c r="I58" i="70"/>
  <c r="D58" i="70"/>
  <c r="M57" i="70"/>
  <c r="I57" i="70"/>
  <c r="D57" i="70"/>
  <c r="C56" i="70"/>
  <c r="M54" i="70"/>
  <c r="I54" i="70"/>
  <c r="D54" i="70"/>
  <c r="M53" i="70"/>
  <c r="I53" i="70"/>
  <c r="D53" i="70"/>
  <c r="C52" i="70"/>
  <c r="M50" i="70"/>
  <c r="I50" i="70"/>
  <c r="D50" i="70"/>
  <c r="M49" i="70"/>
  <c r="I49" i="70"/>
  <c r="D49" i="70"/>
  <c r="C48" i="70"/>
  <c r="M46" i="70"/>
  <c r="I46" i="70"/>
  <c r="D46" i="70"/>
  <c r="M45" i="70"/>
  <c r="I45" i="70"/>
  <c r="D45" i="70"/>
  <c r="C44" i="70"/>
  <c r="M42" i="70"/>
  <c r="I42" i="70"/>
  <c r="D42" i="70"/>
  <c r="M41" i="70"/>
  <c r="I41" i="70"/>
  <c r="C41" i="70"/>
  <c r="C37" i="70"/>
  <c r="L34" i="70"/>
  <c r="C34" i="70"/>
  <c r="L33" i="70"/>
  <c r="B114" i="70"/>
  <c r="A114" i="70"/>
  <c r="C114" i="70"/>
  <c r="L114" i="70"/>
  <c r="D114" i="70"/>
  <c r="I114" i="70"/>
  <c r="M114" i="70"/>
  <c r="E132" i="69"/>
  <c r="E124" i="69"/>
  <c r="E170" i="69"/>
  <c r="E169" i="69"/>
  <c r="E166" i="69"/>
  <c r="C165" i="69"/>
  <c r="E154" i="69"/>
  <c r="E25" i="70"/>
  <c r="E23" i="70"/>
  <c r="E17" i="70"/>
  <c r="E15" i="70"/>
  <c r="E9" i="70"/>
  <c r="E7" i="70"/>
  <c r="E38" i="70"/>
  <c r="A34" i="70"/>
  <c r="B87" i="70"/>
  <c r="C87" i="70"/>
  <c r="L87" i="70"/>
  <c r="E87" i="70"/>
  <c r="E84" i="70"/>
  <c r="E114" i="69"/>
  <c r="E113" i="69"/>
  <c r="E110" i="69"/>
  <c r="E109" i="69"/>
  <c r="E106" i="69"/>
  <c r="E105" i="69"/>
  <c r="C100" i="69"/>
  <c r="C97" i="69"/>
  <c r="E94" i="69"/>
  <c r="C93" i="69"/>
  <c r="E148" i="69"/>
  <c r="N147" i="69"/>
  <c r="E146" i="69"/>
  <c r="D143" i="69"/>
  <c r="E140" i="69"/>
  <c r="E138" i="69"/>
  <c r="A136" i="69"/>
  <c r="D135" i="69"/>
  <c r="M132" i="69"/>
  <c r="I132" i="69"/>
  <c r="D132" i="69"/>
  <c r="N131" i="69"/>
  <c r="E130" i="69"/>
  <c r="A128" i="69"/>
  <c r="D127" i="69"/>
  <c r="M124" i="69"/>
  <c r="I124" i="69"/>
  <c r="D124" i="69"/>
  <c r="N123" i="69"/>
  <c r="A177" i="69"/>
  <c r="C172" i="69"/>
  <c r="M170" i="69"/>
  <c r="I170" i="69"/>
  <c r="D170" i="69"/>
  <c r="M169" i="69"/>
  <c r="I169" i="69"/>
  <c r="D169" i="69"/>
  <c r="C168" i="69"/>
  <c r="M166" i="69"/>
  <c r="I166" i="69"/>
  <c r="D166" i="69"/>
  <c r="M165" i="69"/>
  <c r="C161" i="69"/>
  <c r="C156" i="69"/>
  <c r="M154" i="69"/>
  <c r="I154" i="69"/>
  <c r="D154" i="69"/>
  <c r="N153" i="69"/>
  <c r="A27" i="70"/>
  <c r="M25" i="70"/>
  <c r="I25" i="70"/>
  <c r="C25" i="70"/>
  <c r="M23" i="70"/>
  <c r="I23" i="70"/>
  <c r="D23" i="70"/>
  <c r="A19" i="70"/>
  <c r="M17" i="70"/>
  <c r="I17" i="70"/>
  <c r="C17" i="70"/>
  <c r="M15" i="70"/>
  <c r="I15" i="70"/>
  <c r="D15" i="70"/>
  <c r="A11" i="70"/>
  <c r="M9" i="70"/>
  <c r="I9" i="70"/>
  <c r="C9" i="70"/>
  <c r="M7" i="70"/>
  <c r="I7" i="70"/>
  <c r="D7" i="70"/>
  <c r="A57" i="70"/>
  <c r="M38" i="70"/>
  <c r="I38" i="70"/>
  <c r="D38" i="70"/>
  <c r="E34" i="70"/>
  <c r="C33" i="70"/>
  <c r="N87" i="70"/>
  <c r="I87" i="70"/>
  <c r="D87" i="70"/>
  <c r="N84" i="70"/>
  <c r="I84" i="70"/>
  <c r="B84" i="70"/>
  <c r="A113" i="70"/>
  <c r="D113" i="70"/>
  <c r="L113" i="70"/>
  <c r="N113" i="70"/>
  <c r="E106" i="70"/>
  <c r="E94" i="70"/>
  <c r="E136" i="70"/>
  <c r="E135" i="70"/>
  <c r="E124" i="70"/>
  <c r="C123" i="70"/>
  <c r="B172" i="70"/>
  <c r="A172" i="70"/>
  <c r="D172" i="70"/>
  <c r="I172" i="70"/>
  <c r="M172" i="70"/>
  <c r="C172" i="70"/>
  <c r="B165" i="70"/>
  <c r="D165" i="70"/>
  <c r="I165" i="70"/>
  <c r="M165" i="70"/>
  <c r="A165" i="70"/>
  <c r="B160" i="70"/>
  <c r="A160" i="70"/>
  <c r="D160" i="70"/>
  <c r="I160" i="70"/>
  <c r="M160" i="70"/>
  <c r="C160" i="70"/>
  <c r="B154" i="70"/>
  <c r="D154" i="70"/>
  <c r="I154" i="70"/>
  <c r="M154" i="70"/>
  <c r="A154" i="70"/>
  <c r="C154" i="70"/>
  <c r="A153" i="70"/>
  <c r="N153" i="70"/>
  <c r="D153" i="70"/>
  <c r="F24" i="71"/>
  <c r="N24" i="71"/>
  <c r="C24" i="71"/>
  <c r="B98" i="71"/>
  <c r="L98" i="71"/>
  <c r="N98" i="71"/>
  <c r="C98" i="71"/>
  <c r="E83" i="70"/>
  <c r="C82" i="70"/>
  <c r="M80" i="70"/>
  <c r="E79" i="70"/>
  <c r="C78" i="70"/>
  <c r="L75" i="70"/>
  <c r="C75" i="70"/>
  <c r="L74" i="70"/>
  <c r="N73" i="70"/>
  <c r="A71" i="70"/>
  <c r="D70" i="70"/>
  <c r="C69" i="70"/>
  <c r="A67" i="70"/>
  <c r="D66" i="70"/>
  <c r="C65" i="70"/>
  <c r="E63" i="70"/>
  <c r="L118" i="70"/>
  <c r="A118" i="70"/>
  <c r="D117" i="70"/>
  <c r="L116" i="70"/>
  <c r="A116" i="70"/>
  <c r="E112" i="70"/>
  <c r="A110" i="70"/>
  <c r="D109" i="70"/>
  <c r="L108" i="70"/>
  <c r="A108" i="70"/>
  <c r="M106" i="70"/>
  <c r="I106" i="70"/>
  <c r="D106" i="70"/>
  <c r="N105" i="70"/>
  <c r="E104" i="70"/>
  <c r="A102" i="70"/>
  <c r="D101" i="70"/>
  <c r="L98" i="70"/>
  <c r="C98" i="70"/>
  <c r="L97" i="70"/>
  <c r="M96" i="70"/>
  <c r="A96" i="70"/>
  <c r="M94" i="70"/>
  <c r="I94" i="70"/>
  <c r="D94" i="70"/>
  <c r="N93" i="70"/>
  <c r="L148" i="70"/>
  <c r="C148" i="70"/>
  <c r="L147" i="70"/>
  <c r="N146" i="70"/>
  <c r="E144" i="70"/>
  <c r="C143" i="70"/>
  <c r="A140" i="70"/>
  <c r="D139" i="70"/>
  <c r="C138" i="70"/>
  <c r="M136" i="70"/>
  <c r="I136" i="70"/>
  <c r="D136" i="70"/>
  <c r="M135" i="70"/>
  <c r="I135" i="70"/>
  <c r="D135" i="70"/>
  <c r="N134" i="70"/>
  <c r="E132" i="70"/>
  <c r="E131" i="70"/>
  <c r="D127" i="70"/>
  <c r="C126" i="70"/>
  <c r="M124" i="70"/>
  <c r="I124" i="70"/>
  <c r="D124" i="70"/>
  <c r="N123" i="70"/>
  <c r="M178" i="70"/>
  <c r="L173" i="70"/>
  <c r="N172" i="70"/>
  <c r="N165" i="70"/>
  <c r="A164" i="70"/>
  <c r="M164" i="70"/>
  <c r="D164" i="70"/>
  <c r="N160" i="70"/>
  <c r="N154" i="70"/>
  <c r="B23" i="71"/>
  <c r="M23" i="71"/>
  <c r="C23" i="71"/>
  <c r="I23" i="71"/>
  <c r="N23" i="71"/>
  <c r="F15" i="71"/>
  <c r="N15" i="71"/>
  <c r="B15" i="71"/>
  <c r="A52" i="71"/>
  <c r="L52" i="71"/>
  <c r="N52" i="71"/>
  <c r="D52" i="71"/>
  <c r="A113" i="71"/>
  <c r="N113" i="71"/>
  <c r="E71" i="70"/>
  <c r="C70" i="70"/>
  <c r="E67" i="70"/>
  <c r="C66" i="70"/>
  <c r="E110" i="70"/>
  <c r="L106" i="70"/>
  <c r="C106" i="70"/>
  <c r="L105" i="70"/>
  <c r="E102" i="70"/>
  <c r="E100" i="70"/>
  <c r="A98" i="70"/>
  <c r="D97" i="70"/>
  <c r="L94" i="70"/>
  <c r="C94" i="70"/>
  <c r="L93" i="70"/>
  <c r="A148" i="70"/>
  <c r="D147" i="70"/>
  <c r="C146" i="70"/>
  <c r="E140" i="70"/>
  <c r="C139" i="70"/>
  <c r="L136" i="70"/>
  <c r="A136" i="70"/>
  <c r="L135" i="70"/>
  <c r="C135" i="70"/>
  <c r="C134" i="70"/>
  <c r="N130" i="70"/>
  <c r="E128" i="70"/>
  <c r="C127" i="70"/>
  <c r="L124" i="70"/>
  <c r="C124" i="70"/>
  <c r="L123" i="70"/>
  <c r="N175" i="70"/>
  <c r="L172" i="70"/>
  <c r="B170" i="70"/>
  <c r="A170" i="70"/>
  <c r="I170" i="70"/>
  <c r="N170" i="70"/>
  <c r="N167" i="70"/>
  <c r="L165" i="70"/>
  <c r="N163" i="70"/>
  <c r="L160" i="70"/>
  <c r="B157" i="70"/>
  <c r="D157" i="70"/>
  <c r="I157" i="70"/>
  <c r="M157" i="70"/>
  <c r="A157" i="70"/>
  <c r="L154" i="70"/>
  <c r="L153" i="70"/>
  <c r="B42" i="71"/>
  <c r="A42" i="71"/>
  <c r="L42" i="71"/>
  <c r="D42" i="71"/>
  <c r="I42" i="71"/>
  <c r="M42" i="71"/>
  <c r="A131" i="71"/>
  <c r="N131" i="71"/>
  <c r="E75" i="70"/>
  <c r="C74" i="70"/>
  <c r="M71" i="70"/>
  <c r="I71" i="70"/>
  <c r="D71" i="70"/>
  <c r="N70" i="70"/>
  <c r="M67" i="70"/>
  <c r="I67" i="70"/>
  <c r="D67" i="70"/>
  <c r="E118" i="70"/>
  <c r="E116" i="70"/>
  <c r="E108" i="70"/>
  <c r="A106" i="70"/>
  <c r="D105" i="70"/>
  <c r="E98" i="70"/>
  <c r="E96" i="70"/>
  <c r="A94" i="70"/>
  <c r="D93" i="70"/>
  <c r="E148" i="70"/>
  <c r="C147" i="70"/>
  <c r="C142" i="70"/>
  <c r="A135" i="70"/>
  <c r="C130" i="70"/>
  <c r="A124" i="70"/>
  <c r="D123" i="70"/>
  <c r="B178" i="70"/>
  <c r="A178" i="70"/>
  <c r="I178" i="70"/>
  <c r="N178" i="70"/>
  <c r="B173" i="70"/>
  <c r="D173" i="70"/>
  <c r="I173" i="70"/>
  <c r="M173" i="70"/>
  <c r="A173" i="70"/>
  <c r="E172" i="70"/>
  <c r="E165" i="70"/>
  <c r="B161" i="70"/>
  <c r="D161" i="70"/>
  <c r="I161" i="70"/>
  <c r="M161" i="70"/>
  <c r="A161" i="70"/>
  <c r="E160" i="70"/>
  <c r="N157" i="70"/>
  <c r="E154" i="70"/>
  <c r="D122" i="71"/>
  <c r="C122" i="71"/>
  <c r="M122" i="71"/>
  <c r="E122" i="71" s="1"/>
  <c r="B76" i="71"/>
  <c r="A76" i="71"/>
  <c r="D76" i="71"/>
  <c r="I76" i="71"/>
  <c r="L76" i="71"/>
  <c r="M76" i="71"/>
  <c r="E76" i="71"/>
  <c r="A117" i="71"/>
  <c r="N117" i="71"/>
  <c r="A177" i="70"/>
  <c r="E174" i="70"/>
  <c r="E169" i="70"/>
  <c r="E168" i="70"/>
  <c r="E162" i="70"/>
  <c r="E158" i="70"/>
  <c r="L3" i="71"/>
  <c r="M29" i="71"/>
  <c r="I29" i="71"/>
  <c r="D29" i="71"/>
  <c r="I27" i="71"/>
  <c r="B26" i="71"/>
  <c r="L25" i="71"/>
  <c r="C25" i="71"/>
  <c r="L21" i="71"/>
  <c r="C21" i="71"/>
  <c r="L20" i="71"/>
  <c r="E18" i="71"/>
  <c r="L17" i="71"/>
  <c r="C17" i="71"/>
  <c r="M13" i="71"/>
  <c r="I13" i="71"/>
  <c r="D13" i="71"/>
  <c r="N12" i="71"/>
  <c r="N10" i="71"/>
  <c r="E9" i="71"/>
  <c r="N58" i="71"/>
  <c r="I58" i="71"/>
  <c r="A58" i="71"/>
  <c r="L57" i="71"/>
  <c r="A57" i="71"/>
  <c r="L56" i="71"/>
  <c r="C56" i="71"/>
  <c r="N54" i="71"/>
  <c r="I54" i="71"/>
  <c r="A54" i="71"/>
  <c r="L53" i="71"/>
  <c r="A53" i="71"/>
  <c r="N50" i="71"/>
  <c r="I50" i="71"/>
  <c r="A50" i="71"/>
  <c r="L49" i="71"/>
  <c r="C49" i="71"/>
  <c r="E46" i="71"/>
  <c r="M45" i="71"/>
  <c r="I45" i="71"/>
  <c r="D45" i="71"/>
  <c r="N44" i="71"/>
  <c r="C41" i="71"/>
  <c r="C38" i="71"/>
  <c r="M88" i="71"/>
  <c r="I88" i="71"/>
  <c r="D88" i="71"/>
  <c r="M87" i="71"/>
  <c r="I87" i="71"/>
  <c r="C87" i="71"/>
  <c r="A75" i="71"/>
  <c r="D75" i="71"/>
  <c r="L75" i="71"/>
  <c r="L67" i="71"/>
  <c r="D67" i="71" s="1"/>
  <c r="C133" i="71"/>
  <c r="L133" i="71"/>
  <c r="N133" i="71"/>
  <c r="D133" i="71"/>
  <c r="E177" i="70"/>
  <c r="E176" i="70"/>
  <c r="M174" i="70"/>
  <c r="L169" i="70"/>
  <c r="A169" i="70"/>
  <c r="L168" i="70"/>
  <c r="C168" i="70"/>
  <c r="E166" i="70"/>
  <c r="M162" i="70"/>
  <c r="M158" i="70"/>
  <c r="C156" i="70"/>
  <c r="A29" i="71"/>
  <c r="E25" i="71"/>
  <c r="E21" i="71"/>
  <c r="C19" i="71"/>
  <c r="E17" i="71"/>
  <c r="A13" i="71"/>
  <c r="D12" i="71"/>
  <c r="E10" i="71"/>
  <c r="I6" i="71"/>
  <c r="D4" i="71"/>
  <c r="E57" i="71"/>
  <c r="E56" i="71"/>
  <c r="E53" i="71"/>
  <c r="E49" i="71"/>
  <c r="C48" i="71"/>
  <c r="A45" i="71"/>
  <c r="C44" i="71"/>
  <c r="E38" i="71"/>
  <c r="E84" i="71"/>
  <c r="E83" i="71"/>
  <c r="N82" i="71"/>
  <c r="E80" i="71"/>
  <c r="D79" i="71"/>
  <c r="C78" i="71"/>
  <c r="N75" i="71"/>
  <c r="D74" i="71"/>
  <c r="C74" i="71"/>
  <c r="N74" i="71"/>
  <c r="D70" i="71"/>
  <c r="N70" i="71"/>
  <c r="D108" i="71"/>
  <c r="M108" i="71"/>
  <c r="A108" i="71"/>
  <c r="I108" i="71"/>
  <c r="N108" i="71"/>
  <c r="E29" i="71"/>
  <c r="E27" i="71"/>
  <c r="E13" i="71"/>
  <c r="C12" i="71"/>
  <c r="E58" i="71"/>
  <c r="E54" i="71"/>
  <c r="E50" i="71"/>
  <c r="E45" i="71"/>
  <c r="E88" i="71"/>
  <c r="D87" i="71"/>
  <c r="A71" i="71"/>
  <c r="L71" i="71"/>
  <c r="N71" i="71"/>
  <c r="C71" i="71"/>
  <c r="D116" i="71"/>
  <c r="M116" i="71"/>
  <c r="E116" i="71"/>
  <c r="C103" i="71"/>
  <c r="A103" i="71"/>
  <c r="L103" i="71"/>
  <c r="D103" i="71"/>
  <c r="I103" i="71"/>
  <c r="M103" i="71"/>
  <c r="B148" i="71"/>
  <c r="A148" i="71"/>
  <c r="L148" i="71"/>
  <c r="C148" i="71"/>
  <c r="I148" i="71"/>
  <c r="M148" i="71"/>
  <c r="D142" i="71"/>
  <c r="A142" i="71"/>
  <c r="M142" i="71"/>
  <c r="C142" i="71"/>
  <c r="I142" i="71"/>
  <c r="N142" i="71"/>
  <c r="D130" i="71"/>
  <c r="A130" i="71"/>
  <c r="L130" i="71"/>
  <c r="C130" i="71"/>
  <c r="I130" i="71"/>
  <c r="M130" i="71"/>
  <c r="E112" i="71"/>
  <c r="E107" i="71"/>
  <c r="E106" i="71"/>
  <c r="C102" i="71"/>
  <c r="I122" i="71"/>
  <c r="A122" i="71" s="1"/>
  <c r="E140" i="71"/>
  <c r="E128" i="71"/>
  <c r="E159" i="71"/>
  <c r="E157" i="71"/>
  <c r="E171" i="71"/>
  <c r="N170" i="71"/>
  <c r="E169" i="71"/>
  <c r="A167" i="71"/>
  <c r="C165" i="71"/>
  <c r="E163" i="71"/>
  <c r="N162" i="71"/>
  <c r="E161" i="71"/>
  <c r="M159" i="71"/>
  <c r="I159" i="71"/>
  <c r="C159" i="71"/>
  <c r="M157" i="71"/>
  <c r="I157" i="71"/>
  <c r="C157" i="71"/>
  <c r="E155" i="71"/>
  <c r="N154" i="71"/>
  <c r="E153" i="71"/>
  <c r="E72" i="71"/>
  <c r="D92" i="71"/>
  <c r="E119" i="71"/>
  <c r="E118" i="71"/>
  <c r="E115" i="71"/>
  <c r="E114" i="71"/>
  <c r="M112" i="71"/>
  <c r="A110" i="71"/>
  <c r="L107" i="71"/>
  <c r="A107" i="71"/>
  <c r="L106" i="71"/>
  <c r="C106" i="71"/>
  <c r="E104" i="71"/>
  <c r="L102" i="71"/>
  <c r="N101" i="71"/>
  <c r="E99" i="71"/>
  <c r="L149" i="71"/>
  <c r="A144" i="71"/>
  <c r="L141" i="71"/>
  <c r="L140" i="71"/>
  <c r="C140" i="71"/>
  <c r="A136" i="71"/>
  <c r="E134" i="71"/>
  <c r="E132" i="71"/>
  <c r="L129" i="71"/>
  <c r="L128" i="71"/>
  <c r="C128" i="71"/>
  <c r="L126" i="71"/>
  <c r="L124" i="71"/>
  <c r="C124" i="71" s="1"/>
  <c r="E179" i="71"/>
  <c r="N178" i="71"/>
  <c r="E177" i="71"/>
  <c r="A173" i="71"/>
  <c r="N171" i="71"/>
  <c r="I171" i="71"/>
  <c r="C171" i="71"/>
  <c r="L170" i="71"/>
  <c r="M169" i="71"/>
  <c r="I169" i="71"/>
  <c r="D169" i="71"/>
  <c r="N168" i="71"/>
  <c r="A165" i="71"/>
  <c r="N163" i="71"/>
  <c r="I163" i="71"/>
  <c r="C163" i="71"/>
  <c r="L162" i="71"/>
  <c r="M161" i="71"/>
  <c r="I161" i="71"/>
  <c r="D161" i="71"/>
  <c r="N160" i="71"/>
  <c r="L159" i="71"/>
  <c r="A159" i="71"/>
  <c r="D158" i="71"/>
  <c r="L157" i="71"/>
  <c r="A157" i="71"/>
  <c r="M155" i="71"/>
  <c r="I155" i="71"/>
  <c r="C155" i="71"/>
  <c r="L154" i="71"/>
  <c r="M153" i="71"/>
  <c r="I153" i="71"/>
  <c r="C153" i="71"/>
  <c r="E68" i="71"/>
  <c r="E111" i="71"/>
  <c r="E110" i="71"/>
  <c r="A106" i="71"/>
  <c r="N104" i="71"/>
  <c r="I104" i="71"/>
  <c r="A104" i="71"/>
  <c r="D102" i="71"/>
  <c r="E100" i="71"/>
  <c r="M99" i="71"/>
  <c r="I99" i="71"/>
  <c r="D99" i="71"/>
  <c r="D149" i="71"/>
  <c r="E146" i="71"/>
  <c r="E144" i="71"/>
  <c r="A140" i="71"/>
  <c r="E138" i="71"/>
  <c r="N137" i="71"/>
  <c r="E136" i="71"/>
  <c r="A128" i="71"/>
  <c r="A126" i="71"/>
  <c r="L178" i="71"/>
  <c r="E175" i="71"/>
  <c r="E173" i="71"/>
  <c r="M171" i="71"/>
  <c r="A171" i="71"/>
  <c r="D170" i="71"/>
  <c r="C169" i="71"/>
  <c r="E167" i="71"/>
  <c r="E165" i="71"/>
  <c r="M163" i="71"/>
  <c r="A163" i="71"/>
  <c r="D162" i="71"/>
  <c r="C161" i="71"/>
  <c r="L155" i="71"/>
  <c r="A155" i="71"/>
  <c r="D154" i="71"/>
  <c r="L153" i="71"/>
  <c r="A153" i="71"/>
  <c r="C126" i="71"/>
  <c r="M126" i="71"/>
  <c r="N126" i="71" s="1"/>
  <c r="N122" i="71"/>
  <c r="F122" i="71" s="1"/>
  <c r="C125" i="71"/>
  <c r="D126" i="71"/>
  <c r="E126" i="71"/>
  <c r="M124" i="71"/>
  <c r="N124" i="71" s="1"/>
  <c r="F124" i="71" s="1"/>
  <c r="I124" i="71"/>
  <c r="A124" i="71" s="1"/>
  <c r="C95" i="71"/>
  <c r="I96" i="71"/>
  <c r="A96" i="71" s="1"/>
  <c r="I94" i="71"/>
  <c r="A94" i="71" s="1"/>
  <c r="L96" i="71"/>
  <c r="D96" i="71" s="1"/>
  <c r="L94" i="71"/>
  <c r="M94" i="71" s="1"/>
  <c r="I64" i="71"/>
  <c r="A64" i="71" s="1"/>
  <c r="C67" i="71"/>
  <c r="L64" i="71"/>
  <c r="M64" i="71" s="1"/>
  <c r="L63" i="71"/>
  <c r="D63" i="71" s="1"/>
  <c r="I34" i="71"/>
  <c r="A34" i="71" s="1"/>
  <c r="D34" i="71"/>
  <c r="L32" i="71"/>
  <c r="M32" i="71" s="1"/>
  <c r="N32" i="71" s="1"/>
  <c r="F32" i="71" s="1"/>
  <c r="I32" i="71"/>
  <c r="A32" i="71" s="1"/>
  <c r="L34" i="71"/>
  <c r="M34" i="71" s="1"/>
  <c r="L33" i="71"/>
  <c r="D33" i="71" s="1"/>
  <c r="M3" i="71"/>
  <c r="C3" i="71"/>
  <c r="D3" i="71"/>
  <c r="A6" i="71"/>
  <c r="L5" i="71"/>
  <c r="D5" i="71" s="1"/>
  <c r="C4" i="71"/>
  <c r="L8" i="71"/>
  <c r="D8" i="71" s="1"/>
  <c r="M5" i="71"/>
  <c r="N5" i="71" s="1"/>
  <c r="I5" i="71"/>
  <c r="A5" i="71" s="1"/>
  <c r="B156" i="71"/>
  <c r="F179" i="71"/>
  <c r="B179" i="71"/>
  <c r="M178" i="71"/>
  <c r="I178" i="71"/>
  <c r="E178" i="71"/>
  <c r="A178" i="71"/>
  <c r="C176" i="71"/>
  <c r="F175" i="71"/>
  <c r="B175" i="71"/>
  <c r="M174" i="71"/>
  <c r="I174" i="71"/>
  <c r="E174" i="71"/>
  <c r="A174" i="71"/>
  <c r="C172" i="71"/>
  <c r="F171" i="71"/>
  <c r="B171" i="71"/>
  <c r="M170" i="71"/>
  <c r="I170" i="71"/>
  <c r="E170" i="71"/>
  <c r="A170" i="71"/>
  <c r="C168" i="71"/>
  <c r="F167" i="71"/>
  <c r="B167" i="71"/>
  <c r="M166" i="71"/>
  <c r="I166" i="71"/>
  <c r="E166" i="71"/>
  <c r="A166" i="71"/>
  <c r="C164" i="71"/>
  <c r="F163" i="71"/>
  <c r="B163" i="71"/>
  <c r="M162" i="71"/>
  <c r="I162" i="71"/>
  <c r="E162" i="71"/>
  <c r="A162" i="71"/>
  <c r="C160" i="71"/>
  <c r="F159" i="71"/>
  <c r="B159" i="71"/>
  <c r="M158" i="71"/>
  <c r="I158" i="71"/>
  <c r="E158" i="71"/>
  <c r="A158" i="71"/>
  <c r="D157" i="71"/>
  <c r="C156" i="71"/>
  <c r="F155" i="71"/>
  <c r="B155" i="71"/>
  <c r="M154" i="71"/>
  <c r="I154" i="71"/>
  <c r="E154" i="71"/>
  <c r="A154" i="71"/>
  <c r="D153" i="71"/>
  <c r="N176" i="71"/>
  <c r="F176" i="71"/>
  <c r="B176" i="71"/>
  <c r="F172" i="71"/>
  <c r="B172" i="71"/>
  <c r="F168" i="71"/>
  <c r="B168" i="71"/>
  <c r="F164" i="71"/>
  <c r="B164" i="71"/>
  <c r="F160" i="71"/>
  <c r="B160" i="71"/>
  <c r="N156" i="71"/>
  <c r="F156" i="71"/>
  <c r="L179" i="71"/>
  <c r="C178" i="71"/>
  <c r="F177" i="71"/>
  <c r="M176" i="71"/>
  <c r="I176" i="71"/>
  <c r="E176" i="71"/>
  <c r="A176" i="71"/>
  <c r="L175" i="71"/>
  <c r="C174" i="71"/>
  <c r="F173" i="71"/>
  <c r="M172" i="71"/>
  <c r="I172" i="71"/>
  <c r="E172" i="71"/>
  <c r="A172" i="71"/>
  <c r="L171" i="71"/>
  <c r="C170" i="71"/>
  <c r="F169" i="71"/>
  <c r="M168" i="71"/>
  <c r="I168" i="71"/>
  <c r="E168" i="71"/>
  <c r="A168" i="71"/>
  <c r="L167" i="71"/>
  <c r="C166" i="71"/>
  <c r="F165" i="71"/>
  <c r="M164" i="71"/>
  <c r="I164" i="71"/>
  <c r="E164" i="71"/>
  <c r="A164" i="71"/>
  <c r="L163" i="71"/>
  <c r="C162" i="71"/>
  <c r="F161" i="71"/>
  <c r="M160" i="71"/>
  <c r="I160" i="71"/>
  <c r="E160" i="71"/>
  <c r="A160" i="71"/>
  <c r="C158" i="71"/>
  <c r="F157" i="71"/>
  <c r="M156" i="71"/>
  <c r="I156" i="71"/>
  <c r="E156" i="71"/>
  <c r="A156" i="71"/>
  <c r="C154" i="71"/>
  <c r="F153" i="71"/>
  <c r="F178" i="71"/>
  <c r="L176" i="71"/>
  <c r="F174" i="71"/>
  <c r="L172" i="71"/>
  <c r="F170" i="71"/>
  <c r="L168" i="71"/>
  <c r="F166" i="71"/>
  <c r="L164" i="71"/>
  <c r="F162" i="71"/>
  <c r="L160" i="71"/>
  <c r="F158" i="71"/>
  <c r="L156" i="71"/>
  <c r="F154" i="71"/>
  <c r="F149" i="71"/>
  <c r="B149" i="71"/>
  <c r="L147" i="71"/>
  <c r="D147" i="71"/>
  <c r="F145" i="71"/>
  <c r="B145" i="71"/>
  <c r="L143" i="71"/>
  <c r="D143" i="71"/>
  <c r="F141" i="71"/>
  <c r="B141" i="71"/>
  <c r="L139" i="71"/>
  <c r="D139" i="71"/>
  <c r="F137" i="71"/>
  <c r="B137" i="71"/>
  <c r="L135" i="71"/>
  <c r="D135" i="71"/>
  <c r="F133" i="71"/>
  <c r="B133" i="71"/>
  <c r="L131" i="71"/>
  <c r="D131" i="71"/>
  <c r="F129" i="71"/>
  <c r="B129" i="71"/>
  <c r="L127" i="71"/>
  <c r="D127" i="71" s="1"/>
  <c r="B125" i="71"/>
  <c r="D123" i="71"/>
  <c r="M149" i="71"/>
  <c r="I149" i="71"/>
  <c r="E149" i="71"/>
  <c r="A149" i="71"/>
  <c r="D148" i="71"/>
  <c r="C147" i="71"/>
  <c r="F146" i="71"/>
  <c r="B146" i="71"/>
  <c r="M145" i="71"/>
  <c r="I145" i="71"/>
  <c r="E145" i="71"/>
  <c r="A145" i="71"/>
  <c r="C143" i="71"/>
  <c r="F142" i="71"/>
  <c r="B142" i="71"/>
  <c r="M141" i="71"/>
  <c r="I141" i="71"/>
  <c r="E141" i="71"/>
  <c r="A141" i="71"/>
  <c r="C139" i="71"/>
  <c r="F138" i="71"/>
  <c r="B138" i="71"/>
  <c r="M137" i="71"/>
  <c r="I137" i="71"/>
  <c r="E137" i="71"/>
  <c r="A137" i="71"/>
  <c r="C135" i="71"/>
  <c r="F134" i="71"/>
  <c r="B134" i="71"/>
  <c r="M133" i="71"/>
  <c r="I133" i="71"/>
  <c r="E133" i="71"/>
  <c r="A133" i="71"/>
  <c r="C131" i="71"/>
  <c r="F130" i="71"/>
  <c r="B130" i="71"/>
  <c r="M129" i="71"/>
  <c r="I129" i="71"/>
  <c r="E129" i="71"/>
  <c r="A129" i="71"/>
  <c r="F126" i="71"/>
  <c r="B126" i="71"/>
  <c r="M125" i="71"/>
  <c r="E125" i="71" s="1"/>
  <c r="I125" i="71"/>
  <c r="A125" i="71"/>
  <c r="C123" i="71"/>
  <c r="F147" i="71"/>
  <c r="B147" i="71"/>
  <c r="F143" i="71"/>
  <c r="B143" i="71"/>
  <c r="D141" i="71"/>
  <c r="F139" i="71"/>
  <c r="B139" i="71"/>
  <c r="F135" i="71"/>
  <c r="B135" i="71"/>
  <c r="F131" i="71"/>
  <c r="B131" i="71"/>
  <c r="D129" i="71"/>
  <c r="B127" i="71"/>
  <c r="D125" i="71"/>
  <c r="B123" i="71"/>
  <c r="F148" i="71"/>
  <c r="M147" i="71"/>
  <c r="I147" i="71"/>
  <c r="E147" i="71"/>
  <c r="F144" i="71"/>
  <c r="M143" i="71"/>
  <c r="I143" i="71"/>
  <c r="E143" i="71"/>
  <c r="L142" i="71"/>
  <c r="F140" i="71"/>
  <c r="M139" i="71"/>
  <c r="I139" i="71"/>
  <c r="E139" i="71"/>
  <c r="F136" i="71"/>
  <c r="M135" i="71"/>
  <c r="I135" i="71"/>
  <c r="E135" i="71"/>
  <c r="F132" i="71"/>
  <c r="M131" i="71"/>
  <c r="I131" i="71"/>
  <c r="E131" i="71"/>
  <c r="F128" i="71"/>
  <c r="I127" i="71"/>
  <c r="A127" i="71" s="1"/>
  <c r="M123" i="71"/>
  <c r="N123" i="71" s="1"/>
  <c r="F123" i="71" s="1"/>
  <c r="I123" i="71"/>
  <c r="A123" i="71" s="1"/>
  <c r="F119" i="71"/>
  <c r="B119" i="71"/>
  <c r="L117" i="71"/>
  <c r="D117" i="71"/>
  <c r="C116" i="71"/>
  <c r="F115" i="71"/>
  <c r="B115" i="71"/>
  <c r="L113" i="71"/>
  <c r="D113" i="71"/>
  <c r="C112" i="71"/>
  <c r="F111" i="71"/>
  <c r="B111" i="71"/>
  <c r="L109" i="71"/>
  <c r="D109" i="71"/>
  <c r="C108" i="71"/>
  <c r="F107" i="71"/>
  <c r="B107" i="71"/>
  <c r="L105" i="71"/>
  <c r="D105" i="71"/>
  <c r="C104" i="71"/>
  <c r="F103" i="71"/>
  <c r="B103" i="71"/>
  <c r="M102" i="71"/>
  <c r="I102" i="71"/>
  <c r="E102" i="71"/>
  <c r="A102" i="71"/>
  <c r="L101" i="71"/>
  <c r="D101" i="71"/>
  <c r="C100" i="71"/>
  <c r="F99" i="71"/>
  <c r="B99" i="71"/>
  <c r="M98" i="71"/>
  <c r="I98" i="71"/>
  <c r="E98" i="71"/>
  <c r="A98" i="71"/>
  <c r="L97" i="71"/>
  <c r="D97" i="71" s="1"/>
  <c r="F95" i="71"/>
  <c r="B95" i="71"/>
  <c r="L93" i="71"/>
  <c r="D93" i="71" s="1"/>
  <c r="C117" i="71"/>
  <c r="F116" i="71"/>
  <c r="B116" i="71"/>
  <c r="C113" i="71"/>
  <c r="F112" i="71"/>
  <c r="B112" i="71"/>
  <c r="C109" i="71"/>
  <c r="F108" i="71"/>
  <c r="B108" i="71"/>
  <c r="C105" i="71"/>
  <c r="F104" i="71"/>
  <c r="B104" i="71"/>
  <c r="C101" i="71"/>
  <c r="F100" i="71"/>
  <c r="B100" i="71"/>
  <c r="D98" i="71"/>
  <c r="C97" i="71"/>
  <c r="B96" i="71"/>
  <c r="M95" i="71"/>
  <c r="N95" i="71" s="1"/>
  <c r="I95" i="71"/>
  <c r="A95" i="71" s="1"/>
  <c r="C93" i="71"/>
  <c r="F117" i="71"/>
  <c r="B117" i="71"/>
  <c r="A116" i="71"/>
  <c r="F113" i="71"/>
  <c r="B113" i="71"/>
  <c r="F109" i="71"/>
  <c r="B109" i="71"/>
  <c r="F105" i="71"/>
  <c r="B105" i="71"/>
  <c r="F101" i="71"/>
  <c r="B101" i="71"/>
  <c r="B97" i="71"/>
  <c r="B93" i="71"/>
  <c r="F118" i="71"/>
  <c r="M117" i="71"/>
  <c r="I117" i="71"/>
  <c r="E117" i="71"/>
  <c r="L116" i="71"/>
  <c r="F114" i="71"/>
  <c r="M113" i="71"/>
  <c r="I113" i="71"/>
  <c r="E113" i="71"/>
  <c r="L112" i="71"/>
  <c r="F110" i="71"/>
  <c r="M109" i="71"/>
  <c r="I109" i="71"/>
  <c r="E109" i="71"/>
  <c r="L108" i="71"/>
  <c r="F106" i="71"/>
  <c r="M105" i="71"/>
  <c r="I105" i="71"/>
  <c r="E105" i="71"/>
  <c r="L104" i="71"/>
  <c r="F102" i="71"/>
  <c r="M101" i="71"/>
  <c r="I101" i="71"/>
  <c r="E101" i="71"/>
  <c r="L100" i="71"/>
  <c r="F98" i="71"/>
  <c r="M97" i="71"/>
  <c r="N97" i="71" s="1"/>
  <c r="F97" i="71" s="1"/>
  <c r="I97" i="71"/>
  <c r="A97" i="71" s="1"/>
  <c r="I93" i="71"/>
  <c r="A93" i="71" s="1"/>
  <c r="F89" i="71"/>
  <c r="B77" i="71"/>
  <c r="F69" i="71"/>
  <c r="M89" i="71"/>
  <c r="I89" i="71"/>
  <c r="E89" i="71"/>
  <c r="A89" i="71"/>
  <c r="F86" i="71"/>
  <c r="B86" i="71"/>
  <c r="M85" i="71"/>
  <c r="I85" i="71"/>
  <c r="E85" i="71"/>
  <c r="A85" i="71"/>
  <c r="F82" i="71"/>
  <c r="B82" i="71"/>
  <c r="M81" i="71"/>
  <c r="I81" i="71"/>
  <c r="E81" i="71"/>
  <c r="A81" i="71"/>
  <c r="F78" i="71"/>
  <c r="B78" i="71"/>
  <c r="M77" i="71"/>
  <c r="I77" i="71"/>
  <c r="E77" i="71"/>
  <c r="A77" i="71"/>
  <c r="F74" i="71"/>
  <c r="B74" i="71"/>
  <c r="M73" i="71"/>
  <c r="I73" i="71"/>
  <c r="E73" i="71"/>
  <c r="A73" i="71"/>
  <c r="F70" i="71"/>
  <c r="B70" i="71"/>
  <c r="M69" i="71"/>
  <c r="I69" i="71"/>
  <c r="E69" i="71"/>
  <c r="A69" i="71"/>
  <c r="B66" i="71"/>
  <c r="I65" i="71"/>
  <c r="A65" i="71" s="1"/>
  <c r="C63" i="71"/>
  <c r="N89" i="71"/>
  <c r="N85" i="71"/>
  <c r="F85" i="71"/>
  <c r="F81" i="71"/>
  <c r="F77" i="71"/>
  <c r="N73" i="71"/>
  <c r="B73" i="71"/>
  <c r="B69" i="71"/>
  <c r="L89" i="71"/>
  <c r="D89" i="71"/>
  <c r="C88" i="71"/>
  <c r="F87" i="71"/>
  <c r="B87" i="71"/>
  <c r="M86" i="71"/>
  <c r="I86" i="71"/>
  <c r="E86" i="71"/>
  <c r="A86" i="71"/>
  <c r="L85" i="71"/>
  <c r="D85" i="71"/>
  <c r="C84" i="71"/>
  <c r="F83" i="71"/>
  <c r="B83" i="71"/>
  <c r="M82" i="71"/>
  <c r="I82" i="71"/>
  <c r="E82" i="71"/>
  <c r="A82" i="71"/>
  <c r="L81" i="71"/>
  <c r="D81" i="71"/>
  <c r="C80" i="71"/>
  <c r="F79" i="71"/>
  <c r="B79" i="71"/>
  <c r="M78" i="71"/>
  <c r="I78" i="71"/>
  <c r="E78" i="71"/>
  <c r="A78" i="71"/>
  <c r="L77" i="71"/>
  <c r="D77" i="71"/>
  <c r="C76" i="71"/>
  <c r="F75" i="71"/>
  <c r="B75" i="71"/>
  <c r="M74" i="71"/>
  <c r="I74" i="71"/>
  <c r="E74" i="71"/>
  <c r="A74" i="71"/>
  <c r="L73" i="71"/>
  <c r="D73" i="71"/>
  <c r="C72" i="71"/>
  <c r="F71" i="71"/>
  <c r="B71" i="71"/>
  <c r="M70" i="71"/>
  <c r="I70" i="71"/>
  <c r="E70" i="71"/>
  <c r="A70" i="71"/>
  <c r="L69" i="71"/>
  <c r="D69" i="71"/>
  <c r="C68" i="71"/>
  <c r="B67" i="71"/>
  <c r="I66" i="71"/>
  <c r="A66" i="71" s="1"/>
  <c r="L65" i="71"/>
  <c r="D65" i="71" s="1"/>
  <c r="B63" i="71"/>
  <c r="B89" i="71"/>
  <c r="B85" i="71"/>
  <c r="N81" i="71"/>
  <c r="B81" i="71"/>
  <c r="N77" i="71"/>
  <c r="F73" i="71"/>
  <c r="N69" i="71"/>
  <c r="B65" i="71"/>
  <c r="F88" i="71"/>
  <c r="E87" i="71"/>
  <c r="L86" i="71"/>
  <c r="F84" i="71"/>
  <c r="L82" i="71"/>
  <c r="F80" i="71"/>
  <c r="E79" i="71"/>
  <c r="L78" i="71"/>
  <c r="F76" i="71"/>
  <c r="M75" i="71"/>
  <c r="I75" i="71"/>
  <c r="E75" i="71"/>
  <c r="L74" i="71"/>
  <c r="F72" i="71"/>
  <c r="M71" i="71"/>
  <c r="I71" i="71"/>
  <c r="E71" i="71"/>
  <c r="L70" i="71"/>
  <c r="F68" i="71"/>
  <c r="M67" i="71"/>
  <c r="N67" i="71" s="1"/>
  <c r="F67" i="71" s="1"/>
  <c r="I67" i="71"/>
  <c r="A67" i="71" s="1"/>
  <c r="L66" i="71"/>
  <c r="C66" i="71" s="1"/>
  <c r="M63" i="71"/>
  <c r="E63" i="71" s="1"/>
  <c r="I63" i="71"/>
  <c r="A63" i="71" s="1"/>
  <c r="N55" i="71"/>
  <c r="F55" i="71"/>
  <c r="B55" i="71"/>
  <c r="N47" i="71"/>
  <c r="F47" i="71"/>
  <c r="N43" i="71"/>
  <c r="F43" i="71"/>
  <c r="N39" i="71"/>
  <c r="F39" i="71"/>
  <c r="B39" i="71"/>
  <c r="M59" i="71"/>
  <c r="I59" i="71"/>
  <c r="E59" i="71"/>
  <c r="A59" i="71"/>
  <c r="L58" i="71"/>
  <c r="D58" i="71"/>
  <c r="C57" i="71"/>
  <c r="F56" i="71"/>
  <c r="M55" i="71"/>
  <c r="I55" i="71"/>
  <c r="E55" i="71"/>
  <c r="A55" i="71"/>
  <c r="L54" i="71"/>
  <c r="D54" i="71"/>
  <c r="C53" i="71"/>
  <c r="F52" i="71"/>
  <c r="B52" i="71"/>
  <c r="M51" i="71"/>
  <c r="I51" i="71"/>
  <c r="E51" i="71"/>
  <c r="A51" i="71"/>
  <c r="L50" i="71"/>
  <c r="D50" i="71"/>
  <c r="F48" i="71"/>
  <c r="B48" i="71"/>
  <c r="M47" i="71"/>
  <c r="I47" i="71"/>
  <c r="E47" i="71"/>
  <c r="A47" i="71"/>
  <c r="L46" i="71"/>
  <c r="D46" i="71"/>
  <c r="F44" i="71"/>
  <c r="B44" i="71"/>
  <c r="M43" i="71"/>
  <c r="I43" i="71"/>
  <c r="E43" i="71"/>
  <c r="A43" i="71"/>
  <c r="F40" i="71"/>
  <c r="B40" i="71"/>
  <c r="M39" i="71"/>
  <c r="I39" i="71"/>
  <c r="E39" i="71"/>
  <c r="A39" i="71"/>
  <c r="C37" i="71"/>
  <c r="B36" i="71"/>
  <c r="I35" i="71"/>
  <c r="A35" i="71" s="1"/>
  <c r="C33" i="71"/>
  <c r="N59" i="71"/>
  <c r="F59" i="71"/>
  <c r="N51" i="71"/>
  <c r="F51" i="71"/>
  <c r="B51" i="71"/>
  <c r="B47" i="71"/>
  <c r="B43" i="71"/>
  <c r="B35" i="71"/>
  <c r="L59" i="71"/>
  <c r="D59" i="71"/>
  <c r="C58" i="71"/>
  <c r="F57" i="71"/>
  <c r="L55" i="71"/>
  <c r="D55" i="71"/>
  <c r="C54" i="71"/>
  <c r="F53" i="71"/>
  <c r="M52" i="71"/>
  <c r="I52" i="71"/>
  <c r="E52" i="71"/>
  <c r="L51" i="71"/>
  <c r="D51" i="71"/>
  <c r="C50" i="71"/>
  <c r="F49" i="71"/>
  <c r="M48" i="71"/>
  <c r="I48" i="71"/>
  <c r="E48" i="71"/>
  <c r="L47" i="71"/>
  <c r="D47" i="71"/>
  <c r="C46" i="71"/>
  <c r="F45" i="71"/>
  <c r="M44" i="71"/>
  <c r="I44" i="71"/>
  <c r="E44" i="71"/>
  <c r="A44" i="71"/>
  <c r="L43" i="71"/>
  <c r="D43" i="71"/>
  <c r="C42" i="71"/>
  <c r="F41" i="71"/>
  <c r="B41" i="71"/>
  <c r="M40" i="71"/>
  <c r="I40" i="71"/>
  <c r="E40" i="71"/>
  <c r="A40" i="71"/>
  <c r="L39" i="71"/>
  <c r="D39" i="71"/>
  <c r="B37" i="71"/>
  <c r="M36" i="71"/>
  <c r="N36" i="71" s="1"/>
  <c r="F36" i="71" s="1"/>
  <c r="I36" i="71"/>
  <c r="A36" i="71" s="1"/>
  <c r="L35" i="71"/>
  <c r="C35" i="71" s="1"/>
  <c r="D35" i="71"/>
  <c r="B33" i="71"/>
  <c r="B59" i="71"/>
  <c r="F58" i="71"/>
  <c r="F54" i="71"/>
  <c r="F50" i="71"/>
  <c r="F46" i="71"/>
  <c r="F42" i="71"/>
  <c r="M41" i="71"/>
  <c r="I41" i="71"/>
  <c r="E41" i="71"/>
  <c r="L40" i="71"/>
  <c r="F38" i="71"/>
  <c r="M37" i="71"/>
  <c r="N37" i="71" s="1"/>
  <c r="F37" i="71" s="1"/>
  <c r="I37" i="71"/>
  <c r="A37" i="71" s="1"/>
  <c r="L36" i="71"/>
  <c r="C36" i="71" s="1"/>
  <c r="M33" i="71"/>
  <c r="E33" i="71" s="1"/>
  <c r="I33" i="71"/>
  <c r="A33" i="71" s="1"/>
  <c r="A28" i="71"/>
  <c r="E28" i="71"/>
  <c r="I28" i="71"/>
  <c r="M28" i="71"/>
  <c r="N22" i="71"/>
  <c r="C14" i="71"/>
  <c r="D14" i="71"/>
  <c r="L14" i="71"/>
  <c r="L7" i="71"/>
  <c r="D7" i="71" s="1"/>
  <c r="A7" i="71"/>
  <c r="E7" i="71"/>
  <c r="I7" i="71"/>
  <c r="M7" i="71"/>
  <c r="C7" i="71"/>
  <c r="N28" i="71"/>
  <c r="C28" i="71"/>
  <c r="M27" i="71"/>
  <c r="C27" i="71"/>
  <c r="F26" i="71"/>
  <c r="A26" i="71"/>
  <c r="L24" i="71"/>
  <c r="B24" i="71"/>
  <c r="M22" i="71"/>
  <c r="I22" i="71"/>
  <c r="E22" i="71"/>
  <c r="D19" i="71"/>
  <c r="L19" i="71"/>
  <c r="F19" i="71"/>
  <c r="A19" i="71"/>
  <c r="L18" i="71"/>
  <c r="D18" i="71"/>
  <c r="A16" i="71"/>
  <c r="E16" i="71"/>
  <c r="I16" i="71"/>
  <c r="M16" i="71"/>
  <c r="B16" i="71"/>
  <c r="D16" i="71"/>
  <c r="N14" i="71"/>
  <c r="I14" i="71"/>
  <c r="E14" i="71"/>
  <c r="D11" i="71"/>
  <c r="L11" i="71"/>
  <c r="A11" i="71"/>
  <c r="E11" i="71"/>
  <c r="I11" i="71"/>
  <c r="M11" i="71"/>
  <c r="C11" i="71"/>
  <c r="M10" i="71"/>
  <c r="B10" i="71"/>
  <c r="B7" i="71"/>
  <c r="D28" i="71"/>
  <c r="F14" i="71"/>
  <c r="L28" i="71"/>
  <c r="B28" i="71"/>
  <c r="M26" i="71"/>
  <c r="I26" i="71"/>
  <c r="E26" i="71"/>
  <c r="D23" i="71"/>
  <c r="L23" i="71"/>
  <c r="F23" i="71"/>
  <c r="A23" i="71"/>
  <c r="L22" i="71"/>
  <c r="D22" i="71"/>
  <c r="A20" i="71"/>
  <c r="E20" i="71"/>
  <c r="I20" i="71"/>
  <c r="M20" i="71"/>
  <c r="D20" i="71"/>
  <c r="N19" i="71"/>
  <c r="I19" i="71"/>
  <c r="E19" i="71"/>
  <c r="B18" i="71"/>
  <c r="C16" i="71"/>
  <c r="D15" i="71"/>
  <c r="L15" i="71"/>
  <c r="A15" i="71"/>
  <c r="E15" i="71"/>
  <c r="I15" i="71"/>
  <c r="M15" i="71"/>
  <c r="C15" i="71"/>
  <c r="M14" i="71"/>
  <c r="B14" i="71"/>
  <c r="B11" i="71"/>
  <c r="N7" i="71"/>
  <c r="L6" i="71"/>
  <c r="M6" i="71" s="1"/>
  <c r="N6" i="71" s="1"/>
  <c r="F6" i="71" s="1"/>
  <c r="F22" i="71"/>
  <c r="A22" i="71"/>
  <c r="F28" i="71"/>
  <c r="D27" i="71"/>
  <c r="L27" i="71"/>
  <c r="F27" i="71"/>
  <c r="A27" i="71"/>
  <c r="A24" i="71"/>
  <c r="E24" i="71"/>
  <c r="I24" i="71"/>
  <c r="M24" i="71"/>
  <c r="D24" i="71"/>
  <c r="B22" i="71"/>
  <c r="F18" i="71"/>
  <c r="A18" i="71"/>
  <c r="A14" i="71"/>
  <c r="C10" i="71"/>
  <c r="D10" i="71"/>
  <c r="L10" i="71"/>
  <c r="F10" i="71"/>
  <c r="F7" i="71"/>
  <c r="F12" i="71"/>
  <c r="B12" i="71"/>
  <c r="B8" i="71"/>
  <c r="B4" i="71"/>
  <c r="F29" i="71"/>
  <c r="F25" i="71"/>
  <c r="F21" i="71"/>
  <c r="F17" i="71"/>
  <c r="F13" i="71"/>
  <c r="M12" i="71"/>
  <c r="I12" i="71"/>
  <c r="E12" i="71"/>
  <c r="F9" i="71"/>
  <c r="M8" i="71"/>
  <c r="E8" i="71" s="1"/>
  <c r="I8" i="71"/>
  <c r="A8" i="71" s="1"/>
  <c r="F5" i="71"/>
  <c r="M4" i="71"/>
  <c r="E4" i="71" s="1"/>
  <c r="I4" i="71"/>
  <c r="A4" i="71" s="1"/>
  <c r="B62" i="71"/>
  <c r="M62" i="71"/>
  <c r="N62" i="71" s="1"/>
  <c r="I62" i="71"/>
  <c r="A62" i="71" s="1"/>
  <c r="E62" i="71"/>
  <c r="C62" i="71"/>
  <c r="F62" i="71"/>
  <c r="C152" i="71"/>
  <c r="M152" i="71"/>
  <c r="I152" i="71"/>
  <c r="E152" i="71"/>
  <c r="A152" i="71"/>
  <c r="A92" i="71"/>
  <c r="I92" i="71"/>
  <c r="M92" i="71"/>
  <c r="N92" i="71" s="1"/>
  <c r="F92" i="71" s="1"/>
  <c r="L152" i="71"/>
  <c r="A179" i="70"/>
  <c r="L178" i="70"/>
  <c r="D178" i="70"/>
  <c r="C177" i="70"/>
  <c r="F176" i="70"/>
  <c r="M175" i="70"/>
  <c r="I175" i="70"/>
  <c r="E175" i="70"/>
  <c r="A175" i="70"/>
  <c r="L174" i="70"/>
  <c r="D174" i="70"/>
  <c r="C173" i="70"/>
  <c r="F172" i="70"/>
  <c r="M171" i="70"/>
  <c r="I171" i="70"/>
  <c r="E171" i="70"/>
  <c r="A171" i="70"/>
  <c r="L170" i="70"/>
  <c r="D170" i="70"/>
  <c r="C169" i="70"/>
  <c r="F168" i="70"/>
  <c r="M167" i="70"/>
  <c r="I167" i="70"/>
  <c r="E167" i="70"/>
  <c r="A167" i="70"/>
  <c r="L166" i="70"/>
  <c r="D166" i="70"/>
  <c r="C165" i="70"/>
  <c r="F164" i="70"/>
  <c r="B164" i="70"/>
  <c r="M163" i="70"/>
  <c r="I163" i="70"/>
  <c r="E163" i="70"/>
  <c r="A163" i="70"/>
  <c r="L162" i="70"/>
  <c r="D162" i="70"/>
  <c r="C161" i="70"/>
  <c r="F160" i="70"/>
  <c r="M159" i="70"/>
  <c r="I159" i="70"/>
  <c r="E159" i="70"/>
  <c r="A159" i="70"/>
  <c r="L158" i="70"/>
  <c r="D158" i="70"/>
  <c r="C157" i="70"/>
  <c r="F156" i="70"/>
  <c r="B156" i="70"/>
  <c r="M155" i="70"/>
  <c r="I155" i="70"/>
  <c r="E155" i="70"/>
  <c r="A155" i="70"/>
  <c r="C153" i="70"/>
  <c r="B159" i="70"/>
  <c r="N155" i="70"/>
  <c r="F155" i="70"/>
  <c r="B155" i="70"/>
  <c r="I179" i="70"/>
  <c r="L179" i="70"/>
  <c r="D179" i="70"/>
  <c r="C178" i="70"/>
  <c r="F177" i="70"/>
  <c r="L175" i="70"/>
  <c r="D175" i="70"/>
  <c r="C174" i="70"/>
  <c r="F173" i="70"/>
  <c r="L171" i="70"/>
  <c r="D171" i="70"/>
  <c r="C170" i="70"/>
  <c r="F169" i="70"/>
  <c r="L167" i="70"/>
  <c r="D167" i="70"/>
  <c r="C166" i="70"/>
  <c r="F165" i="70"/>
  <c r="I164" i="70"/>
  <c r="E164" i="70"/>
  <c r="L163" i="70"/>
  <c r="D163" i="70"/>
  <c r="C162" i="70"/>
  <c r="F161" i="70"/>
  <c r="L159" i="70"/>
  <c r="D159" i="70"/>
  <c r="C158" i="70"/>
  <c r="F157" i="70"/>
  <c r="M156" i="70"/>
  <c r="I156" i="70"/>
  <c r="E156" i="70"/>
  <c r="L155" i="70"/>
  <c r="D155" i="70"/>
  <c r="F153" i="70"/>
  <c r="B153" i="70"/>
  <c r="F179" i="70"/>
  <c r="B179" i="70"/>
  <c r="F175" i="70"/>
  <c r="B175" i="70"/>
  <c r="F171" i="70"/>
  <c r="B171" i="70"/>
  <c r="F167" i="70"/>
  <c r="B167" i="70"/>
  <c r="F163" i="70"/>
  <c r="B163" i="70"/>
  <c r="N159" i="70"/>
  <c r="F159" i="70"/>
  <c r="M179" i="70"/>
  <c r="E179" i="70"/>
  <c r="F178" i="70"/>
  <c r="F174" i="70"/>
  <c r="F170" i="70"/>
  <c r="F166" i="70"/>
  <c r="F162" i="70"/>
  <c r="F158" i="70"/>
  <c r="F154" i="70"/>
  <c r="M153" i="70"/>
  <c r="I153" i="70"/>
  <c r="E153" i="70"/>
  <c r="N149" i="70"/>
  <c r="N141" i="70"/>
  <c r="F141" i="70"/>
  <c r="B137" i="70"/>
  <c r="N133" i="70"/>
  <c r="F133" i="70"/>
  <c r="B133" i="70"/>
  <c r="M149" i="70"/>
  <c r="E149" i="70"/>
  <c r="A149" i="70"/>
  <c r="F146" i="70"/>
  <c r="B146" i="70"/>
  <c r="M145" i="70"/>
  <c r="I145" i="70"/>
  <c r="E145" i="70"/>
  <c r="A145" i="70"/>
  <c r="N142" i="70"/>
  <c r="B142" i="70"/>
  <c r="M141" i="70"/>
  <c r="I141" i="70"/>
  <c r="E141" i="70"/>
  <c r="A141" i="70"/>
  <c r="F138" i="70"/>
  <c r="B138" i="70"/>
  <c r="M137" i="70"/>
  <c r="I137" i="70"/>
  <c r="E137" i="70"/>
  <c r="A137" i="70"/>
  <c r="F134" i="70"/>
  <c r="B134" i="70"/>
  <c r="M133" i="70"/>
  <c r="I133" i="70"/>
  <c r="E133" i="70"/>
  <c r="A133" i="70"/>
  <c r="F130" i="70"/>
  <c r="B130" i="70"/>
  <c r="M129" i="70"/>
  <c r="I129" i="70"/>
  <c r="E129" i="70"/>
  <c r="A129" i="70"/>
  <c r="F126" i="70"/>
  <c r="B126" i="70"/>
  <c r="M125" i="70"/>
  <c r="I125" i="70"/>
  <c r="E125" i="70"/>
  <c r="A125" i="70"/>
  <c r="B149" i="70"/>
  <c r="B145" i="70"/>
  <c r="B141" i="70"/>
  <c r="N137" i="70"/>
  <c r="N125" i="70"/>
  <c r="F142" i="70"/>
  <c r="L149" i="70"/>
  <c r="D149" i="70"/>
  <c r="F147" i="70"/>
  <c r="B147" i="70"/>
  <c r="M146" i="70"/>
  <c r="I146" i="70"/>
  <c r="E146" i="70"/>
  <c r="A146" i="70"/>
  <c r="L145" i="70"/>
  <c r="D145" i="70"/>
  <c r="F143" i="70"/>
  <c r="B143" i="70"/>
  <c r="M142" i="70"/>
  <c r="I142" i="70"/>
  <c r="E142" i="70"/>
  <c r="A142" i="70"/>
  <c r="L141" i="70"/>
  <c r="D141" i="70"/>
  <c r="F139" i="70"/>
  <c r="B139" i="70"/>
  <c r="M138" i="70"/>
  <c r="I138" i="70"/>
  <c r="E138" i="70"/>
  <c r="A138" i="70"/>
  <c r="L137" i="70"/>
  <c r="D137" i="70"/>
  <c r="C136" i="70"/>
  <c r="F135" i="70"/>
  <c r="M134" i="70"/>
  <c r="I134" i="70"/>
  <c r="E134" i="70"/>
  <c r="A134" i="70"/>
  <c r="L133" i="70"/>
  <c r="D133" i="70"/>
  <c r="C132" i="70"/>
  <c r="F131" i="70"/>
  <c r="M130" i="70"/>
  <c r="I130" i="70"/>
  <c r="E130" i="70"/>
  <c r="A130" i="70"/>
  <c r="L129" i="70"/>
  <c r="D129" i="70"/>
  <c r="C128" i="70"/>
  <c r="F127" i="70"/>
  <c r="B127" i="70"/>
  <c r="M126" i="70"/>
  <c r="I126" i="70"/>
  <c r="E126" i="70"/>
  <c r="A126" i="70"/>
  <c r="L125" i="70"/>
  <c r="D125" i="70"/>
  <c r="F123" i="70"/>
  <c r="B123" i="70"/>
  <c r="F149" i="70"/>
  <c r="N145" i="70"/>
  <c r="F145" i="70"/>
  <c r="F137" i="70"/>
  <c r="N129" i="70"/>
  <c r="F129" i="70"/>
  <c r="B129" i="70"/>
  <c r="F125" i="70"/>
  <c r="B125" i="70"/>
  <c r="I149" i="70"/>
  <c r="F148" i="70"/>
  <c r="M147" i="70"/>
  <c r="I147" i="70"/>
  <c r="E147" i="70"/>
  <c r="L146" i="70"/>
  <c r="F144" i="70"/>
  <c r="M143" i="70"/>
  <c r="I143" i="70"/>
  <c r="E143" i="70"/>
  <c r="L142" i="70"/>
  <c r="F140" i="70"/>
  <c r="M139" i="70"/>
  <c r="I139" i="70"/>
  <c r="E139" i="70"/>
  <c r="L138" i="70"/>
  <c r="F136" i="70"/>
  <c r="L134" i="70"/>
  <c r="F132" i="70"/>
  <c r="L130" i="70"/>
  <c r="F128" i="70"/>
  <c r="I127" i="70"/>
  <c r="E127" i="70"/>
  <c r="L126" i="70"/>
  <c r="F124" i="70"/>
  <c r="M123" i="70"/>
  <c r="I123" i="70"/>
  <c r="E123" i="70"/>
  <c r="B119" i="70"/>
  <c r="B115" i="70"/>
  <c r="F111" i="70"/>
  <c r="B111" i="70"/>
  <c r="F107" i="70"/>
  <c r="N103" i="70"/>
  <c r="B103" i="70"/>
  <c r="B95" i="70"/>
  <c r="M119" i="70"/>
  <c r="I119" i="70"/>
  <c r="E119" i="70"/>
  <c r="A119" i="70"/>
  <c r="D118" i="70"/>
  <c r="C117" i="70"/>
  <c r="F116" i="70"/>
  <c r="B116" i="70"/>
  <c r="M115" i="70"/>
  <c r="I115" i="70"/>
  <c r="E115" i="70"/>
  <c r="A115" i="70"/>
  <c r="C113" i="70"/>
  <c r="F112" i="70"/>
  <c r="B112" i="70"/>
  <c r="M111" i="70"/>
  <c r="I111" i="70"/>
  <c r="E111" i="70"/>
  <c r="A111" i="70"/>
  <c r="C109" i="70"/>
  <c r="F108" i="70"/>
  <c r="B108" i="70"/>
  <c r="M107" i="70"/>
  <c r="I107" i="70"/>
  <c r="E107" i="70"/>
  <c r="A107" i="70"/>
  <c r="C105" i="70"/>
  <c r="F104" i="70"/>
  <c r="B104" i="70"/>
  <c r="M103" i="70"/>
  <c r="I103" i="70"/>
  <c r="E103" i="70"/>
  <c r="A103" i="70"/>
  <c r="C101" i="70"/>
  <c r="F100" i="70"/>
  <c r="B100" i="70"/>
  <c r="M99" i="70"/>
  <c r="I99" i="70"/>
  <c r="E99" i="70"/>
  <c r="A99" i="70"/>
  <c r="C97" i="70"/>
  <c r="F96" i="70"/>
  <c r="B96" i="70"/>
  <c r="M95" i="70"/>
  <c r="I95" i="70"/>
  <c r="E95" i="70"/>
  <c r="A95" i="70"/>
  <c r="C93" i="70"/>
  <c r="F119" i="70"/>
  <c r="F115" i="70"/>
  <c r="F103" i="70"/>
  <c r="B99" i="70"/>
  <c r="N95" i="70"/>
  <c r="L119" i="70"/>
  <c r="D119" i="70"/>
  <c r="F117" i="70"/>
  <c r="B117" i="70"/>
  <c r="L115" i="70"/>
  <c r="D115" i="70"/>
  <c r="F113" i="70"/>
  <c r="B113" i="70"/>
  <c r="L111" i="70"/>
  <c r="D111" i="70"/>
  <c r="F109" i="70"/>
  <c r="B109" i="70"/>
  <c r="L107" i="70"/>
  <c r="D107" i="70"/>
  <c r="F105" i="70"/>
  <c r="B105" i="70"/>
  <c r="L103" i="70"/>
  <c r="D103" i="70"/>
  <c r="F101" i="70"/>
  <c r="B101" i="70"/>
  <c r="L99" i="70"/>
  <c r="D99" i="70"/>
  <c r="F97" i="70"/>
  <c r="B97" i="70"/>
  <c r="L95" i="70"/>
  <c r="D95" i="70"/>
  <c r="F93" i="70"/>
  <c r="B93" i="70"/>
  <c r="N119" i="70"/>
  <c r="N115" i="70"/>
  <c r="N111" i="70"/>
  <c r="N107" i="70"/>
  <c r="B107" i="70"/>
  <c r="N99" i="70"/>
  <c r="F99" i="70"/>
  <c r="F95" i="70"/>
  <c r="F118" i="70"/>
  <c r="M117" i="70"/>
  <c r="I117" i="70"/>
  <c r="E117" i="70"/>
  <c r="F114" i="70"/>
  <c r="M113" i="70"/>
  <c r="I113" i="70"/>
  <c r="E113" i="70"/>
  <c r="F110" i="70"/>
  <c r="M109" i="70"/>
  <c r="I109" i="70"/>
  <c r="E109" i="70"/>
  <c r="F106" i="70"/>
  <c r="M105" i="70"/>
  <c r="I105" i="70"/>
  <c r="E105" i="70"/>
  <c r="F102" i="70"/>
  <c r="M101" i="70"/>
  <c r="I101" i="70"/>
  <c r="E101" i="70"/>
  <c r="L100" i="70"/>
  <c r="F98" i="70"/>
  <c r="M97" i="70"/>
  <c r="I97" i="70"/>
  <c r="E97" i="70"/>
  <c r="L96" i="70"/>
  <c r="F94" i="70"/>
  <c r="M93" i="70"/>
  <c r="I93" i="70"/>
  <c r="E93" i="70"/>
  <c r="F88" i="70"/>
  <c r="D81" i="70"/>
  <c r="L81" i="70"/>
  <c r="A81" i="70"/>
  <c r="E81" i="70"/>
  <c r="I81" i="70"/>
  <c r="M81" i="70"/>
  <c r="C76" i="70"/>
  <c r="A76" i="70"/>
  <c r="E76" i="70"/>
  <c r="I76" i="70"/>
  <c r="M76" i="70"/>
  <c r="D76" i="70"/>
  <c r="L76" i="70"/>
  <c r="I88" i="70"/>
  <c r="E88" i="70"/>
  <c r="D85" i="70"/>
  <c r="L85" i="70"/>
  <c r="A85" i="70"/>
  <c r="E85" i="70"/>
  <c r="I85" i="70"/>
  <c r="M85" i="70"/>
  <c r="C85" i="70"/>
  <c r="B81" i="70"/>
  <c r="C72" i="70"/>
  <c r="A72" i="70"/>
  <c r="E72" i="70"/>
  <c r="I72" i="70"/>
  <c r="M72" i="70"/>
  <c r="D72" i="70"/>
  <c r="L72" i="70"/>
  <c r="B72" i="70"/>
  <c r="D89" i="70"/>
  <c r="L89" i="70"/>
  <c r="A89" i="70"/>
  <c r="E89" i="70"/>
  <c r="I89" i="70"/>
  <c r="M89" i="70"/>
  <c r="C89" i="70"/>
  <c r="M88" i="70"/>
  <c r="B85" i="70"/>
  <c r="N81" i="70"/>
  <c r="C80" i="70"/>
  <c r="A80" i="70"/>
  <c r="E80" i="70"/>
  <c r="D80" i="70"/>
  <c r="L80" i="70"/>
  <c r="F80" i="70"/>
  <c r="N76" i="70"/>
  <c r="C68" i="70"/>
  <c r="A68" i="70"/>
  <c r="E68" i="70"/>
  <c r="I68" i="70"/>
  <c r="M68" i="70"/>
  <c r="D68" i="70"/>
  <c r="L68" i="70"/>
  <c r="B68" i="70"/>
  <c r="C88" i="70"/>
  <c r="D88" i="70"/>
  <c r="L88" i="70"/>
  <c r="C81" i="70"/>
  <c r="B76" i="70"/>
  <c r="N88" i="70"/>
  <c r="A88" i="70"/>
  <c r="N85" i="70"/>
  <c r="C84" i="70"/>
  <c r="D84" i="70"/>
  <c r="L84" i="70"/>
  <c r="F84" i="70"/>
  <c r="F81" i="70"/>
  <c r="F76" i="70"/>
  <c r="N72" i="70"/>
  <c r="C64" i="70"/>
  <c r="A64" i="70"/>
  <c r="E64" i="70"/>
  <c r="I64" i="70"/>
  <c r="M64" i="70"/>
  <c r="D64" i="70"/>
  <c r="L64" i="70"/>
  <c r="B64" i="70"/>
  <c r="F86" i="70"/>
  <c r="B86" i="70"/>
  <c r="F82" i="70"/>
  <c r="B82" i="70"/>
  <c r="F78" i="70"/>
  <c r="B78" i="70"/>
  <c r="M77" i="70"/>
  <c r="I77" i="70"/>
  <c r="E77" i="70"/>
  <c r="A77" i="70"/>
  <c r="F74" i="70"/>
  <c r="B74" i="70"/>
  <c r="M73" i="70"/>
  <c r="I73" i="70"/>
  <c r="E73" i="70"/>
  <c r="A73" i="70"/>
  <c r="F70" i="70"/>
  <c r="B70" i="70"/>
  <c r="M69" i="70"/>
  <c r="I69" i="70"/>
  <c r="E69" i="70"/>
  <c r="A69" i="70"/>
  <c r="F66" i="70"/>
  <c r="B66" i="70"/>
  <c r="M65" i="70"/>
  <c r="I65" i="70"/>
  <c r="E65" i="70"/>
  <c r="A65" i="70"/>
  <c r="C63" i="70"/>
  <c r="F77" i="70"/>
  <c r="B77" i="70"/>
  <c r="F73" i="70"/>
  <c r="B73" i="70"/>
  <c r="F69" i="70"/>
  <c r="B69" i="70"/>
  <c r="F65" i="70"/>
  <c r="B65" i="70"/>
  <c r="F87" i="70"/>
  <c r="M86" i="70"/>
  <c r="I86" i="70"/>
  <c r="E86" i="70"/>
  <c r="F83" i="70"/>
  <c r="M82" i="70"/>
  <c r="I82" i="70"/>
  <c r="E82" i="70"/>
  <c r="F79" i="70"/>
  <c r="M78" i="70"/>
  <c r="I78" i="70"/>
  <c r="E78" i="70"/>
  <c r="L77" i="70"/>
  <c r="F75" i="70"/>
  <c r="M74" i="70"/>
  <c r="I74" i="70"/>
  <c r="E74" i="70"/>
  <c r="L73" i="70"/>
  <c r="F71" i="70"/>
  <c r="M70" i="70"/>
  <c r="I70" i="70"/>
  <c r="E70" i="70"/>
  <c r="L69" i="70"/>
  <c r="F67" i="70"/>
  <c r="M66" i="70"/>
  <c r="I66" i="70"/>
  <c r="E66" i="70"/>
  <c r="L65" i="70"/>
  <c r="F63" i="70"/>
  <c r="N59" i="70"/>
  <c r="F59" i="70"/>
  <c r="F55" i="70"/>
  <c r="N47" i="70"/>
  <c r="I59" i="70"/>
  <c r="A59" i="70"/>
  <c r="B56" i="70"/>
  <c r="I55" i="70"/>
  <c r="E55" i="70"/>
  <c r="A55" i="70"/>
  <c r="N52" i="70"/>
  <c r="F52" i="70"/>
  <c r="N48" i="70"/>
  <c r="F48" i="70"/>
  <c r="M47" i="70"/>
  <c r="E47" i="70"/>
  <c r="A47" i="70"/>
  <c r="B44" i="70"/>
  <c r="I43" i="70"/>
  <c r="A43" i="70"/>
  <c r="N40" i="70"/>
  <c r="F40" i="70"/>
  <c r="B40" i="70"/>
  <c r="M39" i="70"/>
  <c r="I39" i="70"/>
  <c r="E39" i="70"/>
  <c r="A39" i="70"/>
  <c r="F36" i="70"/>
  <c r="B36" i="70"/>
  <c r="M35" i="70"/>
  <c r="I35" i="70"/>
  <c r="E35" i="70"/>
  <c r="A35" i="70"/>
  <c r="B59" i="70"/>
  <c r="B51" i="70"/>
  <c r="F47" i="70"/>
  <c r="N43" i="70"/>
  <c r="F43" i="70"/>
  <c r="N39" i="70"/>
  <c r="F39" i="70"/>
  <c r="B35" i="70"/>
  <c r="E59" i="70"/>
  <c r="N56" i="70"/>
  <c r="F56" i="70"/>
  <c r="M55" i="70"/>
  <c r="B52" i="70"/>
  <c r="M51" i="70"/>
  <c r="I51" i="70"/>
  <c r="E51" i="70"/>
  <c r="A51" i="70"/>
  <c r="B48" i="70"/>
  <c r="I47" i="70"/>
  <c r="N44" i="70"/>
  <c r="F44" i="70"/>
  <c r="M43" i="70"/>
  <c r="E43" i="70"/>
  <c r="L59" i="70"/>
  <c r="D59" i="70"/>
  <c r="C58" i="70"/>
  <c r="F57" i="70"/>
  <c r="M56" i="70"/>
  <c r="I56" i="70"/>
  <c r="E56" i="70"/>
  <c r="A56" i="70"/>
  <c r="L55" i="70"/>
  <c r="D55" i="70"/>
  <c r="C54" i="70"/>
  <c r="F53" i="70"/>
  <c r="M52" i="70"/>
  <c r="I52" i="70"/>
  <c r="E52" i="70"/>
  <c r="A52" i="70"/>
  <c r="L51" i="70"/>
  <c r="D51" i="70"/>
  <c r="C50" i="70"/>
  <c r="F49" i="70"/>
  <c r="M48" i="70"/>
  <c r="I48" i="70"/>
  <c r="E48" i="70"/>
  <c r="A48" i="70"/>
  <c r="L47" i="70"/>
  <c r="D47" i="70"/>
  <c r="C46" i="70"/>
  <c r="F45" i="70"/>
  <c r="M44" i="70"/>
  <c r="I44" i="70"/>
  <c r="E44" i="70"/>
  <c r="A44" i="70"/>
  <c r="L43" i="70"/>
  <c r="D43" i="70"/>
  <c r="C42" i="70"/>
  <c r="F41" i="70"/>
  <c r="B41" i="70"/>
  <c r="M40" i="70"/>
  <c r="I40" i="70"/>
  <c r="E40" i="70"/>
  <c r="A40" i="70"/>
  <c r="L39" i="70"/>
  <c r="D39" i="70"/>
  <c r="C38" i="70"/>
  <c r="F37" i="70"/>
  <c r="B37" i="70"/>
  <c r="M36" i="70"/>
  <c r="I36" i="70"/>
  <c r="E36" i="70"/>
  <c r="A36" i="70"/>
  <c r="L35" i="70"/>
  <c r="D35" i="70"/>
  <c r="F33" i="70"/>
  <c r="B33" i="70"/>
  <c r="N55" i="70"/>
  <c r="B55" i="70"/>
  <c r="N51" i="70"/>
  <c r="F51" i="70"/>
  <c r="B47" i="70"/>
  <c r="B43" i="70"/>
  <c r="B39" i="70"/>
  <c r="N35" i="70"/>
  <c r="F35" i="70"/>
  <c r="M59" i="70"/>
  <c r="F58" i="70"/>
  <c r="L56" i="70"/>
  <c r="F54" i="70"/>
  <c r="L52" i="70"/>
  <c r="F50" i="70"/>
  <c r="L48" i="70"/>
  <c r="F46" i="70"/>
  <c r="L44" i="70"/>
  <c r="F42" i="70"/>
  <c r="E41" i="70"/>
  <c r="L40" i="70"/>
  <c r="F38" i="70"/>
  <c r="M37" i="70"/>
  <c r="I37" i="70"/>
  <c r="E37" i="70"/>
  <c r="L36" i="70"/>
  <c r="F34" i="70"/>
  <c r="M33" i="70"/>
  <c r="I33" i="70"/>
  <c r="E33" i="70"/>
  <c r="N26" i="70"/>
  <c r="B18" i="70"/>
  <c r="F14" i="70"/>
  <c r="N10" i="70"/>
  <c r="F6" i="70"/>
  <c r="B6" i="70"/>
  <c r="D29" i="70"/>
  <c r="C28" i="70"/>
  <c r="F27" i="70"/>
  <c r="M26" i="70"/>
  <c r="I26" i="70"/>
  <c r="E26" i="70"/>
  <c r="A26" i="70"/>
  <c r="D25" i="70"/>
  <c r="C24" i="70"/>
  <c r="F23" i="70"/>
  <c r="M22" i="70"/>
  <c r="I22" i="70"/>
  <c r="E22" i="70"/>
  <c r="A22" i="70"/>
  <c r="D21" i="70"/>
  <c r="C20" i="70"/>
  <c r="F19" i="70"/>
  <c r="M18" i="70"/>
  <c r="I18" i="70"/>
  <c r="E18" i="70"/>
  <c r="A18" i="70"/>
  <c r="D17" i="70"/>
  <c r="C16" i="70"/>
  <c r="F15" i="70"/>
  <c r="M14" i="70"/>
  <c r="I14" i="70"/>
  <c r="E14" i="70"/>
  <c r="A14" i="70"/>
  <c r="D13" i="70"/>
  <c r="C12" i="70"/>
  <c r="F11" i="70"/>
  <c r="M10" i="70"/>
  <c r="I10" i="70"/>
  <c r="E10" i="70"/>
  <c r="A10" i="70"/>
  <c r="D9" i="70"/>
  <c r="C8" i="70"/>
  <c r="F7" i="70"/>
  <c r="M6" i="70"/>
  <c r="I6" i="70"/>
  <c r="E6" i="70"/>
  <c r="A6" i="70"/>
  <c r="C4" i="70"/>
  <c r="B22" i="70"/>
  <c r="N14" i="70"/>
  <c r="B14" i="70"/>
  <c r="F28" i="70"/>
  <c r="B28" i="70"/>
  <c r="L26" i="70"/>
  <c r="D26" i="70"/>
  <c r="F24" i="70"/>
  <c r="B24" i="70"/>
  <c r="L22" i="70"/>
  <c r="D22" i="70"/>
  <c r="F20" i="70"/>
  <c r="B20" i="70"/>
  <c r="L18" i="70"/>
  <c r="D18" i="70"/>
  <c r="F16" i="70"/>
  <c r="B16" i="70"/>
  <c r="L14" i="70"/>
  <c r="D14" i="70"/>
  <c r="F12" i="70"/>
  <c r="B12" i="70"/>
  <c r="L10" i="70"/>
  <c r="D10" i="70"/>
  <c r="F8" i="70"/>
  <c r="B8" i="70"/>
  <c r="L6" i="70"/>
  <c r="D6" i="70"/>
  <c r="F4" i="70"/>
  <c r="B4" i="70"/>
  <c r="F26" i="70"/>
  <c r="B26" i="70"/>
  <c r="N22" i="70"/>
  <c r="F22" i="70"/>
  <c r="N18" i="70"/>
  <c r="F18" i="70"/>
  <c r="F10" i="70"/>
  <c r="B10" i="70"/>
  <c r="F29" i="70"/>
  <c r="M28" i="70"/>
  <c r="I28" i="70"/>
  <c r="E28" i="70"/>
  <c r="F25" i="70"/>
  <c r="M24" i="70"/>
  <c r="I24" i="70"/>
  <c r="E24" i="70"/>
  <c r="F21" i="70"/>
  <c r="M20" i="70"/>
  <c r="I20" i="70"/>
  <c r="E20" i="70"/>
  <c r="F17" i="70"/>
  <c r="M16" i="70"/>
  <c r="I16" i="70"/>
  <c r="E16" i="70"/>
  <c r="F13" i="70"/>
  <c r="M12" i="70"/>
  <c r="I12" i="70"/>
  <c r="E12" i="70"/>
  <c r="F9" i="70"/>
  <c r="M8" i="70"/>
  <c r="I8" i="70"/>
  <c r="E8" i="70"/>
  <c r="F5" i="70"/>
  <c r="M4" i="70"/>
  <c r="I4" i="70"/>
  <c r="E4" i="70"/>
  <c r="B171" i="69"/>
  <c r="N159" i="69"/>
  <c r="F159" i="69"/>
  <c r="F155" i="69"/>
  <c r="M179" i="69"/>
  <c r="I179" i="69"/>
  <c r="E179" i="69"/>
  <c r="A179" i="69"/>
  <c r="D178" i="69"/>
  <c r="F176" i="69"/>
  <c r="B176" i="69"/>
  <c r="M175" i="69"/>
  <c r="I175" i="69"/>
  <c r="E175" i="69"/>
  <c r="A175" i="69"/>
  <c r="F172" i="69"/>
  <c r="B172" i="69"/>
  <c r="M171" i="69"/>
  <c r="I171" i="69"/>
  <c r="E171" i="69"/>
  <c r="A171" i="69"/>
  <c r="F168" i="69"/>
  <c r="B168" i="69"/>
  <c r="M167" i="69"/>
  <c r="I167" i="69"/>
  <c r="E167" i="69"/>
  <c r="A167" i="69"/>
  <c r="F164" i="69"/>
  <c r="B164" i="69"/>
  <c r="M163" i="69"/>
  <c r="I163" i="69"/>
  <c r="E163" i="69"/>
  <c r="A163" i="69"/>
  <c r="F160" i="69"/>
  <c r="B160" i="69"/>
  <c r="M159" i="69"/>
  <c r="I159" i="69"/>
  <c r="E159" i="69"/>
  <c r="A159" i="69"/>
  <c r="C157" i="69"/>
  <c r="F156" i="69"/>
  <c r="B156" i="69"/>
  <c r="M155" i="69"/>
  <c r="I155" i="69"/>
  <c r="E155" i="69"/>
  <c r="A155" i="69"/>
  <c r="C153" i="69"/>
  <c r="N179" i="69"/>
  <c r="F179" i="69"/>
  <c r="F175" i="69"/>
  <c r="B175" i="69"/>
  <c r="N171" i="69"/>
  <c r="F167" i="69"/>
  <c r="B167" i="69"/>
  <c r="N163" i="69"/>
  <c r="F163" i="69"/>
  <c r="B163" i="69"/>
  <c r="N155" i="69"/>
  <c r="L179" i="69"/>
  <c r="D179" i="69"/>
  <c r="C178" i="69"/>
  <c r="F177" i="69"/>
  <c r="M176" i="69"/>
  <c r="I176" i="69"/>
  <c r="E176" i="69"/>
  <c r="A176" i="69"/>
  <c r="L175" i="69"/>
  <c r="D175" i="69"/>
  <c r="C174" i="69"/>
  <c r="F173" i="69"/>
  <c r="M172" i="69"/>
  <c r="I172" i="69"/>
  <c r="E172" i="69"/>
  <c r="A172" i="69"/>
  <c r="L171" i="69"/>
  <c r="D171" i="69"/>
  <c r="C170" i="69"/>
  <c r="F169" i="69"/>
  <c r="B169" i="69"/>
  <c r="M168" i="69"/>
  <c r="I168" i="69"/>
  <c r="E168" i="69"/>
  <c r="A168" i="69"/>
  <c r="L167" i="69"/>
  <c r="D167" i="69"/>
  <c r="C166" i="69"/>
  <c r="F165" i="69"/>
  <c r="B165" i="69"/>
  <c r="M164" i="69"/>
  <c r="I164" i="69"/>
  <c r="E164" i="69"/>
  <c r="A164" i="69"/>
  <c r="L163" i="69"/>
  <c r="D163" i="69"/>
  <c r="C162" i="69"/>
  <c r="F161" i="69"/>
  <c r="B161" i="69"/>
  <c r="M160" i="69"/>
  <c r="I160" i="69"/>
  <c r="E160" i="69"/>
  <c r="A160" i="69"/>
  <c r="L159" i="69"/>
  <c r="D159" i="69"/>
  <c r="F157" i="69"/>
  <c r="B157" i="69"/>
  <c r="M156" i="69"/>
  <c r="I156" i="69"/>
  <c r="E156" i="69"/>
  <c r="A156" i="69"/>
  <c r="L155" i="69"/>
  <c r="D155" i="69"/>
  <c r="F153" i="69"/>
  <c r="B153" i="69"/>
  <c r="B179" i="69"/>
  <c r="N175" i="69"/>
  <c r="F171" i="69"/>
  <c r="N167" i="69"/>
  <c r="B159" i="69"/>
  <c r="B155" i="69"/>
  <c r="F178" i="69"/>
  <c r="L176" i="69"/>
  <c r="F174" i="69"/>
  <c r="L172" i="69"/>
  <c r="F170" i="69"/>
  <c r="L168" i="69"/>
  <c r="F166" i="69"/>
  <c r="I165" i="69"/>
  <c r="E165" i="69"/>
  <c r="L164" i="69"/>
  <c r="F162" i="69"/>
  <c r="M161" i="69"/>
  <c r="I161" i="69"/>
  <c r="E161" i="69"/>
  <c r="L160" i="69"/>
  <c r="F158" i="69"/>
  <c r="M157" i="69"/>
  <c r="I157" i="69"/>
  <c r="E157" i="69"/>
  <c r="L156" i="69"/>
  <c r="F154" i="69"/>
  <c r="M153" i="69"/>
  <c r="I153" i="69"/>
  <c r="E153" i="69"/>
  <c r="N149" i="69"/>
  <c r="F145" i="69"/>
  <c r="B145" i="69"/>
  <c r="N133" i="69"/>
  <c r="B133" i="69"/>
  <c r="M149" i="69"/>
  <c r="I149" i="69"/>
  <c r="E149" i="69"/>
  <c r="A149" i="69"/>
  <c r="D148" i="69"/>
  <c r="C147" i="69"/>
  <c r="F146" i="69"/>
  <c r="M145" i="69"/>
  <c r="I145" i="69"/>
  <c r="E145" i="69"/>
  <c r="A145" i="69"/>
  <c r="D144" i="69"/>
  <c r="C143" i="69"/>
  <c r="F142" i="69"/>
  <c r="M141" i="69"/>
  <c r="I141" i="69"/>
  <c r="E141" i="69"/>
  <c r="A141" i="69"/>
  <c r="C139" i="69"/>
  <c r="F138" i="69"/>
  <c r="B138" i="69"/>
  <c r="M137" i="69"/>
  <c r="I137" i="69"/>
  <c r="E137" i="69"/>
  <c r="A137" i="69"/>
  <c r="C135" i="69"/>
  <c r="F134" i="69"/>
  <c r="B134" i="69"/>
  <c r="M133" i="69"/>
  <c r="I133" i="69"/>
  <c r="E133" i="69"/>
  <c r="A133" i="69"/>
  <c r="C131" i="69"/>
  <c r="F130" i="69"/>
  <c r="B130" i="69"/>
  <c r="M129" i="69"/>
  <c r="I129" i="69"/>
  <c r="E129" i="69"/>
  <c r="A129" i="69"/>
  <c r="C127" i="69"/>
  <c r="F126" i="69"/>
  <c r="B126" i="69"/>
  <c r="M125" i="69"/>
  <c r="I125" i="69"/>
  <c r="E125" i="69"/>
  <c r="A125" i="69"/>
  <c r="C123" i="69"/>
  <c r="F149" i="69"/>
  <c r="N145" i="69"/>
  <c r="N141" i="69"/>
  <c r="F141" i="69"/>
  <c r="N137" i="69"/>
  <c r="B137" i="69"/>
  <c r="N129" i="69"/>
  <c r="N125" i="69"/>
  <c r="F125" i="69"/>
  <c r="L149" i="69"/>
  <c r="D149" i="69"/>
  <c r="F147" i="69"/>
  <c r="B147" i="69"/>
  <c r="L145" i="69"/>
  <c r="D145" i="69"/>
  <c r="F143" i="69"/>
  <c r="B143" i="69"/>
  <c r="L141" i="69"/>
  <c r="D141" i="69"/>
  <c r="F139" i="69"/>
  <c r="B139" i="69"/>
  <c r="L137" i="69"/>
  <c r="D137" i="69"/>
  <c r="F135" i="69"/>
  <c r="B135" i="69"/>
  <c r="L133" i="69"/>
  <c r="D133" i="69"/>
  <c r="F131" i="69"/>
  <c r="B131" i="69"/>
  <c r="L129" i="69"/>
  <c r="D129" i="69"/>
  <c r="F127" i="69"/>
  <c r="B127" i="69"/>
  <c r="L125" i="69"/>
  <c r="D125" i="69"/>
  <c r="F123" i="69"/>
  <c r="B123" i="69"/>
  <c r="B149" i="69"/>
  <c r="B141" i="69"/>
  <c r="F137" i="69"/>
  <c r="F133" i="69"/>
  <c r="F129" i="69"/>
  <c r="B129" i="69"/>
  <c r="B125" i="69"/>
  <c r="F148" i="69"/>
  <c r="M147" i="69"/>
  <c r="I147" i="69"/>
  <c r="E147" i="69"/>
  <c r="F144" i="69"/>
  <c r="M143" i="69"/>
  <c r="I143" i="69"/>
  <c r="E143" i="69"/>
  <c r="F140" i="69"/>
  <c r="M139" i="69"/>
  <c r="I139" i="69"/>
  <c r="E139" i="69"/>
  <c r="L138" i="69"/>
  <c r="F136" i="69"/>
  <c r="M135" i="69"/>
  <c r="I135" i="69"/>
  <c r="E135" i="69"/>
  <c r="F132" i="69"/>
  <c r="M131" i="69"/>
  <c r="I131" i="69"/>
  <c r="E131" i="69"/>
  <c r="F128" i="69"/>
  <c r="M127" i="69"/>
  <c r="I127" i="69"/>
  <c r="E127" i="69"/>
  <c r="F124" i="69"/>
  <c r="M123" i="69"/>
  <c r="I123" i="69"/>
  <c r="E123" i="69"/>
  <c r="C115" i="69"/>
  <c r="M115" i="69"/>
  <c r="D115" i="69"/>
  <c r="L115" i="69"/>
  <c r="A115" i="69"/>
  <c r="E115" i="69"/>
  <c r="I115" i="69"/>
  <c r="B115" i="69"/>
  <c r="N107" i="69"/>
  <c r="C119" i="69"/>
  <c r="D119" i="69"/>
  <c r="L119" i="69"/>
  <c r="F119" i="69"/>
  <c r="N111" i="69"/>
  <c r="C103" i="69"/>
  <c r="A103" i="69"/>
  <c r="E103" i="69"/>
  <c r="I103" i="69"/>
  <c r="D103" i="69"/>
  <c r="L103" i="69"/>
  <c r="M103" i="69"/>
  <c r="B103" i="69"/>
  <c r="C99" i="69"/>
  <c r="D99" i="69"/>
  <c r="L99" i="69"/>
  <c r="A99" i="69"/>
  <c r="E99" i="69"/>
  <c r="I99" i="69"/>
  <c r="M99" i="69"/>
  <c r="B99" i="69"/>
  <c r="C95" i="69"/>
  <c r="D95" i="69"/>
  <c r="L95" i="69"/>
  <c r="A95" i="69"/>
  <c r="E95" i="69"/>
  <c r="I95" i="69"/>
  <c r="M95" i="69"/>
  <c r="B95" i="69"/>
  <c r="C107" i="69"/>
  <c r="E107" i="69"/>
  <c r="M107" i="69"/>
  <c r="D107" i="69"/>
  <c r="L107" i="69"/>
  <c r="A107" i="69"/>
  <c r="I107" i="69"/>
  <c r="B107" i="69"/>
  <c r="C111" i="69"/>
  <c r="A111" i="69"/>
  <c r="I111" i="69"/>
  <c r="D111" i="69"/>
  <c r="L111" i="69"/>
  <c r="E111" i="69"/>
  <c r="M111" i="69"/>
  <c r="B111" i="69"/>
  <c r="F116" i="69"/>
  <c r="B116" i="69"/>
  <c r="N112" i="69"/>
  <c r="F112" i="69"/>
  <c r="B108" i="69"/>
  <c r="N104" i="69"/>
  <c r="F104" i="69"/>
  <c r="F100" i="69"/>
  <c r="B100" i="69"/>
  <c r="F96" i="69"/>
  <c r="B96" i="69"/>
  <c r="C118" i="69"/>
  <c r="F117" i="69"/>
  <c r="M116" i="69"/>
  <c r="I116" i="69"/>
  <c r="E116" i="69"/>
  <c r="A116" i="69"/>
  <c r="C114" i="69"/>
  <c r="F113" i="69"/>
  <c r="M112" i="69"/>
  <c r="I112" i="69"/>
  <c r="E112" i="69"/>
  <c r="A112" i="69"/>
  <c r="C110" i="69"/>
  <c r="F109" i="69"/>
  <c r="M108" i="69"/>
  <c r="I108" i="69"/>
  <c r="E108" i="69"/>
  <c r="A108" i="69"/>
  <c r="C106" i="69"/>
  <c r="F105" i="69"/>
  <c r="M104" i="69"/>
  <c r="I104" i="69"/>
  <c r="E104" i="69"/>
  <c r="A104" i="69"/>
  <c r="C102" i="69"/>
  <c r="F101" i="69"/>
  <c r="M100" i="69"/>
  <c r="I100" i="69"/>
  <c r="E100" i="69"/>
  <c r="A100" i="69"/>
  <c r="C98" i="69"/>
  <c r="F97" i="69"/>
  <c r="B97" i="69"/>
  <c r="M96" i="69"/>
  <c r="I96" i="69"/>
  <c r="E96" i="69"/>
  <c r="A96" i="69"/>
  <c r="F93" i="69"/>
  <c r="B93" i="69"/>
  <c r="B112" i="69"/>
  <c r="N108" i="69"/>
  <c r="F108" i="69"/>
  <c r="B104" i="69"/>
  <c r="F118" i="69"/>
  <c r="L116" i="69"/>
  <c r="F114" i="69"/>
  <c r="L112" i="69"/>
  <c r="F110" i="69"/>
  <c r="L108" i="69"/>
  <c r="F106" i="69"/>
  <c r="L104" i="69"/>
  <c r="F102" i="69"/>
  <c r="L100" i="69"/>
  <c r="F98" i="69"/>
  <c r="M97" i="69"/>
  <c r="I97" i="69"/>
  <c r="E97" i="69"/>
  <c r="L96" i="69"/>
  <c r="F94" i="69"/>
  <c r="M93" i="69"/>
  <c r="I93" i="69"/>
  <c r="E93" i="69"/>
  <c r="N86" i="69"/>
  <c r="B86" i="69"/>
  <c r="N74" i="69"/>
  <c r="F74" i="69"/>
  <c r="B74" i="69"/>
  <c r="F70" i="69"/>
  <c r="F87" i="69"/>
  <c r="B87" i="69"/>
  <c r="M86" i="69"/>
  <c r="I86" i="69"/>
  <c r="E86" i="69"/>
  <c r="A86" i="69"/>
  <c r="F83" i="69"/>
  <c r="B83" i="69"/>
  <c r="M82" i="69"/>
  <c r="I82" i="69"/>
  <c r="E82" i="69"/>
  <c r="A82" i="69"/>
  <c r="F88" i="69"/>
  <c r="B88" i="69"/>
  <c r="M87" i="69"/>
  <c r="I87" i="69"/>
  <c r="E87" i="69"/>
  <c r="A87" i="69"/>
  <c r="L86" i="69"/>
  <c r="D86" i="69"/>
  <c r="F89" i="69"/>
  <c r="M88" i="69"/>
  <c r="I88" i="69"/>
  <c r="E88" i="69"/>
  <c r="L87" i="69"/>
  <c r="C86" i="69"/>
  <c r="F85" i="69"/>
  <c r="M84" i="69"/>
  <c r="I84" i="69"/>
  <c r="E84" i="69"/>
  <c r="A84" i="69"/>
  <c r="L83" i="69"/>
  <c r="D83" i="69"/>
  <c r="C82" i="69"/>
  <c r="F81" i="69"/>
  <c r="B81" i="69"/>
  <c r="C78" i="69"/>
  <c r="F77" i="69"/>
  <c r="B77" i="69"/>
  <c r="C74" i="69"/>
  <c r="F73" i="69"/>
  <c r="B73" i="69"/>
  <c r="C70" i="69"/>
  <c r="F69" i="69"/>
  <c r="B69" i="69"/>
  <c r="B65" i="69"/>
  <c r="F82" i="69"/>
  <c r="B82" i="69"/>
  <c r="F78" i="69"/>
  <c r="B70" i="69"/>
  <c r="B66" i="69"/>
  <c r="C80" i="69"/>
  <c r="F79" i="69"/>
  <c r="B79" i="69"/>
  <c r="M78" i="69"/>
  <c r="I78" i="69"/>
  <c r="E78" i="69"/>
  <c r="A78" i="69"/>
  <c r="L77" i="69"/>
  <c r="D77" i="69"/>
  <c r="F75" i="69"/>
  <c r="B75" i="69"/>
  <c r="M74" i="69"/>
  <c r="I74" i="69"/>
  <c r="E74" i="69"/>
  <c r="A74" i="69"/>
  <c r="L73" i="69"/>
  <c r="D73" i="69"/>
  <c r="C72" i="69"/>
  <c r="F71" i="69"/>
  <c r="B71" i="69"/>
  <c r="M70" i="69"/>
  <c r="I70" i="69"/>
  <c r="E70" i="69"/>
  <c r="A70" i="69"/>
  <c r="L69" i="69"/>
  <c r="D69" i="69"/>
  <c r="C68" i="69"/>
  <c r="B67" i="69"/>
  <c r="B63" i="69"/>
  <c r="N82" i="69"/>
  <c r="N78" i="69"/>
  <c r="B78" i="69"/>
  <c r="N70" i="69"/>
  <c r="F84" i="69"/>
  <c r="M83" i="69"/>
  <c r="I83" i="69"/>
  <c r="E83" i="69"/>
  <c r="L82" i="69"/>
  <c r="F80" i="69"/>
  <c r="M79" i="69"/>
  <c r="I79" i="69"/>
  <c r="E79" i="69"/>
  <c r="L78" i="69"/>
  <c r="F76" i="69"/>
  <c r="M75" i="69"/>
  <c r="I75" i="69"/>
  <c r="E75" i="69"/>
  <c r="L74" i="69"/>
  <c r="F72" i="69"/>
  <c r="E71" i="69"/>
  <c r="L70" i="69"/>
  <c r="F68" i="69"/>
  <c r="F51" i="69"/>
  <c r="N47" i="69"/>
  <c r="F47" i="69"/>
  <c r="N43" i="69"/>
  <c r="F43" i="69"/>
  <c r="B39" i="69"/>
  <c r="F35" i="69"/>
  <c r="B35" i="69"/>
  <c r="M59" i="69"/>
  <c r="I59" i="69"/>
  <c r="E59" i="69"/>
  <c r="A59" i="69"/>
  <c r="C57" i="69"/>
  <c r="F56" i="69"/>
  <c r="B56" i="69"/>
  <c r="M55" i="69"/>
  <c r="I55" i="69"/>
  <c r="E55" i="69"/>
  <c r="A55" i="69"/>
  <c r="C53" i="69"/>
  <c r="F52" i="69"/>
  <c r="B52" i="69"/>
  <c r="M51" i="69"/>
  <c r="I51" i="69"/>
  <c r="E51" i="69"/>
  <c r="A51" i="69"/>
  <c r="C49" i="69"/>
  <c r="F48" i="69"/>
  <c r="B48" i="69"/>
  <c r="M47" i="69"/>
  <c r="I47" i="69"/>
  <c r="E47" i="69"/>
  <c r="A47" i="69"/>
  <c r="C45" i="69"/>
  <c r="F44" i="69"/>
  <c r="B44" i="69"/>
  <c r="M43" i="69"/>
  <c r="I43" i="69"/>
  <c r="E43" i="69"/>
  <c r="A43" i="69"/>
  <c r="C41" i="69"/>
  <c r="F40" i="69"/>
  <c r="B40" i="69"/>
  <c r="M39" i="69"/>
  <c r="I39" i="69"/>
  <c r="E39" i="69"/>
  <c r="A39" i="69"/>
  <c r="C37" i="69"/>
  <c r="F36" i="69"/>
  <c r="B36" i="69"/>
  <c r="M35" i="69"/>
  <c r="I35" i="69"/>
  <c r="E35" i="69"/>
  <c r="A35" i="69"/>
  <c r="C33" i="69"/>
  <c r="N59" i="69"/>
  <c r="F59" i="69"/>
  <c r="B59" i="69"/>
  <c r="N51" i="69"/>
  <c r="L59" i="69"/>
  <c r="D59" i="69"/>
  <c r="N57" i="69"/>
  <c r="F57" i="69"/>
  <c r="F53" i="69"/>
  <c r="B53" i="69"/>
  <c r="L51" i="69"/>
  <c r="D51" i="69"/>
  <c r="F49" i="69"/>
  <c r="B49" i="69"/>
  <c r="L47" i="69"/>
  <c r="D47" i="69"/>
  <c r="F45" i="69"/>
  <c r="B45" i="69"/>
  <c r="L43" i="69"/>
  <c r="D43" i="69"/>
  <c r="F41" i="69"/>
  <c r="B41" i="69"/>
  <c r="L39" i="69"/>
  <c r="D39" i="69"/>
  <c r="F37" i="69"/>
  <c r="B37" i="69"/>
  <c r="L35" i="69"/>
  <c r="D35" i="69"/>
  <c r="F33" i="69"/>
  <c r="B33" i="69"/>
  <c r="N55" i="69"/>
  <c r="F55" i="69"/>
  <c r="B55" i="69"/>
  <c r="B51" i="69"/>
  <c r="B47" i="69"/>
  <c r="B43" i="69"/>
  <c r="N39" i="69"/>
  <c r="F39" i="69"/>
  <c r="B57" i="69"/>
  <c r="L55" i="69"/>
  <c r="D55" i="69"/>
  <c r="F58" i="69"/>
  <c r="M57" i="69"/>
  <c r="I57" i="69"/>
  <c r="E57" i="69"/>
  <c r="L56" i="69"/>
  <c r="F54" i="69"/>
  <c r="M53" i="69"/>
  <c r="I53" i="69"/>
  <c r="E53" i="69"/>
  <c r="L52" i="69"/>
  <c r="F50" i="69"/>
  <c r="M49" i="69"/>
  <c r="I49" i="69"/>
  <c r="E49" i="69"/>
  <c r="L48" i="69"/>
  <c r="F46" i="69"/>
  <c r="M45" i="69"/>
  <c r="I45" i="69"/>
  <c r="E45" i="69"/>
  <c r="L44" i="69"/>
  <c r="F42" i="69"/>
  <c r="M41" i="69"/>
  <c r="I41" i="69"/>
  <c r="E41" i="69"/>
  <c r="L40" i="69"/>
  <c r="F38" i="69"/>
  <c r="M37" i="69"/>
  <c r="I37" i="69"/>
  <c r="E37" i="69"/>
  <c r="L36" i="69"/>
  <c r="F34" i="69"/>
  <c r="M33" i="69"/>
  <c r="I33" i="69"/>
  <c r="E33" i="69"/>
  <c r="N26" i="69"/>
  <c r="N18" i="69"/>
  <c r="F18" i="69"/>
  <c r="B18" i="69"/>
  <c r="F10" i="69"/>
  <c r="B10" i="69"/>
  <c r="F6" i="69"/>
  <c r="B6" i="69"/>
  <c r="D29" i="69"/>
  <c r="C28" i="69"/>
  <c r="F27" i="69"/>
  <c r="M26" i="69"/>
  <c r="I26" i="69"/>
  <c r="E26" i="69"/>
  <c r="A26" i="69"/>
  <c r="L25" i="69"/>
  <c r="D25" i="69"/>
  <c r="C24" i="69"/>
  <c r="F23" i="69"/>
  <c r="M22" i="69"/>
  <c r="I22" i="69"/>
  <c r="E22" i="69"/>
  <c r="A22" i="69"/>
  <c r="L21" i="69"/>
  <c r="D21" i="69"/>
  <c r="C20" i="69"/>
  <c r="F19" i="69"/>
  <c r="M18" i="69"/>
  <c r="I18" i="69"/>
  <c r="E18" i="69"/>
  <c r="A18" i="69"/>
  <c r="L17" i="69"/>
  <c r="D17" i="69"/>
  <c r="C16" i="69"/>
  <c r="F15" i="69"/>
  <c r="B15" i="69"/>
  <c r="M14" i="69"/>
  <c r="I14" i="69"/>
  <c r="E14" i="69"/>
  <c r="A14" i="69"/>
  <c r="C12" i="69"/>
  <c r="F11" i="69"/>
  <c r="B11" i="69"/>
  <c r="M10" i="69"/>
  <c r="I10" i="69"/>
  <c r="E10" i="69"/>
  <c r="A10" i="69"/>
  <c r="D9" i="69"/>
  <c r="C8" i="69"/>
  <c r="F7" i="69"/>
  <c r="B7" i="69"/>
  <c r="M6" i="69"/>
  <c r="I6" i="69"/>
  <c r="E6" i="69"/>
  <c r="A6" i="69"/>
  <c r="C4" i="69"/>
  <c r="B26" i="69"/>
  <c r="N22" i="69"/>
  <c r="B22" i="69"/>
  <c r="F14" i="69"/>
  <c r="B14" i="69"/>
  <c r="D22" i="69"/>
  <c r="F20" i="69"/>
  <c r="B20" i="69"/>
  <c r="D18" i="69"/>
  <c r="B16" i="69"/>
  <c r="L14" i="69"/>
  <c r="D14" i="69"/>
  <c r="F12" i="69"/>
  <c r="B12" i="69"/>
  <c r="L10" i="69"/>
  <c r="D10" i="69"/>
  <c r="F8" i="69"/>
  <c r="B8" i="69"/>
  <c r="L6" i="69"/>
  <c r="D6" i="69"/>
  <c r="F4" i="69"/>
  <c r="B4" i="69"/>
  <c r="F26" i="69"/>
  <c r="F22" i="69"/>
  <c r="N14" i="69"/>
  <c r="N28" i="69"/>
  <c r="F28" i="69"/>
  <c r="B28" i="69"/>
  <c r="L26" i="69"/>
  <c r="D26" i="69"/>
  <c r="N24" i="69"/>
  <c r="F24" i="69"/>
  <c r="B24" i="69"/>
  <c r="L22" i="69"/>
  <c r="N20" i="69"/>
  <c r="L18" i="69"/>
  <c r="N16" i="69"/>
  <c r="F16" i="69"/>
  <c r="F29" i="69"/>
  <c r="M28" i="69"/>
  <c r="I28" i="69"/>
  <c r="E28" i="69"/>
  <c r="F25" i="69"/>
  <c r="M24" i="69"/>
  <c r="I24" i="69"/>
  <c r="E24" i="69"/>
  <c r="F21" i="69"/>
  <c r="M20" i="69"/>
  <c r="I20" i="69"/>
  <c r="E20" i="69"/>
  <c r="F17" i="69"/>
  <c r="M16" i="69"/>
  <c r="I16" i="69"/>
  <c r="E16" i="69"/>
  <c r="L15" i="69"/>
  <c r="F13" i="69"/>
  <c r="M12" i="69"/>
  <c r="I12" i="69"/>
  <c r="E12" i="69"/>
  <c r="L11" i="69"/>
  <c r="F9" i="69"/>
  <c r="M8" i="69"/>
  <c r="I8" i="69"/>
  <c r="E8" i="69"/>
  <c r="F5" i="69"/>
  <c r="M4" i="69"/>
  <c r="I4" i="69"/>
  <c r="E4" i="69"/>
  <c r="G92" i="68"/>
  <c r="G63" i="68"/>
  <c r="H63" i="68"/>
  <c r="J63" i="68"/>
  <c r="A63" i="68" s="1"/>
  <c r="K63" i="68"/>
  <c r="O63" i="68"/>
  <c r="G64" i="68"/>
  <c r="H64" i="68"/>
  <c r="J64" i="68"/>
  <c r="B64" i="68" s="1"/>
  <c r="K64" i="68"/>
  <c r="M64" i="68"/>
  <c r="O64" i="68"/>
  <c r="G65" i="68"/>
  <c r="H65" i="68"/>
  <c r="J65" i="68"/>
  <c r="C65" i="68" s="1"/>
  <c r="K65" i="68"/>
  <c r="O65" i="68"/>
  <c r="G66" i="68"/>
  <c r="H66" i="68"/>
  <c r="J66" i="68"/>
  <c r="B66" i="68" s="1"/>
  <c r="K66" i="68"/>
  <c r="N66" i="68"/>
  <c r="O66" i="68"/>
  <c r="G67" i="68"/>
  <c r="H67" i="68"/>
  <c r="J67" i="68"/>
  <c r="A67" i="68" s="1"/>
  <c r="K67" i="68"/>
  <c r="N67" i="68"/>
  <c r="O67" i="68"/>
  <c r="G68" i="68"/>
  <c r="H68" i="68"/>
  <c r="J68" i="68"/>
  <c r="B68" i="68" s="1"/>
  <c r="K68" i="68"/>
  <c r="O68" i="68"/>
  <c r="G69" i="68"/>
  <c r="H69" i="68"/>
  <c r="J69" i="68"/>
  <c r="C69" i="68" s="1"/>
  <c r="K69" i="68"/>
  <c r="O69" i="68"/>
  <c r="G70" i="68"/>
  <c r="H70" i="68"/>
  <c r="J70" i="68"/>
  <c r="B70" i="68" s="1"/>
  <c r="K70" i="68"/>
  <c r="O70" i="68"/>
  <c r="G71" i="68"/>
  <c r="H71" i="68"/>
  <c r="J71" i="68"/>
  <c r="A71" i="68" s="1"/>
  <c r="K71" i="68"/>
  <c r="O71" i="68"/>
  <c r="G72" i="68"/>
  <c r="H72" i="68"/>
  <c r="J72" i="68"/>
  <c r="B72" i="68" s="1"/>
  <c r="K72" i="68"/>
  <c r="O72" i="68"/>
  <c r="G73" i="68"/>
  <c r="H73" i="68"/>
  <c r="J73" i="68"/>
  <c r="C73" i="68" s="1"/>
  <c r="K73" i="68"/>
  <c r="O73" i="68"/>
  <c r="G74" i="68"/>
  <c r="H74" i="68"/>
  <c r="J74" i="68"/>
  <c r="B74" i="68" s="1"/>
  <c r="K74" i="68"/>
  <c r="O74" i="68"/>
  <c r="G75" i="68"/>
  <c r="H75" i="68"/>
  <c r="J75" i="68"/>
  <c r="A75" i="68" s="1"/>
  <c r="K75" i="68"/>
  <c r="L75" i="68"/>
  <c r="N75" i="68"/>
  <c r="O75" i="68"/>
  <c r="G76" i="68"/>
  <c r="H76" i="68"/>
  <c r="J76" i="68"/>
  <c r="B76" i="68" s="1"/>
  <c r="K76" i="68"/>
  <c r="O76" i="68"/>
  <c r="G77" i="68"/>
  <c r="H77" i="68"/>
  <c r="J77" i="68"/>
  <c r="C77" i="68" s="1"/>
  <c r="K77" i="68"/>
  <c r="N77" i="68"/>
  <c r="O77" i="68"/>
  <c r="G78" i="68"/>
  <c r="H78" i="68"/>
  <c r="J78" i="68"/>
  <c r="B78" i="68" s="1"/>
  <c r="K78" i="68"/>
  <c r="O78" i="68"/>
  <c r="G79" i="68"/>
  <c r="H79" i="68"/>
  <c r="J79" i="68"/>
  <c r="A79" i="68" s="1"/>
  <c r="K79" i="68"/>
  <c r="O79" i="68"/>
  <c r="G80" i="68"/>
  <c r="H80" i="68"/>
  <c r="J80" i="68"/>
  <c r="B80" i="68" s="1"/>
  <c r="K80" i="68"/>
  <c r="O80" i="68"/>
  <c r="G81" i="68"/>
  <c r="H81" i="68"/>
  <c r="J81" i="68"/>
  <c r="C81" i="68" s="1"/>
  <c r="K81" i="68"/>
  <c r="O81" i="68"/>
  <c r="G82" i="68"/>
  <c r="H82" i="68"/>
  <c r="J82" i="68"/>
  <c r="B82" i="68" s="1"/>
  <c r="K82" i="68"/>
  <c r="O82" i="68"/>
  <c r="G83" i="68"/>
  <c r="H83" i="68"/>
  <c r="J83" i="68"/>
  <c r="A83" i="68" s="1"/>
  <c r="K83" i="68"/>
  <c r="L83" i="68"/>
  <c r="O83" i="68"/>
  <c r="G84" i="68"/>
  <c r="H84" i="68"/>
  <c r="I84" i="68"/>
  <c r="J84" i="68"/>
  <c r="B84" i="68" s="1"/>
  <c r="K84" i="68"/>
  <c r="M84" i="68"/>
  <c r="N84" i="68"/>
  <c r="O84" i="68"/>
  <c r="G85" i="68"/>
  <c r="H85" i="68"/>
  <c r="J85" i="68"/>
  <c r="C85" i="68" s="1"/>
  <c r="K85" i="68"/>
  <c r="O85" i="68"/>
  <c r="G86" i="68"/>
  <c r="H86" i="68"/>
  <c r="J86" i="68"/>
  <c r="B86" i="68" s="1"/>
  <c r="K86" i="68"/>
  <c r="O86" i="68"/>
  <c r="G87" i="68"/>
  <c r="H87" i="68"/>
  <c r="J87" i="68"/>
  <c r="A87" i="68" s="1"/>
  <c r="K87" i="68"/>
  <c r="O87" i="68"/>
  <c r="G88" i="68"/>
  <c r="H88" i="68"/>
  <c r="J88" i="68"/>
  <c r="B88" i="68" s="1"/>
  <c r="K88" i="68"/>
  <c r="O88" i="68"/>
  <c r="G89" i="68"/>
  <c r="H89" i="68"/>
  <c r="J89" i="68"/>
  <c r="C89" i="68" s="1"/>
  <c r="K89" i="68"/>
  <c r="O89" i="68"/>
  <c r="O62" i="68"/>
  <c r="K62" i="68"/>
  <c r="J62" i="68"/>
  <c r="H62" i="68"/>
  <c r="G62" i="68"/>
  <c r="G33" i="68"/>
  <c r="H33" i="68"/>
  <c r="J33" i="68"/>
  <c r="A33" i="68" s="1"/>
  <c r="K33" i="68"/>
  <c r="O33" i="68"/>
  <c r="G34" i="68"/>
  <c r="H34" i="68"/>
  <c r="J34" i="68"/>
  <c r="B34" i="68" s="1"/>
  <c r="K34" i="68"/>
  <c r="O34" i="68"/>
  <c r="G35" i="68"/>
  <c r="H35" i="68"/>
  <c r="J35" i="68"/>
  <c r="C35" i="68" s="1"/>
  <c r="K35" i="68"/>
  <c r="O35" i="68"/>
  <c r="G36" i="68"/>
  <c r="H36" i="68"/>
  <c r="J36" i="68"/>
  <c r="D36" i="68" s="1"/>
  <c r="K36" i="68"/>
  <c r="O36" i="68"/>
  <c r="G37" i="68"/>
  <c r="H37" i="68"/>
  <c r="J37" i="68"/>
  <c r="A37" i="68" s="1"/>
  <c r="K37" i="68"/>
  <c r="N37" i="68"/>
  <c r="O37" i="68"/>
  <c r="G38" i="68"/>
  <c r="H38" i="68"/>
  <c r="J38" i="68"/>
  <c r="B38" i="68" s="1"/>
  <c r="K38" i="68"/>
  <c r="O38" i="68"/>
  <c r="G39" i="68"/>
  <c r="H39" i="68"/>
  <c r="J39" i="68"/>
  <c r="C39" i="68" s="1"/>
  <c r="K39" i="68"/>
  <c r="O39" i="68"/>
  <c r="G40" i="68"/>
  <c r="H40" i="68"/>
  <c r="J40" i="68"/>
  <c r="A40" i="68" s="1"/>
  <c r="K40" i="68"/>
  <c r="O40" i="68"/>
  <c r="A41" i="68"/>
  <c r="G41" i="68"/>
  <c r="H41" i="68"/>
  <c r="J41" i="68"/>
  <c r="B41" i="68" s="1"/>
  <c r="K41" i="68"/>
  <c r="O41" i="68"/>
  <c r="G42" i="68"/>
  <c r="H42" i="68"/>
  <c r="J42" i="68"/>
  <c r="B42" i="68" s="1"/>
  <c r="K42" i="68"/>
  <c r="O42" i="68"/>
  <c r="G43" i="68"/>
  <c r="H43" i="68"/>
  <c r="J43" i="68"/>
  <c r="C43" i="68" s="1"/>
  <c r="K43" i="68"/>
  <c r="O43" i="68"/>
  <c r="G44" i="68"/>
  <c r="H44" i="68"/>
  <c r="J44" i="68"/>
  <c r="A44" i="68" s="1"/>
  <c r="K44" i="68"/>
  <c r="N44" i="68"/>
  <c r="O44" i="68"/>
  <c r="G45" i="68"/>
  <c r="H45" i="68"/>
  <c r="J45" i="68"/>
  <c r="B45" i="68" s="1"/>
  <c r="K45" i="68"/>
  <c r="L45" i="68"/>
  <c r="N45" i="68"/>
  <c r="O45" i="68"/>
  <c r="G46" i="68"/>
  <c r="H46" i="68"/>
  <c r="J46" i="68"/>
  <c r="B46" i="68" s="1"/>
  <c r="K46" i="68"/>
  <c r="O46" i="68"/>
  <c r="G47" i="68"/>
  <c r="H47" i="68"/>
  <c r="J47" i="68"/>
  <c r="C47" i="68" s="1"/>
  <c r="K47" i="68"/>
  <c r="O47" i="68"/>
  <c r="G48" i="68"/>
  <c r="H48" i="68"/>
  <c r="J48" i="68"/>
  <c r="A48" i="68" s="1"/>
  <c r="K48" i="68"/>
  <c r="O48" i="68"/>
  <c r="G49" i="68"/>
  <c r="H49" i="68"/>
  <c r="J49" i="68"/>
  <c r="B49" i="68" s="1"/>
  <c r="K49" i="68"/>
  <c r="N49" i="68"/>
  <c r="O49" i="68"/>
  <c r="G50" i="68"/>
  <c r="H50" i="68"/>
  <c r="J50" i="68"/>
  <c r="B50" i="68" s="1"/>
  <c r="K50" i="68"/>
  <c r="O50" i="68"/>
  <c r="G51" i="68"/>
  <c r="H51" i="68"/>
  <c r="J51" i="68"/>
  <c r="C51" i="68" s="1"/>
  <c r="K51" i="68"/>
  <c r="O51" i="68"/>
  <c r="G52" i="68"/>
  <c r="H52" i="68"/>
  <c r="J52" i="68"/>
  <c r="A52" i="68" s="1"/>
  <c r="K52" i="68"/>
  <c r="O52" i="68"/>
  <c r="G53" i="68"/>
  <c r="H53" i="68"/>
  <c r="J53" i="68"/>
  <c r="B53" i="68" s="1"/>
  <c r="K53" i="68"/>
  <c r="O53" i="68"/>
  <c r="G54" i="68"/>
  <c r="H54" i="68"/>
  <c r="J54" i="68"/>
  <c r="B54" i="68" s="1"/>
  <c r="K54" i="68"/>
  <c r="O54" i="68"/>
  <c r="G55" i="68"/>
  <c r="H55" i="68"/>
  <c r="J55" i="68"/>
  <c r="C55" i="68" s="1"/>
  <c r="K55" i="68"/>
  <c r="O55" i="68"/>
  <c r="G56" i="68"/>
  <c r="H56" i="68"/>
  <c r="J56" i="68"/>
  <c r="B56" i="68" s="1"/>
  <c r="K56" i="68"/>
  <c r="O56" i="68"/>
  <c r="G57" i="68"/>
  <c r="H57" i="68"/>
  <c r="J57" i="68"/>
  <c r="A57" i="68" s="1"/>
  <c r="K57" i="68"/>
  <c r="L57" i="68"/>
  <c r="N57" i="68"/>
  <c r="O57" i="68"/>
  <c r="G58" i="68"/>
  <c r="H58" i="68"/>
  <c r="J58" i="68"/>
  <c r="B58" i="68" s="1"/>
  <c r="K58" i="68"/>
  <c r="O58" i="68"/>
  <c r="G59" i="68"/>
  <c r="H59" i="68"/>
  <c r="J59" i="68"/>
  <c r="C59" i="68" s="1"/>
  <c r="K59" i="68"/>
  <c r="O59" i="68"/>
  <c r="O32" i="68"/>
  <c r="K32" i="68"/>
  <c r="J32" i="68"/>
  <c r="H32" i="68"/>
  <c r="G32" i="68"/>
  <c r="G4" i="68"/>
  <c r="H4" i="68"/>
  <c r="J4" i="68"/>
  <c r="A4" i="68" s="1"/>
  <c r="K4" i="68"/>
  <c r="O4" i="68"/>
  <c r="G5" i="68"/>
  <c r="H5" i="68"/>
  <c r="J5" i="68"/>
  <c r="B5" i="68" s="1"/>
  <c r="K5" i="68"/>
  <c r="O5" i="68"/>
  <c r="G6" i="68"/>
  <c r="H6" i="68"/>
  <c r="J6" i="68"/>
  <c r="B6" i="68" s="1"/>
  <c r="K6" i="68"/>
  <c r="O6" i="68"/>
  <c r="G7" i="68"/>
  <c r="H7" i="68"/>
  <c r="J7" i="68"/>
  <c r="B7" i="68" s="1"/>
  <c r="K7" i="68"/>
  <c r="O7" i="68"/>
  <c r="G8" i="68"/>
  <c r="H8" i="68"/>
  <c r="J8" i="68"/>
  <c r="A8" i="68" s="1"/>
  <c r="K8" i="68"/>
  <c r="O8" i="68"/>
  <c r="G9" i="68"/>
  <c r="H9" i="68"/>
  <c r="J9" i="68"/>
  <c r="B9" i="68" s="1"/>
  <c r="K9" i="68"/>
  <c r="N9" i="68"/>
  <c r="O9" i="68"/>
  <c r="G10" i="68"/>
  <c r="H10" i="68"/>
  <c r="J10" i="68"/>
  <c r="B10" i="68" s="1"/>
  <c r="K10" i="68"/>
  <c r="O10" i="68"/>
  <c r="G11" i="68"/>
  <c r="H11" i="68"/>
  <c r="I11" i="68"/>
  <c r="J11" i="68"/>
  <c r="B11" i="68" s="1"/>
  <c r="K11" i="68"/>
  <c r="M11" i="68"/>
  <c r="N11" i="68"/>
  <c r="O11" i="68"/>
  <c r="G12" i="68"/>
  <c r="H12" i="68"/>
  <c r="J12" i="68"/>
  <c r="A12" i="68" s="1"/>
  <c r="K12" i="68"/>
  <c r="O12" i="68"/>
  <c r="G13" i="68"/>
  <c r="H13" i="68"/>
  <c r="J13" i="68"/>
  <c r="B13" i="68" s="1"/>
  <c r="K13" i="68"/>
  <c r="O13" i="68"/>
  <c r="A14" i="68"/>
  <c r="G14" i="68"/>
  <c r="H14" i="68"/>
  <c r="J14" i="68"/>
  <c r="B14" i="68" s="1"/>
  <c r="K14" i="68"/>
  <c r="O14" i="68"/>
  <c r="G15" i="68"/>
  <c r="H15" i="68"/>
  <c r="J15" i="68"/>
  <c r="B15" i="68" s="1"/>
  <c r="K15" i="68"/>
  <c r="O15" i="68"/>
  <c r="G16" i="68"/>
  <c r="H16" i="68"/>
  <c r="J16" i="68"/>
  <c r="A16" i="68" s="1"/>
  <c r="K16" i="68"/>
  <c r="O16" i="68"/>
  <c r="G17" i="68"/>
  <c r="H17" i="68"/>
  <c r="J17" i="68"/>
  <c r="B17" i="68" s="1"/>
  <c r="K17" i="68"/>
  <c r="O17" i="68"/>
  <c r="D18" i="68"/>
  <c r="G18" i="68"/>
  <c r="H18" i="68"/>
  <c r="J18" i="68"/>
  <c r="A18" i="68" s="1"/>
  <c r="K18" i="68"/>
  <c r="O18" i="68"/>
  <c r="A19" i="68"/>
  <c r="G19" i="68"/>
  <c r="H19" i="68"/>
  <c r="J19" i="68"/>
  <c r="B19" i="68" s="1"/>
  <c r="K19" i="68"/>
  <c r="O19" i="68"/>
  <c r="G20" i="68"/>
  <c r="H20" i="68"/>
  <c r="J20" i="68"/>
  <c r="A20" i="68" s="1"/>
  <c r="K20" i="68"/>
  <c r="O20" i="68"/>
  <c r="G21" i="68"/>
  <c r="H21" i="68"/>
  <c r="J21" i="68"/>
  <c r="B21" i="68" s="1"/>
  <c r="K21" i="68"/>
  <c r="N21" i="68"/>
  <c r="O21" i="68"/>
  <c r="G22" i="68"/>
  <c r="H22" i="68"/>
  <c r="J22" i="68"/>
  <c r="C22" i="68" s="1"/>
  <c r="K22" i="68"/>
  <c r="O22" i="68"/>
  <c r="G23" i="68"/>
  <c r="H23" i="68"/>
  <c r="J23" i="68"/>
  <c r="D23" i="68" s="1"/>
  <c r="K23" i="68"/>
  <c r="O23" i="68"/>
  <c r="G24" i="68"/>
  <c r="H24" i="68"/>
  <c r="J24" i="68"/>
  <c r="A24" i="68" s="1"/>
  <c r="K24" i="68"/>
  <c r="O24" i="68"/>
  <c r="C25" i="68"/>
  <c r="G25" i="68"/>
  <c r="H25" i="68"/>
  <c r="J25" i="68"/>
  <c r="B25" i="68" s="1"/>
  <c r="K25" i="68"/>
  <c r="O25" i="68"/>
  <c r="G26" i="68"/>
  <c r="H26" i="68"/>
  <c r="J26" i="68"/>
  <c r="C26" i="68" s="1"/>
  <c r="K26" i="68"/>
  <c r="O26" i="68"/>
  <c r="C27" i="68"/>
  <c r="G27" i="68"/>
  <c r="H27" i="68"/>
  <c r="J27" i="68"/>
  <c r="D27" i="68" s="1"/>
  <c r="K27" i="68"/>
  <c r="O27" i="68"/>
  <c r="G28" i="68"/>
  <c r="H28" i="68"/>
  <c r="J28" i="68"/>
  <c r="A28" i="68" s="1"/>
  <c r="K28" i="68"/>
  <c r="O28" i="68"/>
  <c r="G29" i="68"/>
  <c r="H29" i="68"/>
  <c r="J29" i="68"/>
  <c r="B29" i="68" s="1"/>
  <c r="K29" i="68"/>
  <c r="O29" i="68"/>
  <c r="O3" i="68"/>
  <c r="K3" i="68"/>
  <c r="J3" i="68"/>
  <c r="H3" i="68"/>
  <c r="G3" i="68"/>
  <c r="N22" i="68" l="1"/>
  <c r="M21" i="68"/>
  <c r="I21" i="68"/>
  <c r="A11" i="68"/>
  <c r="A6" i="68"/>
  <c r="M49" i="68"/>
  <c r="I49" i="68"/>
  <c r="A64" i="68"/>
  <c r="L24" i="68"/>
  <c r="L22" i="68"/>
  <c r="L21" i="68"/>
  <c r="L49" i="68"/>
  <c r="L48" i="68"/>
  <c r="A45" i="68"/>
  <c r="M88" i="68"/>
  <c r="M72" i="68"/>
  <c r="N70" i="68"/>
  <c r="L20" i="68"/>
  <c r="L25" i="68"/>
  <c r="N14" i="68"/>
  <c r="N12" i="68"/>
  <c r="L11" i="68"/>
  <c r="N7" i="68"/>
  <c r="N56" i="68"/>
  <c r="N53" i="68"/>
  <c r="M45" i="68"/>
  <c r="I45" i="68"/>
  <c r="C36" i="68"/>
  <c r="A88" i="68"/>
  <c r="A84" i="68"/>
  <c r="N82" i="68"/>
  <c r="N74" i="68"/>
  <c r="A72" i="68"/>
  <c r="L67" i="68"/>
  <c r="M66" i="71"/>
  <c r="N66" i="71" s="1"/>
  <c r="F66" i="71" s="1"/>
  <c r="A21" i="68"/>
  <c r="A49" i="68"/>
  <c r="M82" i="68"/>
  <c r="I82" i="68"/>
  <c r="C82" i="68"/>
  <c r="N78" i="68"/>
  <c r="N26" i="68"/>
  <c r="A25" i="68"/>
  <c r="D21" i="68"/>
  <c r="N18" i="68"/>
  <c r="N17" i="68"/>
  <c r="N15" i="68"/>
  <c r="D11" i="68"/>
  <c r="M10" i="68"/>
  <c r="I10" i="68"/>
  <c r="C10" i="68"/>
  <c r="C9" i="68"/>
  <c r="D57" i="68"/>
  <c r="N52" i="68"/>
  <c r="D49" i="68"/>
  <c r="D48" i="68"/>
  <c r="D45" i="68"/>
  <c r="M44" i="68"/>
  <c r="I44" i="68"/>
  <c r="C44" i="68"/>
  <c r="M42" i="68"/>
  <c r="N41" i="68"/>
  <c r="N40" i="68"/>
  <c r="N38" i="68"/>
  <c r="D37" i="68"/>
  <c r="L86" i="68"/>
  <c r="C84" i="68"/>
  <c r="D83" i="68"/>
  <c r="L82" i="68"/>
  <c r="A82" i="68"/>
  <c r="L79" i="68"/>
  <c r="M78" i="68"/>
  <c r="I78" i="68"/>
  <c r="C78" i="68"/>
  <c r="D75" i="68"/>
  <c r="N73" i="68"/>
  <c r="L70" i="68"/>
  <c r="D67" i="68"/>
  <c r="N65" i="68"/>
  <c r="N10" i="68"/>
  <c r="D10" i="68"/>
  <c r="D44" i="68"/>
  <c r="N42" i="68"/>
  <c r="I42" i="68"/>
  <c r="N86" i="68"/>
  <c r="D78" i="68"/>
  <c r="N27" i="68"/>
  <c r="L19" i="68"/>
  <c r="L18" i="68"/>
  <c r="C17" i="68"/>
  <c r="L10" i="68"/>
  <c r="A10" i="68"/>
  <c r="N6" i="68"/>
  <c r="N4" i="68"/>
  <c r="L44" i="68"/>
  <c r="L41" i="68"/>
  <c r="L40" i="68"/>
  <c r="L38" i="68"/>
  <c r="N34" i="68"/>
  <c r="D87" i="68"/>
  <c r="C86" i="68"/>
  <c r="D79" i="68"/>
  <c r="L78" i="68"/>
  <c r="A78" i="68"/>
  <c r="D71" i="68"/>
  <c r="C70" i="68"/>
  <c r="D63" i="68"/>
  <c r="A42" i="68"/>
  <c r="A86" i="68"/>
  <c r="D82" i="68"/>
  <c r="A70" i="68"/>
  <c r="N28" i="68"/>
  <c r="N25" i="68"/>
  <c r="N19" i="68"/>
  <c r="E19" i="68"/>
  <c r="M15" i="68"/>
  <c r="D15" i="68"/>
  <c r="I14" i="68"/>
  <c r="L28" i="68"/>
  <c r="M25" i="68"/>
  <c r="I25" i="68"/>
  <c r="D25" i="68"/>
  <c r="N24" i="68"/>
  <c r="E21" i="68"/>
  <c r="N20" i="68"/>
  <c r="M19" i="68"/>
  <c r="I19" i="68"/>
  <c r="D19" i="68"/>
  <c r="M18" i="68"/>
  <c r="N16" i="68"/>
  <c r="L15" i="68"/>
  <c r="A15" i="68"/>
  <c r="L14" i="68"/>
  <c r="C14" i="68"/>
  <c r="C13" i="68"/>
  <c r="E11" i="68"/>
  <c r="E10" i="68"/>
  <c r="N8" i="68"/>
  <c r="L7" i="68"/>
  <c r="A7" i="68"/>
  <c r="L6" i="68"/>
  <c r="C6" i="68"/>
  <c r="C5" i="68"/>
  <c r="A56" i="68"/>
  <c r="M54" i="68"/>
  <c r="E49" i="68"/>
  <c r="N48" i="68"/>
  <c r="E45" i="68"/>
  <c r="E44" i="68"/>
  <c r="E42" i="68"/>
  <c r="M41" i="68"/>
  <c r="I41" i="68"/>
  <c r="D41" i="68"/>
  <c r="M40" i="68"/>
  <c r="I40" i="68"/>
  <c r="C40" i="68"/>
  <c r="M38" i="68"/>
  <c r="I38" i="68"/>
  <c r="A38" i="68"/>
  <c r="L37" i="68"/>
  <c r="L36" i="68"/>
  <c r="A34" i="68"/>
  <c r="D33" i="68"/>
  <c r="N88" i="68"/>
  <c r="I88" i="68"/>
  <c r="C88" i="68"/>
  <c r="L87" i="68"/>
  <c r="M86" i="68"/>
  <c r="I86" i="68"/>
  <c r="D86" i="68"/>
  <c r="E84" i="68"/>
  <c r="N83" i="68"/>
  <c r="E82" i="68"/>
  <c r="N79" i="68"/>
  <c r="E78" i="68"/>
  <c r="M76" i="68"/>
  <c r="A74" i="68"/>
  <c r="N72" i="68"/>
  <c r="I72" i="68"/>
  <c r="C72" i="68"/>
  <c r="L71" i="68"/>
  <c r="M70" i="68"/>
  <c r="I70" i="68"/>
  <c r="D70" i="68"/>
  <c r="N69" i="68"/>
  <c r="A66" i="68"/>
  <c r="N64" i="68"/>
  <c r="I64" i="68"/>
  <c r="C64" i="68"/>
  <c r="L63" i="68"/>
  <c r="E37" i="71"/>
  <c r="M93" i="71"/>
  <c r="M127" i="71"/>
  <c r="N127" i="71" s="1"/>
  <c r="F127" i="71" s="1"/>
  <c r="C34" i="71"/>
  <c r="C96" i="71"/>
  <c r="D124" i="71"/>
  <c r="E58" i="68"/>
  <c r="E56" i="68"/>
  <c r="E53" i="68"/>
  <c r="E52" i="68"/>
  <c r="E50" i="68"/>
  <c r="E46" i="68"/>
  <c r="E34" i="68"/>
  <c r="E80" i="68"/>
  <c r="E74" i="68"/>
  <c r="E68" i="68"/>
  <c r="E66" i="68"/>
  <c r="E97" i="71"/>
  <c r="C5" i="71"/>
  <c r="E15" i="68"/>
  <c r="E14" i="68"/>
  <c r="E7" i="68"/>
  <c r="E6" i="68"/>
  <c r="N58" i="68"/>
  <c r="I58" i="68"/>
  <c r="C58" i="68"/>
  <c r="M56" i="68"/>
  <c r="I56" i="68"/>
  <c r="D56" i="68"/>
  <c r="E54" i="68"/>
  <c r="M53" i="68"/>
  <c r="I53" i="68"/>
  <c r="D53" i="68"/>
  <c r="M52" i="68"/>
  <c r="I52" i="68"/>
  <c r="D52" i="68"/>
  <c r="N50" i="68"/>
  <c r="I50" i="68"/>
  <c r="A50" i="68"/>
  <c r="N46" i="68"/>
  <c r="I46" i="68"/>
  <c r="A46" i="68"/>
  <c r="M34" i="68"/>
  <c r="I34" i="68"/>
  <c r="D34" i="68"/>
  <c r="N33" i="68"/>
  <c r="N80" i="68"/>
  <c r="I80" i="68"/>
  <c r="A80" i="68"/>
  <c r="E76" i="68"/>
  <c r="M74" i="68"/>
  <c r="I74" i="68"/>
  <c r="D74" i="68"/>
  <c r="N68" i="68"/>
  <c r="I68" i="68"/>
  <c r="C68" i="68"/>
  <c r="M66" i="68"/>
  <c r="I66" i="68"/>
  <c r="D66" i="68"/>
  <c r="N33" i="71"/>
  <c r="F33" i="71" s="1"/>
  <c r="D66" i="71"/>
  <c r="C94" i="71"/>
  <c r="E25" i="68"/>
  <c r="N23" i="68"/>
  <c r="C18" i="68"/>
  <c r="I15" i="68"/>
  <c r="M14" i="68"/>
  <c r="D14" i="68"/>
  <c r="N13" i="68"/>
  <c r="M7" i="68"/>
  <c r="I7" i="68"/>
  <c r="D7" i="68"/>
  <c r="M6" i="68"/>
  <c r="I6" i="68"/>
  <c r="D6" i="68"/>
  <c r="N5" i="68"/>
  <c r="M58" i="68"/>
  <c r="A58" i="68"/>
  <c r="L56" i="68"/>
  <c r="C56" i="68"/>
  <c r="N54" i="68"/>
  <c r="I54" i="68"/>
  <c r="A54" i="68"/>
  <c r="L53" i="68"/>
  <c r="A53" i="68"/>
  <c r="L52" i="68"/>
  <c r="C52" i="68"/>
  <c r="M50" i="68"/>
  <c r="C48" i="68"/>
  <c r="M46" i="68"/>
  <c r="E41" i="68"/>
  <c r="D40" i="68"/>
  <c r="E38" i="68"/>
  <c r="M37" i="68"/>
  <c r="N36" i="68"/>
  <c r="N35" i="68"/>
  <c r="L34" i="68"/>
  <c r="C34" i="68"/>
  <c r="L33" i="68"/>
  <c r="E88" i="68"/>
  <c r="N87" i="68"/>
  <c r="E86" i="68"/>
  <c r="M80" i="68"/>
  <c r="N76" i="68"/>
  <c r="I76" i="68"/>
  <c r="A76" i="68"/>
  <c r="L74" i="68"/>
  <c r="C74" i="68"/>
  <c r="E72" i="68"/>
  <c r="N71" i="68"/>
  <c r="E70" i="68"/>
  <c r="M68" i="68"/>
  <c r="A68" i="68"/>
  <c r="L66" i="68"/>
  <c r="C66" i="68"/>
  <c r="E64" i="68"/>
  <c r="N63" i="68"/>
  <c r="N125" i="71"/>
  <c r="F125" i="71" s="1"/>
  <c r="E123" i="71"/>
  <c r="E127" i="71"/>
  <c r="E124" i="71"/>
  <c r="C127" i="71"/>
  <c r="N94" i="71"/>
  <c r="F94" i="71" s="1"/>
  <c r="E94" i="71"/>
  <c r="D94" i="71"/>
  <c r="M96" i="71"/>
  <c r="E92" i="71"/>
  <c r="E95" i="71"/>
  <c r="N64" i="71"/>
  <c r="F64" i="71" s="1"/>
  <c r="E64" i="71"/>
  <c r="M65" i="71"/>
  <c r="N63" i="71"/>
  <c r="F63" i="71" s="1"/>
  <c r="D64" i="71"/>
  <c r="E66" i="71"/>
  <c r="C65" i="71"/>
  <c r="E67" i="71"/>
  <c r="C64" i="71"/>
  <c r="N34" i="71"/>
  <c r="F34" i="71" s="1"/>
  <c r="E34" i="71"/>
  <c r="M35" i="71"/>
  <c r="D36" i="71"/>
  <c r="E32" i="71"/>
  <c r="E36" i="71"/>
  <c r="D32" i="71"/>
  <c r="C32" i="71"/>
  <c r="E6" i="71"/>
  <c r="D6" i="71"/>
  <c r="E5" i="71"/>
  <c r="C6" i="71"/>
  <c r="N4" i="71"/>
  <c r="F4" i="71" s="1"/>
  <c r="N8" i="71"/>
  <c r="F8" i="71" s="1"/>
  <c r="C8" i="71"/>
  <c r="E3" i="71"/>
  <c r="N3" i="71"/>
  <c r="F3" i="71" s="1"/>
  <c r="N89" i="68"/>
  <c r="N81" i="68"/>
  <c r="B81" i="68"/>
  <c r="F77" i="68"/>
  <c r="B77" i="68"/>
  <c r="F73" i="68"/>
  <c r="B73" i="68"/>
  <c r="F69" i="68"/>
  <c r="B69" i="68"/>
  <c r="F65" i="68"/>
  <c r="B65" i="68"/>
  <c r="M89" i="68"/>
  <c r="I89" i="68"/>
  <c r="E89" i="68"/>
  <c r="A89" i="68"/>
  <c r="L88" i="68"/>
  <c r="D88" i="68"/>
  <c r="C87" i="68"/>
  <c r="F86" i="68"/>
  <c r="M85" i="68"/>
  <c r="I85" i="68"/>
  <c r="E85" i="68"/>
  <c r="A85" i="68"/>
  <c r="L84" i="68"/>
  <c r="D84" i="68"/>
  <c r="C83" i="68"/>
  <c r="F82" i="68"/>
  <c r="M81" i="68"/>
  <c r="I81" i="68"/>
  <c r="E81" i="68"/>
  <c r="A81" i="68"/>
  <c r="L80" i="68"/>
  <c r="D80" i="68"/>
  <c r="C79" i="68"/>
  <c r="F78" i="68"/>
  <c r="M77" i="68"/>
  <c r="I77" i="68"/>
  <c r="E77" i="68"/>
  <c r="A77" i="68"/>
  <c r="L76" i="68"/>
  <c r="D76" i="68"/>
  <c r="C75" i="68"/>
  <c r="F74" i="68"/>
  <c r="M73" i="68"/>
  <c r="I73" i="68"/>
  <c r="E73" i="68"/>
  <c r="A73" i="68"/>
  <c r="L72" i="68"/>
  <c r="D72" i="68"/>
  <c r="C71" i="68"/>
  <c r="F70" i="68"/>
  <c r="M69" i="68"/>
  <c r="I69" i="68"/>
  <c r="E69" i="68"/>
  <c r="A69" i="68"/>
  <c r="L68" i="68"/>
  <c r="D68" i="68"/>
  <c r="C67" i="68"/>
  <c r="F66" i="68"/>
  <c r="M65" i="68"/>
  <c r="I65" i="68"/>
  <c r="E65" i="68"/>
  <c r="A65" i="68"/>
  <c r="L64" i="68"/>
  <c r="D64" i="68"/>
  <c r="C63" i="68"/>
  <c r="F89" i="68"/>
  <c r="N85" i="68"/>
  <c r="F85" i="68"/>
  <c r="B85" i="68"/>
  <c r="L89" i="68"/>
  <c r="D89" i="68"/>
  <c r="F87" i="68"/>
  <c r="B87" i="68"/>
  <c r="L85" i="68"/>
  <c r="D85" i="68"/>
  <c r="F83" i="68"/>
  <c r="B83" i="68"/>
  <c r="L81" i="68"/>
  <c r="D81" i="68"/>
  <c r="C80" i="68"/>
  <c r="F79" i="68"/>
  <c r="B79" i="68"/>
  <c r="L77" i="68"/>
  <c r="D77" i="68"/>
  <c r="C76" i="68"/>
  <c r="F75" i="68"/>
  <c r="B75" i="68"/>
  <c r="L73" i="68"/>
  <c r="D73" i="68"/>
  <c r="F71" i="68"/>
  <c r="B71" i="68"/>
  <c r="L69" i="68"/>
  <c r="D69" i="68"/>
  <c r="F67" i="68"/>
  <c r="B67" i="68"/>
  <c r="L65" i="68"/>
  <c r="D65" i="68"/>
  <c r="F63" i="68"/>
  <c r="B63" i="68"/>
  <c r="B89" i="68"/>
  <c r="F81" i="68"/>
  <c r="F88" i="68"/>
  <c r="M87" i="68"/>
  <c r="I87" i="68"/>
  <c r="E87" i="68"/>
  <c r="F84" i="68"/>
  <c r="M83" i="68"/>
  <c r="I83" i="68"/>
  <c r="E83" i="68"/>
  <c r="F80" i="68"/>
  <c r="M79" i="68"/>
  <c r="I79" i="68"/>
  <c r="E79" i="68"/>
  <c r="F76" i="68"/>
  <c r="M75" i="68"/>
  <c r="I75" i="68"/>
  <c r="E75" i="68"/>
  <c r="F72" i="68"/>
  <c r="M71" i="68"/>
  <c r="I71" i="68"/>
  <c r="E71" i="68"/>
  <c r="F68" i="68"/>
  <c r="M67" i="68"/>
  <c r="I67" i="68"/>
  <c r="E67" i="68"/>
  <c r="F64" i="68"/>
  <c r="M63" i="68"/>
  <c r="I63" i="68"/>
  <c r="E63" i="68"/>
  <c r="B59" i="68"/>
  <c r="N55" i="68"/>
  <c r="B51" i="68"/>
  <c r="N47" i="68"/>
  <c r="F47" i="68"/>
  <c r="F35" i="68"/>
  <c r="B35" i="68"/>
  <c r="M59" i="68"/>
  <c r="I59" i="68"/>
  <c r="E59" i="68"/>
  <c r="A59" i="68"/>
  <c r="L58" i="68"/>
  <c r="D58" i="68"/>
  <c r="C57" i="68"/>
  <c r="F56" i="68"/>
  <c r="M55" i="68"/>
  <c r="I55" i="68"/>
  <c r="E55" i="68"/>
  <c r="A55" i="68"/>
  <c r="L54" i="68"/>
  <c r="D54" i="68"/>
  <c r="C53" i="68"/>
  <c r="F52" i="68"/>
  <c r="B52" i="68"/>
  <c r="M51" i="68"/>
  <c r="I51" i="68"/>
  <c r="E51" i="68"/>
  <c r="A51" i="68"/>
  <c r="L50" i="68"/>
  <c r="D50" i="68"/>
  <c r="C49" i="68"/>
  <c r="F48" i="68"/>
  <c r="B48" i="68"/>
  <c r="M47" i="68"/>
  <c r="I47" i="68"/>
  <c r="E47" i="68"/>
  <c r="A47" i="68"/>
  <c r="L46" i="68"/>
  <c r="D46" i="68"/>
  <c r="C45" i="68"/>
  <c r="F44" i="68"/>
  <c r="B44" i="68"/>
  <c r="M43" i="68"/>
  <c r="I43" i="68"/>
  <c r="E43" i="68"/>
  <c r="A43" i="68"/>
  <c r="L42" i="68"/>
  <c r="D42" i="68"/>
  <c r="C41" i="68"/>
  <c r="F40" i="68"/>
  <c r="B40" i="68"/>
  <c r="M39" i="68"/>
  <c r="I39" i="68"/>
  <c r="E39" i="68"/>
  <c r="A39" i="68"/>
  <c r="D38" i="68"/>
  <c r="C37" i="68"/>
  <c r="F36" i="68"/>
  <c r="B36" i="68"/>
  <c r="M35" i="68"/>
  <c r="I35" i="68"/>
  <c r="E35" i="68"/>
  <c r="A35" i="68"/>
  <c r="C33" i="68"/>
  <c r="B47" i="68"/>
  <c r="F43" i="68"/>
  <c r="B57" i="68"/>
  <c r="L55" i="68"/>
  <c r="D55" i="68"/>
  <c r="C54" i="68"/>
  <c r="F53" i="68"/>
  <c r="L51" i="68"/>
  <c r="D51" i="68"/>
  <c r="C50" i="68"/>
  <c r="F49" i="68"/>
  <c r="M48" i="68"/>
  <c r="I48" i="68"/>
  <c r="E48" i="68"/>
  <c r="L47" i="68"/>
  <c r="D47" i="68"/>
  <c r="C46" i="68"/>
  <c r="F45" i="68"/>
  <c r="L43" i="68"/>
  <c r="D43" i="68"/>
  <c r="C42" i="68"/>
  <c r="F41" i="68"/>
  <c r="E40" i="68"/>
  <c r="L39" i="68"/>
  <c r="D39" i="68"/>
  <c r="C38" i="68"/>
  <c r="F37" i="68"/>
  <c r="B37" i="68"/>
  <c r="M36" i="68"/>
  <c r="I36" i="68"/>
  <c r="E36" i="68"/>
  <c r="A36" i="68"/>
  <c r="L35" i="68"/>
  <c r="D35" i="68"/>
  <c r="F33" i="68"/>
  <c r="B33" i="68"/>
  <c r="N59" i="68"/>
  <c r="F59" i="68"/>
  <c r="F55" i="68"/>
  <c r="B55" i="68"/>
  <c r="N51" i="68"/>
  <c r="F51" i="68"/>
  <c r="N43" i="68"/>
  <c r="B43" i="68"/>
  <c r="N39" i="68"/>
  <c r="F39" i="68"/>
  <c r="B39" i="68"/>
  <c r="L59" i="68"/>
  <c r="D59" i="68"/>
  <c r="F57" i="68"/>
  <c r="F58" i="68"/>
  <c r="M57" i="68"/>
  <c r="I57" i="68"/>
  <c r="E57" i="68"/>
  <c r="F54" i="68"/>
  <c r="F50" i="68"/>
  <c r="F46" i="68"/>
  <c r="F42" i="68"/>
  <c r="F38" i="68"/>
  <c r="I37" i="68"/>
  <c r="E37" i="68"/>
  <c r="F34" i="68"/>
  <c r="M33" i="68"/>
  <c r="I33" i="68"/>
  <c r="E33" i="68"/>
  <c r="N29" i="68"/>
  <c r="M29" i="68"/>
  <c r="I29" i="68"/>
  <c r="E29" i="68"/>
  <c r="A29" i="68"/>
  <c r="D28" i="68"/>
  <c r="F26" i="68"/>
  <c r="B26" i="68"/>
  <c r="D24" i="68"/>
  <c r="C23" i="68"/>
  <c r="F22" i="68"/>
  <c r="B22" i="68"/>
  <c r="D20" i="68"/>
  <c r="C19" i="68"/>
  <c r="F18" i="68"/>
  <c r="B18" i="68"/>
  <c r="M17" i="68"/>
  <c r="I17" i="68"/>
  <c r="E17" i="68"/>
  <c r="A17" i="68"/>
  <c r="L16" i="68"/>
  <c r="D16" i="68"/>
  <c r="C15" i="68"/>
  <c r="F14" i="68"/>
  <c r="M13" i="68"/>
  <c r="I13" i="68"/>
  <c r="E13" i="68"/>
  <c r="A13" i="68"/>
  <c r="L12" i="68"/>
  <c r="D12" i="68"/>
  <c r="C11" i="68"/>
  <c r="F10" i="68"/>
  <c r="M9" i="68"/>
  <c r="I9" i="68"/>
  <c r="E9" i="68"/>
  <c r="A9" i="68"/>
  <c r="L8" i="68"/>
  <c r="D8" i="68"/>
  <c r="C7" i="68"/>
  <c r="F6" i="68"/>
  <c r="M5" i="68"/>
  <c r="I5" i="68"/>
  <c r="E5" i="68"/>
  <c r="A5" i="68"/>
  <c r="L4" i="68"/>
  <c r="D4" i="68"/>
  <c r="L29" i="68"/>
  <c r="D29" i="68"/>
  <c r="C28" i="68"/>
  <c r="F27" i="68"/>
  <c r="B27" i="68"/>
  <c r="M26" i="68"/>
  <c r="I26" i="68"/>
  <c r="E26" i="68"/>
  <c r="A26" i="68"/>
  <c r="C24" i="68"/>
  <c r="F23" i="68"/>
  <c r="B23" i="68"/>
  <c r="M22" i="68"/>
  <c r="I22" i="68"/>
  <c r="E22" i="68"/>
  <c r="A22" i="68"/>
  <c r="C20" i="68"/>
  <c r="F19" i="68"/>
  <c r="I18" i="68"/>
  <c r="E18" i="68"/>
  <c r="L17" i="68"/>
  <c r="D17" i="68"/>
  <c r="C16" i="68"/>
  <c r="F15" i="68"/>
  <c r="L13" i="68"/>
  <c r="D13" i="68"/>
  <c r="C12" i="68"/>
  <c r="F11" i="68"/>
  <c r="L9" i="68"/>
  <c r="D9" i="68"/>
  <c r="C8" i="68"/>
  <c r="F7" i="68"/>
  <c r="L5" i="68"/>
  <c r="D5" i="68"/>
  <c r="C4" i="68"/>
  <c r="C29" i="68"/>
  <c r="F28" i="68"/>
  <c r="B28" i="68"/>
  <c r="M27" i="68"/>
  <c r="I27" i="68"/>
  <c r="E27" i="68"/>
  <c r="A27" i="68"/>
  <c r="L26" i="68"/>
  <c r="D26" i="68"/>
  <c r="F24" i="68"/>
  <c r="B24" i="68"/>
  <c r="M23" i="68"/>
  <c r="I23" i="68"/>
  <c r="E23" i="68"/>
  <c r="A23" i="68"/>
  <c r="D22" i="68"/>
  <c r="C21" i="68"/>
  <c r="F20" i="68"/>
  <c r="B20" i="68"/>
  <c r="F16" i="68"/>
  <c r="B16" i="68"/>
  <c r="F12" i="68"/>
  <c r="B12" i="68"/>
  <c r="F8" i="68"/>
  <c r="B8" i="68"/>
  <c r="F4" i="68"/>
  <c r="B4" i="68"/>
  <c r="F29" i="68"/>
  <c r="M28" i="68"/>
  <c r="I28" i="68"/>
  <c r="E28" i="68"/>
  <c r="L27" i="68"/>
  <c r="F25" i="68"/>
  <c r="M24" i="68"/>
  <c r="I24" i="68"/>
  <c r="E24" i="68"/>
  <c r="L23" i="68"/>
  <c r="F21" i="68"/>
  <c r="M20" i="68"/>
  <c r="I20" i="68"/>
  <c r="E20" i="68"/>
  <c r="F17" i="68"/>
  <c r="M16" i="68"/>
  <c r="I16" i="68"/>
  <c r="E16" i="68"/>
  <c r="F13" i="68"/>
  <c r="M12" i="68"/>
  <c r="I12" i="68"/>
  <c r="E12" i="68"/>
  <c r="F9" i="68"/>
  <c r="M8" i="68"/>
  <c r="I8" i="68"/>
  <c r="E8" i="68"/>
  <c r="F5" i="68"/>
  <c r="M4" i="68"/>
  <c r="I4" i="68"/>
  <c r="E4" i="68"/>
  <c r="N93" i="71" l="1"/>
  <c r="F93" i="71" s="1"/>
  <c r="E93" i="71"/>
  <c r="N96" i="71"/>
  <c r="F96" i="71" s="1"/>
  <c r="E96" i="71"/>
  <c r="N65" i="71"/>
  <c r="F65" i="71" s="1"/>
  <c r="E65" i="71"/>
  <c r="E35" i="71"/>
  <c r="N35" i="71"/>
  <c r="F35" i="71" s="1"/>
  <c r="R179" i="70"/>
  <c r="P179" i="70"/>
  <c r="R178" i="70"/>
  <c r="P178" i="70"/>
  <c r="R177" i="70"/>
  <c r="P177" i="70"/>
  <c r="R176" i="70"/>
  <c r="P176" i="70"/>
  <c r="R175" i="70"/>
  <c r="P175" i="70"/>
  <c r="R174" i="70"/>
  <c r="P174" i="70"/>
  <c r="R173" i="70"/>
  <c r="P173" i="70"/>
  <c r="R172" i="70"/>
  <c r="P172" i="70"/>
  <c r="R171" i="70"/>
  <c r="P171" i="70"/>
  <c r="R170" i="70"/>
  <c r="P170" i="70"/>
  <c r="R169" i="70"/>
  <c r="P169" i="70"/>
  <c r="R168" i="70"/>
  <c r="P168" i="70"/>
  <c r="R167" i="70"/>
  <c r="P167" i="70"/>
  <c r="R166" i="70"/>
  <c r="P166" i="70"/>
  <c r="R165" i="70"/>
  <c r="P165" i="70"/>
  <c r="R164" i="70"/>
  <c r="P164" i="70"/>
  <c r="R163" i="70"/>
  <c r="P163" i="70"/>
  <c r="R162" i="70"/>
  <c r="P162" i="70"/>
  <c r="R161" i="70"/>
  <c r="P161" i="70"/>
  <c r="R160" i="70"/>
  <c r="P160" i="70"/>
  <c r="R159" i="70"/>
  <c r="P159" i="70"/>
  <c r="R158" i="70"/>
  <c r="P158" i="70"/>
  <c r="R157" i="70"/>
  <c r="P157" i="70"/>
  <c r="R156" i="70"/>
  <c r="P156" i="70"/>
  <c r="R155" i="70"/>
  <c r="P155" i="70"/>
  <c r="R154" i="70"/>
  <c r="P154" i="70"/>
  <c r="R153" i="70"/>
  <c r="P153" i="70"/>
  <c r="R152" i="70"/>
  <c r="P152" i="70"/>
  <c r="A152" i="70"/>
  <c r="Q151" i="70"/>
  <c r="P151" i="70"/>
  <c r="R150" i="70"/>
  <c r="P150" i="70"/>
  <c r="R149" i="70"/>
  <c r="P149" i="70"/>
  <c r="R148" i="70"/>
  <c r="P148" i="70"/>
  <c r="R147" i="70"/>
  <c r="P147" i="70"/>
  <c r="R146" i="70"/>
  <c r="P146" i="70"/>
  <c r="R145" i="70"/>
  <c r="P145" i="70"/>
  <c r="R144" i="70"/>
  <c r="P144" i="70"/>
  <c r="R143" i="70"/>
  <c r="P143" i="70"/>
  <c r="R142" i="70"/>
  <c r="P142" i="70"/>
  <c r="R141" i="70"/>
  <c r="P141" i="70"/>
  <c r="R140" i="70"/>
  <c r="P140" i="70"/>
  <c r="R139" i="70"/>
  <c r="P139" i="70"/>
  <c r="R138" i="70"/>
  <c r="P138" i="70"/>
  <c r="R137" i="70"/>
  <c r="P137" i="70"/>
  <c r="R136" i="70"/>
  <c r="P136" i="70"/>
  <c r="R135" i="70"/>
  <c r="P135" i="70"/>
  <c r="R134" i="70"/>
  <c r="P134" i="70"/>
  <c r="R133" i="70"/>
  <c r="P133" i="70"/>
  <c r="R132" i="70"/>
  <c r="P132" i="70"/>
  <c r="R131" i="70"/>
  <c r="P131" i="70"/>
  <c r="R130" i="70"/>
  <c r="P130" i="70"/>
  <c r="R129" i="70"/>
  <c r="P129" i="70"/>
  <c r="R128" i="70"/>
  <c r="P128" i="70"/>
  <c r="R127" i="70"/>
  <c r="P127" i="70"/>
  <c r="R126" i="70"/>
  <c r="P126" i="70"/>
  <c r="R125" i="70"/>
  <c r="P125" i="70"/>
  <c r="R124" i="70"/>
  <c r="P124" i="70"/>
  <c r="R123" i="70"/>
  <c r="P123" i="70"/>
  <c r="R122" i="70"/>
  <c r="P122" i="70"/>
  <c r="N122" i="70"/>
  <c r="M122" i="70"/>
  <c r="I122" i="70"/>
  <c r="F122" i="70"/>
  <c r="E122" i="70"/>
  <c r="B122" i="70"/>
  <c r="Q121" i="70"/>
  <c r="P121" i="70"/>
  <c r="R120" i="70"/>
  <c r="P120" i="70"/>
  <c r="R119" i="70"/>
  <c r="P119" i="70"/>
  <c r="R118" i="70"/>
  <c r="P118" i="70"/>
  <c r="R117" i="70"/>
  <c r="P117" i="70"/>
  <c r="R116" i="70"/>
  <c r="P116" i="70"/>
  <c r="R115" i="70"/>
  <c r="P115" i="70"/>
  <c r="R114" i="70"/>
  <c r="P114" i="70"/>
  <c r="R113" i="70"/>
  <c r="P113" i="70"/>
  <c r="R112" i="70"/>
  <c r="P112" i="70"/>
  <c r="R111" i="70"/>
  <c r="P111" i="70"/>
  <c r="R110" i="70"/>
  <c r="P110" i="70"/>
  <c r="R109" i="70"/>
  <c r="P109" i="70"/>
  <c r="R108" i="70"/>
  <c r="P108" i="70"/>
  <c r="R107" i="70"/>
  <c r="P107" i="70"/>
  <c r="R106" i="70"/>
  <c r="P106" i="70"/>
  <c r="R105" i="70"/>
  <c r="P105" i="70"/>
  <c r="R104" i="70"/>
  <c r="P104" i="70"/>
  <c r="R103" i="70"/>
  <c r="P103" i="70"/>
  <c r="R102" i="70"/>
  <c r="P102" i="70"/>
  <c r="R101" i="70"/>
  <c r="P101" i="70"/>
  <c r="R100" i="70"/>
  <c r="P100" i="70"/>
  <c r="R99" i="70"/>
  <c r="P99" i="70"/>
  <c r="R98" i="70"/>
  <c r="P98" i="70"/>
  <c r="R97" i="70"/>
  <c r="P97" i="70"/>
  <c r="R96" i="70"/>
  <c r="P96" i="70"/>
  <c r="R95" i="70"/>
  <c r="P95" i="70"/>
  <c r="R94" i="70"/>
  <c r="P94" i="70"/>
  <c r="R93" i="70"/>
  <c r="P93" i="70"/>
  <c r="R92" i="70"/>
  <c r="P92" i="70"/>
  <c r="F92" i="70"/>
  <c r="I92" i="70"/>
  <c r="E92" i="70"/>
  <c r="Q91" i="70"/>
  <c r="P91" i="70"/>
  <c r="R90" i="70"/>
  <c r="P90" i="70"/>
  <c r="R89" i="70"/>
  <c r="P89" i="70"/>
  <c r="R88" i="70"/>
  <c r="P88" i="70"/>
  <c r="R87" i="70"/>
  <c r="P87" i="70"/>
  <c r="R86" i="70"/>
  <c r="P86" i="70"/>
  <c r="R85" i="70"/>
  <c r="P85" i="70"/>
  <c r="R84" i="70"/>
  <c r="P84" i="70"/>
  <c r="R83" i="70"/>
  <c r="P83" i="70"/>
  <c r="R82" i="70"/>
  <c r="P82" i="70"/>
  <c r="R81" i="70"/>
  <c r="P81" i="70"/>
  <c r="R80" i="70"/>
  <c r="P80" i="70"/>
  <c r="R79" i="70"/>
  <c r="P79" i="70"/>
  <c r="R78" i="70"/>
  <c r="P78" i="70"/>
  <c r="R77" i="70"/>
  <c r="P77" i="70"/>
  <c r="R76" i="70"/>
  <c r="P76" i="70"/>
  <c r="R75" i="70"/>
  <c r="P75" i="70"/>
  <c r="R74" i="70"/>
  <c r="P74" i="70"/>
  <c r="R73" i="70"/>
  <c r="P73" i="70"/>
  <c r="R72" i="70"/>
  <c r="P72" i="70"/>
  <c r="R71" i="70"/>
  <c r="P71" i="70"/>
  <c r="R70" i="70"/>
  <c r="P70" i="70"/>
  <c r="R69" i="70"/>
  <c r="P69" i="70"/>
  <c r="R68" i="70"/>
  <c r="P68" i="70"/>
  <c r="R67" i="70"/>
  <c r="P67" i="70"/>
  <c r="R66" i="70"/>
  <c r="P66" i="70"/>
  <c r="R65" i="70"/>
  <c r="P65" i="70"/>
  <c r="R64" i="70"/>
  <c r="P64" i="70"/>
  <c r="R63" i="70"/>
  <c r="P63" i="70"/>
  <c r="R62" i="70"/>
  <c r="P62" i="70"/>
  <c r="N62" i="70"/>
  <c r="B62" i="70"/>
  <c r="F62" i="70"/>
  <c r="C62" i="70"/>
  <c r="Q61" i="70"/>
  <c r="P61" i="70"/>
  <c r="R60" i="70"/>
  <c r="P60" i="70"/>
  <c r="R59" i="70"/>
  <c r="P59" i="70"/>
  <c r="R57" i="70"/>
  <c r="P57" i="70"/>
  <c r="R56" i="70"/>
  <c r="P56" i="70"/>
  <c r="R55" i="70"/>
  <c r="P55" i="70"/>
  <c r="R54" i="70"/>
  <c r="P54" i="70"/>
  <c r="R53" i="70"/>
  <c r="P53" i="70"/>
  <c r="R52" i="70"/>
  <c r="P52" i="70"/>
  <c r="R51" i="70"/>
  <c r="P51" i="70"/>
  <c r="R50" i="70"/>
  <c r="P50" i="70"/>
  <c r="R49" i="70"/>
  <c r="P49" i="70"/>
  <c r="R48" i="70"/>
  <c r="P48" i="70"/>
  <c r="R47" i="70"/>
  <c r="P47" i="70"/>
  <c r="R46" i="70"/>
  <c r="P46" i="70"/>
  <c r="R45" i="70"/>
  <c r="P45" i="70"/>
  <c r="R44" i="70"/>
  <c r="P44" i="70"/>
  <c r="R43" i="70"/>
  <c r="P43" i="70"/>
  <c r="R42" i="70"/>
  <c r="P42" i="70"/>
  <c r="R41" i="70"/>
  <c r="P41" i="70"/>
  <c r="R40" i="70"/>
  <c r="P40" i="70"/>
  <c r="R39" i="70"/>
  <c r="P39" i="70"/>
  <c r="R38" i="70"/>
  <c r="P38" i="70"/>
  <c r="R37" i="70"/>
  <c r="P37" i="70"/>
  <c r="R36" i="70"/>
  <c r="P36" i="70"/>
  <c r="R35" i="70"/>
  <c r="P35" i="70"/>
  <c r="R34" i="70"/>
  <c r="P34" i="70"/>
  <c r="R33" i="70"/>
  <c r="P33" i="70"/>
  <c r="R32" i="70"/>
  <c r="P32" i="70"/>
  <c r="M32" i="70"/>
  <c r="L32" i="70"/>
  <c r="C32" i="70"/>
  <c r="I32" i="70"/>
  <c r="F32" i="70"/>
  <c r="E32" i="70"/>
  <c r="D32" i="70"/>
  <c r="B32" i="70"/>
  <c r="A32" i="70"/>
  <c r="Q31" i="70"/>
  <c r="P31" i="70"/>
  <c r="R30" i="70"/>
  <c r="P30" i="70"/>
  <c r="P28" i="70"/>
  <c r="P27" i="70"/>
  <c r="P26" i="70"/>
  <c r="P25" i="70"/>
  <c r="P24" i="70"/>
  <c r="P23" i="70"/>
  <c r="P22" i="70"/>
  <c r="Q21" i="70"/>
  <c r="P20" i="70"/>
  <c r="R19" i="70"/>
  <c r="P19" i="70"/>
  <c r="R18" i="70"/>
  <c r="P18" i="70"/>
  <c r="R17" i="70"/>
  <c r="P17" i="70"/>
  <c r="R16" i="70"/>
  <c r="P16" i="70"/>
  <c r="R15" i="70"/>
  <c r="P15" i="70"/>
  <c r="R14" i="70"/>
  <c r="P14" i="70"/>
  <c r="R13" i="70"/>
  <c r="P13" i="70"/>
  <c r="R12" i="70"/>
  <c r="P12" i="70"/>
  <c r="R11" i="70"/>
  <c r="P11" i="70"/>
  <c r="R10" i="70"/>
  <c r="P10" i="70"/>
  <c r="R9" i="70"/>
  <c r="P9" i="70"/>
  <c r="R8" i="70"/>
  <c r="P8" i="70"/>
  <c r="R7" i="70"/>
  <c r="P7" i="70"/>
  <c r="R6" i="70"/>
  <c r="P6" i="70"/>
  <c r="R5" i="70"/>
  <c r="P5" i="70"/>
  <c r="R4" i="70"/>
  <c r="P4" i="70"/>
  <c r="R3" i="70"/>
  <c r="P3" i="70"/>
  <c r="L3" i="70"/>
  <c r="N3" i="70"/>
  <c r="F3" i="70"/>
  <c r="D3" i="70"/>
  <c r="C3" i="70"/>
  <c r="B3" i="70"/>
  <c r="Q2" i="70"/>
  <c r="P2" i="70"/>
  <c r="R1" i="70"/>
  <c r="P1" i="70"/>
  <c r="R179" i="69"/>
  <c r="P179" i="69"/>
  <c r="R178" i="69"/>
  <c r="P178" i="69"/>
  <c r="R177" i="69"/>
  <c r="P177" i="69"/>
  <c r="R176" i="69"/>
  <c r="P176" i="69"/>
  <c r="R175" i="69"/>
  <c r="P175" i="69"/>
  <c r="R174" i="69"/>
  <c r="P174" i="69"/>
  <c r="R173" i="69"/>
  <c r="P173" i="69"/>
  <c r="R172" i="69"/>
  <c r="P172" i="69"/>
  <c r="R171" i="69"/>
  <c r="P171" i="69"/>
  <c r="R170" i="69"/>
  <c r="P170" i="69"/>
  <c r="R169" i="69"/>
  <c r="P169" i="69"/>
  <c r="R168" i="69"/>
  <c r="P168" i="69"/>
  <c r="R167" i="69"/>
  <c r="P167" i="69"/>
  <c r="R166" i="69"/>
  <c r="P166" i="69"/>
  <c r="R165" i="69"/>
  <c r="P165" i="69"/>
  <c r="R164" i="69"/>
  <c r="P164" i="69"/>
  <c r="R163" i="69"/>
  <c r="P163" i="69"/>
  <c r="R162" i="69"/>
  <c r="P162" i="69"/>
  <c r="R161" i="69"/>
  <c r="P161" i="69"/>
  <c r="R160" i="69"/>
  <c r="P160" i="69"/>
  <c r="R159" i="69"/>
  <c r="P159" i="69"/>
  <c r="R158" i="69"/>
  <c r="P158" i="69"/>
  <c r="R157" i="69"/>
  <c r="P157" i="69"/>
  <c r="R156" i="69"/>
  <c r="P156" i="69"/>
  <c r="R155" i="69"/>
  <c r="P155" i="69"/>
  <c r="R154" i="69"/>
  <c r="P154" i="69"/>
  <c r="R153" i="69"/>
  <c r="P153" i="69"/>
  <c r="R152" i="69"/>
  <c r="P152" i="69"/>
  <c r="M152" i="69"/>
  <c r="L152" i="69"/>
  <c r="I152" i="69"/>
  <c r="F152" i="69"/>
  <c r="E152" i="69"/>
  <c r="C152" i="69"/>
  <c r="B152" i="69"/>
  <c r="A152" i="69"/>
  <c r="Q151" i="69"/>
  <c r="P151" i="69"/>
  <c r="R150" i="69"/>
  <c r="P150" i="69"/>
  <c r="R149" i="69"/>
  <c r="P149" i="69"/>
  <c r="R148" i="69"/>
  <c r="P148" i="69"/>
  <c r="R147" i="69"/>
  <c r="P147" i="69"/>
  <c r="R146" i="69"/>
  <c r="P146" i="69"/>
  <c r="R145" i="69"/>
  <c r="P145" i="69"/>
  <c r="R144" i="69"/>
  <c r="P144" i="69"/>
  <c r="R143" i="69"/>
  <c r="P143" i="69"/>
  <c r="R142" i="69"/>
  <c r="P142" i="69"/>
  <c r="R141" i="69"/>
  <c r="P141" i="69"/>
  <c r="R140" i="69"/>
  <c r="P140" i="69"/>
  <c r="R139" i="69"/>
  <c r="P139" i="69"/>
  <c r="R138" i="69"/>
  <c r="P138" i="69"/>
  <c r="R137" i="69"/>
  <c r="P137" i="69"/>
  <c r="R136" i="69"/>
  <c r="P136" i="69"/>
  <c r="R135" i="69"/>
  <c r="P135" i="69"/>
  <c r="R134" i="69"/>
  <c r="P134" i="69"/>
  <c r="R133" i="69"/>
  <c r="P133" i="69"/>
  <c r="R132" i="69"/>
  <c r="P132" i="69"/>
  <c r="R131" i="69"/>
  <c r="P131" i="69"/>
  <c r="R130" i="69"/>
  <c r="P130" i="69"/>
  <c r="R129" i="69"/>
  <c r="P129" i="69"/>
  <c r="R128" i="69"/>
  <c r="P128" i="69"/>
  <c r="R127" i="69"/>
  <c r="P127" i="69"/>
  <c r="R126" i="69"/>
  <c r="P126" i="69"/>
  <c r="R125" i="69"/>
  <c r="P125" i="69"/>
  <c r="R124" i="69"/>
  <c r="P124" i="69"/>
  <c r="R123" i="69"/>
  <c r="P123" i="69"/>
  <c r="R122" i="69"/>
  <c r="P122" i="69"/>
  <c r="N122" i="69"/>
  <c r="B122" i="69"/>
  <c r="Q121" i="69"/>
  <c r="P121" i="69"/>
  <c r="R120" i="69"/>
  <c r="P120" i="69"/>
  <c r="R119" i="69"/>
  <c r="P119" i="69"/>
  <c r="R118" i="69"/>
  <c r="P118" i="69"/>
  <c r="R117" i="69"/>
  <c r="P117" i="69"/>
  <c r="R116" i="69"/>
  <c r="P116" i="69"/>
  <c r="R115" i="69"/>
  <c r="P115" i="69"/>
  <c r="R114" i="69"/>
  <c r="P114" i="69"/>
  <c r="R113" i="69"/>
  <c r="P113" i="69"/>
  <c r="R112" i="69"/>
  <c r="P112" i="69"/>
  <c r="R111" i="69"/>
  <c r="P111" i="69"/>
  <c r="R110" i="69"/>
  <c r="P110" i="69"/>
  <c r="R109" i="69"/>
  <c r="P109" i="69"/>
  <c r="R108" i="69"/>
  <c r="P108" i="69"/>
  <c r="R107" i="69"/>
  <c r="P107" i="69"/>
  <c r="R106" i="69"/>
  <c r="P106" i="69"/>
  <c r="R105" i="69"/>
  <c r="P105" i="69"/>
  <c r="R104" i="69"/>
  <c r="P104" i="69"/>
  <c r="R103" i="69"/>
  <c r="P103" i="69"/>
  <c r="R102" i="69"/>
  <c r="P102" i="69"/>
  <c r="R101" i="69"/>
  <c r="P101" i="69"/>
  <c r="R100" i="69"/>
  <c r="P100" i="69"/>
  <c r="R99" i="69"/>
  <c r="P99" i="69"/>
  <c r="R98" i="69"/>
  <c r="P98" i="69"/>
  <c r="R97" i="69"/>
  <c r="P97" i="69"/>
  <c r="R96" i="69"/>
  <c r="P96" i="69"/>
  <c r="R95" i="69"/>
  <c r="P95" i="69"/>
  <c r="R94" i="69"/>
  <c r="P94" i="69"/>
  <c r="R93" i="69"/>
  <c r="P93" i="69"/>
  <c r="R92" i="69"/>
  <c r="P92" i="69"/>
  <c r="N92" i="69"/>
  <c r="F92" i="69"/>
  <c r="C92" i="69"/>
  <c r="B92" i="69"/>
  <c r="Q91" i="69"/>
  <c r="P91" i="69"/>
  <c r="R90" i="69"/>
  <c r="P90" i="69"/>
  <c r="R89" i="69"/>
  <c r="P89" i="69"/>
  <c r="R88" i="69"/>
  <c r="P88" i="69"/>
  <c r="R87" i="69"/>
  <c r="P87" i="69"/>
  <c r="R86" i="69"/>
  <c r="P86" i="69"/>
  <c r="R85" i="69"/>
  <c r="P85" i="69"/>
  <c r="R84" i="69"/>
  <c r="P84" i="69"/>
  <c r="R83" i="69"/>
  <c r="P83" i="69"/>
  <c r="R82" i="69"/>
  <c r="P82" i="69"/>
  <c r="R81" i="69"/>
  <c r="P81" i="69"/>
  <c r="R80" i="69"/>
  <c r="P80" i="69"/>
  <c r="R79" i="69"/>
  <c r="P79" i="69"/>
  <c r="R78" i="69"/>
  <c r="P78" i="69"/>
  <c r="R77" i="69"/>
  <c r="P77" i="69"/>
  <c r="R76" i="69"/>
  <c r="P76" i="69"/>
  <c r="R75" i="69"/>
  <c r="P75" i="69"/>
  <c r="R74" i="69"/>
  <c r="P74" i="69"/>
  <c r="R73" i="69"/>
  <c r="P73" i="69"/>
  <c r="R72" i="69"/>
  <c r="P72" i="69"/>
  <c r="R71" i="69"/>
  <c r="P71" i="69"/>
  <c r="R70" i="69"/>
  <c r="P70" i="69"/>
  <c r="R69" i="69"/>
  <c r="P69" i="69"/>
  <c r="R68" i="69"/>
  <c r="P68" i="69"/>
  <c r="R67" i="69"/>
  <c r="P67" i="69"/>
  <c r="R66" i="69"/>
  <c r="P66" i="69"/>
  <c r="R65" i="69"/>
  <c r="P65" i="69"/>
  <c r="R64" i="69"/>
  <c r="P64" i="69"/>
  <c r="R63" i="69"/>
  <c r="P63" i="69"/>
  <c r="R62" i="69"/>
  <c r="P62" i="69"/>
  <c r="B62" i="69"/>
  <c r="Q61" i="69"/>
  <c r="P61" i="69"/>
  <c r="R60" i="69"/>
  <c r="P60" i="69"/>
  <c r="R59" i="69"/>
  <c r="P59" i="69"/>
  <c r="R57" i="69"/>
  <c r="P57" i="69"/>
  <c r="R56" i="69"/>
  <c r="P56" i="69"/>
  <c r="R55" i="69"/>
  <c r="P55" i="69"/>
  <c r="R54" i="69"/>
  <c r="P54" i="69"/>
  <c r="R53" i="69"/>
  <c r="P53" i="69"/>
  <c r="R52" i="69"/>
  <c r="P52" i="69"/>
  <c r="R51" i="69"/>
  <c r="P51" i="69"/>
  <c r="R50" i="69"/>
  <c r="P50" i="69"/>
  <c r="R49" i="69"/>
  <c r="P49" i="69"/>
  <c r="R48" i="69"/>
  <c r="P48" i="69"/>
  <c r="R47" i="69"/>
  <c r="P47" i="69"/>
  <c r="R46" i="69"/>
  <c r="P46" i="69"/>
  <c r="R45" i="69"/>
  <c r="P45" i="69"/>
  <c r="R44" i="69"/>
  <c r="P44" i="69"/>
  <c r="R43" i="69"/>
  <c r="P43" i="69"/>
  <c r="R42" i="69"/>
  <c r="P42" i="69"/>
  <c r="R41" i="69"/>
  <c r="P41" i="69"/>
  <c r="R40" i="69"/>
  <c r="P40" i="69"/>
  <c r="R39" i="69"/>
  <c r="P39" i="69"/>
  <c r="R38" i="69"/>
  <c r="P38" i="69"/>
  <c r="R37" i="69"/>
  <c r="P37" i="69"/>
  <c r="R36" i="69"/>
  <c r="P36" i="69"/>
  <c r="R35" i="69"/>
  <c r="P35" i="69"/>
  <c r="R34" i="69"/>
  <c r="P34" i="69"/>
  <c r="R33" i="69"/>
  <c r="P33" i="69"/>
  <c r="R32" i="69"/>
  <c r="P32" i="69"/>
  <c r="M32" i="69"/>
  <c r="L32" i="69"/>
  <c r="N32" i="69"/>
  <c r="I32" i="69"/>
  <c r="F32" i="69"/>
  <c r="E32" i="69"/>
  <c r="D32" i="69"/>
  <c r="C32" i="69"/>
  <c r="B32" i="69"/>
  <c r="A32" i="69"/>
  <c r="Q31" i="69"/>
  <c r="P31" i="69"/>
  <c r="R30" i="69"/>
  <c r="P30" i="69"/>
  <c r="P28" i="69"/>
  <c r="P27" i="69"/>
  <c r="P26" i="69"/>
  <c r="P25" i="69"/>
  <c r="P24" i="69"/>
  <c r="P23" i="69"/>
  <c r="P22" i="69"/>
  <c r="Q21" i="69"/>
  <c r="P20" i="69"/>
  <c r="R19" i="69"/>
  <c r="P19" i="69"/>
  <c r="R18" i="69"/>
  <c r="P18" i="69"/>
  <c r="R17" i="69"/>
  <c r="P17" i="69"/>
  <c r="R16" i="69"/>
  <c r="P16" i="69"/>
  <c r="R15" i="69"/>
  <c r="P15" i="69"/>
  <c r="R14" i="69"/>
  <c r="P14" i="69"/>
  <c r="R13" i="69"/>
  <c r="P13" i="69"/>
  <c r="R12" i="69"/>
  <c r="P12" i="69"/>
  <c r="R11" i="69"/>
  <c r="P11" i="69"/>
  <c r="R10" i="69"/>
  <c r="P10" i="69"/>
  <c r="R9" i="69"/>
  <c r="P9" i="69"/>
  <c r="R8" i="69"/>
  <c r="P8" i="69"/>
  <c r="R7" i="69"/>
  <c r="P7" i="69"/>
  <c r="R6" i="69"/>
  <c r="P6" i="69"/>
  <c r="R5" i="69"/>
  <c r="P5" i="69"/>
  <c r="R4" i="69"/>
  <c r="P4" i="69"/>
  <c r="R3" i="69"/>
  <c r="P3" i="69"/>
  <c r="M3" i="69"/>
  <c r="L3" i="69"/>
  <c r="I3" i="69"/>
  <c r="F3" i="69"/>
  <c r="E3" i="69"/>
  <c r="B3" i="69"/>
  <c r="A3" i="69"/>
  <c r="Q2" i="69"/>
  <c r="P2" i="69"/>
  <c r="R1" i="69"/>
  <c r="P1" i="69"/>
  <c r="R179" i="68"/>
  <c r="P179" i="68"/>
  <c r="O179" i="68"/>
  <c r="K179" i="68"/>
  <c r="J179" i="68"/>
  <c r="M179" i="68" s="1"/>
  <c r="H179" i="68"/>
  <c r="G179" i="68"/>
  <c r="R178" i="68"/>
  <c r="P178" i="68"/>
  <c r="O178" i="68"/>
  <c r="K178" i="68"/>
  <c r="J178" i="68"/>
  <c r="N178" i="68" s="1"/>
  <c r="H178" i="68"/>
  <c r="G178" i="68"/>
  <c r="C178" i="68"/>
  <c r="R177" i="68"/>
  <c r="P177" i="68"/>
  <c r="O177" i="68"/>
  <c r="K177" i="68"/>
  <c r="J177" i="68"/>
  <c r="N177" i="68" s="1"/>
  <c r="H177" i="68"/>
  <c r="G177" i="68"/>
  <c r="R176" i="68"/>
  <c r="P176" i="68"/>
  <c r="O176" i="68"/>
  <c r="K176" i="68"/>
  <c r="J176" i="68"/>
  <c r="N176" i="68" s="1"/>
  <c r="I176" i="68"/>
  <c r="H176" i="68"/>
  <c r="G176" i="68"/>
  <c r="F176" i="68"/>
  <c r="E176" i="68"/>
  <c r="B176" i="68"/>
  <c r="A176" i="68"/>
  <c r="R175" i="68"/>
  <c r="P175" i="68"/>
  <c r="O175" i="68"/>
  <c r="K175" i="68"/>
  <c r="J175" i="68"/>
  <c r="M175" i="68" s="1"/>
  <c r="H175" i="68"/>
  <c r="G175" i="68"/>
  <c r="R174" i="68"/>
  <c r="P174" i="68"/>
  <c r="O174" i="68"/>
  <c r="K174" i="68"/>
  <c r="J174" i="68"/>
  <c r="N174" i="68" s="1"/>
  <c r="H174" i="68"/>
  <c r="G174" i="68"/>
  <c r="C174" i="68"/>
  <c r="R173" i="68"/>
  <c r="P173" i="68"/>
  <c r="O173" i="68"/>
  <c r="K173" i="68"/>
  <c r="J173" i="68"/>
  <c r="F173" i="68" s="1"/>
  <c r="H173" i="68"/>
  <c r="G173" i="68"/>
  <c r="D173" i="68"/>
  <c r="R172" i="68"/>
  <c r="P172" i="68"/>
  <c r="O172" i="68"/>
  <c r="K172" i="68"/>
  <c r="J172" i="68"/>
  <c r="N172" i="68" s="1"/>
  <c r="H172" i="68"/>
  <c r="G172" i="68"/>
  <c r="F172" i="68"/>
  <c r="B172" i="68"/>
  <c r="R171" i="68"/>
  <c r="P171" i="68"/>
  <c r="O171" i="68"/>
  <c r="K171" i="68"/>
  <c r="J171" i="68"/>
  <c r="H171" i="68"/>
  <c r="G171" i="68"/>
  <c r="R170" i="68"/>
  <c r="P170" i="68"/>
  <c r="O170" i="68"/>
  <c r="K170" i="68"/>
  <c r="J170" i="68"/>
  <c r="C170" i="68" s="1"/>
  <c r="H170" i="68"/>
  <c r="G170" i="68"/>
  <c r="R169" i="68"/>
  <c r="P169" i="68"/>
  <c r="O169" i="68"/>
  <c r="K169" i="68"/>
  <c r="J169" i="68"/>
  <c r="H169" i="68"/>
  <c r="G169" i="68"/>
  <c r="R168" i="68"/>
  <c r="P168" i="68"/>
  <c r="O168" i="68"/>
  <c r="K168" i="68"/>
  <c r="J168" i="68"/>
  <c r="H168" i="68"/>
  <c r="G168" i="68"/>
  <c r="C168" i="68"/>
  <c r="R167" i="68"/>
  <c r="P167" i="68"/>
  <c r="O167" i="68"/>
  <c r="K167" i="68"/>
  <c r="J167" i="68"/>
  <c r="M167" i="68" s="1"/>
  <c r="H167" i="68"/>
  <c r="G167" i="68"/>
  <c r="B167" i="68"/>
  <c r="R166" i="68"/>
  <c r="P166" i="68"/>
  <c r="O166" i="68"/>
  <c r="K166" i="68"/>
  <c r="J166" i="68"/>
  <c r="H166" i="68"/>
  <c r="G166" i="68"/>
  <c r="B166" i="68"/>
  <c r="R165" i="68"/>
  <c r="P165" i="68"/>
  <c r="O165" i="68"/>
  <c r="K165" i="68"/>
  <c r="J165" i="68"/>
  <c r="N165" i="68" s="1"/>
  <c r="H165" i="68"/>
  <c r="G165" i="68"/>
  <c r="R164" i="68"/>
  <c r="P164" i="68"/>
  <c r="O164" i="68"/>
  <c r="K164" i="68"/>
  <c r="J164" i="68"/>
  <c r="F164" i="68" s="1"/>
  <c r="H164" i="68"/>
  <c r="G164" i="68"/>
  <c r="R163" i="68"/>
  <c r="P163" i="68"/>
  <c r="O163" i="68"/>
  <c r="K163" i="68"/>
  <c r="J163" i="68"/>
  <c r="M163" i="68" s="1"/>
  <c r="H163" i="68"/>
  <c r="G163" i="68"/>
  <c r="B163" i="68"/>
  <c r="R162" i="68"/>
  <c r="P162" i="68"/>
  <c r="O162" i="68"/>
  <c r="K162" i="68"/>
  <c r="J162" i="68"/>
  <c r="N162" i="68" s="1"/>
  <c r="H162" i="68"/>
  <c r="G162" i="68"/>
  <c r="C162" i="68"/>
  <c r="B162" i="68"/>
  <c r="R161" i="68"/>
  <c r="P161" i="68"/>
  <c r="O161" i="68"/>
  <c r="K161" i="68"/>
  <c r="J161" i="68"/>
  <c r="N161" i="68" s="1"/>
  <c r="H161" i="68"/>
  <c r="G161" i="68"/>
  <c r="F161" i="68"/>
  <c r="D161" i="68"/>
  <c r="C161" i="68"/>
  <c r="B161" i="68"/>
  <c r="R160" i="68"/>
  <c r="P160" i="68"/>
  <c r="O160" i="68"/>
  <c r="K160" i="68"/>
  <c r="J160" i="68"/>
  <c r="N160" i="68" s="1"/>
  <c r="H160" i="68"/>
  <c r="G160" i="68"/>
  <c r="F160" i="68"/>
  <c r="A160" i="68"/>
  <c r="R159" i="68"/>
  <c r="P159" i="68"/>
  <c r="O159" i="68"/>
  <c r="K159" i="68"/>
  <c r="J159" i="68"/>
  <c r="N159" i="68" s="1"/>
  <c r="H159" i="68"/>
  <c r="G159" i="68"/>
  <c r="R158" i="68"/>
  <c r="P158" i="68"/>
  <c r="O158" i="68"/>
  <c r="K158" i="68"/>
  <c r="J158" i="68"/>
  <c r="C158" i="68" s="1"/>
  <c r="H158" i="68"/>
  <c r="G158" i="68"/>
  <c r="R157" i="68"/>
  <c r="P157" i="68"/>
  <c r="O157" i="68"/>
  <c r="K157" i="68"/>
  <c r="J157" i="68"/>
  <c r="D157" i="68" s="1"/>
  <c r="H157" i="68"/>
  <c r="G157" i="68"/>
  <c r="R156" i="68"/>
  <c r="P156" i="68"/>
  <c r="O156" i="68"/>
  <c r="K156" i="68"/>
  <c r="J156" i="68"/>
  <c r="C156" i="68" s="1"/>
  <c r="H156" i="68"/>
  <c r="G156" i="68"/>
  <c r="B156" i="68"/>
  <c r="R155" i="68"/>
  <c r="P155" i="68"/>
  <c r="O155" i="68"/>
  <c r="K155" i="68"/>
  <c r="J155" i="68"/>
  <c r="N155" i="68" s="1"/>
  <c r="H155" i="68"/>
  <c r="G155" i="68"/>
  <c r="R154" i="68"/>
  <c r="P154" i="68"/>
  <c r="O154" i="68"/>
  <c r="K154" i="68"/>
  <c r="J154" i="68"/>
  <c r="N154" i="68" s="1"/>
  <c r="H154" i="68"/>
  <c r="G154" i="68"/>
  <c r="B154" i="68"/>
  <c r="R153" i="68"/>
  <c r="P153" i="68"/>
  <c r="O153" i="68"/>
  <c r="K153" i="68"/>
  <c r="J153" i="68"/>
  <c r="N153" i="68" s="1"/>
  <c r="H153" i="68"/>
  <c r="G153" i="68"/>
  <c r="D153" i="68"/>
  <c r="R152" i="68"/>
  <c r="P152" i="68"/>
  <c r="O152" i="68"/>
  <c r="K152" i="68"/>
  <c r="J152" i="68"/>
  <c r="N152" i="68" s="1"/>
  <c r="H152" i="68"/>
  <c r="G152" i="68"/>
  <c r="F152" i="68"/>
  <c r="A152" i="68"/>
  <c r="Q151" i="68"/>
  <c r="P151" i="68"/>
  <c r="R150" i="68"/>
  <c r="P150" i="68"/>
  <c r="R149" i="68"/>
  <c r="P149" i="68"/>
  <c r="O149" i="68"/>
  <c r="K149" i="68"/>
  <c r="J149" i="68"/>
  <c r="H149" i="68"/>
  <c r="G149" i="68"/>
  <c r="R148" i="68"/>
  <c r="P148" i="68"/>
  <c r="O148" i="68"/>
  <c r="K148" i="68"/>
  <c r="J148" i="68"/>
  <c r="H148" i="68"/>
  <c r="G148" i="68"/>
  <c r="R147" i="68"/>
  <c r="P147" i="68"/>
  <c r="O147" i="68"/>
  <c r="K147" i="68"/>
  <c r="J147" i="68"/>
  <c r="H147" i="68"/>
  <c r="G147" i="68"/>
  <c r="C147" i="68"/>
  <c r="R146" i="68"/>
  <c r="P146" i="68"/>
  <c r="O146" i="68"/>
  <c r="K146" i="68"/>
  <c r="J146" i="68"/>
  <c r="H146" i="68"/>
  <c r="G146" i="68"/>
  <c r="F146" i="68"/>
  <c r="C146" i="68"/>
  <c r="B146" i="68"/>
  <c r="R145" i="68"/>
  <c r="P145" i="68"/>
  <c r="O145" i="68"/>
  <c r="K145" i="68"/>
  <c r="J145" i="68"/>
  <c r="N145" i="68" s="1"/>
  <c r="H145" i="68"/>
  <c r="G145" i="68"/>
  <c r="R144" i="68"/>
  <c r="P144" i="68"/>
  <c r="O144" i="68"/>
  <c r="K144" i="68"/>
  <c r="J144" i="68"/>
  <c r="I144" i="68" s="1"/>
  <c r="H144" i="68"/>
  <c r="G144" i="68"/>
  <c r="F144" i="68"/>
  <c r="R143" i="68"/>
  <c r="P143" i="68"/>
  <c r="O143" i="68"/>
  <c r="K143" i="68"/>
  <c r="J143" i="68"/>
  <c r="C143" i="68" s="1"/>
  <c r="H143" i="68"/>
  <c r="G143" i="68"/>
  <c r="B143" i="68"/>
  <c r="R142" i="68"/>
  <c r="P142" i="68"/>
  <c r="O142" i="68"/>
  <c r="K142" i="68"/>
  <c r="J142" i="68"/>
  <c r="N142" i="68" s="1"/>
  <c r="H142" i="68"/>
  <c r="G142" i="68"/>
  <c r="F142" i="68"/>
  <c r="B142" i="68"/>
  <c r="A142" i="68"/>
  <c r="R141" i="68"/>
  <c r="P141" i="68"/>
  <c r="O141" i="68"/>
  <c r="K141" i="68"/>
  <c r="J141" i="68"/>
  <c r="F141" i="68" s="1"/>
  <c r="H141" i="68"/>
  <c r="G141" i="68"/>
  <c r="B141" i="68"/>
  <c r="R140" i="68"/>
  <c r="P140" i="68"/>
  <c r="O140" i="68"/>
  <c r="M140" i="68"/>
  <c r="K140" i="68"/>
  <c r="J140" i="68"/>
  <c r="N140" i="68" s="1"/>
  <c r="H140" i="68"/>
  <c r="G140" i="68"/>
  <c r="F140" i="68"/>
  <c r="D140" i="68"/>
  <c r="A140" i="68"/>
  <c r="R139" i="68"/>
  <c r="P139" i="68"/>
  <c r="O139" i="68"/>
  <c r="K139" i="68"/>
  <c r="J139" i="68"/>
  <c r="C139" i="68" s="1"/>
  <c r="H139" i="68"/>
  <c r="G139" i="68"/>
  <c r="D139" i="68"/>
  <c r="R138" i="68"/>
  <c r="P138" i="68"/>
  <c r="O138" i="68"/>
  <c r="K138" i="68"/>
  <c r="J138" i="68"/>
  <c r="N138" i="68" s="1"/>
  <c r="H138" i="68"/>
  <c r="G138" i="68"/>
  <c r="F138" i="68"/>
  <c r="B138" i="68"/>
  <c r="R137" i="68"/>
  <c r="P137" i="68"/>
  <c r="O137" i="68"/>
  <c r="K137" i="68"/>
  <c r="J137" i="68"/>
  <c r="D137" i="68" s="1"/>
  <c r="H137" i="68"/>
  <c r="G137" i="68"/>
  <c r="R136" i="68"/>
  <c r="P136" i="68"/>
  <c r="O136" i="68"/>
  <c r="K136" i="68"/>
  <c r="J136" i="68"/>
  <c r="N136" i="68" s="1"/>
  <c r="H136" i="68"/>
  <c r="G136" i="68"/>
  <c r="F136" i="68"/>
  <c r="A136" i="68"/>
  <c r="R135" i="68"/>
  <c r="P135" i="68"/>
  <c r="O135" i="68"/>
  <c r="L135" i="68"/>
  <c r="K135" i="68"/>
  <c r="J135" i="68"/>
  <c r="N135" i="68" s="1"/>
  <c r="H135" i="68"/>
  <c r="G135" i="68"/>
  <c r="R134" i="68"/>
  <c r="P134" i="68"/>
  <c r="O134" i="68"/>
  <c r="K134" i="68"/>
  <c r="J134" i="68"/>
  <c r="L134" i="68" s="1"/>
  <c r="I134" i="68"/>
  <c r="H134" i="68"/>
  <c r="G134" i="68"/>
  <c r="F134" i="68"/>
  <c r="E134" i="68"/>
  <c r="B134" i="68"/>
  <c r="A134" i="68"/>
  <c r="R133" i="68"/>
  <c r="P133" i="68"/>
  <c r="O133" i="68"/>
  <c r="L133" i="68"/>
  <c r="K133" i="68"/>
  <c r="J133" i="68"/>
  <c r="F133" i="68" s="1"/>
  <c r="H133" i="68"/>
  <c r="G133" i="68"/>
  <c r="R132" i="68"/>
  <c r="P132" i="68"/>
  <c r="O132" i="68"/>
  <c r="K132" i="68"/>
  <c r="J132" i="68"/>
  <c r="N132" i="68" s="1"/>
  <c r="H132" i="68"/>
  <c r="G132" i="68"/>
  <c r="D132" i="68"/>
  <c r="B132" i="68"/>
  <c r="A132" i="68"/>
  <c r="R131" i="68"/>
  <c r="P131" i="68"/>
  <c r="O131" i="68"/>
  <c r="K131" i="68"/>
  <c r="J131" i="68"/>
  <c r="N131" i="68" s="1"/>
  <c r="H131" i="68"/>
  <c r="G131" i="68"/>
  <c r="D131" i="68"/>
  <c r="B131" i="68"/>
  <c r="R130" i="68"/>
  <c r="P130" i="68"/>
  <c r="O130" i="68"/>
  <c r="K130" i="68"/>
  <c r="J130" i="68"/>
  <c r="N130" i="68" s="1"/>
  <c r="H130" i="68"/>
  <c r="G130" i="68"/>
  <c r="F130" i="68"/>
  <c r="R129" i="68"/>
  <c r="P129" i="68"/>
  <c r="O129" i="68"/>
  <c r="K129" i="68"/>
  <c r="J129" i="68"/>
  <c r="H129" i="68"/>
  <c r="G129" i="68"/>
  <c r="R128" i="68"/>
  <c r="P128" i="68"/>
  <c r="O128" i="68"/>
  <c r="K128" i="68"/>
  <c r="J128" i="68"/>
  <c r="L128" i="68" s="1"/>
  <c r="H128" i="68"/>
  <c r="G128" i="68"/>
  <c r="D128" i="68"/>
  <c r="R127" i="68"/>
  <c r="P127" i="68"/>
  <c r="O127" i="68"/>
  <c r="K127" i="68"/>
  <c r="J127" i="68"/>
  <c r="H127" i="68"/>
  <c r="G127" i="68"/>
  <c r="R126" i="68"/>
  <c r="P126" i="68"/>
  <c r="O126" i="68"/>
  <c r="K126" i="68"/>
  <c r="J126" i="68"/>
  <c r="H126" i="68"/>
  <c r="G126" i="68"/>
  <c r="C126" i="68"/>
  <c r="R125" i="68"/>
  <c r="P125" i="68"/>
  <c r="O125" i="68"/>
  <c r="K125" i="68"/>
  <c r="J125" i="68"/>
  <c r="L125" i="68" s="1"/>
  <c r="H125" i="68"/>
  <c r="G125" i="68"/>
  <c r="B125" i="68"/>
  <c r="R124" i="68"/>
  <c r="P124" i="68"/>
  <c r="O124" i="68"/>
  <c r="K124" i="68"/>
  <c r="J124" i="68"/>
  <c r="H124" i="68"/>
  <c r="G124" i="68"/>
  <c r="B124" i="68"/>
  <c r="A124" i="68"/>
  <c r="R123" i="68"/>
  <c r="P123" i="68"/>
  <c r="O123" i="68"/>
  <c r="K123" i="68"/>
  <c r="J123" i="68"/>
  <c r="N123" i="68" s="1"/>
  <c r="H123" i="68"/>
  <c r="G123" i="68"/>
  <c r="B123" i="68"/>
  <c r="R122" i="68"/>
  <c r="P122" i="68"/>
  <c r="O122" i="68"/>
  <c r="K122" i="68"/>
  <c r="J122" i="68"/>
  <c r="N122" i="68" s="1"/>
  <c r="H122" i="68"/>
  <c r="G122" i="68"/>
  <c r="F122" i="68"/>
  <c r="Q121" i="68"/>
  <c r="P121" i="68"/>
  <c r="R120" i="68"/>
  <c r="P120" i="68"/>
  <c r="R119" i="68"/>
  <c r="P119" i="68"/>
  <c r="O119" i="68"/>
  <c r="K119" i="68"/>
  <c r="J119" i="68"/>
  <c r="L119" i="68" s="1"/>
  <c r="H119" i="68"/>
  <c r="G119" i="68"/>
  <c r="R118" i="68"/>
  <c r="P118" i="68"/>
  <c r="O118" i="68"/>
  <c r="K118" i="68"/>
  <c r="J118" i="68"/>
  <c r="L118" i="68" s="1"/>
  <c r="H118" i="68"/>
  <c r="G118" i="68"/>
  <c r="F118" i="68"/>
  <c r="E118" i="68"/>
  <c r="C118" i="68"/>
  <c r="R117" i="68"/>
  <c r="P117" i="68"/>
  <c r="O117" i="68"/>
  <c r="K117" i="68"/>
  <c r="J117" i="68"/>
  <c r="H117" i="68"/>
  <c r="G117" i="68"/>
  <c r="R116" i="68"/>
  <c r="P116" i="68"/>
  <c r="O116" i="68"/>
  <c r="K116" i="68"/>
  <c r="J116" i="68"/>
  <c r="H116" i="68"/>
  <c r="G116" i="68"/>
  <c r="C116" i="68"/>
  <c r="R115" i="68"/>
  <c r="P115" i="68"/>
  <c r="O115" i="68"/>
  <c r="K115" i="68"/>
  <c r="J115" i="68"/>
  <c r="L115" i="68" s="1"/>
  <c r="H115" i="68"/>
  <c r="G115" i="68"/>
  <c r="B115" i="68"/>
  <c r="R114" i="68"/>
  <c r="P114" i="68"/>
  <c r="O114" i="68"/>
  <c r="K114" i="68"/>
  <c r="J114" i="68"/>
  <c r="H114" i="68"/>
  <c r="G114" i="68"/>
  <c r="B114" i="68"/>
  <c r="A114" i="68"/>
  <c r="R113" i="68"/>
  <c r="P113" i="68"/>
  <c r="O113" i="68"/>
  <c r="K113" i="68"/>
  <c r="J113" i="68"/>
  <c r="N113" i="68" s="1"/>
  <c r="H113" i="68"/>
  <c r="G113" i="68"/>
  <c r="R112" i="68"/>
  <c r="P112" i="68"/>
  <c r="O112" i="68"/>
  <c r="L112" i="68"/>
  <c r="K112" i="68"/>
  <c r="J112" i="68"/>
  <c r="N112" i="68" s="1"/>
  <c r="H112" i="68"/>
  <c r="G112" i="68"/>
  <c r="F112" i="68"/>
  <c r="D112" i="68"/>
  <c r="A112" i="68"/>
  <c r="R111" i="68"/>
  <c r="P111" i="68"/>
  <c r="O111" i="68"/>
  <c r="K111" i="68"/>
  <c r="J111" i="68"/>
  <c r="L111" i="68" s="1"/>
  <c r="H111" i="68"/>
  <c r="G111" i="68"/>
  <c r="F111" i="68"/>
  <c r="B111" i="68"/>
  <c r="R110" i="68"/>
  <c r="P110" i="68"/>
  <c r="O110" i="68"/>
  <c r="K110" i="68"/>
  <c r="J110" i="68"/>
  <c r="L110" i="68" s="1"/>
  <c r="H110" i="68"/>
  <c r="G110" i="68"/>
  <c r="F110" i="68"/>
  <c r="C110" i="68"/>
  <c r="R109" i="68"/>
  <c r="P109" i="68"/>
  <c r="O109" i="68"/>
  <c r="K109" i="68"/>
  <c r="J109" i="68"/>
  <c r="H109" i="68"/>
  <c r="G109" i="68"/>
  <c r="R108" i="68"/>
  <c r="P108" i="68"/>
  <c r="O108" i="68"/>
  <c r="K108" i="68"/>
  <c r="J108" i="68"/>
  <c r="C108" i="68" s="1"/>
  <c r="H108" i="68"/>
  <c r="G108" i="68"/>
  <c r="R107" i="68"/>
  <c r="P107" i="68"/>
  <c r="O107" i="68"/>
  <c r="K107" i="68"/>
  <c r="J107" i="68"/>
  <c r="L107" i="68" s="1"/>
  <c r="H107" i="68"/>
  <c r="G107" i="68"/>
  <c r="R106" i="68"/>
  <c r="P106" i="68"/>
  <c r="O106" i="68"/>
  <c r="K106" i="68"/>
  <c r="J106" i="68"/>
  <c r="B106" i="68" s="1"/>
  <c r="H106" i="68"/>
  <c r="G106" i="68"/>
  <c r="A106" i="68"/>
  <c r="R105" i="68"/>
  <c r="P105" i="68"/>
  <c r="O105" i="68"/>
  <c r="K105" i="68"/>
  <c r="J105" i="68"/>
  <c r="N105" i="68" s="1"/>
  <c r="H105" i="68"/>
  <c r="G105" i="68"/>
  <c r="B105" i="68"/>
  <c r="R104" i="68"/>
  <c r="P104" i="68"/>
  <c r="O104" i="68"/>
  <c r="K104" i="68"/>
  <c r="J104" i="68"/>
  <c r="N104" i="68" s="1"/>
  <c r="H104" i="68"/>
  <c r="G104" i="68"/>
  <c r="F104" i="68"/>
  <c r="R103" i="68"/>
  <c r="P103" i="68"/>
  <c r="O103" i="68"/>
  <c r="K103" i="68"/>
  <c r="J103" i="68"/>
  <c r="L103" i="68" s="1"/>
  <c r="H103" i="68"/>
  <c r="G103" i="68"/>
  <c r="B103" i="68"/>
  <c r="R102" i="68"/>
  <c r="P102" i="68"/>
  <c r="O102" i="68"/>
  <c r="M102" i="68"/>
  <c r="K102" i="68"/>
  <c r="J102" i="68"/>
  <c r="L102" i="68" s="1"/>
  <c r="H102" i="68"/>
  <c r="G102" i="68"/>
  <c r="F102" i="68"/>
  <c r="C102" i="68"/>
  <c r="R101" i="68"/>
  <c r="P101" i="68"/>
  <c r="O101" i="68"/>
  <c r="K101" i="68"/>
  <c r="J101" i="68"/>
  <c r="D101" i="68" s="1"/>
  <c r="H101" i="68"/>
  <c r="G101" i="68"/>
  <c r="R100" i="68"/>
  <c r="P100" i="68"/>
  <c r="O100" i="68"/>
  <c r="K100" i="68"/>
  <c r="J100" i="68"/>
  <c r="F100" i="68" s="1"/>
  <c r="H100" i="68"/>
  <c r="G100" i="68"/>
  <c r="R99" i="68"/>
  <c r="P99" i="68"/>
  <c r="O99" i="68"/>
  <c r="K99" i="68"/>
  <c r="J99" i="68"/>
  <c r="L99" i="68" s="1"/>
  <c r="H99" i="68"/>
  <c r="G99" i="68"/>
  <c r="R98" i="68"/>
  <c r="P98" i="68"/>
  <c r="O98" i="68"/>
  <c r="K98" i="68"/>
  <c r="J98" i="68"/>
  <c r="B98" i="68" s="1"/>
  <c r="H98" i="68"/>
  <c r="G98" i="68"/>
  <c r="A98" i="68"/>
  <c r="R97" i="68"/>
  <c r="P97" i="68"/>
  <c r="O97" i="68"/>
  <c r="K97" i="68"/>
  <c r="J97" i="68"/>
  <c r="N97" i="68" s="1"/>
  <c r="H97" i="68"/>
  <c r="G97" i="68"/>
  <c r="B97" i="68"/>
  <c r="R96" i="68"/>
  <c r="P96" i="68"/>
  <c r="O96" i="68"/>
  <c r="K96" i="68"/>
  <c r="J96" i="68"/>
  <c r="N96" i="68" s="1"/>
  <c r="H96" i="68"/>
  <c r="G96" i="68"/>
  <c r="F96" i="68"/>
  <c r="B96" i="68"/>
  <c r="A96" i="68"/>
  <c r="R95" i="68"/>
  <c r="P95" i="68"/>
  <c r="O95" i="68"/>
  <c r="K95" i="68"/>
  <c r="J95" i="68"/>
  <c r="N95" i="68" s="1"/>
  <c r="H95" i="68"/>
  <c r="G95" i="68"/>
  <c r="R94" i="68"/>
  <c r="P94" i="68"/>
  <c r="O94" i="68"/>
  <c r="K94" i="68"/>
  <c r="J94" i="68"/>
  <c r="L94" i="68" s="1"/>
  <c r="I94" i="68"/>
  <c r="H94" i="68"/>
  <c r="G94" i="68"/>
  <c r="F94" i="68"/>
  <c r="E94" i="68"/>
  <c r="R93" i="68"/>
  <c r="P93" i="68"/>
  <c r="O93" i="68"/>
  <c r="K93" i="68"/>
  <c r="J93" i="68"/>
  <c r="D93" i="68" s="1"/>
  <c r="H93" i="68"/>
  <c r="G93" i="68"/>
  <c r="R92" i="68"/>
  <c r="P92" i="68"/>
  <c r="O92" i="68"/>
  <c r="K92" i="68"/>
  <c r="J92" i="68"/>
  <c r="N92" i="68" s="1"/>
  <c r="H92" i="68"/>
  <c r="Q91" i="68"/>
  <c r="P91" i="68"/>
  <c r="R90" i="68"/>
  <c r="P90" i="68"/>
  <c r="R89" i="68"/>
  <c r="P89" i="68"/>
  <c r="R88" i="68"/>
  <c r="P88" i="68"/>
  <c r="R87" i="68"/>
  <c r="P87" i="68"/>
  <c r="R86" i="68"/>
  <c r="P86" i="68"/>
  <c r="R85" i="68"/>
  <c r="P85" i="68"/>
  <c r="R84" i="68"/>
  <c r="P84" i="68"/>
  <c r="R83" i="68"/>
  <c r="P83" i="68"/>
  <c r="R82" i="68"/>
  <c r="P82" i="68"/>
  <c r="R81" i="68"/>
  <c r="P81" i="68"/>
  <c r="R80" i="68"/>
  <c r="P80" i="68"/>
  <c r="R79" i="68"/>
  <c r="P79" i="68"/>
  <c r="R78" i="68"/>
  <c r="P78" i="68"/>
  <c r="R77" i="68"/>
  <c r="P77" i="68"/>
  <c r="R76" i="68"/>
  <c r="P76" i="68"/>
  <c r="R75" i="68"/>
  <c r="P75" i="68"/>
  <c r="R74" i="68"/>
  <c r="P74" i="68"/>
  <c r="R73" i="68"/>
  <c r="P73" i="68"/>
  <c r="R72" i="68"/>
  <c r="P72" i="68"/>
  <c r="R71" i="68"/>
  <c r="P71" i="68"/>
  <c r="R70" i="68"/>
  <c r="P70" i="68"/>
  <c r="R69" i="68"/>
  <c r="P69" i="68"/>
  <c r="R68" i="68"/>
  <c r="P68" i="68"/>
  <c r="R67" i="68"/>
  <c r="P67" i="68"/>
  <c r="R66" i="68"/>
  <c r="P66" i="68"/>
  <c r="R65" i="68"/>
  <c r="P65" i="68"/>
  <c r="R64" i="68"/>
  <c r="P64" i="68"/>
  <c r="R63" i="68"/>
  <c r="P63" i="68"/>
  <c r="R62" i="68"/>
  <c r="P62" i="68"/>
  <c r="M62" i="68"/>
  <c r="N62" i="68"/>
  <c r="I62" i="68"/>
  <c r="F62" i="68"/>
  <c r="E62" i="68"/>
  <c r="C62" i="68"/>
  <c r="B62" i="68"/>
  <c r="A62" i="68"/>
  <c r="Q61" i="68"/>
  <c r="P61" i="68"/>
  <c r="R60" i="68"/>
  <c r="P60" i="68"/>
  <c r="R59" i="68"/>
  <c r="P59" i="68"/>
  <c r="R57" i="68"/>
  <c r="P57" i="68"/>
  <c r="R56" i="68"/>
  <c r="P56" i="68"/>
  <c r="R55" i="68"/>
  <c r="P55" i="68"/>
  <c r="R54" i="68"/>
  <c r="P54" i="68"/>
  <c r="R53" i="68"/>
  <c r="P53" i="68"/>
  <c r="R52" i="68"/>
  <c r="P52" i="68"/>
  <c r="R51" i="68"/>
  <c r="P51" i="68"/>
  <c r="R50" i="68"/>
  <c r="P50" i="68"/>
  <c r="R49" i="68"/>
  <c r="P49" i="68"/>
  <c r="R48" i="68"/>
  <c r="P48" i="68"/>
  <c r="R47" i="68"/>
  <c r="P47" i="68"/>
  <c r="R46" i="68"/>
  <c r="P46" i="68"/>
  <c r="R45" i="68"/>
  <c r="P45" i="68"/>
  <c r="R44" i="68"/>
  <c r="P44" i="68"/>
  <c r="R43" i="68"/>
  <c r="P43" i="68"/>
  <c r="R42" i="68"/>
  <c r="P42" i="68"/>
  <c r="R41" i="68"/>
  <c r="P41" i="68"/>
  <c r="R40" i="68"/>
  <c r="P40" i="68"/>
  <c r="R39" i="68"/>
  <c r="P39" i="68"/>
  <c r="R38" i="68"/>
  <c r="P38" i="68"/>
  <c r="R37" i="68"/>
  <c r="P37" i="68"/>
  <c r="R36" i="68"/>
  <c r="P36" i="68"/>
  <c r="R35" i="68"/>
  <c r="P35" i="68"/>
  <c r="R34" i="68"/>
  <c r="P34" i="68"/>
  <c r="R33" i="68"/>
  <c r="P33" i="68"/>
  <c r="R32" i="68"/>
  <c r="P32" i="68"/>
  <c r="M32" i="68"/>
  <c r="L32" i="68"/>
  <c r="N32" i="68"/>
  <c r="I32" i="68"/>
  <c r="F32" i="68"/>
  <c r="E32" i="68"/>
  <c r="D32" i="68"/>
  <c r="C32" i="68"/>
  <c r="B32" i="68"/>
  <c r="A32" i="68"/>
  <c r="Q31" i="68"/>
  <c r="P31" i="68"/>
  <c r="R30" i="68"/>
  <c r="P30" i="68"/>
  <c r="P28" i="68"/>
  <c r="P27" i="68"/>
  <c r="P26" i="68"/>
  <c r="P25" i="68"/>
  <c r="P24" i="68"/>
  <c r="P23" i="68"/>
  <c r="P22" i="68"/>
  <c r="Q21" i="68"/>
  <c r="P20" i="68"/>
  <c r="R19" i="68"/>
  <c r="P19" i="68"/>
  <c r="R18" i="68"/>
  <c r="P18" i="68"/>
  <c r="R17" i="68"/>
  <c r="P17" i="68"/>
  <c r="R16" i="68"/>
  <c r="P16" i="68"/>
  <c r="R15" i="68"/>
  <c r="P15" i="68"/>
  <c r="R14" i="68"/>
  <c r="P14" i="68"/>
  <c r="R13" i="68"/>
  <c r="P13" i="68"/>
  <c r="R12" i="68"/>
  <c r="P12" i="68"/>
  <c r="R11" i="68"/>
  <c r="P11" i="68"/>
  <c r="R10" i="68"/>
  <c r="P10" i="68"/>
  <c r="R9" i="68"/>
  <c r="P9" i="68"/>
  <c r="R8" i="68"/>
  <c r="P8" i="68"/>
  <c r="R7" i="68"/>
  <c r="P7" i="68"/>
  <c r="R6" i="68"/>
  <c r="P6" i="68"/>
  <c r="R5" i="68"/>
  <c r="P5" i="68"/>
  <c r="R4" i="68"/>
  <c r="P4" i="68"/>
  <c r="R3" i="68"/>
  <c r="P3" i="68"/>
  <c r="M3" i="68"/>
  <c r="L3" i="68"/>
  <c r="N3" i="68"/>
  <c r="I3" i="68"/>
  <c r="F3" i="68"/>
  <c r="E3" i="68"/>
  <c r="D3" i="68"/>
  <c r="C3" i="68"/>
  <c r="B3" i="68"/>
  <c r="A3" i="68"/>
  <c r="Q2" i="68"/>
  <c r="P2" i="68"/>
  <c r="R1" i="68"/>
  <c r="P1" i="68"/>
  <c r="G153" i="67"/>
  <c r="H153" i="67"/>
  <c r="J153" i="67"/>
  <c r="A153" i="67" s="1"/>
  <c r="K153" i="67"/>
  <c r="O153" i="67"/>
  <c r="C154" i="67"/>
  <c r="G154" i="67"/>
  <c r="H154" i="67"/>
  <c r="J154" i="67"/>
  <c r="B154" i="67" s="1"/>
  <c r="K154" i="67"/>
  <c r="O154" i="67"/>
  <c r="G155" i="67"/>
  <c r="H155" i="67"/>
  <c r="J155" i="67"/>
  <c r="C155" i="67" s="1"/>
  <c r="K155" i="67"/>
  <c r="O155" i="67"/>
  <c r="G156" i="67"/>
  <c r="H156" i="67"/>
  <c r="J156" i="67"/>
  <c r="E156" i="67" s="1"/>
  <c r="K156" i="67"/>
  <c r="O156" i="67"/>
  <c r="G157" i="67"/>
  <c r="H157" i="67"/>
  <c r="J157" i="67"/>
  <c r="K157" i="67"/>
  <c r="O157" i="67"/>
  <c r="G158" i="67"/>
  <c r="H158" i="67"/>
  <c r="J158" i="67"/>
  <c r="E158" i="67" s="1"/>
  <c r="K158" i="67"/>
  <c r="O158" i="67"/>
  <c r="G159" i="67"/>
  <c r="H159" i="67"/>
  <c r="J159" i="67"/>
  <c r="C159" i="67" s="1"/>
  <c r="K159" i="67"/>
  <c r="O159" i="67"/>
  <c r="G160" i="67"/>
  <c r="H160" i="67"/>
  <c r="J160" i="67"/>
  <c r="I160" i="67" s="1"/>
  <c r="K160" i="67"/>
  <c r="O160" i="67"/>
  <c r="G161" i="67"/>
  <c r="H161" i="67"/>
  <c r="J161" i="67"/>
  <c r="A161" i="67" s="1"/>
  <c r="K161" i="67"/>
  <c r="L161" i="67"/>
  <c r="O161" i="67"/>
  <c r="G162" i="67"/>
  <c r="H162" i="67"/>
  <c r="J162" i="67"/>
  <c r="B162" i="67" s="1"/>
  <c r="K162" i="67"/>
  <c r="N162" i="67"/>
  <c r="O162" i="67"/>
  <c r="G163" i="67"/>
  <c r="H163" i="67"/>
  <c r="J163" i="67"/>
  <c r="C163" i="67" s="1"/>
  <c r="K163" i="67"/>
  <c r="O163" i="67"/>
  <c r="G164" i="67"/>
  <c r="H164" i="67"/>
  <c r="J164" i="67"/>
  <c r="D164" i="67" s="1"/>
  <c r="K164" i="67"/>
  <c r="O164" i="67"/>
  <c r="G165" i="67"/>
  <c r="H165" i="67"/>
  <c r="J165" i="67"/>
  <c r="A165" i="67" s="1"/>
  <c r="K165" i="67"/>
  <c r="L165" i="67"/>
  <c r="O165" i="67"/>
  <c r="G166" i="67"/>
  <c r="H166" i="67"/>
  <c r="J166" i="67"/>
  <c r="B166" i="67" s="1"/>
  <c r="K166" i="67"/>
  <c r="O166" i="67"/>
  <c r="G167" i="67"/>
  <c r="H167" i="67"/>
  <c r="J167" i="67"/>
  <c r="C167" i="67" s="1"/>
  <c r="K167" i="67"/>
  <c r="O167" i="67"/>
  <c r="G168" i="67"/>
  <c r="H168" i="67"/>
  <c r="J168" i="67"/>
  <c r="N168" i="67" s="1"/>
  <c r="K168" i="67"/>
  <c r="O168" i="67"/>
  <c r="G169" i="67"/>
  <c r="H169" i="67"/>
  <c r="J169" i="67"/>
  <c r="K169" i="67"/>
  <c r="O169" i="67"/>
  <c r="E170" i="67"/>
  <c r="G170" i="67"/>
  <c r="H170" i="67"/>
  <c r="J170" i="67"/>
  <c r="K170" i="67"/>
  <c r="O170" i="67"/>
  <c r="G171" i="67"/>
  <c r="H171" i="67"/>
  <c r="J171" i="67"/>
  <c r="C171" i="67" s="1"/>
  <c r="K171" i="67"/>
  <c r="O171" i="67"/>
  <c r="G172" i="67"/>
  <c r="H172" i="67"/>
  <c r="J172" i="67"/>
  <c r="B172" i="67" s="1"/>
  <c r="K172" i="67"/>
  <c r="N172" i="67"/>
  <c r="O172" i="67"/>
  <c r="G173" i="67"/>
  <c r="H173" i="67"/>
  <c r="J173" i="67"/>
  <c r="A173" i="67" s="1"/>
  <c r="K173" i="67"/>
  <c r="O173" i="67"/>
  <c r="G174" i="67"/>
  <c r="H174" i="67"/>
  <c r="J174" i="67"/>
  <c r="B174" i="67" s="1"/>
  <c r="K174" i="67"/>
  <c r="O174" i="67"/>
  <c r="G175" i="67"/>
  <c r="H175" i="67"/>
  <c r="J175" i="67"/>
  <c r="C175" i="67" s="1"/>
  <c r="K175" i="67"/>
  <c r="O175" i="67"/>
  <c r="G176" i="67"/>
  <c r="H176" i="67"/>
  <c r="J176" i="67"/>
  <c r="E176" i="67" s="1"/>
  <c r="K176" i="67"/>
  <c r="O176" i="67"/>
  <c r="G177" i="67"/>
  <c r="H177" i="67"/>
  <c r="J177" i="67"/>
  <c r="K177" i="67"/>
  <c r="N177" i="67"/>
  <c r="O177" i="67"/>
  <c r="G178" i="67"/>
  <c r="H178" i="67"/>
  <c r="J178" i="67"/>
  <c r="K178" i="67"/>
  <c r="O178" i="67"/>
  <c r="G179" i="67"/>
  <c r="H179" i="67"/>
  <c r="J179" i="67"/>
  <c r="C179" i="67" s="1"/>
  <c r="K179" i="67"/>
  <c r="O179" i="67"/>
  <c r="O152" i="67"/>
  <c r="K152" i="67"/>
  <c r="J152" i="67"/>
  <c r="H152" i="67"/>
  <c r="G152" i="67"/>
  <c r="G123" i="67"/>
  <c r="H123" i="67"/>
  <c r="J123" i="67"/>
  <c r="D123" i="67" s="1"/>
  <c r="K123" i="67"/>
  <c r="O123" i="67"/>
  <c r="G124" i="67"/>
  <c r="H124" i="67"/>
  <c r="J124" i="67"/>
  <c r="E124" i="67" s="1"/>
  <c r="K124" i="67"/>
  <c r="O124" i="67"/>
  <c r="G125" i="67"/>
  <c r="H125" i="67"/>
  <c r="J125" i="67"/>
  <c r="K125" i="67"/>
  <c r="O125" i="67"/>
  <c r="G126" i="67"/>
  <c r="H126" i="67"/>
  <c r="J126" i="67"/>
  <c r="D126" i="67" s="1"/>
  <c r="K126" i="67"/>
  <c r="O126" i="67"/>
  <c r="D127" i="67"/>
  <c r="G127" i="67"/>
  <c r="H127" i="67"/>
  <c r="J127" i="67"/>
  <c r="A127" i="67" s="1"/>
  <c r="K127" i="67"/>
  <c r="L127" i="67"/>
  <c r="O127" i="67"/>
  <c r="G128" i="67"/>
  <c r="H128" i="67"/>
  <c r="J128" i="67"/>
  <c r="B128" i="67" s="1"/>
  <c r="K128" i="67"/>
  <c r="N128" i="67"/>
  <c r="O128" i="67"/>
  <c r="G129" i="67"/>
  <c r="H129" i="67"/>
  <c r="J129" i="67"/>
  <c r="C129" i="67" s="1"/>
  <c r="K129" i="67"/>
  <c r="O129" i="67"/>
  <c r="C130" i="67"/>
  <c r="G130" i="67"/>
  <c r="H130" i="67"/>
  <c r="J130" i="67"/>
  <c r="D130" i="67" s="1"/>
  <c r="K130" i="67"/>
  <c r="N130" i="67"/>
  <c r="O130" i="67"/>
  <c r="G131" i="67"/>
  <c r="H131" i="67"/>
  <c r="J131" i="67"/>
  <c r="A131" i="67" s="1"/>
  <c r="K131" i="67"/>
  <c r="O131" i="67"/>
  <c r="G132" i="67"/>
  <c r="H132" i="67"/>
  <c r="J132" i="67"/>
  <c r="B132" i="67" s="1"/>
  <c r="K132" i="67"/>
  <c r="N132" i="67"/>
  <c r="O132" i="67"/>
  <c r="G133" i="67"/>
  <c r="H133" i="67"/>
  <c r="J133" i="67"/>
  <c r="C133" i="67" s="1"/>
  <c r="K133" i="67"/>
  <c r="O133" i="67"/>
  <c r="G134" i="67"/>
  <c r="H134" i="67"/>
  <c r="J134" i="67"/>
  <c r="K134" i="67"/>
  <c r="O134" i="67"/>
  <c r="G135" i="67"/>
  <c r="H135" i="67"/>
  <c r="J135" i="67"/>
  <c r="K135" i="67"/>
  <c r="O135" i="67"/>
  <c r="G136" i="67"/>
  <c r="H136" i="67"/>
  <c r="J136" i="67"/>
  <c r="D136" i="67" s="1"/>
  <c r="K136" i="67"/>
  <c r="O136" i="67"/>
  <c r="G137" i="67"/>
  <c r="H137" i="67"/>
  <c r="J137" i="67"/>
  <c r="K137" i="67"/>
  <c r="O137" i="67"/>
  <c r="G138" i="67"/>
  <c r="H138" i="67"/>
  <c r="J138" i="67"/>
  <c r="C138" i="67" s="1"/>
  <c r="K138" i="67"/>
  <c r="O138" i="67"/>
  <c r="G139" i="67"/>
  <c r="H139" i="67"/>
  <c r="J139" i="67"/>
  <c r="D139" i="67" s="1"/>
  <c r="K139" i="67"/>
  <c r="O139" i="67"/>
  <c r="G140" i="67"/>
  <c r="H140" i="67"/>
  <c r="J140" i="67"/>
  <c r="K140" i="67"/>
  <c r="O140" i="67"/>
  <c r="G141" i="67"/>
  <c r="H141" i="67"/>
  <c r="J141" i="67"/>
  <c r="K141" i="67"/>
  <c r="O141" i="67"/>
  <c r="G142" i="67"/>
  <c r="H142" i="67"/>
  <c r="J142" i="67"/>
  <c r="D142" i="67" s="1"/>
  <c r="K142" i="67"/>
  <c r="O142" i="67"/>
  <c r="D143" i="67"/>
  <c r="G143" i="67"/>
  <c r="H143" i="67"/>
  <c r="J143" i="67"/>
  <c r="A143" i="67" s="1"/>
  <c r="K143" i="67"/>
  <c r="O143" i="67"/>
  <c r="G144" i="67"/>
  <c r="H144" i="67"/>
  <c r="J144" i="67"/>
  <c r="B144" i="67" s="1"/>
  <c r="K144" i="67"/>
  <c r="O144" i="67"/>
  <c r="G145" i="67"/>
  <c r="H145" i="67"/>
  <c r="J145" i="67"/>
  <c r="C145" i="67" s="1"/>
  <c r="K145" i="67"/>
  <c r="N145" i="67"/>
  <c r="O145" i="67"/>
  <c r="G146" i="67"/>
  <c r="H146" i="67"/>
  <c r="J146" i="67"/>
  <c r="D146" i="67" s="1"/>
  <c r="K146" i="67"/>
  <c r="N146" i="67"/>
  <c r="O146" i="67"/>
  <c r="G147" i="67"/>
  <c r="H147" i="67"/>
  <c r="J147" i="67"/>
  <c r="A147" i="67" s="1"/>
  <c r="K147" i="67"/>
  <c r="O147" i="67"/>
  <c r="G148" i="67"/>
  <c r="H148" i="67"/>
  <c r="J148" i="67"/>
  <c r="B148" i="67" s="1"/>
  <c r="K148" i="67"/>
  <c r="M148" i="67"/>
  <c r="O148" i="67"/>
  <c r="G149" i="67"/>
  <c r="H149" i="67"/>
  <c r="J149" i="67"/>
  <c r="C149" i="67" s="1"/>
  <c r="K149" i="67"/>
  <c r="O149" i="67"/>
  <c r="O122" i="67"/>
  <c r="K122" i="67"/>
  <c r="J122" i="67"/>
  <c r="H122" i="67"/>
  <c r="G122" i="67"/>
  <c r="G93" i="67"/>
  <c r="H93" i="67"/>
  <c r="J93" i="67"/>
  <c r="A93" i="67" s="1"/>
  <c r="K93" i="67"/>
  <c r="O93" i="67"/>
  <c r="C94" i="67"/>
  <c r="G94" i="67"/>
  <c r="H94" i="67"/>
  <c r="J94" i="67"/>
  <c r="B94" i="67" s="1"/>
  <c r="K94" i="67"/>
  <c r="N94" i="67"/>
  <c r="O94" i="67"/>
  <c r="G95" i="67"/>
  <c r="H95" i="67"/>
  <c r="J95" i="67"/>
  <c r="C95" i="67" s="1"/>
  <c r="K95" i="67"/>
  <c r="O95" i="67"/>
  <c r="G96" i="67"/>
  <c r="H96" i="67"/>
  <c r="J96" i="67"/>
  <c r="K96" i="67"/>
  <c r="O96" i="67"/>
  <c r="C97" i="67"/>
  <c r="G97" i="67"/>
  <c r="H97" i="67"/>
  <c r="J97" i="67"/>
  <c r="N97" i="67" s="1"/>
  <c r="K97" i="67"/>
  <c r="O97" i="67"/>
  <c r="G98" i="67"/>
  <c r="H98" i="67"/>
  <c r="J98" i="67"/>
  <c r="K98" i="67"/>
  <c r="O98" i="67"/>
  <c r="G99" i="67"/>
  <c r="H99" i="67"/>
  <c r="J99" i="67"/>
  <c r="C99" i="67" s="1"/>
  <c r="K99" i="67"/>
  <c r="O99" i="67"/>
  <c r="G100" i="67"/>
  <c r="H100" i="67"/>
  <c r="J100" i="67"/>
  <c r="D100" i="67" s="1"/>
  <c r="K100" i="67"/>
  <c r="O100" i="67"/>
  <c r="G101" i="67"/>
  <c r="H101" i="67"/>
  <c r="J101" i="67"/>
  <c r="K101" i="67"/>
  <c r="O101" i="67"/>
  <c r="G102" i="67"/>
  <c r="H102" i="67"/>
  <c r="J102" i="67"/>
  <c r="E102" i="67" s="1"/>
  <c r="K102" i="67"/>
  <c r="N102" i="67"/>
  <c r="O102" i="67"/>
  <c r="G103" i="67"/>
  <c r="H103" i="67"/>
  <c r="J103" i="67"/>
  <c r="C103" i="67" s="1"/>
  <c r="K103" i="67"/>
  <c r="O103" i="67"/>
  <c r="G104" i="67"/>
  <c r="H104" i="67"/>
  <c r="J104" i="67"/>
  <c r="D104" i="67" s="1"/>
  <c r="K104" i="67"/>
  <c r="N104" i="67"/>
  <c r="O104" i="67"/>
  <c r="G105" i="67"/>
  <c r="H105" i="67"/>
  <c r="J105" i="67"/>
  <c r="E105" i="67" s="1"/>
  <c r="K105" i="67"/>
  <c r="O105" i="67"/>
  <c r="G106" i="67"/>
  <c r="H106" i="67"/>
  <c r="J106" i="67"/>
  <c r="I106" i="67" s="1"/>
  <c r="K106" i="67"/>
  <c r="O106" i="67"/>
  <c r="G107" i="67"/>
  <c r="H107" i="67"/>
  <c r="J107" i="67"/>
  <c r="C107" i="67" s="1"/>
  <c r="K107" i="67"/>
  <c r="O107" i="67"/>
  <c r="G108" i="67"/>
  <c r="H108" i="67"/>
  <c r="J108" i="67"/>
  <c r="D108" i="67" s="1"/>
  <c r="K108" i="67"/>
  <c r="O108" i="67"/>
  <c r="G109" i="67"/>
  <c r="H109" i="67"/>
  <c r="J109" i="67"/>
  <c r="B109" i="67" s="1"/>
  <c r="K109" i="67"/>
  <c r="O109" i="67"/>
  <c r="G110" i="67"/>
  <c r="H110" i="67"/>
  <c r="J110" i="67"/>
  <c r="B110" i="67" s="1"/>
  <c r="K110" i="67"/>
  <c r="O110" i="67"/>
  <c r="G111" i="67"/>
  <c r="H111" i="67"/>
  <c r="J111" i="67"/>
  <c r="C111" i="67" s="1"/>
  <c r="K111" i="67"/>
  <c r="O111" i="67"/>
  <c r="G112" i="67"/>
  <c r="H112" i="67"/>
  <c r="J112" i="67"/>
  <c r="C112" i="67" s="1"/>
  <c r="K112" i="67"/>
  <c r="O112" i="67"/>
  <c r="E113" i="67"/>
  <c r="G113" i="67"/>
  <c r="H113" i="67"/>
  <c r="J113" i="67"/>
  <c r="A113" i="67" s="1"/>
  <c r="K113" i="67"/>
  <c r="N113" i="67"/>
  <c r="O113" i="67"/>
  <c r="G114" i="67"/>
  <c r="H114" i="67"/>
  <c r="J114" i="67"/>
  <c r="L114" i="67" s="1"/>
  <c r="K114" i="67"/>
  <c r="O114" i="67"/>
  <c r="G115" i="67"/>
  <c r="H115" i="67"/>
  <c r="J115" i="67"/>
  <c r="C115" i="67" s="1"/>
  <c r="K115" i="67"/>
  <c r="O115" i="67"/>
  <c r="G116" i="67"/>
  <c r="H116" i="67"/>
  <c r="J116" i="67"/>
  <c r="N116" i="67" s="1"/>
  <c r="K116" i="67"/>
  <c r="O116" i="67"/>
  <c r="G117" i="67"/>
  <c r="H117" i="67"/>
  <c r="J117" i="67"/>
  <c r="K117" i="67"/>
  <c r="O117" i="67"/>
  <c r="G118" i="67"/>
  <c r="H118" i="67"/>
  <c r="J118" i="67"/>
  <c r="M118" i="67" s="1"/>
  <c r="K118" i="67"/>
  <c r="O118" i="67"/>
  <c r="G119" i="67"/>
  <c r="H119" i="67"/>
  <c r="J119" i="67"/>
  <c r="C119" i="67" s="1"/>
  <c r="K119" i="67"/>
  <c r="O119" i="67"/>
  <c r="O92" i="67"/>
  <c r="K92" i="67"/>
  <c r="J92" i="67"/>
  <c r="H92" i="67"/>
  <c r="G92" i="67"/>
  <c r="G63" i="67"/>
  <c r="H63" i="67"/>
  <c r="J63" i="67"/>
  <c r="K63" i="67"/>
  <c r="O63" i="67"/>
  <c r="A64" i="67"/>
  <c r="G64" i="67"/>
  <c r="H64" i="67"/>
  <c r="J64" i="67"/>
  <c r="L64" i="67" s="1"/>
  <c r="K64" i="67"/>
  <c r="N64" i="67"/>
  <c r="O64" i="67"/>
  <c r="G65" i="67"/>
  <c r="H65" i="67"/>
  <c r="J65" i="67"/>
  <c r="C65" i="67" s="1"/>
  <c r="K65" i="67"/>
  <c r="O65" i="67"/>
  <c r="G66" i="67"/>
  <c r="H66" i="67"/>
  <c r="J66" i="67"/>
  <c r="K66" i="67"/>
  <c r="O66" i="67"/>
  <c r="G67" i="67"/>
  <c r="H67" i="67"/>
  <c r="J67" i="67"/>
  <c r="A67" i="67" s="1"/>
  <c r="K67" i="67"/>
  <c r="O67" i="67"/>
  <c r="G68" i="67"/>
  <c r="H68" i="67"/>
  <c r="J68" i="67"/>
  <c r="B68" i="67" s="1"/>
  <c r="K68" i="67"/>
  <c r="L68" i="67"/>
  <c r="N68" i="67"/>
  <c r="O68" i="67"/>
  <c r="G69" i="67"/>
  <c r="H69" i="67"/>
  <c r="J69" i="67"/>
  <c r="C69" i="67" s="1"/>
  <c r="K69" i="67"/>
  <c r="O69" i="67"/>
  <c r="G70" i="67"/>
  <c r="H70" i="67"/>
  <c r="J70" i="67"/>
  <c r="D70" i="67" s="1"/>
  <c r="K70" i="67"/>
  <c r="O70" i="67"/>
  <c r="G71" i="67"/>
  <c r="H71" i="67"/>
  <c r="J71" i="67"/>
  <c r="A71" i="67" s="1"/>
  <c r="K71" i="67"/>
  <c r="O71" i="67"/>
  <c r="G72" i="67"/>
  <c r="H72" i="67"/>
  <c r="J72" i="67"/>
  <c r="B72" i="67" s="1"/>
  <c r="K72" i="67"/>
  <c r="O72" i="67"/>
  <c r="G73" i="67"/>
  <c r="H73" i="67"/>
  <c r="J73" i="67"/>
  <c r="C73" i="67" s="1"/>
  <c r="K73" i="67"/>
  <c r="O73" i="67"/>
  <c r="G74" i="67"/>
  <c r="H74" i="67"/>
  <c r="J74" i="67"/>
  <c r="K74" i="67"/>
  <c r="O74" i="67"/>
  <c r="G75" i="67"/>
  <c r="H75" i="67"/>
  <c r="J75" i="67"/>
  <c r="K75" i="67"/>
  <c r="N75" i="67"/>
  <c r="O75" i="67"/>
  <c r="G76" i="67"/>
  <c r="H76" i="67"/>
  <c r="J76" i="67"/>
  <c r="K76" i="67"/>
  <c r="O76" i="67"/>
  <c r="G77" i="67"/>
  <c r="H77" i="67"/>
  <c r="J77" i="67"/>
  <c r="C77" i="67" s="1"/>
  <c r="K77" i="67"/>
  <c r="O77" i="67"/>
  <c r="G78" i="67"/>
  <c r="H78" i="67"/>
  <c r="J78" i="67"/>
  <c r="C78" i="67" s="1"/>
  <c r="K78" i="67"/>
  <c r="O78" i="67"/>
  <c r="D79" i="67"/>
  <c r="G79" i="67"/>
  <c r="H79" i="67"/>
  <c r="J79" i="67"/>
  <c r="A79" i="67" s="1"/>
  <c r="K79" i="67"/>
  <c r="O79" i="67"/>
  <c r="C80" i="67"/>
  <c r="G80" i="67"/>
  <c r="H80" i="67"/>
  <c r="J80" i="67"/>
  <c r="B80" i="67" s="1"/>
  <c r="K80" i="67"/>
  <c r="N80" i="67"/>
  <c r="O80" i="67"/>
  <c r="G81" i="67"/>
  <c r="H81" i="67"/>
  <c r="J81" i="67"/>
  <c r="C81" i="67" s="1"/>
  <c r="K81" i="67"/>
  <c r="O81" i="67"/>
  <c r="G82" i="67"/>
  <c r="H82" i="67"/>
  <c r="J82" i="67"/>
  <c r="K82" i="67"/>
  <c r="O82" i="67"/>
  <c r="G83" i="67"/>
  <c r="H83" i="67"/>
  <c r="J83" i="67"/>
  <c r="K83" i="67"/>
  <c r="N83" i="67"/>
  <c r="O83" i="67"/>
  <c r="G84" i="67"/>
  <c r="H84" i="67"/>
  <c r="J84" i="67"/>
  <c r="N84" i="67" s="1"/>
  <c r="K84" i="67"/>
  <c r="O84" i="67"/>
  <c r="G85" i="67"/>
  <c r="H85" i="67"/>
  <c r="J85" i="67"/>
  <c r="C85" i="67" s="1"/>
  <c r="K85" i="67"/>
  <c r="O85" i="67"/>
  <c r="G86" i="67"/>
  <c r="H86" i="67"/>
  <c r="J86" i="67"/>
  <c r="D86" i="67" s="1"/>
  <c r="K86" i="67"/>
  <c r="N86" i="67"/>
  <c r="O86" i="67"/>
  <c r="G87" i="67"/>
  <c r="H87" i="67"/>
  <c r="J87" i="67"/>
  <c r="A87" i="67" s="1"/>
  <c r="K87" i="67"/>
  <c r="O87" i="67"/>
  <c r="G88" i="67"/>
  <c r="H88" i="67"/>
  <c r="J88" i="67"/>
  <c r="B88" i="67" s="1"/>
  <c r="K88" i="67"/>
  <c r="N88" i="67"/>
  <c r="O88" i="67"/>
  <c r="G89" i="67"/>
  <c r="H89" i="67"/>
  <c r="J89" i="67"/>
  <c r="C89" i="67" s="1"/>
  <c r="K89" i="67"/>
  <c r="O89" i="67"/>
  <c r="H62" i="67"/>
  <c r="G62" i="67"/>
  <c r="O62" i="67"/>
  <c r="K62" i="67"/>
  <c r="J62" i="67"/>
  <c r="G33" i="67"/>
  <c r="H33" i="67"/>
  <c r="J33" i="67"/>
  <c r="A33" i="67" s="1"/>
  <c r="K33" i="67"/>
  <c r="O33" i="67"/>
  <c r="G34" i="67"/>
  <c r="H34" i="67"/>
  <c r="J34" i="67"/>
  <c r="B34" i="67" s="1"/>
  <c r="K34" i="67"/>
  <c r="N34" i="67"/>
  <c r="O34" i="67"/>
  <c r="G35" i="67"/>
  <c r="H35" i="67"/>
  <c r="J35" i="67"/>
  <c r="C35" i="67" s="1"/>
  <c r="K35" i="67"/>
  <c r="O35" i="67"/>
  <c r="G36" i="67"/>
  <c r="H36" i="67"/>
  <c r="J36" i="67"/>
  <c r="C36" i="67" s="1"/>
  <c r="K36" i="67"/>
  <c r="O36" i="67"/>
  <c r="G37" i="67"/>
  <c r="H37" i="67"/>
  <c r="J37" i="67"/>
  <c r="D37" i="67" s="1"/>
  <c r="K37" i="67"/>
  <c r="O37" i="67"/>
  <c r="G38" i="67"/>
  <c r="H38" i="67"/>
  <c r="J38" i="67"/>
  <c r="A38" i="67" s="1"/>
  <c r="K38" i="67"/>
  <c r="O38" i="67"/>
  <c r="G39" i="67"/>
  <c r="H39" i="67"/>
  <c r="J39" i="67"/>
  <c r="C39" i="67" s="1"/>
  <c r="K39" i="67"/>
  <c r="O39" i="67"/>
  <c r="G40" i="67"/>
  <c r="H40" i="67"/>
  <c r="J40" i="67"/>
  <c r="D40" i="67" s="1"/>
  <c r="K40" i="67"/>
  <c r="O40" i="67"/>
  <c r="G41" i="67"/>
  <c r="H41" i="67"/>
  <c r="J41" i="67"/>
  <c r="A41" i="67" s="1"/>
  <c r="K41" i="67"/>
  <c r="O41" i="67"/>
  <c r="G42" i="67"/>
  <c r="H42" i="67"/>
  <c r="J42" i="67"/>
  <c r="B42" i="67" s="1"/>
  <c r="K42" i="67"/>
  <c r="L42" i="67"/>
  <c r="N42" i="67"/>
  <c r="O42" i="67"/>
  <c r="G43" i="67"/>
  <c r="H43" i="67"/>
  <c r="J43" i="67"/>
  <c r="C43" i="67" s="1"/>
  <c r="K43" i="67"/>
  <c r="O43" i="67"/>
  <c r="G44" i="67"/>
  <c r="H44" i="67"/>
  <c r="J44" i="67"/>
  <c r="K44" i="67"/>
  <c r="O44" i="67"/>
  <c r="G45" i="67"/>
  <c r="H45" i="67"/>
  <c r="J45" i="67"/>
  <c r="D45" i="67" s="1"/>
  <c r="K45" i="67"/>
  <c r="O45" i="67"/>
  <c r="G46" i="67"/>
  <c r="H46" i="67"/>
  <c r="J46" i="67"/>
  <c r="E46" i="67" s="1"/>
  <c r="K46" i="67"/>
  <c r="O46" i="67"/>
  <c r="G47" i="67"/>
  <c r="H47" i="67"/>
  <c r="J47" i="67"/>
  <c r="C47" i="67" s="1"/>
  <c r="K47" i="67"/>
  <c r="O47" i="67"/>
  <c r="G48" i="67"/>
  <c r="H48" i="67"/>
  <c r="J48" i="67"/>
  <c r="D48" i="67" s="1"/>
  <c r="K48" i="67"/>
  <c r="O48" i="67"/>
  <c r="D49" i="67"/>
  <c r="G49" i="67"/>
  <c r="H49" i="67"/>
  <c r="J49" i="67"/>
  <c r="A49" i="67" s="1"/>
  <c r="K49" i="67"/>
  <c r="L49" i="67"/>
  <c r="O49" i="67"/>
  <c r="G50" i="67"/>
  <c r="H50" i="67"/>
  <c r="J50" i="67"/>
  <c r="B50" i="67" s="1"/>
  <c r="K50" i="67"/>
  <c r="L50" i="67"/>
  <c r="N50" i="67"/>
  <c r="O50" i="67"/>
  <c r="G51" i="67"/>
  <c r="H51" i="67"/>
  <c r="J51" i="67"/>
  <c r="C51" i="67" s="1"/>
  <c r="K51" i="67"/>
  <c r="O51" i="67"/>
  <c r="G52" i="67"/>
  <c r="H52" i="67"/>
  <c r="J52" i="67"/>
  <c r="C52" i="67" s="1"/>
  <c r="K52" i="67"/>
  <c r="O52" i="67"/>
  <c r="G53" i="67"/>
  <c r="H53" i="67"/>
  <c r="J53" i="67"/>
  <c r="D53" i="67" s="1"/>
  <c r="K53" i="67"/>
  <c r="O53" i="67"/>
  <c r="G54" i="67"/>
  <c r="H54" i="67"/>
  <c r="J54" i="67"/>
  <c r="A54" i="67" s="1"/>
  <c r="K54" i="67"/>
  <c r="O54" i="67"/>
  <c r="G55" i="67"/>
  <c r="H55" i="67"/>
  <c r="J55" i="67"/>
  <c r="C55" i="67" s="1"/>
  <c r="K55" i="67"/>
  <c r="O55" i="67"/>
  <c r="G56" i="67"/>
  <c r="H56" i="67"/>
  <c r="J56" i="67"/>
  <c r="D56" i="67" s="1"/>
  <c r="K56" i="67"/>
  <c r="O56" i="67"/>
  <c r="G57" i="67"/>
  <c r="H57" i="67"/>
  <c r="J57" i="67"/>
  <c r="A57" i="67" s="1"/>
  <c r="K57" i="67"/>
  <c r="L57" i="67"/>
  <c r="O57" i="67"/>
  <c r="G58" i="67"/>
  <c r="H58" i="67"/>
  <c r="J58" i="67"/>
  <c r="B58" i="67" s="1"/>
  <c r="K58" i="67"/>
  <c r="N58" i="67"/>
  <c r="O58" i="67"/>
  <c r="G59" i="67"/>
  <c r="H59" i="67"/>
  <c r="J59" i="67"/>
  <c r="C59" i="67" s="1"/>
  <c r="K59" i="67"/>
  <c r="O59" i="67"/>
  <c r="O32" i="67"/>
  <c r="K32" i="67"/>
  <c r="J32" i="67"/>
  <c r="F32" i="67" s="1"/>
  <c r="H32" i="67"/>
  <c r="G32" i="67"/>
  <c r="G4" i="67"/>
  <c r="H4" i="67"/>
  <c r="J4" i="67"/>
  <c r="K4" i="67"/>
  <c r="O4" i="67"/>
  <c r="G5" i="67"/>
  <c r="H5" i="67"/>
  <c r="J5" i="67"/>
  <c r="D5" i="67" s="1"/>
  <c r="K5" i="67"/>
  <c r="O5" i="67"/>
  <c r="G6" i="67"/>
  <c r="H6" i="67"/>
  <c r="J6" i="67"/>
  <c r="C6" i="67" s="1"/>
  <c r="K6" i="67"/>
  <c r="O6" i="67"/>
  <c r="G7" i="67"/>
  <c r="H7" i="67"/>
  <c r="J7" i="67"/>
  <c r="B7" i="67" s="1"/>
  <c r="K7" i="67"/>
  <c r="O7" i="67"/>
  <c r="D8" i="67"/>
  <c r="G8" i="67"/>
  <c r="H8" i="67"/>
  <c r="J8" i="67"/>
  <c r="K8" i="67"/>
  <c r="O8" i="67"/>
  <c r="G9" i="67"/>
  <c r="H9" i="67"/>
  <c r="J9" i="67"/>
  <c r="B9" i="67" s="1"/>
  <c r="K9" i="67"/>
  <c r="O9" i="67"/>
  <c r="G10" i="67"/>
  <c r="H10" i="67"/>
  <c r="J10" i="67"/>
  <c r="C10" i="67" s="1"/>
  <c r="K10" i="67"/>
  <c r="O10" i="67"/>
  <c r="G11" i="67"/>
  <c r="H11" i="67"/>
  <c r="J11" i="67"/>
  <c r="B11" i="67" s="1"/>
  <c r="K11" i="67"/>
  <c r="O11" i="67"/>
  <c r="G12" i="67"/>
  <c r="H12" i="67"/>
  <c r="J12" i="67"/>
  <c r="B12" i="67" s="1"/>
  <c r="K12" i="67"/>
  <c r="O12" i="67"/>
  <c r="G13" i="67"/>
  <c r="H13" i="67"/>
  <c r="J13" i="67"/>
  <c r="B13" i="67" s="1"/>
  <c r="K13" i="67"/>
  <c r="O13" i="67"/>
  <c r="G14" i="67"/>
  <c r="H14" i="67"/>
  <c r="J14" i="67"/>
  <c r="C14" i="67" s="1"/>
  <c r="K14" i="67"/>
  <c r="O14" i="67"/>
  <c r="G15" i="67"/>
  <c r="H15" i="67"/>
  <c r="J15" i="67"/>
  <c r="B15" i="67" s="1"/>
  <c r="K15" i="67"/>
  <c r="O15" i="67"/>
  <c r="A16" i="67"/>
  <c r="G16" i="67"/>
  <c r="H16" i="67"/>
  <c r="J16" i="67"/>
  <c r="B16" i="67" s="1"/>
  <c r="K16" i="67"/>
  <c r="O16" i="67"/>
  <c r="G17" i="67"/>
  <c r="H17" i="67"/>
  <c r="J17" i="67"/>
  <c r="B17" i="67" s="1"/>
  <c r="K17" i="67"/>
  <c r="O17" i="67"/>
  <c r="G18" i="67"/>
  <c r="H18" i="67"/>
  <c r="J18" i="67"/>
  <c r="C18" i="67" s="1"/>
  <c r="K18" i="67"/>
  <c r="O18" i="67"/>
  <c r="C19" i="67"/>
  <c r="G19" i="67"/>
  <c r="H19" i="67"/>
  <c r="J19" i="67"/>
  <c r="B19" i="67" s="1"/>
  <c r="K19" i="67"/>
  <c r="L19" i="67"/>
  <c r="O19" i="67"/>
  <c r="A20" i="67"/>
  <c r="G20" i="67"/>
  <c r="H20" i="67"/>
  <c r="J20" i="67"/>
  <c r="B20" i="67" s="1"/>
  <c r="K20" i="67"/>
  <c r="L20" i="67"/>
  <c r="O20" i="67"/>
  <c r="G21" i="67"/>
  <c r="H21" i="67"/>
  <c r="J21" i="67"/>
  <c r="B21" i="67" s="1"/>
  <c r="K21" i="67"/>
  <c r="O21" i="67"/>
  <c r="G22" i="67"/>
  <c r="H22" i="67"/>
  <c r="J22" i="67"/>
  <c r="C22" i="67" s="1"/>
  <c r="K22" i="67"/>
  <c r="O22" i="67"/>
  <c r="G23" i="67"/>
  <c r="H23" i="67"/>
  <c r="J23" i="67"/>
  <c r="A23" i="67" s="1"/>
  <c r="K23" i="67"/>
  <c r="L23" i="67"/>
  <c r="O23" i="67"/>
  <c r="G24" i="67"/>
  <c r="H24" i="67"/>
  <c r="J24" i="67"/>
  <c r="B24" i="67" s="1"/>
  <c r="K24" i="67"/>
  <c r="N24" i="67"/>
  <c r="O24" i="67"/>
  <c r="G25" i="67"/>
  <c r="H25" i="67"/>
  <c r="J25" i="67"/>
  <c r="E25" i="67" s="1"/>
  <c r="K25" i="67"/>
  <c r="O25" i="67"/>
  <c r="G26" i="67"/>
  <c r="H26" i="67"/>
  <c r="J26" i="67"/>
  <c r="C26" i="67" s="1"/>
  <c r="K26" i="67"/>
  <c r="O26" i="67"/>
  <c r="G27" i="67"/>
  <c r="H27" i="67"/>
  <c r="J27" i="67"/>
  <c r="K27" i="67"/>
  <c r="O27" i="67"/>
  <c r="G28" i="67"/>
  <c r="H28" i="67"/>
  <c r="J28" i="67"/>
  <c r="E28" i="67" s="1"/>
  <c r="K28" i="67"/>
  <c r="O28" i="67"/>
  <c r="G29" i="67"/>
  <c r="H29" i="67"/>
  <c r="J29" i="67"/>
  <c r="B29" i="67" s="1"/>
  <c r="K29" i="67"/>
  <c r="O29" i="67"/>
  <c r="O3" i="67"/>
  <c r="K3" i="67"/>
  <c r="J3" i="67"/>
  <c r="H3" i="67"/>
  <c r="G3" i="67"/>
  <c r="R179" i="67"/>
  <c r="P179" i="67"/>
  <c r="R178" i="67"/>
  <c r="P178" i="67"/>
  <c r="R177" i="67"/>
  <c r="P177" i="67"/>
  <c r="R176" i="67"/>
  <c r="P176" i="67"/>
  <c r="R175" i="67"/>
  <c r="P175" i="67"/>
  <c r="R174" i="67"/>
  <c r="P174" i="67"/>
  <c r="R173" i="67"/>
  <c r="P173" i="67"/>
  <c r="R172" i="67"/>
  <c r="P172" i="67"/>
  <c r="R171" i="67"/>
  <c r="P171" i="67"/>
  <c r="R170" i="67"/>
  <c r="P170" i="67"/>
  <c r="R169" i="67"/>
  <c r="P169" i="67"/>
  <c r="R168" i="67"/>
  <c r="P168" i="67"/>
  <c r="R167" i="67"/>
  <c r="P167" i="67"/>
  <c r="R166" i="67"/>
  <c r="P166" i="67"/>
  <c r="R165" i="67"/>
  <c r="P165" i="67"/>
  <c r="R164" i="67"/>
  <c r="P164" i="67"/>
  <c r="R163" i="67"/>
  <c r="P163" i="67"/>
  <c r="R162" i="67"/>
  <c r="P162" i="67"/>
  <c r="R161" i="67"/>
  <c r="P161" i="67"/>
  <c r="R160" i="67"/>
  <c r="P160" i="67"/>
  <c r="R159" i="67"/>
  <c r="P159" i="67"/>
  <c r="R158" i="67"/>
  <c r="P158" i="67"/>
  <c r="R157" i="67"/>
  <c r="P157" i="67"/>
  <c r="R156" i="67"/>
  <c r="P156" i="67"/>
  <c r="R155" i="67"/>
  <c r="P155" i="67"/>
  <c r="R154" i="67"/>
  <c r="P154" i="67"/>
  <c r="R153" i="67"/>
  <c r="P153" i="67"/>
  <c r="R152" i="67"/>
  <c r="P152" i="67"/>
  <c r="M152" i="67"/>
  <c r="N152" i="67"/>
  <c r="I152" i="67"/>
  <c r="D152" i="67"/>
  <c r="C152" i="67"/>
  <c r="B152" i="67"/>
  <c r="Q151" i="67"/>
  <c r="P151" i="67"/>
  <c r="R150" i="67"/>
  <c r="P150" i="67"/>
  <c r="R149" i="67"/>
  <c r="P149" i="67"/>
  <c r="R148" i="67"/>
  <c r="P148" i="67"/>
  <c r="R147" i="67"/>
  <c r="P147" i="67"/>
  <c r="R146" i="67"/>
  <c r="P146" i="67"/>
  <c r="R145" i="67"/>
  <c r="P145" i="67"/>
  <c r="R144" i="67"/>
  <c r="P144" i="67"/>
  <c r="R143" i="67"/>
  <c r="P143" i="67"/>
  <c r="R142" i="67"/>
  <c r="P142" i="67"/>
  <c r="R141" i="67"/>
  <c r="P141" i="67"/>
  <c r="R140" i="67"/>
  <c r="P140" i="67"/>
  <c r="R139" i="67"/>
  <c r="P139" i="67"/>
  <c r="R138" i="67"/>
  <c r="P138" i="67"/>
  <c r="R137" i="67"/>
  <c r="P137" i="67"/>
  <c r="R136" i="67"/>
  <c r="P136" i="67"/>
  <c r="R135" i="67"/>
  <c r="P135" i="67"/>
  <c r="R134" i="67"/>
  <c r="P134" i="67"/>
  <c r="R133" i="67"/>
  <c r="P133" i="67"/>
  <c r="R132" i="67"/>
  <c r="P132" i="67"/>
  <c r="R131" i="67"/>
  <c r="P131" i="67"/>
  <c r="R130" i="67"/>
  <c r="P130" i="67"/>
  <c r="R129" i="67"/>
  <c r="P129" i="67"/>
  <c r="R128" i="67"/>
  <c r="P128" i="67"/>
  <c r="R127" i="67"/>
  <c r="P127" i="67"/>
  <c r="R126" i="67"/>
  <c r="P126" i="67"/>
  <c r="R125" i="67"/>
  <c r="P125" i="67"/>
  <c r="R124" i="67"/>
  <c r="P124" i="67"/>
  <c r="R123" i="67"/>
  <c r="P123" i="67"/>
  <c r="R122" i="67"/>
  <c r="P122" i="67"/>
  <c r="M122" i="67"/>
  <c r="N122" i="67"/>
  <c r="I122" i="67"/>
  <c r="F122" i="67"/>
  <c r="E122" i="67"/>
  <c r="C122" i="67"/>
  <c r="B122" i="67"/>
  <c r="A122" i="67"/>
  <c r="Q121" i="67"/>
  <c r="P121" i="67"/>
  <c r="R120" i="67"/>
  <c r="P120" i="67"/>
  <c r="R119" i="67"/>
  <c r="P119" i="67"/>
  <c r="R118" i="67"/>
  <c r="P118" i="67"/>
  <c r="R117" i="67"/>
  <c r="P117" i="67"/>
  <c r="R116" i="67"/>
  <c r="P116" i="67"/>
  <c r="R115" i="67"/>
  <c r="P115" i="67"/>
  <c r="R114" i="67"/>
  <c r="P114" i="67"/>
  <c r="R113" i="67"/>
  <c r="P113" i="67"/>
  <c r="R112" i="67"/>
  <c r="P112" i="67"/>
  <c r="R111" i="67"/>
  <c r="P111" i="67"/>
  <c r="R110" i="67"/>
  <c r="P110" i="67"/>
  <c r="R109" i="67"/>
  <c r="P109" i="67"/>
  <c r="R108" i="67"/>
  <c r="P108" i="67"/>
  <c r="R107" i="67"/>
  <c r="P107" i="67"/>
  <c r="R106" i="67"/>
  <c r="P106" i="67"/>
  <c r="R105" i="67"/>
  <c r="P105" i="67"/>
  <c r="R104" i="67"/>
  <c r="P104" i="67"/>
  <c r="R103" i="67"/>
  <c r="P103" i="67"/>
  <c r="R102" i="67"/>
  <c r="P102" i="67"/>
  <c r="R101" i="67"/>
  <c r="P101" i="67"/>
  <c r="R100" i="67"/>
  <c r="P100" i="67"/>
  <c r="R99" i="67"/>
  <c r="P99" i="67"/>
  <c r="R98" i="67"/>
  <c r="P98" i="67"/>
  <c r="R97" i="67"/>
  <c r="P97" i="67"/>
  <c r="R96" i="67"/>
  <c r="P96" i="67"/>
  <c r="R95" i="67"/>
  <c r="P95" i="67"/>
  <c r="R94" i="67"/>
  <c r="P94" i="67"/>
  <c r="R93" i="67"/>
  <c r="P93" i="67"/>
  <c r="R92" i="67"/>
  <c r="P92" i="67"/>
  <c r="N92" i="67"/>
  <c r="M92" i="67"/>
  <c r="I92" i="67"/>
  <c r="F92" i="67"/>
  <c r="E92" i="67"/>
  <c r="C92" i="67"/>
  <c r="B92" i="67"/>
  <c r="A92" i="67"/>
  <c r="Q91" i="67"/>
  <c r="P91" i="67"/>
  <c r="R90" i="67"/>
  <c r="P90" i="67"/>
  <c r="R89" i="67"/>
  <c r="P89" i="67"/>
  <c r="R88" i="67"/>
  <c r="P88" i="67"/>
  <c r="R87" i="67"/>
  <c r="P87" i="67"/>
  <c r="R86" i="67"/>
  <c r="P86" i="67"/>
  <c r="R85" i="67"/>
  <c r="P85" i="67"/>
  <c r="R84" i="67"/>
  <c r="P84" i="67"/>
  <c r="R83" i="67"/>
  <c r="P83" i="67"/>
  <c r="R82" i="67"/>
  <c r="P82" i="67"/>
  <c r="R81" i="67"/>
  <c r="P81" i="67"/>
  <c r="R80" i="67"/>
  <c r="P80" i="67"/>
  <c r="R79" i="67"/>
  <c r="P79" i="67"/>
  <c r="R78" i="67"/>
  <c r="P78" i="67"/>
  <c r="R77" i="67"/>
  <c r="P77" i="67"/>
  <c r="R76" i="67"/>
  <c r="P76" i="67"/>
  <c r="R75" i="67"/>
  <c r="P75" i="67"/>
  <c r="R74" i="67"/>
  <c r="P74" i="67"/>
  <c r="R73" i="67"/>
  <c r="P73" i="67"/>
  <c r="R72" i="67"/>
  <c r="P72" i="67"/>
  <c r="R71" i="67"/>
  <c r="P71" i="67"/>
  <c r="R70" i="67"/>
  <c r="P70" i="67"/>
  <c r="R69" i="67"/>
  <c r="P69" i="67"/>
  <c r="R68" i="67"/>
  <c r="P68" i="67"/>
  <c r="R67" i="67"/>
  <c r="P67" i="67"/>
  <c r="R66" i="67"/>
  <c r="P66" i="67"/>
  <c r="R65" i="67"/>
  <c r="P65" i="67"/>
  <c r="R64" i="67"/>
  <c r="P64" i="67"/>
  <c r="R63" i="67"/>
  <c r="P63" i="67"/>
  <c r="R62" i="67"/>
  <c r="P62" i="67"/>
  <c r="M62" i="67"/>
  <c r="L62" i="67"/>
  <c r="N62" i="67"/>
  <c r="F62" i="67"/>
  <c r="E62" i="67"/>
  <c r="D62" i="67"/>
  <c r="B62" i="67"/>
  <c r="A62" i="67"/>
  <c r="Q61" i="67"/>
  <c r="P61" i="67"/>
  <c r="R60" i="67"/>
  <c r="P60" i="67"/>
  <c r="R59" i="67"/>
  <c r="P59" i="67"/>
  <c r="R57" i="67"/>
  <c r="P57" i="67"/>
  <c r="R56" i="67"/>
  <c r="P56" i="67"/>
  <c r="R55" i="67"/>
  <c r="P55" i="67"/>
  <c r="R54" i="67"/>
  <c r="P54" i="67"/>
  <c r="R53" i="67"/>
  <c r="P53" i="67"/>
  <c r="R52" i="67"/>
  <c r="P52" i="67"/>
  <c r="R51" i="67"/>
  <c r="P51" i="67"/>
  <c r="R50" i="67"/>
  <c r="P50" i="67"/>
  <c r="R49" i="67"/>
  <c r="P49" i="67"/>
  <c r="R48" i="67"/>
  <c r="P48" i="67"/>
  <c r="R47" i="67"/>
  <c r="P47" i="67"/>
  <c r="R46" i="67"/>
  <c r="P46" i="67"/>
  <c r="R45" i="67"/>
  <c r="P45" i="67"/>
  <c r="R44" i="67"/>
  <c r="P44" i="67"/>
  <c r="R43" i="67"/>
  <c r="P43" i="67"/>
  <c r="R42" i="67"/>
  <c r="P42" i="67"/>
  <c r="R41" i="67"/>
  <c r="P41" i="67"/>
  <c r="R40" i="67"/>
  <c r="P40" i="67"/>
  <c r="R39" i="67"/>
  <c r="P39" i="67"/>
  <c r="R38" i="67"/>
  <c r="P38" i="67"/>
  <c r="R37" i="67"/>
  <c r="P37" i="67"/>
  <c r="R36" i="67"/>
  <c r="P36" i="67"/>
  <c r="R35" i="67"/>
  <c r="P35" i="67"/>
  <c r="R34" i="67"/>
  <c r="P34" i="67"/>
  <c r="R33" i="67"/>
  <c r="P33" i="67"/>
  <c r="R32" i="67"/>
  <c r="P32" i="67"/>
  <c r="M32" i="67"/>
  <c r="L32" i="67"/>
  <c r="I32" i="67"/>
  <c r="E32" i="67"/>
  <c r="C32" i="67"/>
  <c r="B32" i="67"/>
  <c r="Q31" i="67"/>
  <c r="P31" i="67"/>
  <c r="R30" i="67"/>
  <c r="P30" i="67"/>
  <c r="P28" i="67"/>
  <c r="P27" i="67"/>
  <c r="P26" i="67"/>
  <c r="P25" i="67"/>
  <c r="P24" i="67"/>
  <c r="P23" i="67"/>
  <c r="P22" i="67"/>
  <c r="Q21" i="67"/>
  <c r="P20" i="67"/>
  <c r="R19" i="67"/>
  <c r="P19" i="67"/>
  <c r="R18" i="67"/>
  <c r="P18" i="67"/>
  <c r="R17" i="67"/>
  <c r="P17" i="67"/>
  <c r="R16" i="67"/>
  <c r="P16" i="67"/>
  <c r="R15" i="67"/>
  <c r="P15" i="67"/>
  <c r="R14" i="67"/>
  <c r="P14" i="67"/>
  <c r="R13" i="67"/>
  <c r="P13" i="67"/>
  <c r="R12" i="67"/>
  <c r="P12" i="67"/>
  <c r="R11" i="67"/>
  <c r="P11" i="67"/>
  <c r="R10" i="67"/>
  <c r="P10" i="67"/>
  <c r="R9" i="67"/>
  <c r="P9" i="67"/>
  <c r="R8" i="67"/>
  <c r="P8" i="67"/>
  <c r="R7" i="67"/>
  <c r="P7" i="67"/>
  <c r="R6" i="67"/>
  <c r="P6" i="67"/>
  <c r="R5" i="67"/>
  <c r="P5" i="67"/>
  <c r="R4" i="67"/>
  <c r="P4" i="67"/>
  <c r="R3" i="67"/>
  <c r="P3" i="67"/>
  <c r="M3" i="67"/>
  <c r="L3" i="67"/>
  <c r="I3" i="67"/>
  <c r="F3" i="67"/>
  <c r="E3" i="67"/>
  <c r="D3" i="67"/>
  <c r="C3" i="67"/>
  <c r="B3" i="67"/>
  <c r="A3" i="67"/>
  <c r="Q2" i="67"/>
  <c r="P2" i="67"/>
  <c r="R1" i="67"/>
  <c r="P1" i="67"/>
  <c r="G153" i="66"/>
  <c r="H153" i="66"/>
  <c r="J153" i="66"/>
  <c r="A153" i="66" s="1"/>
  <c r="K153" i="66"/>
  <c r="O153" i="66"/>
  <c r="G154" i="66"/>
  <c r="H154" i="66"/>
  <c r="J154" i="66"/>
  <c r="B154" i="66" s="1"/>
  <c r="K154" i="66"/>
  <c r="O154" i="66"/>
  <c r="G155" i="66"/>
  <c r="H155" i="66"/>
  <c r="J155" i="66"/>
  <c r="C155" i="66" s="1"/>
  <c r="K155" i="66"/>
  <c r="O155" i="66"/>
  <c r="G156" i="66"/>
  <c r="H156" i="66"/>
  <c r="J156" i="66"/>
  <c r="D156" i="66" s="1"/>
  <c r="K156" i="66"/>
  <c r="O156" i="66"/>
  <c r="G157" i="66"/>
  <c r="H157" i="66"/>
  <c r="J157" i="66"/>
  <c r="A157" i="66" s="1"/>
  <c r="K157" i="66"/>
  <c r="O157" i="66"/>
  <c r="G158" i="66"/>
  <c r="H158" i="66"/>
  <c r="J158" i="66"/>
  <c r="E158" i="66" s="1"/>
  <c r="K158" i="66"/>
  <c r="O158" i="66"/>
  <c r="G159" i="66"/>
  <c r="H159" i="66"/>
  <c r="J159" i="66"/>
  <c r="C159" i="66" s="1"/>
  <c r="K159" i="66"/>
  <c r="N159" i="66"/>
  <c r="O159" i="66"/>
  <c r="G160" i="66"/>
  <c r="H160" i="66"/>
  <c r="J160" i="66"/>
  <c r="B160" i="66" s="1"/>
  <c r="K160" i="66"/>
  <c r="M160" i="66"/>
  <c r="O160" i="66"/>
  <c r="G161" i="66"/>
  <c r="H161" i="66"/>
  <c r="J161" i="66"/>
  <c r="B161" i="66" s="1"/>
  <c r="K161" i="66"/>
  <c r="L161" i="66"/>
  <c r="N161" i="66"/>
  <c r="O161" i="66"/>
  <c r="G162" i="66"/>
  <c r="H162" i="66"/>
  <c r="J162" i="66"/>
  <c r="B162" i="66" s="1"/>
  <c r="K162" i="66"/>
  <c r="O162" i="66"/>
  <c r="G163" i="66"/>
  <c r="H163" i="66"/>
  <c r="J163" i="66"/>
  <c r="K163" i="66"/>
  <c r="O163" i="66"/>
  <c r="G164" i="66"/>
  <c r="H164" i="66"/>
  <c r="J164" i="66"/>
  <c r="C164" i="66" s="1"/>
  <c r="K164" i="66"/>
  <c r="O164" i="66"/>
  <c r="G165" i="66"/>
  <c r="H165" i="66"/>
  <c r="J165" i="66"/>
  <c r="A165" i="66" s="1"/>
  <c r="K165" i="66"/>
  <c r="O165" i="66"/>
  <c r="G166" i="66"/>
  <c r="H166" i="66"/>
  <c r="J166" i="66"/>
  <c r="B166" i="66" s="1"/>
  <c r="K166" i="66"/>
  <c r="M166" i="66"/>
  <c r="O166" i="66"/>
  <c r="G167" i="66"/>
  <c r="H167" i="66"/>
  <c r="J167" i="66"/>
  <c r="K167" i="66"/>
  <c r="O167" i="66"/>
  <c r="G168" i="66"/>
  <c r="H168" i="66"/>
  <c r="J168" i="66"/>
  <c r="A168" i="66" s="1"/>
  <c r="K168" i="66"/>
  <c r="M168" i="66"/>
  <c r="O168" i="66"/>
  <c r="E169" i="66"/>
  <c r="G169" i="66"/>
  <c r="H169" i="66"/>
  <c r="J169" i="66"/>
  <c r="K169" i="66"/>
  <c r="O169" i="66"/>
  <c r="G170" i="66"/>
  <c r="H170" i="66"/>
  <c r="J170" i="66"/>
  <c r="K170" i="66"/>
  <c r="O170" i="66"/>
  <c r="G171" i="66"/>
  <c r="H171" i="66"/>
  <c r="J171" i="66"/>
  <c r="C171" i="66" s="1"/>
  <c r="K171" i="66"/>
  <c r="O171" i="66"/>
  <c r="G172" i="66"/>
  <c r="H172" i="66"/>
  <c r="J172" i="66"/>
  <c r="E172" i="66" s="1"/>
  <c r="K172" i="66"/>
  <c r="O172" i="66"/>
  <c r="E173" i="66"/>
  <c r="G173" i="66"/>
  <c r="H173" i="66"/>
  <c r="J173" i="66"/>
  <c r="N173" i="66" s="1"/>
  <c r="K173" i="66"/>
  <c r="O173" i="66"/>
  <c r="G174" i="66"/>
  <c r="H174" i="66"/>
  <c r="J174" i="66"/>
  <c r="K174" i="66"/>
  <c r="O174" i="66"/>
  <c r="G175" i="66"/>
  <c r="H175" i="66"/>
  <c r="J175" i="66"/>
  <c r="C175" i="66" s="1"/>
  <c r="K175" i="66"/>
  <c r="O175" i="66"/>
  <c r="G176" i="66"/>
  <c r="H176" i="66"/>
  <c r="J176" i="66"/>
  <c r="B176" i="66" s="1"/>
  <c r="K176" i="66"/>
  <c r="N176" i="66"/>
  <c r="O176" i="66"/>
  <c r="G177" i="66"/>
  <c r="H177" i="66"/>
  <c r="J177" i="66"/>
  <c r="B177" i="66" s="1"/>
  <c r="K177" i="66"/>
  <c r="L177" i="66"/>
  <c r="N177" i="66"/>
  <c r="O177" i="66"/>
  <c r="G178" i="66"/>
  <c r="H178" i="66"/>
  <c r="J178" i="66"/>
  <c r="B178" i="66" s="1"/>
  <c r="K178" i="66"/>
  <c r="O178" i="66"/>
  <c r="G179" i="66"/>
  <c r="H179" i="66"/>
  <c r="J179" i="66"/>
  <c r="K179" i="66"/>
  <c r="O179" i="66"/>
  <c r="O152" i="66"/>
  <c r="K152" i="66"/>
  <c r="J152" i="66"/>
  <c r="H152" i="66"/>
  <c r="G152" i="66"/>
  <c r="G123" i="66"/>
  <c r="H123" i="66"/>
  <c r="J123" i="66"/>
  <c r="C123" i="66" s="1"/>
  <c r="K123" i="66"/>
  <c r="O123" i="66"/>
  <c r="C124" i="66"/>
  <c r="G124" i="66"/>
  <c r="H124" i="66"/>
  <c r="J124" i="66"/>
  <c r="N124" i="66" s="1"/>
  <c r="K124" i="66"/>
  <c r="O124" i="66"/>
  <c r="G125" i="66"/>
  <c r="H125" i="66"/>
  <c r="J125" i="66"/>
  <c r="F125" i="66" s="1"/>
  <c r="K125" i="66"/>
  <c r="O125" i="66"/>
  <c r="G126" i="66"/>
  <c r="H126" i="66"/>
  <c r="J126" i="66"/>
  <c r="K126" i="66"/>
  <c r="O126" i="66"/>
  <c r="G127" i="66"/>
  <c r="H127" i="66"/>
  <c r="J127" i="66"/>
  <c r="C127" i="66" s="1"/>
  <c r="K127" i="66"/>
  <c r="O127" i="66"/>
  <c r="G128" i="66"/>
  <c r="H128" i="66"/>
  <c r="J128" i="66"/>
  <c r="B128" i="66" s="1"/>
  <c r="K128" i="66"/>
  <c r="M128" i="66"/>
  <c r="O128" i="66"/>
  <c r="G129" i="66"/>
  <c r="H129" i="66"/>
  <c r="J129" i="66"/>
  <c r="F129" i="66" s="1"/>
  <c r="K129" i="66"/>
  <c r="O129" i="66"/>
  <c r="C130" i="66"/>
  <c r="G130" i="66"/>
  <c r="H130" i="66"/>
  <c r="J130" i="66"/>
  <c r="K130" i="66"/>
  <c r="O130" i="66"/>
  <c r="G131" i="66"/>
  <c r="H131" i="66"/>
  <c r="J131" i="66"/>
  <c r="E131" i="66" s="1"/>
  <c r="K131" i="66"/>
  <c r="O131" i="66"/>
  <c r="A132" i="66"/>
  <c r="G132" i="66"/>
  <c r="H132" i="66"/>
  <c r="J132" i="66"/>
  <c r="K132" i="66"/>
  <c r="O132" i="66"/>
  <c r="G133" i="66"/>
  <c r="H133" i="66"/>
  <c r="J133" i="66"/>
  <c r="K133" i="66"/>
  <c r="O133" i="66"/>
  <c r="G134" i="66"/>
  <c r="H134" i="66"/>
  <c r="J134" i="66"/>
  <c r="K134" i="66"/>
  <c r="O134" i="66"/>
  <c r="A135" i="66"/>
  <c r="G135" i="66"/>
  <c r="H135" i="66"/>
  <c r="J135" i="66"/>
  <c r="K135" i="66"/>
  <c r="M135" i="66"/>
  <c r="O135" i="66"/>
  <c r="G136" i="66"/>
  <c r="H136" i="66"/>
  <c r="J136" i="66"/>
  <c r="E136" i="66" s="1"/>
  <c r="K136" i="66"/>
  <c r="O136" i="66"/>
  <c r="G137" i="66"/>
  <c r="H137" i="66"/>
  <c r="J137" i="66"/>
  <c r="K137" i="66"/>
  <c r="O137" i="66"/>
  <c r="G138" i="66"/>
  <c r="H138" i="66"/>
  <c r="J138" i="66"/>
  <c r="D138" i="66" s="1"/>
  <c r="K138" i="66"/>
  <c r="O138" i="66"/>
  <c r="G139" i="66"/>
  <c r="H139" i="66"/>
  <c r="J139" i="66"/>
  <c r="B139" i="66" s="1"/>
  <c r="K139" i="66"/>
  <c r="L139" i="66"/>
  <c r="N139" i="66"/>
  <c r="O139" i="66"/>
  <c r="G140" i="66"/>
  <c r="H140" i="66"/>
  <c r="J140" i="66"/>
  <c r="B140" i="66" s="1"/>
  <c r="K140" i="66"/>
  <c r="O140" i="66"/>
  <c r="G141" i="66"/>
  <c r="H141" i="66"/>
  <c r="J141" i="66"/>
  <c r="F141" i="66" s="1"/>
  <c r="K141" i="66"/>
  <c r="O141" i="66"/>
  <c r="F142" i="66"/>
  <c r="G142" i="66"/>
  <c r="H142" i="66"/>
  <c r="J142" i="66"/>
  <c r="B142" i="66" s="1"/>
  <c r="K142" i="66"/>
  <c r="O142" i="66"/>
  <c r="C143" i="66"/>
  <c r="G143" i="66"/>
  <c r="H143" i="66"/>
  <c r="J143" i="66"/>
  <c r="B143" i="66" s="1"/>
  <c r="K143" i="66"/>
  <c r="O143" i="66"/>
  <c r="A144" i="66"/>
  <c r="G144" i="66"/>
  <c r="H144" i="66"/>
  <c r="J144" i="66"/>
  <c r="B144" i="66" s="1"/>
  <c r="K144" i="66"/>
  <c r="O144" i="66"/>
  <c r="G145" i="66"/>
  <c r="H145" i="66"/>
  <c r="J145" i="66"/>
  <c r="A145" i="66" s="1"/>
  <c r="K145" i="66"/>
  <c r="O145" i="66"/>
  <c r="G146" i="66"/>
  <c r="H146" i="66"/>
  <c r="J146" i="66"/>
  <c r="F146" i="66" s="1"/>
  <c r="K146" i="66"/>
  <c r="O146" i="66"/>
  <c r="G147" i="66"/>
  <c r="H147" i="66"/>
  <c r="J147" i="66"/>
  <c r="E147" i="66" s="1"/>
  <c r="K147" i="66"/>
  <c r="O147" i="66"/>
  <c r="G148" i="66"/>
  <c r="H148" i="66"/>
  <c r="J148" i="66"/>
  <c r="E148" i="66" s="1"/>
  <c r="K148" i="66"/>
  <c r="O148" i="66"/>
  <c r="G149" i="66"/>
  <c r="H149" i="66"/>
  <c r="J149" i="66"/>
  <c r="K149" i="66"/>
  <c r="O149" i="66"/>
  <c r="O122" i="66"/>
  <c r="K122" i="66"/>
  <c r="J122" i="66"/>
  <c r="F122" i="66" s="1"/>
  <c r="H122" i="66"/>
  <c r="G122" i="66"/>
  <c r="D93" i="66"/>
  <c r="G93" i="66"/>
  <c r="H93" i="66"/>
  <c r="J93" i="66"/>
  <c r="A93" i="66" s="1"/>
  <c r="K93" i="66"/>
  <c r="O93" i="66"/>
  <c r="G94" i="66"/>
  <c r="H94" i="66"/>
  <c r="J94" i="66"/>
  <c r="B94" i="66" s="1"/>
  <c r="K94" i="66"/>
  <c r="O94" i="66"/>
  <c r="G95" i="66"/>
  <c r="H95" i="66"/>
  <c r="J95" i="66"/>
  <c r="C95" i="66" s="1"/>
  <c r="K95" i="66"/>
  <c r="O95" i="66"/>
  <c r="G96" i="66"/>
  <c r="H96" i="66"/>
  <c r="J96" i="66"/>
  <c r="N96" i="66" s="1"/>
  <c r="K96" i="66"/>
  <c r="O96" i="66"/>
  <c r="D97" i="66"/>
  <c r="G97" i="66"/>
  <c r="H97" i="66"/>
  <c r="J97" i="66"/>
  <c r="A97" i="66" s="1"/>
  <c r="K97" i="66"/>
  <c r="L97" i="66"/>
  <c r="O97" i="66"/>
  <c r="G98" i="66"/>
  <c r="H98" i="66"/>
  <c r="J98" i="66"/>
  <c r="E98" i="66" s="1"/>
  <c r="K98" i="66"/>
  <c r="O98" i="66"/>
  <c r="G99" i="66"/>
  <c r="H99" i="66"/>
  <c r="J99" i="66"/>
  <c r="C99" i="66" s="1"/>
  <c r="K99" i="66"/>
  <c r="O99" i="66"/>
  <c r="G100" i="66"/>
  <c r="H100" i="66"/>
  <c r="J100" i="66"/>
  <c r="B100" i="66" s="1"/>
  <c r="K100" i="66"/>
  <c r="N100" i="66"/>
  <c r="O100" i="66"/>
  <c r="G101" i="66"/>
  <c r="H101" i="66"/>
  <c r="J101" i="66"/>
  <c r="A101" i="66" s="1"/>
  <c r="K101" i="66"/>
  <c r="O101" i="66"/>
  <c r="G102" i="66"/>
  <c r="H102" i="66"/>
  <c r="J102" i="66"/>
  <c r="B102" i="66" s="1"/>
  <c r="K102" i="66"/>
  <c r="O102" i="66"/>
  <c r="G103" i="66"/>
  <c r="H103" i="66"/>
  <c r="J103" i="66"/>
  <c r="C103" i="66" s="1"/>
  <c r="K103" i="66"/>
  <c r="O103" i="66"/>
  <c r="G104" i="66"/>
  <c r="H104" i="66"/>
  <c r="J104" i="66"/>
  <c r="D104" i="66" s="1"/>
  <c r="K104" i="66"/>
  <c r="O104" i="66"/>
  <c r="G105" i="66"/>
  <c r="H105" i="66"/>
  <c r="J105" i="66"/>
  <c r="A105" i="66" s="1"/>
  <c r="K105" i="66"/>
  <c r="O105" i="66"/>
  <c r="G106" i="66"/>
  <c r="H106" i="66"/>
  <c r="J106" i="66"/>
  <c r="B106" i="66" s="1"/>
  <c r="K106" i="66"/>
  <c r="L106" i="66"/>
  <c r="N106" i="66"/>
  <c r="O106" i="66"/>
  <c r="G107" i="66"/>
  <c r="H107" i="66"/>
  <c r="J107" i="66"/>
  <c r="C107" i="66" s="1"/>
  <c r="K107" i="66"/>
  <c r="O107" i="66"/>
  <c r="G108" i="66"/>
  <c r="H108" i="66"/>
  <c r="J108" i="66"/>
  <c r="E108" i="66" s="1"/>
  <c r="K108" i="66"/>
  <c r="O108" i="66"/>
  <c r="G109" i="66"/>
  <c r="H109" i="66"/>
  <c r="J109" i="66"/>
  <c r="A109" i="66" s="1"/>
  <c r="K109" i="66"/>
  <c r="O109" i="66"/>
  <c r="G110" i="66"/>
  <c r="H110" i="66"/>
  <c r="J110" i="66"/>
  <c r="N110" i="66" s="1"/>
  <c r="K110" i="66"/>
  <c r="O110" i="66"/>
  <c r="G111" i="66"/>
  <c r="H111" i="66"/>
  <c r="J111" i="66"/>
  <c r="C111" i="66" s="1"/>
  <c r="K111" i="66"/>
  <c r="O111" i="66"/>
  <c r="G112" i="66"/>
  <c r="H112" i="66"/>
  <c r="J112" i="66"/>
  <c r="B112" i="66" s="1"/>
  <c r="K112" i="66"/>
  <c r="O112" i="66"/>
  <c r="G113" i="66"/>
  <c r="H113" i="66"/>
  <c r="J113" i="66"/>
  <c r="A113" i="66" s="1"/>
  <c r="K113" i="66"/>
  <c r="O113" i="66"/>
  <c r="G114" i="66"/>
  <c r="H114" i="66"/>
  <c r="J114" i="66"/>
  <c r="B114" i="66" s="1"/>
  <c r="K114" i="66"/>
  <c r="O114" i="66"/>
  <c r="G115" i="66"/>
  <c r="H115" i="66"/>
  <c r="J115" i="66"/>
  <c r="C115" i="66" s="1"/>
  <c r="K115" i="66"/>
  <c r="O115" i="66"/>
  <c r="G116" i="66"/>
  <c r="H116" i="66"/>
  <c r="J116" i="66"/>
  <c r="B116" i="66" s="1"/>
  <c r="K116" i="66"/>
  <c r="N116" i="66"/>
  <c r="O116" i="66"/>
  <c r="G117" i="66"/>
  <c r="H117" i="66"/>
  <c r="J117" i="66"/>
  <c r="K117" i="66"/>
  <c r="O117" i="66"/>
  <c r="G118" i="66"/>
  <c r="H118" i="66"/>
  <c r="J118" i="66"/>
  <c r="B118" i="66" s="1"/>
  <c r="K118" i="66"/>
  <c r="O118" i="66"/>
  <c r="G119" i="66"/>
  <c r="H119" i="66"/>
  <c r="J119" i="66"/>
  <c r="C119" i="66" s="1"/>
  <c r="K119" i="66"/>
  <c r="O119" i="66"/>
  <c r="O92" i="66"/>
  <c r="K92" i="66"/>
  <c r="J92" i="66"/>
  <c r="I92" i="66" s="1"/>
  <c r="H92" i="66"/>
  <c r="G92" i="66"/>
  <c r="G63" i="66"/>
  <c r="H63" i="66"/>
  <c r="J63" i="66"/>
  <c r="A63" i="66" s="1"/>
  <c r="K63" i="66"/>
  <c r="O63" i="66"/>
  <c r="G64" i="66"/>
  <c r="H64" i="66"/>
  <c r="J64" i="66"/>
  <c r="B64" i="66" s="1"/>
  <c r="K64" i="66"/>
  <c r="N64" i="66"/>
  <c r="O64" i="66"/>
  <c r="G65" i="66"/>
  <c r="H65" i="66"/>
  <c r="J65" i="66"/>
  <c r="C65" i="66" s="1"/>
  <c r="K65" i="66"/>
  <c r="O65" i="66"/>
  <c r="G66" i="66"/>
  <c r="H66" i="66"/>
  <c r="J66" i="66"/>
  <c r="D66" i="66" s="1"/>
  <c r="K66" i="66"/>
  <c r="O66" i="66"/>
  <c r="G67" i="66"/>
  <c r="H67" i="66"/>
  <c r="J67" i="66"/>
  <c r="A67" i="66" s="1"/>
  <c r="K67" i="66"/>
  <c r="O67" i="66"/>
  <c r="G68" i="66"/>
  <c r="H68" i="66"/>
  <c r="J68" i="66"/>
  <c r="B68" i="66" s="1"/>
  <c r="K68" i="66"/>
  <c r="O68" i="66"/>
  <c r="G69" i="66"/>
  <c r="H69" i="66"/>
  <c r="J69" i="66"/>
  <c r="C69" i="66" s="1"/>
  <c r="K69" i="66"/>
  <c r="O69" i="66"/>
  <c r="G70" i="66"/>
  <c r="H70" i="66"/>
  <c r="J70" i="66"/>
  <c r="D70" i="66" s="1"/>
  <c r="K70" i="66"/>
  <c r="N70" i="66"/>
  <c r="O70" i="66"/>
  <c r="G71" i="66"/>
  <c r="H71" i="66"/>
  <c r="J71" i="66"/>
  <c r="A71" i="66" s="1"/>
  <c r="K71" i="66"/>
  <c r="O71" i="66"/>
  <c r="G72" i="66"/>
  <c r="H72" i="66"/>
  <c r="J72" i="66"/>
  <c r="B72" i="66" s="1"/>
  <c r="K72" i="66"/>
  <c r="N72" i="66"/>
  <c r="O72" i="66"/>
  <c r="G73" i="66"/>
  <c r="H73" i="66"/>
  <c r="J73" i="66"/>
  <c r="C73" i="66" s="1"/>
  <c r="K73" i="66"/>
  <c r="O73" i="66"/>
  <c r="G74" i="66"/>
  <c r="H74" i="66"/>
  <c r="J74" i="66"/>
  <c r="D74" i="66" s="1"/>
  <c r="K74" i="66"/>
  <c r="O74" i="66"/>
  <c r="G75" i="66"/>
  <c r="H75" i="66"/>
  <c r="J75" i="66"/>
  <c r="A75" i="66" s="1"/>
  <c r="K75" i="66"/>
  <c r="O75" i="66"/>
  <c r="G76" i="66"/>
  <c r="H76" i="66"/>
  <c r="J76" i="66"/>
  <c r="B76" i="66" s="1"/>
  <c r="K76" i="66"/>
  <c r="O76" i="66"/>
  <c r="G77" i="66"/>
  <c r="H77" i="66"/>
  <c r="J77" i="66"/>
  <c r="C77" i="66" s="1"/>
  <c r="K77" i="66"/>
  <c r="O77" i="66"/>
  <c r="G78" i="66"/>
  <c r="H78" i="66"/>
  <c r="J78" i="66"/>
  <c r="D78" i="66" s="1"/>
  <c r="K78" i="66"/>
  <c r="N78" i="66"/>
  <c r="O78" i="66"/>
  <c r="G79" i="66"/>
  <c r="H79" i="66"/>
  <c r="J79" i="66"/>
  <c r="A79" i="66" s="1"/>
  <c r="K79" i="66"/>
  <c r="O79" i="66"/>
  <c r="G80" i="66"/>
  <c r="H80" i="66"/>
  <c r="J80" i="66"/>
  <c r="E80" i="66" s="1"/>
  <c r="K80" i="66"/>
  <c r="O80" i="66"/>
  <c r="G81" i="66"/>
  <c r="H81" i="66"/>
  <c r="J81" i="66"/>
  <c r="C81" i="66" s="1"/>
  <c r="K81" i="66"/>
  <c r="O81" i="66"/>
  <c r="G82" i="66"/>
  <c r="H82" i="66"/>
  <c r="J82" i="66"/>
  <c r="D82" i="66" s="1"/>
  <c r="K82" i="66"/>
  <c r="O82" i="66"/>
  <c r="G83" i="66"/>
  <c r="H83" i="66"/>
  <c r="J83" i="66"/>
  <c r="A83" i="66" s="1"/>
  <c r="K83" i="66"/>
  <c r="O83" i="66"/>
  <c r="G84" i="66"/>
  <c r="H84" i="66"/>
  <c r="J84" i="66"/>
  <c r="B84" i="66" s="1"/>
  <c r="K84" i="66"/>
  <c r="O84" i="66"/>
  <c r="G85" i="66"/>
  <c r="H85" i="66"/>
  <c r="J85" i="66"/>
  <c r="C85" i="66" s="1"/>
  <c r="K85" i="66"/>
  <c r="O85" i="66"/>
  <c r="G86" i="66"/>
  <c r="H86" i="66"/>
  <c r="J86" i="66"/>
  <c r="D86" i="66" s="1"/>
  <c r="K86" i="66"/>
  <c r="O86" i="66"/>
  <c r="G87" i="66"/>
  <c r="H87" i="66"/>
  <c r="J87" i="66"/>
  <c r="A87" i="66" s="1"/>
  <c r="K87" i="66"/>
  <c r="O87" i="66"/>
  <c r="G88" i="66"/>
  <c r="H88" i="66"/>
  <c r="J88" i="66"/>
  <c r="B88" i="66" s="1"/>
  <c r="K88" i="66"/>
  <c r="O88" i="66"/>
  <c r="G89" i="66"/>
  <c r="H89" i="66"/>
  <c r="J89" i="66"/>
  <c r="C89" i="66" s="1"/>
  <c r="K89" i="66"/>
  <c r="O89" i="66"/>
  <c r="O62" i="66"/>
  <c r="K62" i="66"/>
  <c r="J62" i="66"/>
  <c r="A62" i="66" s="1"/>
  <c r="H62" i="66"/>
  <c r="G62" i="66"/>
  <c r="G33" i="66"/>
  <c r="H33" i="66"/>
  <c r="J33" i="66"/>
  <c r="A33" i="66" s="1"/>
  <c r="K33" i="66"/>
  <c r="O33" i="66"/>
  <c r="G34" i="66"/>
  <c r="H34" i="66"/>
  <c r="J34" i="66"/>
  <c r="B34" i="66" s="1"/>
  <c r="K34" i="66"/>
  <c r="O34" i="66"/>
  <c r="G35" i="66"/>
  <c r="H35" i="66"/>
  <c r="J35" i="66"/>
  <c r="C35" i="66" s="1"/>
  <c r="K35" i="66"/>
  <c r="O35" i="66"/>
  <c r="G36" i="66"/>
  <c r="H36" i="66"/>
  <c r="J36" i="66"/>
  <c r="D36" i="66" s="1"/>
  <c r="K36" i="66"/>
  <c r="O36" i="66"/>
  <c r="G37" i="66"/>
  <c r="H37" i="66"/>
  <c r="J37" i="66"/>
  <c r="K37" i="66"/>
  <c r="O37" i="66"/>
  <c r="G38" i="66"/>
  <c r="H38" i="66"/>
  <c r="J38" i="66"/>
  <c r="K38" i="66"/>
  <c r="O38" i="66"/>
  <c r="G39" i="66"/>
  <c r="H39" i="66"/>
  <c r="J39" i="66"/>
  <c r="C39" i="66" s="1"/>
  <c r="K39" i="66"/>
  <c r="O39" i="66"/>
  <c r="G40" i="66"/>
  <c r="H40" i="66"/>
  <c r="J40" i="66"/>
  <c r="D40" i="66" s="1"/>
  <c r="K40" i="66"/>
  <c r="O40" i="66"/>
  <c r="G41" i="66"/>
  <c r="H41" i="66"/>
  <c r="J41" i="66"/>
  <c r="A41" i="66" s="1"/>
  <c r="K41" i="66"/>
  <c r="O41" i="66"/>
  <c r="G42" i="66"/>
  <c r="H42" i="66"/>
  <c r="J42" i="66"/>
  <c r="B42" i="66" s="1"/>
  <c r="K42" i="66"/>
  <c r="N42" i="66"/>
  <c r="O42" i="66"/>
  <c r="G43" i="66"/>
  <c r="H43" i="66"/>
  <c r="J43" i="66"/>
  <c r="C43" i="66" s="1"/>
  <c r="K43" i="66"/>
  <c r="O43" i="66"/>
  <c r="G44" i="66"/>
  <c r="H44" i="66"/>
  <c r="J44" i="66"/>
  <c r="D44" i="66" s="1"/>
  <c r="K44" i="66"/>
  <c r="O44" i="66"/>
  <c r="G45" i="66"/>
  <c r="H45" i="66"/>
  <c r="J45" i="66"/>
  <c r="K45" i="66"/>
  <c r="O45" i="66"/>
  <c r="G46" i="66"/>
  <c r="H46" i="66"/>
  <c r="J46" i="66"/>
  <c r="N46" i="66" s="1"/>
  <c r="K46" i="66"/>
  <c r="O46" i="66"/>
  <c r="G47" i="66"/>
  <c r="H47" i="66"/>
  <c r="J47" i="66"/>
  <c r="C47" i="66" s="1"/>
  <c r="K47" i="66"/>
  <c r="O47" i="66"/>
  <c r="G48" i="66"/>
  <c r="H48" i="66"/>
  <c r="J48" i="66"/>
  <c r="D48" i="66" s="1"/>
  <c r="K48" i="66"/>
  <c r="O48" i="66"/>
  <c r="G49" i="66"/>
  <c r="H49" i="66"/>
  <c r="J49" i="66"/>
  <c r="A49" i="66" s="1"/>
  <c r="K49" i="66"/>
  <c r="L49" i="66"/>
  <c r="N49" i="66"/>
  <c r="O49" i="66"/>
  <c r="G50" i="66"/>
  <c r="H50" i="66"/>
  <c r="J50" i="66"/>
  <c r="B50" i="66" s="1"/>
  <c r="K50" i="66"/>
  <c r="O50" i="66"/>
  <c r="G51" i="66"/>
  <c r="H51" i="66"/>
  <c r="J51" i="66"/>
  <c r="C51" i="66" s="1"/>
  <c r="K51" i="66"/>
  <c r="O51" i="66"/>
  <c r="G52" i="66"/>
  <c r="H52" i="66"/>
  <c r="J52" i="66"/>
  <c r="D52" i="66" s="1"/>
  <c r="K52" i="66"/>
  <c r="N52" i="66"/>
  <c r="O52" i="66"/>
  <c r="G53" i="66"/>
  <c r="H53" i="66"/>
  <c r="J53" i="66"/>
  <c r="A53" i="66" s="1"/>
  <c r="K53" i="66"/>
  <c r="O53" i="66"/>
  <c r="G54" i="66"/>
  <c r="H54" i="66"/>
  <c r="J54" i="66"/>
  <c r="B54" i="66" s="1"/>
  <c r="K54" i="66"/>
  <c r="O54" i="66"/>
  <c r="G55" i="66"/>
  <c r="H55" i="66"/>
  <c r="J55" i="66"/>
  <c r="C55" i="66" s="1"/>
  <c r="K55" i="66"/>
  <c r="O55" i="66"/>
  <c r="G56" i="66"/>
  <c r="H56" i="66"/>
  <c r="J56" i="66"/>
  <c r="K56" i="66"/>
  <c r="O56" i="66"/>
  <c r="G57" i="66"/>
  <c r="H57" i="66"/>
  <c r="J57" i="66"/>
  <c r="A57" i="66" s="1"/>
  <c r="K57" i="66"/>
  <c r="L57" i="66"/>
  <c r="N57" i="66"/>
  <c r="O57" i="66"/>
  <c r="G58" i="66"/>
  <c r="H58" i="66"/>
  <c r="J58" i="66"/>
  <c r="B58" i="66" s="1"/>
  <c r="K58" i="66"/>
  <c r="M58" i="66"/>
  <c r="O58" i="66"/>
  <c r="G59" i="66"/>
  <c r="H59" i="66"/>
  <c r="J59" i="66"/>
  <c r="C59" i="66" s="1"/>
  <c r="K59" i="66"/>
  <c r="O59" i="66"/>
  <c r="O32" i="66"/>
  <c r="K32" i="66"/>
  <c r="J32" i="66"/>
  <c r="F32" i="66" s="1"/>
  <c r="H32" i="66"/>
  <c r="G32" i="66"/>
  <c r="G33" i="65"/>
  <c r="H33" i="65"/>
  <c r="J33" i="65"/>
  <c r="A33" i="65" s="1"/>
  <c r="K33" i="65"/>
  <c r="O33" i="65"/>
  <c r="G34" i="65"/>
  <c r="H34" i="65"/>
  <c r="J34" i="65"/>
  <c r="B34" i="65" s="1"/>
  <c r="K34" i="65"/>
  <c r="O34" i="65"/>
  <c r="G35" i="65"/>
  <c r="H35" i="65"/>
  <c r="J35" i="65"/>
  <c r="C35" i="65" s="1"/>
  <c r="K35" i="65"/>
  <c r="O35" i="65"/>
  <c r="G36" i="65"/>
  <c r="H36" i="65"/>
  <c r="J36" i="65"/>
  <c r="D36" i="65" s="1"/>
  <c r="K36" i="65"/>
  <c r="O36" i="65"/>
  <c r="G37" i="65"/>
  <c r="H37" i="65"/>
  <c r="J37" i="65"/>
  <c r="K37" i="65"/>
  <c r="O37" i="65"/>
  <c r="G38" i="65"/>
  <c r="H38" i="65"/>
  <c r="J38" i="65"/>
  <c r="K38" i="65"/>
  <c r="O38" i="65"/>
  <c r="G39" i="65"/>
  <c r="H39" i="65"/>
  <c r="J39" i="65"/>
  <c r="K39" i="65"/>
  <c r="O39" i="65"/>
  <c r="G40" i="65"/>
  <c r="H40" i="65"/>
  <c r="J40" i="65"/>
  <c r="K40" i="65"/>
  <c r="O40" i="65"/>
  <c r="G41" i="65"/>
  <c r="H41" i="65"/>
  <c r="J41" i="65"/>
  <c r="A41" i="65" s="1"/>
  <c r="K41" i="65"/>
  <c r="O41" i="65"/>
  <c r="G42" i="65"/>
  <c r="H42" i="65"/>
  <c r="J42" i="65"/>
  <c r="K42" i="65"/>
  <c r="O42" i="65"/>
  <c r="G43" i="65"/>
  <c r="H43" i="65"/>
  <c r="J43" i="65"/>
  <c r="K43" i="65"/>
  <c r="O43" i="65"/>
  <c r="G44" i="65"/>
  <c r="H44" i="65"/>
  <c r="J44" i="65"/>
  <c r="C44" i="65" s="1"/>
  <c r="K44" i="65"/>
  <c r="O44" i="65"/>
  <c r="G45" i="65"/>
  <c r="H45" i="65"/>
  <c r="J45" i="65"/>
  <c r="K45" i="65"/>
  <c r="O45" i="65"/>
  <c r="G46" i="65"/>
  <c r="H46" i="65"/>
  <c r="J46" i="65"/>
  <c r="B46" i="65" s="1"/>
  <c r="K46" i="65"/>
  <c r="M46" i="65"/>
  <c r="O46" i="65"/>
  <c r="G47" i="65"/>
  <c r="H47" i="65"/>
  <c r="J47" i="65"/>
  <c r="K47" i="65"/>
  <c r="O47" i="65"/>
  <c r="G48" i="65"/>
  <c r="H48" i="65"/>
  <c r="J48" i="65"/>
  <c r="A48" i="65" s="1"/>
  <c r="K48" i="65"/>
  <c r="L48" i="65"/>
  <c r="O48" i="65"/>
  <c r="G49" i="65"/>
  <c r="H49" i="65"/>
  <c r="J49" i="65"/>
  <c r="E49" i="65" s="1"/>
  <c r="K49" i="65"/>
  <c r="O49" i="65"/>
  <c r="G50" i="65"/>
  <c r="H50" i="65"/>
  <c r="J50" i="65"/>
  <c r="B50" i="65" s="1"/>
  <c r="K50" i="65"/>
  <c r="O50" i="65"/>
  <c r="G51" i="65"/>
  <c r="H51" i="65"/>
  <c r="J51" i="65"/>
  <c r="C51" i="65" s="1"/>
  <c r="K51" i="65"/>
  <c r="O51" i="65"/>
  <c r="G52" i="65"/>
  <c r="H52" i="65"/>
  <c r="J52" i="65"/>
  <c r="K52" i="65"/>
  <c r="O52" i="65"/>
  <c r="G53" i="65"/>
  <c r="H53" i="65"/>
  <c r="J53" i="65"/>
  <c r="B53" i="65" s="1"/>
  <c r="K53" i="65"/>
  <c r="M53" i="65"/>
  <c r="O53" i="65"/>
  <c r="G54" i="65"/>
  <c r="H54" i="65"/>
  <c r="J54" i="65"/>
  <c r="E54" i="65" s="1"/>
  <c r="K54" i="65"/>
  <c r="O54" i="65"/>
  <c r="G55" i="65"/>
  <c r="H55" i="65"/>
  <c r="J55" i="65"/>
  <c r="C55" i="65" s="1"/>
  <c r="K55" i="65"/>
  <c r="O55" i="65"/>
  <c r="G56" i="65"/>
  <c r="H56" i="65"/>
  <c r="J56" i="65"/>
  <c r="K56" i="65"/>
  <c r="O56" i="65"/>
  <c r="G57" i="65"/>
  <c r="H57" i="65"/>
  <c r="J57" i="65"/>
  <c r="B57" i="65" s="1"/>
  <c r="K57" i="65"/>
  <c r="N57" i="65"/>
  <c r="O57" i="65"/>
  <c r="G58" i="65"/>
  <c r="H58" i="65"/>
  <c r="I58" i="65"/>
  <c r="J58" i="65"/>
  <c r="B58" i="65" s="1"/>
  <c r="K58" i="65"/>
  <c r="N58" i="65"/>
  <c r="O58" i="65"/>
  <c r="G59" i="65"/>
  <c r="H59" i="65"/>
  <c r="J59" i="65"/>
  <c r="K59" i="65"/>
  <c r="O59" i="65"/>
  <c r="O32" i="65"/>
  <c r="K32" i="65"/>
  <c r="J32" i="65"/>
  <c r="H32" i="65"/>
  <c r="G32" i="65"/>
  <c r="G4" i="66"/>
  <c r="H4" i="66"/>
  <c r="J4" i="66"/>
  <c r="K4" i="66"/>
  <c r="O4" i="66"/>
  <c r="G5" i="66"/>
  <c r="H5" i="66"/>
  <c r="J5" i="66"/>
  <c r="N5" i="66" s="1"/>
  <c r="K5" i="66"/>
  <c r="O5" i="66"/>
  <c r="G6" i="66"/>
  <c r="H6" i="66"/>
  <c r="J6" i="66"/>
  <c r="C6" i="66" s="1"/>
  <c r="K6" i="66"/>
  <c r="O6" i="66"/>
  <c r="G7" i="66"/>
  <c r="H7" i="66"/>
  <c r="J7" i="66"/>
  <c r="D7" i="66" s="1"/>
  <c r="K7" i="66"/>
  <c r="O7" i="66"/>
  <c r="G8" i="66"/>
  <c r="H8" i="66"/>
  <c r="J8" i="66"/>
  <c r="A8" i="66" s="1"/>
  <c r="K8" i="66"/>
  <c r="O8" i="66"/>
  <c r="G9" i="66"/>
  <c r="H9" i="66"/>
  <c r="J9" i="66"/>
  <c r="K9" i="66"/>
  <c r="O9" i="66"/>
  <c r="G10" i="66"/>
  <c r="H10" i="66"/>
  <c r="J10" i="66"/>
  <c r="C10" i="66" s="1"/>
  <c r="K10" i="66"/>
  <c r="O10" i="66"/>
  <c r="G11" i="66"/>
  <c r="H11" i="66"/>
  <c r="J11" i="66"/>
  <c r="D11" i="66" s="1"/>
  <c r="K11" i="66"/>
  <c r="O11" i="66"/>
  <c r="G12" i="66"/>
  <c r="H12" i="66"/>
  <c r="J12" i="66"/>
  <c r="A12" i="66" s="1"/>
  <c r="K12" i="66"/>
  <c r="L12" i="66"/>
  <c r="O12" i="66"/>
  <c r="G13" i="66"/>
  <c r="H13" i="66"/>
  <c r="J13" i="66"/>
  <c r="B13" i="66" s="1"/>
  <c r="K13" i="66"/>
  <c r="O13" i="66"/>
  <c r="G14" i="66"/>
  <c r="H14" i="66"/>
  <c r="J14" i="66"/>
  <c r="C14" i="66" s="1"/>
  <c r="K14" i="66"/>
  <c r="O14" i="66"/>
  <c r="G15" i="66"/>
  <c r="H15" i="66"/>
  <c r="J15" i="66"/>
  <c r="D15" i="66" s="1"/>
  <c r="K15" i="66"/>
  <c r="O15" i="66"/>
  <c r="G16" i="66"/>
  <c r="H16" i="66"/>
  <c r="J16" i="66"/>
  <c r="K16" i="66"/>
  <c r="O16" i="66"/>
  <c r="G17" i="66"/>
  <c r="H17" i="66"/>
  <c r="J17" i="66"/>
  <c r="B17" i="66" s="1"/>
  <c r="K17" i="66"/>
  <c r="N17" i="66"/>
  <c r="O17" i="66"/>
  <c r="G18" i="66"/>
  <c r="H18" i="66"/>
  <c r="J18" i="66"/>
  <c r="C18" i="66" s="1"/>
  <c r="K18" i="66"/>
  <c r="O18" i="66"/>
  <c r="G19" i="66"/>
  <c r="H19" i="66"/>
  <c r="J19" i="66"/>
  <c r="K19" i="66"/>
  <c r="O19" i="66"/>
  <c r="G20" i="66"/>
  <c r="H20" i="66"/>
  <c r="J20" i="66"/>
  <c r="K20" i="66"/>
  <c r="O20" i="66"/>
  <c r="G21" i="66"/>
  <c r="H21" i="66"/>
  <c r="J21" i="66"/>
  <c r="K21" i="66"/>
  <c r="O21" i="66"/>
  <c r="G22" i="66"/>
  <c r="H22" i="66"/>
  <c r="J22" i="66"/>
  <c r="C22" i="66" s="1"/>
  <c r="K22" i="66"/>
  <c r="O22" i="66"/>
  <c r="G23" i="66"/>
  <c r="H23" i="66"/>
  <c r="J23" i="66"/>
  <c r="D23" i="66" s="1"/>
  <c r="K23" i="66"/>
  <c r="O23" i="66"/>
  <c r="G24" i="66"/>
  <c r="H24" i="66"/>
  <c r="J24" i="66"/>
  <c r="A24" i="66" s="1"/>
  <c r="K24" i="66"/>
  <c r="N24" i="66"/>
  <c r="O24" i="66"/>
  <c r="G25" i="66"/>
  <c r="H25" i="66"/>
  <c r="J25" i="66"/>
  <c r="D25" i="66" s="1"/>
  <c r="K25" i="66"/>
  <c r="O25" i="66"/>
  <c r="G26" i="66"/>
  <c r="H26" i="66"/>
  <c r="J26" i="66"/>
  <c r="C26" i="66" s="1"/>
  <c r="K26" i="66"/>
  <c r="O26" i="66"/>
  <c r="G27" i="66"/>
  <c r="H27" i="66"/>
  <c r="J27" i="66"/>
  <c r="D27" i="66" s="1"/>
  <c r="K27" i="66"/>
  <c r="M27" i="66"/>
  <c r="O27" i="66"/>
  <c r="G28" i="66"/>
  <c r="H28" i="66"/>
  <c r="J28" i="66"/>
  <c r="A28" i="66" s="1"/>
  <c r="K28" i="66"/>
  <c r="O28" i="66"/>
  <c r="G29" i="66"/>
  <c r="H29" i="66"/>
  <c r="J29" i="66"/>
  <c r="B29" i="66" s="1"/>
  <c r="K29" i="66"/>
  <c r="O29" i="66"/>
  <c r="O3" i="66"/>
  <c r="K3" i="66"/>
  <c r="J3" i="66"/>
  <c r="H3" i="66"/>
  <c r="G3" i="66"/>
  <c r="R179" i="66"/>
  <c r="P179" i="66"/>
  <c r="R178" i="66"/>
  <c r="P178" i="66"/>
  <c r="R177" i="66"/>
  <c r="P177" i="66"/>
  <c r="R176" i="66"/>
  <c r="P176" i="66"/>
  <c r="R175" i="66"/>
  <c r="P175" i="66"/>
  <c r="R174" i="66"/>
  <c r="P174" i="66"/>
  <c r="R173" i="66"/>
  <c r="P173" i="66"/>
  <c r="R172" i="66"/>
  <c r="P172" i="66"/>
  <c r="R171" i="66"/>
  <c r="P171" i="66"/>
  <c r="R170" i="66"/>
  <c r="P170" i="66"/>
  <c r="R169" i="66"/>
  <c r="P169" i="66"/>
  <c r="R168" i="66"/>
  <c r="P168" i="66"/>
  <c r="R167" i="66"/>
  <c r="P167" i="66"/>
  <c r="R166" i="66"/>
  <c r="P166" i="66"/>
  <c r="R165" i="66"/>
  <c r="P165" i="66"/>
  <c r="R164" i="66"/>
  <c r="P164" i="66"/>
  <c r="R163" i="66"/>
  <c r="P163" i="66"/>
  <c r="R162" i="66"/>
  <c r="P162" i="66"/>
  <c r="R161" i="66"/>
  <c r="P161" i="66"/>
  <c r="R160" i="66"/>
  <c r="P160" i="66"/>
  <c r="R159" i="66"/>
  <c r="P159" i="66"/>
  <c r="R158" i="66"/>
  <c r="P158" i="66"/>
  <c r="R157" i="66"/>
  <c r="P157" i="66"/>
  <c r="R156" i="66"/>
  <c r="P156" i="66"/>
  <c r="R155" i="66"/>
  <c r="P155" i="66"/>
  <c r="R154" i="66"/>
  <c r="P154" i="66"/>
  <c r="R153" i="66"/>
  <c r="P153" i="66"/>
  <c r="R152" i="66"/>
  <c r="P152" i="66"/>
  <c r="L152" i="66"/>
  <c r="N152" i="66"/>
  <c r="F152" i="66"/>
  <c r="D152" i="66"/>
  <c r="C152" i="66"/>
  <c r="B152" i="66"/>
  <c r="Q151" i="66"/>
  <c r="P151" i="66"/>
  <c r="R150" i="66"/>
  <c r="P150" i="66"/>
  <c r="R149" i="66"/>
  <c r="P149" i="66"/>
  <c r="R148" i="66"/>
  <c r="P148" i="66"/>
  <c r="R147" i="66"/>
  <c r="P147" i="66"/>
  <c r="R146" i="66"/>
  <c r="P146" i="66"/>
  <c r="R145" i="66"/>
  <c r="P145" i="66"/>
  <c r="R144" i="66"/>
  <c r="P144" i="66"/>
  <c r="R143" i="66"/>
  <c r="P143" i="66"/>
  <c r="R142" i="66"/>
  <c r="P142" i="66"/>
  <c r="R141" i="66"/>
  <c r="P141" i="66"/>
  <c r="R140" i="66"/>
  <c r="P140" i="66"/>
  <c r="R139" i="66"/>
  <c r="P139" i="66"/>
  <c r="R138" i="66"/>
  <c r="P138" i="66"/>
  <c r="R137" i="66"/>
  <c r="P137" i="66"/>
  <c r="R136" i="66"/>
  <c r="P136" i="66"/>
  <c r="R135" i="66"/>
  <c r="P135" i="66"/>
  <c r="R134" i="66"/>
  <c r="P134" i="66"/>
  <c r="R133" i="66"/>
  <c r="P133" i="66"/>
  <c r="R132" i="66"/>
  <c r="P132" i="66"/>
  <c r="R131" i="66"/>
  <c r="P131" i="66"/>
  <c r="R130" i="66"/>
  <c r="P130" i="66"/>
  <c r="R129" i="66"/>
  <c r="P129" i="66"/>
  <c r="R128" i="66"/>
  <c r="P128" i="66"/>
  <c r="R127" i="66"/>
  <c r="P127" i="66"/>
  <c r="R126" i="66"/>
  <c r="P126" i="66"/>
  <c r="R125" i="66"/>
  <c r="P125" i="66"/>
  <c r="R124" i="66"/>
  <c r="P124" i="66"/>
  <c r="R123" i="66"/>
  <c r="P123" i="66"/>
  <c r="R122" i="66"/>
  <c r="P122" i="66"/>
  <c r="L122" i="66"/>
  <c r="Q121" i="66"/>
  <c r="P121" i="66"/>
  <c r="R120" i="66"/>
  <c r="P120" i="66"/>
  <c r="R119" i="66"/>
  <c r="P119" i="66"/>
  <c r="R118" i="66"/>
  <c r="P118" i="66"/>
  <c r="R117" i="66"/>
  <c r="P117" i="66"/>
  <c r="R116" i="66"/>
  <c r="P116" i="66"/>
  <c r="R115" i="66"/>
  <c r="P115" i="66"/>
  <c r="R114" i="66"/>
  <c r="P114" i="66"/>
  <c r="R113" i="66"/>
  <c r="P113" i="66"/>
  <c r="R112" i="66"/>
  <c r="P112" i="66"/>
  <c r="R111" i="66"/>
  <c r="P111" i="66"/>
  <c r="R110" i="66"/>
  <c r="P110" i="66"/>
  <c r="R109" i="66"/>
  <c r="P109" i="66"/>
  <c r="R108" i="66"/>
  <c r="P108" i="66"/>
  <c r="R107" i="66"/>
  <c r="P107" i="66"/>
  <c r="R106" i="66"/>
  <c r="P106" i="66"/>
  <c r="R105" i="66"/>
  <c r="P105" i="66"/>
  <c r="R104" i="66"/>
  <c r="P104" i="66"/>
  <c r="R103" i="66"/>
  <c r="P103" i="66"/>
  <c r="R102" i="66"/>
  <c r="P102" i="66"/>
  <c r="R101" i="66"/>
  <c r="P101" i="66"/>
  <c r="R100" i="66"/>
  <c r="P100" i="66"/>
  <c r="R99" i="66"/>
  <c r="P99" i="66"/>
  <c r="R98" i="66"/>
  <c r="P98" i="66"/>
  <c r="R97" i="66"/>
  <c r="P97" i="66"/>
  <c r="R96" i="66"/>
  <c r="P96" i="66"/>
  <c r="R95" i="66"/>
  <c r="P95" i="66"/>
  <c r="R94" i="66"/>
  <c r="P94" i="66"/>
  <c r="R93" i="66"/>
  <c r="P93" i="66"/>
  <c r="R92" i="66"/>
  <c r="P92" i="66"/>
  <c r="L92" i="66"/>
  <c r="N92" i="66"/>
  <c r="E92" i="66"/>
  <c r="D92" i="66"/>
  <c r="A92" i="66"/>
  <c r="Q91" i="66"/>
  <c r="P91" i="66"/>
  <c r="R90" i="66"/>
  <c r="P90" i="66"/>
  <c r="R89" i="66"/>
  <c r="P89" i="66"/>
  <c r="R88" i="66"/>
  <c r="P88" i="66"/>
  <c r="R87" i="66"/>
  <c r="P87" i="66"/>
  <c r="R86" i="66"/>
  <c r="P86" i="66"/>
  <c r="R85" i="66"/>
  <c r="P85" i="66"/>
  <c r="R84" i="66"/>
  <c r="P84" i="66"/>
  <c r="R83" i="66"/>
  <c r="P83" i="66"/>
  <c r="R82" i="66"/>
  <c r="P82" i="66"/>
  <c r="R81" i="66"/>
  <c r="P81" i="66"/>
  <c r="R80" i="66"/>
  <c r="P80" i="66"/>
  <c r="R79" i="66"/>
  <c r="P79" i="66"/>
  <c r="R78" i="66"/>
  <c r="P78" i="66"/>
  <c r="R77" i="66"/>
  <c r="P77" i="66"/>
  <c r="R76" i="66"/>
  <c r="P76" i="66"/>
  <c r="R75" i="66"/>
  <c r="P75" i="66"/>
  <c r="R74" i="66"/>
  <c r="P74" i="66"/>
  <c r="R73" i="66"/>
  <c r="P73" i="66"/>
  <c r="R72" i="66"/>
  <c r="P72" i="66"/>
  <c r="R71" i="66"/>
  <c r="P71" i="66"/>
  <c r="R70" i="66"/>
  <c r="P70" i="66"/>
  <c r="R69" i="66"/>
  <c r="P69" i="66"/>
  <c r="R68" i="66"/>
  <c r="P68" i="66"/>
  <c r="R67" i="66"/>
  <c r="P67" i="66"/>
  <c r="R66" i="66"/>
  <c r="P66" i="66"/>
  <c r="R65" i="66"/>
  <c r="P65" i="66"/>
  <c r="R64" i="66"/>
  <c r="P64" i="66"/>
  <c r="R63" i="66"/>
  <c r="P63" i="66"/>
  <c r="R62" i="66"/>
  <c r="P62" i="66"/>
  <c r="F62" i="66"/>
  <c r="Q61" i="66"/>
  <c r="P61" i="66"/>
  <c r="R60" i="66"/>
  <c r="P60" i="66"/>
  <c r="R59" i="66"/>
  <c r="P59" i="66"/>
  <c r="R57" i="66"/>
  <c r="P57" i="66"/>
  <c r="R56" i="66"/>
  <c r="P56" i="66"/>
  <c r="R55" i="66"/>
  <c r="P55" i="66"/>
  <c r="R54" i="66"/>
  <c r="P54" i="66"/>
  <c r="R53" i="66"/>
  <c r="P53" i="66"/>
  <c r="R52" i="66"/>
  <c r="P52" i="66"/>
  <c r="R51" i="66"/>
  <c r="P51" i="66"/>
  <c r="R50" i="66"/>
  <c r="P50" i="66"/>
  <c r="R49" i="66"/>
  <c r="P49" i="66"/>
  <c r="R48" i="66"/>
  <c r="P48" i="66"/>
  <c r="R47" i="66"/>
  <c r="P47" i="66"/>
  <c r="R46" i="66"/>
  <c r="P46" i="66"/>
  <c r="R45" i="66"/>
  <c r="P45" i="66"/>
  <c r="R44" i="66"/>
  <c r="P44" i="66"/>
  <c r="R43" i="66"/>
  <c r="P43" i="66"/>
  <c r="R42" i="66"/>
  <c r="P42" i="66"/>
  <c r="R41" i="66"/>
  <c r="P41" i="66"/>
  <c r="R40" i="66"/>
  <c r="P40" i="66"/>
  <c r="R39" i="66"/>
  <c r="P39" i="66"/>
  <c r="R38" i="66"/>
  <c r="P38" i="66"/>
  <c r="R37" i="66"/>
  <c r="P37" i="66"/>
  <c r="R36" i="66"/>
  <c r="P36" i="66"/>
  <c r="R35" i="66"/>
  <c r="P35" i="66"/>
  <c r="R34" i="66"/>
  <c r="P34" i="66"/>
  <c r="R33" i="66"/>
  <c r="P33" i="66"/>
  <c r="R32" i="66"/>
  <c r="P32" i="66"/>
  <c r="L32" i="66"/>
  <c r="N32" i="66"/>
  <c r="D32" i="66"/>
  <c r="C32" i="66"/>
  <c r="B32" i="66"/>
  <c r="Q31" i="66"/>
  <c r="P31" i="66"/>
  <c r="R30" i="66"/>
  <c r="P30" i="66"/>
  <c r="P28" i="66"/>
  <c r="P27" i="66"/>
  <c r="P26" i="66"/>
  <c r="P25" i="66"/>
  <c r="P24" i="66"/>
  <c r="P23" i="66"/>
  <c r="P22" i="66"/>
  <c r="Q21" i="66"/>
  <c r="P20" i="66"/>
  <c r="R19" i="66"/>
  <c r="P19" i="66"/>
  <c r="R18" i="66"/>
  <c r="P18" i="66"/>
  <c r="R17" i="66"/>
  <c r="P17" i="66"/>
  <c r="R16" i="66"/>
  <c r="P16" i="66"/>
  <c r="R15" i="66"/>
  <c r="P15" i="66"/>
  <c r="R14" i="66"/>
  <c r="P14" i="66"/>
  <c r="R13" i="66"/>
  <c r="P13" i="66"/>
  <c r="R12" i="66"/>
  <c r="P12" i="66"/>
  <c r="R11" i="66"/>
  <c r="P11" i="66"/>
  <c r="R10" i="66"/>
  <c r="P10" i="66"/>
  <c r="R9" i="66"/>
  <c r="P9" i="66"/>
  <c r="R8" i="66"/>
  <c r="P8" i="66"/>
  <c r="R7" i="66"/>
  <c r="P7" i="66"/>
  <c r="R6" i="66"/>
  <c r="P6" i="66"/>
  <c r="R5" i="66"/>
  <c r="P5" i="66"/>
  <c r="R4" i="66"/>
  <c r="P4" i="66"/>
  <c r="R3" i="66"/>
  <c r="P3" i="66"/>
  <c r="M3" i="66"/>
  <c r="D3" i="66"/>
  <c r="Q2" i="66"/>
  <c r="P2" i="66"/>
  <c r="R1" i="66"/>
  <c r="P1" i="66"/>
  <c r="G153" i="65"/>
  <c r="H153" i="65"/>
  <c r="J153" i="65"/>
  <c r="A153" i="65" s="1"/>
  <c r="K153" i="65"/>
  <c r="L153" i="65"/>
  <c r="O153" i="65"/>
  <c r="G154" i="65"/>
  <c r="H154" i="65"/>
  <c r="J154" i="65"/>
  <c r="B154" i="65" s="1"/>
  <c r="K154" i="65"/>
  <c r="N154" i="65"/>
  <c r="O154" i="65"/>
  <c r="G155" i="65"/>
  <c r="H155" i="65"/>
  <c r="J155" i="65"/>
  <c r="C155" i="65" s="1"/>
  <c r="K155" i="65"/>
  <c r="O155" i="65"/>
  <c r="G156" i="65"/>
  <c r="H156" i="65"/>
  <c r="J156" i="65"/>
  <c r="K156" i="65"/>
  <c r="O156" i="65"/>
  <c r="G157" i="65"/>
  <c r="H157" i="65"/>
  <c r="J157" i="65"/>
  <c r="C157" i="65" s="1"/>
  <c r="K157" i="65"/>
  <c r="O157" i="65"/>
  <c r="G158" i="65"/>
  <c r="H158" i="65"/>
  <c r="J158" i="65"/>
  <c r="K158" i="65"/>
  <c r="O158" i="65"/>
  <c r="G159" i="65"/>
  <c r="H159" i="65"/>
  <c r="J159" i="65"/>
  <c r="C159" i="65" s="1"/>
  <c r="K159" i="65"/>
  <c r="O159" i="65"/>
  <c r="G160" i="65"/>
  <c r="H160" i="65"/>
  <c r="J160" i="65"/>
  <c r="K160" i="65"/>
  <c r="O160" i="65"/>
  <c r="D161" i="65"/>
  <c r="G161" i="65"/>
  <c r="H161" i="65"/>
  <c r="J161" i="65"/>
  <c r="A161" i="65" s="1"/>
  <c r="K161" i="65"/>
  <c r="L161" i="65"/>
  <c r="O161" i="65"/>
  <c r="G162" i="65"/>
  <c r="H162" i="65"/>
  <c r="J162" i="65"/>
  <c r="C162" i="65" s="1"/>
  <c r="K162" i="65"/>
  <c r="L162" i="65"/>
  <c r="N162" i="65"/>
  <c r="O162" i="65"/>
  <c r="G163" i="65"/>
  <c r="H163" i="65"/>
  <c r="J163" i="65"/>
  <c r="C163" i="65" s="1"/>
  <c r="K163" i="65"/>
  <c r="O163" i="65"/>
  <c r="G164" i="65"/>
  <c r="H164" i="65"/>
  <c r="J164" i="65"/>
  <c r="K164" i="65"/>
  <c r="O164" i="65"/>
  <c r="G165" i="65"/>
  <c r="H165" i="65"/>
  <c r="J165" i="65"/>
  <c r="A165" i="65" s="1"/>
  <c r="K165" i="65"/>
  <c r="O165" i="65"/>
  <c r="G166" i="65"/>
  <c r="H166" i="65"/>
  <c r="J166" i="65"/>
  <c r="K166" i="65"/>
  <c r="O166" i="65"/>
  <c r="G167" i="65"/>
  <c r="H167" i="65"/>
  <c r="J167" i="65"/>
  <c r="C167" i="65" s="1"/>
  <c r="K167" i="65"/>
  <c r="O167" i="65"/>
  <c r="G168" i="65"/>
  <c r="H168" i="65"/>
  <c r="J168" i="65"/>
  <c r="K168" i="65"/>
  <c r="O168" i="65"/>
  <c r="G169" i="65"/>
  <c r="H169" i="65"/>
  <c r="J169" i="65"/>
  <c r="A169" i="65" s="1"/>
  <c r="K169" i="65"/>
  <c r="L169" i="65"/>
  <c r="O169" i="65"/>
  <c r="G170" i="65"/>
  <c r="H170" i="65"/>
  <c r="J170" i="65"/>
  <c r="B170" i="65" s="1"/>
  <c r="K170" i="65"/>
  <c r="N170" i="65"/>
  <c r="O170" i="65"/>
  <c r="G171" i="65"/>
  <c r="H171" i="65"/>
  <c r="J171" i="65"/>
  <c r="C171" i="65" s="1"/>
  <c r="K171" i="65"/>
  <c r="O171" i="65"/>
  <c r="G172" i="65"/>
  <c r="H172" i="65"/>
  <c r="J172" i="65"/>
  <c r="K172" i="65"/>
  <c r="O172" i="65"/>
  <c r="G173" i="65"/>
  <c r="H173" i="65"/>
  <c r="J173" i="65"/>
  <c r="A173" i="65" s="1"/>
  <c r="K173" i="65"/>
  <c r="O173" i="65"/>
  <c r="G174" i="65"/>
  <c r="H174" i="65"/>
  <c r="J174" i="65"/>
  <c r="K174" i="65"/>
  <c r="O174" i="65"/>
  <c r="G175" i="65"/>
  <c r="H175" i="65"/>
  <c r="J175" i="65"/>
  <c r="C175" i="65" s="1"/>
  <c r="K175" i="65"/>
  <c r="O175" i="65"/>
  <c r="G176" i="65"/>
  <c r="H176" i="65"/>
  <c r="J176" i="65"/>
  <c r="K176" i="65"/>
  <c r="O176" i="65"/>
  <c r="D177" i="65"/>
  <c r="G177" i="65"/>
  <c r="H177" i="65"/>
  <c r="J177" i="65"/>
  <c r="A177" i="65" s="1"/>
  <c r="K177" i="65"/>
  <c r="L177" i="65"/>
  <c r="N177" i="65"/>
  <c r="O177" i="65"/>
  <c r="G178" i="65"/>
  <c r="H178" i="65"/>
  <c r="J178" i="65"/>
  <c r="B178" i="65" s="1"/>
  <c r="K178" i="65"/>
  <c r="N178" i="65"/>
  <c r="O178" i="65"/>
  <c r="G179" i="65"/>
  <c r="H179" i="65"/>
  <c r="J179" i="65"/>
  <c r="C179" i="65" s="1"/>
  <c r="K179" i="65"/>
  <c r="O179" i="65"/>
  <c r="O152" i="65"/>
  <c r="K152" i="65"/>
  <c r="J152" i="65"/>
  <c r="H152" i="65"/>
  <c r="G152" i="65"/>
  <c r="G123" i="65"/>
  <c r="H123" i="65"/>
  <c r="J123" i="65"/>
  <c r="K123" i="65"/>
  <c r="O123" i="65"/>
  <c r="G124" i="65"/>
  <c r="H124" i="65"/>
  <c r="J124" i="65"/>
  <c r="E124" i="65" s="1"/>
  <c r="K124" i="65"/>
  <c r="O124" i="65"/>
  <c r="G125" i="65"/>
  <c r="H125" i="65"/>
  <c r="J125" i="65"/>
  <c r="C125" i="65" s="1"/>
  <c r="K125" i="65"/>
  <c r="O125" i="65"/>
  <c r="G126" i="65"/>
  <c r="H126" i="65"/>
  <c r="J126" i="65"/>
  <c r="D126" i="65" s="1"/>
  <c r="K126" i="65"/>
  <c r="O126" i="65"/>
  <c r="G127" i="65"/>
  <c r="H127" i="65"/>
  <c r="J127" i="65"/>
  <c r="A127" i="65" s="1"/>
  <c r="K127" i="65"/>
  <c r="N127" i="65"/>
  <c r="O127" i="65"/>
  <c r="G128" i="65"/>
  <c r="H128" i="65"/>
  <c r="J128" i="65"/>
  <c r="B128" i="65" s="1"/>
  <c r="K128" i="65"/>
  <c r="O128" i="65"/>
  <c r="G129" i="65"/>
  <c r="H129" i="65"/>
  <c r="J129" i="65"/>
  <c r="C129" i="65" s="1"/>
  <c r="K129" i="65"/>
  <c r="O129" i="65"/>
  <c r="G130" i="65"/>
  <c r="H130" i="65"/>
  <c r="J130" i="65"/>
  <c r="B130" i="65" s="1"/>
  <c r="K130" i="65"/>
  <c r="O130" i="65"/>
  <c r="G131" i="65"/>
  <c r="H131" i="65"/>
  <c r="J131" i="65"/>
  <c r="B131" i="65" s="1"/>
  <c r="K131" i="65"/>
  <c r="N131" i="65"/>
  <c r="O131" i="65"/>
  <c r="G132" i="65"/>
  <c r="H132" i="65"/>
  <c r="J132" i="65"/>
  <c r="B132" i="65" s="1"/>
  <c r="K132" i="65"/>
  <c r="O132" i="65"/>
  <c r="G133" i="65"/>
  <c r="H133" i="65"/>
  <c r="J133" i="65"/>
  <c r="C133" i="65" s="1"/>
  <c r="K133" i="65"/>
  <c r="O133" i="65"/>
  <c r="G134" i="65"/>
  <c r="H134" i="65"/>
  <c r="J134" i="65"/>
  <c r="A134" i="65" s="1"/>
  <c r="K134" i="65"/>
  <c r="N134" i="65"/>
  <c r="O134" i="65"/>
  <c r="G135" i="65"/>
  <c r="H135" i="65"/>
  <c r="J135" i="65"/>
  <c r="B135" i="65" s="1"/>
  <c r="K135" i="65"/>
  <c r="O135" i="65"/>
  <c r="G136" i="65"/>
  <c r="H136" i="65"/>
  <c r="J136" i="65"/>
  <c r="B136" i="65" s="1"/>
  <c r="K136" i="65"/>
  <c r="O136" i="65"/>
  <c r="G137" i="65"/>
  <c r="H137" i="65"/>
  <c r="J137" i="65"/>
  <c r="C137" i="65" s="1"/>
  <c r="K137" i="65"/>
  <c r="O137" i="65"/>
  <c r="G138" i="65"/>
  <c r="H138" i="65"/>
  <c r="J138" i="65"/>
  <c r="C138" i="65" s="1"/>
  <c r="K138" i="65"/>
  <c r="O138" i="65"/>
  <c r="G139" i="65"/>
  <c r="H139" i="65"/>
  <c r="J139" i="65"/>
  <c r="B139" i="65" s="1"/>
  <c r="K139" i="65"/>
  <c r="N139" i="65"/>
  <c r="O139" i="65"/>
  <c r="G140" i="65"/>
  <c r="H140" i="65"/>
  <c r="I140" i="65"/>
  <c r="J140" i="65"/>
  <c r="B140" i="65" s="1"/>
  <c r="K140" i="65"/>
  <c r="M140" i="65"/>
  <c r="N140" i="65"/>
  <c r="O140" i="65"/>
  <c r="G141" i="65"/>
  <c r="H141" i="65"/>
  <c r="J141" i="65"/>
  <c r="C141" i="65" s="1"/>
  <c r="K141" i="65"/>
  <c r="O141" i="65"/>
  <c r="G142" i="65"/>
  <c r="H142" i="65"/>
  <c r="J142" i="65"/>
  <c r="A142" i="65" s="1"/>
  <c r="K142" i="65"/>
  <c r="O142" i="65"/>
  <c r="G143" i="65"/>
  <c r="H143" i="65"/>
  <c r="J143" i="65"/>
  <c r="K143" i="65"/>
  <c r="O143" i="65"/>
  <c r="G144" i="65"/>
  <c r="H144" i="65"/>
  <c r="I144" i="65"/>
  <c r="J144" i="65"/>
  <c r="B144" i="65" s="1"/>
  <c r="K144" i="65"/>
  <c r="O144" i="65"/>
  <c r="G145" i="65"/>
  <c r="H145" i="65"/>
  <c r="J145" i="65"/>
  <c r="C145" i="65" s="1"/>
  <c r="K145" i="65"/>
  <c r="O145" i="65"/>
  <c r="G146" i="65"/>
  <c r="H146" i="65"/>
  <c r="J146" i="65"/>
  <c r="B146" i="65" s="1"/>
  <c r="K146" i="65"/>
  <c r="N146" i="65"/>
  <c r="O146" i="65"/>
  <c r="G147" i="65"/>
  <c r="H147" i="65"/>
  <c r="J147" i="65"/>
  <c r="B147" i="65" s="1"/>
  <c r="K147" i="65"/>
  <c r="N147" i="65"/>
  <c r="O147" i="65"/>
  <c r="G148" i="65"/>
  <c r="H148" i="65"/>
  <c r="J148" i="65"/>
  <c r="A148" i="65" s="1"/>
  <c r="K148" i="65"/>
  <c r="O148" i="65"/>
  <c r="G149" i="65"/>
  <c r="H149" i="65"/>
  <c r="J149" i="65"/>
  <c r="C149" i="65" s="1"/>
  <c r="K149" i="65"/>
  <c r="O149" i="65"/>
  <c r="O122" i="65"/>
  <c r="K122" i="65"/>
  <c r="J122" i="65"/>
  <c r="H122" i="65"/>
  <c r="G122" i="65"/>
  <c r="G93" i="65"/>
  <c r="H93" i="65"/>
  <c r="J93" i="65"/>
  <c r="C93" i="65" s="1"/>
  <c r="K93" i="65"/>
  <c r="N93" i="65"/>
  <c r="O93" i="65"/>
  <c r="G94" i="65"/>
  <c r="H94" i="65"/>
  <c r="J94" i="65"/>
  <c r="E94" i="65" s="1"/>
  <c r="K94" i="65"/>
  <c r="O94" i="65"/>
  <c r="F95" i="65"/>
  <c r="G95" i="65"/>
  <c r="H95" i="65"/>
  <c r="J95" i="65"/>
  <c r="K95" i="65"/>
  <c r="O95" i="65"/>
  <c r="G96" i="65"/>
  <c r="H96" i="65"/>
  <c r="J96" i="65"/>
  <c r="C96" i="65" s="1"/>
  <c r="K96" i="65"/>
  <c r="O96" i="65"/>
  <c r="G97" i="65"/>
  <c r="H97" i="65"/>
  <c r="J97" i="65"/>
  <c r="D97" i="65" s="1"/>
  <c r="K97" i="65"/>
  <c r="O97" i="65"/>
  <c r="G98" i="65"/>
  <c r="H98" i="65"/>
  <c r="J98" i="65"/>
  <c r="A98" i="65" s="1"/>
  <c r="K98" i="65"/>
  <c r="O98" i="65"/>
  <c r="G99" i="65"/>
  <c r="H99" i="65"/>
  <c r="J99" i="65"/>
  <c r="N99" i="65" s="1"/>
  <c r="K99" i="65"/>
  <c r="O99" i="65"/>
  <c r="G100" i="65"/>
  <c r="H100" i="65"/>
  <c r="J100" i="65"/>
  <c r="D100" i="65" s="1"/>
  <c r="K100" i="65"/>
  <c r="O100" i="65"/>
  <c r="G101" i="65"/>
  <c r="H101" i="65"/>
  <c r="J101" i="65"/>
  <c r="A101" i="65" s="1"/>
  <c r="K101" i="65"/>
  <c r="O101" i="65"/>
  <c r="G102" i="65"/>
  <c r="H102" i="65"/>
  <c r="J102" i="65"/>
  <c r="I102" i="65" s="1"/>
  <c r="K102" i="65"/>
  <c r="O102" i="65"/>
  <c r="G103" i="65"/>
  <c r="H103" i="65"/>
  <c r="J103" i="65"/>
  <c r="N103" i="65" s="1"/>
  <c r="K103" i="65"/>
  <c r="O103" i="65"/>
  <c r="C104" i="65"/>
  <c r="G104" i="65"/>
  <c r="H104" i="65"/>
  <c r="J104" i="65"/>
  <c r="D104" i="65" s="1"/>
  <c r="K104" i="65"/>
  <c r="O104" i="65"/>
  <c r="G105" i="65"/>
  <c r="H105" i="65"/>
  <c r="J105" i="65"/>
  <c r="B105" i="65" s="1"/>
  <c r="K105" i="65"/>
  <c r="O105" i="65"/>
  <c r="G106" i="65"/>
  <c r="H106" i="65"/>
  <c r="J106" i="65"/>
  <c r="K106" i="65"/>
  <c r="O106" i="65"/>
  <c r="G107" i="65"/>
  <c r="H107" i="65"/>
  <c r="J107" i="65"/>
  <c r="N107" i="65" s="1"/>
  <c r="K107" i="65"/>
  <c r="O107" i="65"/>
  <c r="G108" i="65"/>
  <c r="H108" i="65"/>
  <c r="J108" i="65"/>
  <c r="C108" i="65" s="1"/>
  <c r="K108" i="65"/>
  <c r="O108" i="65"/>
  <c r="G109" i="65"/>
  <c r="H109" i="65"/>
  <c r="J109" i="65"/>
  <c r="B109" i="65" s="1"/>
  <c r="K109" i="65"/>
  <c r="N109" i="65"/>
  <c r="O109" i="65"/>
  <c r="G110" i="65"/>
  <c r="H110" i="65"/>
  <c r="J110" i="65"/>
  <c r="B110" i="65" s="1"/>
  <c r="K110" i="65"/>
  <c r="O110" i="65"/>
  <c r="G111" i="65"/>
  <c r="H111" i="65"/>
  <c r="J111" i="65"/>
  <c r="K111" i="65"/>
  <c r="O111" i="65"/>
  <c r="G112" i="65"/>
  <c r="H112" i="65"/>
  <c r="J112" i="65"/>
  <c r="B112" i="65" s="1"/>
  <c r="K112" i="65"/>
  <c r="N112" i="65"/>
  <c r="O112" i="65"/>
  <c r="G113" i="65"/>
  <c r="H113" i="65"/>
  <c r="J113" i="65"/>
  <c r="K113" i="65"/>
  <c r="O113" i="65"/>
  <c r="E114" i="65"/>
  <c r="G114" i="65"/>
  <c r="H114" i="65"/>
  <c r="J114" i="65"/>
  <c r="K114" i="65"/>
  <c r="O114" i="65"/>
  <c r="G115" i="65"/>
  <c r="H115" i="65"/>
  <c r="J115" i="65"/>
  <c r="K115" i="65"/>
  <c r="O115" i="65"/>
  <c r="G116" i="65"/>
  <c r="H116" i="65"/>
  <c r="J116" i="65"/>
  <c r="K116" i="65"/>
  <c r="O116" i="65"/>
  <c r="G117" i="65"/>
  <c r="H117" i="65"/>
  <c r="J117" i="65"/>
  <c r="B117" i="65" s="1"/>
  <c r="K117" i="65"/>
  <c r="N117" i="65"/>
  <c r="O117" i="65"/>
  <c r="G118" i="65"/>
  <c r="H118" i="65"/>
  <c r="J118" i="65"/>
  <c r="B118" i="65" s="1"/>
  <c r="K118" i="65"/>
  <c r="O118" i="65"/>
  <c r="G119" i="65"/>
  <c r="H119" i="65"/>
  <c r="J119" i="65"/>
  <c r="A119" i="65" s="1"/>
  <c r="K119" i="65"/>
  <c r="O119" i="65"/>
  <c r="O92" i="65"/>
  <c r="K92" i="65"/>
  <c r="G92" i="65"/>
  <c r="H92" i="65"/>
  <c r="J92" i="65"/>
  <c r="I92" i="65" s="1"/>
  <c r="G63" i="65"/>
  <c r="H63" i="65"/>
  <c r="J63" i="65"/>
  <c r="D63" i="65" s="1"/>
  <c r="K63" i="65"/>
  <c r="O63" i="65"/>
  <c r="G64" i="65"/>
  <c r="H64" i="65"/>
  <c r="J64" i="65"/>
  <c r="E64" i="65" s="1"/>
  <c r="K64" i="65"/>
  <c r="O64" i="65"/>
  <c r="G65" i="65"/>
  <c r="H65" i="65"/>
  <c r="J65" i="65"/>
  <c r="K65" i="65"/>
  <c r="O65" i="65"/>
  <c r="G66" i="65"/>
  <c r="H66" i="65"/>
  <c r="J66" i="65"/>
  <c r="D66" i="65" s="1"/>
  <c r="K66" i="65"/>
  <c r="O66" i="65"/>
  <c r="G67" i="65"/>
  <c r="H67" i="65"/>
  <c r="J67" i="65"/>
  <c r="K67" i="65"/>
  <c r="O67" i="65"/>
  <c r="G68" i="65"/>
  <c r="H68" i="65"/>
  <c r="J68" i="65"/>
  <c r="K68" i="65"/>
  <c r="O68" i="65"/>
  <c r="G69" i="65"/>
  <c r="H69" i="65"/>
  <c r="J69" i="65"/>
  <c r="C69" i="65" s="1"/>
  <c r="K69" i="65"/>
  <c r="N69" i="65"/>
  <c r="O69" i="65"/>
  <c r="G70" i="65"/>
  <c r="H70" i="65"/>
  <c r="J70" i="65"/>
  <c r="D70" i="65" s="1"/>
  <c r="K70" i="65"/>
  <c r="O70" i="65"/>
  <c r="G71" i="65"/>
  <c r="H71" i="65"/>
  <c r="J71" i="65"/>
  <c r="N71" i="65" s="1"/>
  <c r="K71" i="65"/>
  <c r="O71" i="65"/>
  <c r="G72" i="65"/>
  <c r="H72" i="65"/>
  <c r="J72" i="65"/>
  <c r="K72" i="65"/>
  <c r="O72" i="65"/>
  <c r="G73" i="65"/>
  <c r="H73" i="65"/>
  <c r="J73" i="65"/>
  <c r="K73" i="65"/>
  <c r="O73" i="65"/>
  <c r="G74" i="65"/>
  <c r="H74" i="65"/>
  <c r="J74" i="65"/>
  <c r="K74" i="65"/>
  <c r="O74" i="65"/>
  <c r="G75" i="65"/>
  <c r="H75" i="65"/>
  <c r="J75" i="65"/>
  <c r="C75" i="65" s="1"/>
  <c r="K75" i="65"/>
  <c r="O75" i="65"/>
  <c r="G76" i="65"/>
  <c r="H76" i="65"/>
  <c r="J76" i="65"/>
  <c r="K76" i="65"/>
  <c r="O76" i="65"/>
  <c r="G77" i="65"/>
  <c r="H77" i="65"/>
  <c r="J77" i="65"/>
  <c r="K77" i="65"/>
  <c r="O77" i="65"/>
  <c r="G78" i="65"/>
  <c r="H78" i="65"/>
  <c r="J78" i="65"/>
  <c r="C78" i="65" s="1"/>
  <c r="K78" i="65"/>
  <c r="O78" i="65"/>
  <c r="G79" i="65"/>
  <c r="H79" i="65"/>
  <c r="J79" i="65"/>
  <c r="D79" i="65" s="1"/>
  <c r="K79" i="65"/>
  <c r="O79" i="65"/>
  <c r="E80" i="65"/>
  <c r="G80" i="65"/>
  <c r="H80" i="65"/>
  <c r="J80" i="65"/>
  <c r="K80" i="65"/>
  <c r="O80" i="65"/>
  <c r="G81" i="65"/>
  <c r="H81" i="65"/>
  <c r="J81" i="65"/>
  <c r="K81" i="65"/>
  <c r="O81" i="65"/>
  <c r="G82" i="65"/>
  <c r="H82" i="65"/>
  <c r="J82" i="65"/>
  <c r="D82" i="65" s="1"/>
  <c r="K82" i="65"/>
  <c r="N82" i="65"/>
  <c r="O82" i="65"/>
  <c r="G83" i="65"/>
  <c r="H83" i="65"/>
  <c r="J83" i="65"/>
  <c r="A83" i="65" s="1"/>
  <c r="K83" i="65"/>
  <c r="O83" i="65"/>
  <c r="G84" i="65"/>
  <c r="H84" i="65"/>
  <c r="J84" i="65"/>
  <c r="B84" i="65" s="1"/>
  <c r="K84" i="65"/>
  <c r="L84" i="65"/>
  <c r="N84" i="65"/>
  <c r="O84" i="65"/>
  <c r="G85" i="65"/>
  <c r="H85" i="65"/>
  <c r="J85" i="65"/>
  <c r="C85" i="65" s="1"/>
  <c r="K85" i="65"/>
  <c r="O85" i="65"/>
  <c r="G86" i="65"/>
  <c r="H86" i="65"/>
  <c r="J86" i="65"/>
  <c r="K86" i="65"/>
  <c r="O86" i="65"/>
  <c r="G87" i="65"/>
  <c r="H87" i="65"/>
  <c r="J87" i="65"/>
  <c r="C87" i="65" s="1"/>
  <c r="K87" i="65"/>
  <c r="N87" i="65"/>
  <c r="O87" i="65"/>
  <c r="G88" i="65"/>
  <c r="H88" i="65"/>
  <c r="J88" i="65"/>
  <c r="I88" i="65" s="1"/>
  <c r="K88" i="65"/>
  <c r="O88" i="65"/>
  <c r="G89" i="65"/>
  <c r="H89" i="65"/>
  <c r="J89" i="65"/>
  <c r="C89" i="65" s="1"/>
  <c r="K89" i="65"/>
  <c r="O89" i="65"/>
  <c r="O62" i="65"/>
  <c r="K62" i="65"/>
  <c r="J62" i="65"/>
  <c r="H62" i="65"/>
  <c r="G62" i="65"/>
  <c r="G4" i="65"/>
  <c r="H4" i="65"/>
  <c r="J4" i="65"/>
  <c r="D4" i="65" s="1"/>
  <c r="K4" i="65"/>
  <c r="O4" i="65"/>
  <c r="A5" i="65"/>
  <c r="G5" i="65"/>
  <c r="H5" i="65"/>
  <c r="J5" i="65"/>
  <c r="B5" i="65" s="1"/>
  <c r="K5" i="65"/>
  <c r="L5" i="65"/>
  <c r="O5" i="65"/>
  <c r="G6" i="65"/>
  <c r="H6" i="65"/>
  <c r="J6" i="65"/>
  <c r="C6" i="65" s="1"/>
  <c r="K6" i="65"/>
  <c r="O6" i="65"/>
  <c r="G7" i="65"/>
  <c r="H7" i="65"/>
  <c r="J7" i="65"/>
  <c r="K7" i="65"/>
  <c r="O7" i="65"/>
  <c r="G8" i="65"/>
  <c r="H8" i="65"/>
  <c r="J8" i="65"/>
  <c r="K8" i="65"/>
  <c r="O8" i="65"/>
  <c r="G9" i="65"/>
  <c r="H9" i="65"/>
  <c r="J9" i="65"/>
  <c r="K9" i="65"/>
  <c r="O9" i="65"/>
  <c r="G10" i="65"/>
  <c r="H10" i="65"/>
  <c r="J10" i="65"/>
  <c r="C10" i="65" s="1"/>
  <c r="K10" i="65"/>
  <c r="O10" i="65"/>
  <c r="G11" i="65"/>
  <c r="H11" i="65"/>
  <c r="J11" i="65"/>
  <c r="C11" i="65" s="1"/>
  <c r="K11" i="65"/>
  <c r="O11" i="65"/>
  <c r="G12" i="65"/>
  <c r="H12" i="65"/>
  <c r="J12" i="65"/>
  <c r="A12" i="65" s="1"/>
  <c r="K12" i="65"/>
  <c r="O12" i="65"/>
  <c r="G13" i="65"/>
  <c r="H13" i="65"/>
  <c r="J13" i="65"/>
  <c r="K13" i="65"/>
  <c r="O13" i="65"/>
  <c r="G14" i="65"/>
  <c r="H14" i="65"/>
  <c r="J14" i="65"/>
  <c r="C14" i="65" s="1"/>
  <c r="K14" i="65"/>
  <c r="O14" i="65"/>
  <c r="G15" i="65"/>
  <c r="H15" i="65"/>
  <c r="J15" i="65"/>
  <c r="K15" i="65"/>
  <c r="O15" i="65"/>
  <c r="G16" i="65"/>
  <c r="H16" i="65"/>
  <c r="J16" i="65"/>
  <c r="K16" i="65"/>
  <c r="O16" i="65"/>
  <c r="G17" i="65"/>
  <c r="H17" i="65"/>
  <c r="J17" i="65"/>
  <c r="K17" i="65"/>
  <c r="O17" i="65"/>
  <c r="G18" i="65"/>
  <c r="H18" i="65"/>
  <c r="J18" i="65"/>
  <c r="C18" i="65" s="1"/>
  <c r="K18" i="65"/>
  <c r="O18" i="65"/>
  <c r="G19" i="65"/>
  <c r="H19" i="65"/>
  <c r="J19" i="65"/>
  <c r="K19" i="65"/>
  <c r="O19" i="65"/>
  <c r="G20" i="65"/>
  <c r="H20" i="65"/>
  <c r="J20" i="65"/>
  <c r="K20" i="65"/>
  <c r="O20" i="65"/>
  <c r="G21" i="65"/>
  <c r="H21" i="65"/>
  <c r="J21" i="65"/>
  <c r="D21" i="65" s="1"/>
  <c r="K21" i="65"/>
  <c r="N21" i="65"/>
  <c r="O21" i="65"/>
  <c r="G22" i="65"/>
  <c r="H22" i="65"/>
  <c r="J22" i="65"/>
  <c r="C22" i="65" s="1"/>
  <c r="K22" i="65"/>
  <c r="O22" i="65"/>
  <c r="G23" i="65"/>
  <c r="H23" i="65"/>
  <c r="J23" i="65"/>
  <c r="D23" i="65" s="1"/>
  <c r="K23" i="65"/>
  <c r="O23" i="65"/>
  <c r="G24" i="65"/>
  <c r="H24" i="65"/>
  <c r="J24" i="65"/>
  <c r="K24" i="65"/>
  <c r="O24" i="65"/>
  <c r="G25" i="65"/>
  <c r="H25" i="65"/>
  <c r="J25" i="65"/>
  <c r="N25" i="65" s="1"/>
  <c r="K25" i="65"/>
  <c r="O25" i="65"/>
  <c r="G26" i="65"/>
  <c r="H26" i="65"/>
  <c r="J26" i="65"/>
  <c r="C26" i="65" s="1"/>
  <c r="K26" i="65"/>
  <c r="O26" i="65"/>
  <c r="G27" i="65"/>
  <c r="H27" i="65"/>
  <c r="J27" i="65"/>
  <c r="D27" i="65" s="1"/>
  <c r="K27" i="65"/>
  <c r="O27" i="65"/>
  <c r="G28" i="65"/>
  <c r="H28" i="65"/>
  <c r="J28" i="65"/>
  <c r="A28" i="65" s="1"/>
  <c r="K28" i="65"/>
  <c r="O28" i="65"/>
  <c r="G29" i="65"/>
  <c r="H29" i="65"/>
  <c r="J29" i="65"/>
  <c r="B29" i="65" s="1"/>
  <c r="K29" i="65"/>
  <c r="O29" i="65"/>
  <c r="O3" i="65"/>
  <c r="K3" i="65"/>
  <c r="J3" i="65"/>
  <c r="M3" i="65" s="1"/>
  <c r="H3" i="65"/>
  <c r="G3" i="65"/>
  <c r="R179" i="65"/>
  <c r="P179" i="65"/>
  <c r="R178" i="65"/>
  <c r="P178" i="65"/>
  <c r="R177" i="65"/>
  <c r="P177" i="65"/>
  <c r="R176" i="65"/>
  <c r="P176" i="65"/>
  <c r="R175" i="65"/>
  <c r="P175" i="65"/>
  <c r="R174" i="65"/>
  <c r="P174" i="65"/>
  <c r="R173" i="65"/>
  <c r="P173" i="65"/>
  <c r="R172" i="65"/>
  <c r="P172" i="65"/>
  <c r="R171" i="65"/>
  <c r="P171" i="65"/>
  <c r="R170" i="65"/>
  <c r="P170" i="65"/>
  <c r="R169" i="65"/>
  <c r="P169" i="65"/>
  <c r="R168" i="65"/>
  <c r="P168" i="65"/>
  <c r="R167" i="65"/>
  <c r="P167" i="65"/>
  <c r="R166" i="65"/>
  <c r="P166" i="65"/>
  <c r="R165" i="65"/>
  <c r="P165" i="65"/>
  <c r="R164" i="65"/>
  <c r="P164" i="65"/>
  <c r="R163" i="65"/>
  <c r="P163" i="65"/>
  <c r="R162" i="65"/>
  <c r="P162" i="65"/>
  <c r="R161" i="65"/>
  <c r="P161" i="65"/>
  <c r="R160" i="65"/>
  <c r="P160" i="65"/>
  <c r="R159" i="65"/>
  <c r="P159" i="65"/>
  <c r="R158" i="65"/>
  <c r="P158" i="65"/>
  <c r="R157" i="65"/>
  <c r="P157" i="65"/>
  <c r="R156" i="65"/>
  <c r="P156" i="65"/>
  <c r="R155" i="65"/>
  <c r="P155" i="65"/>
  <c r="R154" i="65"/>
  <c r="P154" i="65"/>
  <c r="R153" i="65"/>
  <c r="P153" i="65"/>
  <c r="R152" i="65"/>
  <c r="P152" i="65"/>
  <c r="N152" i="65"/>
  <c r="B152" i="65"/>
  <c r="Q151" i="65"/>
  <c r="P151" i="65"/>
  <c r="R150" i="65"/>
  <c r="P150" i="65"/>
  <c r="R149" i="65"/>
  <c r="P149" i="65"/>
  <c r="R148" i="65"/>
  <c r="P148" i="65"/>
  <c r="R147" i="65"/>
  <c r="P147" i="65"/>
  <c r="R146" i="65"/>
  <c r="P146" i="65"/>
  <c r="R145" i="65"/>
  <c r="P145" i="65"/>
  <c r="R144" i="65"/>
  <c r="P144" i="65"/>
  <c r="R143" i="65"/>
  <c r="P143" i="65"/>
  <c r="R142" i="65"/>
  <c r="P142" i="65"/>
  <c r="R141" i="65"/>
  <c r="P141" i="65"/>
  <c r="R140" i="65"/>
  <c r="P140" i="65"/>
  <c r="R139" i="65"/>
  <c r="P139" i="65"/>
  <c r="R138" i="65"/>
  <c r="P138" i="65"/>
  <c r="R137" i="65"/>
  <c r="P137" i="65"/>
  <c r="R136" i="65"/>
  <c r="P136" i="65"/>
  <c r="R135" i="65"/>
  <c r="P135" i="65"/>
  <c r="R134" i="65"/>
  <c r="P134" i="65"/>
  <c r="R133" i="65"/>
  <c r="P133" i="65"/>
  <c r="R132" i="65"/>
  <c r="P132" i="65"/>
  <c r="R131" i="65"/>
  <c r="P131" i="65"/>
  <c r="R130" i="65"/>
  <c r="P130" i="65"/>
  <c r="R129" i="65"/>
  <c r="P129" i="65"/>
  <c r="R128" i="65"/>
  <c r="P128" i="65"/>
  <c r="R127" i="65"/>
  <c r="P127" i="65"/>
  <c r="R126" i="65"/>
  <c r="P126" i="65"/>
  <c r="R125" i="65"/>
  <c r="P125" i="65"/>
  <c r="R124" i="65"/>
  <c r="P124" i="65"/>
  <c r="R123" i="65"/>
  <c r="P123" i="65"/>
  <c r="R122" i="65"/>
  <c r="P122" i="65"/>
  <c r="M122" i="65"/>
  <c r="I122" i="65"/>
  <c r="F122" i="65"/>
  <c r="C122" i="65"/>
  <c r="B122" i="65"/>
  <c r="Q121" i="65"/>
  <c r="P121" i="65"/>
  <c r="R120" i="65"/>
  <c r="P120" i="65"/>
  <c r="R119" i="65"/>
  <c r="P119" i="65"/>
  <c r="R118" i="65"/>
  <c r="P118" i="65"/>
  <c r="R117" i="65"/>
  <c r="P117" i="65"/>
  <c r="R116" i="65"/>
  <c r="P116" i="65"/>
  <c r="R115" i="65"/>
  <c r="P115" i="65"/>
  <c r="R114" i="65"/>
  <c r="P114" i="65"/>
  <c r="R113" i="65"/>
  <c r="P113" i="65"/>
  <c r="R112" i="65"/>
  <c r="P112" i="65"/>
  <c r="R111" i="65"/>
  <c r="P111" i="65"/>
  <c r="R110" i="65"/>
  <c r="P110" i="65"/>
  <c r="R109" i="65"/>
  <c r="P109" i="65"/>
  <c r="R108" i="65"/>
  <c r="P108" i="65"/>
  <c r="R107" i="65"/>
  <c r="P107" i="65"/>
  <c r="R106" i="65"/>
  <c r="P106" i="65"/>
  <c r="R105" i="65"/>
  <c r="P105" i="65"/>
  <c r="R104" i="65"/>
  <c r="P104" i="65"/>
  <c r="R103" i="65"/>
  <c r="P103" i="65"/>
  <c r="R102" i="65"/>
  <c r="P102" i="65"/>
  <c r="R101" i="65"/>
  <c r="P101" i="65"/>
  <c r="R100" i="65"/>
  <c r="P100" i="65"/>
  <c r="R99" i="65"/>
  <c r="P99" i="65"/>
  <c r="R98" i="65"/>
  <c r="P98" i="65"/>
  <c r="R97" i="65"/>
  <c r="P97" i="65"/>
  <c r="R96" i="65"/>
  <c r="P96" i="65"/>
  <c r="R95" i="65"/>
  <c r="P95" i="65"/>
  <c r="R94" i="65"/>
  <c r="P94" i="65"/>
  <c r="R93" i="65"/>
  <c r="P93" i="65"/>
  <c r="R92" i="65"/>
  <c r="P92" i="65"/>
  <c r="F92" i="65"/>
  <c r="A92" i="65"/>
  <c r="Q91" i="65"/>
  <c r="P91" i="65"/>
  <c r="R90" i="65"/>
  <c r="P90" i="65"/>
  <c r="R89" i="65"/>
  <c r="P89" i="65"/>
  <c r="R88" i="65"/>
  <c r="P88" i="65"/>
  <c r="R87" i="65"/>
  <c r="P87" i="65"/>
  <c r="R86" i="65"/>
  <c r="P86" i="65"/>
  <c r="R85" i="65"/>
  <c r="P85" i="65"/>
  <c r="R84" i="65"/>
  <c r="P84" i="65"/>
  <c r="R83" i="65"/>
  <c r="P83" i="65"/>
  <c r="R82" i="65"/>
  <c r="P82" i="65"/>
  <c r="R81" i="65"/>
  <c r="P81" i="65"/>
  <c r="R80" i="65"/>
  <c r="P80" i="65"/>
  <c r="R79" i="65"/>
  <c r="P79" i="65"/>
  <c r="R78" i="65"/>
  <c r="P78" i="65"/>
  <c r="R77" i="65"/>
  <c r="P77" i="65"/>
  <c r="R76" i="65"/>
  <c r="P76" i="65"/>
  <c r="R75" i="65"/>
  <c r="P75" i="65"/>
  <c r="R74" i="65"/>
  <c r="P74" i="65"/>
  <c r="R73" i="65"/>
  <c r="P73" i="65"/>
  <c r="R72" i="65"/>
  <c r="P72" i="65"/>
  <c r="R71" i="65"/>
  <c r="P71" i="65"/>
  <c r="R70" i="65"/>
  <c r="P70" i="65"/>
  <c r="R69" i="65"/>
  <c r="P69" i="65"/>
  <c r="R68" i="65"/>
  <c r="P68" i="65"/>
  <c r="R67" i="65"/>
  <c r="P67" i="65"/>
  <c r="R66" i="65"/>
  <c r="P66" i="65"/>
  <c r="R65" i="65"/>
  <c r="P65" i="65"/>
  <c r="R64" i="65"/>
  <c r="P64" i="65"/>
  <c r="R63" i="65"/>
  <c r="P63" i="65"/>
  <c r="R62" i="65"/>
  <c r="P62" i="65"/>
  <c r="I62" i="65"/>
  <c r="F62" i="65"/>
  <c r="Q61" i="65"/>
  <c r="P61" i="65"/>
  <c r="R60" i="65"/>
  <c r="P60" i="65"/>
  <c r="R59" i="65"/>
  <c r="P59" i="65"/>
  <c r="R57" i="65"/>
  <c r="P57" i="65"/>
  <c r="R56" i="65"/>
  <c r="P56" i="65"/>
  <c r="R55" i="65"/>
  <c r="P55" i="65"/>
  <c r="R54" i="65"/>
  <c r="P54" i="65"/>
  <c r="R53" i="65"/>
  <c r="P53" i="65"/>
  <c r="R52" i="65"/>
  <c r="P52" i="65"/>
  <c r="R51" i="65"/>
  <c r="P51" i="65"/>
  <c r="R50" i="65"/>
  <c r="P50" i="65"/>
  <c r="R49" i="65"/>
  <c r="P49" i="65"/>
  <c r="R48" i="65"/>
  <c r="P48" i="65"/>
  <c r="R47" i="65"/>
  <c r="P47" i="65"/>
  <c r="R46" i="65"/>
  <c r="P46" i="65"/>
  <c r="R45" i="65"/>
  <c r="P45" i="65"/>
  <c r="R44" i="65"/>
  <c r="P44" i="65"/>
  <c r="R43" i="65"/>
  <c r="P43" i="65"/>
  <c r="R42" i="65"/>
  <c r="P42" i="65"/>
  <c r="R41" i="65"/>
  <c r="P41" i="65"/>
  <c r="R40" i="65"/>
  <c r="P40" i="65"/>
  <c r="R39" i="65"/>
  <c r="P39" i="65"/>
  <c r="R38" i="65"/>
  <c r="P38" i="65"/>
  <c r="R37" i="65"/>
  <c r="P37" i="65"/>
  <c r="R36" i="65"/>
  <c r="P36" i="65"/>
  <c r="R35" i="65"/>
  <c r="P35" i="65"/>
  <c r="R34" i="65"/>
  <c r="P34" i="65"/>
  <c r="R33" i="65"/>
  <c r="P33" i="65"/>
  <c r="R32" i="65"/>
  <c r="P32" i="65"/>
  <c r="Q31" i="65"/>
  <c r="P31" i="65"/>
  <c r="R30" i="65"/>
  <c r="P30" i="65"/>
  <c r="P28" i="65"/>
  <c r="P27" i="65"/>
  <c r="P26" i="65"/>
  <c r="P25" i="65"/>
  <c r="P24" i="65"/>
  <c r="P23" i="65"/>
  <c r="P22" i="65"/>
  <c r="Q21" i="65"/>
  <c r="P20" i="65"/>
  <c r="R19" i="65"/>
  <c r="P19" i="65"/>
  <c r="R18" i="65"/>
  <c r="P18" i="65"/>
  <c r="R17" i="65"/>
  <c r="P17" i="65"/>
  <c r="R16" i="65"/>
  <c r="P16" i="65"/>
  <c r="R15" i="65"/>
  <c r="P15" i="65"/>
  <c r="R14" i="65"/>
  <c r="P14" i="65"/>
  <c r="R13" i="65"/>
  <c r="P13" i="65"/>
  <c r="R12" i="65"/>
  <c r="P12" i="65"/>
  <c r="R11" i="65"/>
  <c r="P11" i="65"/>
  <c r="R10" i="65"/>
  <c r="P10" i="65"/>
  <c r="R9" i="65"/>
  <c r="P9" i="65"/>
  <c r="R8" i="65"/>
  <c r="P8" i="65"/>
  <c r="R7" i="65"/>
  <c r="P7" i="65"/>
  <c r="R6" i="65"/>
  <c r="P6" i="65"/>
  <c r="R5" i="65"/>
  <c r="P5" i="65"/>
  <c r="R4" i="65"/>
  <c r="P4" i="65"/>
  <c r="R3" i="65"/>
  <c r="P3" i="65"/>
  <c r="Q2" i="65"/>
  <c r="P2" i="65"/>
  <c r="R1" i="65"/>
  <c r="P1" i="65"/>
  <c r="G153" i="63"/>
  <c r="H153" i="63"/>
  <c r="J153" i="63"/>
  <c r="K153" i="63"/>
  <c r="O153" i="63"/>
  <c r="G154" i="63"/>
  <c r="H154" i="63"/>
  <c r="I154" i="63"/>
  <c r="J154" i="63"/>
  <c r="D154" i="63" s="1"/>
  <c r="K154" i="63"/>
  <c r="N154" i="63"/>
  <c r="O154" i="63"/>
  <c r="G155" i="63"/>
  <c r="H155" i="63"/>
  <c r="J155" i="63"/>
  <c r="C155" i="63" s="1"/>
  <c r="K155" i="63"/>
  <c r="O155" i="63"/>
  <c r="G156" i="63"/>
  <c r="H156" i="63"/>
  <c r="J156" i="63"/>
  <c r="D156" i="63" s="1"/>
  <c r="K156" i="63"/>
  <c r="O156" i="63"/>
  <c r="G157" i="63"/>
  <c r="H157" i="63"/>
  <c r="J157" i="63"/>
  <c r="B157" i="63" s="1"/>
  <c r="K157" i="63"/>
  <c r="N157" i="63"/>
  <c r="O157" i="63"/>
  <c r="G158" i="63"/>
  <c r="H158" i="63"/>
  <c r="J158" i="63"/>
  <c r="A158" i="63" s="1"/>
  <c r="K158" i="63"/>
  <c r="O158" i="63"/>
  <c r="G159" i="63"/>
  <c r="H159" i="63"/>
  <c r="J159" i="63"/>
  <c r="C159" i="63" s="1"/>
  <c r="K159" i="63"/>
  <c r="O159" i="63"/>
  <c r="G160" i="63"/>
  <c r="H160" i="63"/>
  <c r="J160" i="63"/>
  <c r="B160" i="63" s="1"/>
  <c r="K160" i="63"/>
  <c r="L160" i="63"/>
  <c r="N160" i="63"/>
  <c r="O160" i="63"/>
  <c r="G161" i="63"/>
  <c r="H161" i="63"/>
  <c r="J161" i="63"/>
  <c r="M161" i="63" s="1"/>
  <c r="K161" i="63"/>
  <c r="O161" i="63"/>
  <c r="G162" i="63"/>
  <c r="H162" i="63"/>
  <c r="J162" i="63"/>
  <c r="I162" i="63" s="1"/>
  <c r="K162" i="63"/>
  <c r="N162" i="63"/>
  <c r="O162" i="63"/>
  <c r="G163" i="63"/>
  <c r="H163" i="63"/>
  <c r="J163" i="63"/>
  <c r="C163" i="63" s="1"/>
  <c r="K163" i="63"/>
  <c r="O163" i="63"/>
  <c r="G164" i="63"/>
  <c r="H164" i="63"/>
  <c r="J164" i="63"/>
  <c r="B164" i="63" s="1"/>
  <c r="K164" i="63"/>
  <c r="N164" i="63"/>
  <c r="O164" i="63"/>
  <c r="G165" i="63"/>
  <c r="H165" i="63"/>
  <c r="J165" i="63"/>
  <c r="M165" i="63" s="1"/>
  <c r="K165" i="63"/>
  <c r="N165" i="63"/>
  <c r="O165" i="63"/>
  <c r="G166" i="63"/>
  <c r="H166" i="63"/>
  <c r="J166" i="63"/>
  <c r="K166" i="63"/>
  <c r="O166" i="63"/>
  <c r="G167" i="63"/>
  <c r="H167" i="63"/>
  <c r="J167" i="63"/>
  <c r="C167" i="63" s="1"/>
  <c r="K167" i="63"/>
  <c r="O167" i="63"/>
  <c r="D168" i="63"/>
  <c r="G168" i="63"/>
  <c r="H168" i="63"/>
  <c r="J168" i="63"/>
  <c r="K168" i="63"/>
  <c r="O168" i="63"/>
  <c r="G169" i="63"/>
  <c r="H169" i="63"/>
  <c r="J169" i="63"/>
  <c r="M169" i="63" s="1"/>
  <c r="K169" i="63"/>
  <c r="O169" i="63"/>
  <c r="G170" i="63"/>
  <c r="H170" i="63"/>
  <c r="J170" i="63"/>
  <c r="E170" i="63" s="1"/>
  <c r="K170" i="63"/>
  <c r="O170" i="63"/>
  <c r="G171" i="63"/>
  <c r="H171" i="63"/>
  <c r="J171" i="63"/>
  <c r="C171" i="63" s="1"/>
  <c r="K171" i="63"/>
  <c r="O171" i="63"/>
  <c r="G172" i="63"/>
  <c r="H172" i="63"/>
  <c r="J172" i="63"/>
  <c r="K172" i="63"/>
  <c r="O172" i="63"/>
  <c r="G173" i="63"/>
  <c r="H173" i="63"/>
  <c r="J173" i="63"/>
  <c r="K173" i="63"/>
  <c r="O173" i="63"/>
  <c r="A174" i="63"/>
  <c r="G174" i="63"/>
  <c r="H174" i="63"/>
  <c r="J174" i="63"/>
  <c r="K174" i="63"/>
  <c r="O174" i="63"/>
  <c r="G175" i="63"/>
  <c r="H175" i="63"/>
  <c r="J175" i="63"/>
  <c r="C175" i="63" s="1"/>
  <c r="K175" i="63"/>
  <c r="O175" i="63"/>
  <c r="G176" i="63"/>
  <c r="H176" i="63"/>
  <c r="J176" i="63"/>
  <c r="D176" i="63" s="1"/>
  <c r="K176" i="63"/>
  <c r="N176" i="63"/>
  <c r="O176" i="63"/>
  <c r="G177" i="63"/>
  <c r="H177" i="63"/>
  <c r="I177" i="63"/>
  <c r="J177" i="63"/>
  <c r="D177" i="63" s="1"/>
  <c r="K177" i="63"/>
  <c r="N177" i="63"/>
  <c r="O177" i="63"/>
  <c r="G178" i="63"/>
  <c r="H178" i="63"/>
  <c r="J178" i="63"/>
  <c r="E178" i="63" s="1"/>
  <c r="K178" i="63"/>
  <c r="O178" i="63"/>
  <c r="G179" i="63"/>
  <c r="H179" i="63"/>
  <c r="J179" i="63"/>
  <c r="C179" i="63" s="1"/>
  <c r="K179" i="63"/>
  <c r="O179" i="63"/>
  <c r="O152" i="63"/>
  <c r="K152" i="63"/>
  <c r="J152" i="63"/>
  <c r="H152" i="63"/>
  <c r="G152" i="63"/>
  <c r="G123" i="63"/>
  <c r="H123" i="63"/>
  <c r="J123" i="63"/>
  <c r="K123" i="63"/>
  <c r="O123" i="63"/>
  <c r="G124" i="63"/>
  <c r="H124" i="63"/>
  <c r="J124" i="63"/>
  <c r="B124" i="63" s="1"/>
  <c r="K124" i="63"/>
  <c r="O124" i="63"/>
  <c r="G125" i="63"/>
  <c r="H125" i="63"/>
  <c r="J125" i="63"/>
  <c r="K125" i="63"/>
  <c r="O125" i="63"/>
  <c r="G126" i="63"/>
  <c r="H126" i="63"/>
  <c r="J126" i="63"/>
  <c r="K126" i="63"/>
  <c r="O126" i="63"/>
  <c r="G127" i="63"/>
  <c r="H127" i="63"/>
  <c r="J127" i="63"/>
  <c r="K127" i="63"/>
  <c r="O127" i="63"/>
  <c r="G128" i="63"/>
  <c r="H128" i="63"/>
  <c r="J128" i="63"/>
  <c r="K128" i="63"/>
  <c r="O128" i="63"/>
  <c r="G129" i="63"/>
  <c r="H129" i="63"/>
  <c r="J129" i="63"/>
  <c r="C129" i="63" s="1"/>
  <c r="K129" i="63"/>
  <c r="O129" i="63"/>
  <c r="G130" i="63"/>
  <c r="H130" i="63"/>
  <c r="J130" i="63"/>
  <c r="D130" i="63" s="1"/>
  <c r="K130" i="63"/>
  <c r="O130" i="63"/>
  <c r="G131" i="63"/>
  <c r="H131" i="63"/>
  <c r="J131" i="63"/>
  <c r="K131" i="63"/>
  <c r="O131" i="63"/>
  <c r="D132" i="63"/>
  <c r="G132" i="63"/>
  <c r="H132" i="63"/>
  <c r="J132" i="63"/>
  <c r="K132" i="63"/>
  <c r="O132" i="63"/>
  <c r="G133" i="63"/>
  <c r="H133" i="63"/>
  <c r="J133" i="63"/>
  <c r="C133" i="63" s="1"/>
  <c r="K133" i="63"/>
  <c r="O133" i="63"/>
  <c r="G134" i="63"/>
  <c r="H134" i="63"/>
  <c r="J134" i="63"/>
  <c r="D134" i="63" s="1"/>
  <c r="K134" i="63"/>
  <c r="O134" i="63"/>
  <c r="G135" i="63"/>
  <c r="H135" i="63"/>
  <c r="J135" i="63"/>
  <c r="K135" i="63"/>
  <c r="O135" i="63"/>
  <c r="G136" i="63"/>
  <c r="H136" i="63"/>
  <c r="J136" i="63"/>
  <c r="B136" i="63" s="1"/>
  <c r="K136" i="63"/>
  <c r="O136" i="63"/>
  <c r="G137" i="63"/>
  <c r="H137" i="63"/>
  <c r="J137" i="63"/>
  <c r="C137" i="63" s="1"/>
  <c r="K137" i="63"/>
  <c r="O137" i="63"/>
  <c r="G138" i="63"/>
  <c r="H138" i="63"/>
  <c r="J138" i="63"/>
  <c r="D138" i="63" s="1"/>
  <c r="K138" i="63"/>
  <c r="O138" i="63"/>
  <c r="G139" i="63"/>
  <c r="H139" i="63"/>
  <c r="J139" i="63"/>
  <c r="A139" i="63" s="1"/>
  <c r="K139" i="63"/>
  <c r="N139" i="63"/>
  <c r="O139" i="63"/>
  <c r="D140" i="63"/>
  <c r="G140" i="63"/>
  <c r="H140" i="63"/>
  <c r="J140" i="63"/>
  <c r="K140" i="63"/>
  <c r="O140" i="63"/>
  <c r="G141" i="63"/>
  <c r="H141" i="63"/>
  <c r="J141" i="63"/>
  <c r="C141" i="63" s="1"/>
  <c r="K141" i="63"/>
  <c r="O141" i="63"/>
  <c r="G142" i="63"/>
  <c r="H142" i="63"/>
  <c r="J142" i="63"/>
  <c r="D142" i="63" s="1"/>
  <c r="K142" i="63"/>
  <c r="O142" i="63"/>
  <c r="G143" i="63"/>
  <c r="H143" i="63"/>
  <c r="J143" i="63"/>
  <c r="K143" i="63"/>
  <c r="O143" i="63"/>
  <c r="G144" i="63"/>
  <c r="H144" i="63"/>
  <c r="J144" i="63"/>
  <c r="K144" i="63"/>
  <c r="O144" i="63"/>
  <c r="G145" i="63"/>
  <c r="H145" i="63"/>
  <c r="J145" i="63"/>
  <c r="C145" i="63" s="1"/>
  <c r="K145" i="63"/>
  <c r="O145" i="63"/>
  <c r="G146" i="63"/>
  <c r="H146" i="63"/>
  <c r="J146" i="63"/>
  <c r="K146" i="63"/>
  <c r="O146" i="63"/>
  <c r="G147" i="63"/>
  <c r="H147" i="63"/>
  <c r="J147" i="63"/>
  <c r="B147" i="63" s="1"/>
  <c r="K147" i="63"/>
  <c r="M147" i="63"/>
  <c r="O147" i="63"/>
  <c r="G148" i="63"/>
  <c r="H148" i="63"/>
  <c r="J148" i="63"/>
  <c r="K148" i="63"/>
  <c r="O148" i="63"/>
  <c r="G149" i="63"/>
  <c r="H149" i="63"/>
  <c r="J149" i="63"/>
  <c r="C149" i="63" s="1"/>
  <c r="K149" i="63"/>
  <c r="O149" i="63"/>
  <c r="O122" i="63"/>
  <c r="K122" i="63"/>
  <c r="J122" i="63"/>
  <c r="H122" i="63"/>
  <c r="G122" i="63"/>
  <c r="G93" i="63"/>
  <c r="H93" i="63"/>
  <c r="J93" i="63"/>
  <c r="K93" i="63"/>
  <c r="O93" i="63"/>
  <c r="G94" i="63"/>
  <c r="H94" i="63"/>
  <c r="J94" i="63"/>
  <c r="B94" i="63" s="1"/>
  <c r="K94" i="63"/>
  <c r="O94" i="63"/>
  <c r="G95" i="63"/>
  <c r="H95" i="63"/>
  <c r="J95" i="63"/>
  <c r="K95" i="63"/>
  <c r="O95" i="63"/>
  <c r="G96" i="63"/>
  <c r="H96" i="63"/>
  <c r="J96" i="63"/>
  <c r="K96" i="63"/>
  <c r="O96" i="63"/>
  <c r="G97" i="63"/>
  <c r="H97" i="63"/>
  <c r="J97" i="63"/>
  <c r="K97" i="63"/>
  <c r="O97" i="63"/>
  <c r="G98" i="63"/>
  <c r="H98" i="63"/>
  <c r="J98" i="63"/>
  <c r="K98" i="63"/>
  <c r="O98" i="63"/>
  <c r="G99" i="63"/>
  <c r="H99" i="63"/>
  <c r="J99" i="63"/>
  <c r="C99" i="63" s="1"/>
  <c r="K99" i="63"/>
  <c r="O99" i="63"/>
  <c r="G100" i="63"/>
  <c r="H100" i="63"/>
  <c r="J100" i="63"/>
  <c r="C100" i="63" s="1"/>
  <c r="K100" i="63"/>
  <c r="O100" i="63"/>
  <c r="G101" i="63"/>
  <c r="H101" i="63"/>
  <c r="J101" i="63"/>
  <c r="B101" i="63" s="1"/>
  <c r="K101" i="63"/>
  <c r="O101" i="63"/>
  <c r="G102" i="63"/>
  <c r="H102" i="63"/>
  <c r="J102" i="63"/>
  <c r="B102" i="63" s="1"/>
  <c r="K102" i="63"/>
  <c r="O102" i="63"/>
  <c r="G103" i="63"/>
  <c r="H103" i="63"/>
  <c r="J103" i="63"/>
  <c r="C103" i="63" s="1"/>
  <c r="K103" i="63"/>
  <c r="O103" i="63"/>
  <c r="G104" i="63"/>
  <c r="H104" i="63"/>
  <c r="J104" i="63"/>
  <c r="K104" i="63"/>
  <c r="O104" i="63"/>
  <c r="G105" i="63"/>
  <c r="H105" i="63"/>
  <c r="J105" i="63"/>
  <c r="B105" i="63" s="1"/>
  <c r="K105" i="63"/>
  <c r="L105" i="63"/>
  <c r="N105" i="63"/>
  <c r="O105" i="63"/>
  <c r="G106" i="63"/>
  <c r="H106" i="63"/>
  <c r="J106" i="63"/>
  <c r="B106" i="63" s="1"/>
  <c r="K106" i="63"/>
  <c r="M106" i="63"/>
  <c r="O106" i="63"/>
  <c r="G107" i="63"/>
  <c r="H107" i="63"/>
  <c r="J107" i="63"/>
  <c r="C107" i="63" s="1"/>
  <c r="K107" i="63"/>
  <c r="O107" i="63"/>
  <c r="G108" i="63"/>
  <c r="H108" i="63"/>
  <c r="J108" i="63"/>
  <c r="K108" i="63"/>
  <c r="O108" i="63"/>
  <c r="G109" i="63"/>
  <c r="H109" i="63"/>
  <c r="J109" i="63"/>
  <c r="K109" i="63"/>
  <c r="O109" i="63"/>
  <c r="G110" i="63"/>
  <c r="H110" i="63"/>
  <c r="J110" i="63"/>
  <c r="K110" i="63"/>
  <c r="O110" i="63"/>
  <c r="G111" i="63"/>
  <c r="H111" i="63"/>
  <c r="J111" i="63"/>
  <c r="C111" i="63" s="1"/>
  <c r="K111" i="63"/>
  <c r="O111" i="63"/>
  <c r="G112" i="63"/>
  <c r="H112" i="63"/>
  <c r="J112" i="63"/>
  <c r="A112" i="63" s="1"/>
  <c r="K112" i="63"/>
  <c r="N112" i="63"/>
  <c r="O112" i="63"/>
  <c r="G113" i="63"/>
  <c r="H113" i="63"/>
  <c r="J113" i="63"/>
  <c r="B113" i="63" s="1"/>
  <c r="K113" i="63"/>
  <c r="L113" i="63"/>
  <c r="N113" i="63"/>
  <c r="O113" i="63"/>
  <c r="G114" i="63"/>
  <c r="H114" i="63"/>
  <c r="J114" i="63"/>
  <c r="B114" i="63" s="1"/>
  <c r="K114" i="63"/>
  <c r="M114" i="63"/>
  <c r="O114" i="63"/>
  <c r="G115" i="63"/>
  <c r="H115" i="63"/>
  <c r="J115" i="63"/>
  <c r="C115" i="63" s="1"/>
  <c r="K115" i="63"/>
  <c r="O115" i="63"/>
  <c r="G116" i="63"/>
  <c r="H116" i="63"/>
  <c r="J116" i="63"/>
  <c r="A116" i="63" s="1"/>
  <c r="K116" i="63"/>
  <c r="O116" i="63"/>
  <c r="G117" i="63"/>
  <c r="H117" i="63"/>
  <c r="J117" i="63"/>
  <c r="D117" i="63" s="1"/>
  <c r="K117" i="63"/>
  <c r="O117" i="63"/>
  <c r="G118" i="63"/>
  <c r="H118" i="63"/>
  <c r="J118" i="63"/>
  <c r="E118" i="63" s="1"/>
  <c r="K118" i="63"/>
  <c r="O118" i="63"/>
  <c r="G119" i="63"/>
  <c r="H119" i="63"/>
  <c r="J119" i="63"/>
  <c r="C119" i="63" s="1"/>
  <c r="K119" i="63"/>
  <c r="O119" i="63"/>
  <c r="O92" i="63"/>
  <c r="K92" i="63"/>
  <c r="J92" i="63"/>
  <c r="L92" i="63" s="1"/>
  <c r="C92" i="63" s="1"/>
  <c r="H92" i="63"/>
  <c r="G92" i="63"/>
  <c r="Q91" i="63"/>
  <c r="G63" i="63"/>
  <c r="H63" i="63"/>
  <c r="J63" i="63"/>
  <c r="K63" i="63"/>
  <c r="O63" i="63"/>
  <c r="G64" i="63"/>
  <c r="H64" i="63"/>
  <c r="J64" i="63"/>
  <c r="B64" i="63" s="1"/>
  <c r="K64" i="63"/>
  <c r="O64" i="63"/>
  <c r="G65" i="63"/>
  <c r="H65" i="63"/>
  <c r="J65" i="63"/>
  <c r="K65" i="63"/>
  <c r="O65" i="63"/>
  <c r="G66" i="63"/>
  <c r="H66" i="63"/>
  <c r="J66" i="63"/>
  <c r="K66" i="63"/>
  <c r="O66" i="63"/>
  <c r="G67" i="63"/>
  <c r="H67" i="63"/>
  <c r="J67" i="63"/>
  <c r="K67" i="63"/>
  <c r="O67" i="63"/>
  <c r="G68" i="63"/>
  <c r="H68" i="63"/>
  <c r="J68" i="63"/>
  <c r="K68" i="63"/>
  <c r="O68" i="63"/>
  <c r="G69" i="63"/>
  <c r="H69" i="63"/>
  <c r="J69" i="63"/>
  <c r="K69" i="63"/>
  <c r="O69" i="63"/>
  <c r="G70" i="63"/>
  <c r="H70" i="63"/>
  <c r="J70" i="63"/>
  <c r="D70" i="63" s="1"/>
  <c r="K70" i="63"/>
  <c r="O70" i="63"/>
  <c r="G71" i="63"/>
  <c r="H71" i="63"/>
  <c r="J71" i="63"/>
  <c r="K71" i="63"/>
  <c r="O71" i="63"/>
  <c r="G72" i="63"/>
  <c r="H72" i="63"/>
  <c r="J72" i="63"/>
  <c r="E72" i="63" s="1"/>
  <c r="K72" i="63"/>
  <c r="O72" i="63"/>
  <c r="G73" i="63"/>
  <c r="H73" i="63"/>
  <c r="J73" i="63"/>
  <c r="K73" i="63"/>
  <c r="O73" i="63"/>
  <c r="G74" i="63"/>
  <c r="H74" i="63"/>
  <c r="J74" i="63"/>
  <c r="K74" i="63"/>
  <c r="O74" i="63"/>
  <c r="G75" i="63"/>
  <c r="H75" i="63"/>
  <c r="J75" i="63"/>
  <c r="D75" i="63" s="1"/>
  <c r="K75" i="63"/>
  <c r="O75" i="63"/>
  <c r="G76" i="63"/>
  <c r="H76" i="63"/>
  <c r="J76" i="63"/>
  <c r="B76" i="63" s="1"/>
  <c r="K76" i="63"/>
  <c r="O76" i="63"/>
  <c r="G77" i="63"/>
  <c r="H77" i="63"/>
  <c r="J77" i="63"/>
  <c r="C77" i="63" s="1"/>
  <c r="K77" i="63"/>
  <c r="O77" i="63"/>
  <c r="G78" i="63"/>
  <c r="H78" i="63"/>
  <c r="J78" i="63"/>
  <c r="K78" i="63"/>
  <c r="O78" i="63"/>
  <c r="C79" i="63"/>
  <c r="G79" i="63"/>
  <c r="H79" i="63"/>
  <c r="J79" i="63"/>
  <c r="B79" i="63" s="1"/>
  <c r="K79" i="63"/>
  <c r="N79" i="63"/>
  <c r="O79" i="63"/>
  <c r="A80" i="63"/>
  <c r="G80" i="63"/>
  <c r="H80" i="63"/>
  <c r="J80" i="63"/>
  <c r="B80" i="63" s="1"/>
  <c r="K80" i="63"/>
  <c r="N80" i="63"/>
  <c r="O80" i="63"/>
  <c r="G81" i="63"/>
  <c r="H81" i="63"/>
  <c r="J81" i="63"/>
  <c r="C81" i="63" s="1"/>
  <c r="K81" i="63"/>
  <c r="O81" i="63"/>
  <c r="G82" i="63"/>
  <c r="H82" i="63"/>
  <c r="J82" i="63"/>
  <c r="D82" i="63" s="1"/>
  <c r="K82" i="63"/>
  <c r="O82" i="63"/>
  <c r="G83" i="63"/>
  <c r="H83" i="63"/>
  <c r="J83" i="63"/>
  <c r="E83" i="63" s="1"/>
  <c r="K83" i="63"/>
  <c r="O83" i="63"/>
  <c r="G84" i="63"/>
  <c r="H84" i="63"/>
  <c r="J84" i="63"/>
  <c r="E84" i="63" s="1"/>
  <c r="K84" i="63"/>
  <c r="O84" i="63"/>
  <c r="G85" i="63"/>
  <c r="H85" i="63"/>
  <c r="J85" i="63"/>
  <c r="K85" i="63"/>
  <c r="O85" i="63"/>
  <c r="G86" i="63"/>
  <c r="H86" i="63"/>
  <c r="J86" i="63"/>
  <c r="K86" i="63"/>
  <c r="O86" i="63"/>
  <c r="G87" i="63"/>
  <c r="H87" i="63"/>
  <c r="I87" i="63"/>
  <c r="J87" i="63"/>
  <c r="B87" i="63" s="1"/>
  <c r="K87" i="63"/>
  <c r="N87" i="63"/>
  <c r="O87" i="63"/>
  <c r="G88" i="63"/>
  <c r="H88" i="63"/>
  <c r="J88" i="63"/>
  <c r="B88" i="63" s="1"/>
  <c r="K88" i="63"/>
  <c r="M88" i="63"/>
  <c r="O88" i="63"/>
  <c r="G89" i="63"/>
  <c r="H89" i="63"/>
  <c r="J89" i="63"/>
  <c r="K89" i="63"/>
  <c r="O89" i="63"/>
  <c r="O62" i="63"/>
  <c r="K62" i="63"/>
  <c r="J62" i="63"/>
  <c r="B62" i="63" s="1"/>
  <c r="H62" i="63"/>
  <c r="G62" i="63"/>
  <c r="G33" i="63"/>
  <c r="H33" i="63"/>
  <c r="J33" i="63"/>
  <c r="K33" i="63"/>
  <c r="O33" i="63"/>
  <c r="G34" i="63"/>
  <c r="H34" i="63"/>
  <c r="J34" i="63"/>
  <c r="B34" i="63" s="1"/>
  <c r="K34" i="63"/>
  <c r="O34" i="63"/>
  <c r="G35" i="63"/>
  <c r="H35" i="63"/>
  <c r="J35" i="63"/>
  <c r="K35" i="63"/>
  <c r="O35" i="63"/>
  <c r="G36" i="63"/>
  <c r="H36" i="63"/>
  <c r="J36" i="63"/>
  <c r="K36" i="63"/>
  <c r="O36" i="63"/>
  <c r="G37" i="63"/>
  <c r="H37" i="63"/>
  <c r="J37" i="63"/>
  <c r="K37" i="63"/>
  <c r="O37" i="63"/>
  <c r="G38" i="63"/>
  <c r="H38" i="63"/>
  <c r="J38" i="63"/>
  <c r="K38" i="63"/>
  <c r="O38" i="63"/>
  <c r="G39" i="63"/>
  <c r="H39" i="63"/>
  <c r="J39" i="63"/>
  <c r="C39" i="63" s="1"/>
  <c r="K39" i="63"/>
  <c r="O39" i="63"/>
  <c r="G40" i="63"/>
  <c r="H40" i="63"/>
  <c r="J40" i="63"/>
  <c r="K40" i="63"/>
  <c r="O40" i="63"/>
  <c r="G41" i="63"/>
  <c r="H41" i="63"/>
  <c r="J41" i="63"/>
  <c r="C41" i="63" s="1"/>
  <c r="K41" i="63"/>
  <c r="O41" i="63"/>
  <c r="G42" i="63"/>
  <c r="H42" i="63"/>
  <c r="J42" i="63"/>
  <c r="E42" i="63" s="1"/>
  <c r="K42" i="63"/>
  <c r="O42" i="63"/>
  <c r="G43" i="63"/>
  <c r="H43" i="63"/>
  <c r="J43" i="63"/>
  <c r="C43" i="63" s="1"/>
  <c r="K43" i="63"/>
  <c r="O43" i="63"/>
  <c r="G44" i="63"/>
  <c r="H44" i="63"/>
  <c r="J44" i="63"/>
  <c r="K44" i="63"/>
  <c r="O44" i="63"/>
  <c r="G45" i="63"/>
  <c r="H45" i="63"/>
  <c r="J45" i="63"/>
  <c r="A45" i="63" s="1"/>
  <c r="K45" i="63"/>
  <c r="L45" i="63"/>
  <c r="O45" i="63"/>
  <c r="G46" i="63"/>
  <c r="H46" i="63"/>
  <c r="J46" i="63"/>
  <c r="B46" i="63" s="1"/>
  <c r="K46" i="63"/>
  <c r="O46" i="63"/>
  <c r="G47" i="63"/>
  <c r="H47" i="63"/>
  <c r="J47" i="63"/>
  <c r="C47" i="63" s="1"/>
  <c r="K47" i="63"/>
  <c r="O47" i="63"/>
  <c r="G48" i="63"/>
  <c r="H48" i="63"/>
  <c r="J48" i="63"/>
  <c r="K48" i="63"/>
  <c r="O48" i="63"/>
  <c r="G49" i="63"/>
  <c r="H49" i="63"/>
  <c r="J49" i="63"/>
  <c r="C49" i="63" s="1"/>
  <c r="K49" i="63"/>
  <c r="O49" i="63"/>
  <c r="G50" i="63"/>
  <c r="H50" i="63"/>
  <c r="J50" i="63"/>
  <c r="K50" i="63"/>
  <c r="O50" i="63"/>
  <c r="G51" i="63"/>
  <c r="H51" i="63"/>
  <c r="J51" i="63"/>
  <c r="C51" i="63" s="1"/>
  <c r="K51" i="63"/>
  <c r="O51" i="63"/>
  <c r="G52" i="63"/>
  <c r="H52" i="63"/>
  <c r="J52" i="63"/>
  <c r="D52" i="63" s="1"/>
  <c r="K52" i="63"/>
  <c r="O52" i="63"/>
  <c r="G53" i="63"/>
  <c r="H53" i="63"/>
  <c r="J53" i="63"/>
  <c r="A53" i="63" s="1"/>
  <c r="K53" i="63"/>
  <c r="O53" i="63"/>
  <c r="G54" i="63"/>
  <c r="H54" i="63"/>
  <c r="J54" i="63"/>
  <c r="K54" i="63"/>
  <c r="O54" i="63"/>
  <c r="G55" i="63"/>
  <c r="H55" i="63"/>
  <c r="J55" i="63"/>
  <c r="C55" i="63" s="1"/>
  <c r="K55" i="63"/>
  <c r="O55" i="63"/>
  <c r="G56" i="63"/>
  <c r="H56" i="63"/>
  <c r="J56" i="63"/>
  <c r="K56" i="63"/>
  <c r="O56" i="63"/>
  <c r="G57" i="63"/>
  <c r="H57" i="63"/>
  <c r="J57" i="63"/>
  <c r="C57" i="63" s="1"/>
  <c r="K57" i="63"/>
  <c r="O57" i="63"/>
  <c r="G58" i="63"/>
  <c r="H58" i="63"/>
  <c r="J58" i="63"/>
  <c r="E58" i="63" s="1"/>
  <c r="K58" i="63"/>
  <c r="O58" i="63"/>
  <c r="G59" i="63"/>
  <c r="H59" i="63"/>
  <c r="J59" i="63"/>
  <c r="C59" i="63" s="1"/>
  <c r="K59" i="63"/>
  <c r="O59" i="63"/>
  <c r="O32" i="63"/>
  <c r="K32" i="63"/>
  <c r="J32" i="63"/>
  <c r="H32" i="63"/>
  <c r="G32" i="63"/>
  <c r="G4" i="63"/>
  <c r="H4" i="63"/>
  <c r="J4" i="63"/>
  <c r="K4" i="63"/>
  <c r="O4" i="63"/>
  <c r="G5" i="63"/>
  <c r="H5" i="63"/>
  <c r="J5" i="63"/>
  <c r="B5" i="63" s="1"/>
  <c r="K5" i="63"/>
  <c r="O5" i="63"/>
  <c r="G6" i="63"/>
  <c r="H6" i="63"/>
  <c r="J6" i="63"/>
  <c r="K6" i="63"/>
  <c r="O6" i="63"/>
  <c r="G7" i="63"/>
  <c r="H7" i="63"/>
  <c r="J7" i="63"/>
  <c r="K7" i="63"/>
  <c r="O7" i="63"/>
  <c r="G8" i="63"/>
  <c r="H8" i="63"/>
  <c r="J8" i="63"/>
  <c r="L8" i="63" s="1"/>
  <c r="K8" i="63"/>
  <c r="O8" i="63"/>
  <c r="G9" i="63"/>
  <c r="H9" i="63"/>
  <c r="J9" i="63"/>
  <c r="K9" i="63"/>
  <c r="O9" i="63"/>
  <c r="G10" i="63"/>
  <c r="H10" i="63"/>
  <c r="J10" i="63"/>
  <c r="C10" i="63" s="1"/>
  <c r="K10" i="63"/>
  <c r="O10" i="63"/>
  <c r="G11" i="63"/>
  <c r="H11" i="63"/>
  <c r="J11" i="63"/>
  <c r="D11" i="63" s="1"/>
  <c r="K11" i="63"/>
  <c r="O11" i="63"/>
  <c r="G12" i="63"/>
  <c r="H12" i="63"/>
  <c r="J12" i="63"/>
  <c r="B12" i="63" s="1"/>
  <c r="K12" i="63"/>
  <c r="O12" i="63"/>
  <c r="G13" i="63"/>
  <c r="H13" i="63"/>
  <c r="J13" i="63"/>
  <c r="K13" i="63"/>
  <c r="O13" i="63"/>
  <c r="G14" i="63"/>
  <c r="H14" i="63"/>
  <c r="J14" i="63"/>
  <c r="C14" i="63" s="1"/>
  <c r="K14" i="63"/>
  <c r="O14" i="63"/>
  <c r="G15" i="63"/>
  <c r="H15" i="63"/>
  <c r="J15" i="63"/>
  <c r="D15" i="63" s="1"/>
  <c r="K15" i="63"/>
  <c r="O15" i="63"/>
  <c r="G16" i="63"/>
  <c r="H16" i="63"/>
  <c r="J16" i="63"/>
  <c r="K16" i="63"/>
  <c r="O16" i="63"/>
  <c r="G17" i="63"/>
  <c r="H17" i="63"/>
  <c r="J17" i="63"/>
  <c r="K17" i="63"/>
  <c r="O17" i="63"/>
  <c r="G18" i="63"/>
  <c r="H18" i="63"/>
  <c r="J18" i="63"/>
  <c r="C18" i="63" s="1"/>
  <c r="K18" i="63"/>
  <c r="O18" i="63"/>
  <c r="G19" i="63"/>
  <c r="H19" i="63"/>
  <c r="J19" i="63"/>
  <c r="N19" i="63" s="1"/>
  <c r="K19" i="63"/>
  <c r="O19" i="63"/>
  <c r="G20" i="63"/>
  <c r="H20" i="63"/>
  <c r="J20" i="63"/>
  <c r="B20" i="63" s="1"/>
  <c r="K20" i="63"/>
  <c r="N20" i="63"/>
  <c r="O20" i="63"/>
  <c r="G21" i="63"/>
  <c r="H21" i="63"/>
  <c r="J21" i="63"/>
  <c r="B21" i="63" s="1"/>
  <c r="K21" i="63"/>
  <c r="M21" i="63"/>
  <c r="O21" i="63"/>
  <c r="G22" i="63"/>
  <c r="H22" i="63"/>
  <c r="J22" i="63"/>
  <c r="C22" i="63" s="1"/>
  <c r="K22" i="63"/>
  <c r="O22" i="63"/>
  <c r="C23" i="63"/>
  <c r="G23" i="63"/>
  <c r="H23" i="63"/>
  <c r="J23" i="63"/>
  <c r="D23" i="63" s="1"/>
  <c r="K23" i="63"/>
  <c r="O23" i="63"/>
  <c r="G24" i="63"/>
  <c r="H24" i="63"/>
  <c r="J24" i="63"/>
  <c r="C24" i="63" s="1"/>
  <c r="K24" i="63"/>
  <c r="O24" i="63"/>
  <c r="G25" i="63"/>
  <c r="H25" i="63"/>
  <c r="J25" i="63"/>
  <c r="E25" i="63" s="1"/>
  <c r="K25" i="63"/>
  <c r="L25" i="63"/>
  <c r="N25" i="63"/>
  <c r="O25" i="63"/>
  <c r="G26" i="63"/>
  <c r="H26" i="63"/>
  <c r="J26" i="63"/>
  <c r="C26" i="63" s="1"/>
  <c r="K26" i="63"/>
  <c r="O26" i="63"/>
  <c r="G27" i="63"/>
  <c r="H27" i="63"/>
  <c r="J27" i="63"/>
  <c r="K27" i="63"/>
  <c r="N27" i="63"/>
  <c r="O27" i="63"/>
  <c r="G28" i="63"/>
  <c r="H28" i="63"/>
  <c r="J28" i="63"/>
  <c r="B28" i="63" s="1"/>
  <c r="K28" i="63"/>
  <c r="O28" i="63"/>
  <c r="G29" i="63"/>
  <c r="H29" i="63"/>
  <c r="J29" i="63"/>
  <c r="K29" i="63"/>
  <c r="O29" i="63"/>
  <c r="O3" i="63"/>
  <c r="K3" i="63"/>
  <c r="J3" i="63"/>
  <c r="B3" i="63" s="1"/>
  <c r="H3" i="63"/>
  <c r="G3" i="63"/>
  <c r="G153" i="62"/>
  <c r="H153" i="62"/>
  <c r="J153" i="62"/>
  <c r="L153" i="62" s="1"/>
  <c r="D153" i="62" s="1"/>
  <c r="K153" i="62"/>
  <c r="O153" i="62"/>
  <c r="G154" i="62"/>
  <c r="H154" i="62"/>
  <c r="I154" i="62"/>
  <c r="A154" i="62" s="1"/>
  <c r="J154" i="62"/>
  <c r="B154" i="62" s="1"/>
  <c r="K154" i="62"/>
  <c r="L154" i="62" s="1"/>
  <c r="O154" i="62"/>
  <c r="G155" i="62"/>
  <c r="H155" i="62"/>
  <c r="J155" i="62"/>
  <c r="K155" i="62"/>
  <c r="O155" i="62"/>
  <c r="G156" i="62"/>
  <c r="H156" i="62"/>
  <c r="J156" i="62"/>
  <c r="K156" i="62"/>
  <c r="O156" i="62"/>
  <c r="G157" i="62"/>
  <c r="H157" i="62"/>
  <c r="J157" i="62"/>
  <c r="L157" i="62" s="1"/>
  <c r="D157" i="62" s="1"/>
  <c r="K157" i="62"/>
  <c r="O157" i="62"/>
  <c r="G158" i="62"/>
  <c r="H158" i="62"/>
  <c r="J158" i="62"/>
  <c r="B158" i="62" s="1"/>
  <c r="K158" i="62"/>
  <c r="N158" i="62"/>
  <c r="O158" i="62"/>
  <c r="G159" i="62"/>
  <c r="H159" i="62"/>
  <c r="J159" i="62"/>
  <c r="C159" i="62" s="1"/>
  <c r="K159" i="62"/>
  <c r="O159" i="62"/>
  <c r="G160" i="62"/>
  <c r="H160" i="62"/>
  <c r="J160" i="62"/>
  <c r="A160" i="62" s="1"/>
  <c r="K160" i="62"/>
  <c r="L160" i="62"/>
  <c r="N160" i="62"/>
  <c r="O160" i="62"/>
  <c r="G161" i="62"/>
  <c r="H161" i="62"/>
  <c r="J161" i="62"/>
  <c r="E161" i="62" s="1"/>
  <c r="K161" i="62"/>
  <c r="O161" i="62"/>
  <c r="G162" i="62"/>
  <c r="H162" i="62"/>
  <c r="I162" i="62"/>
  <c r="J162" i="62"/>
  <c r="B162" i="62" s="1"/>
  <c r="K162" i="62"/>
  <c r="O162" i="62"/>
  <c r="G163" i="62"/>
  <c r="H163" i="62"/>
  <c r="J163" i="62"/>
  <c r="C163" i="62" s="1"/>
  <c r="K163" i="62"/>
  <c r="O163" i="62"/>
  <c r="G164" i="62"/>
  <c r="H164" i="62"/>
  <c r="J164" i="62"/>
  <c r="K164" i="62"/>
  <c r="O164" i="62"/>
  <c r="G165" i="62"/>
  <c r="H165" i="62"/>
  <c r="J165" i="62"/>
  <c r="E165" i="62" s="1"/>
  <c r="K165" i="62"/>
  <c r="N165" i="62"/>
  <c r="O165" i="62"/>
  <c r="G166" i="62"/>
  <c r="H166" i="62"/>
  <c r="J166" i="62"/>
  <c r="B166" i="62" s="1"/>
  <c r="K166" i="62"/>
  <c r="O166" i="62"/>
  <c r="G167" i="62"/>
  <c r="H167" i="62"/>
  <c r="J167" i="62"/>
  <c r="C167" i="62" s="1"/>
  <c r="K167" i="62"/>
  <c r="O167" i="62"/>
  <c r="G168" i="62"/>
  <c r="H168" i="62"/>
  <c r="J168" i="62"/>
  <c r="A168" i="62" s="1"/>
  <c r="K168" i="62"/>
  <c r="N168" i="62"/>
  <c r="O168" i="62"/>
  <c r="G169" i="62"/>
  <c r="H169" i="62"/>
  <c r="J169" i="62"/>
  <c r="E169" i="62" s="1"/>
  <c r="K169" i="62"/>
  <c r="O169" i="62"/>
  <c r="G170" i="62"/>
  <c r="H170" i="62"/>
  <c r="J170" i="62"/>
  <c r="B170" i="62" s="1"/>
  <c r="K170" i="62"/>
  <c r="N170" i="62"/>
  <c r="O170" i="62"/>
  <c r="G171" i="62"/>
  <c r="H171" i="62"/>
  <c r="J171" i="62"/>
  <c r="C171" i="62" s="1"/>
  <c r="K171" i="62"/>
  <c r="O171" i="62"/>
  <c r="G172" i="62"/>
  <c r="H172" i="62"/>
  <c r="J172" i="62"/>
  <c r="A172" i="62" s="1"/>
  <c r="K172" i="62"/>
  <c r="N172" i="62"/>
  <c r="O172" i="62"/>
  <c r="G173" i="62"/>
  <c r="H173" i="62"/>
  <c r="J173" i="62"/>
  <c r="K173" i="62"/>
  <c r="O173" i="62"/>
  <c r="G174" i="62"/>
  <c r="H174" i="62"/>
  <c r="J174" i="62"/>
  <c r="B174" i="62" s="1"/>
  <c r="K174" i="62"/>
  <c r="N174" i="62"/>
  <c r="O174" i="62"/>
  <c r="G175" i="62"/>
  <c r="H175" i="62"/>
  <c r="J175" i="62"/>
  <c r="C175" i="62" s="1"/>
  <c r="K175" i="62"/>
  <c r="O175" i="62"/>
  <c r="G176" i="62"/>
  <c r="H176" i="62"/>
  <c r="J176" i="62"/>
  <c r="A176" i="62" s="1"/>
  <c r="K176" i="62"/>
  <c r="O176" i="62"/>
  <c r="G177" i="62"/>
  <c r="H177" i="62"/>
  <c r="J177" i="62"/>
  <c r="E177" i="62" s="1"/>
  <c r="K177" i="62"/>
  <c r="O177" i="62"/>
  <c r="G178" i="62"/>
  <c r="H178" i="62"/>
  <c r="J178" i="62"/>
  <c r="A178" i="62" s="1"/>
  <c r="K178" i="62"/>
  <c r="O178" i="62"/>
  <c r="G179" i="62"/>
  <c r="H179" i="62"/>
  <c r="J179" i="62"/>
  <c r="C179" i="62" s="1"/>
  <c r="K179" i="62"/>
  <c r="O179" i="62"/>
  <c r="O152" i="62"/>
  <c r="K152" i="62"/>
  <c r="J152" i="62"/>
  <c r="H152" i="62"/>
  <c r="G152" i="62"/>
  <c r="G123" i="62"/>
  <c r="H123" i="62"/>
  <c r="J123" i="62"/>
  <c r="K123" i="62"/>
  <c r="O123" i="62"/>
  <c r="G124" i="62"/>
  <c r="H124" i="62"/>
  <c r="J124" i="62"/>
  <c r="K124" i="62"/>
  <c r="O124" i="62"/>
  <c r="G125" i="62"/>
  <c r="H125" i="62"/>
  <c r="J125" i="62"/>
  <c r="K125" i="62"/>
  <c r="O125" i="62"/>
  <c r="G126" i="62"/>
  <c r="H126" i="62"/>
  <c r="J126" i="62"/>
  <c r="K126" i="62"/>
  <c r="O126" i="62"/>
  <c r="G127" i="62"/>
  <c r="H127" i="62"/>
  <c r="J127" i="62"/>
  <c r="K127" i="62"/>
  <c r="O127" i="62"/>
  <c r="G128" i="62"/>
  <c r="H128" i="62"/>
  <c r="J128" i="62"/>
  <c r="K128" i="62"/>
  <c r="O128" i="62"/>
  <c r="G129" i="62"/>
  <c r="H129" i="62"/>
  <c r="J129" i="62"/>
  <c r="C129" i="62" s="1"/>
  <c r="K129" i="62"/>
  <c r="O129" i="62"/>
  <c r="G130" i="62"/>
  <c r="H130" i="62"/>
  <c r="J130" i="62"/>
  <c r="K130" i="62"/>
  <c r="O130" i="62"/>
  <c r="G131" i="62"/>
  <c r="H131" i="62"/>
  <c r="J131" i="62"/>
  <c r="C131" i="62" s="1"/>
  <c r="K131" i="62"/>
  <c r="O131" i="62"/>
  <c r="G132" i="62"/>
  <c r="H132" i="62"/>
  <c r="J132" i="62"/>
  <c r="B132" i="62" s="1"/>
  <c r="K132" i="62"/>
  <c r="M132" i="62"/>
  <c r="N132" i="62"/>
  <c r="O132" i="62"/>
  <c r="G133" i="62"/>
  <c r="H133" i="62"/>
  <c r="J133" i="62"/>
  <c r="C133" i="62" s="1"/>
  <c r="K133" i="62"/>
  <c r="O133" i="62"/>
  <c r="G134" i="62"/>
  <c r="H134" i="62"/>
  <c r="J134" i="62"/>
  <c r="K134" i="62"/>
  <c r="O134" i="62"/>
  <c r="G135" i="62"/>
  <c r="H135" i="62"/>
  <c r="J135" i="62"/>
  <c r="E135" i="62" s="1"/>
  <c r="K135" i="62"/>
  <c r="N135" i="62"/>
  <c r="O135" i="62"/>
  <c r="G136" i="62"/>
  <c r="H136" i="62"/>
  <c r="J136" i="62"/>
  <c r="E136" i="62" s="1"/>
  <c r="K136" i="62"/>
  <c r="O136" i="62"/>
  <c r="G137" i="62"/>
  <c r="H137" i="62"/>
  <c r="J137" i="62"/>
  <c r="C137" i="62" s="1"/>
  <c r="K137" i="62"/>
  <c r="O137" i="62"/>
  <c r="G138" i="62"/>
  <c r="H138" i="62"/>
  <c r="J138" i="62"/>
  <c r="N138" i="62" s="1"/>
  <c r="K138" i="62"/>
  <c r="O138" i="62"/>
  <c r="G139" i="62"/>
  <c r="H139" i="62"/>
  <c r="I139" i="62"/>
  <c r="J139" i="62"/>
  <c r="B139" i="62" s="1"/>
  <c r="K139" i="62"/>
  <c r="M139" i="62"/>
  <c r="N139" i="62"/>
  <c r="O139" i="62"/>
  <c r="G140" i="62"/>
  <c r="H140" i="62"/>
  <c r="J140" i="62"/>
  <c r="B140" i="62" s="1"/>
  <c r="K140" i="62"/>
  <c r="O140" i="62"/>
  <c r="G141" i="62"/>
  <c r="H141" i="62"/>
  <c r="J141" i="62"/>
  <c r="C141" i="62" s="1"/>
  <c r="K141" i="62"/>
  <c r="O141" i="62"/>
  <c r="G142" i="62"/>
  <c r="H142" i="62"/>
  <c r="J142" i="62"/>
  <c r="K142" i="62"/>
  <c r="O142" i="62"/>
  <c r="G143" i="62"/>
  <c r="H143" i="62"/>
  <c r="J143" i="62"/>
  <c r="E143" i="62" s="1"/>
  <c r="K143" i="62"/>
  <c r="L143" i="62"/>
  <c r="N143" i="62"/>
  <c r="O143" i="62"/>
  <c r="G144" i="62"/>
  <c r="H144" i="62"/>
  <c r="J144" i="62"/>
  <c r="E144" i="62" s="1"/>
  <c r="K144" i="62"/>
  <c r="O144" i="62"/>
  <c r="G145" i="62"/>
  <c r="H145" i="62"/>
  <c r="J145" i="62"/>
  <c r="C145" i="62" s="1"/>
  <c r="K145" i="62"/>
  <c r="O145" i="62"/>
  <c r="G146" i="62"/>
  <c r="H146" i="62"/>
  <c r="J146" i="62"/>
  <c r="N146" i="62" s="1"/>
  <c r="K146" i="62"/>
  <c r="O146" i="62"/>
  <c r="D147" i="62"/>
  <c r="G147" i="62"/>
  <c r="H147" i="62"/>
  <c r="J147" i="62"/>
  <c r="N147" i="62" s="1"/>
  <c r="K147" i="62"/>
  <c r="O147" i="62"/>
  <c r="G148" i="62"/>
  <c r="H148" i="62"/>
  <c r="J148" i="62"/>
  <c r="B148" i="62" s="1"/>
  <c r="K148" i="62"/>
  <c r="N148" i="62"/>
  <c r="O148" i="62"/>
  <c r="G149" i="62"/>
  <c r="H149" i="62"/>
  <c r="J149" i="62"/>
  <c r="C149" i="62" s="1"/>
  <c r="K149" i="62"/>
  <c r="O149" i="62"/>
  <c r="O122" i="62"/>
  <c r="K122" i="62"/>
  <c r="J122" i="62"/>
  <c r="B122" i="62" s="1"/>
  <c r="H122" i="62"/>
  <c r="G122" i="62"/>
  <c r="G93" i="62"/>
  <c r="H93" i="62"/>
  <c r="J93" i="62"/>
  <c r="A93" i="62" s="1"/>
  <c r="K93" i="62"/>
  <c r="L93" i="62"/>
  <c r="N93" i="62"/>
  <c r="O93" i="62"/>
  <c r="G94" i="62"/>
  <c r="H94" i="62"/>
  <c r="I94" i="62"/>
  <c r="J94" i="62"/>
  <c r="B94" i="62" s="1"/>
  <c r="K94" i="62"/>
  <c r="M94" i="62"/>
  <c r="N94" i="62"/>
  <c r="O94" i="62"/>
  <c r="G95" i="62"/>
  <c r="H95" i="62"/>
  <c r="J95" i="62"/>
  <c r="C95" i="62" s="1"/>
  <c r="K95" i="62"/>
  <c r="O95" i="62"/>
  <c r="C96" i="62"/>
  <c r="G96" i="62"/>
  <c r="H96" i="62"/>
  <c r="J96" i="62"/>
  <c r="D96" i="62" s="1"/>
  <c r="K96" i="62"/>
  <c r="O96" i="62"/>
  <c r="G97" i="62"/>
  <c r="H97" i="62"/>
  <c r="J97" i="62"/>
  <c r="K97" i="62"/>
  <c r="O97" i="62"/>
  <c r="G98" i="62"/>
  <c r="H98" i="62"/>
  <c r="J98" i="62"/>
  <c r="E98" i="62" s="1"/>
  <c r="K98" i="62"/>
  <c r="L98" i="62"/>
  <c r="N98" i="62"/>
  <c r="O98" i="62"/>
  <c r="G99" i="62"/>
  <c r="H99" i="62"/>
  <c r="J99" i="62"/>
  <c r="K99" i="62"/>
  <c r="O99" i="62"/>
  <c r="G100" i="62"/>
  <c r="H100" i="62"/>
  <c r="J100" i="62"/>
  <c r="K100" i="62"/>
  <c r="O100" i="62"/>
  <c r="G101" i="62"/>
  <c r="H101" i="62"/>
  <c r="J101" i="62"/>
  <c r="K101" i="62"/>
  <c r="O101" i="62"/>
  <c r="G102" i="62"/>
  <c r="H102" i="62"/>
  <c r="J102" i="62"/>
  <c r="E102" i="62" s="1"/>
  <c r="K102" i="62"/>
  <c r="O102" i="62"/>
  <c r="G103" i="62"/>
  <c r="H103" i="62"/>
  <c r="J103" i="62"/>
  <c r="K103" i="62"/>
  <c r="O103" i="62"/>
  <c r="G104" i="62"/>
  <c r="H104" i="62"/>
  <c r="J104" i="62"/>
  <c r="K104" i="62"/>
  <c r="O104" i="62"/>
  <c r="G105" i="62"/>
  <c r="H105" i="62"/>
  <c r="J105" i="62"/>
  <c r="A105" i="62" s="1"/>
  <c r="K105" i="62"/>
  <c r="O105" i="62"/>
  <c r="G106" i="62"/>
  <c r="H106" i="62"/>
  <c r="J106" i="62"/>
  <c r="E106" i="62" s="1"/>
  <c r="K106" i="62"/>
  <c r="N106" i="62"/>
  <c r="O106" i="62"/>
  <c r="G107" i="62"/>
  <c r="H107" i="62"/>
  <c r="J107" i="62"/>
  <c r="F107" i="62" s="1"/>
  <c r="K107" i="62"/>
  <c r="O107" i="62"/>
  <c r="G108" i="62"/>
  <c r="H108" i="62"/>
  <c r="J108" i="62"/>
  <c r="D108" i="62" s="1"/>
  <c r="K108" i="62"/>
  <c r="O108" i="62"/>
  <c r="G109" i="62"/>
  <c r="H109" i="62"/>
  <c r="J109" i="62"/>
  <c r="E109" i="62" s="1"/>
  <c r="K109" i="62"/>
  <c r="N109" i="62"/>
  <c r="O109" i="62"/>
  <c r="G110" i="62"/>
  <c r="H110" i="62"/>
  <c r="J110" i="62"/>
  <c r="E110" i="62" s="1"/>
  <c r="K110" i="62"/>
  <c r="O110" i="62"/>
  <c r="G111" i="62"/>
  <c r="H111" i="62"/>
  <c r="J111" i="62"/>
  <c r="F111" i="62" s="1"/>
  <c r="K111" i="62"/>
  <c r="N111" i="62"/>
  <c r="O111" i="62"/>
  <c r="G112" i="62"/>
  <c r="H112" i="62"/>
  <c r="J112" i="62"/>
  <c r="D112" i="62" s="1"/>
  <c r="K112" i="62"/>
  <c r="O112" i="62"/>
  <c r="G113" i="62"/>
  <c r="H113" i="62"/>
  <c r="J113" i="62"/>
  <c r="C113" i="62" s="1"/>
  <c r="K113" i="62"/>
  <c r="O113" i="62"/>
  <c r="G114" i="62"/>
  <c r="H114" i="62"/>
  <c r="J114" i="62"/>
  <c r="B114" i="62" s="1"/>
  <c r="K114" i="62"/>
  <c r="O114" i="62"/>
  <c r="G115" i="62"/>
  <c r="H115" i="62"/>
  <c r="J115" i="62"/>
  <c r="K115" i="62"/>
  <c r="O115" i="62"/>
  <c r="G116" i="62"/>
  <c r="H116" i="62"/>
  <c r="J116" i="62"/>
  <c r="D116" i="62" s="1"/>
  <c r="K116" i="62"/>
  <c r="O116" i="62"/>
  <c r="G117" i="62"/>
  <c r="H117" i="62"/>
  <c r="I117" i="62"/>
  <c r="J117" i="62"/>
  <c r="A117" i="62" s="1"/>
  <c r="K117" i="62"/>
  <c r="L117" i="62"/>
  <c r="M117" i="62"/>
  <c r="N117" i="62"/>
  <c r="O117" i="62"/>
  <c r="G118" i="62"/>
  <c r="H118" i="62"/>
  <c r="I118" i="62"/>
  <c r="J118" i="62"/>
  <c r="B118" i="62" s="1"/>
  <c r="K118" i="62"/>
  <c r="N118" i="62"/>
  <c r="O118" i="62"/>
  <c r="G119" i="62"/>
  <c r="H119" i="62"/>
  <c r="J119" i="62"/>
  <c r="F119" i="62" s="1"/>
  <c r="K119" i="62"/>
  <c r="O119" i="62"/>
  <c r="O92" i="62"/>
  <c r="K92" i="62"/>
  <c r="J92" i="62"/>
  <c r="H92" i="62"/>
  <c r="G92" i="62"/>
  <c r="Q91" i="62"/>
  <c r="G63" i="62"/>
  <c r="H63" i="62"/>
  <c r="J63" i="62"/>
  <c r="K63" i="62"/>
  <c r="O63" i="62"/>
  <c r="G64" i="62"/>
  <c r="H64" i="62"/>
  <c r="J64" i="62"/>
  <c r="B64" i="62" s="1"/>
  <c r="K64" i="62"/>
  <c r="O64" i="62"/>
  <c r="G65" i="62"/>
  <c r="H65" i="62"/>
  <c r="J65" i="62"/>
  <c r="K65" i="62"/>
  <c r="O65" i="62"/>
  <c r="G66" i="62"/>
  <c r="H66" i="62"/>
  <c r="J66" i="62"/>
  <c r="B66" i="62" s="1"/>
  <c r="K66" i="62"/>
  <c r="O66" i="62"/>
  <c r="G67" i="62"/>
  <c r="H67" i="62"/>
  <c r="J67" i="62"/>
  <c r="K67" i="62"/>
  <c r="O67" i="62"/>
  <c r="G68" i="62"/>
  <c r="H68" i="62"/>
  <c r="J68" i="62"/>
  <c r="E68" i="62" s="1"/>
  <c r="K68" i="62"/>
  <c r="O68" i="62"/>
  <c r="G69" i="62"/>
  <c r="H69" i="62"/>
  <c r="J69" i="62"/>
  <c r="C69" i="62" s="1"/>
  <c r="K69" i="62"/>
  <c r="O69" i="62"/>
  <c r="G70" i="62"/>
  <c r="H70" i="62"/>
  <c r="I70" i="62"/>
  <c r="J70" i="62"/>
  <c r="B70" i="62" s="1"/>
  <c r="K70" i="62"/>
  <c r="M70" i="62"/>
  <c r="N70" i="62"/>
  <c r="O70" i="62"/>
  <c r="G71" i="62"/>
  <c r="H71" i="62"/>
  <c r="J71" i="62"/>
  <c r="L71" i="62" s="1"/>
  <c r="K71" i="62"/>
  <c r="O71" i="62"/>
  <c r="G72" i="62"/>
  <c r="H72" i="62"/>
  <c r="J72" i="62"/>
  <c r="C72" i="62" s="1"/>
  <c r="K72" i="62"/>
  <c r="O72" i="62"/>
  <c r="G73" i="62"/>
  <c r="H73" i="62"/>
  <c r="J73" i="62"/>
  <c r="C73" i="62" s="1"/>
  <c r="K73" i="62"/>
  <c r="O73" i="62"/>
  <c r="G74" i="62"/>
  <c r="H74" i="62"/>
  <c r="J74" i="62"/>
  <c r="E74" i="62" s="1"/>
  <c r="K74" i="62"/>
  <c r="O74" i="62"/>
  <c r="G75" i="62"/>
  <c r="H75" i="62"/>
  <c r="J75" i="62"/>
  <c r="A75" i="62" s="1"/>
  <c r="K75" i="62"/>
  <c r="N75" i="62"/>
  <c r="O75" i="62"/>
  <c r="G76" i="62"/>
  <c r="H76" i="62"/>
  <c r="J76" i="62"/>
  <c r="A76" i="62" s="1"/>
  <c r="K76" i="62"/>
  <c r="O76" i="62"/>
  <c r="G77" i="62"/>
  <c r="H77" i="62"/>
  <c r="J77" i="62"/>
  <c r="C77" i="62" s="1"/>
  <c r="K77" i="62"/>
  <c r="O77" i="62"/>
  <c r="D78" i="62"/>
  <c r="G78" i="62"/>
  <c r="H78" i="62"/>
  <c r="J78" i="62"/>
  <c r="K78" i="62"/>
  <c r="O78" i="62"/>
  <c r="G79" i="62"/>
  <c r="H79" i="62"/>
  <c r="J79" i="62"/>
  <c r="K79" i="62"/>
  <c r="O79" i="62"/>
  <c r="G80" i="62"/>
  <c r="H80" i="62"/>
  <c r="J80" i="62"/>
  <c r="C80" i="62" s="1"/>
  <c r="K80" i="62"/>
  <c r="O80" i="62"/>
  <c r="G81" i="62"/>
  <c r="H81" i="62"/>
  <c r="J81" i="62"/>
  <c r="C81" i="62" s="1"/>
  <c r="K81" i="62"/>
  <c r="O81" i="62"/>
  <c r="G82" i="62"/>
  <c r="H82" i="62"/>
  <c r="J82" i="62"/>
  <c r="E82" i="62" s="1"/>
  <c r="K82" i="62"/>
  <c r="N82" i="62"/>
  <c r="O82" i="62"/>
  <c r="G83" i="62"/>
  <c r="H83" i="62"/>
  <c r="J83" i="62"/>
  <c r="A83" i="62" s="1"/>
  <c r="K83" i="62"/>
  <c r="O83" i="62"/>
  <c r="G84" i="62"/>
  <c r="H84" i="62"/>
  <c r="J84" i="62"/>
  <c r="K84" i="62"/>
  <c r="O84" i="62"/>
  <c r="G85" i="62"/>
  <c r="H85" i="62"/>
  <c r="J85" i="62"/>
  <c r="C85" i="62" s="1"/>
  <c r="K85" i="62"/>
  <c r="O85" i="62"/>
  <c r="G86" i="62"/>
  <c r="H86" i="62"/>
  <c r="I86" i="62"/>
  <c r="J86" i="62"/>
  <c r="B86" i="62" s="1"/>
  <c r="K86" i="62"/>
  <c r="N86" i="62"/>
  <c r="O86" i="62"/>
  <c r="G87" i="62"/>
  <c r="H87" i="62"/>
  <c r="J87" i="62"/>
  <c r="K87" i="62"/>
  <c r="O87" i="62"/>
  <c r="G88" i="62"/>
  <c r="H88" i="62"/>
  <c r="J88" i="62"/>
  <c r="C88" i="62" s="1"/>
  <c r="K88" i="62"/>
  <c r="O88" i="62"/>
  <c r="G89" i="62"/>
  <c r="H89" i="62"/>
  <c r="J89" i="62"/>
  <c r="C89" i="62" s="1"/>
  <c r="K89" i="62"/>
  <c r="O89" i="62"/>
  <c r="O62" i="62"/>
  <c r="K62" i="62"/>
  <c r="J62" i="62"/>
  <c r="H62" i="62"/>
  <c r="G62" i="62"/>
  <c r="G33" i="62"/>
  <c r="H33" i="62"/>
  <c r="J33" i="62"/>
  <c r="K33" i="62"/>
  <c r="O33" i="62"/>
  <c r="G34" i="62"/>
  <c r="H34" i="62"/>
  <c r="J34" i="62"/>
  <c r="B34" i="62" s="1"/>
  <c r="K34" i="62"/>
  <c r="O34" i="62"/>
  <c r="G35" i="62"/>
  <c r="H35" i="62"/>
  <c r="J35" i="62"/>
  <c r="K35" i="62"/>
  <c r="O35" i="62"/>
  <c r="G36" i="62"/>
  <c r="H36" i="62"/>
  <c r="J36" i="62"/>
  <c r="K36" i="62"/>
  <c r="O36" i="62"/>
  <c r="G37" i="62"/>
  <c r="H37" i="62"/>
  <c r="J37" i="62"/>
  <c r="K37" i="62"/>
  <c r="O37" i="62"/>
  <c r="G38" i="62"/>
  <c r="H38" i="62"/>
  <c r="J38" i="62"/>
  <c r="K38" i="62"/>
  <c r="O38" i="62"/>
  <c r="G39" i="62"/>
  <c r="H39" i="62"/>
  <c r="J39" i="62"/>
  <c r="C39" i="62" s="1"/>
  <c r="K39" i="62"/>
  <c r="O39" i="62"/>
  <c r="G40" i="62"/>
  <c r="H40" i="62"/>
  <c r="J40" i="62"/>
  <c r="E40" i="62" s="1"/>
  <c r="K40" i="62"/>
  <c r="O40" i="62"/>
  <c r="G41" i="62"/>
  <c r="H41" i="62"/>
  <c r="J41" i="62"/>
  <c r="A41" i="62" s="1"/>
  <c r="K41" i="62"/>
  <c r="O41" i="62"/>
  <c r="G42" i="62"/>
  <c r="H42" i="62"/>
  <c r="J42" i="62"/>
  <c r="M42" i="62" s="1"/>
  <c r="K42" i="62"/>
  <c r="O42" i="62"/>
  <c r="G43" i="62"/>
  <c r="H43" i="62"/>
  <c r="J43" i="62"/>
  <c r="C43" i="62" s="1"/>
  <c r="K43" i="62"/>
  <c r="O43" i="62"/>
  <c r="G44" i="62"/>
  <c r="H44" i="62"/>
  <c r="J44" i="62"/>
  <c r="C44" i="62" s="1"/>
  <c r="K44" i="62"/>
  <c r="M44" i="62"/>
  <c r="O44" i="62"/>
  <c r="G45" i="62"/>
  <c r="H45" i="62"/>
  <c r="J45" i="62"/>
  <c r="A45" i="62" s="1"/>
  <c r="K45" i="62"/>
  <c r="L45" i="62"/>
  <c r="N45" i="62"/>
  <c r="O45" i="62"/>
  <c r="G46" i="62"/>
  <c r="H46" i="62"/>
  <c r="J46" i="62"/>
  <c r="K46" i="62"/>
  <c r="O46" i="62"/>
  <c r="G47" i="62"/>
  <c r="H47" i="62"/>
  <c r="J47" i="62"/>
  <c r="C47" i="62" s="1"/>
  <c r="K47" i="62"/>
  <c r="O47" i="62"/>
  <c r="D48" i="62"/>
  <c r="G48" i="62"/>
  <c r="H48" i="62"/>
  <c r="J48" i="62"/>
  <c r="K48" i="62"/>
  <c r="O48" i="62"/>
  <c r="G49" i="62"/>
  <c r="H49" i="62"/>
  <c r="J49" i="62"/>
  <c r="K49" i="62"/>
  <c r="O49" i="62"/>
  <c r="G50" i="62"/>
  <c r="H50" i="62"/>
  <c r="I50" i="62"/>
  <c r="J50" i="62"/>
  <c r="A50" i="62" s="1"/>
  <c r="K50" i="62"/>
  <c r="N50" i="62"/>
  <c r="O50" i="62"/>
  <c r="G51" i="62"/>
  <c r="H51" i="62"/>
  <c r="J51" i="62"/>
  <c r="C51" i="62" s="1"/>
  <c r="K51" i="62"/>
  <c r="O51" i="62"/>
  <c r="G52" i="62"/>
  <c r="H52" i="62"/>
  <c r="J52" i="62"/>
  <c r="B52" i="62" s="1"/>
  <c r="K52" i="62"/>
  <c r="N52" i="62"/>
  <c r="O52" i="62"/>
  <c r="G53" i="62"/>
  <c r="H53" i="62"/>
  <c r="J53" i="62"/>
  <c r="K53" i="62"/>
  <c r="O53" i="62"/>
  <c r="G54" i="62"/>
  <c r="H54" i="62"/>
  <c r="J54" i="62"/>
  <c r="B54" i="62" s="1"/>
  <c r="K54" i="62"/>
  <c r="O54" i="62"/>
  <c r="G55" i="62"/>
  <c r="H55" i="62"/>
  <c r="J55" i="62"/>
  <c r="C55" i="62" s="1"/>
  <c r="K55" i="62"/>
  <c r="O55" i="62"/>
  <c r="G56" i="62"/>
  <c r="H56" i="62"/>
  <c r="J56" i="62"/>
  <c r="E56" i="62" s="1"/>
  <c r="K56" i="62"/>
  <c r="N56" i="62"/>
  <c r="O56" i="62"/>
  <c r="G57" i="62"/>
  <c r="H57" i="62"/>
  <c r="J57" i="62"/>
  <c r="K57" i="62"/>
  <c r="O57" i="62"/>
  <c r="G58" i="62"/>
  <c r="H58" i="62"/>
  <c r="J58" i="62"/>
  <c r="K58" i="62"/>
  <c r="O58" i="62"/>
  <c r="G59" i="62"/>
  <c r="H59" i="62"/>
  <c r="J59" i="62"/>
  <c r="C59" i="62" s="1"/>
  <c r="K59" i="62"/>
  <c r="O59" i="62"/>
  <c r="O32" i="62"/>
  <c r="K32" i="62"/>
  <c r="J32" i="62"/>
  <c r="H32" i="62"/>
  <c r="G32" i="62"/>
  <c r="G4" i="62"/>
  <c r="H4" i="62"/>
  <c r="J4" i="62"/>
  <c r="L4" i="62" s="1"/>
  <c r="K4" i="62"/>
  <c r="O4" i="62"/>
  <c r="G5" i="62"/>
  <c r="H5" i="62"/>
  <c r="J5" i="62"/>
  <c r="B5" i="62" s="1"/>
  <c r="K5" i="62"/>
  <c r="O5" i="62"/>
  <c r="G6" i="62"/>
  <c r="H6" i="62"/>
  <c r="J6" i="62"/>
  <c r="K6" i="62"/>
  <c r="O6" i="62"/>
  <c r="G7" i="62"/>
  <c r="H7" i="62"/>
  <c r="J7" i="62"/>
  <c r="K7" i="62"/>
  <c r="O7" i="62"/>
  <c r="G8" i="62"/>
  <c r="H8" i="62"/>
  <c r="J8" i="62"/>
  <c r="K8" i="62"/>
  <c r="O8" i="62"/>
  <c r="G9" i="62"/>
  <c r="H9" i="62"/>
  <c r="J9" i="62"/>
  <c r="K9" i="62"/>
  <c r="O9" i="62"/>
  <c r="G10" i="62"/>
  <c r="H10" i="62"/>
  <c r="J10" i="62"/>
  <c r="C10" i="62" s="1"/>
  <c r="K10" i="62"/>
  <c r="O10" i="62"/>
  <c r="G11" i="62"/>
  <c r="H11" i="62"/>
  <c r="J11" i="62"/>
  <c r="K11" i="62"/>
  <c r="O11" i="62"/>
  <c r="G12" i="62"/>
  <c r="H12" i="62"/>
  <c r="J12" i="62"/>
  <c r="B12" i="62" s="1"/>
  <c r="K12" i="62"/>
  <c r="O12" i="62"/>
  <c r="G13" i="62"/>
  <c r="H13" i="62"/>
  <c r="J13" i="62"/>
  <c r="B13" i="62" s="1"/>
  <c r="K13" i="62"/>
  <c r="L13" i="62"/>
  <c r="N13" i="62"/>
  <c r="O13" i="62"/>
  <c r="G14" i="62"/>
  <c r="H14" i="62"/>
  <c r="J14" i="62"/>
  <c r="C14" i="62" s="1"/>
  <c r="K14" i="62"/>
  <c r="O14" i="62"/>
  <c r="G15" i="62"/>
  <c r="H15" i="62"/>
  <c r="J15" i="62"/>
  <c r="D15" i="62" s="1"/>
  <c r="K15" i="62"/>
  <c r="O15" i="62"/>
  <c r="G16" i="62"/>
  <c r="H16" i="62"/>
  <c r="J16" i="62"/>
  <c r="K16" i="62"/>
  <c r="M16" i="62"/>
  <c r="O16" i="62"/>
  <c r="G17" i="62"/>
  <c r="H17" i="62"/>
  <c r="J17" i="62"/>
  <c r="D17" i="62" s="1"/>
  <c r="K17" i="62"/>
  <c r="O17" i="62"/>
  <c r="G18" i="62"/>
  <c r="H18" i="62"/>
  <c r="J18" i="62"/>
  <c r="C18" i="62" s="1"/>
  <c r="K18" i="62"/>
  <c r="O18" i="62"/>
  <c r="G19" i="62"/>
  <c r="H19" i="62"/>
  <c r="J19" i="62"/>
  <c r="K19" i="62"/>
  <c r="O19" i="62"/>
  <c r="C20" i="62"/>
  <c r="G20" i="62"/>
  <c r="H20" i="62"/>
  <c r="J20" i="62"/>
  <c r="K20" i="62"/>
  <c r="O20" i="62"/>
  <c r="G21" i="62"/>
  <c r="H21" i="62"/>
  <c r="J21" i="62"/>
  <c r="K21" i="62"/>
  <c r="O21" i="62"/>
  <c r="G22" i="62"/>
  <c r="H22" i="62"/>
  <c r="J22" i="62"/>
  <c r="C22" i="62" s="1"/>
  <c r="K22" i="62"/>
  <c r="O22" i="62"/>
  <c r="G23" i="62"/>
  <c r="H23" i="62"/>
  <c r="J23" i="62"/>
  <c r="D23" i="62" s="1"/>
  <c r="K23" i="62"/>
  <c r="O23" i="62"/>
  <c r="G24" i="62"/>
  <c r="H24" i="62"/>
  <c r="J24" i="62"/>
  <c r="E24" i="62" s="1"/>
  <c r="K24" i="62"/>
  <c r="O24" i="62"/>
  <c r="G25" i="62"/>
  <c r="H25" i="62"/>
  <c r="J25" i="62"/>
  <c r="N25" i="62" s="1"/>
  <c r="K25" i="62"/>
  <c r="O25" i="62"/>
  <c r="G26" i="62"/>
  <c r="H26" i="62"/>
  <c r="J26" i="62"/>
  <c r="C26" i="62" s="1"/>
  <c r="K26" i="62"/>
  <c r="O26" i="62"/>
  <c r="G27" i="62"/>
  <c r="H27" i="62"/>
  <c r="J27" i="62"/>
  <c r="D27" i="62" s="1"/>
  <c r="K27" i="62"/>
  <c r="O27" i="62"/>
  <c r="G28" i="62"/>
  <c r="H28" i="62"/>
  <c r="J28" i="62"/>
  <c r="K28" i="62"/>
  <c r="O28" i="62"/>
  <c r="G29" i="62"/>
  <c r="H29" i="62"/>
  <c r="J29" i="62"/>
  <c r="B29" i="62" s="1"/>
  <c r="K29" i="62"/>
  <c r="L29" i="62"/>
  <c r="O29" i="62"/>
  <c r="O3" i="62"/>
  <c r="K3" i="62"/>
  <c r="J3" i="62"/>
  <c r="B3" i="62" s="1"/>
  <c r="H3" i="62"/>
  <c r="G3" i="62"/>
  <c r="G153" i="61"/>
  <c r="H153" i="61"/>
  <c r="J153" i="61"/>
  <c r="L153" i="61" s="1"/>
  <c r="D153" i="61" s="1"/>
  <c r="K153" i="61"/>
  <c r="O153" i="61"/>
  <c r="G154" i="61"/>
  <c r="H154" i="61"/>
  <c r="J154" i="61"/>
  <c r="B154" i="61" s="1"/>
  <c r="K154" i="61"/>
  <c r="O154" i="61"/>
  <c r="G155" i="61"/>
  <c r="H155" i="61"/>
  <c r="J155" i="61"/>
  <c r="K155" i="61"/>
  <c r="O155" i="61"/>
  <c r="G156" i="61"/>
  <c r="H156" i="61"/>
  <c r="J156" i="61"/>
  <c r="D156" i="61" s="1"/>
  <c r="K156" i="61"/>
  <c r="O156" i="61"/>
  <c r="G157" i="61"/>
  <c r="H157" i="61"/>
  <c r="J157" i="61"/>
  <c r="L157" i="61" s="1"/>
  <c r="D157" i="61" s="1"/>
  <c r="K157" i="61"/>
  <c r="O157" i="61"/>
  <c r="G158" i="61"/>
  <c r="H158" i="61"/>
  <c r="J158" i="61"/>
  <c r="B158" i="61" s="1"/>
  <c r="K158" i="61"/>
  <c r="O158" i="61"/>
  <c r="G159" i="61"/>
  <c r="H159" i="61"/>
  <c r="J159" i="61"/>
  <c r="K159" i="61"/>
  <c r="O159" i="61"/>
  <c r="G160" i="61"/>
  <c r="H160" i="61"/>
  <c r="J160" i="61"/>
  <c r="E160" i="61" s="1"/>
  <c r="K160" i="61"/>
  <c r="O160" i="61"/>
  <c r="G161" i="61"/>
  <c r="H161" i="61"/>
  <c r="J161" i="61"/>
  <c r="A161" i="61" s="1"/>
  <c r="K161" i="61"/>
  <c r="O161" i="61"/>
  <c r="G162" i="61"/>
  <c r="H162" i="61"/>
  <c r="J162" i="61"/>
  <c r="K162" i="61"/>
  <c r="N162" i="61"/>
  <c r="O162" i="61"/>
  <c r="G163" i="61"/>
  <c r="H163" i="61"/>
  <c r="J163" i="61"/>
  <c r="K163" i="61"/>
  <c r="O163" i="61"/>
  <c r="G164" i="61"/>
  <c r="H164" i="61"/>
  <c r="J164" i="61"/>
  <c r="B164" i="61" s="1"/>
  <c r="K164" i="61"/>
  <c r="O164" i="61"/>
  <c r="G165" i="61"/>
  <c r="H165" i="61"/>
  <c r="J165" i="61"/>
  <c r="K165" i="61"/>
  <c r="O165" i="61"/>
  <c r="G166" i="61"/>
  <c r="H166" i="61"/>
  <c r="J166" i="61"/>
  <c r="K166" i="61"/>
  <c r="O166" i="61"/>
  <c r="G167" i="61"/>
  <c r="H167" i="61"/>
  <c r="J167" i="61"/>
  <c r="K167" i="61"/>
  <c r="O167" i="61"/>
  <c r="G168" i="61"/>
  <c r="H168" i="61"/>
  <c r="J168" i="61"/>
  <c r="K168" i="61"/>
  <c r="O168" i="61"/>
  <c r="G169" i="61"/>
  <c r="H169" i="61"/>
  <c r="J169" i="61"/>
  <c r="K169" i="61"/>
  <c r="O169" i="61"/>
  <c r="G170" i="61"/>
  <c r="H170" i="61"/>
  <c r="J170" i="61"/>
  <c r="K170" i="61"/>
  <c r="O170" i="61"/>
  <c r="G171" i="61"/>
  <c r="H171" i="61"/>
  <c r="J171" i="61"/>
  <c r="C171" i="61" s="1"/>
  <c r="K171" i="61"/>
  <c r="O171" i="61"/>
  <c r="G172" i="61"/>
  <c r="H172" i="61"/>
  <c r="J172" i="61"/>
  <c r="B172" i="61" s="1"/>
  <c r="K172" i="61"/>
  <c r="N172" i="61"/>
  <c r="O172" i="61"/>
  <c r="G173" i="61"/>
  <c r="H173" i="61"/>
  <c r="J173" i="61"/>
  <c r="A173" i="61" s="1"/>
  <c r="K173" i="61"/>
  <c r="N173" i="61"/>
  <c r="O173" i="61"/>
  <c r="G174" i="61"/>
  <c r="H174" i="61"/>
  <c r="J174" i="61"/>
  <c r="C174" i="61" s="1"/>
  <c r="K174" i="61"/>
  <c r="O174" i="61"/>
  <c r="G175" i="61"/>
  <c r="H175" i="61"/>
  <c r="J175" i="61"/>
  <c r="C175" i="61" s="1"/>
  <c r="K175" i="61"/>
  <c r="O175" i="61"/>
  <c r="G176" i="61"/>
  <c r="H176" i="61"/>
  <c r="J176" i="61"/>
  <c r="E176" i="61" s="1"/>
  <c r="K176" i="61"/>
  <c r="O176" i="61"/>
  <c r="G177" i="61"/>
  <c r="H177" i="61"/>
  <c r="J177" i="61"/>
  <c r="N177" i="61" s="1"/>
  <c r="K177" i="61"/>
  <c r="O177" i="61"/>
  <c r="G178" i="61"/>
  <c r="H178" i="61"/>
  <c r="J178" i="61"/>
  <c r="E178" i="61" s="1"/>
  <c r="K178" i="61"/>
  <c r="N178" i="61"/>
  <c r="O178" i="61"/>
  <c r="G179" i="61"/>
  <c r="H179" i="61"/>
  <c r="J179" i="61"/>
  <c r="C179" i="61" s="1"/>
  <c r="K179" i="61"/>
  <c r="O179" i="61"/>
  <c r="O152" i="61"/>
  <c r="K152" i="61"/>
  <c r="J152" i="61"/>
  <c r="H152" i="61"/>
  <c r="G152" i="61"/>
  <c r="Q91" i="61"/>
  <c r="G123" i="61"/>
  <c r="H123" i="61"/>
  <c r="J123" i="61"/>
  <c r="K123" i="61"/>
  <c r="L123" i="61"/>
  <c r="D123" i="61" s="1"/>
  <c r="O123" i="61"/>
  <c r="G124" i="61"/>
  <c r="H124" i="61"/>
  <c r="I124" i="61"/>
  <c r="A124" i="61" s="1"/>
  <c r="J124" i="61"/>
  <c r="B124" i="61" s="1"/>
  <c r="K124" i="61"/>
  <c r="O124" i="61"/>
  <c r="G125" i="61"/>
  <c r="H125" i="61"/>
  <c r="J125" i="61"/>
  <c r="K125" i="61"/>
  <c r="O125" i="61"/>
  <c r="G126" i="61"/>
  <c r="H126" i="61"/>
  <c r="J126" i="61"/>
  <c r="K126" i="61"/>
  <c r="O126" i="61"/>
  <c r="G127" i="61"/>
  <c r="H127" i="61"/>
  <c r="J127" i="61"/>
  <c r="L127" i="61" s="1"/>
  <c r="D127" i="61" s="1"/>
  <c r="K127" i="61"/>
  <c r="O127" i="61"/>
  <c r="A128" i="61"/>
  <c r="G128" i="61"/>
  <c r="H128" i="61"/>
  <c r="J128" i="61"/>
  <c r="K128" i="61"/>
  <c r="N128" i="61"/>
  <c r="O128" i="61"/>
  <c r="G129" i="61"/>
  <c r="H129" i="61"/>
  <c r="J129" i="61"/>
  <c r="C129" i="61" s="1"/>
  <c r="K129" i="61"/>
  <c r="O129" i="61"/>
  <c r="G130" i="61"/>
  <c r="H130" i="61"/>
  <c r="J130" i="61"/>
  <c r="D130" i="61" s="1"/>
  <c r="K130" i="61"/>
  <c r="L130" i="61"/>
  <c r="N130" i="61"/>
  <c r="O130" i="61"/>
  <c r="G131" i="61"/>
  <c r="H131" i="61"/>
  <c r="J131" i="61"/>
  <c r="D131" i="61" s="1"/>
  <c r="K131" i="61"/>
  <c r="O131" i="61"/>
  <c r="G132" i="61"/>
  <c r="H132" i="61"/>
  <c r="J132" i="61"/>
  <c r="B132" i="61" s="1"/>
  <c r="K132" i="61"/>
  <c r="L132" i="61"/>
  <c r="N132" i="61"/>
  <c r="O132" i="61"/>
  <c r="G133" i="61"/>
  <c r="H133" i="61"/>
  <c r="J133" i="61"/>
  <c r="C133" i="61" s="1"/>
  <c r="K133" i="61"/>
  <c r="O133" i="61"/>
  <c r="G134" i="61"/>
  <c r="H134" i="61"/>
  <c r="J134" i="61"/>
  <c r="C134" i="61" s="1"/>
  <c r="K134" i="61"/>
  <c r="O134" i="61"/>
  <c r="G135" i="61"/>
  <c r="H135" i="61"/>
  <c r="I135" i="61"/>
  <c r="J135" i="61"/>
  <c r="C135" i="61" s="1"/>
  <c r="K135" i="61"/>
  <c r="M135" i="61"/>
  <c r="N135" i="61"/>
  <c r="O135" i="61"/>
  <c r="G136" i="61"/>
  <c r="H136" i="61"/>
  <c r="J136" i="61"/>
  <c r="D136" i="61" s="1"/>
  <c r="K136" i="61"/>
  <c r="N136" i="61"/>
  <c r="O136" i="61"/>
  <c r="G137" i="61"/>
  <c r="H137" i="61"/>
  <c r="J137" i="61"/>
  <c r="C137" i="61" s="1"/>
  <c r="K137" i="61"/>
  <c r="O137" i="61"/>
  <c r="G138" i="61"/>
  <c r="H138" i="61"/>
  <c r="J138" i="61"/>
  <c r="K138" i="61"/>
  <c r="O138" i="61"/>
  <c r="C139" i="61"/>
  <c r="G139" i="61"/>
  <c r="H139" i="61"/>
  <c r="J139" i="61"/>
  <c r="M139" i="61" s="1"/>
  <c r="K139" i="61"/>
  <c r="O139" i="61"/>
  <c r="G140" i="61"/>
  <c r="H140" i="61"/>
  <c r="J140" i="61"/>
  <c r="D140" i="61" s="1"/>
  <c r="K140" i="61"/>
  <c r="O140" i="61"/>
  <c r="G141" i="61"/>
  <c r="H141" i="61"/>
  <c r="J141" i="61"/>
  <c r="C141" i="61" s="1"/>
  <c r="K141" i="61"/>
  <c r="O141" i="61"/>
  <c r="G142" i="61"/>
  <c r="H142" i="61"/>
  <c r="J142" i="61"/>
  <c r="D142" i="61" s="1"/>
  <c r="K142" i="61"/>
  <c r="N142" i="61"/>
  <c r="O142" i="61"/>
  <c r="G143" i="61"/>
  <c r="H143" i="61"/>
  <c r="J143" i="61"/>
  <c r="K143" i="61"/>
  <c r="O143" i="61"/>
  <c r="G144" i="61"/>
  <c r="H144" i="61"/>
  <c r="J144" i="61"/>
  <c r="B144" i="61" s="1"/>
  <c r="K144" i="61"/>
  <c r="O144" i="61"/>
  <c r="G145" i="61"/>
  <c r="H145" i="61"/>
  <c r="J145" i="61"/>
  <c r="C145" i="61" s="1"/>
  <c r="K145" i="61"/>
  <c r="O145" i="61"/>
  <c r="G146" i="61"/>
  <c r="H146" i="61"/>
  <c r="J146" i="61"/>
  <c r="C146" i="61" s="1"/>
  <c r="K146" i="61"/>
  <c r="O146" i="61"/>
  <c r="G147" i="61"/>
  <c r="H147" i="61"/>
  <c r="J147" i="61"/>
  <c r="K147" i="61"/>
  <c r="O147" i="61"/>
  <c r="G148" i="61"/>
  <c r="H148" i="61"/>
  <c r="J148" i="61"/>
  <c r="B148" i="61" s="1"/>
  <c r="K148" i="61"/>
  <c r="L148" i="61"/>
  <c r="N148" i="61"/>
  <c r="O148" i="61"/>
  <c r="G149" i="61"/>
  <c r="H149" i="61"/>
  <c r="J149" i="61"/>
  <c r="C149" i="61" s="1"/>
  <c r="K149" i="61"/>
  <c r="O149" i="61"/>
  <c r="O122" i="61"/>
  <c r="K122" i="61"/>
  <c r="J122" i="61"/>
  <c r="B122" i="61" s="1"/>
  <c r="H122" i="61"/>
  <c r="G122" i="61"/>
  <c r="G93" i="61"/>
  <c r="H93" i="61"/>
  <c r="J93" i="61"/>
  <c r="N93" i="61" s="1"/>
  <c r="K93" i="61"/>
  <c r="O93" i="61"/>
  <c r="G94" i="61"/>
  <c r="H94" i="61"/>
  <c r="J94" i="61"/>
  <c r="M94" i="61" s="1"/>
  <c r="K94" i="61"/>
  <c r="O94" i="61"/>
  <c r="G95" i="61"/>
  <c r="H95" i="61"/>
  <c r="J95" i="61"/>
  <c r="C95" i="61" s="1"/>
  <c r="K95" i="61"/>
  <c r="O95" i="61"/>
  <c r="G96" i="61"/>
  <c r="H96" i="61"/>
  <c r="J96" i="61"/>
  <c r="M96" i="61" s="1"/>
  <c r="K96" i="61"/>
  <c r="O96" i="61"/>
  <c r="G97" i="61"/>
  <c r="H97" i="61"/>
  <c r="J97" i="61"/>
  <c r="A97" i="61" s="1"/>
  <c r="K97" i="61"/>
  <c r="L97" i="61"/>
  <c r="N97" i="61"/>
  <c r="O97" i="61"/>
  <c r="G98" i="61"/>
  <c r="H98" i="61"/>
  <c r="J98" i="61"/>
  <c r="D98" i="61" s="1"/>
  <c r="K98" i="61"/>
  <c r="O98" i="61"/>
  <c r="G99" i="61"/>
  <c r="H99" i="61"/>
  <c r="J99" i="61"/>
  <c r="C99" i="61" s="1"/>
  <c r="K99" i="61"/>
  <c r="O99" i="61"/>
  <c r="E100" i="61"/>
  <c r="G100" i="61"/>
  <c r="H100" i="61"/>
  <c r="J100" i="61"/>
  <c r="N100" i="61" s="1"/>
  <c r="K100" i="61"/>
  <c r="O100" i="61"/>
  <c r="G101" i="61"/>
  <c r="H101" i="61"/>
  <c r="J101" i="61"/>
  <c r="N101" i="61" s="1"/>
  <c r="K101" i="61"/>
  <c r="O101" i="61"/>
  <c r="G102" i="61"/>
  <c r="H102" i="61"/>
  <c r="J102" i="61"/>
  <c r="E102" i="61" s="1"/>
  <c r="K102" i="61"/>
  <c r="O102" i="61"/>
  <c r="G103" i="61"/>
  <c r="H103" i="61"/>
  <c r="J103" i="61"/>
  <c r="C103" i="61" s="1"/>
  <c r="K103" i="61"/>
  <c r="O103" i="61"/>
  <c r="G104" i="61"/>
  <c r="H104" i="61"/>
  <c r="J104" i="61"/>
  <c r="B104" i="61" s="1"/>
  <c r="K104" i="61"/>
  <c r="O104" i="61"/>
  <c r="G105" i="61"/>
  <c r="H105" i="61"/>
  <c r="J105" i="61"/>
  <c r="K105" i="61"/>
  <c r="O105" i="61"/>
  <c r="G106" i="61"/>
  <c r="H106" i="61"/>
  <c r="I106" i="61"/>
  <c r="J106" i="61"/>
  <c r="B106" i="61" s="1"/>
  <c r="K106" i="61"/>
  <c r="M106" i="61"/>
  <c r="N106" i="61"/>
  <c r="O106" i="61"/>
  <c r="G107" i="61"/>
  <c r="H107" i="61"/>
  <c r="J107" i="61"/>
  <c r="C107" i="61" s="1"/>
  <c r="K107" i="61"/>
  <c r="O107" i="61"/>
  <c r="G108" i="61"/>
  <c r="H108" i="61"/>
  <c r="J108" i="61"/>
  <c r="B108" i="61" s="1"/>
  <c r="K108" i="61"/>
  <c r="N108" i="61"/>
  <c r="O108" i="61"/>
  <c r="G109" i="61"/>
  <c r="H109" i="61"/>
  <c r="J109" i="61"/>
  <c r="D109" i="61" s="1"/>
  <c r="K109" i="61"/>
  <c r="O109" i="61"/>
  <c r="G110" i="61"/>
  <c r="H110" i="61"/>
  <c r="J110" i="61"/>
  <c r="B110" i="61" s="1"/>
  <c r="K110" i="61"/>
  <c r="M110" i="61"/>
  <c r="O110" i="61"/>
  <c r="G111" i="61"/>
  <c r="H111" i="61"/>
  <c r="J111" i="61"/>
  <c r="C111" i="61" s="1"/>
  <c r="K111" i="61"/>
  <c r="O111" i="61"/>
  <c r="G112" i="61"/>
  <c r="H112" i="61"/>
  <c r="J112" i="61"/>
  <c r="E112" i="61" s="1"/>
  <c r="K112" i="61"/>
  <c r="O112" i="61"/>
  <c r="G113" i="61"/>
  <c r="H113" i="61"/>
  <c r="J113" i="61"/>
  <c r="N113" i="61" s="1"/>
  <c r="K113" i="61"/>
  <c r="O113" i="61"/>
  <c r="G114" i="61"/>
  <c r="H114" i="61"/>
  <c r="J114" i="61"/>
  <c r="E114" i="61" s="1"/>
  <c r="K114" i="61"/>
  <c r="O114" i="61"/>
  <c r="G115" i="61"/>
  <c r="H115" i="61"/>
  <c r="J115" i="61"/>
  <c r="C115" i="61" s="1"/>
  <c r="K115" i="61"/>
  <c r="O115" i="61"/>
  <c r="G116" i="61"/>
  <c r="H116" i="61"/>
  <c r="J116" i="61"/>
  <c r="M116" i="61" s="1"/>
  <c r="K116" i="61"/>
  <c r="O116" i="61"/>
  <c r="G117" i="61"/>
  <c r="H117" i="61"/>
  <c r="J117" i="61"/>
  <c r="A117" i="61" s="1"/>
  <c r="K117" i="61"/>
  <c r="L117" i="61"/>
  <c r="O117" i="61"/>
  <c r="G118" i="61"/>
  <c r="H118" i="61"/>
  <c r="J118" i="61"/>
  <c r="N118" i="61" s="1"/>
  <c r="K118" i="61"/>
  <c r="O118" i="61"/>
  <c r="G119" i="61"/>
  <c r="H119" i="61"/>
  <c r="J119" i="61"/>
  <c r="C119" i="61" s="1"/>
  <c r="K119" i="61"/>
  <c r="O119" i="61"/>
  <c r="O92" i="61"/>
  <c r="K92" i="61"/>
  <c r="J92" i="61"/>
  <c r="H92" i="61"/>
  <c r="G92" i="61"/>
  <c r="G63" i="61"/>
  <c r="H63" i="61"/>
  <c r="J63" i="61"/>
  <c r="A63" i="61" s="1"/>
  <c r="K63" i="61"/>
  <c r="L63" i="61"/>
  <c r="N63" i="61"/>
  <c r="O63" i="61"/>
  <c r="G64" i="61"/>
  <c r="H64" i="61"/>
  <c r="J64" i="61"/>
  <c r="N64" i="61" s="1"/>
  <c r="K64" i="61"/>
  <c r="O64" i="61"/>
  <c r="G65" i="61"/>
  <c r="H65" i="61"/>
  <c r="J65" i="61"/>
  <c r="K65" i="61"/>
  <c r="O65" i="61"/>
  <c r="G66" i="61"/>
  <c r="H66" i="61"/>
  <c r="J66" i="61"/>
  <c r="N66" i="61" s="1"/>
  <c r="K66" i="61"/>
  <c r="O66" i="61"/>
  <c r="G67" i="61"/>
  <c r="H67" i="61"/>
  <c r="J67" i="61"/>
  <c r="N67" i="61" s="1"/>
  <c r="K67" i="61"/>
  <c r="O67" i="61"/>
  <c r="G68" i="61"/>
  <c r="H68" i="61"/>
  <c r="J68" i="61"/>
  <c r="M68" i="61" s="1"/>
  <c r="K68" i="61"/>
  <c r="O68" i="61"/>
  <c r="G69" i="61"/>
  <c r="H69" i="61"/>
  <c r="J69" i="61"/>
  <c r="C69" i="61" s="1"/>
  <c r="K69" i="61"/>
  <c r="O69" i="61"/>
  <c r="G70" i="61"/>
  <c r="H70" i="61"/>
  <c r="J70" i="61"/>
  <c r="D70" i="61" s="1"/>
  <c r="K70" i="61"/>
  <c r="L70" i="61"/>
  <c r="N70" i="61"/>
  <c r="O70" i="61"/>
  <c r="G71" i="61"/>
  <c r="H71" i="61"/>
  <c r="J71" i="61"/>
  <c r="K71" i="61"/>
  <c r="O71" i="61"/>
  <c r="A72" i="61"/>
  <c r="G72" i="61"/>
  <c r="H72" i="61"/>
  <c r="J72" i="61"/>
  <c r="B72" i="61" s="1"/>
  <c r="K72" i="61"/>
  <c r="L72" i="61"/>
  <c r="N72" i="61"/>
  <c r="O72" i="61"/>
  <c r="G73" i="61"/>
  <c r="H73" i="61"/>
  <c r="J73" i="61"/>
  <c r="C73" i="61" s="1"/>
  <c r="K73" i="61"/>
  <c r="O73" i="61"/>
  <c r="G74" i="61"/>
  <c r="H74" i="61"/>
  <c r="J74" i="61"/>
  <c r="E74" i="61" s="1"/>
  <c r="K74" i="61"/>
  <c r="O74" i="61"/>
  <c r="G75" i="61"/>
  <c r="H75" i="61"/>
  <c r="J75" i="61"/>
  <c r="N75" i="61" s="1"/>
  <c r="K75" i="61"/>
  <c r="O75" i="61"/>
  <c r="E76" i="61"/>
  <c r="G76" i="61"/>
  <c r="H76" i="61"/>
  <c r="J76" i="61"/>
  <c r="N76" i="61" s="1"/>
  <c r="K76" i="61"/>
  <c r="O76" i="61"/>
  <c r="G77" i="61"/>
  <c r="H77" i="61"/>
  <c r="J77" i="61"/>
  <c r="C77" i="61" s="1"/>
  <c r="K77" i="61"/>
  <c r="O77" i="61"/>
  <c r="G78" i="61"/>
  <c r="H78" i="61"/>
  <c r="J78" i="61"/>
  <c r="M78" i="61" s="1"/>
  <c r="K78" i="61"/>
  <c r="O78" i="61"/>
  <c r="G79" i="61"/>
  <c r="H79" i="61"/>
  <c r="J79" i="61"/>
  <c r="K79" i="61"/>
  <c r="O79" i="61"/>
  <c r="G80" i="61"/>
  <c r="H80" i="61"/>
  <c r="J80" i="61"/>
  <c r="B80" i="61" s="1"/>
  <c r="K80" i="61"/>
  <c r="N80" i="61"/>
  <c r="O80" i="61"/>
  <c r="G81" i="61"/>
  <c r="H81" i="61"/>
  <c r="J81" i="61"/>
  <c r="C81" i="61" s="1"/>
  <c r="K81" i="61"/>
  <c r="O81" i="61"/>
  <c r="G82" i="61"/>
  <c r="H82" i="61"/>
  <c r="J82" i="61"/>
  <c r="D82" i="61" s="1"/>
  <c r="K82" i="61"/>
  <c r="L82" i="61"/>
  <c r="N82" i="61"/>
  <c r="O82" i="61"/>
  <c r="G83" i="61"/>
  <c r="H83" i="61"/>
  <c r="J83" i="61"/>
  <c r="D83" i="61" s="1"/>
  <c r="K83" i="61"/>
  <c r="O83" i="61"/>
  <c r="G84" i="61"/>
  <c r="H84" i="61"/>
  <c r="J84" i="61"/>
  <c r="E84" i="61" s="1"/>
  <c r="K84" i="61"/>
  <c r="O84" i="61"/>
  <c r="G85" i="61"/>
  <c r="H85" i="61"/>
  <c r="J85" i="61"/>
  <c r="C85" i="61" s="1"/>
  <c r="K85" i="61"/>
  <c r="O85" i="61"/>
  <c r="G86" i="61"/>
  <c r="H86" i="61"/>
  <c r="J86" i="61"/>
  <c r="K86" i="61"/>
  <c r="M86" i="61"/>
  <c r="O86" i="61"/>
  <c r="G87" i="61"/>
  <c r="H87" i="61"/>
  <c r="J87" i="61"/>
  <c r="K87" i="61"/>
  <c r="O87" i="61"/>
  <c r="G88" i="61"/>
  <c r="H88" i="61"/>
  <c r="J88" i="61"/>
  <c r="B88" i="61" s="1"/>
  <c r="K88" i="61"/>
  <c r="N88" i="61"/>
  <c r="O88" i="61"/>
  <c r="G89" i="61"/>
  <c r="H89" i="61"/>
  <c r="J89" i="61"/>
  <c r="C89" i="61" s="1"/>
  <c r="K89" i="61"/>
  <c r="O89" i="61"/>
  <c r="O62" i="61"/>
  <c r="K62" i="61"/>
  <c r="J62" i="61"/>
  <c r="H62" i="61"/>
  <c r="G62" i="61"/>
  <c r="G33" i="61"/>
  <c r="H33" i="61"/>
  <c r="J33" i="61"/>
  <c r="N33" i="61" s="1"/>
  <c r="K33" i="61"/>
  <c r="O33" i="61"/>
  <c r="G34" i="61"/>
  <c r="H34" i="61"/>
  <c r="J34" i="61"/>
  <c r="K34" i="61"/>
  <c r="M34" i="61"/>
  <c r="O34" i="61"/>
  <c r="G35" i="61"/>
  <c r="H35" i="61"/>
  <c r="J35" i="61"/>
  <c r="C35" i="61" s="1"/>
  <c r="K35" i="61"/>
  <c r="O35" i="61"/>
  <c r="G36" i="61"/>
  <c r="H36" i="61"/>
  <c r="J36" i="61"/>
  <c r="D36" i="61" s="1"/>
  <c r="K36" i="61"/>
  <c r="O36" i="61"/>
  <c r="G37" i="61"/>
  <c r="H37" i="61"/>
  <c r="J37" i="61"/>
  <c r="K37" i="61"/>
  <c r="O37" i="61"/>
  <c r="G38" i="61"/>
  <c r="H38" i="61"/>
  <c r="J38" i="61"/>
  <c r="B38" i="61" s="1"/>
  <c r="K38" i="61"/>
  <c r="N38" i="61"/>
  <c r="O38" i="61"/>
  <c r="G39" i="61"/>
  <c r="H39" i="61"/>
  <c r="J39" i="61"/>
  <c r="C39" i="61" s="1"/>
  <c r="K39" i="61"/>
  <c r="O39" i="61"/>
  <c r="G40" i="61"/>
  <c r="H40" i="61"/>
  <c r="J40" i="61"/>
  <c r="C40" i="61" s="1"/>
  <c r="K40" i="61"/>
  <c r="O40" i="61"/>
  <c r="A41" i="61"/>
  <c r="G41" i="61"/>
  <c r="H41" i="61"/>
  <c r="I41" i="61"/>
  <c r="J41" i="61"/>
  <c r="B41" i="61" s="1"/>
  <c r="K41" i="61"/>
  <c r="L41" i="61"/>
  <c r="M41" i="61"/>
  <c r="N41" i="61"/>
  <c r="O41" i="61"/>
  <c r="G42" i="61"/>
  <c r="H42" i="61"/>
  <c r="J42" i="61"/>
  <c r="M42" i="61" s="1"/>
  <c r="K42" i="61"/>
  <c r="O42" i="61"/>
  <c r="G43" i="61"/>
  <c r="H43" i="61"/>
  <c r="J43" i="61"/>
  <c r="C43" i="61" s="1"/>
  <c r="K43" i="61"/>
  <c r="O43" i="61"/>
  <c r="G44" i="61"/>
  <c r="H44" i="61"/>
  <c r="J44" i="61"/>
  <c r="K44" i="61"/>
  <c r="O44" i="61"/>
  <c r="G45" i="61"/>
  <c r="H45" i="61"/>
  <c r="J45" i="61"/>
  <c r="K45" i="61"/>
  <c r="O45" i="61"/>
  <c r="E46" i="61"/>
  <c r="G46" i="61"/>
  <c r="H46" i="61"/>
  <c r="J46" i="61"/>
  <c r="N46" i="61" s="1"/>
  <c r="K46" i="61"/>
  <c r="O46" i="61"/>
  <c r="G47" i="61"/>
  <c r="H47" i="61"/>
  <c r="J47" i="61"/>
  <c r="C47" i="61" s="1"/>
  <c r="K47" i="61"/>
  <c r="O47" i="61"/>
  <c r="G48" i="61"/>
  <c r="H48" i="61"/>
  <c r="J48" i="61"/>
  <c r="D48" i="61" s="1"/>
  <c r="K48" i="61"/>
  <c r="N48" i="61"/>
  <c r="O48" i="61"/>
  <c r="G49" i="61"/>
  <c r="H49" i="61"/>
  <c r="J49" i="61"/>
  <c r="D49" i="61" s="1"/>
  <c r="K49" i="61"/>
  <c r="N49" i="61"/>
  <c r="O49" i="61"/>
  <c r="G50" i="61"/>
  <c r="H50" i="61"/>
  <c r="J50" i="61"/>
  <c r="M50" i="61" s="1"/>
  <c r="K50" i="61"/>
  <c r="O50" i="61"/>
  <c r="G51" i="61"/>
  <c r="H51" i="61"/>
  <c r="J51" i="61"/>
  <c r="C51" i="61" s="1"/>
  <c r="K51" i="61"/>
  <c r="O51" i="61"/>
  <c r="C52" i="61"/>
  <c r="G52" i="61"/>
  <c r="H52" i="61"/>
  <c r="J52" i="61"/>
  <c r="K52" i="61"/>
  <c r="O52" i="61"/>
  <c r="G53" i="61"/>
  <c r="H53" i="61"/>
  <c r="J53" i="61"/>
  <c r="M53" i="61" s="1"/>
  <c r="K53" i="61"/>
  <c r="O53" i="61"/>
  <c r="D54" i="61"/>
  <c r="G54" i="61"/>
  <c r="H54" i="61"/>
  <c r="J54" i="61"/>
  <c r="N54" i="61" s="1"/>
  <c r="K54" i="61"/>
  <c r="L54" i="61"/>
  <c r="O54" i="61"/>
  <c r="G55" i="61"/>
  <c r="H55" i="61"/>
  <c r="J55" i="61"/>
  <c r="C55" i="61" s="1"/>
  <c r="K55" i="61"/>
  <c r="O55" i="61"/>
  <c r="G56" i="61"/>
  <c r="H56" i="61"/>
  <c r="J56" i="61"/>
  <c r="C56" i="61" s="1"/>
  <c r="K56" i="61"/>
  <c r="O56" i="61"/>
  <c r="G57" i="61"/>
  <c r="H57" i="61"/>
  <c r="J57" i="61"/>
  <c r="B57" i="61" s="1"/>
  <c r="K57" i="61"/>
  <c r="L57" i="61"/>
  <c r="N57" i="61"/>
  <c r="O57" i="61"/>
  <c r="G58" i="61"/>
  <c r="H58" i="61"/>
  <c r="J58" i="61"/>
  <c r="I58" i="61" s="1"/>
  <c r="K58" i="61"/>
  <c r="O58" i="61"/>
  <c r="G59" i="61"/>
  <c r="H59" i="61"/>
  <c r="J59" i="61"/>
  <c r="C59" i="61" s="1"/>
  <c r="K59" i="61"/>
  <c r="O59" i="61"/>
  <c r="O32" i="61"/>
  <c r="K32" i="61"/>
  <c r="J32" i="61"/>
  <c r="H32" i="61"/>
  <c r="G32" i="61"/>
  <c r="G4" i="61"/>
  <c r="H4" i="61"/>
  <c r="J4" i="61"/>
  <c r="A4" i="61" s="1"/>
  <c r="K4" i="61"/>
  <c r="L4" i="61"/>
  <c r="O4" i="61"/>
  <c r="G5" i="61"/>
  <c r="H5" i="61"/>
  <c r="I5" i="61"/>
  <c r="J5" i="61"/>
  <c r="C5" i="61" s="1"/>
  <c r="K5" i="61"/>
  <c r="N5" i="61"/>
  <c r="O5" i="61"/>
  <c r="G6" i="61"/>
  <c r="H6" i="61"/>
  <c r="J6" i="61"/>
  <c r="C6" i="61" s="1"/>
  <c r="K6" i="61"/>
  <c r="O6" i="61"/>
  <c r="G7" i="61"/>
  <c r="H7" i="61"/>
  <c r="J7" i="61"/>
  <c r="N7" i="61" s="1"/>
  <c r="K7" i="61"/>
  <c r="O7" i="61"/>
  <c r="G8" i="61"/>
  <c r="H8" i="61"/>
  <c r="J8" i="61"/>
  <c r="N8" i="61" s="1"/>
  <c r="K8" i="61"/>
  <c r="O8" i="61"/>
  <c r="G9" i="61"/>
  <c r="H9" i="61"/>
  <c r="J9" i="61"/>
  <c r="B9" i="61" s="1"/>
  <c r="K9" i="61"/>
  <c r="O9" i="61"/>
  <c r="G10" i="61"/>
  <c r="H10" i="61"/>
  <c r="J10" i="61"/>
  <c r="C10" i="61" s="1"/>
  <c r="K10" i="61"/>
  <c r="O10" i="61"/>
  <c r="G11" i="61"/>
  <c r="H11" i="61"/>
  <c r="J11" i="61"/>
  <c r="K11" i="61"/>
  <c r="O11" i="61"/>
  <c r="G12" i="61"/>
  <c r="H12" i="61"/>
  <c r="J12" i="61"/>
  <c r="N12" i="61" s="1"/>
  <c r="K12" i="61"/>
  <c r="O12" i="61"/>
  <c r="G13" i="61"/>
  <c r="H13" i="61"/>
  <c r="J13" i="61"/>
  <c r="E13" i="61" s="1"/>
  <c r="K13" i="61"/>
  <c r="O13" i="61"/>
  <c r="G14" i="61"/>
  <c r="H14" i="61"/>
  <c r="J14" i="61"/>
  <c r="C14" i="61" s="1"/>
  <c r="K14" i="61"/>
  <c r="O14" i="61"/>
  <c r="G15" i="61"/>
  <c r="H15" i="61"/>
  <c r="J15" i="61"/>
  <c r="M15" i="61" s="1"/>
  <c r="K15" i="61"/>
  <c r="O15" i="61"/>
  <c r="G16" i="61"/>
  <c r="H16" i="61"/>
  <c r="J16" i="61"/>
  <c r="A16" i="61" s="1"/>
  <c r="K16" i="61"/>
  <c r="O16" i="61"/>
  <c r="G17" i="61"/>
  <c r="H17" i="61"/>
  <c r="J17" i="61"/>
  <c r="C17" i="61" s="1"/>
  <c r="K17" i="61"/>
  <c r="N17" i="61"/>
  <c r="O17" i="61"/>
  <c r="G18" i="61"/>
  <c r="H18" i="61"/>
  <c r="J18" i="61"/>
  <c r="C18" i="61" s="1"/>
  <c r="K18" i="61"/>
  <c r="O18" i="61"/>
  <c r="G19" i="61"/>
  <c r="H19" i="61"/>
  <c r="J19" i="61"/>
  <c r="E19" i="61" s="1"/>
  <c r="K19" i="61"/>
  <c r="O19" i="61"/>
  <c r="G20" i="61"/>
  <c r="H20" i="61"/>
  <c r="J20" i="61"/>
  <c r="K20" i="61"/>
  <c r="N20" i="61"/>
  <c r="O20" i="61"/>
  <c r="G21" i="61"/>
  <c r="H21" i="61"/>
  <c r="J21" i="61"/>
  <c r="K21" i="61"/>
  <c r="O21" i="61"/>
  <c r="G22" i="61"/>
  <c r="H22" i="61"/>
  <c r="J22" i="61"/>
  <c r="C22" i="61" s="1"/>
  <c r="K22" i="61"/>
  <c r="O22" i="61"/>
  <c r="G23" i="61"/>
  <c r="H23" i="61"/>
  <c r="J23" i="61"/>
  <c r="B23" i="61" s="1"/>
  <c r="K23" i="61"/>
  <c r="N23" i="61"/>
  <c r="O23" i="61"/>
  <c r="G24" i="61"/>
  <c r="H24" i="61"/>
  <c r="J24" i="61"/>
  <c r="D24" i="61" s="1"/>
  <c r="K24" i="61"/>
  <c r="O24" i="61"/>
  <c r="G25" i="61"/>
  <c r="H25" i="61"/>
  <c r="I25" i="61"/>
  <c r="J25" i="61"/>
  <c r="B25" i="61" s="1"/>
  <c r="K25" i="61"/>
  <c r="L25" i="61"/>
  <c r="M25" i="61"/>
  <c r="N25" i="61"/>
  <c r="O25" i="61"/>
  <c r="G26" i="61"/>
  <c r="H26" i="61"/>
  <c r="J26" i="61"/>
  <c r="C26" i="61" s="1"/>
  <c r="K26" i="61"/>
  <c r="O26" i="61"/>
  <c r="G27" i="61"/>
  <c r="H27" i="61"/>
  <c r="J27" i="61"/>
  <c r="D27" i="61" s="1"/>
  <c r="K27" i="61"/>
  <c r="L27" i="61"/>
  <c r="N27" i="61"/>
  <c r="O27" i="61"/>
  <c r="G28" i="61"/>
  <c r="H28" i="61"/>
  <c r="J28" i="61"/>
  <c r="D28" i="61" s="1"/>
  <c r="K28" i="61"/>
  <c r="O28" i="61"/>
  <c r="G29" i="61"/>
  <c r="H29" i="61"/>
  <c r="J29" i="61"/>
  <c r="K29" i="61"/>
  <c r="O29" i="61"/>
  <c r="O3" i="61"/>
  <c r="K3" i="61"/>
  <c r="J3" i="61"/>
  <c r="I3" i="61" s="1"/>
  <c r="H3" i="61"/>
  <c r="G3" i="61"/>
  <c r="G153" i="60"/>
  <c r="H153" i="60"/>
  <c r="J153" i="60"/>
  <c r="L153" i="60" s="1"/>
  <c r="C153" i="60" s="1"/>
  <c r="K153" i="60"/>
  <c r="O153" i="60"/>
  <c r="G154" i="60"/>
  <c r="H154" i="60"/>
  <c r="J154" i="60"/>
  <c r="B154" i="60" s="1"/>
  <c r="K154" i="60"/>
  <c r="O154" i="60"/>
  <c r="G155" i="60"/>
  <c r="H155" i="60"/>
  <c r="J155" i="60"/>
  <c r="K155" i="60"/>
  <c r="O155" i="60"/>
  <c r="G156" i="60"/>
  <c r="H156" i="60"/>
  <c r="J156" i="60"/>
  <c r="K156" i="60"/>
  <c r="O156" i="60"/>
  <c r="G157" i="60"/>
  <c r="H157" i="60"/>
  <c r="J157" i="60"/>
  <c r="L157" i="60" s="1"/>
  <c r="D157" i="60" s="1"/>
  <c r="K157" i="60"/>
  <c r="O157" i="60"/>
  <c r="G158" i="60"/>
  <c r="H158" i="60"/>
  <c r="J158" i="60"/>
  <c r="B158" i="60" s="1"/>
  <c r="K158" i="60"/>
  <c r="N158" i="60"/>
  <c r="O158" i="60"/>
  <c r="G159" i="60"/>
  <c r="H159" i="60"/>
  <c r="J159" i="60"/>
  <c r="C159" i="60" s="1"/>
  <c r="K159" i="60"/>
  <c r="O159" i="60"/>
  <c r="G160" i="60"/>
  <c r="H160" i="60"/>
  <c r="J160" i="60"/>
  <c r="D160" i="60" s="1"/>
  <c r="K160" i="60"/>
  <c r="N160" i="60"/>
  <c r="O160" i="60"/>
  <c r="G161" i="60"/>
  <c r="H161" i="60"/>
  <c r="J161" i="60"/>
  <c r="N161" i="60" s="1"/>
  <c r="K161" i="60"/>
  <c r="O161" i="60"/>
  <c r="G162" i="60"/>
  <c r="H162" i="60"/>
  <c r="J162" i="60"/>
  <c r="D162" i="60" s="1"/>
  <c r="K162" i="60"/>
  <c r="N162" i="60"/>
  <c r="O162" i="60"/>
  <c r="G163" i="60"/>
  <c r="H163" i="60"/>
  <c r="J163" i="60"/>
  <c r="C163" i="60" s="1"/>
  <c r="K163" i="60"/>
  <c r="O163" i="60"/>
  <c r="G164" i="60"/>
  <c r="H164" i="60"/>
  <c r="J164" i="60"/>
  <c r="K164" i="60"/>
  <c r="O164" i="60"/>
  <c r="G165" i="60"/>
  <c r="H165" i="60"/>
  <c r="J165" i="60"/>
  <c r="C165" i="60" s="1"/>
  <c r="K165" i="60"/>
  <c r="O165" i="60"/>
  <c r="G166" i="60"/>
  <c r="H166" i="60"/>
  <c r="J166" i="60"/>
  <c r="M166" i="60" s="1"/>
  <c r="K166" i="60"/>
  <c r="N166" i="60"/>
  <c r="O166" i="60"/>
  <c r="G167" i="60"/>
  <c r="H167" i="60"/>
  <c r="J167" i="60"/>
  <c r="C167" i="60" s="1"/>
  <c r="K167" i="60"/>
  <c r="O167" i="60"/>
  <c r="C168" i="60"/>
  <c r="G168" i="60"/>
  <c r="H168" i="60"/>
  <c r="J168" i="60"/>
  <c r="D168" i="60" s="1"/>
  <c r="K168" i="60"/>
  <c r="N168" i="60"/>
  <c r="O168" i="60"/>
  <c r="G169" i="60"/>
  <c r="H169" i="60"/>
  <c r="J169" i="60"/>
  <c r="N169" i="60" s="1"/>
  <c r="K169" i="60"/>
  <c r="O169" i="60"/>
  <c r="D170" i="60"/>
  <c r="G170" i="60"/>
  <c r="H170" i="60"/>
  <c r="J170" i="60"/>
  <c r="K170" i="60"/>
  <c r="N170" i="60"/>
  <c r="O170" i="60"/>
  <c r="G171" i="60"/>
  <c r="H171" i="60"/>
  <c r="J171" i="60"/>
  <c r="C171" i="60" s="1"/>
  <c r="K171" i="60"/>
  <c r="O171" i="60"/>
  <c r="G172" i="60"/>
  <c r="H172" i="60"/>
  <c r="J172" i="60"/>
  <c r="K172" i="60"/>
  <c r="O172" i="60"/>
  <c r="G173" i="60"/>
  <c r="H173" i="60"/>
  <c r="J173" i="60"/>
  <c r="N173" i="60" s="1"/>
  <c r="K173" i="60"/>
  <c r="O173" i="60"/>
  <c r="G174" i="60"/>
  <c r="H174" i="60"/>
  <c r="J174" i="60"/>
  <c r="M174" i="60" s="1"/>
  <c r="K174" i="60"/>
  <c r="O174" i="60"/>
  <c r="G175" i="60"/>
  <c r="H175" i="60"/>
  <c r="J175" i="60"/>
  <c r="C175" i="60" s="1"/>
  <c r="K175" i="60"/>
  <c r="O175" i="60"/>
  <c r="G176" i="60"/>
  <c r="H176" i="60"/>
  <c r="J176" i="60"/>
  <c r="D176" i="60" s="1"/>
  <c r="K176" i="60"/>
  <c r="N176" i="60"/>
  <c r="O176" i="60"/>
  <c r="D177" i="60"/>
  <c r="G177" i="60"/>
  <c r="H177" i="60"/>
  <c r="J177" i="60"/>
  <c r="A177" i="60" s="1"/>
  <c r="K177" i="60"/>
  <c r="L177" i="60"/>
  <c r="N177" i="60"/>
  <c r="O177" i="60"/>
  <c r="A178" i="60"/>
  <c r="G178" i="60"/>
  <c r="H178" i="60"/>
  <c r="J178" i="60"/>
  <c r="B178" i="60" s="1"/>
  <c r="K178" i="60"/>
  <c r="N178" i="60"/>
  <c r="O178" i="60"/>
  <c r="G179" i="60"/>
  <c r="H179" i="60"/>
  <c r="J179" i="60"/>
  <c r="C179" i="60" s="1"/>
  <c r="K179" i="60"/>
  <c r="O179" i="60"/>
  <c r="O152" i="60"/>
  <c r="K152" i="60"/>
  <c r="J152" i="60"/>
  <c r="B152" i="60" s="1"/>
  <c r="H152" i="60"/>
  <c r="G152" i="60"/>
  <c r="G123" i="60"/>
  <c r="H123" i="60"/>
  <c r="J123" i="60"/>
  <c r="O123" i="60"/>
  <c r="G124" i="60"/>
  <c r="H124" i="60"/>
  <c r="J124" i="60"/>
  <c r="B124" i="60" s="1"/>
  <c r="O124" i="60"/>
  <c r="G125" i="60"/>
  <c r="H125" i="60"/>
  <c r="J125" i="60"/>
  <c r="O125" i="60"/>
  <c r="G126" i="60"/>
  <c r="H126" i="60"/>
  <c r="J126" i="60"/>
  <c r="O126" i="60"/>
  <c r="G127" i="60"/>
  <c r="H127" i="60"/>
  <c r="J127" i="60"/>
  <c r="O127" i="60"/>
  <c r="G128" i="60"/>
  <c r="H128" i="60"/>
  <c r="J128" i="60"/>
  <c r="K128" i="60"/>
  <c r="O128" i="60"/>
  <c r="G129" i="60"/>
  <c r="H129" i="60"/>
  <c r="J129" i="60"/>
  <c r="C129" i="60" s="1"/>
  <c r="K129" i="60"/>
  <c r="O129" i="60"/>
  <c r="G130" i="60"/>
  <c r="H130" i="60"/>
  <c r="J130" i="60"/>
  <c r="A130" i="60" s="1"/>
  <c r="K130" i="60"/>
  <c r="O130" i="60"/>
  <c r="D131" i="60"/>
  <c r="G131" i="60"/>
  <c r="H131" i="60"/>
  <c r="J131" i="60"/>
  <c r="K131" i="60"/>
  <c r="O131" i="60"/>
  <c r="G132" i="60"/>
  <c r="H132" i="60"/>
  <c r="J132" i="60"/>
  <c r="A132" i="60" s="1"/>
  <c r="K132" i="60"/>
  <c r="M132" i="60"/>
  <c r="O132" i="60"/>
  <c r="G133" i="60"/>
  <c r="H133" i="60"/>
  <c r="J133" i="60"/>
  <c r="C133" i="60" s="1"/>
  <c r="K133" i="60"/>
  <c r="O133" i="60"/>
  <c r="G134" i="60"/>
  <c r="H134" i="60"/>
  <c r="J134" i="60"/>
  <c r="K134" i="60"/>
  <c r="M134" i="60"/>
  <c r="O134" i="60"/>
  <c r="G135" i="60"/>
  <c r="H135" i="60"/>
  <c r="J135" i="60"/>
  <c r="L135" i="60" s="1"/>
  <c r="K135" i="60"/>
  <c r="O135" i="60"/>
  <c r="G136" i="60"/>
  <c r="H136" i="60"/>
  <c r="J136" i="60"/>
  <c r="M136" i="60" s="1"/>
  <c r="K136" i="60"/>
  <c r="O136" i="60"/>
  <c r="G137" i="60"/>
  <c r="H137" i="60"/>
  <c r="J137" i="60"/>
  <c r="C137" i="60" s="1"/>
  <c r="K137" i="60"/>
  <c r="O137" i="60"/>
  <c r="G138" i="60"/>
  <c r="H138" i="60"/>
  <c r="J138" i="60"/>
  <c r="M138" i="60" s="1"/>
  <c r="K138" i="60"/>
  <c r="O138" i="60"/>
  <c r="G139" i="60"/>
  <c r="H139" i="60"/>
  <c r="J139" i="60"/>
  <c r="D139" i="60" s="1"/>
  <c r="K139" i="60"/>
  <c r="O139" i="60"/>
  <c r="G140" i="60"/>
  <c r="H140" i="60"/>
  <c r="J140" i="60"/>
  <c r="I140" i="60" s="1"/>
  <c r="K140" i="60"/>
  <c r="O140" i="60"/>
  <c r="G141" i="60"/>
  <c r="H141" i="60"/>
  <c r="J141" i="60"/>
  <c r="C141" i="60" s="1"/>
  <c r="K141" i="60"/>
  <c r="O141" i="60"/>
  <c r="G142" i="60"/>
  <c r="H142" i="60"/>
  <c r="J142" i="60"/>
  <c r="M142" i="60" s="1"/>
  <c r="K142" i="60"/>
  <c r="O142" i="60"/>
  <c r="G143" i="60"/>
  <c r="H143" i="60"/>
  <c r="J143" i="60"/>
  <c r="A143" i="60" s="1"/>
  <c r="K143" i="60"/>
  <c r="O143" i="60"/>
  <c r="G144" i="60"/>
  <c r="H144" i="60"/>
  <c r="J144" i="60"/>
  <c r="C144" i="60" s="1"/>
  <c r="K144" i="60"/>
  <c r="O144" i="60"/>
  <c r="G145" i="60"/>
  <c r="H145" i="60"/>
  <c r="J145" i="60"/>
  <c r="C145" i="60" s="1"/>
  <c r="K145" i="60"/>
  <c r="O145" i="60"/>
  <c r="G146" i="60"/>
  <c r="H146" i="60"/>
  <c r="J146" i="60"/>
  <c r="L146" i="60" s="1"/>
  <c r="K146" i="60"/>
  <c r="N146" i="60"/>
  <c r="O146" i="60"/>
  <c r="G147" i="60"/>
  <c r="H147" i="60"/>
  <c r="J147" i="60"/>
  <c r="D147" i="60" s="1"/>
  <c r="K147" i="60"/>
  <c r="O147" i="60"/>
  <c r="G148" i="60"/>
  <c r="H148" i="60"/>
  <c r="J148" i="60"/>
  <c r="M148" i="60" s="1"/>
  <c r="K148" i="60"/>
  <c r="O148" i="60"/>
  <c r="G149" i="60"/>
  <c r="H149" i="60"/>
  <c r="J149" i="60"/>
  <c r="C149" i="60" s="1"/>
  <c r="K149" i="60"/>
  <c r="O149" i="60"/>
  <c r="O122" i="60"/>
  <c r="J122" i="60"/>
  <c r="H122" i="60"/>
  <c r="G122" i="60"/>
  <c r="G93" i="60"/>
  <c r="H93" i="60"/>
  <c r="J93" i="60"/>
  <c r="O93" i="60"/>
  <c r="G94" i="60"/>
  <c r="H94" i="60"/>
  <c r="J94" i="60"/>
  <c r="O94" i="60"/>
  <c r="G95" i="60"/>
  <c r="H95" i="60"/>
  <c r="J95" i="60"/>
  <c r="O95" i="60"/>
  <c r="G96" i="60"/>
  <c r="H96" i="60"/>
  <c r="J96" i="60"/>
  <c r="O96" i="60"/>
  <c r="G97" i="60"/>
  <c r="H97" i="60"/>
  <c r="J97" i="60"/>
  <c r="O97" i="60"/>
  <c r="G98" i="60"/>
  <c r="H98" i="60"/>
  <c r="J98" i="60"/>
  <c r="I98" i="60" s="1"/>
  <c r="K98" i="60"/>
  <c r="O98" i="60"/>
  <c r="G99" i="60"/>
  <c r="H99" i="60"/>
  <c r="J99" i="60"/>
  <c r="K99" i="60"/>
  <c r="O99" i="60"/>
  <c r="G100" i="60"/>
  <c r="H100" i="60"/>
  <c r="J100" i="60"/>
  <c r="A100" i="60" s="1"/>
  <c r="K100" i="60"/>
  <c r="O100" i="60"/>
  <c r="D101" i="60"/>
  <c r="G101" i="60"/>
  <c r="H101" i="60"/>
  <c r="J101" i="60"/>
  <c r="K101" i="60"/>
  <c r="O101" i="60"/>
  <c r="G102" i="60"/>
  <c r="H102" i="60"/>
  <c r="I102" i="60"/>
  <c r="J102" i="60"/>
  <c r="A102" i="60" s="1"/>
  <c r="K102" i="60"/>
  <c r="M102" i="60"/>
  <c r="N102" i="60"/>
  <c r="O102" i="60"/>
  <c r="G103" i="60"/>
  <c r="H103" i="60"/>
  <c r="J103" i="60"/>
  <c r="K103" i="60"/>
  <c r="O103" i="60"/>
  <c r="G104" i="60"/>
  <c r="H104" i="60"/>
  <c r="J104" i="60"/>
  <c r="K104" i="60"/>
  <c r="M104" i="60"/>
  <c r="O104" i="60"/>
  <c r="G105" i="60"/>
  <c r="H105" i="60"/>
  <c r="J105" i="60"/>
  <c r="N105" i="60" s="1"/>
  <c r="K105" i="60"/>
  <c r="O105" i="60"/>
  <c r="G106" i="60"/>
  <c r="H106" i="60"/>
  <c r="J106" i="60"/>
  <c r="B106" i="60" s="1"/>
  <c r="K106" i="60"/>
  <c r="L106" i="60"/>
  <c r="N106" i="60"/>
  <c r="O106" i="60"/>
  <c r="G107" i="60"/>
  <c r="H107" i="60"/>
  <c r="J107" i="60"/>
  <c r="C107" i="60" s="1"/>
  <c r="K107" i="60"/>
  <c r="O107" i="60"/>
  <c r="G108" i="60"/>
  <c r="H108" i="60"/>
  <c r="I108" i="60"/>
  <c r="J108" i="60"/>
  <c r="D108" i="60" s="1"/>
  <c r="K108" i="60"/>
  <c r="M108" i="60"/>
  <c r="N108" i="60"/>
  <c r="O108" i="60"/>
  <c r="D109" i="60"/>
  <c r="G109" i="60"/>
  <c r="H109" i="60"/>
  <c r="J109" i="60"/>
  <c r="A109" i="60" s="1"/>
  <c r="K109" i="60"/>
  <c r="L109" i="60"/>
  <c r="N109" i="60"/>
  <c r="O109" i="60"/>
  <c r="G110" i="60"/>
  <c r="H110" i="60"/>
  <c r="J110" i="60"/>
  <c r="B110" i="60" s="1"/>
  <c r="K110" i="60"/>
  <c r="N110" i="60"/>
  <c r="O110" i="60"/>
  <c r="G111" i="60"/>
  <c r="H111" i="60"/>
  <c r="J111" i="60"/>
  <c r="C111" i="60" s="1"/>
  <c r="K111" i="60"/>
  <c r="O111" i="60"/>
  <c r="G112" i="60"/>
  <c r="H112" i="60"/>
  <c r="J112" i="60"/>
  <c r="E112" i="60" s="1"/>
  <c r="K112" i="60"/>
  <c r="O112" i="60"/>
  <c r="G113" i="60"/>
  <c r="H113" i="60"/>
  <c r="J113" i="60"/>
  <c r="D113" i="60" s="1"/>
  <c r="K113" i="60"/>
  <c r="O113" i="60"/>
  <c r="G114" i="60"/>
  <c r="H114" i="60"/>
  <c r="J114" i="60"/>
  <c r="N114" i="60" s="1"/>
  <c r="K114" i="60"/>
  <c r="O114" i="60"/>
  <c r="G115" i="60"/>
  <c r="H115" i="60"/>
  <c r="J115" i="60"/>
  <c r="C115" i="60" s="1"/>
  <c r="K115" i="60"/>
  <c r="O115" i="60"/>
  <c r="G116" i="60"/>
  <c r="H116" i="60"/>
  <c r="J116" i="60"/>
  <c r="N116" i="60" s="1"/>
  <c r="K116" i="60"/>
  <c r="O116" i="60"/>
  <c r="G117" i="60"/>
  <c r="H117" i="60"/>
  <c r="J117" i="60"/>
  <c r="N117" i="60" s="1"/>
  <c r="K117" i="60"/>
  <c r="O117" i="60"/>
  <c r="G118" i="60"/>
  <c r="H118" i="60"/>
  <c r="J118" i="60"/>
  <c r="M118" i="60" s="1"/>
  <c r="K118" i="60"/>
  <c r="O118" i="60"/>
  <c r="G119" i="60"/>
  <c r="H119" i="60"/>
  <c r="J119" i="60"/>
  <c r="C119" i="60" s="1"/>
  <c r="K119" i="60"/>
  <c r="O119" i="60"/>
  <c r="O92" i="60"/>
  <c r="J92" i="60"/>
  <c r="H92" i="60"/>
  <c r="G92" i="60"/>
  <c r="Q91" i="60"/>
  <c r="G63" i="60"/>
  <c r="H63" i="60"/>
  <c r="J63" i="60"/>
  <c r="D63" i="60" s="1"/>
  <c r="K63" i="60"/>
  <c r="O63" i="60"/>
  <c r="G64" i="60"/>
  <c r="H64" i="60"/>
  <c r="J64" i="60"/>
  <c r="A64" i="60" s="1"/>
  <c r="K64" i="60"/>
  <c r="O64" i="60"/>
  <c r="G65" i="60"/>
  <c r="H65" i="60"/>
  <c r="J65" i="60"/>
  <c r="C65" i="60" s="1"/>
  <c r="K65" i="60"/>
  <c r="O65" i="60"/>
  <c r="G66" i="60"/>
  <c r="H66" i="60"/>
  <c r="J66" i="60"/>
  <c r="D66" i="60" s="1"/>
  <c r="K66" i="60"/>
  <c r="N66" i="60"/>
  <c r="O66" i="60"/>
  <c r="G67" i="60"/>
  <c r="H67" i="60"/>
  <c r="J67" i="60"/>
  <c r="B67" i="60" s="1"/>
  <c r="K67" i="60"/>
  <c r="O67" i="60"/>
  <c r="G68" i="60"/>
  <c r="H68" i="60"/>
  <c r="J68" i="60"/>
  <c r="N68" i="60" s="1"/>
  <c r="K68" i="60"/>
  <c r="O68" i="60"/>
  <c r="G69" i="60"/>
  <c r="H69" i="60"/>
  <c r="J69" i="60"/>
  <c r="C69" i="60" s="1"/>
  <c r="K69" i="60"/>
  <c r="O69" i="60"/>
  <c r="G70" i="60"/>
  <c r="H70" i="60"/>
  <c r="J70" i="60"/>
  <c r="D70" i="60" s="1"/>
  <c r="K70" i="60"/>
  <c r="O70" i="60"/>
  <c r="G71" i="60"/>
  <c r="H71" i="60"/>
  <c r="J71" i="60"/>
  <c r="L71" i="60" s="1"/>
  <c r="K71" i="60"/>
  <c r="O71" i="60"/>
  <c r="G72" i="60"/>
  <c r="H72" i="60"/>
  <c r="J72" i="60"/>
  <c r="B72" i="60" s="1"/>
  <c r="K72" i="60"/>
  <c r="N72" i="60"/>
  <c r="O72" i="60"/>
  <c r="G73" i="60"/>
  <c r="H73" i="60"/>
  <c r="J73" i="60"/>
  <c r="C73" i="60" s="1"/>
  <c r="K73" i="60"/>
  <c r="O73" i="60"/>
  <c r="G74" i="60"/>
  <c r="H74" i="60"/>
  <c r="J74" i="60"/>
  <c r="L74" i="60" s="1"/>
  <c r="K74" i="60"/>
  <c r="O74" i="60"/>
  <c r="G75" i="60"/>
  <c r="H75" i="60"/>
  <c r="J75" i="60"/>
  <c r="E75" i="60" s="1"/>
  <c r="K75" i="60"/>
  <c r="O75" i="60"/>
  <c r="G76" i="60"/>
  <c r="H76" i="60"/>
  <c r="I76" i="60"/>
  <c r="J76" i="60"/>
  <c r="B76" i="60" s="1"/>
  <c r="K76" i="60"/>
  <c r="N76" i="60"/>
  <c r="O76" i="60"/>
  <c r="G77" i="60"/>
  <c r="H77" i="60"/>
  <c r="J77" i="60"/>
  <c r="C77" i="60" s="1"/>
  <c r="K77" i="60"/>
  <c r="O77" i="60"/>
  <c r="G78" i="60"/>
  <c r="H78" i="60"/>
  <c r="J78" i="60"/>
  <c r="E78" i="60" s="1"/>
  <c r="K78" i="60"/>
  <c r="O78" i="60"/>
  <c r="E79" i="60"/>
  <c r="G79" i="60"/>
  <c r="H79" i="60"/>
  <c r="J79" i="60"/>
  <c r="L79" i="60" s="1"/>
  <c r="K79" i="60"/>
  <c r="O79" i="60"/>
  <c r="G80" i="60"/>
  <c r="H80" i="60"/>
  <c r="I80" i="60"/>
  <c r="J80" i="60"/>
  <c r="B80" i="60" s="1"/>
  <c r="K80" i="60"/>
  <c r="O80" i="60"/>
  <c r="G81" i="60"/>
  <c r="H81" i="60"/>
  <c r="J81" i="60"/>
  <c r="C81" i="60" s="1"/>
  <c r="K81" i="60"/>
  <c r="O81" i="60"/>
  <c r="E82" i="60"/>
  <c r="G82" i="60"/>
  <c r="H82" i="60"/>
  <c r="J82" i="60"/>
  <c r="N82" i="60" s="1"/>
  <c r="K82" i="60"/>
  <c r="O82" i="60"/>
  <c r="G83" i="60"/>
  <c r="H83" i="60"/>
  <c r="J83" i="60"/>
  <c r="K83" i="60"/>
  <c r="O83" i="60"/>
  <c r="A84" i="60"/>
  <c r="G84" i="60"/>
  <c r="H84" i="60"/>
  <c r="J84" i="60"/>
  <c r="K84" i="60"/>
  <c r="O84" i="60"/>
  <c r="G85" i="60"/>
  <c r="H85" i="60"/>
  <c r="J85" i="60"/>
  <c r="C85" i="60" s="1"/>
  <c r="K85" i="60"/>
  <c r="O85" i="60"/>
  <c r="G86" i="60"/>
  <c r="H86" i="60"/>
  <c r="J86" i="60"/>
  <c r="L86" i="60" s="1"/>
  <c r="K86" i="60"/>
  <c r="O86" i="60"/>
  <c r="G87" i="60"/>
  <c r="H87" i="60"/>
  <c r="J87" i="60"/>
  <c r="L87" i="60" s="1"/>
  <c r="K87" i="60"/>
  <c r="O87" i="60"/>
  <c r="G88" i="60"/>
  <c r="H88" i="60"/>
  <c r="J88" i="60"/>
  <c r="B88" i="60" s="1"/>
  <c r="K88" i="60"/>
  <c r="O88" i="60"/>
  <c r="G89" i="60"/>
  <c r="H89" i="60"/>
  <c r="J89" i="60"/>
  <c r="C89" i="60" s="1"/>
  <c r="K89" i="60"/>
  <c r="O89" i="60"/>
  <c r="O62" i="60"/>
  <c r="K62" i="60"/>
  <c r="J62" i="60"/>
  <c r="H62" i="60"/>
  <c r="G62" i="60"/>
  <c r="G33" i="60"/>
  <c r="H33" i="60"/>
  <c r="J33" i="60"/>
  <c r="L33" i="60" s="1"/>
  <c r="K33" i="60"/>
  <c r="O33" i="60"/>
  <c r="G34" i="60"/>
  <c r="H34" i="60"/>
  <c r="J34" i="60"/>
  <c r="M34" i="60" s="1"/>
  <c r="K34" i="60"/>
  <c r="O34" i="60"/>
  <c r="G35" i="60"/>
  <c r="H35" i="60"/>
  <c r="J35" i="60"/>
  <c r="C35" i="60" s="1"/>
  <c r="K35" i="60"/>
  <c r="O35" i="60"/>
  <c r="G36" i="60"/>
  <c r="H36" i="60"/>
  <c r="J36" i="60"/>
  <c r="N36" i="60" s="1"/>
  <c r="K36" i="60"/>
  <c r="O36" i="60"/>
  <c r="G37" i="60"/>
  <c r="H37" i="60"/>
  <c r="J37" i="60"/>
  <c r="A37" i="60" s="1"/>
  <c r="K37" i="60"/>
  <c r="O37" i="60"/>
  <c r="G38" i="60"/>
  <c r="H38" i="60"/>
  <c r="J38" i="60"/>
  <c r="E38" i="60" s="1"/>
  <c r="K38" i="60"/>
  <c r="O38" i="60"/>
  <c r="G39" i="60"/>
  <c r="H39" i="60"/>
  <c r="J39" i="60"/>
  <c r="C39" i="60" s="1"/>
  <c r="K39" i="60"/>
  <c r="O39" i="60"/>
  <c r="G40" i="60"/>
  <c r="H40" i="60"/>
  <c r="J40" i="60"/>
  <c r="C40" i="60" s="1"/>
  <c r="K40" i="60"/>
  <c r="O40" i="60"/>
  <c r="G41" i="60"/>
  <c r="H41" i="60"/>
  <c r="J41" i="60"/>
  <c r="C41" i="60" s="1"/>
  <c r="K41" i="60"/>
  <c r="O41" i="60"/>
  <c r="G42" i="60"/>
  <c r="H42" i="60"/>
  <c r="J42" i="60"/>
  <c r="N42" i="60" s="1"/>
  <c r="K42" i="60"/>
  <c r="O42" i="60"/>
  <c r="G43" i="60"/>
  <c r="H43" i="60"/>
  <c r="J43" i="60"/>
  <c r="C43" i="60" s="1"/>
  <c r="K43" i="60"/>
  <c r="O43" i="60"/>
  <c r="G44" i="60"/>
  <c r="H44" i="60"/>
  <c r="J44" i="60"/>
  <c r="N44" i="60" s="1"/>
  <c r="K44" i="60"/>
  <c r="O44" i="60"/>
  <c r="G45" i="60"/>
  <c r="H45" i="60"/>
  <c r="J45" i="60"/>
  <c r="L45" i="60" s="1"/>
  <c r="K45" i="60"/>
  <c r="O45" i="60"/>
  <c r="G46" i="60"/>
  <c r="H46" i="60"/>
  <c r="J46" i="60"/>
  <c r="B46" i="60" s="1"/>
  <c r="K46" i="60"/>
  <c r="O46" i="60"/>
  <c r="G47" i="60"/>
  <c r="H47" i="60"/>
  <c r="J47" i="60"/>
  <c r="C47" i="60" s="1"/>
  <c r="K47" i="60"/>
  <c r="O47" i="60"/>
  <c r="D48" i="60"/>
  <c r="G48" i="60"/>
  <c r="H48" i="60"/>
  <c r="J48" i="60"/>
  <c r="K48" i="60"/>
  <c r="L48" i="60"/>
  <c r="O48" i="60"/>
  <c r="G49" i="60"/>
  <c r="H49" i="60"/>
  <c r="J49" i="60"/>
  <c r="K49" i="60"/>
  <c r="O49" i="60"/>
  <c r="G50" i="60"/>
  <c r="H50" i="60"/>
  <c r="J50" i="60"/>
  <c r="A50" i="60" s="1"/>
  <c r="K50" i="60"/>
  <c r="O50" i="60"/>
  <c r="G51" i="60"/>
  <c r="H51" i="60"/>
  <c r="J51" i="60"/>
  <c r="C51" i="60" s="1"/>
  <c r="K51" i="60"/>
  <c r="O51" i="60"/>
  <c r="G52" i="60"/>
  <c r="H52" i="60"/>
  <c r="J52" i="60"/>
  <c r="D52" i="60" s="1"/>
  <c r="K52" i="60"/>
  <c r="N52" i="60"/>
  <c r="O52" i="60"/>
  <c r="G53" i="60"/>
  <c r="H53" i="60"/>
  <c r="J53" i="60"/>
  <c r="A53" i="60" s="1"/>
  <c r="K53" i="60"/>
  <c r="O53" i="60"/>
  <c r="G54" i="60"/>
  <c r="H54" i="60"/>
  <c r="J54" i="60"/>
  <c r="B54" i="60" s="1"/>
  <c r="K54" i="60"/>
  <c r="O54" i="60"/>
  <c r="G55" i="60"/>
  <c r="H55" i="60"/>
  <c r="J55" i="60"/>
  <c r="C55" i="60" s="1"/>
  <c r="K55" i="60"/>
  <c r="O55" i="60"/>
  <c r="G56" i="60"/>
  <c r="H56" i="60"/>
  <c r="J56" i="60"/>
  <c r="D56" i="60" s="1"/>
  <c r="K56" i="60"/>
  <c r="N56" i="60"/>
  <c r="O56" i="60"/>
  <c r="G57" i="60"/>
  <c r="H57" i="60"/>
  <c r="I57" i="60"/>
  <c r="J57" i="60"/>
  <c r="B57" i="60" s="1"/>
  <c r="K57" i="60"/>
  <c r="M57" i="60"/>
  <c r="N57" i="60"/>
  <c r="O57" i="60"/>
  <c r="G58" i="60"/>
  <c r="H58" i="60"/>
  <c r="J58" i="60"/>
  <c r="B58" i="60" s="1"/>
  <c r="K58" i="60"/>
  <c r="O58" i="60"/>
  <c r="G59" i="60"/>
  <c r="H59" i="60"/>
  <c r="J59" i="60"/>
  <c r="C59" i="60" s="1"/>
  <c r="K59" i="60"/>
  <c r="O59" i="60"/>
  <c r="O32" i="60"/>
  <c r="K32" i="60"/>
  <c r="J32" i="60"/>
  <c r="H32" i="60"/>
  <c r="G32" i="60"/>
  <c r="D4" i="60"/>
  <c r="G4" i="60"/>
  <c r="H4" i="60"/>
  <c r="J4" i="60"/>
  <c r="A4" i="60" s="1"/>
  <c r="K4" i="60"/>
  <c r="O4" i="60"/>
  <c r="G5" i="60"/>
  <c r="H5" i="60"/>
  <c r="J5" i="60"/>
  <c r="K5" i="60"/>
  <c r="O5" i="60"/>
  <c r="G6" i="60"/>
  <c r="H6" i="60"/>
  <c r="J6" i="60"/>
  <c r="C6" i="60" s="1"/>
  <c r="K6" i="60"/>
  <c r="O6" i="60"/>
  <c r="G7" i="60"/>
  <c r="H7" i="60"/>
  <c r="J7" i="60"/>
  <c r="D7" i="60" s="1"/>
  <c r="K7" i="60"/>
  <c r="N7" i="60"/>
  <c r="O7" i="60"/>
  <c r="G8" i="60"/>
  <c r="H8" i="60"/>
  <c r="J8" i="60"/>
  <c r="K8" i="60"/>
  <c r="O8" i="60"/>
  <c r="G9" i="60"/>
  <c r="H9" i="60"/>
  <c r="J9" i="60"/>
  <c r="K9" i="60"/>
  <c r="O9" i="60"/>
  <c r="G10" i="60"/>
  <c r="H10" i="60"/>
  <c r="J10" i="60"/>
  <c r="C10" i="60" s="1"/>
  <c r="K10" i="60"/>
  <c r="O10" i="60"/>
  <c r="G11" i="60"/>
  <c r="H11" i="60"/>
  <c r="J11" i="60"/>
  <c r="C11" i="60" s="1"/>
  <c r="K11" i="60"/>
  <c r="O11" i="60"/>
  <c r="G12" i="60"/>
  <c r="H12" i="60"/>
  <c r="J12" i="60"/>
  <c r="K12" i="60"/>
  <c r="O12" i="60"/>
  <c r="G13" i="60"/>
  <c r="H13" i="60"/>
  <c r="I13" i="60"/>
  <c r="J13" i="60"/>
  <c r="B13" i="60" s="1"/>
  <c r="K13" i="60"/>
  <c r="L13" i="60"/>
  <c r="M13" i="60"/>
  <c r="N13" i="60"/>
  <c r="O13" i="60"/>
  <c r="G14" i="60"/>
  <c r="H14" i="60"/>
  <c r="J14" i="60"/>
  <c r="C14" i="60" s="1"/>
  <c r="K14" i="60"/>
  <c r="O14" i="60"/>
  <c r="G15" i="60"/>
  <c r="H15" i="60"/>
  <c r="J15" i="60"/>
  <c r="D15" i="60" s="1"/>
  <c r="K15" i="60"/>
  <c r="O15" i="60"/>
  <c r="G16" i="60"/>
  <c r="H16" i="60"/>
  <c r="J16" i="60"/>
  <c r="K16" i="60"/>
  <c r="O16" i="60"/>
  <c r="G17" i="60"/>
  <c r="H17" i="60"/>
  <c r="J17" i="60"/>
  <c r="B17" i="60" s="1"/>
  <c r="K17" i="60"/>
  <c r="N17" i="60"/>
  <c r="O17" i="60"/>
  <c r="G18" i="60"/>
  <c r="H18" i="60"/>
  <c r="J18" i="60"/>
  <c r="C18" i="60" s="1"/>
  <c r="K18" i="60"/>
  <c r="O18" i="60"/>
  <c r="G19" i="60"/>
  <c r="H19" i="60"/>
  <c r="J19" i="60"/>
  <c r="D19" i="60" s="1"/>
  <c r="K19" i="60"/>
  <c r="N19" i="60"/>
  <c r="O19" i="60"/>
  <c r="G20" i="60"/>
  <c r="H20" i="60"/>
  <c r="J20" i="60"/>
  <c r="N20" i="60" s="1"/>
  <c r="K20" i="60"/>
  <c r="O20" i="60"/>
  <c r="G21" i="60"/>
  <c r="H21" i="60"/>
  <c r="J21" i="60"/>
  <c r="K21" i="60"/>
  <c r="O21" i="60"/>
  <c r="G22" i="60"/>
  <c r="H22" i="60"/>
  <c r="J22" i="60"/>
  <c r="C22" i="60" s="1"/>
  <c r="K22" i="60"/>
  <c r="O22" i="60"/>
  <c r="G23" i="60"/>
  <c r="H23" i="60"/>
  <c r="J23" i="60"/>
  <c r="K23" i="60"/>
  <c r="O23" i="60"/>
  <c r="G24" i="60"/>
  <c r="H24" i="60"/>
  <c r="J24" i="60"/>
  <c r="K24" i="60"/>
  <c r="O24" i="60"/>
  <c r="G25" i="60"/>
  <c r="H25" i="60"/>
  <c r="I25" i="60"/>
  <c r="J25" i="60"/>
  <c r="B25" i="60" s="1"/>
  <c r="K25" i="60"/>
  <c r="M25" i="60"/>
  <c r="N25" i="60"/>
  <c r="O25" i="60"/>
  <c r="G26" i="60"/>
  <c r="H26" i="60"/>
  <c r="J26" i="60"/>
  <c r="C26" i="60" s="1"/>
  <c r="K26" i="60"/>
  <c r="O26" i="60"/>
  <c r="G27" i="60"/>
  <c r="H27" i="60"/>
  <c r="J27" i="60"/>
  <c r="D27" i="60" s="1"/>
  <c r="K27" i="60"/>
  <c r="O27" i="60"/>
  <c r="G28" i="60"/>
  <c r="H28" i="60"/>
  <c r="J28" i="60"/>
  <c r="A28" i="60" s="1"/>
  <c r="K28" i="60"/>
  <c r="O28" i="60"/>
  <c r="G29" i="60"/>
  <c r="H29" i="60"/>
  <c r="J29" i="60"/>
  <c r="K29" i="60"/>
  <c r="O29" i="60"/>
  <c r="O3" i="60"/>
  <c r="J3" i="60"/>
  <c r="G3" i="60"/>
  <c r="H3" i="60"/>
  <c r="K3" i="60"/>
  <c r="G153" i="59"/>
  <c r="H153" i="59"/>
  <c r="J153" i="59"/>
  <c r="L153" i="59" s="1"/>
  <c r="D153" i="59" s="1"/>
  <c r="K153" i="59"/>
  <c r="O153" i="59"/>
  <c r="G154" i="59"/>
  <c r="H154" i="59"/>
  <c r="J154" i="59"/>
  <c r="B154" i="59" s="1"/>
  <c r="K154" i="59"/>
  <c r="O154" i="59"/>
  <c r="G155" i="59"/>
  <c r="H155" i="59"/>
  <c r="J155" i="59"/>
  <c r="K155" i="59"/>
  <c r="O155" i="59"/>
  <c r="G156" i="59"/>
  <c r="H156" i="59"/>
  <c r="J156" i="59"/>
  <c r="K156" i="59"/>
  <c r="O156" i="59"/>
  <c r="G157" i="59"/>
  <c r="H157" i="59"/>
  <c r="J157" i="59"/>
  <c r="L157" i="59" s="1"/>
  <c r="C157" i="59" s="1"/>
  <c r="K157" i="59"/>
  <c r="O157" i="59"/>
  <c r="G158" i="59"/>
  <c r="H158" i="59"/>
  <c r="J158" i="59"/>
  <c r="K158" i="59"/>
  <c r="O158" i="59"/>
  <c r="G159" i="59"/>
  <c r="H159" i="59"/>
  <c r="J159" i="59"/>
  <c r="C159" i="59" s="1"/>
  <c r="K159" i="59"/>
  <c r="O159" i="59"/>
  <c r="G160" i="59"/>
  <c r="H160" i="59"/>
  <c r="J160" i="59"/>
  <c r="C160" i="59" s="1"/>
  <c r="K160" i="59"/>
  <c r="O160" i="59"/>
  <c r="G161" i="59"/>
  <c r="H161" i="59"/>
  <c r="J161" i="59"/>
  <c r="B161" i="59" s="1"/>
  <c r="K161" i="59"/>
  <c r="N161" i="59"/>
  <c r="O161" i="59"/>
  <c r="G162" i="59"/>
  <c r="H162" i="59"/>
  <c r="J162" i="59"/>
  <c r="I162" i="59" s="1"/>
  <c r="K162" i="59"/>
  <c r="M162" i="59"/>
  <c r="O162" i="59"/>
  <c r="G163" i="59"/>
  <c r="H163" i="59"/>
  <c r="J163" i="59"/>
  <c r="C163" i="59" s="1"/>
  <c r="K163" i="59"/>
  <c r="O163" i="59"/>
  <c r="C164" i="59"/>
  <c r="G164" i="59"/>
  <c r="H164" i="59"/>
  <c r="J164" i="59"/>
  <c r="D164" i="59" s="1"/>
  <c r="K164" i="59"/>
  <c r="O164" i="59"/>
  <c r="D165" i="59"/>
  <c r="G165" i="59"/>
  <c r="H165" i="59"/>
  <c r="J165" i="59"/>
  <c r="L165" i="59" s="1"/>
  <c r="K165" i="59"/>
  <c r="N165" i="59"/>
  <c r="O165" i="59"/>
  <c r="G166" i="59"/>
  <c r="H166" i="59"/>
  <c r="J166" i="59"/>
  <c r="B166" i="59" s="1"/>
  <c r="K166" i="59"/>
  <c r="L166" i="59"/>
  <c r="N166" i="59"/>
  <c r="O166" i="59"/>
  <c r="G167" i="59"/>
  <c r="H167" i="59"/>
  <c r="J167" i="59"/>
  <c r="C167" i="59" s="1"/>
  <c r="K167" i="59"/>
  <c r="O167" i="59"/>
  <c r="G168" i="59"/>
  <c r="H168" i="59"/>
  <c r="J168" i="59"/>
  <c r="D168" i="59" s="1"/>
  <c r="K168" i="59"/>
  <c r="O168" i="59"/>
  <c r="G169" i="59"/>
  <c r="H169" i="59"/>
  <c r="J169" i="59"/>
  <c r="A169" i="59" s="1"/>
  <c r="K169" i="59"/>
  <c r="O169" i="59"/>
  <c r="G170" i="59"/>
  <c r="H170" i="59"/>
  <c r="J170" i="59"/>
  <c r="B170" i="59" s="1"/>
  <c r="K170" i="59"/>
  <c r="N170" i="59"/>
  <c r="O170" i="59"/>
  <c r="G171" i="59"/>
  <c r="H171" i="59"/>
  <c r="J171" i="59"/>
  <c r="C171" i="59" s="1"/>
  <c r="K171" i="59"/>
  <c r="O171" i="59"/>
  <c r="G172" i="59"/>
  <c r="H172" i="59"/>
  <c r="J172" i="59"/>
  <c r="K172" i="59"/>
  <c r="O172" i="59"/>
  <c r="G173" i="59"/>
  <c r="H173" i="59"/>
  <c r="J173" i="59"/>
  <c r="D173" i="59" s="1"/>
  <c r="K173" i="59"/>
  <c r="O173" i="59"/>
  <c r="G174" i="59"/>
  <c r="H174" i="59"/>
  <c r="J174" i="59"/>
  <c r="D174" i="59" s="1"/>
  <c r="K174" i="59"/>
  <c r="N174" i="59"/>
  <c r="O174" i="59"/>
  <c r="G175" i="59"/>
  <c r="H175" i="59"/>
  <c r="J175" i="59"/>
  <c r="C175" i="59" s="1"/>
  <c r="K175" i="59"/>
  <c r="O175" i="59"/>
  <c r="G176" i="59"/>
  <c r="H176" i="59"/>
  <c r="J176" i="59"/>
  <c r="D176" i="59" s="1"/>
  <c r="K176" i="59"/>
  <c r="O176" i="59"/>
  <c r="G177" i="59"/>
  <c r="H177" i="59"/>
  <c r="J177" i="59"/>
  <c r="A177" i="59" s="1"/>
  <c r="K177" i="59"/>
  <c r="O177" i="59"/>
  <c r="G178" i="59"/>
  <c r="H178" i="59"/>
  <c r="J178" i="59"/>
  <c r="B178" i="59" s="1"/>
  <c r="K178" i="59"/>
  <c r="N178" i="59"/>
  <c r="O178" i="59"/>
  <c r="G179" i="59"/>
  <c r="H179" i="59"/>
  <c r="J179" i="59"/>
  <c r="C179" i="59" s="1"/>
  <c r="K179" i="59"/>
  <c r="O179" i="59"/>
  <c r="O152" i="59"/>
  <c r="K152" i="59"/>
  <c r="J152" i="59"/>
  <c r="H152" i="59"/>
  <c r="G152" i="59"/>
  <c r="G123" i="59"/>
  <c r="H123" i="59"/>
  <c r="J123" i="59"/>
  <c r="K123" i="59"/>
  <c r="L123" i="59"/>
  <c r="D123" i="59" s="1"/>
  <c r="O123" i="59"/>
  <c r="G124" i="59"/>
  <c r="H124" i="59"/>
  <c r="J124" i="59"/>
  <c r="B124" i="59" s="1"/>
  <c r="K124" i="59"/>
  <c r="O124" i="59"/>
  <c r="G125" i="59"/>
  <c r="H125" i="59"/>
  <c r="J125" i="59"/>
  <c r="K125" i="59"/>
  <c r="O125" i="59"/>
  <c r="G126" i="59"/>
  <c r="I126" i="59" s="1"/>
  <c r="A126" i="59" s="1"/>
  <c r="H126" i="59"/>
  <c r="J126" i="59"/>
  <c r="D126" i="59" s="1"/>
  <c r="K126" i="59"/>
  <c r="L126" i="59" s="1"/>
  <c r="O126" i="59"/>
  <c r="G127" i="59"/>
  <c r="H127" i="59"/>
  <c r="J127" i="59"/>
  <c r="L127" i="59" s="1"/>
  <c r="D127" i="59" s="1"/>
  <c r="K127" i="59"/>
  <c r="O127" i="59"/>
  <c r="G128" i="59"/>
  <c r="H128" i="59"/>
  <c r="J128" i="59"/>
  <c r="B128" i="59" s="1"/>
  <c r="K128" i="59"/>
  <c r="O128" i="59"/>
  <c r="G129" i="59"/>
  <c r="H129" i="59"/>
  <c r="J129" i="59"/>
  <c r="C129" i="59" s="1"/>
  <c r="K129" i="59"/>
  <c r="O129" i="59"/>
  <c r="G130" i="59"/>
  <c r="H130" i="59"/>
  <c r="J130" i="59"/>
  <c r="B130" i="59" s="1"/>
  <c r="K130" i="59"/>
  <c r="N130" i="59"/>
  <c r="O130" i="59"/>
  <c r="G131" i="59"/>
  <c r="H131" i="59"/>
  <c r="J131" i="59"/>
  <c r="K131" i="59"/>
  <c r="O131" i="59"/>
  <c r="G132" i="59"/>
  <c r="H132" i="59"/>
  <c r="J132" i="59"/>
  <c r="B132" i="59" s="1"/>
  <c r="K132" i="59"/>
  <c r="N132" i="59"/>
  <c r="O132" i="59"/>
  <c r="G133" i="59"/>
  <c r="H133" i="59"/>
  <c r="J133" i="59"/>
  <c r="C133" i="59" s="1"/>
  <c r="K133" i="59"/>
  <c r="O133" i="59"/>
  <c r="G134" i="59"/>
  <c r="H134" i="59"/>
  <c r="I134" i="59"/>
  <c r="J134" i="59"/>
  <c r="D134" i="59" s="1"/>
  <c r="K134" i="59"/>
  <c r="M134" i="59"/>
  <c r="N134" i="59"/>
  <c r="O134" i="59"/>
  <c r="D135" i="59"/>
  <c r="G135" i="59"/>
  <c r="H135" i="59"/>
  <c r="J135" i="59"/>
  <c r="A135" i="59" s="1"/>
  <c r="K135" i="59"/>
  <c r="O135" i="59"/>
  <c r="G136" i="59"/>
  <c r="H136" i="59"/>
  <c r="J136" i="59"/>
  <c r="B136" i="59" s="1"/>
  <c r="K136" i="59"/>
  <c r="L136" i="59"/>
  <c r="N136" i="59"/>
  <c r="O136" i="59"/>
  <c r="G137" i="59"/>
  <c r="H137" i="59"/>
  <c r="J137" i="59"/>
  <c r="C137" i="59" s="1"/>
  <c r="K137" i="59"/>
  <c r="O137" i="59"/>
  <c r="G138" i="59"/>
  <c r="H138" i="59"/>
  <c r="J138" i="59"/>
  <c r="K138" i="59"/>
  <c r="O138" i="59"/>
  <c r="G139" i="59"/>
  <c r="H139" i="59"/>
  <c r="J139" i="59"/>
  <c r="A139" i="59" s="1"/>
  <c r="K139" i="59"/>
  <c r="L139" i="59"/>
  <c r="O139" i="59"/>
  <c r="G140" i="59"/>
  <c r="H140" i="59"/>
  <c r="J140" i="59"/>
  <c r="K140" i="59"/>
  <c r="O140" i="59"/>
  <c r="G141" i="59"/>
  <c r="H141" i="59"/>
  <c r="J141" i="59"/>
  <c r="C141" i="59" s="1"/>
  <c r="K141" i="59"/>
  <c r="O141" i="59"/>
  <c r="D142" i="59"/>
  <c r="G142" i="59"/>
  <c r="H142" i="59"/>
  <c r="J142" i="59"/>
  <c r="K142" i="59"/>
  <c r="L142" i="59"/>
  <c r="N142" i="59"/>
  <c r="O142" i="59"/>
  <c r="D143" i="59"/>
  <c r="G143" i="59"/>
  <c r="H143" i="59"/>
  <c r="J143" i="59"/>
  <c r="A143" i="59" s="1"/>
  <c r="K143" i="59"/>
  <c r="O143" i="59"/>
  <c r="G144" i="59"/>
  <c r="H144" i="59"/>
  <c r="J144" i="59"/>
  <c r="I144" i="59" s="1"/>
  <c r="K144" i="59"/>
  <c r="M144" i="59"/>
  <c r="O144" i="59"/>
  <c r="G145" i="59"/>
  <c r="H145" i="59"/>
  <c r="J145" i="59"/>
  <c r="C145" i="59" s="1"/>
  <c r="K145" i="59"/>
  <c r="O145" i="59"/>
  <c r="G146" i="59"/>
  <c r="H146" i="59"/>
  <c r="J146" i="59"/>
  <c r="B146" i="59" s="1"/>
  <c r="K146" i="59"/>
  <c r="O146" i="59"/>
  <c r="G147" i="59"/>
  <c r="H147" i="59"/>
  <c r="J147" i="59"/>
  <c r="A147" i="59" s="1"/>
  <c r="K147" i="59"/>
  <c r="O147" i="59"/>
  <c r="G148" i="59"/>
  <c r="H148" i="59"/>
  <c r="J148" i="59"/>
  <c r="B148" i="59" s="1"/>
  <c r="K148" i="59"/>
  <c r="O148" i="59"/>
  <c r="G149" i="59"/>
  <c r="H149" i="59"/>
  <c r="J149" i="59"/>
  <c r="C149" i="59" s="1"/>
  <c r="K149" i="59"/>
  <c r="O149" i="59"/>
  <c r="O122" i="59"/>
  <c r="K122" i="59"/>
  <c r="J122" i="59"/>
  <c r="H122" i="59"/>
  <c r="G122" i="59"/>
  <c r="G93" i="59"/>
  <c r="H93" i="59"/>
  <c r="J93" i="59"/>
  <c r="L93" i="59" s="1"/>
  <c r="C93" i="59" s="1"/>
  <c r="K93" i="59"/>
  <c r="O93" i="59"/>
  <c r="G94" i="59"/>
  <c r="H94" i="59"/>
  <c r="J94" i="59"/>
  <c r="B94" i="59" s="1"/>
  <c r="K94" i="59"/>
  <c r="L94" i="59"/>
  <c r="C94" i="59" s="1"/>
  <c r="O94" i="59"/>
  <c r="G95" i="59"/>
  <c r="H95" i="59"/>
  <c r="J95" i="59"/>
  <c r="K95" i="59"/>
  <c r="O95" i="59"/>
  <c r="G96" i="59"/>
  <c r="H96" i="59"/>
  <c r="J96" i="59"/>
  <c r="K96" i="59"/>
  <c r="O96" i="59"/>
  <c r="G97" i="59"/>
  <c r="H97" i="59"/>
  <c r="J97" i="59"/>
  <c r="D97" i="59" s="1"/>
  <c r="K97" i="59"/>
  <c r="O97" i="59"/>
  <c r="D98" i="59"/>
  <c r="G98" i="59"/>
  <c r="H98" i="59"/>
  <c r="J98" i="59"/>
  <c r="K98" i="59"/>
  <c r="O98" i="59"/>
  <c r="F99" i="59"/>
  <c r="G99" i="59"/>
  <c r="H99" i="59"/>
  <c r="J99" i="59"/>
  <c r="K99" i="59"/>
  <c r="O99" i="59"/>
  <c r="G100" i="59"/>
  <c r="H100" i="59"/>
  <c r="J100" i="59"/>
  <c r="D100" i="59" s="1"/>
  <c r="K100" i="59"/>
  <c r="O100" i="59"/>
  <c r="G101" i="59"/>
  <c r="H101" i="59"/>
  <c r="J101" i="59"/>
  <c r="C101" i="59" s="1"/>
  <c r="K101" i="59"/>
  <c r="O101" i="59"/>
  <c r="G102" i="59"/>
  <c r="H102" i="59"/>
  <c r="J102" i="59"/>
  <c r="A102" i="59" s="1"/>
  <c r="K102" i="59"/>
  <c r="N102" i="59"/>
  <c r="O102" i="59"/>
  <c r="G103" i="59"/>
  <c r="H103" i="59"/>
  <c r="J103" i="59"/>
  <c r="F103" i="59" s="1"/>
  <c r="K103" i="59"/>
  <c r="O103" i="59"/>
  <c r="G104" i="59"/>
  <c r="H104" i="59"/>
  <c r="J104" i="59"/>
  <c r="K104" i="59"/>
  <c r="N104" i="59"/>
  <c r="O104" i="59"/>
  <c r="G105" i="59"/>
  <c r="H105" i="59"/>
  <c r="I105" i="59"/>
  <c r="J105" i="59"/>
  <c r="B105" i="59" s="1"/>
  <c r="K105" i="59"/>
  <c r="N105" i="59"/>
  <c r="O105" i="59"/>
  <c r="G106" i="59"/>
  <c r="H106" i="59"/>
  <c r="I106" i="59"/>
  <c r="J106" i="59"/>
  <c r="B106" i="59" s="1"/>
  <c r="K106" i="59"/>
  <c r="N106" i="59"/>
  <c r="O106" i="59"/>
  <c r="G107" i="59"/>
  <c r="H107" i="59"/>
  <c r="J107" i="59"/>
  <c r="M107" i="59" s="1"/>
  <c r="K107" i="59"/>
  <c r="O107" i="59"/>
  <c r="G108" i="59"/>
  <c r="H108" i="59"/>
  <c r="J108" i="59"/>
  <c r="B108" i="59" s="1"/>
  <c r="K108" i="59"/>
  <c r="O108" i="59"/>
  <c r="A109" i="59"/>
  <c r="G109" i="59"/>
  <c r="H109" i="59"/>
  <c r="J109" i="59"/>
  <c r="K109" i="59"/>
  <c r="N109" i="59"/>
  <c r="O109" i="59"/>
  <c r="G110" i="59"/>
  <c r="H110" i="59"/>
  <c r="J110" i="59"/>
  <c r="L110" i="59" s="1"/>
  <c r="K110" i="59"/>
  <c r="O110" i="59"/>
  <c r="G111" i="59"/>
  <c r="H111" i="59"/>
  <c r="J111" i="59"/>
  <c r="K111" i="59"/>
  <c r="M111" i="59"/>
  <c r="O111" i="59"/>
  <c r="G112" i="59"/>
  <c r="H112" i="59"/>
  <c r="J112" i="59"/>
  <c r="N112" i="59" s="1"/>
  <c r="K112" i="59"/>
  <c r="O112" i="59"/>
  <c r="G113" i="59"/>
  <c r="H113" i="59"/>
  <c r="J113" i="59"/>
  <c r="K113" i="59"/>
  <c r="O113" i="59"/>
  <c r="G114" i="59"/>
  <c r="H114" i="59"/>
  <c r="J114" i="59"/>
  <c r="B114" i="59" s="1"/>
  <c r="K114" i="59"/>
  <c r="N114" i="59"/>
  <c r="O114" i="59"/>
  <c r="G115" i="59"/>
  <c r="H115" i="59"/>
  <c r="J115" i="59"/>
  <c r="B115" i="59" s="1"/>
  <c r="K115" i="59"/>
  <c r="O115" i="59"/>
  <c r="F116" i="59"/>
  <c r="G116" i="59"/>
  <c r="H116" i="59"/>
  <c r="J116" i="59"/>
  <c r="B116" i="59" s="1"/>
  <c r="K116" i="59"/>
  <c r="N116" i="59"/>
  <c r="O116" i="59"/>
  <c r="G117" i="59"/>
  <c r="H117" i="59"/>
  <c r="J117" i="59"/>
  <c r="M117" i="59" s="1"/>
  <c r="K117" i="59"/>
  <c r="O117" i="59"/>
  <c r="G118" i="59"/>
  <c r="H118" i="59"/>
  <c r="J118" i="59"/>
  <c r="D118" i="59" s="1"/>
  <c r="K118" i="59"/>
  <c r="L118" i="59"/>
  <c r="O118" i="59"/>
  <c r="G119" i="59"/>
  <c r="H119" i="59"/>
  <c r="J119" i="59"/>
  <c r="E119" i="59" s="1"/>
  <c r="K119" i="59"/>
  <c r="M119" i="59"/>
  <c r="O119" i="59"/>
  <c r="O92" i="59"/>
  <c r="K92" i="59"/>
  <c r="J92" i="59"/>
  <c r="H92" i="59"/>
  <c r="G92" i="59"/>
  <c r="Q91" i="59"/>
  <c r="G63" i="59"/>
  <c r="H63" i="59"/>
  <c r="J63" i="59"/>
  <c r="L63" i="59" s="1"/>
  <c r="D63" i="59" s="1"/>
  <c r="O63" i="59"/>
  <c r="G64" i="59"/>
  <c r="H64" i="59"/>
  <c r="J64" i="59"/>
  <c r="B64" i="59" s="1"/>
  <c r="O64" i="59"/>
  <c r="G65" i="59"/>
  <c r="H65" i="59"/>
  <c r="J65" i="59"/>
  <c r="O65" i="59"/>
  <c r="G66" i="59"/>
  <c r="H66" i="59"/>
  <c r="J66" i="59"/>
  <c r="D66" i="59" s="1"/>
  <c r="O66" i="59"/>
  <c r="G67" i="59"/>
  <c r="H67" i="59"/>
  <c r="J67" i="59"/>
  <c r="L67" i="59" s="1"/>
  <c r="D67" i="59" s="1"/>
  <c r="O67" i="59"/>
  <c r="G68" i="59"/>
  <c r="H68" i="59"/>
  <c r="J68" i="59"/>
  <c r="B68" i="59" s="1"/>
  <c r="K68" i="59"/>
  <c r="O68" i="59"/>
  <c r="G69" i="59"/>
  <c r="H69" i="59"/>
  <c r="J69" i="59"/>
  <c r="C69" i="59" s="1"/>
  <c r="K69" i="59"/>
  <c r="O69" i="59"/>
  <c r="G70" i="59"/>
  <c r="H70" i="59"/>
  <c r="J70" i="59"/>
  <c r="N70" i="59" s="1"/>
  <c r="K70" i="59"/>
  <c r="O70" i="59"/>
  <c r="G71" i="59"/>
  <c r="H71" i="59"/>
  <c r="J71" i="59"/>
  <c r="K71" i="59"/>
  <c r="O71" i="59"/>
  <c r="G72" i="59"/>
  <c r="H72" i="59"/>
  <c r="J72" i="59"/>
  <c r="K72" i="59"/>
  <c r="O72" i="59"/>
  <c r="G73" i="59"/>
  <c r="H73" i="59"/>
  <c r="J73" i="59"/>
  <c r="C73" i="59" s="1"/>
  <c r="K73" i="59"/>
  <c r="O73" i="59"/>
  <c r="G74" i="59"/>
  <c r="H74" i="59"/>
  <c r="J74" i="59"/>
  <c r="C74" i="59" s="1"/>
  <c r="K74" i="59"/>
  <c r="L74" i="59"/>
  <c r="O74" i="59"/>
  <c r="G75" i="59"/>
  <c r="H75" i="59"/>
  <c r="J75" i="59"/>
  <c r="A75" i="59" s="1"/>
  <c r="K75" i="59"/>
  <c r="O75" i="59"/>
  <c r="G76" i="59"/>
  <c r="H76" i="59"/>
  <c r="J76" i="59"/>
  <c r="A76" i="59" s="1"/>
  <c r="K76" i="59"/>
  <c r="N76" i="59"/>
  <c r="O76" i="59"/>
  <c r="G77" i="59"/>
  <c r="H77" i="59"/>
  <c r="J77" i="59"/>
  <c r="C77" i="59" s="1"/>
  <c r="K77" i="59"/>
  <c r="O77" i="59"/>
  <c r="G78" i="59"/>
  <c r="H78" i="59"/>
  <c r="J78" i="59"/>
  <c r="B78" i="59" s="1"/>
  <c r="K78" i="59"/>
  <c r="M78" i="59"/>
  <c r="O78" i="59"/>
  <c r="G79" i="59"/>
  <c r="H79" i="59"/>
  <c r="J79" i="59"/>
  <c r="A79" i="59" s="1"/>
  <c r="K79" i="59"/>
  <c r="L79" i="59"/>
  <c r="O79" i="59"/>
  <c r="G80" i="59"/>
  <c r="H80" i="59"/>
  <c r="J80" i="59"/>
  <c r="C80" i="59" s="1"/>
  <c r="K80" i="59"/>
  <c r="M80" i="59"/>
  <c r="O80" i="59"/>
  <c r="G81" i="59"/>
  <c r="H81" i="59"/>
  <c r="J81" i="59"/>
  <c r="C81" i="59" s="1"/>
  <c r="K81" i="59"/>
  <c r="O81" i="59"/>
  <c r="G82" i="59"/>
  <c r="H82" i="59"/>
  <c r="J82" i="59"/>
  <c r="A82" i="59" s="1"/>
  <c r="K82" i="59"/>
  <c r="O82" i="59"/>
  <c r="G83" i="59"/>
  <c r="H83" i="59"/>
  <c r="J83" i="59"/>
  <c r="A83" i="59" s="1"/>
  <c r="K83" i="59"/>
  <c r="O83" i="59"/>
  <c r="G84" i="59"/>
  <c r="H84" i="59"/>
  <c r="J84" i="59"/>
  <c r="B84" i="59" s="1"/>
  <c r="K84" i="59"/>
  <c r="O84" i="59"/>
  <c r="G85" i="59"/>
  <c r="H85" i="59"/>
  <c r="J85" i="59"/>
  <c r="C85" i="59" s="1"/>
  <c r="K85" i="59"/>
  <c r="O85" i="59"/>
  <c r="G86" i="59"/>
  <c r="H86" i="59"/>
  <c r="I86" i="59"/>
  <c r="J86" i="59"/>
  <c r="N86" i="59" s="1"/>
  <c r="K86" i="59"/>
  <c r="O86" i="59"/>
  <c r="G87" i="59"/>
  <c r="H87" i="59"/>
  <c r="J87" i="59"/>
  <c r="N87" i="59" s="1"/>
  <c r="K87" i="59"/>
  <c r="O87" i="59"/>
  <c r="G88" i="59"/>
  <c r="H88" i="59"/>
  <c r="J88" i="59"/>
  <c r="K88" i="59"/>
  <c r="O88" i="59"/>
  <c r="G89" i="59"/>
  <c r="H89" i="59"/>
  <c r="J89" i="59"/>
  <c r="C89" i="59" s="1"/>
  <c r="K89" i="59"/>
  <c r="O89" i="59"/>
  <c r="O62" i="59"/>
  <c r="J62" i="59"/>
  <c r="H62" i="59"/>
  <c r="G62" i="59"/>
  <c r="G33" i="59"/>
  <c r="H33" i="59"/>
  <c r="J33" i="59"/>
  <c r="A33" i="59" s="1"/>
  <c r="K33" i="59"/>
  <c r="O33" i="59"/>
  <c r="G34" i="59"/>
  <c r="H34" i="59"/>
  <c r="J34" i="59"/>
  <c r="B34" i="59" s="1"/>
  <c r="K34" i="59"/>
  <c r="N34" i="59"/>
  <c r="O34" i="59"/>
  <c r="G35" i="59"/>
  <c r="H35" i="59"/>
  <c r="J35" i="59"/>
  <c r="F35" i="59" s="1"/>
  <c r="K35" i="59"/>
  <c r="O35" i="59"/>
  <c r="G36" i="59"/>
  <c r="H36" i="59"/>
  <c r="J36" i="59"/>
  <c r="D36" i="59" s="1"/>
  <c r="K36" i="59"/>
  <c r="N36" i="59"/>
  <c r="O36" i="59"/>
  <c r="G37" i="59"/>
  <c r="H37" i="59"/>
  <c r="J37" i="59"/>
  <c r="K37" i="59"/>
  <c r="O37" i="59"/>
  <c r="G38" i="59"/>
  <c r="H38" i="59"/>
  <c r="J38" i="59"/>
  <c r="L38" i="59" s="1"/>
  <c r="K38" i="59"/>
  <c r="O38" i="59"/>
  <c r="G39" i="59"/>
  <c r="H39" i="59"/>
  <c r="J39" i="59"/>
  <c r="N39" i="59" s="1"/>
  <c r="K39" i="59"/>
  <c r="O39" i="59"/>
  <c r="G40" i="59"/>
  <c r="H40" i="59"/>
  <c r="J40" i="59"/>
  <c r="D40" i="59" s="1"/>
  <c r="K40" i="59"/>
  <c r="O40" i="59"/>
  <c r="G41" i="59"/>
  <c r="H41" i="59"/>
  <c r="J41" i="59"/>
  <c r="A41" i="59" s="1"/>
  <c r="K41" i="59"/>
  <c r="O41" i="59"/>
  <c r="G42" i="59"/>
  <c r="H42" i="59"/>
  <c r="J42" i="59"/>
  <c r="B42" i="59" s="1"/>
  <c r="K42" i="59"/>
  <c r="O42" i="59"/>
  <c r="G43" i="59"/>
  <c r="H43" i="59"/>
  <c r="J43" i="59"/>
  <c r="F43" i="59" s="1"/>
  <c r="K43" i="59"/>
  <c r="O43" i="59"/>
  <c r="G44" i="59"/>
  <c r="H44" i="59"/>
  <c r="J44" i="59"/>
  <c r="D44" i="59" s="1"/>
  <c r="K44" i="59"/>
  <c r="O44" i="59"/>
  <c r="G45" i="59"/>
  <c r="H45" i="59"/>
  <c r="J45" i="59"/>
  <c r="A45" i="59" s="1"/>
  <c r="K45" i="59"/>
  <c r="O45" i="59"/>
  <c r="G46" i="59"/>
  <c r="H46" i="59"/>
  <c r="J46" i="59"/>
  <c r="K46" i="59"/>
  <c r="O46" i="59"/>
  <c r="G47" i="59"/>
  <c r="H47" i="59"/>
  <c r="J47" i="59"/>
  <c r="N47" i="59" s="1"/>
  <c r="K47" i="59"/>
  <c r="O47" i="59"/>
  <c r="G48" i="59"/>
  <c r="H48" i="59"/>
  <c r="J48" i="59"/>
  <c r="D48" i="59" s="1"/>
  <c r="K48" i="59"/>
  <c r="O48" i="59"/>
  <c r="G49" i="59"/>
  <c r="H49" i="59"/>
  <c r="J49" i="59"/>
  <c r="K49" i="59"/>
  <c r="O49" i="59"/>
  <c r="G50" i="59"/>
  <c r="H50" i="59"/>
  <c r="J50" i="59"/>
  <c r="K50" i="59"/>
  <c r="O50" i="59"/>
  <c r="G51" i="59"/>
  <c r="H51" i="59"/>
  <c r="J51" i="59"/>
  <c r="F51" i="59" s="1"/>
  <c r="K51" i="59"/>
  <c r="O51" i="59"/>
  <c r="C52" i="59"/>
  <c r="G52" i="59"/>
  <c r="H52" i="59"/>
  <c r="J52" i="59"/>
  <c r="D52" i="59" s="1"/>
  <c r="K52" i="59"/>
  <c r="O52" i="59"/>
  <c r="D53" i="59"/>
  <c r="G53" i="59"/>
  <c r="H53" i="59"/>
  <c r="J53" i="59"/>
  <c r="N53" i="59" s="1"/>
  <c r="K53" i="59"/>
  <c r="O53" i="59"/>
  <c r="G54" i="59"/>
  <c r="H54" i="59"/>
  <c r="J54" i="59"/>
  <c r="L54" i="59" s="1"/>
  <c r="K54" i="59"/>
  <c r="O54" i="59"/>
  <c r="G55" i="59"/>
  <c r="H55" i="59"/>
  <c r="J55" i="59"/>
  <c r="N55" i="59" s="1"/>
  <c r="K55" i="59"/>
  <c r="O55" i="59"/>
  <c r="G56" i="59"/>
  <c r="H56" i="59"/>
  <c r="J56" i="59"/>
  <c r="K56" i="59"/>
  <c r="O56" i="59"/>
  <c r="G57" i="59"/>
  <c r="H57" i="59"/>
  <c r="J57" i="59"/>
  <c r="A57" i="59" s="1"/>
  <c r="K57" i="59"/>
  <c r="O57" i="59"/>
  <c r="G58" i="59"/>
  <c r="H58" i="59"/>
  <c r="J58" i="59"/>
  <c r="B58" i="59" s="1"/>
  <c r="K58" i="59"/>
  <c r="O58" i="59"/>
  <c r="G59" i="59"/>
  <c r="H59" i="59"/>
  <c r="J59" i="59"/>
  <c r="B59" i="59" s="1"/>
  <c r="K59" i="59"/>
  <c r="N59" i="59"/>
  <c r="O59" i="59"/>
  <c r="O32" i="59"/>
  <c r="K32" i="59"/>
  <c r="J32" i="59"/>
  <c r="H32" i="59"/>
  <c r="G32" i="59"/>
  <c r="G4" i="59"/>
  <c r="H4" i="59"/>
  <c r="J4" i="59"/>
  <c r="L4" i="59" s="1"/>
  <c r="K4" i="59"/>
  <c r="O4" i="59"/>
  <c r="G5" i="59"/>
  <c r="H5" i="59"/>
  <c r="J5" i="59"/>
  <c r="K5" i="59"/>
  <c r="O5" i="59"/>
  <c r="G6" i="59"/>
  <c r="H6" i="59"/>
  <c r="J6" i="59"/>
  <c r="C6" i="59" s="1"/>
  <c r="K6" i="59"/>
  <c r="O6" i="59"/>
  <c r="G7" i="59"/>
  <c r="H7" i="59"/>
  <c r="J7" i="59"/>
  <c r="N7" i="59" s="1"/>
  <c r="K7" i="59"/>
  <c r="O7" i="59"/>
  <c r="D8" i="59"/>
  <c r="G8" i="59"/>
  <c r="H8" i="59"/>
  <c r="J8" i="59"/>
  <c r="A8" i="59" s="1"/>
  <c r="K8" i="59"/>
  <c r="L8" i="59"/>
  <c r="N8" i="59"/>
  <c r="O8" i="59"/>
  <c r="D9" i="59"/>
  <c r="G9" i="59"/>
  <c r="H9" i="59"/>
  <c r="J9" i="59"/>
  <c r="K9" i="59"/>
  <c r="M9" i="59"/>
  <c r="O9" i="59"/>
  <c r="G10" i="59"/>
  <c r="H10" i="59"/>
  <c r="J10" i="59"/>
  <c r="C10" i="59" s="1"/>
  <c r="K10" i="59"/>
  <c r="O10" i="59"/>
  <c r="G11" i="59"/>
  <c r="H11" i="59"/>
  <c r="J11" i="59"/>
  <c r="D11" i="59" s="1"/>
  <c r="K11" i="59"/>
  <c r="O11" i="59"/>
  <c r="G12" i="59"/>
  <c r="H12" i="59"/>
  <c r="J12" i="59"/>
  <c r="B12" i="59" s="1"/>
  <c r="K12" i="59"/>
  <c r="O12" i="59"/>
  <c r="G13" i="59"/>
  <c r="H13" i="59"/>
  <c r="J13" i="59"/>
  <c r="B13" i="59" s="1"/>
  <c r="K13" i="59"/>
  <c r="O13" i="59"/>
  <c r="G14" i="59"/>
  <c r="H14" i="59"/>
  <c r="J14" i="59"/>
  <c r="C14" i="59" s="1"/>
  <c r="K14" i="59"/>
  <c r="O14" i="59"/>
  <c r="G15" i="59"/>
  <c r="H15" i="59"/>
  <c r="J15" i="59"/>
  <c r="D15" i="59" s="1"/>
  <c r="K15" i="59"/>
  <c r="O15" i="59"/>
  <c r="G16" i="59"/>
  <c r="H16" i="59"/>
  <c r="J16" i="59"/>
  <c r="B16" i="59" s="1"/>
  <c r="K16" i="59"/>
  <c r="O16" i="59"/>
  <c r="G17" i="59"/>
  <c r="H17" i="59"/>
  <c r="J17" i="59"/>
  <c r="D17" i="59" s="1"/>
  <c r="K17" i="59"/>
  <c r="M17" i="59"/>
  <c r="O17" i="59"/>
  <c r="G18" i="59"/>
  <c r="H18" i="59"/>
  <c r="J18" i="59"/>
  <c r="C18" i="59" s="1"/>
  <c r="K18" i="59"/>
  <c r="O18" i="59"/>
  <c r="G19" i="59"/>
  <c r="H19" i="59"/>
  <c r="J19" i="59"/>
  <c r="D19" i="59" s="1"/>
  <c r="K19" i="59"/>
  <c r="O19" i="59"/>
  <c r="G20" i="59"/>
  <c r="H20" i="59"/>
  <c r="I20" i="59"/>
  <c r="J20" i="59"/>
  <c r="A20" i="59" s="1"/>
  <c r="K20" i="59"/>
  <c r="O20" i="59"/>
  <c r="G21" i="59"/>
  <c r="H21" i="59"/>
  <c r="J21" i="59"/>
  <c r="D21" i="59" s="1"/>
  <c r="K21" i="59"/>
  <c r="M21" i="59"/>
  <c r="O21" i="59"/>
  <c r="G22" i="59"/>
  <c r="H22" i="59"/>
  <c r="J22" i="59"/>
  <c r="C22" i="59" s="1"/>
  <c r="K22" i="59"/>
  <c r="O22" i="59"/>
  <c r="G23" i="59"/>
  <c r="H23" i="59"/>
  <c r="J23" i="59"/>
  <c r="D23" i="59" s="1"/>
  <c r="K23" i="59"/>
  <c r="O23" i="59"/>
  <c r="G24" i="59"/>
  <c r="H24" i="59"/>
  <c r="J24" i="59"/>
  <c r="B24" i="59" s="1"/>
  <c r="K24" i="59"/>
  <c r="N24" i="59"/>
  <c r="O24" i="59"/>
  <c r="G25" i="59"/>
  <c r="H25" i="59"/>
  <c r="J25" i="59"/>
  <c r="B25" i="59" s="1"/>
  <c r="K25" i="59"/>
  <c r="O25" i="59"/>
  <c r="G26" i="59"/>
  <c r="H26" i="59"/>
  <c r="J26" i="59"/>
  <c r="C26" i="59" s="1"/>
  <c r="K26" i="59"/>
  <c r="O26" i="59"/>
  <c r="G27" i="59"/>
  <c r="H27" i="59"/>
  <c r="J27" i="59"/>
  <c r="D27" i="59" s="1"/>
  <c r="K27" i="59"/>
  <c r="O27" i="59"/>
  <c r="G28" i="59"/>
  <c r="H28" i="59"/>
  <c r="J28" i="59"/>
  <c r="B28" i="59" s="1"/>
  <c r="K28" i="59"/>
  <c r="O28" i="59"/>
  <c r="G29" i="59"/>
  <c r="H29" i="59"/>
  <c r="J29" i="59"/>
  <c r="M29" i="59" s="1"/>
  <c r="K29" i="59"/>
  <c r="O29" i="59"/>
  <c r="K3" i="59"/>
  <c r="O3" i="59"/>
  <c r="J3" i="59"/>
  <c r="H3" i="59"/>
  <c r="G3" i="59"/>
  <c r="G153" i="58"/>
  <c r="H153" i="58"/>
  <c r="J153" i="58"/>
  <c r="L153" i="58" s="1"/>
  <c r="D153" i="58" s="1"/>
  <c r="K153" i="58"/>
  <c r="O153" i="58"/>
  <c r="G154" i="58"/>
  <c r="H154" i="58"/>
  <c r="J154" i="58"/>
  <c r="B154" i="58" s="1"/>
  <c r="K154" i="58"/>
  <c r="O154" i="58"/>
  <c r="G155" i="58"/>
  <c r="H155" i="58"/>
  <c r="J155" i="58"/>
  <c r="K155" i="58"/>
  <c r="O155" i="58"/>
  <c r="G156" i="58"/>
  <c r="H156" i="58"/>
  <c r="J156" i="58"/>
  <c r="D156" i="58" s="1"/>
  <c r="K156" i="58"/>
  <c r="O156" i="58"/>
  <c r="G157" i="58"/>
  <c r="H157" i="58"/>
  <c r="J157" i="58"/>
  <c r="L157" i="58" s="1"/>
  <c r="D157" i="58" s="1"/>
  <c r="K157" i="58"/>
  <c r="O157" i="58"/>
  <c r="G158" i="58"/>
  <c r="H158" i="58"/>
  <c r="J158" i="58"/>
  <c r="B158" i="58" s="1"/>
  <c r="K158" i="58"/>
  <c r="O158" i="58"/>
  <c r="G159" i="58"/>
  <c r="H159" i="58"/>
  <c r="J159" i="58"/>
  <c r="C159" i="58" s="1"/>
  <c r="K159" i="58"/>
  <c r="O159" i="58"/>
  <c r="G160" i="58"/>
  <c r="H160" i="58"/>
  <c r="I160" i="58"/>
  <c r="J160" i="58"/>
  <c r="B160" i="58" s="1"/>
  <c r="K160" i="58"/>
  <c r="M160" i="58"/>
  <c r="N160" i="58"/>
  <c r="O160" i="58"/>
  <c r="G161" i="58"/>
  <c r="H161" i="58"/>
  <c r="J161" i="58"/>
  <c r="L161" i="58" s="1"/>
  <c r="K161" i="58"/>
  <c r="O161" i="58"/>
  <c r="G162" i="58"/>
  <c r="H162" i="58"/>
  <c r="J162" i="58"/>
  <c r="B162" i="58" s="1"/>
  <c r="K162" i="58"/>
  <c r="N162" i="58"/>
  <c r="O162" i="58"/>
  <c r="G163" i="58"/>
  <c r="H163" i="58"/>
  <c r="J163" i="58"/>
  <c r="C163" i="58" s="1"/>
  <c r="K163" i="58"/>
  <c r="O163" i="58"/>
  <c r="G164" i="58"/>
  <c r="H164" i="58"/>
  <c r="J164" i="58"/>
  <c r="B164" i="58" s="1"/>
  <c r="K164" i="58"/>
  <c r="O164" i="58"/>
  <c r="G165" i="58"/>
  <c r="H165" i="58"/>
  <c r="J165" i="58"/>
  <c r="A165" i="58" s="1"/>
  <c r="K165" i="58"/>
  <c r="N165" i="58"/>
  <c r="O165" i="58"/>
  <c r="G166" i="58"/>
  <c r="H166" i="58"/>
  <c r="J166" i="58"/>
  <c r="B166" i="58" s="1"/>
  <c r="K166" i="58"/>
  <c r="O166" i="58"/>
  <c r="G167" i="58"/>
  <c r="H167" i="58"/>
  <c r="J167" i="58"/>
  <c r="C167" i="58" s="1"/>
  <c r="K167" i="58"/>
  <c r="O167" i="58"/>
  <c r="G168" i="58"/>
  <c r="H168" i="58"/>
  <c r="J168" i="58"/>
  <c r="K168" i="58"/>
  <c r="O168" i="58"/>
  <c r="G169" i="58"/>
  <c r="H169" i="58"/>
  <c r="J169" i="58"/>
  <c r="A169" i="58" s="1"/>
  <c r="K169" i="58"/>
  <c r="O169" i="58"/>
  <c r="G170" i="58"/>
  <c r="H170" i="58"/>
  <c r="J170" i="58"/>
  <c r="B170" i="58" s="1"/>
  <c r="K170" i="58"/>
  <c r="N170" i="58"/>
  <c r="O170" i="58"/>
  <c r="G171" i="58"/>
  <c r="H171" i="58"/>
  <c r="J171" i="58"/>
  <c r="C171" i="58" s="1"/>
  <c r="K171" i="58"/>
  <c r="O171" i="58"/>
  <c r="G172" i="58"/>
  <c r="H172" i="58"/>
  <c r="J172" i="58"/>
  <c r="B172" i="58" s="1"/>
  <c r="K172" i="58"/>
  <c r="O172" i="58"/>
  <c r="G173" i="58"/>
  <c r="H173" i="58"/>
  <c r="J173" i="58"/>
  <c r="A173" i="58" s="1"/>
  <c r="K173" i="58"/>
  <c r="N173" i="58"/>
  <c r="O173" i="58"/>
  <c r="G174" i="58"/>
  <c r="H174" i="58"/>
  <c r="J174" i="58"/>
  <c r="D174" i="58" s="1"/>
  <c r="K174" i="58"/>
  <c r="O174" i="58"/>
  <c r="G175" i="58"/>
  <c r="H175" i="58"/>
  <c r="J175" i="58"/>
  <c r="C175" i="58" s="1"/>
  <c r="K175" i="58"/>
  <c r="O175" i="58"/>
  <c r="G176" i="58"/>
  <c r="H176" i="58"/>
  <c r="J176" i="58"/>
  <c r="D176" i="58" s="1"/>
  <c r="K176" i="58"/>
  <c r="O176" i="58"/>
  <c r="G177" i="58"/>
  <c r="H177" i="58"/>
  <c r="J177" i="58"/>
  <c r="A177" i="58" s="1"/>
  <c r="K177" i="58"/>
  <c r="N177" i="58"/>
  <c r="O177" i="58"/>
  <c r="G178" i="58"/>
  <c r="H178" i="58"/>
  <c r="J178" i="58"/>
  <c r="B178" i="58" s="1"/>
  <c r="K178" i="58"/>
  <c r="M178" i="58"/>
  <c r="N178" i="58"/>
  <c r="O178" i="58"/>
  <c r="G179" i="58"/>
  <c r="H179" i="58"/>
  <c r="J179" i="58"/>
  <c r="C179" i="58" s="1"/>
  <c r="K179" i="58"/>
  <c r="O179" i="58"/>
  <c r="O152" i="58"/>
  <c r="K152" i="58"/>
  <c r="J152" i="58"/>
  <c r="B152" i="58" s="1"/>
  <c r="H152" i="58"/>
  <c r="G152" i="58"/>
  <c r="G123" i="58"/>
  <c r="H123" i="58"/>
  <c r="J123" i="58"/>
  <c r="B123" i="58" s="1"/>
  <c r="K123" i="58"/>
  <c r="O123" i="58"/>
  <c r="G124" i="58"/>
  <c r="H124" i="58"/>
  <c r="J124" i="58"/>
  <c r="B124" i="58" s="1"/>
  <c r="K124" i="58"/>
  <c r="O124" i="58"/>
  <c r="G125" i="58"/>
  <c r="H125" i="58"/>
  <c r="J125" i="58"/>
  <c r="K125" i="58"/>
  <c r="O125" i="58"/>
  <c r="G126" i="58"/>
  <c r="H126" i="58"/>
  <c r="J126" i="58"/>
  <c r="L126" i="58" s="1"/>
  <c r="D126" i="58" s="1"/>
  <c r="K126" i="58"/>
  <c r="O126" i="58"/>
  <c r="G127" i="58"/>
  <c r="H127" i="58"/>
  <c r="J127" i="58"/>
  <c r="B127" i="58" s="1"/>
  <c r="K127" i="58"/>
  <c r="O127" i="58"/>
  <c r="G128" i="58"/>
  <c r="H128" i="58"/>
  <c r="J128" i="58"/>
  <c r="B128" i="58" s="1"/>
  <c r="K128" i="58"/>
  <c r="O128" i="58"/>
  <c r="G129" i="58"/>
  <c r="H129" i="58"/>
  <c r="J129" i="58"/>
  <c r="D129" i="58" s="1"/>
  <c r="K129" i="58"/>
  <c r="O129" i="58"/>
  <c r="G130" i="58"/>
  <c r="H130" i="58"/>
  <c r="J130" i="58"/>
  <c r="A130" i="58" s="1"/>
  <c r="K130" i="58"/>
  <c r="N130" i="58"/>
  <c r="O130" i="58"/>
  <c r="G131" i="58"/>
  <c r="H131" i="58"/>
  <c r="I131" i="58"/>
  <c r="J131" i="58"/>
  <c r="B131" i="58" s="1"/>
  <c r="K131" i="58"/>
  <c r="M131" i="58"/>
  <c r="N131" i="58"/>
  <c r="O131" i="58"/>
  <c r="G132" i="58"/>
  <c r="H132" i="58"/>
  <c r="J132" i="58"/>
  <c r="B132" i="58" s="1"/>
  <c r="K132" i="58"/>
  <c r="O132" i="58"/>
  <c r="G133" i="58"/>
  <c r="H133" i="58"/>
  <c r="J133" i="58"/>
  <c r="D133" i="58" s="1"/>
  <c r="K133" i="58"/>
  <c r="N133" i="58"/>
  <c r="O133" i="58"/>
  <c r="G134" i="58"/>
  <c r="H134" i="58"/>
  <c r="J134" i="58"/>
  <c r="A134" i="58" s="1"/>
  <c r="K134" i="58"/>
  <c r="O134" i="58"/>
  <c r="G135" i="58"/>
  <c r="H135" i="58"/>
  <c r="I135" i="58"/>
  <c r="J135" i="58"/>
  <c r="B135" i="58" s="1"/>
  <c r="K135" i="58"/>
  <c r="M135" i="58"/>
  <c r="N135" i="58"/>
  <c r="O135" i="58"/>
  <c r="G136" i="58"/>
  <c r="H136" i="58"/>
  <c r="J136" i="58"/>
  <c r="B136" i="58" s="1"/>
  <c r="K136" i="58"/>
  <c r="O136" i="58"/>
  <c r="G137" i="58"/>
  <c r="H137" i="58"/>
  <c r="J137" i="58"/>
  <c r="K137" i="58"/>
  <c r="O137" i="58"/>
  <c r="G138" i="58"/>
  <c r="H138" i="58"/>
  <c r="J138" i="58"/>
  <c r="B138" i="58" s="1"/>
  <c r="K138" i="58"/>
  <c r="N138" i="58"/>
  <c r="O138" i="58"/>
  <c r="G139" i="58"/>
  <c r="H139" i="58"/>
  <c r="I139" i="58"/>
  <c r="J139" i="58"/>
  <c r="B139" i="58" s="1"/>
  <c r="K139" i="58"/>
  <c r="L139" i="58"/>
  <c r="M139" i="58"/>
  <c r="N139" i="58"/>
  <c r="O139" i="58"/>
  <c r="G140" i="58"/>
  <c r="H140" i="58"/>
  <c r="J140" i="58"/>
  <c r="B140" i="58" s="1"/>
  <c r="K140" i="58"/>
  <c r="N140" i="58"/>
  <c r="O140" i="58"/>
  <c r="G141" i="58"/>
  <c r="H141" i="58"/>
  <c r="J141" i="58"/>
  <c r="D141" i="58" s="1"/>
  <c r="K141" i="58"/>
  <c r="O141" i="58"/>
  <c r="G142" i="58"/>
  <c r="H142" i="58"/>
  <c r="J142" i="58"/>
  <c r="M142" i="58" s="1"/>
  <c r="K142" i="58"/>
  <c r="O142" i="58"/>
  <c r="G143" i="58"/>
  <c r="H143" i="58"/>
  <c r="I143" i="58"/>
  <c r="J143" i="58"/>
  <c r="M143" i="58" s="1"/>
  <c r="K143" i="58"/>
  <c r="O143" i="58"/>
  <c r="G144" i="58"/>
  <c r="H144" i="58"/>
  <c r="J144" i="58"/>
  <c r="K144" i="58"/>
  <c r="O144" i="58"/>
  <c r="G145" i="58"/>
  <c r="H145" i="58"/>
  <c r="J145" i="58"/>
  <c r="C145" i="58" s="1"/>
  <c r="K145" i="58"/>
  <c r="O145" i="58"/>
  <c r="G146" i="58"/>
  <c r="H146" i="58"/>
  <c r="J146" i="58"/>
  <c r="I146" i="58" s="1"/>
  <c r="K146" i="58"/>
  <c r="M146" i="58"/>
  <c r="O146" i="58"/>
  <c r="G147" i="58"/>
  <c r="H147" i="58"/>
  <c r="J147" i="58"/>
  <c r="K147" i="58"/>
  <c r="O147" i="58"/>
  <c r="G148" i="58"/>
  <c r="H148" i="58"/>
  <c r="J148" i="58"/>
  <c r="K148" i="58"/>
  <c r="O148" i="58"/>
  <c r="G149" i="58"/>
  <c r="H149" i="58"/>
  <c r="J149" i="58"/>
  <c r="D149" i="58" s="1"/>
  <c r="K149" i="58"/>
  <c r="O149" i="58"/>
  <c r="O122" i="58"/>
  <c r="K122" i="58"/>
  <c r="J122" i="58"/>
  <c r="H122" i="58"/>
  <c r="G122" i="58"/>
  <c r="G93" i="58"/>
  <c r="H93" i="58"/>
  <c r="J93" i="58"/>
  <c r="L93" i="58" s="1"/>
  <c r="C93" i="58" s="1"/>
  <c r="K93" i="58"/>
  <c r="O93" i="58"/>
  <c r="G94" i="58"/>
  <c r="H94" i="58"/>
  <c r="J94" i="58"/>
  <c r="B94" i="58" s="1"/>
  <c r="K94" i="58"/>
  <c r="O94" i="58"/>
  <c r="G95" i="58"/>
  <c r="H95" i="58"/>
  <c r="J95" i="58"/>
  <c r="K95" i="58"/>
  <c r="O95" i="58"/>
  <c r="G96" i="58"/>
  <c r="H96" i="58"/>
  <c r="J96" i="58"/>
  <c r="K96" i="58"/>
  <c r="O96" i="58"/>
  <c r="G97" i="58"/>
  <c r="H97" i="58"/>
  <c r="J97" i="58"/>
  <c r="L97" i="58" s="1"/>
  <c r="D97" i="58" s="1"/>
  <c r="K97" i="58"/>
  <c r="O97" i="58"/>
  <c r="G98" i="58"/>
  <c r="H98" i="58"/>
  <c r="J98" i="58"/>
  <c r="B98" i="58" s="1"/>
  <c r="K98" i="58"/>
  <c r="O98" i="58"/>
  <c r="G99" i="58"/>
  <c r="H99" i="58"/>
  <c r="J99" i="58"/>
  <c r="C99" i="58" s="1"/>
  <c r="K99" i="58"/>
  <c r="O99" i="58"/>
  <c r="G100" i="58"/>
  <c r="H100" i="58"/>
  <c r="J100" i="58"/>
  <c r="C100" i="58" s="1"/>
  <c r="K100" i="58"/>
  <c r="O100" i="58"/>
  <c r="G101" i="58"/>
  <c r="H101" i="58"/>
  <c r="J101" i="58"/>
  <c r="D101" i="58" s="1"/>
  <c r="K101" i="58"/>
  <c r="O101" i="58"/>
  <c r="G102" i="58"/>
  <c r="H102" i="58"/>
  <c r="J102" i="58"/>
  <c r="A102" i="58" s="1"/>
  <c r="K102" i="58"/>
  <c r="M102" i="58"/>
  <c r="O102" i="58"/>
  <c r="G103" i="58"/>
  <c r="H103" i="58"/>
  <c r="J103" i="58"/>
  <c r="C103" i="58" s="1"/>
  <c r="K103" i="58"/>
  <c r="O103" i="58"/>
  <c r="G104" i="58"/>
  <c r="H104" i="58"/>
  <c r="J104" i="58"/>
  <c r="D104" i="58" s="1"/>
  <c r="K104" i="58"/>
  <c r="O104" i="58"/>
  <c r="D105" i="58"/>
  <c r="G105" i="58"/>
  <c r="H105" i="58"/>
  <c r="J105" i="58"/>
  <c r="A105" i="58" s="1"/>
  <c r="K105" i="58"/>
  <c r="L105" i="58"/>
  <c r="O105" i="58"/>
  <c r="G106" i="58"/>
  <c r="H106" i="58"/>
  <c r="J106" i="58"/>
  <c r="B106" i="58" s="1"/>
  <c r="K106" i="58"/>
  <c r="N106" i="58"/>
  <c r="O106" i="58"/>
  <c r="G107" i="58"/>
  <c r="H107" i="58"/>
  <c r="J107" i="58"/>
  <c r="C107" i="58" s="1"/>
  <c r="K107" i="58"/>
  <c r="O107" i="58"/>
  <c r="G108" i="58"/>
  <c r="H108" i="58"/>
  <c r="J108" i="58"/>
  <c r="K108" i="58"/>
  <c r="O108" i="58"/>
  <c r="G109" i="58"/>
  <c r="H109" i="58"/>
  <c r="J109" i="58"/>
  <c r="D109" i="58" s="1"/>
  <c r="K109" i="58"/>
  <c r="O109" i="58"/>
  <c r="G110" i="58"/>
  <c r="H110" i="58"/>
  <c r="J110" i="58"/>
  <c r="A110" i="58" s="1"/>
  <c r="K110" i="58"/>
  <c r="O110" i="58"/>
  <c r="G111" i="58"/>
  <c r="H111" i="58"/>
  <c r="J111" i="58"/>
  <c r="C111" i="58" s="1"/>
  <c r="K111" i="58"/>
  <c r="O111" i="58"/>
  <c r="G112" i="58"/>
  <c r="H112" i="58"/>
  <c r="J112" i="58"/>
  <c r="D112" i="58" s="1"/>
  <c r="K112" i="58"/>
  <c r="O112" i="58"/>
  <c r="G113" i="58"/>
  <c r="H113" i="58"/>
  <c r="J113" i="58"/>
  <c r="A113" i="58" s="1"/>
  <c r="K113" i="58"/>
  <c r="L113" i="58"/>
  <c r="O113" i="58"/>
  <c r="G114" i="58"/>
  <c r="H114" i="58"/>
  <c r="I114" i="58"/>
  <c r="J114" i="58"/>
  <c r="B114" i="58" s="1"/>
  <c r="K114" i="58"/>
  <c r="M114" i="58"/>
  <c r="N114" i="58"/>
  <c r="O114" i="58"/>
  <c r="G115" i="58"/>
  <c r="H115" i="58"/>
  <c r="J115" i="58"/>
  <c r="C115" i="58" s="1"/>
  <c r="K115" i="58"/>
  <c r="O115" i="58"/>
  <c r="G116" i="58"/>
  <c r="H116" i="58"/>
  <c r="J116" i="58"/>
  <c r="D116" i="58" s="1"/>
  <c r="K116" i="58"/>
  <c r="O116" i="58"/>
  <c r="G117" i="58"/>
  <c r="H117" i="58"/>
  <c r="J117" i="58"/>
  <c r="A117" i="58" s="1"/>
  <c r="K117" i="58"/>
  <c r="O117" i="58"/>
  <c r="G118" i="58"/>
  <c r="H118" i="58"/>
  <c r="J118" i="58"/>
  <c r="B118" i="58" s="1"/>
  <c r="K118" i="58"/>
  <c r="O118" i="58"/>
  <c r="G119" i="58"/>
  <c r="H119" i="58"/>
  <c r="J119" i="58"/>
  <c r="C119" i="58" s="1"/>
  <c r="K119" i="58"/>
  <c r="O119" i="58"/>
  <c r="Q91" i="58"/>
  <c r="O92" i="58"/>
  <c r="K92" i="58"/>
  <c r="J92" i="58"/>
  <c r="B92" i="58" s="1"/>
  <c r="H92" i="58"/>
  <c r="G92" i="58"/>
  <c r="G63" i="58"/>
  <c r="H63" i="58"/>
  <c r="J63" i="58"/>
  <c r="O63" i="58"/>
  <c r="G64" i="58"/>
  <c r="H64" i="58"/>
  <c r="J64" i="58"/>
  <c r="B64" i="58" s="1"/>
  <c r="O64" i="58"/>
  <c r="G65" i="58"/>
  <c r="H65" i="58"/>
  <c r="J65" i="58"/>
  <c r="O65" i="58"/>
  <c r="G66" i="58"/>
  <c r="H66" i="58"/>
  <c r="J66" i="58"/>
  <c r="O66" i="58"/>
  <c r="G67" i="58"/>
  <c r="H67" i="58"/>
  <c r="J67" i="58"/>
  <c r="B67" i="58" s="1"/>
  <c r="O67" i="58"/>
  <c r="G68" i="58"/>
  <c r="H68" i="58"/>
  <c r="J68" i="58"/>
  <c r="B68" i="58" s="1"/>
  <c r="K68" i="58"/>
  <c r="O68" i="58"/>
  <c r="G69" i="58"/>
  <c r="H69" i="58"/>
  <c r="J69" i="58"/>
  <c r="C69" i="58" s="1"/>
  <c r="K69" i="58"/>
  <c r="O69" i="58"/>
  <c r="G70" i="58"/>
  <c r="H70" i="58"/>
  <c r="J70" i="58"/>
  <c r="A70" i="58" s="1"/>
  <c r="K70" i="58"/>
  <c r="O70" i="58"/>
  <c r="G71" i="58"/>
  <c r="H71" i="58"/>
  <c r="I71" i="58"/>
  <c r="J71" i="58"/>
  <c r="B71" i="58" s="1"/>
  <c r="K71" i="58"/>
  <c r="L71" i="58"/>
  <c r="M71" i="58"/>
  <c r="N71" i="58"/>
  <c r="O71" i="58"/>
  <c r="G72" i="58"/>
  <c r="H72" i="58"/>
  <c r="J72" i="58"/>
  <c r="B72" i="58" s="1"/>
  <c r="K72" i="58"/>
  <c r="O72" i="58"/>
  <c r="G73" i="58"/>
  <c r="H73" i="58"/>
  <c r="J73" i="58"/>
  <c r="C73" i="58" s="1"/>
  <c r="K73" i="58"/>
  <c r="O73" i="58"/>
  <c r="G74" i="58"/>
  <c r="H74" i="58"/>
  <c r="J74" i="58"/>
  <c r="A74" i="58" s="1"/>
  <c r="K74" i="58"/>
  <c r="O74" i="58"/>
  <c r="G75" i="58"/>
  <c r="H75" i="58"/>
  <c r="J75" i="58"/>
  <c r="B75" i="58" s="1"/>
  <c r="K75" i="58"/>
  <c r="O75" i="58"/>
  <c r="G76" i="58"/>
  <c r="H76" i="58"/>
  <c r="I76" i="58"/>
  <c r="J76" i="58"/>
  <c r="B76" i="58" s="1"/>
  <c r="K76" i="58"/>
  <c r="O76" i="58"/>
  <c r="G77" i="58"/>
  <c r="H77" i="58"/>
  <c r="J77" i="58"/>
  <c r="C77" i="58" s="1"/>
  <c r="K77" i="58"/>
  <c r="O77" i="58"/>
  <c r="G78" i="58"/>
  <c r="H78" i="58"/>
  <c r="J78" i="58"/>
  <c r="A78" i="58" s="1"/>
  <c r="K78" i="58"/>
  <c r="O78" i="58"/>
  <c r="G79" i="58"/>
  <c r="H79" i="58"/>
  <c r="I79" i="58"/>
  <c r="J79" i="58"/>
  <c r="B79" i="58" s="1"/>
  <c r="K79" i="58"/>
  <c r="M79" i="58"/>
  <c r="N79" i="58"/>
  <c r="O79" i="58"/>
  <c r="G80" i="58"/>
  <c r="H80" i="58"/>
  <c r="J80" i="58"/>
  <c r="B80" i="58" s="1"/>
  <c r="K80" i="58"/>
  <c r="O80" i="58"/>
  <c r="G81" i="58"/>
  <c r="H81" i="58"/>
  <c r="J81" i="58"/>
  <c r="C81" i="58" s="1"/>
  <c r="K81" i="58"/>
  <c r="O81" i="58"/>
  <c r="G82" i="58"/>
  <c r="H82" i="58"/>
  <c r="J82" i="58"/>
  <c r="A82" i="58" s="1"/>
  <c r="K82" i="58"/>
  <c r="O82" i="58"/>
  <c r="G83" i="58"/>
  <c r="H83" i="58"/>
  <c r="J83" i="58"/>
  <c r="B83" i="58" s="1"/>
  <c r="K83" i="58"/>
  <c r="O83" i="58"/>
  <c r="G84" i="58"/>
  <c r="H84" i="58"/>
  <c r="J84" i="58"/>
  <c r="B84" i="58" s="1"/>
  <c r="K84" i="58"/>
  <c r="O84" i="58"/>
  <c r="G85" i="58"/>
  <c r="H85" i="58"/>
  <c r="J85" i="58"/>
  <c r="C85" i="58" s="1"/>
  <c r="K85" i="58"/>
  <c r="O85" i="58"/>
  <c r="G86" i="58"/>
  <c r="H86" i="58"/>
  <c r="J86" i="58"/>
  <c r="B86" i="58" s="1"/>
  <c r="K86" i="58"/>
  <c r="M86" i="58"/>
  <c r="N86" i="58"/>
  <c r="O86" i="58"/>
  <c r="G87" i="58"/>
  <c r="H87" i="58"/>
  <c r="J87" i="58"/>
  <c r="B87" i="58" s="1"/>
  <c r="K87" i="58"/>
  <c r="O87" i="58"/>
  <c r="G88" i="58"/>
  <c r="H88" i="58"/>
  <c r="J88" i="58"/>
  <c r="B88" i="58" s="1"/>
  <c r="K88" i="58"/>
  <c r="O88" i="58"/>
  <c r="G89" i="58"/>
  <c r="H89" i="58"/>
  <c r="J89" i="58"/>
  <c r="C89" i="58" s="1"/>
  <c r="K89" i="58"/>
  <c r="O89" i="58"/>
  <c r="O62" i="58"/>
  <c r="J62" i="58"/>
  <c r="H62" i="58"/>
  <c r="G62" i="58"/>
  <c r="G33" i="58"/>
  <c r="H33" i="58"/>
  <c r="J33" i="58"/>
  <c r="L33" i="58" s="1"/>
  <c r="D33" i="58" s="1"/>
  <c r="K33" i="58"/>
  <c r="O33" i="58"/>
  <c r="G34" i="58"/>
  <c r="H34" i="58"/>
  <c r="J34" i="58"/>
  <c r="B34" i="58" s="1"/>
  <c r="K34" i="58"/>
  <c r="O34" i="58"/>
  <c r="G35" i="58"/>
  <c r="H35" i="58"/>
  <c r="J35" i="58"/>
  <c r="K35" i="58"/>
  <c r="O35" i="58"/>
  <c r="G36" i="58"/>
  <c r="H36" i="58"/>
  <c r="J36" i="58"/>
  <c r="K36" i="58"/>
  <c r="O36" i="58"/>
  <c r="G37" i="58"/>
  <c r="H37" i="58"/>
  <c r="J37" i="58"/>
  <c r="L37" i="58" s="1"/>
  <c r="D37" i="58" s="1"/>
  <c r="K37" i="58"/>
  <c r="O37" i="58"/>
  <c r="G38" i="58"/>
  <c r="H38" i="58"/>
  <c r="J38" i="58"/>
  <c r="B38" i="58" s="1"/>
  <c r="K38" i="58"/>
  <c r="M38" i="58"/>
  <c r="O38" i="58"/>
  <c r="G39" i="58"/>
  <c r="H39" i="58"/>
  <c r="J39" i="58"/>
  <c r="C39" i="58" s="1"/>
  <c r="K39" i="58"/>
  <c r="O39" i="58"/>
  <c r="G40" i="58"/>
  <c r="H40" i="58"/>
  <c r="J40" i="58"/>
  <c r="D40" i="58" s="1"/>
  <c r="K40" i="58"/>
  <c r="O40" i="58"/>
  <c r="G41" i="58"/>
  <c r="H41" i="58"/>
  <c r="J41" i="58"/>
  <c r="A41" i="58" s="1"/>
  <c r="K41" i="58"/>
  <c r="O41" i="58"/>
  <c r="G42" i="58"/>
  <c r="H42" i="58"/>
  <c r="J42" i="58"/>
  <c r="B42" i="58" s="1"/>
  <c r="K42" i="58"/>
  <c r="O42" i="58"/>
  <c r="G43" i="58"/>
  <c r="H43" i="58"/>
  <c r="J43" i="58"/>
  <c r="C43" i="58" s="1"/>
  <c r="K43" i="58"/>
  <c r="O43" i="58"/>
  <c r="G44" i="58"/>
  <c r="H44" i="58"/>
  <c r="J44" i="58"/>
  <c r="D44" i="58" s="1"/>
  <c r="K44" i="58"/>
  <c r="N44" i="58"/>
  <c r="O44" i="58"/>
  <c r="G45" i="58"/>
  <c r="H45" i="58"/>
  <c r="J45" i="58"/>
  <c r="A45" i="58" s="1"/>
  <c r="K45" i="58"/>
  <c r="O45" i="58"/>
  <c r="G46" i="58"/>
  <c r="H46" i="58"/>
  <c r="J46" i="58"/>
  <c r="B46" i="58" s="1"/>
  <c r="K46" i="58"/>
  <c r="N46" i="58"/>
  <c r="O46" i="58"/>
  <c r="G47" i="58"/>
  <c r="H47" i="58"/>
  <c r="J47" i="58"/>
  <c r="C47" i="58" s="1"/>
  <c r="K47" i="58"/>
  <c r="O47" i="58"/>
  <c r="G48" i="58"/>
  <c r="H48" i="58"/>
  <c r="J48" i="58"/>
  <c r="D48" i="58" s="1"/>
  <c r="K48" i="58"/>
  <c r="O48" i="58"/>
  <c r="G49" i="58"/>
  <c r="H49" i="58"/>
  <c r="J49" i="58"/>
  <c r="A49" i="58" s="1"/>
  <c r="K49" i="58"/>
  <c r="O49" i="58"/>
  <c r="G50" i="58"/>
  <c r="H50" i="58"/>
  <c r="J50" i="58"/>
  <c r="B50" i="58" s="1"/>
  <c r="K50" i="58"/>
  <c r="O50" i="58"/>
  <c r="G51" i="58"/>
  <c r="H51" i="58"/>
  <c r="J51" i="58"/>
  <c r="C51" i="58" s="1"/>
  <c r="K51" i="58"/>
  <c r="O51" i="58"/>
  <c r="G52" i="58"/>
  <c r="H52" i="58"/>
  <c r="J52" i="58"/>
  <c r="D52" i="58" s="1"/>
  <c r="K52" i="58"/>
  <c r="O52" i="58"/>
  <c r="G53" i="58"/>
  <c r="H53" i="58"/>
  <c r="J53" i="58"/>
  <c r="A53" i="58" s="1"/>
  <c r="K53" i="58"/>
  <c r="N53" i="58"/>
  <c r="O53" i="58"/>
  <c r="G54" i="58"/>
  <c r="H54" i="58"/>
  <c r="I54" i="58"/>
  <c r="J54" i="58"/>
  <c r="B54" i="58" s="1"/>
  <c r="K54" i="58"/>
  <c r="M54" i="58"/>
  <c r="N54" i="58"/>
  <c r="O54" i="58"/>
  <c r="G55" i="58"/>
  <c r="H55" i="58"/>
  <c r="J55" i="58"/>
  <c r="C55" i="58" s="1"/>
  <c r="K55" i="58"/>
  <c r="O55" i="58"/>
  <c r="C56" i="58"/>
  <c r="G56" i="58"/>
  <c r="H56" i="58"/>
  <c r="J56" i="58"/>
  <c r="D56" i="58" s="1"/>
  <c r="K56" i="58"/>
  <c r="N56" i="58"/>
  <c r="O56" i="58"/>
  <c r="G57" i="58"/>
  <c r="H57" i="58"/>
  <c r="J57" i="58"/>
  <c r="A57" i="58" s="1"/>
  <c r="K57" i="58"/>
  <c r="L57" i="58"/>
  <c r="M57" i="58"/>
  <c r="N57" i="58"/>
  <c r="O57" i="58"/>
  <c r="G58" i="58"/>
  <c r="H58" i="58"/>
  <c r="J58" i="58"/>
  <c r="B58" i="58" s="1"/>
  <c r="K58" i="58"/>
  <c r="M58" i="58"/>
  <c r="O58" i="58"/>
  <c r="G59" i="58"/>
  <c r="H59" i="58"/>
  <c r="J59" i="58"/>
  <c r="C59" i="58" s="1"/>
  <c r="K59" i="58"/>
  <c r="O59" i="58"/>
  <c r="O32" i="58"/>
  <c r="K32" i="58"/>
  <c r="J32" i="58"/>
  <c r="I32" i="58" s="1"/>
  <c r="A32" i="58" s="1"/>
  <c r="H32" i="58"/>
  <c r="G32" i="58"/>
  <c r="G4" i="58"/>
  <c r="H4" i="58"/>
  <c r="J4" i="58"/>
  <c r="A4" i="58" s="1"/>
  <c r="K4" i="58"/>
  <c r="O4" i="58"/>
  <c r="A5" i="58"/>
  <c r="G5" i="58"/>
  <c r="H5" i="58"/>
  <c r="J5" i="58"/>
  <c r="B5" i="58" s="1"/>
  <c r="K5" i="58"/>
  <c r="L5" i="58"/>
  <c r="M5" i="58"/>
  <c r="N5" i="58"/>
  <c r="O5" i="58"/>
  <c r="G6" i="58"/>
  <c r="H6" i="58"/>
  <c r="J6" i="58"/>
  <c r="C6" i="58" s="1"/>
  <c r="K6" i="58"/>
  <c r="O6" i="58"/>
  <c r="G7" i="58"/>
  <c r="H7" i="58"/>
  <c r="J7" i="58"/>
  <c r="D7" i="58" s="1"/>
  <c r="K7" i="58"/>
  <c r="O7" i="58"/>
  <c r="G8" i="58"/>
  <c r="H8" i="58"/>
  <c r="J8" i="58"/>
  <c r="A8" i="58" s="1"/>
  <c r="K8" i="58"/>
  <c r="O8" i="58"/>
  <c r="G9" i="58"/>
  <c r="H9" i="58"/>
  <c r="J9" i="58"/>
  <c r="B9" i="58" s="1"/>
  <c r="K9" i="58"/>
  <c r="O9" i="58"/>
  <c r="G10" i="58"/>
  <c r="H10" i="58"/>
  <c r="J10" i="58"/>
  <c r="C10" i="58" s="1"/>
  <c r="K10" i="58"/>
  <c r="O10" i="58"/>
  <c r="G11" i="58"/>
  <c r="H11" i="58"/>
  <c r="J11" i="58"/>
  <c r="D11" i="58" s="1"/>
  <c r="K11" i="58"/>
  <c r="O11" i="58"/>
  <c r="G12" i="58"/>
  <c r="H12" i="58"/>
  <c r="I12" i="58"/>
  <c r="J12" i="58"/>
  <c r="A12" i="58" s="1"/>
  <c r="K12" i="58"/>
  <c r="M12" i="58"/>
  <c r="N12" i="58"/>
  <c r="O12" i="58"/>
  <c r="G13" i="58"/>
  <c r="H13" i="58"/>
  <c r="J13" i="58"/>
  <c r="B13" i="58" s="1"/>
  <c r="K13" i="58"/>
  <c r="O13" i="58"/>
  <c r="G14" i="58"/>
  <c r="H14" i="58"/>
  <c r="J14" i="58"/>
  <c r="C14" i="58" s="1"/>
  <c r="K14" i="58"/>
  <c r="O14" i="58"/>
  <c r="G15" i="58"/>
  <c r="H15" i="58"/>
  <c r="J15" i="58"/>
  <c r="D15" i="58" s="1"/>
  <c r="K15" i="58"/>
  <c r="O15" i="58"/>
  <c r="G16" i="58"/>
  <c r="H16" i="58"/>
  <c r="J16" i="58"/>
  <c r="B16" i="58" s="1"/>
  <c r="K16" i="58"/>
  <c r="O16" i="58"/>
  <c r="G17" i="58"/>
  <c r="H17" i="58"/>
  <c r="J17" i="58"/>
  <c r="B17" i="58" s="1"/>
  <c r="K17" i="58"/>
  <c r="O17" i="58"/>
  <c r="G18" i="58"/>
  <c r="H18" i="58"/>
  <c r="J18" i="58"/>
  <c r="C18" i="58" s="1"/>
  <c r="K18" i="58"/>
  <c r="O18" i="58"/>
  <c r="G19" i="58"/>
  <c r="H19" i="58"/>
  <c r="J19" i="58"/>
  <c r="D19" i="58" s="1"/>
  <c r="K19" i="58"/>
  <c r="O19" i="58"/>
  <c r="G20" i="58"/>
  <c r="H20" i="58"/>
  <c r="I20" i="58"/>
  <c r="J20" i="58"/>
  <c r="B20" i="58" s="1"/>
  <c r="K20" i="58"/>
  <c r="N20" i="58"/>
  <c r="O20" i="58"/>
  <c r="G21" i="58"/>
  <c r="H21" i="58"/>
  <c r="J21" i="58"/>
  <c r="B21" i="58" s="1"/>
  <c r="K21" i="58"/>
  <c r="O21" i="58"/>
  <c r="G22" i="58"/>
  <c r="H22" i="58"/>
  <c r="J22" i="58"/>
  <c r="C22" i="58" s="1"/>
  <c r="K22" i="58"/>
  <c r="O22" i="58"/>
  <c r="G23" i="58"/>
  <c r="H23" i="58"/>
  <c r="J23" i="58"/>
  <c r="D23" i="58" s="1"/>
  <c r="K23" i="58"/>
  <c r="N23" i="58"/>
  <c r="O23" i="58"/>
  <c r="G24" i="58"/>
  <c r="H24" i="58"/>
  <c r="J24" i="58"/>
  <c r="B24" i="58" s="1"/>
  <c r="K24" i="58"/>
  <c r="O24" i="58"/>
  <c r="G25" i="58"/>
  <c r="H25" i="58"/>
  <c r="J25" i="58"/>
  <c r="B25" i="58" s="1"/>
  <c r="K25" i="58"/>
  <c r="L25" i="58"/>
  <c r="N25" i="58"/>
  <c r="O25" i="58"/>
  <c r="G26" i="58"/>
  <c r="H26" i="58"/>
  <c r="J26" i="58"/>
  <c r="C26" i="58" s="1"/>
  <c r="K26" i="58"/>
  <c r="O26" i="58"/>
  <c r="G27" i="58"/>
  <c r="H27" i="58"/>
  <c r="J27" i="58"/>
  <c r="D27" i="58" s="1"/>
  <c r="K27" i="58"/>
  <c r="O27" i="58"/>
  <c r="G28" i="58"/>
  <c r="H28" i="58"/>
  <c r="J28" i="58"/>
  <c r="B28" i="58" s="1"/>
  <c r="K28" i="58"/>
  <c r="O28" i="58"/>
  <c r="G29" i="58"/>
  <c r="H29" i="58"/>
  <c r="J29" i="58"/>
  <c r="B29" i="58" s="1"/>
  <c r="K29" i="58"/>
  <c r="N29" i="58"/>
  <c r="O29" i="58"/>
  <c r="O3" i="58"/>
  <c r="K3" i="58"/>
  <c r="J3" i="58"/>
  <c r="H3" i="58"/>
  <c r="G3" i="58"/>
  <c r="G153" i="57"/>
  <c r="H153" i="57"/>
  <c r="J153" i="57"/>
  <c r="L153" i="57" s="1"/>
  <c r="C153" i="57" s="1"/>
  <c r="K153" i="57"/>
  <c r="O153" i="57"/>
  <c r="G154" i="57"/>
  <c r="H154" i="57"/>
  <c r="J154" i="57"/>
  <c r="B154" i="57" s="1"/>
  <c r="K154" i="57"/>
  <c r="O154" i="57"/>
  <c r="G155" i="57"/>
  <c r="H155" i="57"/>
  <c r="J155" i="57"/>
  <c r="K155" i="57"/>
  <c r="O155" i="57"/>
  <c r="G156" i="57"/>
  <c r="H156" i="57"/>
  <c r="J156" i="57"/>
  <c r="K156" i="57"/>
  <c r="O156" i="57"/>
  <c r="G157" i="57"/>
  <c r="H157" i="57"/>
  <c r="J157" i="57"/>
  <c r="L157" i="57" s="1"/>
  <c r="D157" i="57" s="1"/>
  <c r="K157" i="57"/>
  <c r="O157" i="57"/>
  <c r="G158" i="57"/>
  <c r="H158" i="57"/>
  <c r="I158" i="57"/>
  <c r="J158" i="57"/>
  <c r="B158" i="57" s="1"/>
  <c r="K158" i="57"/>
  <c r="M158" i="57"/>
  <c r="N158" i="57"/>
  <c r="O158" i="57"/>
  <c r="G159" i="57"/>
  <c r="H159" i="57"/>
  <c r="J159" i="57"/>
  <c r="C159" i="57" s="1"/>
  <c r="K159" i="57"/>
  <c r="O159" i="57"/>
  <c r="G160" i="57"/>
  <c r="H160" i="57"/>
  <c r="J160" i="57"/>
  <c r="D160" i="57" s="1"/>
  <c r="K160" i="57"/>
  <c r="O160" i="57"/>
  <c r="G161" i="57"/>
  <c r="H161" i="57"/>
  <c r="J161" i="57"/>
  <c r="A161" i="57" s="1"/>
  <c r="K161" i="57"/>
  <c r="O161" i="57"/>
  <c r="G162" i="57"/>
  <c r="H162" i="57"/>
  <c r="J162" i="57"/>
  <c r="B162" i="57" s="1"/>
  <c r="K162" i="57"/>
  <c r="O162" i="57"/>
  <c r="G163" i="57"/>
  <c r="H163" i="57"/>
  <c r="J163" i="57"/>
  <c r="C163" i="57" s="1"/>
  <c r="K163" i="57"/>
  <c r="O163" i="57"/>
  <c r="G164" i="57"/>
  <c r="H164" i="57"/>
  <c r="J164" i="57"/>
  <c r="D164" i="57" s="1"/>
  <c r="K164" i="57"/>
  <c r="O164" i="57"/>
  <c r="G165" i="57"/>
  <c r="H165" i="57"/>
  <c r="J165" i="57"/>
  <c r="A165" i="57" s="1"/>
  <c r="K165" i="57"/>
  <c r="O165" i="57"/>
  <c r="G166" i="57"/>
  <c r="H166" i="57"/>
  <c r="I166" i="57"/>
  <c r="J166" i="57"/>
  <c r="B166" i="57" s="1"/>
  <c r="K166" i="57"/>
  <c r="L166" i="57"/>
  <c r="M166" i="57"/>
  <c r="N166" i="57"/>
  <c r="O166" i="57"/>
  <c r="G167" i="57"/>
  <c r="H167" i="57"/>
  <c r="J167" i="57"/>
  <c r="C167" i="57" s="1"/>
  <c r="K167" i="57"/>
  <c r="O167" i="57"/>
  <c r="G168" i="57"/>
  <c r="H168" i="57"/>
  <c r="J168" i="57"/>
  <c r="D168" i="57" s="1"/>
  <c r="K168" i="57"/>
  <c r="O168" i="57"/>
  <c r="G169" i="57"/>
  <c r="H169" i="57"/>
  <c r="J169" i="57"/>
  <c r="A169" i="57" s="1"/>
  <c r="K169" i="57"/>
  <c r="O169" i="57"/>
  <c r="G170" i="57"/>
  <c r="H170" i="57"/>
  <c r="J170" i="57"/>
  <c r="B170" i="57" s="1"/>
  <c r="K170" i="57"/>
  <c r="O170" i="57"/>
  <c r="G171" i="57"/>
  <c r="H171" i="57"/>
  <c r="J171" i="57"/>
  <c r="C171" i="57" s="1"/>
  <c r="K171" i="57"/>
  <c r="O171" i="57"/>
  <c r="G172" i="57"/>
  <c r="H172" i="57"/>
  <c r="J172" i="57"/>
  <c r="D172" i="57" s="1"/>
  <c r="K172" i="57"/>
  <c r="O172" i="57"/>
  <c r="G173" i="57"/>
  <c r="H173" i="57"/>
  <c r="J173" i="57"/>
  <c r="A173" i="57" s="1"/>
  <c r="K173" i="57"/>
  <c r="O173" i="57"/>
  <c r="G174" i="57"/>
  <c r="H174" i="57"/>
  <c r="J174" i="57"/>
  <c r="B174" i="57" s="1"/>
  <c r="K174" i="57"/>
  <c r="O174" i="57"/>
  <c r="G175" i="57"/>
  <c r="H175" i="57"/>
  <c r="J175" i="57"/>
  <c r="C175" i="57" s="1"/>
  <c r="K175" i="57"/>
  <c r="O175" i="57"/>
  <c r="G176" i="57"/>
  <c r="H176" i="57"/>
  <c r="J176" i="57"/>
  <c r="D176" i="57" s="1"/>
  <c r="K176" i="57"/>
  <c r="O176" i="57"/>
  <c r="G177" i="57"/>
  <c r="H177" i="57"/>
  <c r="J177" i="57"/>
  <c r="A177" i="57" s="1"/>
  <c r="K177" i="57"/>
  <c r="O177" i="57"/>
  <c r="G178" i="57"/>
  <c r="H178" i="57"/>
  <c r="I178" i="57"/>
  <c r="J178" i="57"/>
  <c r="B178" i="57" s="1"/>
  <c r="K178" i="57"/>
  <c r="N178" i="57"/>
  <c r="O178" i="57"/>
  <c r="G179" i="57"/>
  <c r="H179" i="57"/>
  <c r="J179" i="57"/>
  <c r="C179" i="57" s="1"/>
  <c r="K179" i="57"/>
  <c r="O179" i="57"/>
  <c r="O152" i="57"/>
  <c r="K152" i="57"/>
  <c r="J152" i="57"/>
  <c r="H152" i="57"/>
  <c r="G152" i="57"/>
  <c r="G123" i="57"/>
  <c r="H123" i="57"/>
  <c r="J123" i="57"/>
  <c r="L123" i="57" s="1"/>
  <c r="D123" i="57" s="1"/>
  <c r="O123" i="57"/>
  <c r="G124" i="57"/>
  <c r="H124" i="57"/>
  <c r="J124" i="57"/>
  <c r="B124" i="57" s="1"/>
  <c r="O124" i="57"/>
  <c r="G125" i="57"/>
  <c r="H125" i="57"/>
  <c r="J125" i="57"/>
  <c r="O125" i="57"/>
  <c r="G126" i="57"/>
  <c r="H126" i="57"/>
  <c r="J126" i="57"/>
  <c r="D126" i="57" s="1"/>
  <c r="O126" i="57"/>
  <c r="G127" i="57"/>
  <c r="H127" i="57"/>
  <c r="J127" i="57"/>
  <c r="L127" i="57" s="1"/>
  <c r="D127" i="57" s="1"/>
  <c r="O127" i="57"/>
  <c r="G128" i="57"/>
  <c r="H128" i="57"/>
  <c r="J128" i="57"/>
  <c r="B128" i="57" s="1"/>
  <c r="K128" i="57"/>
  <c r="O128" i="57"/>
  <c r="G129" i="57"/>
  <c r="H129" i="57"/>
  <c r="J129" i="57"/>
  <c r="C129" i="57" s="1"/>
  <c r="K129" i="57"/>
  <c r="O129" i="57"/>
  <c r="G130" i="57"/>
  <c r="H130" i="57"/>
  <c r="J130" i="57"/>
  <c r="D130" i="57" s="1"/>
  <c r="K130" i="57"/>
  <c r="L130" i="57"/>
  <c r="N130" i="57"/>
  <c r="O130" i="57"/>
  <c r="G131" i="57"/>
  <c r="H131" i="57"/>
  <c r="J131" i="57"/>
  <c r="A131" i="57" s="1"/>
  <c r="K131" i="57"/>
  <c r="O131" i="57"/>
  <c r="G132" i="57"/>
  <c r="H132" i="57"/>
  <c r="J132" i="57"/>
  <c r="B132" i="57" s="1"/>
  <c r="K132" i="57"/>
  <c r="O132" i="57"/>
  <c r="G133" i="57"/>
  <c r="H133" i="57"/>
  <c r="J133" i="57"/>
  <c r="C133" i="57" s="1"/>
  <c r="K133" i="57"/>
  <c r="N133" i="57"/>
  <c r="O133" i="57"/>
  <c r="G134" i="57"/>
  <c r="H134" i="57"/>
  <c r="J134" i="57"/>
  <c r="B134" i="57" s="1"/>
  <c r="K134" i="57"/>
  <c r="O134" i="57"/>
  <c r="G135" i="57"/>
  <c r="H135" i="57"/>
  <c r="J135" i="57"/>
  <c r="A135" i="57" s="1"/>
  <c r="K135" i="57"/>
  <c r="O135" i="57"/>
  <c r="G136" i="57"/>
  <c r="H136" i="57"/>
  <c r="I136" i="57"/>
  <c r="J136" i="57"/>
  <c r="B136" i="57" s="1"/>
  <c r="K136" i="57"/>
  <c r="M136" i="57"/>
  <c r="N136" i="57"/>
  <c r="O136" i="57"/>
  <c r="G137" i="57"/>
  <c r="H137" i="57"/>
  <c r="J137" i="57"/>
  <c r="C137" i="57" s="1"/>
  <c r="K137" i="57"/>
  <c r="O137" i="57"/>
  <c r="G138" i="57"/>
  <c r="H138" i="57"/>
  <c r="J138" i="57"/>
  <c r="B138" i="57" s="1"/>
  <c r="K138" i="57"/>
  <c r="O138" i="57"/>
  <c r="G139" i="57"/>
  <c r="H139" i="57"/>
  <c r="J139" i="57"/>
  <c r="A139" i="57" s="1"/>
  <c r="K139" i="57"/>
  <c r="N139" i="57"/>
  <c r="O139" i="57"/>
  <c r="G140" i="57"/>
  <c r="H140" i="57"/>
  <c r="J140" i="57"/>
  <c r="B140" i="57" s="1"/>
  <c r="K140" i="57"/>
  <c r="O140" i="57"/>
  <c r="G141" i="57"/>
  <c r="H141" i="57"/>
  <c r="J141" i="57"/>
  <c r="C141" i="57" s="1"/>
  <c r="K141" i="57"/>
  <c r="N141" i="57"/>
  <c r="O141" i="57"/>
  <c r="G142" i="57"/>
  <c r="H142" i="57"/>
  <c r="J142" i="57"/>
  <c r="B142" i="57" s="1"/>
  <c r="K142" i="57"/>
  <c r="O142" i="57"/>
  <c r="G143" i="57"/>
  <c r="H143" i="57"/>
  <c r="J143" i="57"/>
  <c r="A143" i="57" s="1"/>
  <c r="K143" i="57"/>
  <c r="O143" i="57"/>
  <c r="G144" i="57"/>
  <c r="H144" i="57"/>
  <c r="I144" i="57"/>
  <c r="J144" i="57"/>
  <c r="B144" i="57" s="1"/>
  <c r="K144" i="57"/>
  <c r="N144" i="57"/>
  <c r="O144" i="57"/>
  <c r="G145" i="57"/>
  <c r="H145" i="57"/>
  <c r="J145" i="57"/>
  <c r="C145" i="57" s="1"/>
  <c r="K145" i="57"/>
  <c r="O145" i="57"/>
  <c r="G146" i="57"/>
  <c r="H146" i="57"/>
  <c r="J146" i="57"/>
  <c r="B146" i="57" s="1"/>
  <c r="K146" i="57"/>
  <c r="O146" i="57"/>
  <c r="G147" i="57"/>
  <c r="H147" i="57"/>
  <c r="J147" i="57"/>
  <c r="A147" i="57" s="1"/>
  <c r="K147" i="57"/>
  <c r="N147" i="57"/>
  <c r="O147" i="57"/>
  <c r="G148" i="57"/>
  <c r="H148" i="57"/>
  <c r="J148" i="57"/>
  <c r="B148" i="57" s="1"/>
  <c r="K148" i="57"/>
  <c r="O148" i="57"/>
  <c r="G149" i="57"/>
  <c r="H149" i="57"/>
  <c r="J149" i="57"/>
  <c r="C149" i="57" s="1"/>
  <c r="K149" i="57"/>
  <c r="O149" i="57"/>
  <c r="O122" i="57"/>
  <c r="J122" i="57"/>
  <c r="H122" i="57"/>
  <c r="G122" i="57"/>
  <c r="Q91" i="57"/>
  <c r="G93" i="57"/>
  <c r="H93" i="57"/>
  <c r="J93" i="57"/>
  <c r="L93" i="57" s="1"/>
  <c r="C93" i="57" s="1"/>
  <c r="K93" i="57"/>
  <c r="O93" i="57"/>
  <c r="G94" i="57"/>
  <c r="H94" i="57"/>
  <c r="J94" i="57"/>
  <c r="B94" i="57" s="1"/>
  <c r="K94" i="57"/>
  <c r="O94" i="57"/>
  <c r="G95" i="57"/>
  <c r="H95" i="57"/>
  <c r="J95" i="57"/>
  <c r="K95" i="57"/>
  <c r="O95" i="57"/>
  <c r="G96" i="57"/>
  <c r="H96" i="57"/>
  <c r="J96" i="57"/>
  <c r="K96" i="57"/>
  <c r="O96" i="57"/>
  <c r="G97" i="57"/>
  <c r="H97" i="57"/>
  <c r="J97" i="57"/>
  <c r="D97" i="57" s="1"/>
  <c r="K97" i="57"/>
  <c r="O97" i="57"/>
  <c r="G98" i="57"/>
  <c r="H98" i="57"/>
  <c r="J98" i="57"/>
  <c r="B98" i="57" s="1"/>
  <c r="K98" i="57"/>
  <c r="O98" i="57"/>
  <c r="G99" i="57"/>
  <c r="H99" i="57"/>
  <c r="J99" i="57"/>
  <c r="F99" i="57" s="1"/>
  <c r="K99" i="57"/>
  <c r="O99" i="57"/>
  <c r="G100" i="57"/>
  <c r="H100" i="57"/>
  <c r="J100" i="57"/>
  <c r="D100" i="57" s="1"/>
  <c r="K100" i="57"/>
  <c r="O100" i="57"/>
  <c r="G101" i="57"/>
  <c r="H101" i="57"/>
  <c r="J101" i="57"/>
  <c r="B101" i="57" s="1"/>
  <c r="K101" i="57"/>
  <c r="N101" i="57"/>
  <c r="O101" i="57"/>
  <c r="G102" i="57"/>
  <c r="H102" i="57"/>
  <c r="J102" i="57"/>
  <c r="B102" i="57" s="1"/>
  <c r="K102" i="57"/>
  <c r="L102" i="57"/>
  <c r="N102" i="57"/>
  <c r="O102" i="57"/>
  <c r="G103" i="57"/>
  <c r="H103" i="57"/>
  <c r="J103" i="57"/>
  <c r="F103" i="57" s="1"/>
  <c r="K103" i="57"/>
  <c r="O103" i="57"/>
  <c r="G104" i="57"/>
  <c r="H104" i="57"/>
  <c r="J104" i="57"/>
  <c r="D104" i="57" s="1"/>
  <c r="K104" i="57"/>
  <c r="O104" i="57"/>
  <c r="G105" i="57"/>
  <c r="H105" i="57"/>
  <c r="J105" i="57"/>
  <c r="B105" i="57" s="1"/>
  <c r="K105" i="57"/>
  <c r="O105" i="57"/>
  <c r="G106" i="57"/>
  <c r="H106" i="57"/>
  <c r="J106" i="57"/>
  <c r="B106" i="57" s="1"/>
  <c r="K106" i="57"/>
  <c r="O106" i="57"/>
  <c r="G107" i="57"/>
  <c r="H107" i="57"/>
  <c r="J107" i="57"/>
  <c r="F107" i="57" s="1"/>
  <c r="K107" i="57"/>
  <c r="O107" i="57"/>
  <c r="G108" i="57"/>
  <c r="H108" i="57"/>
  <c r="J108" i="57"/>
  <c r="D108" i="57" s="1"/>
  <c r="K108" i="57"/>
  <c r="O108" i="57"/>
  <c r="G109" i="57"/>
  <c r="H109" i="57"/>
  <c r="J109" i="57"/>
  <c r="B109" i="57" s="1"/>
  <c r="K109" i="57"/>
  <c r="L109" i="57"/>
  <c r="M109" i="57"/>
  <c r="N109" i="57"/>
  <c r="O109" i="57"/>
  <c r="G110" i="57"/>
  <c r="H110" i="57"/>
  <c r="I110" i="57"/>
  <c r="J110" i="57"/>
  <c r="B110" i="57" s="1"/>
  <c r="K110" i="57"/>
  <c r="M110" i="57"/>
  <c r="N110" i="57"/>
  <c r="O110" i="57"/>
  <c r="G111" i="57"/>
  <c r="H111" i="57"/>
  <c r="J111" i="57"/>
  <c r="F111" i="57" s="1"/>
  <c r="K111" i="57"/>
  <c r="O111" i="57"/>
  <c r="G112" i="57"/>
  <c r="H112" i="57"/>
  <c r="J112" i="57"/>
  <c r="D112" i="57" s="1"/>
  <c r="K112" i="57"/>
  <c r="O112" i="57"/>
  <c r="G113" i="57"/>
  <c r="H113" i="57"/>
  <c r="J113" i="57"/>
  <c r="B113" i="57" s="1"/>
  <c r="K113" i="57"/>
  <c r="O113" i="57"/>
  <c r="G114" i="57"/>
  <c r="H114" i="57"/>
  <c r="J114" i="57"/>
  <c r="B114" i="57" s="1"/>
  <c r="K114" i="57"/>
  <c r="O114" i="57"/>
  <c r="G115" i="57"/>
  <c r="H115" i="57"/>
  <c r="J115" i="57"/>
  <c r="F115" i="57" s="1"/>
  <c r="K115" i="57"/>
  <c r="O115" i="57"/>
  <c r="G116" i="57"/>
  <c r="H116" i="57"/>
  <c r="J116" i="57"/>
  <c r="D116" i="57" s="1"/>
  <c r="K116" i="57"/>
  <c r="O116" i="57"/>
  <c r="G117" i="57"/>
  <c r="H117" i="57"/>
  <c r="J117" i="57"/>
  <c r="B117" i="57" s="1"/>
  <c r="K117" i="57"/>
  <c r="N117" i="57"/>
  <c r="O117" i="57"/>
  <c r="G118" i="57"/>
  <c r="H118" i="57"/>
  <c r="J118" i="57"/>
  <c r="B118" i="57" s="1"/>
  <c r="K118" i="57"/>
  <c r="M118" i="57"/>
  <c r="O118" i="57"/>
  <c r="G119" i="57"/>
  <c r="H119" i="57"/>
  <c r="J119" i="57"/>
  <c r="F119" i="57" s="1"/>
  <c r="K119" i="57"/>
  <c r="O119" i="57"/>
  <c r="O92" i="57"/>
  <c r="K92" i="57"/>
  <c r="J92" i="57"/>
  <c r="L92" i="57" s="1"/>
  <c r="D92" i="57" s="1"/>
  <c r="H92" i="57"/>
  <c r="G92" i="57"/>
  <c r="G63" i="57"/>
  <c r="H63" i="57"/>
  <c r="J63" i="57"/>
  <c r="L63" i="57" s="1"/>
  <c r="D63" i="57" s="1"/>
  <c r="K63" i="57"/>
  <c r="O63" i="57"/>
  <c r="G64" i="57"/>
  <c r="H64" i="57"/>
  <c r="J64" i="57"/>
  <c r="B64" i="57" s="1"/>
  <c r="K64" i="57"/>
  <c r="O64" i="57"/>
  <c r="G65" i="57"/>
  <c r="H65" i="57"/>
  <c r="J65" i="57"/>
  <c r="K65" i="57"/>
  <c r="O65" i="57"/>
  <c r="G66" i="57"/>
  <c r="H66" i="57"/>
  <c r="J66" i="57"/>
  <c r="D66" i="57" s="1"/>
  <c r="K66" i="57"/>
  <c r="O66" i="57"/>
  <c r="G67" i="57"/>
  <c r="H67" i="57"/>
  <c r="J67" i="57"/>
  <c r="L67" i="57" s="1"/>
  <c r="D67" i="57" s="1"/>
  <c r="K67" i="57"/>
  <c r="O67" i="57"/>
  <c r="G68" i="57"/>
  <c r="H68" i="57"/>
  <c r="J68" i="57"/>
  <c r="B68" i="57" s="1"/>
  <c r="K68" i="57"/>
  <c r="O68" i="57"/>
  <c r="G69" i="57"/>
  <c r="H69" i="57"/>
  <c r="J69" i="57"/>
  <c r="C69" i="57" s="1"/>
  <c r="K69" i="57"/>
  <c r="O69" i="57"/>
  <c r="G70" i="57"/>
  <c r="H70" i="57"/>
  <c r="I70" i="57"/>
  <c r="J70" i="57"/>
  <c r="A70" i="57" s="1"/>
  <c r="K70" i="57"/>
  <c r="N70" i="57"/>
  <c r="O70" i="57"/>
  <c r="G71" i="57"/>
  <c r="H71" i="57"/>
  <c r="J71" i="57"/>
  <c r="A71" i="57" s="1"/>
  <c r="K71" i="57"/>
  <c r="O71" i="57"/>
  <c r="G72" i="57"/>
  <c r="H72" i="57"/>
  <c r="I72" i="57"/>
  <c r="J72" i="57"/>
  <c r="B72" i="57" s="1"/>
  <c r="K72" i="57"/>
  <c r="M72" i="57"/>
  <c r="N72" i="57"/>
  <c r="O72" i="57"/>
  <c r="G73" i="57"/>
  <c r="H73" i="57"/>
  <c r="J73" i="57"/>
  <c r="C73" i="57" s="1"/>
  <c r="K73" i="57"/>
  <c r="O73" i="57"/>
  <c r="G74" i="57"/>
  <c r="H74" i="57"/>
  <c r="J74" i="57"/>
  <c r="B74" i="57" s="1"/>
  <c r="K74" i="57"/>
  <c r="L74" i="57"/>
  <c r="N74" i="57"/>
  <c r="O74" i="57"/>
  <c r="G75" i="57"/>
  <c r="H75" i="57"/>
  <c r="J75" i="57"/>
  <c r="A75" i="57" s="1"/>
  <c r="K75" i="57"/>
  <c r="O75" i="57"/>
  <c r="G76" i="57"/>
  <c r="H76" i="57"/>
  <c r="I76" i="57"/>
  <c r="P76" i="57" s="1"/>
  <c r="J76" i="57"/>
  <c r="B76" i="57" s="1"/>
  <c r="K76" i="57"/>
  <c r="M76" i="57"/>
  <c r="N76" i="57"/>
  <c r="O76" i="57"/>
  <c r="G77" i="57"/>
  <c r="H77" i="57"/>
  <c r="J77" i="57"/>
  <c r="C77" i="57" s="1"/>
  <c r="K77" i="57"/>
  <c r="O77" i="57"/>
  <c r="G78" i="57"/>
  <c r="H78" i="57"/>
  <c r="I78" i="57"/>
  <c r="P78" i="57" s="1"/>
  <c r="J78" i="57"/>
  <c r="B78" i="57" s="1"/>
  <c r="K78" i="57"/>
  <c r="N78" i="57"/>
  <c r="O78" i="57"/>
  <c r="G79" i="57"/>
  <c r="H79" i="57"/>
  <c r="J79" i="57"/>
  <c r="A79" i="57" s="1"/>
  <c r="K79" i="57"/>
  <c r="O79" i="57"/>
  <c r="G80" i="57"/>
  <c r="H80" i="57"/>
  <c r="I80" i="57"/>
  <c r="J80" i="57"/>
  <c r="B80" i="57" s="1"/>
  <c r="K80" i="57"/>
  <c r="O80" i="57"/>
  <c r="G81" i="57"/>
  <c r="H81" i="57"/>
  <c r="J81" i="57"/>
  <c r="C81" i="57" s="1"/>
  <c r="K81" i="57"/>
  <c r="O81" i="57"/>
  <c r="G82" i="57"/>
  <c r="H82" i="57"/>
  <c r="J82" i="57"/>
  <c r="B82" i="57" s="1"/>
  <c r="K82" i="57"/>
  <c r="N82" i="57"/>
  <c r="O82" i="57"/>
  <c r="G83" i="57"/>
  <c r="H83" i="57"/>
  <c r="J83" i="57"/>
  <c r="A83" i="57" s="1"/>
  <c r="K83" i="57"/>
  <c r="O83" i="57"/>
  <c r="G84" i="57"/>
  <c r="H84" i="57"/>
  <c r="I84" i="57"/>
  <c r="J84" i="57"/>
  <c r="B84" i="57" s="1"/>
  <c r="K84" i="57"/>
  <c r="M84" i="57"/>
  <c r="N84" i="57"/>
  <c r="O84" i="57"/>
  <c r="G85" i="57"/>
  <c r="H85" i="57"/>
  <c r="J85" i="57"/>
  <c r="C85" i="57" s="1"/>
  <c r="K85" i="57"/>
  <c r="O85" i="57"/>
  <c r="G86" i="57"/>
  <c r="H86" i="57"/>
  <c r="J86" i="57"/>
  <c r="B86" i="57" s="1"/>
  <c r="K86" i="57"/>
  <c r="L86" i="57"/>
  <c r="N86" i="57"/>
  <c r="O86" i="57"/>
  <c r="G87" i="57"/>
  <c r="H87" i="57"/>
  <c r="J87" i="57"/>
  <c r="A87" i="57" s="1"/>
  <c r="K87" i="57"/>
  <c r="O87" i="57"/>
  <c r="G88" i="57"/>
  <c r="H88" i="57"/>
  <c r="I88" i="57"/>
  <c r="J88" i="57"/>
  <c r="B88" i="57" s="1"/>
  <c r="K88" i="57"/>
  <c r="L88" i="57"/>
  <c r="M88" i="57"/>
  <c r="N88" i="57"/>
  <c r="O88" i="57"/>
  <c r="G89" i="57"/>
  <c r="H89" i="57"/>
  <c r="J89" i="57"/>
  <c r="C89" i="57" s="1"/>
  <c r="K89" i="57"/>
  <c r="O89" i="57"/>
  <c r="O62" i="57"/>
  <c r="K62" i="57"/>
  <c r="J62" i="57"/>
  <c r="L62" i="57" s="1"/>
  <c r="H62" i="57"/>
  <c r="G62" i="57"/>
  <c r="G33" i="57"/>
  <c r="H33" i="57"/>
  <c r="J33" i="57"/>
  <c r="L33" i="57" s="1"/>
  <c r="C33" i="57" s="1"/>
  <c r="K33" i="57"/>
  <c r="O33" i="57"/>
  <c r="G34" i="57"/>
  <c r="H34" i="57"/>
  <c r="J34" i="57"/>
  <c r="B34" i="57" s="1"/>
  <c r="K34" i="57"/>
  <c r="O34" i="57"/>
  <c r="G35" i="57"/>
  <c r="H35" i="57"/>
  <c r="J35" i="57"/>
  <c r="K35" i="57"/>
  <c r="O35" i="57"/>
  <c r="G36" i="57"/>
  <c r="H36" i="57"/>
  <c r="J36" i="57"/>
  <c r="K36" i="57"/>
  <c r="O36" i="57"/>
  <c r="G37" i="57"/>
  <c r="H37" i="57"/>
  <c r="J37" i="57"/>
  <c r="L37" i="57" s="1"/>
  <c r="D37" i="57" s="1"/>
  <c r="K37" i="57"/>
  <c r="O37" i="57"/>
  <c r="G38" i="57"/>
  <c r="H38" i="57"/>
  <c r="J38" i="57"/>
  <c r="B38" i="57" s="1"/>
  <c r="K38" i="57"/>
  <c r="O38" i="57"/>
  <c r="G39" i="57"/>
  <c r="H39" i="57"/>
  <c r="J39" i="57"/>
  <c r="C39" i="57" s="1"/>
  <c r="K39" i="57"/>
  <c r="O39" i="57"/>
  <c r="G40" i="57"/>
  <c r="H40" i="57"/>
  <c r="J40" i="57"/>
  <c r="D40" i="57" s="1"/>
  <c r="K40" i="57"/>
  <c r="O40" i="57"/>
  <c r="G41" i="57"/>
  <c r="H41" i="57"/>
  <c r="J41" i="57"/>
  <c r="B41" i="57" s="1"/>
  <c r="K41" i="57"/>
  <c r="O41" i="57"/>
  <c r="G42" i="57"/>
  <c r="H42" i="57"/>
  <c r="J42" i="57"/>
  <c r="B42" i="57" s="1"/>
  <c r="K42" i="57"/>
  <c r="O42" i="57"/>
  <c r="G43" i="57"/>
  <c r="H43" i="57"/>
  <c r="J43" i="57"/>
  <c r="C43" i="57" s="1"/>
  <c r="K43" i="57"/>
  <c r="O43" i="57"/>
  <c r="G44" i="57"/>
  <c r="H44" i="57"/>
  <c r="J44" i="57"/>
  <c r="D44" i="57" s="1"/>
  <c r="K44" i="57"/>
  <c r="O44" i="57"/>
  <c r="G45" i="57"/>
  <c r="H45" i="57"/>
  <c r="J45" i="57"/>
  <c r="B45" i="57" s="1"/>
  <c r="K45" i="57"/>
  <c r="O45" i="57"/>
  <c r="G46" i="57"/>
  <c r="H46" i="57"/>
  <c r="I46" i="57"/>
  <c r="J46" i="57"/>
  <c r="B46" i="57" s="1"/>
  <c r="K46" i="57"/>
  <c r="O46" i="57"/>
  <c r="G47" i="57"/>
  <c r="H47" i="57"/>
  <c r="J47" i="57"/>
  <c r="C47" i="57" s="1"/>
  <c r="K47" i="57"/>
  <c r="O47" i="57"/>
  <c r="G48" i="57"/>
  <c r="H48" i="57"/>
  <c r="J48" i="57"/>
  <c r="D48" i="57" s="1"/>
  <c r="K48" i="57"/>
  <c r="N48" i="57"/>
  <c r="O48" i="57"/>
  <c r="G49" i="57"/>
  <c r="H49" i="57"/>
  <c r="J49" i="57"/>
  <c r="B49" i="57" s="1"/>
  <c r="K49" i="57"/>
  <c r="O49" i="57"/>
  <c r="G50" i="57"/>
  <c r="H50" i="57"/>
  <c r="I50" i="57"/>
  <c r="J50" i="57"/>
  <c r="B50" i="57" s="1"/>
  <c r="K50" i="57"/>
  <c r="L50" i="57"/>
  <c r="M50" i="57"/>
  <c r="N50" i="57"/>
  <c r="O50" i="57"/>
  <c r="G51" i="57"/>
  <c r="H51" i="57"/>
  <c r="J51" i="57"/>
  <c r="C51" i="57" s="1"/>
  <c r="K51" i="57"/>
  <c r="O51" i="57"/>
  <c r="G52" i="57"/>
  <c r="H52" i="57"/>
  <c r="J52" i="57"/>
  <c r="D52" i="57" s="1"/>
  <c r="K52" i="57"/>
  <c r="O52" i="57"/>
  <c r="G53" i="57"/>
  <c r="H53" i="57"/>
  <c r="J53" i="57"/>
  <c r="B53" i="57" s="1"/>
  <c r="K53" i="57"/>
  <c r="O53" i="57"/>
  <c r="G54" i="57"/>
  <c r="H54" i="57"/>
  <c r="J54" i="57"/>
  <c r="B54" i="57" s="1"/>
  <c r="K54" i="57"/>
  <c r="O54" i="57"/>
  <c r="G55" i="57"/>
  <c r="H55" i="57"/>
  <c r="J55" i="57"/>
  <c r="C55" i="57" s="1"/>
  <c r="K55" i="57"/>
  <c r="O55" i="57"/>
  <c r="G56" i="57"/>
  <c r="H56" i="57"/>
  <c r="J56" i="57"/>
  <c r="D56" i="57" s="1"/>
  <c r="K56" i="57"/>
  <c r="O56" i="57"/>
  <c r="G57" i="57"/>
  <c r="H57" i="57"/>
  <c r="J57" i="57"/>
  <c r="B57" i="57" s="1"/>
  <c r="K57" i="57"/>
  <c r="O57" i="57"/>
  <c r="G58" i="57"/>
  <c r="H58" i="57"/>
  <c r="J58" i="57"/>
  <c r="B58" i="57" s="1"/>
  <c r="K58" i="57"/>
  <c r="N58" i="57"/>
  <c r="O58" i="57"/>
  <c r="G59" i="57"/>
  <c r="H59" i="57"/>
  <c r="J59" i="57"/>
  <c r="C59" i="57" s="1"/>
  <c r="K59" i="57"/>
  <c r="O59" i="57"/>
  <c r="O32" i="57"/>
  <c r="K32" i="57"/>
  <c r="J32" i="57"/>
  <c r="H32" i="57"/>
  <c r="G32" i="57"/>
  <c r="G4" i="57"/>
  <c r="H4" i="57"/>
  <c r="J4" i="57"/>
  <c r="L4" i="57" s="1"/>
  <c r="D4" i="57" s="1"/>
  <c r="K4" i="57"/>
  <c r="O4" i="57"/>
  <c r="G5" i="57"/>
  <c r="H5" i="57"/>
  <c r="J5" i="57"/>
  <c r="B5" i="57" s="1"/>
  <c r="K5" i="57"/>
  <c r="L5" i="57" s="1"/>
  <c r="O5" i="57"/>
  <c r="G6" i="57"/>
  <c r="H6" i="57"/>
  <c r="J6" i="57"/>
  <c r="K6" i="57"/>
  <c r="O6" i="57"/>
  <c r="G7" i="57"/>
  <c r="H7" i="57"/>
  <c r="J7" i="57"/>
  <c r="D7" i="57" s="1"/>
  <c r="K7" i="57"/>
  <c r="O7" i="57"/>
  <c r="G8" i="57"/>
  <c r="H8" i="57"/>
  <c r="J8" i="57"/>
  <c r="B8" i="57" s="1"/>
  <c r="K8" i="57"/>
  <c r="O8" i="57"/>
  <c r="G9" i="57"/>
  <c r="H9" i="57"/>
  <c r="J9" i="57"/>
  <c r="B9" i="57" s="1"/>
  <c r="K9" i="57"/>
  <c r="O9" i="57"/>
  <c r="G10" i="57"/>
  <c r="H10" i="57"/>
  <c r="J10" i="57"/>
  <c r="C10" i="57" s="1"/>
  <c r="K10" i="57"/>
  <c r="O10" i="57"/>
  <c r="G11" i="57"/>
  <c r="H11" i="57"/>
  <c r="J11" i="57"/>
  <c r="B11" i="57" s="1"/>
  <c r="K11" i="57"/>
  <c r="O11" i="57"/>
  <c r="G12" i="57"/>
  <c r="H12" i="57"/>
  <c r="J12" i="57"/>
  <c r="B12" i="57" s="1"/>
  <c r="K12" i="57"/>
  <c r="O12" i="57"/>
  <c r="G13" i="57"/>
  <c r="H13" i="57"/>
  <c r="I13" i="57"/>
  <c r="J13" i="57"/>
  <c r="B13" i="57" s="1"/>
  <c r="K13" i="57"/>
  <c r="M13" i="57"/>
  <c r="N13" i="57"/>
  <c r="O13" i="57"/>
  <c r="G14" i="57"/>
  <c r="H14" i="57"/>
  <c r="J14" i="57"/>
  <c r="C14" i="57" s="1"/>
  <c r="K14" i="57"/>
  <c r="O14" i="57"/>
  <c r="G15" i="57"/>
  <c r="H15" i="57"/>
  <c r="I15" i="57"/>
  <c r="J15" i="57"/>
  <c r="A15" i="57" s="1"/>
  <c r="K15" i="57"/>
  <c r="M15" i="57"/>
  <c r="N15" i="57"/>
  <c r="O15" i="57"/>
  <c r="G16" i="57"/>
  <c r="H16" i="57"/>
  <c r="J16" i="57"/>
  <c r="B16" i="57" s="1"/>
  <c r="K16" i="57"/>
  <c r="O16" i="57"/>
  <c r="G17" i="57"/>
  <c r="H17" i="57"/>
  <c r="J17" i="57"/>
  <c r="B17" i="57" s="1"/>
  <c r="K17" i="57"/>
  <c r="M17" i="57"/>
  <c r="O17" i="57"/>
  <c r="G18" i="57"/>
  <c r="H18" i="57"/>
  <c r="J18" i="57"/>
  <c r="C18" i="57" s="1"/>
  <c r="K18" i="57"/>
  <c r="O18" i="57"/>
  <c r="A19" i="57"/>
  <c r="G19" i="57"/>
  <c r="H19" i="57"/>
  <c r="I19" i="57"/>
  <c r="J19" i="57"/>
  <c r="B19" i="57" s="1"/>
  <c r="K19" i="57"/>
  <c r="L19" i="57"/>
  <c r="M19" i="57"/>
  <c r="N19" i="57"/>
  <c r="O19" i="57"/>
  <c r="G20" i="57"/>
  <c r="H20" i="57"/>
  <c r="I20" i="57"/>
  <c r="J20" i="57"/>
  <c r="B20" i="57" s="1"/>
  <c r="K20" i="57"/>
  <c r="M20" i="57"/>
  <c r="N20" i="57"/>
  <c r="O20" i="57"/>
  <c r="G21" i="57"/>
  <c r="H21" i="57"/>
  <c r="I21" i="57"/>
  <c r="J21" i="57"/>
  <c r="B21" i="57" s="1"/>
  <c r="K21" i="57"/>
  <c r="N21" i="57"/>
  <c r="O21" i="57"/>
  <c r="G22" i="57"/>
  <c r="H22" i="57"/>
  <c r="J22" i="57"/>
  <c r="C22" i="57" s="1"/>
  <c r="K22" i="57"/>
  <c r="O22" i="57"/>
  <c r="G23" i="57"/>
  <c r="H23" i="57"/>
  <c r="J23" i="57"/>
  <c r="B23" i="57" s="1"/>
  <c r="K23" i="57"/>
  <c r="O23" i="57"/>
  <c r="G24" i="57"/>
  <c r="H24" i="57"/>
  <c r="J24" i="57"/>
  <c r="B24" i="57" s="1"/>
  <c r="K24" i="57"/>
  <c r="O24" i="57"/>
  <c r="G25" i="57"/>
  <c r="H25" i="57"/>
  <c r="J25" i="57"/>
  <c r="B25" i="57" s="1"/>
  <c r="K25" i="57"/>
  <c r="M25" i="57"/>
  <c r="O25" i="57"/>
  <c r="G26" i="57"/>
  <c r="H26" i="57"/>
  <c r="J26" i="57"/>
  <c r="C26" i="57" s="1"/>
  <c r="K26" i="57"/>
  <c r="O26" i="57"/>
  <c r="G27" i="57"/>
  <c r="H27" i="57"/>
  <c r="J27" i="57"/>
  <c r="B27" i="57" s="1"/>
  <c r="K27" i="57"/>
  <c r="O27" i="57"/>
  <c r="G28" i="57"/>
  <c r="H28" i="57"/>
  <c r="J28" i="57"/>
  <c r="B28" i="57" s="1"/>
  <c r="K28" i="57"/>
  <c r="O28" i="57"/>
  <c r="G29" i="57"/>
  <c r="H29" i="57"/>
  <c r="I29" i="57"/>
  <c r="J29" i="57"/>
  <c r="B29" i="57" s="1"/>
  <c r="K29" i="57"/>
  <c r="M29" i="57"/>
  <c r="N29" i="57"/>
  <c r="O29" i="57"/>
  <c r="O3" i="57"/>
  <c r="K3" i="57"/>
  <c r="J3" i="57"/>
  <c r="H3" i="57"/>
  <c r="G3" i="57"/>
  <c r="P179" i="63"/>
  <c r="P178" i="63"/>
  <c r="P177" i="63"/>
  <c r="P176" i="63"/>
  <c r="P175" i="63"/>
  <c r="P174" i="63"/>
  <c r="P173" i="63"/>
  <c r="P172" i="63"/>
  <c r="P171" i="63"/>
  <c r="P170" i="63"/>
  <c r="P169" i="63"/>
  <c r="P168" i="63"/>
  <c r="P167" i="63"/>
  <c r="P166" i="63"/>
  <c r="R165" i="63"/>
  <c r="P165" i="63"/>
  <c r="R164" i="63"/>
  <c r="P164" i="63"/>
  <c r="R163" i="63"/>
  <c r="P163" i="63"/>
  <c r="R162" i="63"/>
  <c r="P162" i="63"/>
  <c r="R161" i="63"/>
  <c r="P161" i="63"/>
  <c r="R160" i="63"/>
  <c r="P160" i="63"/>
  <c r="P159" i="63"/>
  <c r="P158" i="63"/>
  <c r="P157" i="63"/>
  <c r="P156" i="63"/>
  <c r="P155" i="63"/>
  <c r="P154" i="63"/>
  <c r="P153" i="63"/>
  <c r="P152" i="63"/>
  <c r="B152" i="63"/>
  <c r="Q151" i="63"/>
  <c r="P150" i="63"/>
  <c r="G150" i="63"/>
  <c r="P149" i="63"/>
  <c r="P148" i="63"/>
  <c r="P147" i="63"/>
  <c r="P146" i="63"/>
  <c r="P145" i="63"/>
  <c r="P144" i="63"/>
  <c r="P143" i="63"/>
  <c r="P142" i="63"/>
  <c r="P141" i="63"/>
  <c r="P140" i="63"/>
  <c r="P139" i="63"/>
  <c r="P138" i="63"/>
  <c r="P137" i="63"/>
  <c r="P136" i="63"/>
  <c r="P135" i="63"/>
  <c r="P126" i="63"/>
  <c r="P125" i="63"/>
  <c r="P124" i="63"/>
  <c r="P123" i="63"/>
  <c r="P122" i="63"/>
  <c r="Q121" i="63"/>
  <c r="P120" i="63"/>
  <c r="G120" i="63"/>
  <c r="P119" i="63"/>
  <c r="P118" i="63"/>
  <c r="P117" i="63"/>
  <c r="P116" i="63"/>
  <c r="P115" i="63"/>
  <c r="P114" i="63"/>
  <c r="P113" i="63"/>
  <c r="P112" i="63"/>
  <c r="P111" i="63"/>
  <c r="P110" i="63"/>
  <c r="P109" i="63"/>
  <c r="P108" i="63"/>
  <c r="P107" i="63"/>
  <c r="P106" i="63"/>
  <c r="P105" i="63"/>
  <c r="P104" i="63"/>
  <c r="P103" i="63"/>
  <c r="P102" i="63"/>
  <c r="P101" i="63"/>
  <c r="P100" i="63"/>
  <c r="P99" i="63"/>
  <c r="P98" i="63"/>
  <c r="P97" i="63"/>
  <c r="P96" i="63"/>
  <c r="P95" i="63"/>
  <c r="P94" i="63"/>
  <c r="P93" i="63"/>
  <c r="P92" i="63"/>
  <c r="B92" i="63"/>
  <c r="P90" i="63"/>
  <c r="G90" i="63"/>
  <c r="P89" i="63"/>
  <c r="P88" i="63"/>
  <c r="P87" i="63"/>
  <c r="P86" i="63"/>
  <c r="P85" i="63"/>
  <c r="P84" i="63"/>
  <c r="P83" i="63"/>
  <c r="P82" i="63"/>
  <c r="P73" i="63"/>
  <c r="P72" i="63"/>
  <c r="P71" i="63"/>
  <c r="P70" i="63"/>
  <c r="P69" i="63"/>
  <c r="P68" i="63"/>
  <c r="P67" i="63"/>
  <c r="P66" i="63"/>
  <c r="P65" i="63"/>
  <c r="P64" i="63"/>
  <c r="P63" i="63"/>
  <c r="P62" i="63"/>
  <c r="L62" i="63"/>
  <c r="M62" i="63" s="1"/>
  <c r="E62" i="63" s="1"/>
  <c r="Q61" i="63"/>
  <c r="P60" i="63"/>
  <c r="G60" i="63"/>
  <c r="P59" i="63"/>
  <c r="P58" i="63"/>
  <c r="P57" i="63"/>
  <c r="P56" i="63"/>
  <c r="P55" i="63"/>
  <c r="P54" i="63"/>
  <c r="P53" i="63"/>
  <c r="P52" i="63"/>
  <c r="P51" i="63"/>
  <c r="P50" i="63"/>
  <c r="P49" i="63"/>
  <c r="P48" i="63"/>
  <c r="P47" i="63"/>
  <c r="P46" i="63"/>
  <c r="P45" i="63"/>
  <c r="P44" i="63"/>
  <c r="P43" i="63"/>
  <c r="P42" i="63"/>
  <c r="P41" i="63"/>
  <c r="P40" i="63"/>
  <c r="P39" i="63"/>
  <c r="P38" i="63"/>
  <c r="P37" i="63"/>
  <c r="P36" i="63"/>
  <c r="P35" i="63"/>
  <c r="P34" i="63"/>
  <c r="P33" i="63"/>
  <c r="P32" i="63"/>
  <c r="B32" i="63"/>
  <c r="Q31" i="63"/>
  <c r="P30" i="63"/>
  <c r="G30" i="63"/>
  <c r="P29" i="63"/>
  <c r="P28" i="63"/>
  <c r="P27" i="63"/>
  <c r="P26" i="63"/>
  <c r="P25" i="63"/>
  <c r="P24" i="63"/>
  <c r="P23" i="63"/>
  <c r="P22" i="63"/>
  <c r="P21" i="63"/>
  <c r="P20" i="63"/>
  <c r="P19" i="63"/>
  <c r="P18" i="63"/>
  <c r="P17" i="63"/>
  <c r="P16" i="63"/>
  <c r="P15" i="63"/>
  <c r="P14" i="63"/>
  <c r="P13" i="63"/>
  <c r="P12" i="63"/>
  <c r="P11" i="63"/>
  <c r="P10" i="63"/>
  <c r="P9" i="63"/>
  <c r="P8" i="63"/>
  <c r="P7" i="63"/>
  <c r="P6" i="63"/>
  <c r="P5" i="63"/>
  <c r="P4" i="63"/>
  <c r="P3" i="63"/>
  <c r="Q2" i="63"/>
  <c r="P1" i="63"/>
  <c r="G1" i="63"/>
  <c r="P179" i="62"/>
  <c r="P178" i="62"/>
  <c r="P177" i="62"/>
  <c r="P176" i="62"/>
  <c r="P175" i="62"/>
  <c r="P174" i="62"/>
  <c r="P173" i="62"/>
  <c r="P172" i="62"/>
  <c r="P171" i="62"/>
  <c r="P170" i="62"/>
  <c r="P169" i="62"/>
  <c r="P168" i="62"/>
  <c r="P167" i="62"/>
  <c r="P166" i="62"/>
  <c r="R165" i="62"/>
  <c r="P165" i="62"/>
  <c r="R164" i="62"/>
  <c r="P164" i="62"/>
  <c r="R163" i="62"/>
  <c r="P163" i="62"/>
  <c r="R162" i="62"/>
  <c r="P162" i="62"/>
  <c r="R161" i="62"/>
  <c r="P161" i="62"/>
  <c r="R160" i="62"/>
  <c r="P160" i="62"/>
  <c r="P159" i="62"/>
  <c r="P158" i="62"/>
  <c r="P157" i="62"/>
  <c r="P156" i="62"/>
  <c r="P155" i="62"/>
  <c r="P154" i="62"/>
  <c r="P153" i="62"/>
  <c r="P152" i="62"/>
  <c r="L152" i="62"/>
  <c r="M152" i="62" s="1"/>
  <c r="E152" i="62" s="1"/>
  <c r="B152" i="62"/>
  <c r="Q151" i="62"/>
  <c r="P150" i="62"/>
  <c r="G150" i="62"/>
  <c r="P149" i="62"/>
  <c r="P148" i="62"/>
  <c r="P147" i="62"/>
  <c r="P146" i="62"/>
  <c r="P145" i="62"/>
  <c r="P144" i="62"/>
  <c r="P143" i="62"/>
  <c r="P142" i="62"/>
  <c r="P141" i="62"/>
  <c r="P140" i="62"/>
  <c r="P139" i="62"/>
  <c r="P138" i="62"/>
  <c r="P137" i="62"/>
  <c r="P136" i="62"/>
  <c r="P135" i="62"/>
  <c r="P126" i="62"/>
  <c r="P125" i="62"/>
  <c r="P124" i="62"/>
  <c r="P123" i="62"/>
  <c r="P122" i="62"/>
  <c r="Q121" i="62"/>
  <c r="P120" i="62"/>
  <c r="G120" i="62"/>
  <c r="P119" i="62"/>
  <c r="P118" i="62"/>
  <c r="P117" i="62"/>
  <c r="P116" i="62"/>
  <c r="P115" i="62"/>
  <c r="P114" i="62"/>
  <c r="P113" i="62"/>
  <c r="P112" i="62"/>
  <c r="P111" i="62"/>
  <c r="P110" i="62"/>
  <c r="P109" i="62"/>
  <c r="P108" i="62"/>
  <c r="P107" i="62"/>
  <c r="P106" i="62"/>
  <c r="P105" i="62"/>
  <c r="P104" i="62"/>
  <c r="P103" i="62"/>
  <c r="P102" i="62"/>
  <c r="P101" i="62"/>
  <c r="P100" i="62"/>
  <c r="P99" i="62"/>
  <c r="P98" i="62"/>
  <c r="P97" i="62"/>
  <c r="P96" i="62"/>
  <c r="P95" i="62"/>
  <c r="P94" i="62"/>
  <c r="P93" i="62"/>
  <c r="P92" i="62"/>
  <c r="L92" i="62"/>
  <c r="M92" i="62" s="1"/>
  <c r="E92" i="62" s="1"/>
  <c r="C92" i="62"/>
  <c r="B92" i="62"/>
  <c r="P90" i="62"/>
  <c r="G90" i="62"/>
  <c r="P89" i="62"/>
  <c r="P88" i="62"/>
  <c r="P87" i="62"/>
  <c r="P86" i="62"/>
  <c r="P85" i="62"/>
  <c r="P84" i="62"/>
  <c r="P83" i="62"/>
  <c r="P82" i="62"/>
  <c r="P73" i="62"/>
  <c r="P72" i="62"/>
  <c r="P71" i="62"/>
  <c r="P70" i="62"/>
  <c r="P69" i="62"/>
  <c r="P68" i="62"/>
  <c r="P67" i="62"/>
  <c r="P66" i="62"/>
  <c r="P65" i="62"/>
  <c r="P64" i="62"/>
  <c r="P63" i="62"/>
  <c r="P62" i="62"/>
  <c r="Q61" i="62"/>
  <c r="P60" i="62"/>
  <c r="G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P40" i="62"/>
  <c r="P39" i="62"/>
  <c r="P38" i="62"/>
  <c r="P37" i="62"/>
  <c r="P36" i="62"/>
  <c r="P35" i="62"/>
  <c r="P34" i="62"/>
  <c r="P33" i="62"/>
  <c r="P32" i="62"/>
  <c r="B32" i="62"/>
  <c r="Q31" i="62"/>
  <c r="P30" i="62"/>
  <c r="G30" i="62"/>
  <c r="P29" i="62"/>
  <c r="P28" i="62"/>
  <c r="P27" i="62"/>
  <c r="P26" i="62"/>
  <c r="P25" i="62"/>
  <c r="P24" i="62"/>
  <c r="P23" i="62"/>
  <c r="P22" i="62"/>
  <c r="P21" i="62"/>
  <c r="P20" i="62"/>
  <c r="P19" i="62"/>
  <c r="P18" i="62"/>
  <c r="P17" i="62"/>
  <c r="P16" i="62"/>
  <c r="P15" i="62"/>
  <c r="P14" i="62"/>
  <c r="P13" i="62"/>
  <c r="P12" i="62"/>
  <c r="P11" i="62"/>
  <c r="P10" i="62"/>
  <c r="P9" i="62"/>
  <c r="P8" i="62"/>
  <c r="P7" i="62"/>
  <c r="P6" i="62"/>
  <c r="P5" i="62"/>
  <c r="P4" i="62"/>
  <c r="P3" i="62"/>
  <c r="Q2" i="62"/>
  <c r="P1" i="62"/>
  <c r="G1" i="62"/>
  <c r="P179" i="61"/>
  <c r="P178" i="61"/>
  <c r="P177" i="61"/>
  <c r="P176" i="61"/>
  <c r="P175" i="61"/>
  <c r="P174" i="61"/>
  <c r="P173" i="61"/>
  <c r="P172" i="61"/>
  <c r="P171" i="61"/>
  <c r="P170" i="61"/>
  <c r="P169" i="61"/>
  <c r="P168" i="61"/>
  <c r="P167" i="61"/>
  <c r="P166" i="61"/>
  <c r="R165" i="61"/>
  <c r="P165" i="61"/>
  <c r="R164" i="61"/>
  <c r="P164" i="61"/>
  <c r="R163" i="61"/>
  <c r="P163" i="61"/>
  <c r="R162" i="61"/>
  <c r="P162" i="61"/>
  <c r="R161" i="61"/>
  <c r="P161" i="61"/>
  <c r="R160" i="61"/>
  <c r="P160" i="61"/>
  <c r="P159" i="61"/>
  <c r="P158" i="61"/>
  <c r="P157" i="61"/>
  <c r="P156" i="61"/>
  <c r="P155" i="61"/>
  <c r="P154" i="61"/>
  <c r="P153" i="61"/>
  <c r="P152" i="61"/>
  <c r="B152" i="61"/>
  <c r="Q151" i="61"/>
  <c r="P150" i="61"/>
  <c r="G150" i="61"/>
  <c r="P149" i="61"/>
  <c r="P148" i="61"/>
  <c r="P147" i="61"/>
  <c r="P146" i="61"/>
  <c r="P145" i="61"/>
  <c r="P144" i="61"/>
  <c r="P143" i="61"/>
  <c r="P142" i="61"/>
  <c r="P141" i="61"/>
  <c r="P140" i="61"/>
  <c r="P139" i="61"/>
  <c r="P138" i="61"/>
  <c r="P137" i="61"/>
  <c r="P136" i="61"/>
  <c r="P135" i="61"/>
  <c r="P131" i="61"/>
  <c r="P126" i="61"/>
  <c r="P125" i="61"/>
  <c r="P124" i="61"/>
  <c r="P123" i="61"/>
  <c r="P122" i="61"/>
  <c r="Q121" i="61"/>
  <c r="P120" i="61"/>
  <c r="G120" i="61"/>
  <c r="P119" i="61"/>
  <c r="P118" i="61"/>
  <c r="P117" i="61"/>
  <c r="P116" i="61"/>
  <c r="P115" i="61"/>
  <c r="P114" i="61"/>
  <c r="P113" i="61"/>
  <c r="P112" i="61"/>
  <c r="P111" i="61"/>
  <c r="P110" i="61"/>
  <c r="P109" i="61"/>
  <c r="P108" i="61"/>
  <c r="P107" i="61"/>
  <c r="P106" i="61"/>
  <c r="P105" i="61"/>
  <c r="P104" i="61"/>
  <c r="P103" i="61"/>
  <c r="P102" i="61"/>
  <c r="P101" i="61"/>
  <c r="P100" i="61"/>
  <c r="P99" i="61"/>
  <c r="P98" i="61"/>
  <c r="P97" i="61"/>
  <c r="P96" i="61"/>
  <c r="P95" i="61"/>
  <c r="P94" i="61"/>
  <c r="P93" i="61"/>
  <c r="P92" i="61"/>
  <c r="L92" i="61"/>
  <c r="D92" i="61" s="1"/>
  <c r="B92" i="61"/>
  <c r="P90" i="61"/>
  <c r="G90" i="61"/>
  <c r="P89" i="61"/>
  <c r="P88" i="61"/>
  <c r="P87" i="61"/>
  <c r="P86" i="61"/>
  <c r="P85" i="61"/>
  <c r="P84" i="61"/>
  <c r="P83" i="61"/>
  <c r="P82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B62" i="61"/>
  <c r="Q61" i="61"/>
  <c r="P60" i="61"/>
  <c r="G60" i="61"/>
  <c r="P59" i="61"/>
  <c r="P58" i="61"/>
  <c r="P57" i="61"/>
  <c r="P56" i="61"/>
  <c r="P55" i="61"/>
  <c r="P54" i="61"/>
  <c r="P53" i="61"/>
  <c r="P52" i="61"/>
  <c r="P51" i="61"/>
  <c r="P50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F32" i="61"/>
  <c r="Q31" i="61"/>
  <c r="P30" i="61"/>
  <c r="G30" i="61"/>
  <c r="P29" i="61"/>
  <c r="P28" i="61"/>
  <c r="P27" i="61"/>
  <c r="P26" i="61"/>
  <c r="P25" i="61"/>
  <c r="P24" i="61"/>
  <c r="P23" i="61"/>
  <c r="P22" i="61"/>
  <c r="P21" i="61"/>
  <c r="P20" i="61"/>
  <c r="P19" i="61"/>
  <c r="P18" i="61"/>
  <c r="P17" i="61"/>
  <c r="P16" i="61"/>
  <c r="P15" i="61"/>
  <c r="P14" i="61"/>
  <c r="P13" i="61"/>
  <c r="P12" i="61"/>
  <c r="P11" i="61"/>
  <c r="P10" i="61"/>
  <c r="P9" i="61"/>
  <c r="P8" i="61"/>
  <c r="P7" i="61"/>
  <c r="P6" i="61"/>
  <c r="P5" i="61"/>
  <c r="P4" i="61"/>
  <c r="P3" i="61"/>
  <c r="L3" i="61"/>
  <c r="C3" i="61" s="1"/>
  <c r="B3" i="61"/>
  <c r="Q2" i="61"/>
  <c r="P1" i="61"/>
  <c r="G1" i="61"/>
  <c r="P179" i="60"/>
  <c r="P178" i="60"/>
  <c r="P177" i="60"/>
  <c r="P176" i="60"/>
  <c r="P175" i="60"/>
  <c r="P174" i="60"/>
  <c r="P173" i="60"/>
  <c r="P172" i="60"/>
  <c r="P171" i="60"/>
  <c r="P170" i="60"/>
  <c r="P169" i="60"/>
  <c r="P168" i="60"/>
  <c r="P167" i="60"/>
  <c r="P166" i="60"/>
  <c r="R165" i="60"/>
  <c r="P165" i="60"/>
  <c r="R164" i="60"/>
  <c r="P164" i="60"/>
  <c r="R163" i="60"/>
  <c r="P163" i="60"/>
  <c r="R162" i="60"/>
  <c r="P162" i="60"/>
  <c r="R161" i="60"/>
  <c r="P161" i="60"/>
  <c r="R160" i="60"/>
  <c r="P160" i="60"/>
  <c r="P159" i="60"/>
  <c r="P158" i="60"/>
  <c r="P157" i="60"/>
  <c r="P156" i="60"/>
  <c r="P155" i="60"/>
  <c r="P154" i="60"/>
  <c r="P153" i="60"/>
  <c r="P152" i="60"/>
  <c r="Q151" i="60"/>
  <c r="P150" i="60"/>
  <c r="G150" i="60"/>
  <c r="P149" i="60"/>
  <c r="P148" i="60"/>
  <c r="P147" i="60"/>
  <c r="P146" i="60"/>
  <c r="P145" i="60"/>
  <c r="P144" i="60"/>
  <c r="P143" i="60"/>
  <c r="P142" i="60"/>
  <c r="P141" i="60"/>
  <c r="P140" i="60"/>
  <c r="P139" i="60"/>
  <c r="P138" i="60"/>
  <c r="P137" i="60"/>
  <c r="P136" i="60"/>
  <c r="P135" i="60"/>
  <c r="P126" i="60"/>
  <c r="P125" i="60"/>
  <c r="P124" i="60"/>
  <c r="P123" i="60"/>
  <c r="P122" i="60"/>
  <c r="B122" i="60"/>
  <c r="Q121" i="60"/>
  <c r="P120" i="60"/>
  <c r="G120" i="60"/>
  <c r="P119" i="60"/>
  <c r="P118" i="60"/>
  <c r="P117" i="60"/>
  <c r="P116" i="60"/>
  <c r="P115" i="60"/>
  <c r="P114" i="60"/>
  <c r="P113" i="60"/>
  <c r="P112" i="60"/>
  <c r="P111" i="60"/>
  <c r="P110" i="60"/>
  <c r="P109" i="60"/>
  <c r="P108" i="60"/>
  <c r="P107" i="60"/>
  <c r="P106" i="60"/>
  <c r="P105" i="60"/>
  <c r="P104" i="60"/>
  <c r="P103" i="60"/>
  <c r="P102" i="60"/>
  <c r="P101" i="60"/>
  <c r="P100" i="60"/>
  <c r="P99" i="60"/>
  <c r="P98" i="60"/>
  <c r="P97" i="60"/>
  <c r="P96" i="60"/>
  <c r="P95" i="60"/>
  <c r="P94" i="60"/>
  <c r="P93" i="60"/>
  <c r="P92" i="60"/>
  <c r="B92" i="60"/>
  <c r="P90" i="60"/>
  <c r="G90" i="60"/>
  <c r="P89" i="60"/>
  <c r="P88" i="60"/>
  <c r="P87" i="60"/>
  <c r="P86" i="60"/>
  <c r="P85" i="60"/>
  <c r="P84" i="60"/>
  <c r="P83" i="60"/>
  <c r="P82" i="60"/>
  <c r="P73" i="60"/>
  <c r="P72" i="60"/>
  <c r="P71" i="60"/>
  <c r="P70" i="60"/>
  <c r="P69" i="60"/>
  <c r="P68" i="60"/>
  <c r="P67" i="60"/>
  <c r="P66" i="60"/>
  <c r="P65" i="60"/>
  <c r="P64" i="60"/>
  <c r="P63" i="60"/>
  <c r="P62" i="60"/>
  <c r="L62" i="60"/>
  <c r="D62" i="60" s="1"/>
  <c r="C62" i="60"/>
  <c r="B62" i="60"/>
  <c r="Q61" i="60"/>
  <c r="P60" i="60"/>
  <c r="G60" i="60"/>
  <c r="P59" i="60"/>
  <c r="P58" i="60"/>
  <c r="P57" i="60"/>
  <c r="P56" i="60"/>
  <c r="P55" i="60"/>
  <c r="P54" i="60"/>
  <c r="P53" i="60"/>
  <c r="P52" i="60"/>
  <c r="P51" i="60"/>
  <c r="P50" i="60"/>
  <c r="P49" i="60"/>
  <c r="P48" i="60"/>
  <c r="P47" i="60"/>
  <c r="P46" i="60"/>
  <c r="P45" i="60"/>
  <c r="P44" i="60"/>
  <c r="P43" i="60"/>
  <c r="P42" i="60"/>
  <c r="P41" i="60"/>
  <c r="P40" i="60"/>
  <c r="P39" i="60"/>
  <c r="P38" i="60"/>
  <c r="P37" i="60"/>
  <c r="P36" i="60"/>
  <c r="P35" i="60"/>
  <c r="P34" i="60"/>
  <c r="P33" i="60"/>
  <c r="P32" i="60"/>
  <c r="M32" i="60"/>
  <c r="N32" i="60"/>
  <c r="I32" i="60"/>
  <c r="F32" i="60"/>
  <c r="E32" i="60"/>
  <c r="C32" i="60"/>
  <c r="B32" i="60"/>
  <c r="A32" i="60"/>
  <c r="Q31" i="60"/>
  <c r="P30" i="60"/>
  <c r="G30" i="60"/>
  <c r="P29" i="60"/>
  <c r="P28" i="60"/>
  <c r="P27" i="60"/>
  <c r="P26" i="60"/>
  <c r="P25" i="60"/>
  <c r="P24" i="60"/>
  <c r="P23" i="60"/>
  <c r="P22" i="60"/>
  <c r="P21" i="60"/>
  <c r="P20" i="60"/>
  <c r="P19" i="60"/>
  <c r="P18" i="60"/>
  <c r="P17" i="60"/>
  <c r="P16" i="60"/>
  <c r="P15" i="60"/>
  <c r="P14" i="60"/>
  <c r="P13" i="60"/>
  <c r="P12" i="60"/>
  <c r="P11" i="60"/>
  <c r="P10" i="60"/>
  <c r="P9" i="60"/>
  <c r="P8" i="60"/>
  <c r="P7" i="60"/>
  <c r="P6" i="60"/>
  <c r="P5" i="60"/>
  <c r="P4" i="60"/>
  <c r="P3" i="60"/>
  <c r="L3" i="60"/>
  <c r="D3" i="60"/>
  <c r="B3" i="60"/>
  <c r="Q2" i="60"/>
  <c r="P1" i="60"/>
  <c r="G1" i="60"/>
  <c r="P179" i="59"/>
  <c r="P178" i="59"/>
  <c r="P177" i="59"/>
  <c r="P176" i="59"/>
  <c r="P175" i="59"/>
  <c r="P174" i="59"/>
  <c r="P173" i="59"/>
  <c r="P172" i="59"/>
  <c r="P171" i="59"/>
  <c r="P170" i="59"/>
  <c r="P169" i="59"/>
  <c r="P168" i="59"/>
  <c r="P167" i="59"/>
  <c r="P166" i="59"/>
  <c r="R165" i="59"/>
  <c r="P165" i="59"/>
  <c r="R164" i="59"/>
  <c r="P164" i="59"/>
  <c r="R163" i="59"/>
  <c r="P163" i="59"/>
  <c r="R162" i="59"/>
  <c r="P162" i="59"/>
  <c r="R161" i="59"/>
  <c r="P161" i="59"/>
  <c r="R160" i="59"/>
  <c r="P160" i="59"/>
  <c r="P159" i="59"/>
  <c r="P158" i="59"/>
  <c r="P157" i="59"/>
  <c r="P156" i="59"/>
  <c r="P155" i="59"/>
  <c r="P154" i="59"/>
  <c r="P153" i="59"/>
  <c r="P152" i="59"/>
  <c r="B152" i="59"/>
  <c r="Q151" i="59"/>
  <c r="P150" i="59"/>
  <c r="G150" i="59"/>
  <c r="P149" i="59"/>
  <c r="P148" i="59"/>
  <c r="P147" i="59"/>
  <c r="P146" i="59"/>
  <c r="P145" i="59"/>
  <c r="P144" i="59"/>
  <c r="P143" i="59"/>
  <c r="P142" i="59"/>
  <c r="P141" i="59"/>
  <c r="P140" i="59"/>
  <c r="P139" i="59"/>
  <c r="P138" i="59"/>
  <c r="P137" i="59"/>
  <c r="P136" i="59"/>
  <c r="P135" i="59"/>
  <c r="P126" i="59"/>
  <c r="P125" i="59"/>
  <c r="P124" i="59"/>
  <c r="P123" i="59"/>
  <c r="P122" i="59"/>
  <c r="L122" i="59"/>
  <c r="D122" i="59" s="1"/>
  <c r="B122" i="59"/>
  <c r="Q121" i="59"/>
  <c r="P120" i="59"/>
  <c r="G120" i="59"/>
  <c r="P119" i="59"/>
  <c r="P118" i="59"/>
  <c r="P117" i="59"/>
  <c r="P116" i="59"/>
  <c r="P115" i="59"/>
  <c r="P114" i="59"/>
  <c r="P113" i="59"/>
  <c r="P112" i="59"/>
  <c r="P111" i="59"/>
  <c r="P110" i="59"/>
  <c r="P109" i="59"/>
  <c r="P108" i="59"/>
  <c r="P107" i="59"/>
  <c r="P106" i="59"/>
  <c r="P105" i="59"/>
  <c r="P104" i="59"/>
  <c r="P103" i="59"/>
  <c r="P102" i="59"/>
  <c r="P101" i="59"/>
  <c r="P100" i="59"/>
  <c r="P99" i="59"/>
  <c r="P98" i="59"/>
  <c r="P97" i="59"/>
  <c r="P96" i="59"/>
  <c r="P95" i="59"/>
  <c r="P94" i="59"/>
  <c r="P93" i="59"/>
  <c r="P92" i="59"/>
  <c r="P90" i="59"/>
  <c r="G90" i="59"/>
  <c r="P89" i="59"/>
  <c r="P88" i="59"/>
  <c r="P87" i="59"/>
  <c r="P86" i="59"/>
  <c r="P85" i="59"/>
  <c r="P84" i="59"/>
  <c r="P83" i="59"/>
  <c r="P82" i="59"/>
  <c r="P80" i="59"/>
  <c r="P78" i="59"/>
  <c r="P73" i="59"/>
  <c r="P72" i="59"/>
  <c r="P71" i="59"/>
  <c r="P70" i="59"/>
  <c r="P69" i="59"/>
  <c r="P68" i="59"/>
  <c r="P67" i="59"/>
  <c r="P66" i="59"/>
  <c r="P65" i="59"/>
  <c r="P64" i="59"/>
  <c r="P63" i="59"/>
  <c r="P62" i="59"/>
  <c r="B62" i="59"/>
  <c r="Q61" i="59"/>
  <c r="P60" i="59"/>
  <c r="G60" i="59"/>
  <c r="P59" i="59"/>
  <c r="P58" i="59"/>
  <c r="P57" i="59"/>
  <c r="P56" i="59"/>
  <c r="P55" i="59"/>
  <c r="P54" i="59"/>
  <c r="P53" i="59"/>
  <c r="P52" i="59"/>
  <c r="P51" i="59"/>
  <c r="P50" i="59"/>
  <c r="P49" i="59"/>
  <c r="P48" i="59"/>
  <c r="P47" i="59"/>
  <c r="P46" i="59"/>
  <c r="P45" i="59"/>
  <c r="P44" i="59"/>
  <c r="P43" i="59"/>
  <c r="P42" i="59"/>
  <c r="P41" i="59"/>
  <c r="P40" i="59"/>
  <c r="P39" i="59"/>
  <c r="P38" i="59"/>
  <c r="P37" i="59"/>
  <c r="P36" i="59"/>
  <c r="P35" i="59"/>
  <c r="P34" i="59"/>
  <c r="P33" i="59"/>
  <c r="P32" i="59"/>
  <c r="M32" i="59"/>
  <c r="Q31" i="59"/>
  <c r="P30" i="59"/>
  <c r="G30" i="59"/>
  <c r="P29" i="59"/>
  <c r="P28" i="59"/>
  <c r="P27" i="59"/>
  <c r="P26" i="59"/>
  <c r="P25" i="59"/>
  <c r="P24" i="59"/>
  <c r="P23" i="59"/>
  <c r="P22" i="59"/>
  <c r="P21" i="59"/>
  <c r="P20" i="59"/>
  <c r="P19" i="59"/>
  <c r="P18" i="59"/>
  <c r="P17" i="59"/>
  <c r="P16" i="59"/>
  <c r="P15" i="59"/>
  <c r="P14" i="59"/>
  <c r="P13" i="59"/>
  <c r="P12" i="59"/>
  <c r="P11" i="59"/>
  <c r="P10" i="59"/>
  <c r="P9" i="59"/>
  <c r="P8" i="59"/>
  <c r="P7" i="59"/>
  <c r="P6" i="59"/>
  <c r="P5" i="59"/>
  <c r="P4" i="59"/>
  <c r="P3" i="59"/>
  <c r="L3" i="59"/>
  <c r="M3" i="59" s="1"/>
  <c r="E3" i="59" s="1"/>
  <c r="B3" i="59"/>
  <c r="Q2" i="59"/>
  <c r="P1" i="59"/>
  <c r="G1" i="59"/>
  <c r="P179" i="58"/>
  <c r="P178" i="58"/>
  <c r="P177" i="58"/>
  <c r="P176" i="58"/>
  <c r="P175" i="58"/>
  <c r="P174" i="58"/>
  <c r="P173" i="58"/>
  <c r="P172" i="58"/>
  <c r="P171" i="58"/>
  <c r="P170" i="58"/>
  <c r="P169" i="58"/>
  <c r="P168" i="58"/>
  <c r="P167" i="58"/>
  <c r="P166" i="58"/>
  <c r="R165" i="58"/>
  <c r="P165" i="58"/>
  <c r="R164" i="58"/>
  <c r="P164" i="58"/>
  <c r="R163" i="58"/>
  <c r="P163" i="58"/>
  <c r="R162" i="58"/>
  <c r="P162" i="58"/>
  <c r="R161" i="58"/>
  <c r="P161" i="58"/>
  <c r="R160" i="58"/>
  <c r="P160" i="58"/>
  <c r="P159" i="58"/>
  <c r="P158" i="58"/>
  <c r="P157" i="58"/>
  <c r="P156" i="58"/>
  <c r="P155" i="58"/>
  <c r="P154" i="58"/>
  <c r="P153" i="58"/>
  <c r="P152" i="58"/>
  <c r="Q151" i="58"/>
  <c r="P150" i="58"/>
  <c r="G150" i="58"/>
  <c r="P149" i="58"/>
  <c r="P148" i="58"/>
  <c r="P147" i="58"/>
  <c r="P146" i="58"/>
  <c r="P145" i="58"/>
  <c r="P144" i="58"/>
  <c r="P143" i="58"/>
  <c r="P142" i="58"/>
  <c r="P141" i="58"/>
  <c r="P140" i="58"/>
  <c r="P139" i="58"/>
  <c r="P138" i="58"/>
  <c r="P137" i="58"/>
  <c r="P136" i="58"/>
  <c r="P135" i="58"/>
  <c r="P130" i="58"/>
  <c r="P126" i="58"/>
  <c r="P125" i="58"/>
  <c r="P124" i="58"/>
  <c r="P123" i="58"/>
  <c r="P122" i="58"/>
  <c r="Q121" i="58"/>
  <c r="P120" i="58"/>
  <c r="G120" i="58"/>
  <c r="P119" i="58"/>
  <c r="P118" i="58"/>
  <c r="P117" i="58"/>
  <c r="P116" i="58"/>
  <c r="P115" i="58"/>
  <c r="P114" i="58"/>
  <c r="P113" i="58"/>
  <c r="P112" i="58"/>
  <c r="P111" i="58"/>
  <c r="P110" i="58"/>
  <c r="P109" i="58"/>
  <c r="P108" i="58"/>
  <c r="P107" i="58"/>
  <c r="P106" i="58"/>
  <c r="P105" i="58"/>
  <c r="P104" i="58"/>
  <c r="P103" i="58"/>
  <c r="P102" i="58"/>
  <c r="P101" i="58"/>
  <c r="P100" i="58"/>
  <c r="P99" i="58"/>
  <c r="P98" i="58"/>
  <c r="P97" i="58"/>
  <c r="P96" i="58"/>
  <c r="P95" i="58"/>
  <c r="P94" i="58"/>
  <c r="P93" i="58"/>
  <c r="P92" i="58"/>
  <c r="P90" i="58"/>
  <c r="G90" i="58"/>
  <c r="P89" i="58"/>
  <c r="P88" i="58"/>
  <c r="P87" i="58"/>
  <c r="P86" i="58"/>
  <c r="P85" i="58"/>
  <c r="P84" i="58"/>
  <c r="P83" i="58"/>
  <c r="P82" i="58"/>
  <c r="P73" i="58"/>
  <c r="P72" i="58"/>
  <c r="P71" i="58"/>
  <c r="P70" i="58"/>
  <c r="P69" i="58"/>
  <c r="P68" i="58"/>
  <c r="P67" i="58"/>
  <c r="P66" i="58"/>
  <c r="P65" i="58"/>
  <c r="P64" i="58"/>
  <c r="P63" i="58"/>
  <c r="P62" i="58"/>
  <c r="Q61" i="58"/>
  <c r="P60" i="58"/>
  <c r="G60" i="58"/>
  <c r="P59" i="58"/>
  <c r="P58" i="58"/>
  <c r="P57" i="58"/>
  <c r="P56" i="58"/>
  <c r="P55" i="58"/>
  <c r="P54" i="58"/>
  <c r="P53" i="58"/>
  <c r="P52" i="58"/>
  <c r="P51" i="58"/>
  <c r="P50" i="58"/>
  <c r="P49" i="58"/>
  <c r="P48" i="58"/>
  <c r="P47" i="58"/>
  <c r="P46" i="58"/>
  <c r="P45" i="58"/>
  <c r="P44" i="58"/>
  <c r="P43" i="58"/>
  <c r="P42" i="58"/>
  <c r="P41" i="58"/>
  <c r="P40" i="58"/>
  <c r="P39" i="58"/>
  <c r="P38" i="58"/>
  <c r="P37" i="58"/>
  <c r="P36" i="58"/>
  <c r="P35" i="58"/>
  <c r="P34" i="58"/>
  <c r="P33" i="58"/>
  <c r="P32" i="58"/>
  <c r="Q31" i="58"/>
  <c r="P30" i="58"/>
  <c r="G30" i="58"/>
  <c r="P29" i="58"/>
  <c r="P28" i="58"/>
  <c r="P27" i="58"/>
  <c r="P26" i="58"/>
  <c r="P25" i="58"/>
  <c r="P24" i="58"/>
  <c r="P23" i="58"/>
  <c r="P22" i="58"/>
  <c r="P21" i="58"/>
  <c r="P20" i="58"/>
  <c r="P19" i="58"/>
  <c r="P18" i="58"/>
  <c r="P17" i="58"/>
  <c r="P16" i="58"/>
  <c r="P15" i="58"/>
  <c r="P14" i="58"/>
  <c r="P13" i="58"/>
  <c r="P12" i="58"/>
  <c r="P11" i="58"/>
  <c r="P10" i="58"/>
  <c r="P9" i="58"/>
  <c r="P8" i="58"/>
  <c r="P7" i="58"/>
  <c r="P6" i="58"/>
  <c r="P5" i="58"/>
  <c r="P4" i="58"/>
  <c r="P3" i="58"/>
  <c r="L3" i="58"/>
  <c r="B3" i="58"/>
  <c r="Q2" i="58"/>
  <c r="I64" i="58" s="1"/>
  <c r="A64" i="58" s="1"/>
  <c r="P1" i="58"/>
  <c r="G1" i="58"/>
  <c r="P179" i="57"/>
  <c r="P178" i="57"/>
  <c r="P177" i="57"/>
  <c r="P176" i="57"/>
  <c r="P175" i="57"/>
  <c r="P174" i="57"/>
  <c r="P173" i="57"/>
  <c r="P172" i="57"/>
  <c r="P171" i="57"/>
  <c r="P170" i="57"/>
  <c r="P169" i="57"/>
  <c r="P168" i="57"/>
  <c r="P167" i="57"/>
  <c r="P166" i="57"/>
  <c r="R165" i="57"/>
  <c r="P165" i="57"/>
  <c r="R164" i="57"/>
  <c r="P164" i="57"/>
  <c r="R163" i="57"/>
  <c r="P163" i="57"/>
  <c r="R162" i="57"/>
  <c r="P162" i="57"/>
  <c r="R161" i="57"/>
  <c r="P161" i="57"/>
  <c r="R160" i="57"/>
  <c r="P160" i="57"/>
  <c r="P159" i="57"/>
  <c r="P158" i="57"/>
  <c r="P157" i="57"/>
  <c r="P156" i="57"/>
  <c r="P155" i="57"/>
  <c r="P154" i="57"/>
  <c r="P153" i="57"/>
  <c r="P152" i="57"/>
  <c r="B152" i="57"/>
  <c r="Q151" i="57"/>
  <c r="P150" i="57"/>
  <c r="G150" i="57"/>
  <c r="P149" i="57"/>
  <c r="P148" i="57"/>
  <c r="P147" i="57"/>
  <c r="P146" i="57"/>
  <c r="P145" i="57"/>
  <c r="P144" i="57"/>
  <c r="P143" i="57"/>
  <c r="P142" i="57"/>
  <c r="P141" i="57"/>
  <c r="P140" i="57"/>
  <c r="P139" i="57"/>
  <c r="P138" i="57"/>
  <c r="P137" i="57"/>
  <c r="P136" i="57"/>
  <c r="P135" i="57"/>
  <c r="P126" i="57"/>
  <c r="P125" i="57"/>
  <c r="P124" i="57"/>
  <c r="P123" i="57"/>
  <c r="P122" i="57"/>
  <c r="Q121" i="57"/>
  <c r="P120" i="57"/>
  <c r="G120" i="57"/>
  <c r="P119" i="57"/>
  <c r="P118" i="57"/>
  <c r="P117" i="57"/>
  <c r="P116" i="57"/>
  <c r="P115" i="57"/>
  <c r="P114" i="57"/>
  <c r="P113" i="57"/>
  <c r="P112" i="57"/>
  <c r="P111" i="57"/>
  <c r="P110" i="57"/>
  <c r="P109" i="57"/>
  <c r="P108" i="57"/>
  <c r="P107" i="57"/>
  <c r="P106" i="57"/>
  <c r="P105" i="57"/>
  <c r="P104" i="57"/>
  <c r="P103" i="57"/>
  <c r="P102" i="57"/>
  <c r="P101" i="57"/>
  <c r="P100" i="57"/>
  <c r="P99" i="57"/>
  <c r="P98" i="57"/>
  <c r="P97" i="57"/>
  <c r="P96" i="57"/>
  <c r="P95" i="57"/>
  <c r="P94" i="57"/>
  <c r="P93" i="57"/>
  <c r="P92" i="57"/>
  <c r="P90" i="57"/>
  <c r="G90" i="57"/>
  <c r="P89" i="57"/>
  <c r="P88" i="57"/>
  <c r="P87" i="57"/>
  <c r="P86" i="57"/>
  <c r="P85" i="57"/>
  <c r="P84" i="57"/>
  <c r="P83" i="57"/>
  <c r="P82" i="57"/>
  <c r="P73" i="57"/>
  <c r="P72" i="57"/>
  <c r="P71" i="57"/>
  <c r="P70" i="57"/>
  <c r="P69" i="57"/>
  <c r="P68" i="57"/>
  <c r="P67" i="57"/>
  <c r="P66" i="57"/>
  <c r="P65" i="57"/>
  <c r="P64" i="57"/>
  <c r="P63" i="57"/>
  <c r="P62" i="57"/>
  <c r="Q61" i="57"/>
  <c r="P60" i="57"/>
  <c r="G60" i="57"/>
  <c r="P59" i="57"/>
  <c r="P58" i="57"/>
  <c r="P57" i="57"/>
  <c r="P56" i="57"/>
  <c r="P55" i="57"/>
  <c r="P54" i="57"/>
  <c r="P53" i="57"/>
  <c r="P52" i="57"/>
  <c r="P51" i="57"/>
  <c r="P50" i="57"/>
  <c r="P49" i="57"/>
  <c r="P48" i="57"/>
  <c r="P47" i="57"/>
  <c r="P46" i="57"/>
  <c r="P45" i="57"/>
  <c r="P44" i="57"/>
  <c r="P43" i="57"/>
  <c r="P42" i="57"/>
  <c r="P41" i="57"/>
  <c r="P40" i="57"/>
  <c r="P39" i="57"/>
  <c r="P38" i="57"/>
  <c r="P37" i="57"/>
  <c r="P36" i="57"/>
  <c r="P35" i="57"/>
  <c r="P34" i="57"/>
  <c r="P33" i="57"/>
  <c r="P32" i="57"/>
  <c r="L32" i="57"/>
  <c r="D32" i="57" s="1"/>
  <c r="B32" i="57"/>
  <c r="Q31" i="57"/>
  <c r="P30" i="57"/>
  <c r="G30" i="57"/>
  <c r="P29" i="57"/>
  <c r="P28" i="57"/>
  <c r="P27" i="57"/>
  <c r="P26" i="57"/>
  <c r="P25" i="57"/>
  <c r="P24" i="57"/>
  <c r="P23" i="57"/>
  <c r="P22" i="57"/>
  <c r="P21" i="57"/>
  <c r="P20" i="57"/>
  <c r="P19" i="57"/>
  <c r="P18" i="57"/>
  <c r="P17" i="57"/>
  <c r="P16" i="57"/>
  <c r="P15" i="57"/>
  <c r="P14" i="57"/>
  <c r="P13" i="57"/>
  <c r="P12" i="57"/>
  <c r="P11" i="57"/>
  <c r="P10" i="57"/>
  <c r="P9" i="57"/>
  <c r="P8" i="57"/>
  <c r="P7" i="57"/>
  <c r="P6" i="57"/>
  <c r="P5" i="57"/>
  <c r="P4" i="57"/>
  <c r="P3" i="57"/>
  <c r="I3" i="57"/>
  <c r="A3" i="57" s="1"/>
  <c r="Q2" i="57"/>
  <c r="P1" i="57"/>
  <c r="G1" i="57"/>
  <c r="N25" i="57" l="1"/>
  <c r="I25" i="57"/>
  <c r="M21" i="57"/>
  <c r="C19" i="57"/>
  <c r="N17" i="57"/>
  <c r="I17" i="57"/>
  <c r="C15" i="57"/>
  <c r="N54" i="57"/>
  <c r="N49" i="57"/>
  <c r="N38" i="57"/>
  <c r="A84" i="57"/>
  <c r="L82" i="57"/>
  <c r="L76" i="57"/>
  <c r="M70" i="57"/>
  <c r="N118" i="57"/>
  <c r="I118" i="57"/>
  <c r="L110" i="57"/>
  <c r="N108" i="57"/>
  <c r="M102" i="57"/>
  <c r="I102" i="57"/>
  <c r="A144" i="57"/>
  <c r="A132" i="57"/>
  <c r="A166" i="57"/>
  <c r="C158" i="57"/>
  <c r="N24" i="58"/>
  <c r="D169" i="58"/>
  <c r="C160" i="58"/>
  <c r="L154" i="58"/>
  <c r="D29" i="59"/>
  <c r="N20" i="59"/>
  <c r="N14" i="59"/>
  <c r="A13" i="59"/>
  <c r="C12" i="59"/>
  <c r="F55" i="59"/>
  <c r="A84" i="59"/>
  <c r="N79" i="59"/>
  <c r="N78" i="59"/>
  <c r="I78" i="59"/>
  <c r="M136" i="59"/>
  <c r="I136" i="59"/>
  <c r="L161" i="59"/>
  <c r="L57" i="60"/>
  <c r="D45" i="60"/>
  <c r="D36" i="60"/>
  <c r="A34" i="60"/>
  <c r="E86" i="60"/>
  <c r="I72" i="60"/>
  <c r="E71" i="60"/>
  <c r="L54" i="57"/>
  <c r="L49" i="57"/>
  <c r="L38" i="57"/>
  <c r="C86" i="57"/>
  <c r="C74" i="57"/>
  <c r="N71" i="57"/>
  <c r="C117" i="57"/>
  <c r="C28" i="58"/>
  <c r="C46" i="58"/>
  <c r="C106" i="58"/>
  <c r="C130" i="58"/>
  <c r="A170" i="58"/>
  <c r="A162" i="58"/>
  <c r="A144" i="59"/>
  <c r="A166" i="59"/>
  <c r="A162" i="59"/>
  <c r="A20" i="57"/>
  <c r="I8" i="57"/>
  <c r="A8" i="57" s="1"/>
  <c r="A50" i="57"/>
  <c r="N46" i="57"/>
  <c r="A88" i="57"/>
  <c r="M86" i="57"/>
  <c r="I86" i="57"/>
  <c r="A86" i="57"/>
  <c r="A76" i="57"/>
  <c r="M74" i="57"/>
  <c r="I74" i="57"/>
  <c r="A74" i="57"/>
  <c r="M117" i="57"/>
  <c r="I117" i="57"/>
  <c r="A110" i="57"/>
  <c r="L94" i="57"/>
  <c r="D94" i="57" s="1"/>
  <c r="N149" i="57"/>
  <c r="M144" i="57"/>
  <c r="N134" i="57"/>
  <c r="N132" i="57"/>
  <c r="N28" i="58"/>
  <c r="I28" i="58"/>
  <c r="N21" i="58"/>
  <c r="I21" i="58"/>
  <c r="A58" i="58"/>
  <c r="N52" i="58"/>
  <c r="M46" i="58"/>
  <c r="I46" i="58"/>
  <c r="A38" i="58"/>
  <c r="N82" i="58"/>
  <c r="N76" i="58"/>
  <c r="I72" i="58"/>
  <c r="I70" i="58"/>
  <c r="C114" i="58"/>
  <c r="I110" i="58"/>
  <c r="M106" i="58"/>
  <c r="I106" i="58"/>
  <c r="A106" i="58"/>
  <c r="L138" i="58"/>
  <c r="M130" i="58"/>
  <c r="I130" i="58"/>
  <c r="L178" i="58"/>
  <c r="M174" i="58"/>
  <c r="M170" i="58"/>
  <c r="I170" i="58"/>
  <c r="M162" i="58"/>
  <c r="I162" i="58"/>
  <c r="N28" i="59"/>
  <c r="I28" i="59"/>
  <c r="N27" i="59"/>
  <c r="N25" i="59"/>
  <c r="C24" i="59"/>
  <c r="I16" i="59"/>
  <c r="C15" i="59"/>
  <c r="N13" i="59"/>
  <c r="N12" i="59"/>
  <c r="I58" i="59"/>
  <c r="N54" i="59"/>
  <c r="N42" i="59"/>
  <c r="I42" i="59"/>
  <c r="N41" i="59"/>
  <c r="C36" i="59"/>
  <c r="N84" i="59"/>
  <c r="D79" i="59"/>
  <c r="A119" i="59"/>
  <c r="M106" i="59"/>
  <c r="M105" i="59"/>
  <c r="N144" i="59"/>
  <c r="A134" i="59"/>
  <c r="M166" i="59"/>
  <c r="I166" i="59"/>
  <c r="N162" i="59"/>
  <c r="A25" i="60"/>
  <c r="A13" i="60"/>
  <c r="C57" i="60"/>
  <c r="D44" i="60"/>
  <c r="N41" i="60"/>
  <c r="E33" i="60"/>
  <c r="N88" i="60"/>
  <c r="I88" i="60"/>
  <c r="E87" i="60"/>
  <c r="L82" i="60"/>
  <c r="N80" i="60"/>
  <c r="M76" i="60"/>
  <c r="E74" i="60"/>
  <c r="L70" i="60"/>
  <c r="L8" i="57"/>
  <c r="M8" i="57" s="1"/>
  <c r="A118" i="57"/>
  <c r="L117" i="57"/>
  <c r="A102" i="57"/>
  <c r="N100" i="57"/>
  <c r="N142" i="57"/>
  <c r="A136" i="57"/>
  <c r="L132" i="57"/>
  <c r="M28" i="58"/>
  <c r="C23" i="58"/>
  <c r="M21" i="58"/>
  <c r="N13" i="58"/>
  <c r="N58" i="58"/>
  <c r="I58" i="58"/>
  <c r="L46" i="58"/>
  <c r="N38" i="58"/>
  <c r="I38" i="58"/>
  <c r="L82" i="58"/>
  <c r="N78" i="58"/>
  <c r="N70" i="58"/>
  <c r="L106" i="58"/>
  <c r="A139" i="58"/>
  <c r="A138" i="58"/>
  <c r="N134" i="58"/>
  <c r="A131" i="58"/>
  <c r="L130" i="58"/>
  <c r="C178" i="58"/>
  <c r="N176" i="58"/>
  <c r="L170" i="58"/>
  <c r="N169" i="58"/>
  <c r="L162" i="58"/>
  <c r="N158" i="58"/>
  <c r="M28" i="59"/>
  <c r="C27" i="59"/>
  <c r="A25" i="59"/>
  <c r="N16" i="59"/>
  <c r="L13" i="59"/>
  <c r="L12" i="59"/>
  <c r="N58" i="59"/>
  <c r="D54" i="59"/>
  <c r="M42" i="59"/>
  <c r="L84" i="59"/>
  <c r="L82" i="59"/>
  <c r="I70" i="59"/>
  <c r="N119" i="59"/>
  <c r="I119" i="59"/>
  <c r="N146" i="59"/>
  <c r="A136" i="59"/>
  <c r="N45" i="60"/>
  <c r="M88" i="60"/>
  <c r="E114" i="60"/>
  <c r="M140" i="60"/>
  <c r="N132" i="60"/>
  <c r="I132" i="60"/>
  <c r="P132" i="60" s="1"/>
  <c r="C160" i="60"/>
  <c r="A158" i="60"/>
  <c r="M27" i="61"/>
  <c r="I27" i="61"/>
  <c r="N16" i="61"/>
  <c r="N9" i="61"/>
  <c r="M58" i="61"/>
  <c r="C57" i="61"/>
  <c r="M49" i="61"/>
  <c r="M38" i="61"/>
  <c r="I38" i="61"/>
  <c r="C108" i="61"/>
  <c r="N44" i="62"/>
  <c r="I44" i="62"/>
  <c r="A86" i="62"/>
  <c r="L75" i="62"/>
  <c r="A118" i="62"/>
  <c r="D105" i="62"/>
  <c r="L148" i="62"/>
  <c r="A139" i="62"/>
  <c r="N136" i="62"/>
  <c r="L132" i="62"/>
  <c r="I174" i="62"/>
  <c r="C20" i="63"/>
  <c r="N83" i="63"/>
  <c r="N81" i="63"/>
  <c r="N76" i="63"/>
  <c r="A113" i="63"/>
  <c r="M101" i="63"/>
  <c r="C164" i="63"/>
  <c r="A161" i="63"/>
  <c r="A157" i="63"/>
  <c r="C178" i="65"/>
  <c r="N169" i="65"/>
  <c r="C110" i="60"/>
  <c r="A148" i="60"/>
  <c r="L16" i="61"/>
  <c r="L9" i="61"/>
  <c r="M57" i="61"/>
  <c r="I57" i="61"/>
  <c r="A57" i="61"/>
  <c r="L38" i="61"/>
  <c r="N36" i="61"/>
  <c r="C88" i="61"/>
  <c r="C80" i="61"/>
  <c r="M108" i="61"/>
  <c r="I108" i="61"/>
  <c r="A108" i="61"/>
  <c r="N144" i="61"/>
  <c r="N140" i="61"/>
  <c r="I140" i="61"/>
  <c r="C172" i="61"/>
  <c r="N23" i="62"/>
  <c r="N17" i="62"/>
  <c r="A13" i="62"/>
  <c r="N166" i="62"/>
  <c r="I166" i="62"/>
  <c r="M20" i="63"/>
  <c r="I20" i="63"/>
  <c r="A20" i="63"/>
  <c r="N88" i="63"/>
  <c r="I88" i="63"/>
  <c r="L63" i="63"/>
  <c r="M113" i="63"/>
  <c r="I113" i="63"/>
  <c r="M105" i="63"/>
  <c r="D139" i="63"/>
  <c r="N136" i="63"/>
  <c r="M178" i="63"/>
  <c r="M177" i="63"/>
  <c r="M164" i="63"/>
  <c r="I164" i="63"/>
  <c r="A164" i="63"/>
  <c r="I161" i="63"/>
  <c r="M157" i="63"/>
  <c r="I157" i="63"/>
  <c r="C23" i="65"/>
  <c r="M88" i="65"/>
  <c r="C82" i="65"/>
  <c r="C105" i="65"/>
  <c r="N101" i="65"/>
  <c r="N100" i="65"/>
  <c r="L147" i="65"/>
  <c r="L146" i="65"/>
  <c r="N144" i="65"/>
  <c r="N136" i="65"/>
  <c r="I136" i="65"/>
  <c r="N135" i="65"/>
  <c r="M178" i="65"/>
  <c r="I178" i="65"/>
  <c r="A178" i="65"/>
  <c r="C170" i="65"/>
  <c r="B162" i="65"/>
  <c r="A162" i="65"/>
  <c r="I162" i="65"/>
  <c r="M162" i="65"/>
  <c r="L66" i="60"/>
  <c r="M110" i="60"/>
  <c r="I110" i="60"/>
  <c r="A110" i="60"/>
  <c r="C106" i="60"/>
  <c r="I148" i="60"/>
  <c r="D146" i="60"/>
  <c r="N143" i="60"/>
  <c r="A140" i="60"/>
  <c r="L178" i="60"/>
  <c r="C176" i="60"/>
  <c r="C173" i="60"/>
  <c r="A25" i="61"/>
  <c r="L23" i="61"/>
  <c r="D16" i="61"/>
  <c r="A58" i="61"/>
  <c r="C41" i="61"/>
  <c r="M88" i="61"/>
  <c r="I88" i="61"/>
  <c r="A82" i="61"/>
  <c r="M80" i="61"/>
  <c r="I80" i="61"/>
  <c r="L108" i="61"/>
  <c r="N104" i="61"/>
  <c r="L144" i="61"/>
  <c r="C142" i="61"/>
  <c r="M140" i="61"/>
  <c r="L173" i="61"/>
  <c r="M172" i="61"/>
  <c r="I172" i="61"/>
  <c r="N164" i="61"/>
  <c r="N29" i="62"/>
  <c r="N27" i="62"/>
  <c r="E25" i="62"/>
  <c r="C15" i="62"/>
  <c r="M13" i="62"/>
  <c r="I13" i="62"/>
  <c r="M86" i="62"/>
  <c r="M118" i="62"/>
  <c r="N114" i="62"/>
  <c r="I114" i="62"/>
  <c r="C108" i="62"/>
  <c r="A148" i="62"/>
  <c r="N144" i="62"/>
  <c r="N140" i="62"/>
  <c r="A132" i="62"/>
  <c r="N176" i="62"/>
  <c r="D168" i="62"/>
  <c r="M166" i="62"/>
  <c r="D160" i="62"/>
  <c r="A21" i="63"/>
  <c r="L20" i="63"/>
  <c r="A101" i="63"/>
  <c r="C147" i="63"/>
  <c r="L136" i="63"/>
  <c r="A165" i="63"/>
  <c r="L164" i="63"/>
  <c r="N161" i="63"/>
  <c r="C160" i="63"/>
  <c r="N158" i="63"/>
  <c r="L157" i="63"/>
  <c r="L156" i="63"/>
  <c r="N29" i="65"/>
  <c r="L12" i="65"/>
  <c r="L83" i="65"/>
  <c r="N105" i="65"/>
  <c r="I105" i="65"/>
  <c r="L101" i="65"/>
  <c r="C100" i="65"/>
  <c r="A147" i="65"/>
  <c r="C146" i="65"/>
  <c r="M136" i="65"/>
  <c r="L178" i="65"/>
  <c r="M170" i="65"/>
  <c r="I170" i="65"/>
  <c r="A170" i="65"/>
  <c r="D169" i="65"/>
  <c r="C66" i="60"/>
  <c r="L110" i="60"/>
  <c r="A108" i="60"/>
  <c r="M106" i="60"/>
  <c r="I106" i="60"/>
  <c r="N148" i="60"/>
  <c r="L143" i="60"/>
  <c r="N140" i="60"/>
  <c r="N179" i="60"/>
  <c r="A27" i="61"/>
  <c r="N58" i="61"/>
  <c r="I49" i="61"/>
  <c r="L88" i="61"/>
  <c r="M82" i="61"/>
  <c r="I82" i="61"/>
  <c r="L80" i="61"/>
  <c r="A106" i="61"/>
  <c r="L104" i="61"/>
  <c r="D173" i="61"/>
  <c r="L172" i="61"/>
  <c r="L161" i="61"/>
  <c r="C27" i="62"/>
  <c r="C116" i="62"/>
  <c r="M114" i="62"/>
  <c r="N105" i="62"/>
  <c r="C94" i="62"/>
  <c r="M148" i="62"/>
  <c r="I148" i="62"/>
  <c r="L144" i="62"/>
  <c r="M140" i="62"/>
  <c r="I132" i="62"/>
  <c r="I170" i="62"/>
  <c r="M28" i="63"/>
  <c r="N21" i="63"/>
  <c r="I21" i="63"/>
  <c r="N11" i="63"/>
  <c r="L32" i="63"/>
  <c r="N58" i="63"/>
  <c r="N52" i="63"/>
  <c r="N46" i="63"/>
  <c r="A87" i="63"/>
  <c r="L80" i="63"/>
  <c r="L79" i="63"/>
  <c r="I76" i="63"/>
  <c r="P76" i="63" s="1"/>
  <c r="M116" i="63"/>
  <c r="L112" i="63"/>
  <c r="N101" i="63"/>
  <c r="I101" i="63"/>
  <c r="N147" i="63"/>
  <c r="I147" i="63"/>
  <c r="A136" i="63"/>
  <c r="I176" i="63"/>
  <c r="I165" i="63"/>
  <c r="M160" i="63"/>
  <c r="I160" i="63"/>
  <c r="A160" i="63"/>
  <c r="D12" i="65"/>
  <c r="N70" i="65"/>
  <c r="N118" i="65"/>
  <c r="N110" i="65"/>
  <c r="M105" i="65"/>
  <c r="N104" i="65"/>
  <c r="N102" i="65"/>
  <c r="D101" i="65"/>
  <c r="L170" i="65"/>
  <c r="A23" i="66"/>
  <c r="N13" i="66"/>
  <c r="C50" i="66"/>
  <c r="A48" i="66"/>
  <c r="N84" i="66"/>
  <c r="I84" i="66"/>
  <c r="N140" i="66"/>
  <c r="I140" i="66"/>
  <c r="M176" i="66"/>
  <c r="I176" i="66"/>
  <c r="A176" i="66"/>
  <c r="N156" i="66"/>
  <c r="N154" i="66"/>
  <c r="I154" i="66"/>
  <c r="A24" i="67"/>
  <c r="N9" i="67"/>
  <c r="I9" i="67"/>
  <c r="A88" i="67"/>
  <c r="N109" i="67"/>
  <c r="I109" i="67"/>
  <c r="N136" i="67"/>
  <c r="I136" i="67"/>
  <c r="C132" i="67"/>
  <c r="N174" i="67"/>
  <c r="I174" i="67"/>
  <c r="M172" i="67"/>
  <c r="I172" i="67"/>
  <c r="A172" i="67"/>
  <c r="C162" i="67"/>
  <c r="A92" i="68"/>
  <c r="D97" i="68"/>
  <c r="C100" i="68"/>
  <c r="E102" i="68"/>
  <c r="I102" i="68"/>
  <c r="F103" i="68"/>
  <c r="A104" i="68"/>
  <c r="E110" i="68"/>
  <c r="I110" i="68"/>
  <c r="B112" i="68"/>
  <c r="E122" i="68"/>
  <c r="I122" i="68"/>
  <c r="C128" i="68"/>
  <c r="E130" i="68"/>
  <c r="I130" i="68"/>
  <c r="C153" i="68"/>
  <c r="L154" i="65"/>
  <c r="D153" i="65"/>
  <c r="N29" i="66"/>
  <c r="I23" i="66"/>
  <c r="L13" i="66"/>
  <c r="M11" i="66"/>
  <c r="M58" i="65"/>
  <c r="L57" i="65"/>
  <c r="A53" i="65"/>
  <c r="D48" i="65"/>
  <c r="C58" i="66"/>
  <c r="D57" i="66"/>
  <c r="L52" i="66"/>
  <c r="N50" i="66"/>
  <c r="I50" i="66"/>
  <c r="N48" i="66"/>
  <c r="I48" i="66"/>
  <c r="N88" i="66"/>
  <c r="C86" i="66"/>
  <c r="M84" i="66"/>
  <c r="N79" i="66"/>
  <c r="N71" i="66"/>
  <c r="N63" i="66"/>
  <c r="L100" i="66"/>
  <c r="N144" i="66"/>
  <c r="N143" i="66"/>
  <c r="M140" i="66"/>
  <c r="C139" i="66"/>
  <c r="A128" i="66"/>
  <c r="A177" i="66"/>
  <c r="L176" i="66"/>
  <c r="M162" i="66"/>
  <c r="C160" i="66"/>
  <c r="L156" i="66"/>
  <c r="M154" i="66"/>
  <c r="M29" i="67"/>
  <c r="M24" i="67"/>
  <c r="I24" i="67"/>
  <c r="N13" i="67"/>
  <c r="I13" i="67"/>
  <c r="M9" i="67"/>
  <c r="N5" i="67"/>
  <c r="I5" i="67"/>
  <c r="N56" i="67"/>
  <c r="C50" i="67"/>
  <c r="C42" i="67"/>
  <c r="M88" i="67"/>
  <c r="I88" i="67"/>
  <c r="C68" i="67"/>
  <c r="N110" i="67"/>
  <c r="M109" i="67"/>
  <c r="N108" i="67"/>
  <c r="C148" i="67"/>
  <c r="C146" i="67"/>
  <c r="N144" i="67"/>
  <c r="M136" i="67"/>
  <c r="M132" i="67"/>
  <c r="I132" i="67"/>
  <c r="C128" i="67"/>
  <c r="N124" i="67"/>
  <c r="M174" i="67"/>
  <c r="L173" i="67"/>
  <c r="L172" i="67"/>
  <c r="L166" i="67"/>
  <c r="A164" i="67"/>
  <c r="M162" i="67"/>
  <c r="I162" i="67"/>
  <c r="A162" i="67"/>
  <c r="M160" i="67"/>
  <c r="N154" i="67"/>
  <c r="L153" i="67"/>
  <c r="E92" i="68"/>
  <c r="L95" i="68"/>
  <c r="L97" i="68"/>
  <c r="B104" i="68"/>
  <c r="M104" i="68"/>
  <c r="C165" i="68"/>
  <c r="C172" i="68"/>
  <c r="F178" i="68"/>
  <c r="B179" i="68"/>
  <c r="C154" i="65"/>
  <c r="N23" i="66"/>
  <c r="N53" i="65"/>
  <c r="I53" i="65"/>
  <c r="N49" i="65"/>
  <c r="L41" i="65"/>
  <c r="N58" i="66"/>
  <c r="I58" i="66"/>
  <c r="D53" i="66"/>
  <c r="A52" i="66"/>
  <c r="M50" i="66"/>
  <c r="M48" i="66"/>
  <c r="N40" i="66"/>
  <c r="A88" i="66"/>
  <c r="N76" i="66"/>
  <c r="N68" i="66"/>
  <c r="M114" i="66"/>
  <c r="D101" i="66"/>
  <c r="C100" i="66"/>
  <c r="N97" i="66"/>
  <c r="L144" i="66"/>
  <c r="L143" i="66"/>
  <c r="M139" i="66"/>
  <c r="I139" i="66"/>
  <c r="A139" i="66"/>
  <c r="N128" i="66"/>
  <c r="I128" i="66"/>
  <c r="L124" i="66"/>
  <c r="M177" i="66"/>
  <c r="I177" i="66"/>
  <c r="N166" i="66"/>
  <c r="I166" i="66"/>
  <c r="N160" i="66"/>
  <c r="I160" i="66"/>
  <c r="N157" i="66"/>
  <c r="L24" i="67"/>
  <c r="N23" i="67"/>
  <c r="N19" i="67"/>
  <c r="C15" i="67"/>
  <c r="M13" i="67"/>
  <c r="C7" i="67"/>
  <c r="M5" i="67"/>
  <c r="N57" i="67"/>
  <c r="C56" i="67"/>
  <c r="M50" i="67"/>
  <c r="I50" i="67"/>
  <c r="A50" i="67"/>
  <c r="M42" i="67"/>
  <c r="I42" i="67"/>
  <c r="A42" i="67"/>
  <c r="L88" i="67"/>
  <c r="E84" i="67"/>
  <c r="A70" i="67"/>
  <c r="M68" i="67"/>
  <c r="I68" i="67"/>
  <c r="A68" i="67"/>
  <c r="E114" i="67"/>
  <c r="L110" i="67"/>
  <c r="C108" i="67"/>
  <c r="N100" i="67"/>
  <c r="D93" i="67"/>
  <c r="N148" i="67"/>
  <c r="I148" i="67"/>
  <c r="C144" i="67"/>
  <c r="N133" i="67"/>
  <c r="L132" i="67"/>
  <c r="N129" i="67"/>
  <c r="N126" i="67"/>
  <c r="E168" i="67"/>
  <c r="L162" i="67"/>
  <c r="N156" i="67"/>
  <c r="L154" i="67"/>
  <c r="D153" i="67"/>
  <c r="E104" i="68"/>
  <c r="I104" i="68"/>
  <c r="A110" i="68"/>
  <c r="E112" i="68"/>
  <c r="I112" i="68"/>
  <c r="M112" i="68"/>
  <c r="B113" i="68"/>
  <c r="A118" i="68"/>
  <c r="M118" i="68"/>
  <c r="B119" i="68"/>
  <c r="A122" i="68"/>
  <c r="F128" i="68"/>
  <c r="A130" i="68"/>
  <c r="D142" i="68"/>
  <c r="L142" i="68"/>
  <c r="F153" i="68"/>
  <c r="L165" i="68"/>
  <c r="D172" i="68"/>
  <c r="M172" i="68"/>
  <c r="A84" i="66"/>
  <c r="A140" i="66"/>
  <c r="C176" i="66"/>
  <c r="C154" i="66"/>
  <c r="C109" i="67"/>
  <c r="A174" i="67"/>
  <c r="C172" i="67"/>
  <c r="B122" i="68"/>
  <c r="M122" i="68"/>
  <c r="B128" i="68"/>
  <c r="M128" i="68"/>
  <c r="B130" i="68"/>
  <c r="M130" i="68"/>
  <c r="F132" i="68"/>
  <c r="B133" i="68"/>
  <c r="E142" i="68"/>
  <c r="I142" i="68"/>
  <c r="M142" i="68"/>
  <c r="B153" i="68"/>
  <c r="C154" i="68"/>
  <c r="C157" i="68"/>
  <c r="A172" i="68"/>
  <c r="E172" i="68"/>
  <c r="I172" i="68"/>
  <c r="D176" i="68"/>
  <c r="M176" i="68"/>
  <c r="D177" i="68"/>
  <c r="B178" i="68"/>
  <c r="D45" i="57"/>
  <c r="D101" i="57"/>
  <c r="D142" i="57"/>
  <c r="D134" i="57"/>
  <c r="A174" i="57"/>
  <c r="D170" i="57"/>
  <c r="D162" i="57"/>
  <c r="D29" i="58"/>
  <c r="D24" i="58"/>
  <c r="D13" i="58"/>
  <c r="D87" i="58"/>
  <c r="D83" i="58"/>
  <c r="D142" i="58"/>
  <c r="C176" i="58"/>
  <c r="B168" i="58"/>
  <c r="C168" i="58"/>
  <c r="I168" i="58"/>
  <c r="M168" i="58"/>
  <c r="B5" i="59"/>
  <c r="N5" i="59"/>
  <c r="C5" i="59"/>
  <c r="D56" i="59"/>
  <c r="C56" i="59"/>
  <c r="B50" i="59"/>
  <c r="C50" i="59"/>
  <c r="N50" i="59"/>
  <c r="A50" i="59"/>
  <c r="B46" i="59"/>
  <c r="N46" i="59"/>
  <c r="B88" i="59"/>
  <c r="I88" i="59"/>
  <c r="N88" i="59"/>
  <c r="B72" i="59"/>
  <c r="M72" i="59"/>
  <c r="I72" i="59"/>
  <c r="N72" i="59"/>
  <c r="B113" i="59"/>
  <c r="N113" i="59"/>
  <c r="D172" i="59"/>
  <c r="C172" i="59"/>
  <c r="N172" i="59"/>
  <c r="E83" i="60"/>
  <c r="L83" i="60"/>
  <c r="N53" i="57"/>
  <c r="A29" i="57"/>
  <c r="A25" i="57"/>
  <c r="A21" i="57"/>
  <c r="L20" i="57"/>
  <c r="M16" i="57"/>
  <c r="I16" i="57"/>
  <c r="A16" i="57"/>
  <c r="L15" i="57"/>
  <c r="D54" i="57"/>
  <c r="M53" i="57"/>
  <c r="I53" i="57"/>
  <c r="C53" i="57"/>
  <c r="D49" i="57"/>
  <c r="C48" i="57"/>
  <c r="M46" i="57"/>
  <c r="N45" i="57"/>
  <c r="I45" i="57"/>
  <c r="A38" i="57"/>
  <c r="N83" i="57"/>
  <c r="D82" i="57"/>
  <c r="N80" i="57"/>
  <c r="N79" i="57"/>
  <c r="M78" i="57"/>
  <c r="L71" i="57"/>
  <c r="N68" i="57"/>
  <c r="L118" i="57"/>
  <c r="N116" i="57"/>
  <c r="D109" i="57"/>
  <c r="C108" i="57"/>
  <c r="D102" i="57"/>
  <c r="M101" i="57"/>
  <c r="I101" i="57"/>
  <c r="C101" i="57"/>
  <c r="C100" i="57"/>
  <c r="L143" i="57"/>
  <c r="M142" i="57"/>
  <c r="I142" i="57"/>
  <c r="C142" i="57"/>
  <c r="L135" i="57"/>
  <c r="M134" i="57"/>
  <c r="I134" i="57"/>
  <c r="C134" i="57"/>
  <c r="A130" i="57"/>
  <c r="M178" i="57"/>
  <c r="N177" i="57"/>
  <c r="N174" i="57"/>
  <c r="N172" i="57"/>
  <c r="N170" i="57"/>
  <c r="I170" i="57"/>
  <c r="N165" i="57"/>
  <c r="N164" i="57"/>
  <c r="N162" i="57"/>
  <c r="I162" i="57"/>
  <c r="N159" i="57"/>
  <c r="L158" i="57"/>
  <c r="M29" i="58"/>
  <c r="I29" i="58"/>
  <c r="A29" i="58"/>
  <c r="L28" i="58"/>
  <c r="A28" i="58"/>
  <c r="D25" i="58"/>
  <c r="M24" i="58"/>
  <c r="I24" i="58"/>
  <c r="C24" i="58"/>
  <c r="M20" i="58"/>
  <c r="N19" i="58"/>
  <c r="M13" i="58"/>
  <c r="I13" i="58"/>
  <c r="A13" i="58"/>
  <c r="L12" i="58"/>
  <c r="N11" i="58"/>
  <c r="N8" i="58"/>
  <c r="D5" i="58"/>
  <c r="N4" i="58"/>
  <c r="L58" i="58"/>
  <c r="D57" i="58"/>
  <c r="L53" i="58"/>
  <c r="N45" i="58"/>
  <c r="L38" i="58"/>
  <c r="N87" i="58"/>
  <c r="I87" i="58"/>
  <c r="D86" i="58"/>
  <c r="N83" i="58"/>
  <c r="I83" i="58"/>
  <c r="M78" i="58"/>
  <c r="M76" i="58"/>
  <c r="N72" i="58"/>
  <c r="D71" i="58"/>
  <c r="M70" i="58"/>
  <c r="M68" i="58"/>
  <c r="L114" i="58"/>
  <c r="N112" i="58"/>
  <c r="N110" i="58"/>
  <c r="N109" i="58"/>
  <c r="D102" i="58"/>
  <c r="C146" i="58"/>
  <c r="N143" i="58"/>
  <c r="N142" i="58"/>
  <c r="I142" i="58"/>
  <c r="D138" i="58"/>
  <c r="L134" i="58"/>
  <c r="N132" i="58"/>
  <c r="L131" i="58"/>
  <c r="L177" i="58"/>
  <c r="M176" i="58"/>
  <c r="I176" i="58"/>
  <c r="A176" i="58"/>
  <c r="N172" i="58"/>
  <c r="N168" i="58"/>
  <c r="A161" i="58"/>
  <c r="D161" i="58"/>
  <c r="D7" i="59"/>
  <c r="C7" i="59"/>
  <c r="B38" i="59"/>
  <c r="C38" i="59"/>
  <c r="N38" i="59"/>
  <c r="A38" i="59"/>
  <c r="B98" i="59"/>
  <c r="M98" i="59"/>
  <c r="N98" i="59"/>
  <c r="I98" i="59"/>
  <c r="B29" i="60"/>
  <c r="N29" i="60"/>
  <c r="B21" i="60"/>
  <c r="N21" i="60"/>
  <c r="N16" i="57"/>
  <c r="D16" i="57"/>
  <c r="D53" i="57"/>
  <c r="D19" i="57"/>
  <c r="A17" i="57"/>
  <c r="L16" i="57"/>
  <c r="A13" i="57"/>
  <c r="M54" i="57"/>
  <c r="I54" i="57"/>
  <c r="A54" i="57"/>
  <c r="L53" i="57"/>
  <c r="A53" i="57"/>
  <c r="D50" i="57"/>
  <c r="M49" i="57"/>
  <c r="I49" i="57"/>
  <c r="C49" i="57"/>
  <c r="M45" i="57"/>
  <c r="N44" i="57"/>
  <c r="M38" i="57"/>
  <c r="I38" i="57"/>
  <c r="C88" i="57"/>
  <c r="D86" i="57"/>
  <c r="C84" i="57"/>
  <c r="L83" i="57"/>
  <c r="M82" i="57"/>
  <c r="I82" i="57"/>
  <c r="C82" i="57"/>
  <c r="L79" i="57"/>
  <c r="C76" i="57"/>
  <c r="D74" i="57"/>
  <c r="C72" i="57"/>
  <c r="C70" i="57"/>
  <c r="D117" i="57"/>
  <c r="C116" i="57"/>
  <c r="D110" i="57"/>
  <c r="I109" i="57"/>
  <c r="C109" i="57"/>
  <c r="L101" i="57"/>
  <c r="A101" i="57"/>
  <c r="C144" i="57"/>
  <c r="D143" i="57"/>
  <c r="L142" i="57"/>
  <c r="A142" i="57"/>
  <c r="C136" i="57"/>
  <c r="D135" i="57"/>
  <c r="L134" i="57"/>
  <c r="A134" i="57"/>
  <c r="L174" i="57"/>
  <c r="L173" i="57"/>
  <c r="C172" i="57"/>
  <c r="M170" i="57"/>
  <c r="N169" i="57"/>
  <c r="C166" i="57"/>
  <c r="L165" i="57"/>
  <c r="C164" i="57"/>
  <c r="M162" i="57"/>
  <c r="N161" i="57"/>
  <c r="L29" i="58"/>
  <c r="M25" i="58"/>
  <c r="I25" i="58"/>
  <c r="A25" i="58"/>
  <c r="L24" i="58"/>
  <c r="D21" i="58"/>
  <c r="L13" i="58"/>
  <c r="I5" i="58"/>
  <c r="C5" i="58"/>
  <c r="L4" i="58"/>
  <c r="D54" i="58"/>
  <c r="D46" i="58"/>
  <c r="L45" i="58"/>
  <c r="M87" i="58"/>
  <c r="I86" i="58"/>
  <c r="M83" i="58"/>
  <c r="D79" i="58"/>
  <c r="N74" i="58"/>
  <c r="A71" i="58"/>
  <c r="N118" i="58"/>
  <c r="N113" i="58"/>
  <c r="C112" i="58"/>
  <c r="D106" i="58"/>
  <c r="N105" i="58"/>
  <c r="N104" i="58"/>
  <c r="N102" i="58"/>
  <c r="I102" i="58"/>
  <c r="N146" i="58"/>
  <c r="N141" i="58"/>
  <c r="D139" i="58"/>
  <c r="M138" i="58"/>
  <c r="I138" i="58"/>
  <c r="C138" i="58"/>
  <c r="D135" i="58"/>
  <c r="D130" i="58"/>
  <c r="A178" i="58"/>
  <c r="D177" i="58"/>
  <c r="L176" i="58"/>
  <c r="B174" i="58"/>
  <c r="I174" i="58"/>
  <c r="N174" i="58"/>
  <c r="L168" i="58"/>
  <c r="N166" i="58"/>
  <c r="N164" i="58"/>
  <c r="B29" i="59"/>
  <c r="I29" i="59"/>
  <c r="N29" i="59"/>
  <c r="N26" i="59"/>
  <c r="B21" i="59"/>
  <c r="I21" i="59"/>
  <c r="N21" i="59"/>
  <c r="B17" i="59"/>
  <c r="I17" i="59"/>
  <c r="N17" i="59"/>
  <c r="B9" i="59"/>
  <c r="I9" i="59"/>
  <c r="N9" i="59"/>
  <c r="L5" i="59"/>
  <c r="A59" i="59"/>
  <c r="I59" i="59"/>
  <c r="L50" i="59"/>
  <c r="M88" i="59"/>
  <c r="A71" i="59"/>
  <c r="L71" i="59"/>
  <c r="D71" i="59"/>
  <c r="N71" i="59"/>
  <c r="A12" i="60"/>
  <c r="M12" i="60"/>
  <c r="D12" i="60"/>
  <c r="L12" i="60"/>
  <c r="N12" i="60"/>
  <c r="A8" i="60"/>
  <c r="L8" i="60"/>
  <c r="N8" i="60"/>
  <c r="B5" i="60"/>
  <c r="N5" i="60"/>
  <c r="A5" i="60"/>
  <c r="B50" i="60"/>
  <c r="M50" i="60"/>
  <c r="N50" i="60"/>
  <c r="I50" i="60"/>
  <c r="D20" i="57"/>
  <c r="D15" i="57"/>
  <c r="D46" i="57"/>
  <c r="D83" i="57"/>
  <c r="C80" i="57"/>
  <c r="D78" i="57"/>
  <c r="D118" i="57"/>
  <c r="D178" i="57"/>
  <c r="C174" i="57"/>
  <c r="D173" i="57"/>
  <c r="D165" i="57"/>
  <c r="D158" i="57"/>
  <c r="D28" i="58"/>
  <c r="D20" i="58"/>
  <c r="C12" i="58"/>
  <c r="D4" i="58"/>
  <c r="D58" i="58"/>
  <c r="D38" i="58"/>
  <c r="A76" i="58"/>
  <c r="A72" i="58"/>
  <c r="D114" i="58"/>
  <c r="D110" i="58"/>
  <c r="C104" i="58"/>
  <c r="D143" i="58"/>
  <c r="D131" i="58"/>
  <c r="D168" i="58"/>
  <c r="A5" i="59"/>
  <c r="A4" i="59"/>
  <c r="D4" i="59"/>
  <c r="C88" i="59"/>
  <c r="A87" i="59"/>
  <c r="L87" i="59"/>
  <c r="D87" i="59"/>
  <c r="C72" i="59"/>
  <c r="B138" i="59"/>
  <c r="N138" i="59"/>
  <c r="D23" i="60"/>
  <c r="C23" i="60"/>
  <c r="C162" i="58"/>
  <c r="L160" i="58"/>
  <c r="A160" i="58"/>
  <c r="D28" i="59"/>
  <c r="L25" i="59"/>
  <c r="L24" i="59"/>
  <c r="M20" i="59"/>
  <c r="M16" i="59"/>
  <c r="N15" i="59"/>
  <c r="A12" i="59"/>
  <c r="N6" i="59"/>
  <c r="M58" i="59"/>
  <c r="N57" i="59"/>
  <c r="A49" i="59"/>
  <c r="D49" i="59"/>
  <c r="A37" i="59"/>
  <c r="D37" i="59"/>
  <c r="B109" i="59"/>
  <c r="C109" i="59"/>
  <c r="B101" i="59"/>
  <c r="L101" i="59"/>
  <c r="A101" i="59"/>
  <c r="C134" i="59"/>
  <c r="A131" i="59"/>
  <c r="L131" i="59"/>
  <c r="B174" i="59"/>
  <c r="C174" i="59"/>
  <c r="I174" i="59"/>
  <c r="M174" i="59"/>
  <c r="A174" i="59"/>
  <c r="A173" i="59"/>
  <c r="L173" i="59"/>
  <c r="B158" i="59"/>
  <c r="N158" i="59"/>
  <c r="L25" i="60"/>
  <c r="B16" i="60"/>
  <c r="A16" i="60"/>
  <c r="B9" i="60"/>
  <c r="N9" i="60"/>
  <c r="N53" i="60"/>
  <c r="B34" i="60"/>
  <c r="I34" i="60"/>
  <c r="N34" i="60"/>
  <c r="B84" i="60"/>
  <c r="I84" i="60"/>
  <c r="N84" i="60"/>
  <c r="A80" i="60"/>
  <c r="M72" i="60"/>
  <c r="N67" i="60"/>
  <c r="N63" i="60"/>
  <c r="D110" i="60"/>
  <c r="B102" i="60"/>
  <c r="L102" i="60"/>
  <c r="C102" i="60"/>
  <c r="B140" i="60"/>
  <c r="L140" i="60"/>
  <c r="C140" i="60"/>
  <c r="N138" i="60"/>
  <c r="I138" i="60"/>
  <c r="C138" i="60"/>
  <c r="B132" i="60"/>
  <c r="L132" i="60"/>
  <c r="C132" i="60"/>
  <c r="B170" i="60"/>
  <c r="A170" i="60"/>
  <c r="L170" i="60"/>
  <c r="C170" i="60"/>
  <c r="I170" i="60"/>
  <c r="M170" i="60"/>
  <c r="B162" i="60"/>
  <c r="A162" i="60"/>
  <c r="L162" i="60"/>
  <c r="C162" i="60"/>
  <c r="I162" i="60"/>
  <c r="M162" i="60"/>
  <c r="B5" i="61"/>
  <c r="L5" i="61"/>
  <c r="D5" i="61"/>
  <c r="I64" i="61"/>
  <c r="C64" i="61"/>
  <c r="E17" i="63"/>
  <c r="L17" i="63"/>
  <c r="N17" i="63"/>
  <c r="B13" i="63"/>
  <c r="M13" i="63"/>
  <c r="I13" i="63"/>
  <c r="N13" i="63"/>
  <c r="D13" i="63"/>
  <c r="A135" i="63"/>
  <c r="D135" i="63"/>
  <c r="L135" i="63"/>
  <c r="N135" i="63"/>
  <c r="L128" i="63"/>
  <c r="E128" i="63"/>
  <c r="B72" i="65"/>
  <c r="A72" i="65"/>
  <c r="L72" i="65"/>
  <c r="C72" i="65"/>
  <c r="I72" i="65"/>
  <c r="M72" i="65"/>
  <c r="D72" i="65"/>
  <c r="N72" i="65"/>
  <c r="B106" i="65"/>
  <c r="L106" i="65"/>
  <c r="A106" i="65"/>
  <c r="I106" i="65"/>
  <c r="M106" i="65"/>
  <c r="D106" i="65"/>
  <c r="N106" i="65"/>
  <c r="N21" i="66"/>
  <c r="E21" i="66"/>
  <c r="A56" i="65"/>
  <c r="D56" i="65"/>
  <c r="A52" i="65"/>
  <c r="D52" i="65"/>
  <c r="L52" i="65"/>
  <c r="C47" i="65"/>
  <c r="N47" i="65"/>
  <c r="A37" i="65"/>
  <c r="D37" i="65"/>
  <c r="L37" i="65"/>
  <c r="N37" i="65"/>
  <c r="B82" i="59"/>
  <c r="C82" i="59"/>
  <c r="B80" i="59"/>
  <c r="I80" i="59"/>
  <c r="N80" i="59"/>
  <c r="B76" i="59"/>
  <c r="L76" i="59"/>
  <c r="B74" i="59"/>
  <c r="N74" i="59"/>
  <c r="A74" i="59"/>
  <c r="I66" i="59"/>
  <c r="A66" i="59" s="1"/>
  <c r="B118" i="59"/>
  <c r="A118" i="59"/>
  <c r="I118" i="59"/>
  <c r="M118" i="59"/>
  <c r="B117" i="59"/>
  <c r="A117" i="59"/>
  <c r="L117" i="59"/>
  <c r="D117" i="59"/>
  <c r="B110" i="59"/>
  <c r="A110" i="59"/>
  <c r="B102" i="59"/>
  <c r="L102" i="59"/>
  <c r="D161" i="59"/>
  <c r="D160" i="59"/>
  <c r="N160" i="59"/>
  <c r="A20" i="60"/>
  <c r="L20" i="60"/>
  <c r="D11" i="60"/>
  <c r="N11" i="60"/>
  <c r="A56" i="60"/>
  <c r="L56" i="60"/>
  <c r="C103" i="60"/>
  <c r="N103" i="60"/>
  <c r="N100" i="60"/>
  <c r="M144" i="60"/>
  <c r="N130" i="60"/>
  <c r="D178" i="60"/>
  <c r="D166" i="60"/>
  <c r="E29" i="61"/>
  <c r="N29" i="61"/>
  <c r="A24" i="61"/>
  <c r="L24" i="61"/>
  <c r="N24" i="61"/>
  <c r="B17" i="61"/>
  <c r="L17" i="61"/>
  <c r="A17" i="61"/>
  <c r="I17" i="61"/>
  <c r="M17" i="61"/>
  <c r="B15" i="61"/>
  <c r="L15" i="61"/>
  <c r="D15" i="61"/>
  <c r="N11" i="61"/>
  <c r="E11" i="61"/>
  <c r="D7" i="61"/>
  <c r="M7" i="61"/>
  <c r="C7" i="61"/>
  <c r="A87" i="61"/>
  <c r="L87" i="61"/>
  <c r="N87" i="61"/>
  <c r="A79" i="61"/>
  <c r="L79" i="61"/>
  <c r="N79" i="61"/>
  <c r="A71" i="61"/>
  <c r="L71" i="61"/>
  <c r="N71" i="61"/>
  <c r="D71" i="61"/>
  <c r="C65" i="61"/>
  <c r="N65" i="61"/>
  <c r="B98" i="61"/>
  <c r="A98" i="61"/>
  <c r="L98" i="61"/>
  <c r="M98" i="61"/>
  <c r="C98" i="61"/>
  <c r="I98" i="61"/>
  <c r="N98" i="61"/>
  <c r="A147" i="61"/>
  <c r="L147" i="61"/>
  <c r="C147" i="61"/>
  <c r="I147" i="61"/>
  <c r="M147" i="61"/>
  <c r="D147" i="61"/>
  <c r="N147" i="61"/>
  <c r="A101" i="62"/>
  <c r="D101" i="62"/>
  <c r="N101" i="62"/>
  <c r="B29" i="63"/>
  <c r="M29" i="63"/>
  <c r="I29" i="63"/>
  <c r="N29" i="63"/>
  <c r="D29" i="63"/>
  <c r="B110" i="63"/>
  <c r="M110" i="63"/>
  <c r="I110" i="63"/>
  <c r="N110" i="63"/>
  <c r="A110" i="63"/>
  <c r="B148" i="63"/>
  <c r="L148" i="63"/>
  <c r="A148" i="63"/>
  <c r="I148" i="63"/>
  <c r="M148" i="63"/>
  <c r="D148" i="63"/>
  <c r="N148" i="63"/>
  <c r="C170" i="58"/>
  <c r="L169" i="58"/>
  <c r="D160" i="58"/>
  <c r="A24" i="59"/>
  <c r="C20" i="59"/>
  <c r="D16" i="59"/>
  <c r="D58" i="59"/>
  <c r="B54" i="59"/>
  <c r="C54" i="59"/>
  <c r="I54" i="59"/>
  <c r="M54" i="59"/>
  <c r="A54" i="59"/>
  <c r="A53" i="59"/>
  <c r="L53" i="59"/>
  <c r="L49" i="59"/>
  <c r="L37" i="59"/>
  <c r="B86" i="59"/>
  <c r="M86" i="59"/>
  <c r="D86" i="59"/>
  <c r="N82" i="59"/>
  <c r="B70" i="59"/>
  <c r="M70" i="59"/>
  <c r="D70" i="59"/>
  <c r="N118" i="59"/>
  <c r="N117" i="59"/>
  <c r="I117" i="59"/>
  <c r="C117" i="59"/>
  <c r="E111" i="59"/>
  <c r="A111" i="59"/>
  <c r="N110" i="59"/>
  <c r="L109" i="59"/>
  <c r="D105" i="59"/>
  <c r="D104" i="59"/>
  <c r="C104" i="59"/>
  <c r="N101" i="59"/>
  <c r="N147" i="59"/>
  <c r="B144" i="59"/>
  <c r="L144" i="59"/>
  <c r="C144" i="59"/>
  <c r="B142" i="59"/>
  <c r="C142" i="59"/>
  <c r="I142" i="59"/>
  <c r="M142" i="59"/>
  <c r="A142" i="59"/>
  <c r="B140" i="59"/>
  <c r="N140" i="59"/>
  <c r="N139" i="59"/>
  <c r="L134" i="59"/>
  <c r="N131" i="59"/>
  <c r="L174" i="59"/>
  <c r="N173" i="59"/>
  <c r="B165" i="59"/>
  <c r="C165" i="59"/>
  <c r="I165" i="59"/>
  <c r="M165" i="59"/>
  <c r="A165" i="59"/>
  <c r="B162" i="59"/>
  <c r="L162" i="59"/>
  <c r="D162" i="59"/>
  <c r="M161" i="59"/>
  <c r="I161" i="59"/>
  <c r="C161" i="59"/>
  <c r="D25" i="60"/>
  <c r="A24" i="60"/>
  <c r="D24" i="60"/>
  <c r="N16" i="60"/>
  <c r="L49" i="60"/>
  <c r="E49" i="60"/>
  <c r="B45" i="60"/>
  <c r="C45" i="60"/>
  <c r="I45" i="60"/>
  <c r="M45" i="60"/>
  <c r="A45" i="60"/>
  <c r="A44" i="60"/>
  <c r="L44" i="60"/>
  <c r="M84" i="60"/>
  <c r="A82" i="60"/>
  <c r="M80" i="60"/>
  <c r="N79" i="60"/>
  <c r="A72" i="60"/>
  <c r="A105" i="60"/>
  <c r="L105" i="60"/>
  <c r="B148" i="60"/>
  <c r="L148" i="60"/>
  <c r="C148" i="60"/>
  <c r="B146" i="60"/>
  <c r="C146" i="60"/>
  <c r="I146" i="60"/>
  <c r="M146" i="60"/>
  <c r="A146" i="60"/>
  <c r="A135" i="60"/>
  <c r="N135" i="60"/>
  <c r="B128" i="60"/>
  <c r="M128" i="60"/>
  <c r="M178" i="60"/>
  <c r="I178" i="60"/>
  <c r="C178" i="60"/>
  <c r="I166" i="60"/>
  <c r="N15" i="61"/>
  <c r="I15" i="61"/>
  <c r="C15" i="61"/>
  <c r="I7" i="61"/>
  <c r="A7" i="61"/>
  <c r="M5" i="61"/>
  <c r="B58" i="61"/>
  <c r="L58" i="61"/>
  <c r="D58" i="61"/>
  <c r="A37" i="61"/>
  <c r="D37" i="61"/>
  <c r="L37" i="61"/>
  <c r="N37" i="61"/>
  <c r="B174" i="61"/>
  <c r="L174" i="61"/>
  <c r="M174" i="61"/>
  <c r="A174" i="61"/>
  <c r="I174" i="61"/>
  <c r="N174" i="61"/>
  <c r="E84" i="62"/>
  <c r="M84" i="62"/>
  <c r="B68" i="63"/>
  <c r="L68" i="63"/>
  <c r="A68" i="63"/>
  <c r="I68" i="63"/>
  <c r="M68" i="63"/>
  <c r="D68" i="63"/>
  <c r="N68" i="63"/>
  <c r="B100" i="60"/>
  <c r="L100" i="60"/>
  <c r="I144" i="60"/>
  <c r="N144" i="60"/>
  <c r="B138" i="60"/>
  <c r="A138" i="60"/>
  <c r="L138" i="60"/>
  <c r="D138" i="60"/>
  <c r="B130" i="60"/>
  <c r="L130" i="60"/>
  <c r="A169" i="60"/>
  <c r="D169" i="60"/>
  <c r="L169" i="60"/>
  <c r="A161" i="60"/>
  <c r="D161" i="60"/>
  <c r="L161" i="60"/>
  <c r="E21" i="61"/>
  <c r="N21" i="61"/>
  <c r="A8" i="61"/>
  <c r="D8" i="61"/>
  <c r="L8" i="61"/>
  <c r="N45" i="61"/>
  <c r="E45" i="61"/>
  <c r="B64" i="61"/>
  <c r="A64" i="61"/>
  <c r="L64" i="61"/>
  <c r="M64" i="61"/>
  <c r="D64" i="61"/>
  <c r="A105" i="61"/>
  <c r="L105" i="61"/>
  <c r="N105" i="61"/>
  <c r="D105" i="61"/>
  <c r="B143" i="61"/>
  <c r="L143" i="61"/>
  <c r="C143" i="61"/>
  <c r="I143" i="61"/>
  <c r="M143" i="61"/>
  <c r="D143" i="61"/>
  <c r="N143" i="61"/>
  <c r="B21" i="62"/>
  <c r="N21" i="62"/>
  <c r="D11" i="62"/>
  <c r="N11" i="62"/>
  <c r="C11" i="62"/>
  <c r="B46" i="62"/>
  <c r="M46" i="62"/>
  <c r="A46" i="62"/>
  <c r="I46" i="62"/>
  <c r="N46" i="62"/>
  <c r="C46" i="62"/>
  <c r="B104" i="63"/>
  <c r="A104" i="63"/>
  <c r="L104" i="63"/>
  <c r="C104" i="63"/>
  <c r="I104" i="63"/>
  <c r="M104" i="63"/>
  <c r="D104" i="63"/>
  <c r="N104" i="63"/>
  <c r="B131" i="61"/>
  <c r="L131" i="61"/>
  <c r="C131" i="61"/>
  <c r="I131" i="61"/>
  <c r="M131" i="61"/>
  <c r="B168" i="61"/>
  <c r="A168" i="61"/>
  <c r="N168" i="61"/>
  <c r="C159" i="61"/>
  <c r="N159" i="61"/>
  <c r="A28" i="62"/>
  <c r="D28" i="62"/>
  <c r="L28" i="62"/>
  <c r="A57" i="62"/>
  <c r="L57" i="62"/>
  <c r="B48" i="62"/>
  <c r="A48" i="62"/>
  <c r="L48" i="62"/>
  <c r="C48" i="62"/>
  <c r="I48" i="62"/>
  <c r="M48" i="62"/>
  <c r="A42" i="62"/>
  <c r="B80" i="62"/>
  <c r="M80" i="62"/>
  <c r="A80" i="62"/>
  <c r="I80" i="62"/>
  <c r="N80" i="62"/>
  <c r="B78" i="62"/>
  <c r="A78" i="62"/>
  <c r="L78" i="62"/>
  <c r="C78" i="62"/>
  <c r="I78" i="62"/>
  <c r="M78" i="62"/>
  <c r="B178" i="62"/>
  <c r="M178" i="62"/>
  <c r="I178" i="62"/>
  <c r="N178" i="62"/>
  <c r="B16" i="63"/>
  <c r="C16" i="63"/>
  <c r="L16" i="63"/>
  <c r="N16" i="63"/>
  <c r="B54" i="63"/>
  <c r="C54" i="63"/>
  <c r="L54" i="63"/>
  <c r="N54" i="63"/>
  <c r="B38" i="63"/>
  <c r="L38" i="63"/>
  <c r="N38" i="63"/>
  <c r="D86" i="63"/>
  <c r="N86" i="63"/>
  <c r="D74" i="63"/>
  <c r="C74" i="63"/>
  <c r="B144" i="63"/>
  <c r="A144" i="63"/>
  <c r="L144" i="63"/>
  <c r="N144" i="63"/>
  <c r="B140" i="63"/>
  <c r="M140" i="63"/>
  <c r="A140" i="63"/>
  <c r="I140" i="63"/>
  <c r="N140" i="63"/>
  <c r="A131" i="63"/>
  <c r="D131" i="63"/>
  <c r="D23" i="61"/>
  <c r="C9" i="61"/>
  <c r="B54" i="61"/>
  <c r="A54" i="61"/>
  <c r="I54" i="61"/>
  <c r="B53" i="61"/>
  <c r="L53" i="61"/>
  <c r="D53" i="61"/>
  <c r="D52" i="61"/>
  <c r="N52" i="61"/>
  <c r="B42" i="61"/>
  <c r="L42" i="61"/>
  <c r="D42" i="61"/>
  <c r="D96" i="61"/>
  <c r="L96" i="61"/>
  <c r="C96" i="61"/>
  <c r="B17" i="62"/>
  <c r="L17" i="62"/>
  <c r="A17" i="62"/>
  <c r="I17" i="62"/>
  <c r="M17" i="62"/>
  <c r="B16" i="62"/>
  <c r="A16" i="62"/>
  <c r="L16" i="62"/>
  <c r="D16" i="62"/>
  <c r="I42" i="62"/>
  <c r="B72" i="62"/>
  <c r="N72" i="62"/>
  <c r="I72" i="62"/>
  <c r="C97" i="62"/>
  <c r="L97" i="62"/>
  <c r="D142" i="62"/>
  <c r="C142" i="62"/>
  <c r="N142" i="62"/>
  <c r="D134" i="62"/>
  <c r="C134" i="62"/>
  <c r="E173" i="62"/>
  <c r="L173" i="62"/>
  <c r="N173" i="62"/>
  <c r="E50" i="63"/>
  <c r="N50" i="63"/>
  <c r="C69" i="63"/>
  <c r="N69" i="63"/>
  <c r="E109" i="63"/>
  <c r="N109" i="63"/>
  <c r="B143" i="63"/>
  <c r="C143" i="63"/>
  <c r="L143" i="63"/>
  <c r="N143" i="63"/>
  <c r="D15" i="65"/>
  <c r="C15" i="65"/>
  <c r="N15" i="65"/>
  <c r="B68" i="65"/>
  <c r="C68" i="65"/>
  <c r="L68" i="65"/>
  <c r="N68" i="65"/>
  <c r="A68" i="65"/>
  <c r="D176" i="65"/>
  <c r="C176" i="65"/>
  <c r="N176" i="65"/>
  <c r="D172" i="65"/>
  <c r="C172" i="65"/>
  <c r="D42" i="59"/>
  <c r="D78" i="59"/>
  <c r="B119" i="59"/>
  <c r="D106" i="59"/>
  <c r="C136" i="59"/>
  <c r="D166" i="59"/>
  <c r="D13" i="60"/>
  <c r="D57" i="60"/>
  <c r="A88" i="60"/>
  <c r="A76" i="60"/>
  <c r="C108" i="60"/>
  <c r="D106" i="60"/>
  <c r="C27" i="61"/>
  <c r="C25" i="61"/>
  <c r="M23" i="61"/>
  <c r="I23" i="61"/>
  <c r="C23" i="61"/>
  <c r="M9" i="61"/>
  <c r="I9" i="61"/>
  <c r="A9" i="61"/>
  <c r="N4" i="61"/>
  <c r="D57" i="61"/>
  <c r="M54" i="61"/>
  <c r="N53" i="61"/>
  <c r="I53" i="61"/>
  <c r="C53" i="61"/>
  <c r="N42" i="61"/>
  <c r="I42" i="61"/>
  <c r="A42" i="61"/>
  <c r="N96" i="61"/>
  <c r="I96" i="61"/>
  <c r="A96" i="61"/>
  <c r="B136" i="61"/>
  <c r="L136" i="61"/>
  <c r="A136" i="61"/>
  <c r="I136" i="61"/>
  <c r="M136" i="61"/>
  <c r="B135" i="61"/>
  <c r="A135" i="61"/>
  <c r="L135" i="61"/>
  <c r="D135" i="61"/>
  <c r="N131" i="61"/>
  <c r="B170" i="61"/>
  <c r="N170" i="61"/>
  <c r="B166" i="61"/>
  <c r="N166" i="61"/>
  <c r="N28" i="62"/>
  <c r="N16" i="62"/>
  <c r="I16" i="62"/>
  <c r="C16" i="62"/>
  <c r="E9" i="62"/>
  <c r="N9" i="62"/>
  <c r="N57" i="62"/>
  <c r="B50" i="62"/>
  <c r="M50" i="62"/>
  <c r="C50" i="62"/>
  <c r="A49" i="62"/>
  <c r="D49" i="62"/>
  <c r="N48" i="62"/>
  <c r="B44" i="62"/>
  <c r="A44" i="62"/>
  <c r="L44" i="62"/>
  <c r="D44" i="62"/>
  <c r="N42" i="62"/>
  <c r="B38" i="62"/>
  <c r="N38" i="62"/>
  <c r="L37" i="62"/>
  <c r="B88" i="62"/>
  <c r="N88" i="62"/>
  <c r="I88" i="62"/>
  <c r="N78" i="62"/>
  <c r="B147" i="62"/>
  <c r="A147" i="62"/>
  <c r="L147" i="62"/>
  <c r="C147" i="62"/>
  <c r="I147" i="62"/>
  <c r="M147" i="62"/>
  <c r="D44" i="63"/>
  <c r="N44" i="63"/>
  <c r="B75" i="63"/>
  <c r="M75" i="63"/>
  <c r="A75" i="63"/>
  <c r="I75" i="63"/>
  <c r="P75" i="63" s="1"/>
  <c r="N75" i="63"/>
  <c r="B117" i="63"/>
  <c r="M117" i="63"/>
  <c r="I117" i="63"/>
  <c r="N117" i="63"/>
  <c r="B98" i="63"/>
  <c r="M98" i="63"/>
  <c r="I98" i="63"/>
  <c r="N98" i="63"/>
  <c r="B132" i="63"/>
  <c r="M132" i="63"/>
  <c r="A132" i="63"/>
  <c r="I132" i="63"/>
  <c r="P132" i="63" s="1"/>
  <c r="N132" i="63"/>
  <c r="N174" i="63"/>
  <c r="I174" i="63"/>
  <c r="D38" i="61"/>
  <c r="C36" i="61"/>
  <c r="D72" i="61"/>
  <c r="C70" i="61"/>
  <c r="D63" i="61"/>
  <c r="C110" i="61"/>
  <c r="D104" i="61"/>
  <c r="D97" i="61"/>
  <c r="D148" i="61"/>
  <c r="D144" i="61"/>
  <c r="D132" i="61"/>
  <c r="A164" i="61"/>
  <c r="D29" i="62"/>
  <c r="A52" i="62"/>
  <c r="D45" i="62"/>
  <c r="N83" i="62"/>
  <c r="L82" i="62"/>
  <c r="D75" i="62"/>
  <c r="N119" i="62"/>
  <c r="L118" i="62"/>
  <c r="L109" i="62"/>
  <c r="L106" i="62"/>
  <c r="L94" i="62"/>
  <c r="A94" i="62"/>
  <c r="D93" i="62"/>
  <c r="D148" i="62"/>
  <c r="D140" i="62"/>
  <c r="L136" i="62"/>
  <c r="L135" i="62"/>
  <c r="D176" i="62"/>
  <c r="M174" i="62"/>
  <c r="D172" i="62"/>
  <c r="M170" i="62"/>
  <c r="L165" i="62"/>
  <c r="N162" i="62"/>
  <c r="D28" i="63"/>
  <c r="L21" i="63"/>
  <c r="N15" i="63"/>
  <c r="L53" i="63"/>
  <c r="L46" i="63"/>
  <c r="M87" i="63"/>
  <c r="N84" i="63"/>
  <c r="M76" i="63"/>
  <c r="C116" i="63"/>
  <c r="D112" i="63"/>
  <c r="D105" i="63"/>
  <c r="M102" i="63"/>
  <c r="L101" i="63"/>
  <c r="L147" i="63"/>
  <c r="A147" i="63"/>
  <c r="N142" i="63"/>
  <c r="D136" i="63"/>
  <c r="N134" i="63"/>
  <c r="B169" i="63"/>
  <c r="L169" i="63"/>
  <c r="D169" i="63"/>
  <c r="A168" i="63"/>
  <c r="L168" i="63"/>
  <c r="A8" i="65"/>
  <c r="D8" i="65"/>
  <c r="D113" i="65"/>
  <c r="M113" i="65"/>
  <c r="L122" i="65"/>
  <c r="E122" i="65"/>
  <c r="A122" i="65"/>
  <c r="N122" i="65"/>
  <c r="D122" i="65"/>
  <c r="B143" i="65"/>
  <c r="A143" i="65"/>
  <c r="L143" i="65"/>
  <c r="N143" i="65"/>
  <c r="D168" i="65"/>
  <c r="C168" i="65"/>
  <c r="N168" i="65"/>
  <c r="D164" i="65"/>
  <c r="C164" i="65"/>
  <c r="D160" i="65"/>
  <c r="C160" i="65"/>
  <c r="N160" i="65"/>
  <c r="N25" i="66"/>
  <c r="B9" i="66"/>
  <c r="A9" i="66"/>
  <c r="N9" i="66"/>
  <c r="D40" i="65"/>
  <c r="C40" i="65"/>
  <c r="D41" i="61"/>
  <c r="A38" i="61"/>
  <c r="D88" i="61"/>
  <c r="C82" i="61"/>
  <c r="D80" i="61"/>
  <c r="M72" i="61"/>
  <c r="I72" i="61"/>
  <c r="C72" i="61"/>
  <c r="M70" i="61"/>
  <c r="I70" i="61"/>
  <c r="A70" i="61"/>
  <c r="N117" i="61"/>
  <c r="N110" i="61"/>
  <c r="I110" i="61"/>
  <c r="A110" i="61"/>
  <c r="D108" i="61"/>
  <c r="C106" i="61"/>
  <c r="M104" i="61"/>
  <c r="I104" i="61"/>
  <c r="C104" i="61"/>
  <c r="M148" i="61"/>
  <c r="I148" i="61"/>
  <c r="A148" i="61"/>
  <c r="M144" i="61"/>
  <c r="I144" i="61"/>
  <c r="A144" i="61"/>
  <c r="M132" i="61"/>
  <c r="I132" i="61"/>
  <c r="P132" i="61" s="1"/>
  <c r="A132" i="61"/>
  <c r="D172" i="61"/>
  <c r="N161" i="61"/>
  <c r="L156" i="61"/>
  <c r="I154" i="61"/>
  <c r="A154" i="61" s="1"/>
  <c r="M29" i="62"/>
  <c r="I29" i="62"/>
  <c r="A29" i="62"/>
  <c r="D13" i="62"/>
  <c r="D86" i="62"/>
  <c r="D83" i="62"/>
  <c r="A70" i="62"/>
  <c r="C117" i="62"/>
  <c r="D114" i="62"/>
  <c r="C112" i="62"/>
  <c r="I140" i="62"/>
  <c r="D139" i="62"/>
  <c r="D132" i="62"/>
  <c r="A166" i="62"/>
  <c r="N28" i="63"/>
  <c r="I28" i="63"/>
  <c r="A28" i="63"/>
  <c r="D20" i="63"/>
  <c r="C15" i="63"/>
  <c r="C46" i="63"/>
  <c r="D88" i="63"/>
  <c r="C82" i="63"/>
  <c r="N116" i="63"/>
  <c r="I116" i="63"/>
  <c r="D113" i="63"/>
  <c r="M112" i="63"/>
  <c r="I112" i="63"/>
  <c r="C112" i="63"/>
  <c r="I105" i="63"/>
  <c r="A105" i="63"/>
  <c r="C142" i="63"/>
  <c r="C138" i="63"/>
  <c r="M136" i="63"/>
  <c r="I136" i="63"/>
  <c r="C136" i="63"/>
  <c r="C134" i="63"/>
  <c r="N169" i="63"/>
  <c r="I169" i="63"/>
  <c r="A169" i="63"/>
  <c r="B17" i="65"/>
  <c r="L17" i="65"/>
  <c r="N17" i="65"/>
  <c r="B13" i="65"/>
  <c r="N13" i="65"/>
  <c r="D76" i="65"/>
  <c r="M76" i="65"/>
  <c r="C73" i="65"/>
  <c r="N73" i="65"/>
  <c r="A67" i="65"/>
  <c r="D67" i="65"/>
  <c r="L67" i="65"/>
  <c r="B115" i="65"/>
  <c r="N115" i="65"/>
  <c r="B142" i="65"/>
  <c r="C142" i="65"/>
  <c r="L142" i="65"/>
  <c r="N142" i="65"/>
  <c r="B174" i="65"/>
  <c r="A174" i="65"/>
  <c r="N174" i="65"/>
  <c r="A16" i="66"/>
  <c r="D16" i="66"/>
  <c r="E42" i="65"/>
  <c r="N42" i="65"/>
  <c r="D118" i="62"/>
  <c r="D94" i="62"/>
  <c r="A174" i="62"/>
  <c r="A170" i="62"/>
  <c r="A162" i="62"/>
  <c r="D21" i="63"/>
  <c r="D87" i="63"/>
  <c r="D76" i="63"/>
  <c r="D101" i="63"/>
  <c r="D147" i="63"/>
  <c r="E173" i="63"/>
  <c r="N173" i="63"/>
  <c r="B165" i="63"/>
  <c r="L165" i="63"/>
  <c r="D165" i="63"/>
  <c r="B161" i="63"/>
  <c r="L161" i="63"/>
  <c r="D161" i="63"/>
  <c r="C20" i="65"/>
  <c r="M20" i="65"/>
  <c r="A71" i="65"/>
  <c r="D71" i="65"/>
  <c r="L71" i="65"/>
  <c r="B148" i="65"/>
  <c r="M148" i="65"/>
  <c r="I148" i="65"/>
  <c r="N148" i="65"/>
  <c r="B166" i="65"/>
  <c r="A166" i="65"/>
  <c r="N166" i="65"/>
  <c r="B158" i="65"/>
  <c r="N158" i="65"/>
  <c r="L3" i="66"/>
  <c r="N3" i="66"/>
  <c r="C3" i="66"/>
  <c r="I3" i="66"/>
  <c r="B3" i="66"/>
  <c r="F3" i="66"/>
  <c r="B25" i="66"/>
  <c r="A25" i="66"/>
  <c r="L25" i="66"/>
  <c r="C25" i="66"/>
  <c r="I25" i="66"/>
  <c r="M25" i="66"/>
  <c r="B45" i="65"/>
  <c r="N45" i="65"/>
  <c r="E38" i="65"/>
  <c r="N38" i="65"/>
  <c r="C40" i="66"/>
  <c r="A34" i="66"/>
  <c r="D72" i="66"/>
  <c r="D64" i="66"/>
  <c r="A112" i="66"/>
  <c r="N171" i="66"/>
  <c r="A166" i="66"/>
  <c r="M161" i="66"/>
  <c r="I161" i="66"/>
  <c r="A161" i="66"/>
  <c r="L160" i="66"/>
  <c r="A160" i="66"/>
  <c r="M156" i="66"/>
  <c r="I156" i="66"/>
  <c r="N155" i="66"/>
  <c r="L154" i="66"/>
  <c r="A154" i="66"/>
  <c r="D153" i="66"/>
  <c r="D24" i="67"/>
  <c r="M23" i="67"/>
  <c r="I23" i="67"/>
  <c r="C23" i="67"/>
  <c r="M21" i="67"/>
  <c r="N20" i="67"/>
  <c r="L16" i="67"/>
  <c r="L15" i="67"/>
  <c r="A13" i="67"/>
  <c r="A12" i="67"/>
  <c r="C11" i="67"/>
  <c r="L7" i="67"/>
  <c r="D50" i="67"/>
  <c r="N49" i="67"/>
  <c r="N48" i="67"/>
  <c r="N46" i="67"/>
  <c r="L41" i="67"/>
  <c r="C40" i="67"/>
  <c r="L34" i="67"/>
  <c r="A34" i="67"/>
  <c r="D33" i="67"/>
  <c r="C88" i="67"/>
  <c r="D87" i="67"/>
  <c r="A162" i="63"/>
  <c r="D157" i="63"/>
  <c r="C156" i="63"/>
  <c r="D88" i="65"/>
  <c r="C84" i="65"/>
  <c r="D83" i="65"/>
  <c r="C70" i="65"/>
  <c r="N66" i="65"/>
  <c r="N64" i="65"/>
  <c r="L118" i="65"/>
  <c r="L117" i="65"/>
  <c r="F112" i="65"/>
  <c r="L110" i="65"/>
  <c r="L109" i="65"/>
  <c r="L105" i="65"/>
  <c r="A105" i="65"/>
  <c r="D102" i="65"/>
  <c r="A146" i="65"/>
  <c r="M144" i="65"/>
  <c r="L139" i="65"/>
  <c r="L135" i="65"/>
  <c r="L134" i="65"/>
  <c r="M132" i="65"/>
  <c r="N130" i="65"/>
  <c r="M128" i="65"/>
  <c r="L126" i="65"/>
  <c r="D173" i="65"/>
  <c r="D165" i="65"/>
  <c r="B122" i="66"/>
  <c r="L29" i="66"/>
  <c r="L28" i="66"/>
  <c r="A27" i="66"/>
  <c r="L24" i="66"/>
  <c r="M23" i="66"/>
  <c r="A17" i="66"/>
  <c r="C13" i="66"/>
  <c r="D12" i="66"/>
  <c r="D8" i="66"/>
  <c r="E5" i="66"/>
  <c r="A58" i="65"/>
  <c r="A57" i="65"/>
  <c r="L53" i="65"/>
  <c r="N51" i="65"/>
  <c r="D41" i="65"/>
  <c r="N36" i="65"/>
  <c r="N34" i="65"/>
  <c r="L58" i="66"/>
  <c r="A58" i="66"/>
  <c r="N54" i="66"/>
  <c r="L50" i="66"/>
  <c r="A50" i="66"/>
  <c r="D49" i="66"/>
  <c r="N44" i="66"/>
  <c r="L42" i="66"/>
  <c r="L41" i="66"/>
  <c r="M40" i="66"/>
  <c r="I40" i="66"/>
  <c r="A40" i="66"/>
  <c r="N34" i="66"/>
  <c r="L84" i="66"/>
  <c r="N82" i="66"/>
  <c r="N80" i="66"/>
  <c r="L79" i="66"/>
  <c r="C78" i="66"/>
  <c r="A76" i="66"/>
  <c r="C74" i="66"/>
  <c r="M72" i="66"/>
  <c r="I72" i="66"/>
  <c r="C72" i="66"/>
  <c r="L71" i="66"/>
  <c r="C70" i="66"/>
  <c r="A68" i="66"/>
  <c r="C66" i="66"/>
  <c r="M64" i="66"/>
  <c r="I64" i="66"/>
  <c r="C64" i="66"/>
  <c r="L63" i="66"/>
  <c r="A116" i="66"/>
  <c r="A114" i="66"/>
  <c r="N112" i="66"/>
  <c r="N109" i="66"/>
  <c r="A106" i="66"/>
  <c r="N104" i="66"/>
  <c r="N98" i="66"/>
  <c r="L140" i="66"/>
  <c r="L128" i="66"/>
  <c r="A178" i="66"/>
  <c r="D157" i="66"/>
  <c r="A17" i="67"/>
  <c r="A11" i="67"/>
  <c r="D58" i="67"/>
  <c r="C48" i="67"/>
  <c r="D41" i="67"/>
  <c r="B86" i="67"/>
  <c r="C86" i="67"/>
  <c r="I86" i="67"/>
  <c r="M86" i="67"/>
  <c r="A86" i="67"/>
  <c r="D78" i="67"/>
  <c r="L78" i="67"/>
  <c r="A78" i="67"/>
  <c r="I78" i="67"/>
  <c r="M78" i="67"/>
  <c r="D164" i="63"/>
  <c r="D160" i="63"/>
  <c r="N5" i="65"/>
  <c r="N88" i="65"/>
  <c r="A84" i="65"/>
  <c r="C66" i="65"/>
  <c r="A118" i="65"/>
  <c r="C117" i="65"/>
  <c r="A110" i="65"/>
  <c r="C109" i="65"/>
  <c r="A140" i="65"/>
  <c r="A139" i="65"/>
  <c r="A136" i="65"/>
  <c r="A135" i="65"/>
  <c r="C134" i="65"/>
  <c r="A130" i="65"/>
  <c r="C126" i="65"/>
  <c r="D178" i="65"/>
  <c r="D170" i="65"/>
  <c r="D162" i="65"/>
  <c r="N161" i="65"/>
  <c r="A154" i="65"/>
  <c r="C29" i="66"/>
  <c r="D28" i="66"/>
  <c r="D24" i="66"/>
  <c r="A13" i="66"/>
  <c r="N48" i="65"/>
  <c r="C36" i="65"/>
  <c r="A34" i="65"/>
  <c r="A54" i="66"/>
  <c r="C48" i="66"/>
  <c r="E46" i="66"/>
  <c r="C42" i="66"/>
  <c r="D41" i="66"/>
  <c r="L40" i="66"/>
  <c r="N36" i="66"/>
  <c r="L34" i="66"/>
  <c r="L33" i="66"/>
  <c r="D87" i="66"/>
  <c r="L83" i="66"/>
  <c r="C82" i="66"/>
  <c r="D79" i="66"/>
  <c r="L72" i="66"/>
  <c r="A72" i="66"/>
  <c r="D71" i="66"/>
  <c r="L64" i="66"/>
  <c r="A64" i="66"/>
  <c r="D63" i="66"/>
  <c r="L112" i="66"/>
  <c r="L109" i="66"/>
  <c r="L104" i="66"/>
  <c r="M102" i="66"/>
  <c r="A100" i="66"/>
  <c r="N94" i="66"/>
  <c r="N147" i="66"/>
  <c r="A143" i="66"/>
  <c r="D139" i="66"/>
  <c r="N138" i="66"/>
  <c r="N178" i="66"/>
  <c r="I178" i="66"/>
  <c r="D176" i="66"/>
  <c r="N175" i="66"/>
  <c r="D160" i="66"/>
  <c r="M157" i="66"/>
  <c r="I157" i="66"/>
  <c r="D154" i="66"/>
  <c r="N153" i="66"/>
  <c r="A21" i="67"/>
  <c r="N17" i="67"/>
  <c r="I17" i="67"/>
  <c r="A15" i="67"/>
  <c r="N12" i="67"/>
  <c r="N11" i="67"/>
  <c r="A7" i="67"/>
  <c r="M58" i="67"/>
  <c r="I58" i="67"/>
  <c r="C58" i="67"/>
  <c r="D34" i="67"/>
  <c r="N33" i="67"/>
  <c r="A117" i="65"/>
  <c r="A109" i="65"/>
  <c r="D105" i="65"/>
  <c r="A144" i="65"/>
  <c r="A29" i="66"/>
  <c r="C23" i="66"/>
  <c r="D53" i="65"/>
  <c r="D58" i="66"/>
  <c r="D50" i="66"/>
  <c r="A42" i="66"/>
  <c r="C34" i="66"/>
  <c r="D33" i="66"/>
  <c r="D84" i="66"/>
  <c r="D83" i="66"/>
  <c r="D75" i="66"/>
  <c r="D67" i="66"/>
  <c r="D113" i="66"/>
  <c r="C112" i="66"/>
  <c r="E110" i="66"/>
  <c r="D109" i="66"/>
  <c r="D105" i="66"/>
  <c r="A104" i="66"/>
  <c r="A102" i="66"/>
  <c r="E96" i="66"/>
  <c r="A94" i="66"/>
  <c r="D140" i="66"/>
  <c r="C138" i="66"/>
  <c r="D128" i="66"/>
  <c r="M178" i="66"/>
  <c r="D177" i="66"/>
  <c r="D161" i="66"/>
  <c r="L157" i="66"/>
  <c r="L153" i="66"/>
  <c r="D23" i="67"/>
  <c r="N21" i="67"/>
  <c r="I21" i="67"/>
  <c r="A19" i="67"/>
  <c r="M17" i="67"/>
  <c r="N16" i="67"/>
  <c r="N15" i="67"/>
  <c r="L12" i="67"/>
  <c r="L11" i="67"/>
  <c r="A9" i="67"/>
  <c r="N7" i="67"/>
  <c r="L58" i="67"/>
  <c r="A58" i="67"/>
  <c r="D57" i="67"/>
  <c r="D42" i="67"/>
  <c r="N41" i="67"/>
  <c r="N40" i="67"/>
  <c r="M34" i="67"/>
  <c r="I34" i="67"/>
  <c r="C34" i="67"/>
  <c r="L33" i="67"/>
  <c r="L87" i="67"/>
  <c r="L86" i="67"/>
  <c r="N78" i="67"/>
  <c r="A72" i="67"/>
  <c r="D110" i="67"/>
  <c r="M106" i="67"/>
  <c r="L147" i="67"/>
  <c r="N142" i="67"/>
  <c r="L131" i="67"/>
  <c r="D113" i="68"/>
  <c r="L123" i="68"/>
  <c r="A128" i="68"/>
  <c r="E128" i="68"/>
  <c r="I128" i="68"/>
  <c r="C130" i="68"/>
  <c r="F131" i="68"/>
  <c r="E132" i="68"/>
  <c r="I132" i="68"/>
  <c r="M132" i="68"/>
  <c r="D136" i="68"/>
  <c r="L136" i="68"/>
  <c r="D138" i="68"/>
  <c r="L138" i="68"/>
  <c r="L139" i="68"/>
  <c r="L143" i="68"/>
  <c r="B144" i="68"/>
  <c r="D152" i="68"/>
  <c r="L152" i="68"/>
  <c r="D160" i="68"/>
  <c r="L160" i="68"/>
  <c r="L80" i="67"/>
  <c r="L79" i="67"/>
  <c r="N72" i="67"/>
  <c r="M70" i="67"/>
  <c r="D68" i="67"/>
  <c r="N67" i="67"/>
  <c r="L113" i="67"/>
  <c r="M110" i="67"/>
  <c r="I110" i="67"/>
  <c r="A110" i="67"/>
  <c r="L109" i="67"/>
  <c r="A109" i="67"/>
  <c r="L94" i="67"/>
  <c r="L93" i="67"/>
  <c r="N149" i="67"/>
  <c r="L148" i="67"/>
  <c r="A148" i="67"/>
  <c r="D147" i="67"/>
  <c r="L144" i="67"/>
  <c r="L143" i="67"/>
  <c r="C142" i="67"/>
  <c r="A132" i="67"/>
  <c r="D131" i="67"/>
  <c r="L128" i="67"/>
  <c r="C126" i="67"/>
  <c r="C174" i="67"/>
  <c r="D173" i="67"/>
  <c r="C166" i="67"/>
  <c r="D165" i="67"/>
  <c r="D161" i="67"/>
  <c r="B92" i="68"/>
  <c r="F92" i="68"/>
  <c r="D105" i="68"/>
  <c r="L113" i="68"/>
  <c r="D122" i="68"/>
  <c r="L122" i="68"/>
  <c r="D130" i="68"/>
  <c r="L130" i="68"/>
  <c r="L131" i="68"/>
  <c r="D133" i="68"/>
  <c r="D134" i="68"/>
  <c r="M134" i="68"/>
  <c r="D135" i="68"/>
  <c r="E136" i="68"/>
  <c r="I136" i="68"/>
  <c r="M136" i="68"/>
  <c r="A138" i="68"/>
  <c r="E138" i="68"/>
  <c r="I138" i="68"/>
  <c r="M138" i="68"/>
  <c r="B139" i="68"/>
  <c r="B140" i="68"/>
  <c r="E144" i="68"/>
  <c r="E152" i="68"/>
  <c r="I152" i="68"/>
  <c r="M152" i="68"/>
  <c r="L153" i="68"/>
  <c r="E160" i="68"/>
  <c r="I160" i="68"/>
  <c r="M160" i="68"/>
  <c r="L161" i="68"/>
  <c r="D165" i="68"/>
  <c r="B174" i="68"/>
  <c r="L176" i="68"/>
  <c r="F177" i="68"/>
  <c r="F179" i="68"/>
  <c r="L72" i="67"/>
  <c r="L71" i="67"/>
  <c r="L67" i="67"/>
  <c r="N65" i="67"/>
  <c r="D106" i="67"/>
  <c r="A166" i="67"/>
  <c r="C160" i="67"/>
  <c r="C92" i="68"/>
  <c r="L92" i="68"/>
  <c r="A94" i="68"/>
  <c r="D96" i="68"/>
  <c r="L96" i="68"/>
  <c r="B99" i="68"/>
  <c r="L105" i="68"/>
  <c r="B177" i="68"/>
  <c r="L177" i="68"/>
  <c r="A80" i="67"/>
  <c r="C72" i="67"/>
  <c r="D71" i="67"/>
  <c r="D67" i="67"/>
  <c r="D109" i="67"/>
  <c r="N106" i="67"/>
  <c r="C104" i="67"/>
  <c r="C100" i="67"/>
  <c r="A94" i="67"/>
  <c r="D148" i="67"/>
  <c r="N147" i="67"/>
  <c r="A144" i="67"/>
  <c r="D132" i="67"/>
  <c r="N131" i="67"/>
  <c r="A128" i="67"/>
  <c r="L174" i="67"/>
  <c r="D172" i="67"/>
  <c r="N166" i="67"/>
  <c r="M164" i="67"/>
  <c r="D162" i="67"/>
  <c r="N161" i="67"/>
  <c r="N160" i="67"/>
  <c r="A154" i="67"/>
  <c r="D92" i="68"/>
  <c r="I92" i="68"/>
  <c r="M92" i="68"/>
  <c r="C94" i="68"/>
  <c r="M94" i="68"/>
  <c r="D95" i="68"/>
  <c r="E96" i="68"/>
  <c r="I96" i="68"/>
  <c r="M96" i="68"/>
  <c r="A102" i="68"/>
  <c r="D104" i="68"/>
  <c r="L104" i="68"/>
  <c r="B107" i="68"/>
  <c r="M110" i="68"/>
  <c r="I118" i="68"/>
  <c r="F119" i="68"/>
  <c r="D123" i="68"/>
  <c r="L132" i="68"/>
  <c r="N133" i="68"/>
  <c r="B136" i="68"/>
  <c r="C138" i="68"/>
  <c r="F139" i="68"/>
  <c r="E140" i="68"/>
  <c r="I140" i="68"/>
  <c r="N141" i="68"/>
  <c r="D143" i="68"/>
  <c r="B152" i="68"/>
  <c r="B160" i="68"/>
  <c r="F163" i="68"/>
  <c r="B165" i="68"/>
  <c r="L172" i="68"/>
  <c r="F174" i="68"/>
  <c r="B175" i="68"/>
  <c r="C177" i="68"/>
  <c r="M100" i="60"/>
  <c r="I100" i="60"/>
  <c r="C100" i="60"/>
  <c r="N98" i="60"/>
  <c r="C98" i="60"/>
  <c r="D100" i="60"/>
  <c r="D130" i="60"/>
  <c r="C128" i="60"/>
  <c r="M130" i="60"/>
  <c r="I130" i="60"/>
  <c r="P130" i="60" s="1"/>
  <c r="C130" i="60"/>
  <c r="N128" i="60"/>
  <c r="I128" i="60"/>
  <c r="P128" i="60" s="1"/>
  <c r="A128" i="60"/>
  <c r="L70" i="58"/>
  <c r="A68" i="58"/>
  <c r="N68" i="58"/>
  <c r="I68" i="58"/>
  <c r="C70" i="58"/>
  <c r="C130" i="63"/>
  <c r="M128" i="63"/>
  <c r="N128" i="63"/>
  <c r="A128" i="63"/>
  <c r="N131" i="63"/>
  <c r="L123" i="63"/>
  <c r="D123" i="63" s="1"/>
  <c r="A98" i="63"/>
  <c r="D70" i="62"/>
  <c r="M68" i="62"/>
  <c r="N42" i="63"/>
  <c r="C38" i="63"/>
  <c r="L37" i="63"/>
  <c r="N41" i="62"/>
  <c r="L41" i="62"/>
  <c r="C38" i="62"/>
  <c r="D41" i="62"/>
  <c r="I38" i="62"/>
  <c r="N12" i="63"/>
  <c r="I12" i="63"/>
  <c r="A12" i="63"/>
  <c r="M12" i="63"/>
  <c r="D12" i="63"/>
  <c r="N12" i="62"/>
  <c r="D12" i="62"/>
  <c r="M12" i="62"/>
  <c r="I12" i="62"/>
  <c r="C12" i="62"/>
  <c r="L12" i="62"/>
  <c r="I67" i="58"/>
  <c r="A67" i="58" s="1"/>
  <c r="E23" i="57"/>
  <c r="E12" i="57"/>
  <c r="E57" i="57"/>
  <c r="E42" i="57"/>
  <c r="E114" i="57"/>
  <c r="N113" i="57"/>
  <c r="N106" i="57"/>
  <c r="E106" i="57"/>
  <c r="N105" i="57"/>
  <c r="E105" i="57"/>
  <c r="N98" i="57"/>
  <c r="N146" i="57"/>
  <c r="N138" i="57"/>
  <c r="N17" i="58"/>
  <c r="E17" i="58"/>
  <c r="C49" i="58"/>
  <c r="N42" i="58"/>
  <c r="E80" i="58"/>
  <c r="E75" i="58"/>
  <c r="E118" i="58"/>
  <c r="C117" i="58"/>
  <c r="D108" i="58"/>
  <c r="N108" i="58"/>
  <c r="B147" i="58"/>
  <c r="A147" i="58"/>
  <c r="L147" i="58"/>
  <c r="E147" i="58"/>
  <c r="B144" i="58"/>
  <c r="N144" i="58"/>
  <c r="D137" i="58"/>
  <c r="C137" i="58"/>
  <c r="N137" i="58"/>
  <c r="B62" i="57"/>
  <c r="E29" i="57"/>
  <c r="M28" i="57"/>
  <c r="I28" i="57"/>
  <c r="D28" i="57"/>
  <c r="M27" i="57"/>
  <c r="I27" i="57"/>
  <c r="D27" i="57"/>
  <c r="E25" i="57"/>
  <c r="M24" i="57"/>
  <c r="I24" i="57"/>
  <c r="D24" i="57"/>
  <c r="M23" i="57"/>
  <c r="I23" i="57"/>
  <c r="D23" i="57"/>
  <c r="F22" i="57"/>
  <c r="E20" i="57"/>
  <c r="E19" i="57"/>
  <c r="E16" i="57"/>
  <c r="E15" i="57"/>
  <c r="E13" i="57"/>
  <c r="M12" i="57"/>
  <c r="I12" i="57"/>
  <c r="D12" i="57"/>
  <c r="M11" i="57"/>
  <c r="I11" i="57"/>
  <c r="D11" i="57"/>
  <c r="M58" i="57"/>
  <c r="I58" i="57"/>
  <c r="D58" i="57"/>
  <c r="M57" i="57"/>
  <c r="I57" i="57"/>
  <c r="D57" i="57"/>
  <c r="N56" i="57"/>
  <c r="E54" i="57"/>
  <c r="E53" i="57"/>
  <c r="A49" i="57"/>
  <c r="L46" i="57"/>
  <c r="A46" i="57"/>
  <c r="L45" i="57"/>
  <c r="C45" i="57"/>
  <c r="C44" i="57"/>
  <c r="M42" i="57"/>
  <c r="I42" i="57"/>
  <c r="D42" i="57"/>
  <c r="M41" i="57"/>
  <c r="I41" i="57"/>
  <c r="D41" i="57"/>
  <c r="N40" i="57"/>
  <c r="E38" i="57"/>
  <c r="M34" i="57"/>
  <c r="N34" i="57" s="1"/>
  <c r="I34" i="57"/>
  <c r="A34" i="57" s="1"/>
  <c r="E88" i="57"/>
  <c r="N87" i="57"/>
  <c r="E86" i="57"/>
  <c r="A82" i="57"/>
  <c r="M80" i="57"/>
  <c r="A80" i="57"/>
  <c r="D79" i="57"/>
  <c r="L78" i="57"/>
  <c r="C78" i="57"/>
  <c r="E76" i="57"/>
  <c r="N75" i="57"/>
  <c r="E74" i="57"/>
  <c r="L72" i="57"/>
  <c r="A72" i="57"/>
  <c r="D71" i="57"/>
  <c r="L70" i="57"/>
  <c r="A117" i="57"/>
  <c r="M114" i="57"/>
  <c r="I114" i="57"/>
  <c r="D114" i="57"/>
  <c r="M113" i="57"/>
  <c r="I113" i="57"/>
  <c r="D113" i="57"/>
  <c r="N112" i="57"/>
  <c r="A109" i="57"/>
  <c r="M106" i="57"/>
  <c r="I106" i="57"/>
  <c r="D106" i="57"/>
  <c r="M105" i="57"/>
  <c r="I105" i="57"/>
  <c r="D105" i="57"/>
  <c r="N104" i="57"/>
  <c r="M98" i="57"/>
  <c r="I98" i="57"/>
  <c r="D98" i="57"/>
  <c r="N148" i="57"/>
  <c r="I148" i="57"/>
  <c r="C148" i="57"/>
  <c r="L147" i="57"/>
  <c r="M146" i="57"/>
  <c r="I146" i="57"/>
  <c r="D146" i="57"/>
  <c r="N145" i="57"/>
  <c r="N140" i="57"/>
  <c r="I140" i="57"/>
  <c r="C140" i="57"/>
  <c r="L139" i="57"/>
  <c r="M138" i="57"/>
  <c r="I138" i="57"/>
  <c r="D138" i="57"/>
  <c r="N137" i="57"/>
  <c r="E132" i="57"/>
  <c r="N131" i="57"/>
  <c r="E130" i="57"/>
  <c r="L178" i="57"/>
  <c r="C178" i="57"/>
  <c r="L177" i="57"/>
  <c r="N176" i="57"/>
  <c r="E174" i="57"/>
  <c r="C173" i="57"/>
  <c r="L170" i="57"/>
  <c r="C170" i="57"/>
  <c r="L169" i="57"/>
  <c r="N168" i="57"/>
  <c r="E166" i="57"/>
  <c r="C165" i="57"/>
  <c r="L162" i="57"/>
  <c r="C162" i="57"/>
  <c r="L161" i="57"/>
  <c r="N160" i="57"/>
  <c r="A158" i="57"/>
  <c r="E29" i="58"/>
  <c r="E28" i="58"/>
  <c r="A24" i="58"/>
  <c r="L21" i="58"/>
  <c r="A21" i="58"/>
  <c r="L20" i="58"/>
  <c r="C20" i="58"/>
  <c r="C19" i="58"/>
  <c r="M17" i="58"/>
  <c r="I17" i="58"/>
  <c r="D17" i="58"/>
  <c r="M16" i="58"/>
  <c r="I16" i="58"/>
  <c r="D16" i="58"/>
  <c r="N15" i="58"/>
  <c r="E13" i="58"/>
  <c r="D12" i="58"/>
  <c r="C11" i="58"/>
  <c r="M9" i="58"/>
  <c r="I9" i="58"/>
  <c r="D9" i="58"/>
  <c r="L8" i="58"/>
  <c r="N7" i="58"/>
  <c r="E5" i="58"/>
  <c r="C4" i="58"/>
  <c r="E58" i="58"/>
  <c r="C57" i="58"/>
  <c r="L54" i="58"/>
  <c r="A54" i="58"/>
  <c r="D53" i="58"/>
  <c r="C52" i="58"/>
  <c r="M50" i="58"/>
  <c r="I50" i="58"/>
  <c r="D50" i="58"/>
  <c r="N49" i="58"/>
  <c r="A46" i="58"/>
  <c r="D45" i="58"/>
  <c r="C44" i="58"/>
  <c r="M42" i="58"/>
  <c r="I42" i="58"/>
  <c r="D42" i="58"/>
  <c r="N41" i="58"/>
  <c r="N88" i="58"/>
  <c r="I88" i="58"/>
  <c r="A88" i="58"/>
  <c r="L87" i="58"/>
  <c r="A87" i="58"/>
  <c r="L86" i="58"/>
  <c r="C86" i="58"/>
  <c r="N84" i="58"/>
  <c r="I84" i="58"/>
  <c r="A84" i="58"/>
  <c r="L83" i="58"/>
  <c r="A83" i="58"/>
  <c r="D82" i="58"/>
  <c r="N80" i="58"/>
  <c r="I80" i="58"/>
  <c r="A80" i="58"/>
  <c r="L79" i="58"/>
  <c r="A79" i="58"/>
  <c r="L78" i="58"/>
  <c r="E76" i="58"/>
  <c r="M75" i="58"/>
  <c r="I75" i="58"/>
  <c r="D75" i="58"/>
  <c r="L74" i="58"/>
  <c r="N73" i="58"/>
  <c r="M72" i="58"/>
  <c r="N69" i="58"/>
  <c r="M118" i="58"/>
  <c r="I118" i="58"/>
  <c r="D118" i="58"/>
  <c r="N117" i="58"/>
  <c r="A114" i="58"/>
  <c r="D113" i="58"/>
  <c r="M110" i="58"/>
  <c r="A109" i="58"/>
  <c r="L109" i="58"/>
  <c r="C109" i="58"/>
  <c r="B102" i="58"/>
  <c r="C102" i="58"/>
  <c r="L102" i="58"/>
  <c r="E102" i="58"/>
  <c r="N101" i="58"/>
  <c r="N149" i="58"/>
  <c r="B148" i="58"/>
  <c r="N148" i="58"/>
  <c r="N147" i="58"/>
  <c r="I147" i="58"/>
  <c r="D147" i="58"/>
  <c r="B142" i="58"/>
  <c r="C142" i="58"/>
  <c r="L142" i="58"/>
  <c r="A142" i="58"/>
  <c r="E142" i="58"/>
  <c r="N28" i="57"/>
  <c r="E28" i="57"/>
  <c r="N23" i="57"/>
  <c r="N12" i="57"/>
  <c r="N11" i="57"/>
  <c r="E16" i="58"/>
  <c r="N9" i="58"/>
  <c r="N50" i="58"/>
  <c r="E50" i="58"/>
  <c r="E88" i="58"/>
  <c r="N75" i="58"/>
  <c r="B32" i="58"/>
  <c r="B62" i="58"/>
  <c r="L28" i="57"/>
  <c r="A28" i="57"/>
  <c r="L27" i="57"/>
  <c r="C27" i="57"/>
  <c r="L24" i="57"/>
  <c r="A24" i="57"/>
  <c r="L23" i="57"/>
  <c r="C23" i="57"/>
  <c r="E21" i="57"/>
  <c r="E17" i="57"/>
  <c r="L12" i="57"/>
  <c r="A12" i="57"/>
  <c r="L11" i="57"/>
  <c r="C11" i="57"/>
  <c r="M9" i="57"/>
  <c r="L58" i="57"/>
  <c r="A58" i="57"/>
  <c r="L57" i="57"/>
  <c r="C57" i="57"/>
  <c r="C56" i="57"/>
  <c r="N52" i="57"/>
  <c r="E50" i="57"/>
  <c r="E49" i="57"/>
  <c r="A45" i="57"/>
  <c r="L42" i="57"/>
  <c r="A42" i="57"/>
  <c r="L41" i="57"/>
  <c r="C41" i="57"/>
  <c r="C40" i="57"/>
  <c r="D38" i="57"/>
  <c r="L34" i="57"/>
  <c r="C34" i="57" s="1"/>
  <c r="L87" i="57"/>
  <c r="E84" i="57"/>
  <c r="E82" i="57"/>
  <c r="A78" i="57"/>
  <c r="L75" i="57"/>
  <c r="L66" i="57"/>
  <c r="E118" i="57"/>
  <c r="E117" i="57"/>
  <c r="L114" i="57"/>
  <c r="A114" i="57"/>
  <c r="L113" i="57"/>
  <c r="C113" i="57"/>
  <c r="C112" i="57"/>
  <c r="E110" i="57"/>
  <c r="E109" i="57"/>
  <c r="L106" i="57"/>
  <c r="A106" i="57"/>
  <c r="L105" i="57"/>
  <c r="C105" i="57"/>
  <c r="C104" i="57"/>
  <c r="E102" i="57"/>
  <c r="E101" i="57"/>
  <c r="L98" i="57"/>
  <c r="A98" i="57"/>
  <c r="M148" i="57"/>
  <c r="A148" i="57"/>
  <c r="D147" i="57"/>
  <c r="L146" i="57"/>
  <c r="C146" i="57"/>
  <c r="E144" i="57"/>
  <c r="N143" i="57"/>
  <c r="E142" i="57"/>
  <c r="M140" i="57"/>
  <c r="A140" i="57"/>
  <c r="D139" i="57"/>
  <c r="L138" i="57"/>
  <c r="C138" i="57"/>
  <c r="E136" i="57"/>
  <c r="N135" i="57"/>
  <c r="E134" i="57"/>
  <c r="M132" i="57"/>
  <c r="I132" i="57"/>
  <c r="C132" i="57"/>
  <c r="L131" i="57"/>
  <c r="M130" i="57"/>
  <c r="I130" i="57"/>
  <c r="C130" i="57"/>
  <c r="N128" i="57"/>
  <c r="A178" i="57"/>
  <c r="D177" i="57"/>
  <c r="C176" i="57"/>
  <c r="M174" i="57"/>
  <c r="I174" i="57"/>
  <c r="D174" i="57"/>
  <c r="N173" i="57"/>
  <c r="A170" i="57"/>
  <c r="D169" i="57"/>
  <c r="C168" i="57"/>
  <c r="D166" i="57"/>
  <c r="A162" i="57"/>
  <c r="D161" i="57"/>
  <c r="C160" i="57"/>
  <c r="E158" i="57"/>
  <c r="N27" i="58"/>
  <c r="E25" i="58"/>
  <c r="E24" i="58"/>
  <c r="A20" i="58"/>
  <c r="L17" i="58"/>
  <c r="A17" i="58"/>
  <c r="L16" i="58"/>
  <c r="C16" i="58"/>
  <c r="C15" i="58"/>
  <c r="L9" i="58"/>
  <c r="A9" i="58"/>
  <c r="D8" i="58"/>
  <c r="C7" i="58"/>
  <c r="C53" i="58"/>
  <c r="L50" i="58"/>
  <c r="C50" i="58"/>
  <c r="L49" i="58"/>
  <c r="N48" i="58"/>
  <c r="E46" i="58"/>
  <c r="C45" i="58"/>
  <c r="L42" i="58"/>
  <c r="C42" i="58"/>
  <c r="L41" i="58"/>
  <c r="N40" i="58"/>
  <c r="E38" i="58"/>
  <c r="M88" i="58"/>
  <c r="A86" i="58"/>
  <c r="M84" i="58"/>
  <c r="C82" i="58"/>
  <c r="M80" i="58"/>
  <c r="D78" i="58"/>
  <c r="L75" i="58"/>
  <c r="A75" i="58"/>
  <c r="D74" i="58"/>
  <c r="B73" i="58"/>
  <c r="E71" i="58"/>
  <c r="D70" i="58"/>
  <c r="E68" i="58"/>
  <c r="L118" i="58"/>
  <c r="C118" i="58"/>
  <c r="L117" i="58"/>
  <c r="N116" i="58"/>
  <c r="E114" i="58"/>
  <c r="C113" i="58"/>
  <c r="D100" i="58"/>
  <c r="N100" i="58"/>
  <c r="C149" i="58"/>
  <c r="M147" i="58"/>
  <c r="A146" i="58"/>
  <c r="L146" i="58"/>
  <c r="D146" i="58"/>
  <c r="D145" i="58"/>
  <c r="N145" i="58"/>
  <c r="N27" i="57"/>
  <c r="E27" i="57"/>
  <c r="N24" i="57"/>
  <c r="E24" i="57"/>
  <c r="E11" i="57"/>
  <c r="E58" i="57"/>
  <c r="N57" i="57"/>
  <c r="N42" i="57"/>
  <c r="N41" i="57"/>
  <c r="E41" i="57"/>
  <c r="N114" i="57"/>
  <c r="E113" i="57"/>
  <c r="E98" i="57"/>
  <c r="E148" i="57"/>
  <c r="E146" i="57"/>
  <c r="E140" i="57"/>
  <c r="E138" i="57"/>
  <c r="N16" i="58"/>
  <c r="E9" i="58"/>
  <c r="E42" i="58"/>
  <c r="C41" i="58"/>
  <c r="E84" i="58"/>
  <c r="A27" i="57"/>
  <c r="A23" i="57"/>
  <c r="A11" i="57"/>
  <c r="A57" i="57"/>
  <c r="C52" i="57"/>
  <c r="E46" i="57"/>
  <c r="E45" i="57"/>
  <c r="A41" i="57"/>
  <c r="D87" i="57"/>
  <c r="E80" i="57"/>
  <c r="E78" i="57"/>
  <c r="D75" i="57"/>
  <c r="E72" i="57"/>
  <c r="D70" i="57"/>
  <c r="A113" i="57"/>
  <c r="A105" i="57"/>
  <c r="A146" i="57"/>
  <c r="A138" i="57"/>
  <c r="D131" i="57"/>
  <c r="E178" i="57"/>
  <c r="C177" i="57"/>
  <c r="E170" i="57"/>
  <c r="C169" i="57"/>
  <c r="E162" i="57"/>
  <c r="C161" i="57"/>
  <c r="C27" i="58"/>
  <c r="E21" i="58"/>
  <c r="E20" i="58"/>
  <c r="A16" i="58"/>
  <c r="C8" i="58"/>
  <c r="E54" i="58"/>
  <c r="A50" i="58"/>
  <c r="D49" i="58"/>
  <c r="C48" i="58"/>
  <c r="A42" i="58"/>
  <c r="D41" i="58"/>
  <c r="C40" i="58"/>
  <c r="E87" i="58"/>
  <c r="E86" i="58"/>
  <c r="E83" i="58"/>
  <c r="E79" i="58"/>
  <c r="C78" i="58"/>
  <c r="C74" i="58"/>
  <c r="E72" i="58"/>
  <c r="A118" i="58"/>
  <c r="D117" i="58"/>
  <c r="C116" i="58"/>
  <c r="B110" i="58"/>
  <c r="C110" i="58"/>
  <c r="L110" i="58"/>
  <c r="E110" i="58"/>
  <c r="C108" i="58"/>
  <c r="A101" i="58"/>
  <c r="L101" i="58"/>
  <c r="C101" i="58"/>
  <c r="B143" i="58"/>
  <c r="A143" i="58"/>
  <c r="L143" i="58"/>
  <c r="E143" i="58"/>
  <c r="C134" i="58"/>
  <c r="C129" i="58"/>
  <c r="I178" i="58"/>
  <c r="D178" i="58"/>
  <c r="E176" i="58"/>
  <c r="A174" i="58"/>
  <c r="D173" i="58"/>
  <c r="L172" i="58"/>
  <c r="C172" i="58"/>
  <c r="E170" i="58"/>
  <c r="E168" i="58"/>
  <c r="L166" i="58"/>
  <c r="A166" i="58"/>
  <c r="D165" i="58"/>
  <c r="L164" i="58"/>
  <c r="C164" i="58"/>
  <c r="E162" i="58"/>
  <c r="N161" i="58"/>
  <c r="E160" i="58"/>
  <c r="L158" i="58"/>
  <c r="A158" i="58"/>
  <c r="L156" i="58"/>
  <c r="A28" i="59"/>
  <c r="M25" i="59"/>
  <c r="I25" i="59"/>
  <c r="D25" i="59"/>
  <c r="M24" i="59"/>
  <c r="I24" i="59"/>
  <c r="D24" i="59"/>
  <c r="N23" i="59"/>
  <c r="N19" i="59"/>
  <c r="A16" i="59"/>
  <c r="M13" i="59"/>
  <c r="I13" i="59"/>
  <c r="D13" i="59"/>
  <c r="M12" i="59"/>
  <c r="I12" i="59"/>
  <c r="D12" i="59"/>
  <c r="N11" i="59"/>
  <c r="C8" i="59"/>
  <c r="M5" i="59"/>
  <c r="I5" i="59"/>
  <c r="D5" i="59"/>
  <c r="N4" i="59"/>
  <c r="A58" i="59"/>
  <c r="D57" i="59"/>
  <c r="E54" i="59"/>
  <c r="C53" i="59"/>
  <c r="N51" i="59"/>
  <c r="M50" i="59"/>
  <c r="I50" i="59"/>
  <c r="D50" i="59"/>
  <c r="N49" i="59"/>
  <c r="F47" i="59"/>
  <c r="L46" i="59"/>
  <c r="C46" i="59"/>
  <c r="L45" i="59"/>
  <c r="N44" i="59"/>
  <c r="A42" i="59"/>
  <c r="D41" i="59"/>
  <c r="C40" i="59"/>
  <c r="M38" i="59"/>
  <c r="I38" i="59"/>
  <c r="D38" i="59"/>
  <c r="N37" i="59"/>
  <c r="L34" i="59"/>
  <c r="C34" i="59"/>
  <c r="L33" i="59"/>
  <c r="A86" i="59"/>
  <c r="M84" i="59"/>
  <c r="I84" i="59"/>
  <c r="C84" i="59"/>
  <c r="L83" i="59"/>
  <c r="M82" i="59"/>
  <c r="I82" i="59"/>
  <c r="D82" i="59"/>
  <c r="A78" i="59"/>
  <c r="M76" i="59"/>
  <c r="I76" i="59"/>
  <c r="C76" i="59"/>
  <c r="L75" i="59"/>
  <c r="M74" i="59"/>
  <c r="I74" i="59"/>
  <c r="P74" i="59" s="1"/>
  <c r="D74" i="59"/>
  <c r="A70" i="59"/>
  <c r="E118" i="59"/>
  <c r="E117" i="59"/>
  <c r="L114" i="59"/>
  <c r="A114" i="59"/>
  <c r="L113" i="59"/>
  <c r="C113" i="59"/>
  <c r="N111" i="59"/>
  <c r="I111" i="59"/>
  <c r="B111" i="59"/>
  <c r="M110" i="59"/>
  <c r="I110" i="59"/>
  <c r="D110" i="59"/>
  <c r="M109" i="59"/>
  <c r="I109" i="59"/>
  <c r="D109" i="59"/>
  <c r="N108" i="59"/>
  <c r="A105" i="59"/>
  <c r="M102" i="59"/>
  <c r="I102" i="59"/>
  <c r="D102" i="59"/>
  <c r="M101" i="59"/>
  <c r="I101" i="59"/>
  <c r="D101" i="59"/>
  <c r="N100" i="59"/>
  <c r="M94" i="59"/>
  <c r="N94" i="59" s="1"/>
  <c r="I94" i="59"/>
  <c r="A94" i="59" s="1"/>
  <c r="M148" i="59"/>
  <c r="A148" i="59"/>
  <c r="D147" i="59"/>
  <c r="L146" i="59"/>
  <c r="C146" i="59"/>
  <c r="E144" i="59"/>
  <c r="N143" i="59"/>
  <c r="E142" i="59"/>
  <c r="L140" i="59"/>
  <c r="A140" i="59"/>
  <c r="D139" i="59"/>
  <c r="L138" i="59"/>
  <c r="C138" i="59"/>
  <c r="E136" i="59"/>
  <c r="N135" i="59"/>
  <c r="E134" i="59"/>
  <c r="N133" i="59"/>
  <c r="L132" i="59"/>
  <c r="A132" i="59"/>
  <c r="D131" i="59"/>
  <c r="L130" i="59"/>
  <c r="C130" i="59"/>
  <c r="N128" i="59"/>
  <c r="I128" i="59"/>
  <c r="A128" i="59"/>
  <c r="L178" i="59"/>
  <c r="C178" i="59"/>
  <c r="L177" i="59"/>
  <c r="N176" i="59"/>
  <c r="E174" i="59"/>
  <c r="C173" i="59"/>
  <c r="L170" i="59"/>
  <c r="C170" i="59"/>
  <c r="L169" i="59"/>
  <c r="N168" i="59"/>
  <c r="E166" i="59"/>
  <c r="E165" i="59"/>
  <c r="A161" i="59"/>
  <c r="M154" i="59"/>
  <c r="N154" i="59" s="1"/>
  <c r="I154" i="59"/>
  <c r="A154" i="59" s="1"/>
  <c r="M29" i="60"/>
  <c r="I29" i="60"/>
  <c r="D29" i="60"/>
  <c r="L28" i="60"/>
  <c r="N27" i="60"/>
  <c r="E25" i="60"/>
  <c r="N24" i="60"/>
  <c r="N22" i="60"/>
  <c r="L21" i="60"/>
  <c r="A21" i="60"/>
  <c r="D20" i="60"/>
  <c r="C19" i="60"/>
  <c r="M17" i="60"/>
  <c r="I17" i="60"/>
  <c r="D17" i="60"/>
  <c r="M16" i="60"/>
  <c r="I16" i="60"/>
  <c r="D16" i="60"/>
  <c r="N15" i="60"/>
  <c r="E13" i="60"/>
  <c r="C12" i="60"/>
  <c r="L9" i="60"/>
  <c r="A9" i="60"/>
  <c r="D8" i="60"/>
  <c r="C7" i="60"/>
  <c r="M5" i="60"/>
  <c r="I5" i="60"/>
  <c r="D5" i="60"/>
  <c r="N4" i="60"/>
  <c r="M58" i="60"/>
  <c r="A57" i="60"/>
  <c r="N54" i="60"/>
  <c r="I54" i="60"/>
  <c r="A54" i="60"/>
  <c r="L53" i="60"/>
  <c r="A52" i="60"/>
  <c r="L52" i="60"/>
  <c r="C52" i="60"/>
  <c r="N49" i="60"/>
  <c r="A49" i="60"/>
  <c r="A48" i="60"/>
  <c r="N48" i="60"/>
  <c r="C48" i="60"/>
  <c r="M46" i="60"/>
  <c r="B42" i="60"/>
  <c r="M42" i="60"/>
  <c r="E42" i="60"/>
  <c r="M41" i="60"/>
  <c r="I41" i="60"/>
  <c r="D41" i="60"/>
  <c r="L40" i="60"/>
  <c r="M38" i="60"/>
  <c r="M37" i="60"/>
  <c r="A36" i="60"/>
  <c r="L36" i="60"/>
  <c r="C36" i="60"/>
  <c r="N33" i="60"/>
  <c r="N87" i="60"/>
  <c r="B86" i="60"/>
  <c r="D86" i="60"/>
  <c r="I86" i="60"/>
  <c r="M86" i="60"/>
  <c r="C86" i="60"/>
  <c r="B83" i="60"/>
  <c r="D83" i="60"/>
  <c r="I83" i="60"/>
  <c r="M83" i="60"/>
  <c r="A83" i="60"/>
  <c r="L78" i="60"/>
  <c r="L75" i="60"/>
  <c r="N74" i="60"/>
  <c r="A74" i="60"/>
  <c r="N71" i="60"/>
  <c r="A70" i="60"/>
  <c r="C70" i="60"/>
  <c r="I70" i="60"/>
  <c r="M70" i="60"/>
  <c r="B68" i="60"/>
  <c r="M68" i="60"/>
  <c r="E68" i="60"/>
  <c r="M67" i="60"/>
  <c r="I67" i="60"/>
  <c r="D67" i="60"/>
  <c r="N64" i="60"/>
  <c r="I64" i="60"/>
  <c r="D64" i="60"/>
  <c r="B118" i="60"/>
  <c r="A118" i="60"/>
  <c r="C118" i="60"/>
  <c r="L118" i="60"/>
  <c r="E118" i="60"/>
  <c r="I116" i="60"/>
  <c r="C116" i="60"/>
  <c r="A113" i="60"/>
  <c r="L113" i="60"/>
  <c r="N113" i="60"/>
  <c r="D104" i="60"/>
  <c r="A104" i="60"/>
  <c r="L104" i="60"/>
  <c r="E104" i="60"/>
  <c r="I96" i="60"/>
  <c r="A96" i="60" s="1"/>
  <c r="A147" i="60"/>
  <c r="L147" i="60"/>
  <c r="N147" i="60"/>
  <c r="N136" i="60"/>
  <c r="I136" i="60"/>
  <c r="C136" i="60"/>
  <c r="B134" i="60"/>
  <c r="A134" i="60"/>
  <c r="C134" i="60"/>
  <c r="L134" i="60"/>
  <c r="E134" i="60"/>
  <c r="A131" i="60"/>
  <c r="L131" i="60"/>
  <c r="N131" i="60"/>
  <c r="I126" i="60"/>
  <c r="A126" i="60" s="1"/>
  <c r="N165" i="60"/>
  <c r="D164" i="60"/>
  <c r="C164" i="60"/>
  <c r="N164" i="60"/>
  <c r="B29" i="61"/>
  <c r="C29" i="61"/>
  <c r="L29" i="61"/>
  <c r="D29" i="61"/>
  <c r="I29" i="61"/>
  <c r="M29" i="61"/>
  <c r="A29" i="61"/>
  <c r="A20" i="61"/>
  <c r="D20" i="61"/>
  <c r="L20" i="61"/>
  <c r="N19" i="61"/>
  <c r="N13" i="61"/>
  <c r="D56" i="61"/>
  <c r="N56" i="61"/>
  <c r="N50" i="61"/>
  <c r="I50" i="61"/>
  <c r="D50" i="61"/>
  <c r="B45" i="61"/>
  <c r="C45" i="61"/>
  <c r="L45" i="61"/>
  <c r="D45" i="61"/>
  <c r="I45" i="61"/>
  <c r="M45" i="61"/>
  <c r="A45" i="61"/>
  <c r="D40" i="61"/>
  <c r="N40" i="61"/>
  <c r="B34" i="61"/>
  <c r="A34" i="61"/>
  <c r="C34" i="61"/>
  <c r="L34" i="61"/>
  <c r="E34" i="61"/>
  <c r="D86" i="61"/>
  <c r="A86" i="61"/>
  <c r="L86" i="61"/>
  <c r="E86" i="61"/>
  <c r="N84" i="61"/>
  <c r="N78" i="61"/>
  <c r="I78" i="61"/>
  <c r="P78" i="61" s="1"/>
  <c r="C78" i="61"/>
  <c r="A75" i="61"/>
  <c r="D75" i="61"/>
  <c r="L75" i="61"/>
  <c r="N74" i="61"/>
  <c r="N68" i="61"/>
  <c r="I68" i="61"/>
  <c r="D68" i="61"/>
  <c r="A67" i="61"/>
  <c r="D67" i="61"/>
  <c r="L67" i="61"/>
  <c r="I118" i="61"/>
  <c r="C118" i="61"/>
  <c r="B116" i="61"/>
  <c r="A116" i="61"/>
  <c r="C116" i="61"/>
  <c r="L116" i="61"/>
  <c r="E116" i="61"/>
  <c r="A113" i="61"/>
  <c r="D113" i="61"/>
  <c r="L113" i="61"/>
  <c r="N112" i="61"/>
  <c r="A109" i="61"/>
  <c r="L109" i="61"/>
  <c r="N109" i="61"/>
  <c r="N102" i="61"/>
  <c r="B94" i="61"/>
  <c r="A94" i="61"/>
  <c r="C94" i="61"/>
  <c r="L94" i="61"/>
  <c r="E94" i="61"/>
  <c r="N139" i="61"/>
  <c r="B128" i="61"/>
  <c r="L128" i="61"/>
  <c r="I128" i="61"/>
  <c r="P128" i="61" s="1"/>
  <c r="M128" i="61"/>
  <c r="A177" i="61"/>
  <c r="D177" i="61"/>
  <c r="L177" i="61"/>
  <c r="N176" i="61"/>
  <c r="B162" i="61"/>
  <c r="A162" i="61"/>
  <c r="L162" i="61"/>
  <c r="C162" i="61"/>
  <c r="I162" i="61"/>
  <c r="M162" i="61"/>
  <c r="N160" i="61"/>
  <c r="N24" i="62"/>
  <c r="B58" i="62"/>
  <c r="A58" i="62"/>
  <c r="M58" i="62"/>
  <c r="C58" i="62"/>
  <c r="I58" i="62"/>
  <c r="N58" i="62"/>
  <c r="B128" i="62"/>
  <c r="D128" i="62"/>
  <c r="I128" i="62"/>
  <c r="M128" i="62"/>
  <c r="E128" i="62"/>
  <c r="L128" i="62"/>
  <c r="N128" i="62"/>
  <c r="B71" i="63"/>
  <c r="C71" i="63"/>
  <c r="L71" i="63"/>
  <c r="D71" i="63"/>
  <c r="I71" i="63"/>
  <c r="M71" i="63"/>
  <c r="A71" i="63"/>
  <c r="E71" i="63"/>
  <c r="N71" i="63"/>
  <c r="D146" i="63"/>
  <c r="N146" i="63"/>
  <c r="C146" i="63"/>
  <c r="D86" i="65"/>
  <c r="C86" i="65"/>
  <c r="N86" i="65"/>
  <c r="B116" i="65"/>
  <c r="F116" i="65"/>
  <c r="D156" i="65"/>
  <c r="C156" i="65"/>
  <c r="N156" i="65"/>
  <c r="C43" i="65"/>
  <c r="N43" i="65"/>
  <c r="E135" i="58"/>
  <c r="E174" i="58"/>
  <c r="A172" i="58"/>
  <c r="A164" i="58"/>
  <c r="E29" i="59"/>
  <c r="E28" i="59"/>
  <c r="C23" i="59"/>
  <c r="E21" i="59"/>
  <c r="D20" i="59"/>
  <c r="C19" i="59"/>
  <c r="E17" i="59"/>
  <c r="E16" i="59"/>
  <c r="C11" i="59"/>
  <c r="E9" i="59"/>
  <c r="E59" i="59"/>
  <c r="E58" i="59"/>
  <c r="C57" i="59"/>
  <c r="C48" i="59"/>
  <c r="A46" i="59"/>
  <c r="D45" i="59"/>
  <c r="C44" i="59"/>
  <c r="E42" i="59"/>
  <c r="C41" i="59"/>
  <c r="A34" i="59"/>
  <c r="D33" i="59"/>
  <c r="E88" i="59"/>
  <c r="E86" i="59"/>
  <c r="D83" i="59"/>
  <c r="E80" i="59"/>
  <c r="E78" i="59"/>
  <c r="D75" i="59"/>
  <c r="E72" i="59"/>
  <c r="E70" i="59"/>
  <c r="A113" i="59"/>
  <c r="F108" i="59"/>
  <c r="E106" i="59"/>
  <c r="E105" i="59"/>
  <c r="C100" i="59"/>
  <c r="E98" i="59"/>
  <c r="A146" i="59"/>
  <c r="L143" i="59"/>
  <c r="A138" i="59"/>
  <c r="L135" i="59"/>
  <c r="A130" i="59"/>
  <c r="M128" i="59"/>
  <c r="A178" i="59"/>
  <c r="D177" i="59"/>
  <c r="C176" i="59"/>
  <c r="A170" i="59"/>
  <c r="D169" i="59"/>
  <c r="C168" i="59"/>
  <c r="N164" i="59"/>
  <c r="E162" i="59"/>
  <c r="E161" i="59"/>
  <c r="L154" i="59"/>
  <c r="C154" i="59" s="1"/>
  <c r="L29" i="60"/>
  <c r="A29" i="60"/>
  <c r="D28" i="60"/>
  <c r="C27" i="60"/>
  <c r="L24" i="60"/>
  <c r="N23" i="60"/>
  <c r="C20" i="60"/>
  <c r="L17" i="60"/>
  <c r="A17" i="60"/>
  <c r="L16" i="60"/>
  <c r="C16" i="60"/>
  <c r="C15" i="60"/>
  <c r="C8" i="60"/>
  <c r="L5" i="60"/>
  <c r="C5" i="60"/>
  <c r="L4" i="60"/>
  <c r="E57" i="60"/>
  <c r="C56" i="60"/>
  <c r="M54" i="60"/>
  <c r="I42" i="60"/>
  <c r="A42" i="60"/>
  <c r="L41" i="60"/>
  <c r="N86" i="60"/>
  <c r="A86" i="60"/>
  <c r="N83" i="60"/>
  <c r="B82" i="60"/>
  <c r="D82" i="60"/>
  <c r="I82" i="60"/>
  <c r="M82" i="60"/>
  <c r="C82" i="60"/>
  <c r="B79" i="60"/>
  <c r="D79" i="60"/>
  <c r="I79" i="60"/>
  <c r="M79" i="60"/>
  <c r="A79" i="60"/>
  <c r="N70" i="60"/>
  <c r="I68" i="60"/>
  <c r="A68" i="60"/>
  <c r="L67" i="60"/>
  <c r="A67" i="60"/>
  <c r="M64" i="60"/>
  <c r="A63" i="60"/>
  <c r="L63" i="60"/>
  <c r="N118" i="60"/>
  <c r="I118" i="60"/>
  <c r="D118" i="60"/>
  <c r="A117" i="60"/>
  <c r="D117" i="60"/>
  <c r="L117" i="60"/>
  <c r="B114" i="60"/>
  <c r="C114" i="60"/>
  <c r="L114" i="60"/>
  <c r="D114" i="60"/>
  <c r="I114" i="60"/>
  <c r="M114" i="60"/>
  <c r="A114" i="60"/>
  <c r="N104" i="60"/>
  <c r="I104" i="60"/>
  <c r="C104" i="60"/>
  <c r="A101" i="60"/>
  <c r="L101" i="60"/>
  <c r="N101" i="60"/>
  <c r="B98" i="60"/>
  <c r="A98" i="60"/>
  <c r="M98" i="60"/>
  <c r="E98" i="60"/>
  <c r="B144" i="60"/>
  <c r="A144" i="60"/>
  <c r="L144" i="60"/>
  <c r="E144" i="60"/>
  <c r="N134" i="60"/>
  <c r="I134" i="60"/>
  <c r="P134" i="60" s="1"/>
  <c r="D134" i="60"/>
  <c r="D172" i="60"/>
  <c r="C172" i="60"/>
  <c r="N172" i="60"/>
  <c r="B166" i="60"/>
  <c r="A166" i="60"/>
  <c r="C166" i="60"/>
  <c r="L166" i="60"/>
  <c r="E166" i="60"/>
  <c r="B21" i="61"/>
  <c r="A21" i="61"/>
  <c r="L21" i="61"/>
  <c r="C21" i="61"/>
  <c r="I21" i="61"/>
  <c r="M21" i="61"/>
  <c r="A12" i="61"/>
  <c r="D12" i="61"/>
  <c r="L12" i="61"/>
  <c r="B49" i="61"/>
  <c r="A49" i="61"/>
  <c r="C49" i="61"/>
  <c r="L49" i="61"/>
  <c r="E49" i="61"/>
  <c r="B46" i="61"/>
  <c r="A46" i="61"/>
  <c r="L46" i="61"/>
  <c r="D46" i="61"/>
  <c r="I46" i="61"/>
  <c r="M46" i="61"/>
  <c r="N34" i="61"/>
  <c r="I34" i="61"/>
  <c r="D34" i="61"/>
  <c r="A33" i="61"/>
  <c r="D33" i="61"/>
  <c r="L33" i="61"/>
  <c r="N86" i="61"/>
  <c r="I86" i="61"/>
  <c r="C86" i="61"/>
  <c r="A83" i="61"/>
  <c r="L83" i="61"/>
  <c r="N83" i="61"/>
  <c r="B76" i="61"/>
  <c r="A76" i="61"/>
  <c r="L76" i="61"/>
  <c r="C76" i="61"/>
  <c r="I76" i="61"/>
  <c r="M76" i="61"/>
  <c r="N116" i="61"/>
  <c r="I116" i="61"/>
  <c r="D116" i="61"/>
  <c r="B114" i="61"/>
  <c r="A114" i="61"/>
  <c r="M114" i="61"/>
  <c r="C114" i="61"/>
  <c r="I114" i="61"/>
  <c r="N114" i="61"/>
  <c r="A101" i="61"/>
  <c r="D101" i="61"/>
  <c r="L101" i="61"/>
  <c r="N94" i="61"/>
  <c r="I94" i="61"/>
  <c r="D94" i="61"/>
  <c r="A93" i="61"/>
  <c r="D93" i="61"/>
  <c r="L93" i="61"/>
  <c r="B140" i="61"/>
  <c r="A140" i="61"/>
  <c r="L140" i="61"/>
  <c r="E140" i="61"/>
  <c r="D138" i="61"/>
  <c r="C138" i="61"/>
  <c r="N138" i="61"/>
  <c r="B178" i="61"/>
  <c r="A178" i="61"/>
  <c r="L178" i="61"/>
  <c r="C178" i="61"/>
  <c r="I178" i="61"/>
  <c r="M178" i="61"/>
  <c r="A20" i="62"/>
  <c r="D20" i="62"/>
  <c r="L20" i="62"/>
  <c r="N20" i="62"/>
  <c r="B76" i="62"/>
  <c r="C76" i="62"/>
  <c r="I76" i="62"/>
  <c r="N76" i="62"/>
  <c r="E76" i="62"/>
  <c r="M76" i="62"/>
  <c r="A108" i="63"/>
  <c r="L108" i="63"/>
  <c r="M108" i="63"/>
  <c r="D108" i="63"/>
  <c r="C108" i="63"/>
  <c r="N108" i="63"/>
  <c r="B166" i="63"/>
  <c r="M166" i="63"/>
  <c r="N166" i="63"/>
  <c r="A166" i="63"/>
  <c r="I166" i="63"/>
  <c r="E166" i="63"/>
  <c r="E172" i="58"/>
  <c r="E166" i="58"/>
  <c r="E164" i="58"/>
  <c r="E158" i="58"/>
  <c r="E46" i="59"/>
  <c r="C45" i="59"/>
  <c r="E34" i="59"/>
  <c r="C33" i="59"/>
  <c r="E114" i="59"/>
  <c r="E113" i="59"/>
  <c r="E148" i="59"/>
  <c r="E146" i="59"/>
  <c r="E140" i="59"/>
  <c r="E138" i="59"/>
  <c r="E132" i="59"/>
  <c r="E130" i="59"/>
  <c r="E178" i="59"/>
  <c r="C177" i="59"/>
  <c r="E170" i="59"/>
  <c r="C169" i="59"/>
  <c r="C28" i="60"/>
  <c r="E21" i="60"/>
  <c r="E9" i="60"/>
  <c r="E58" i="60"/>
  <c r="B53" i="60"/>
  <c r="C53" i="60"/>
  <c r="E53" i="60"/>
  <c r="E46" i="60"/>
  <c r="A40" i="60"/>
  <c r="D40" i="60"/>
  <c r="B38" i="60"/>
  <c r="A38" i="60"/>
  <c r="I38" i="60"/>
  <c r="N38" i="60"/>
  <c r="B37" i="60"/>
  <c r="C37" i="60"/>
  <c r="L37" i="60"/>
  <c r="E37" i="60"/>
  <c r="B78" i="60"/>
  <c r="D78" i="60"/>
  <c r="I78" i="60"/>
  <c r="M78" i="60"/>
  <c r="C78" i="60"/>
  <c r="B75" i="60"/>
  <c r="D75" i="60"/>
  <c r="I75" i="60"/>
  <c r="M75" i="60"/>
  <c r="A75" i="60"/>
  <c r="D112" i="60"/>
  <c r="A112" i="60"/>
  <c r="M112" i="60"/>
  <c r="C112" i="60"/>
  <c r="I112" i="60"/>
  <c r="N112" i="60"/>
  <c r="B142" i="60"/>
  <c r="A142" i="60"/>
  <c r="C142" i="60"/>
  <c r="L142" i="60"/>
  <c r="E142" i="60"/>
  <c r="A139" i="60"/>
  <c r="L139" i="60"/>
  <c r="N139" i="60"/>
  <c r="B174" i="60"/>
  <c r="A174" i="60"/>
  <c r="C174" i="60"/>
  <c r="L174" i="60"/>
  <c r="E174" i="60"/>
  <c r="A165" i="60"/>
  <c r="D165" i="60"/>
  <c r="L165" i="60"/>
  <c r="B19" i="61"/>
  <c r="C19" i="61"/>
  <c r="L19" i="61"/>
  <c r="D19" i="61"/>
  <c r="I19" i="61"/>
  <c r="M19" i="61"/>
  <c r="A19" i="61"/>
  <c r="B13" i="61"/>
  <c r="A13" i="61"/>
  <c r="L13" i="61"/>
  <c r="C13" i="61"/>
  <c r="I13" i="61"/>
  <c r="M13" i="61"/>
  <c r="B84" i="61"/>
  <c r="C84" i="61"/>
  <c r="L84" i="61"/>
  <c r="D84" i="61"/>
  <c r="I84" i="61"/>
  <c r="M84" i="61"/>
  <c r="A84" i="61"/>
  <c r="D74" i="61"/>
  <c r="A74" i="61"/>
  <c r="L74" i="61"/>
  <c r="C74" i="61"/>
  <c r="I74" i="61"/>
  <c r="M74" i="61"/>
  <c r="D66" i="61"/>
  <c r="A66" i="61"/>
  <c r="M66" i="61"/>
  <c r="E66" i="61"/>
  <c r="B112" i="61"/>
  <c r="C112" i="61"/>
  <c r="L112" i="61"/>
  <c r="D112" i="61"/>
  <c r="I112" i="61"/>
  <c r="M112" i="61"/>
  <c r="A112" i="61"/>
  <c r="B102" i="61"/>
  <c r="A102" i="61"/>
  <c r="L102" i="61"/>
  <c r="C102" i="61"/>
  <c r="I102" i="61"/>
  <c r="M102" i="61"/>
  <c r="D146" i="61"/>
  <c r="N146" i="61"/>
  <c r="D134" i="61"/>
  <c r="N134" i="61"/>
  <c r="B176" i="61"/>
  <c r="C176" i="61"/>
  <c r="L176" i="61"/>
  <c r="D176" i="61"/>
  <c r="I176" i="61"/>
  <c r="M176" i="61"/>
  <c r="A176" i="61"/>
  <c r="A165" i="61"/>
  <c r="D165" i="61"/>
  <c r="L165" i="61"/>
  <c r="N165" i="61"/>
  <c r="C163" i="61"/>
  <c r="N163" i="61"/>
  <c r="A160" i="61"/>
  <c r="C160" i="61"/>
  <c r="L160" i="61"/>
  <c r="D160" i="61"/>
  <c r="I160" i="61"/>
  <c r="M160" i="61"/>
  <c r="B24" i="62"/>
  <c r="A24" i="62"/>
  <c r="C24" i="62"/>
  <c r="L24" i="62"/>
  <c r="D24" i="62"/>
  <c r="I24" i="62"/>
  <c r="M24" i="62"/>
  <c r="B9" i="62"/>
  <c r="A9" i="62"/>
  <c r="L9" i="62"/>
  <c r="D9" i="62"/>
  <c r="I9" i="62"/>
  <c r="M9" i="62"/>
  <c r="B56" i="62"/>
  <c r="A56" i="62"/>
  <c r="C56" i="62"/>
  <c r="L56" i="62"/>
  <c r="D56" i="62"/>
  <c r="I56" i="62"/>
  <c r="M56" i="62"/>
  <c r="A53" i="62"/>
  <c r="D53" i="62"/>
  <c r="L53" i="62"/>
  <c r="N53" i="62"/>
  <c r="D130" i="62"/>
  <c r="C130" i="62"/>
  <c r="N130" i="62"/>
  <c r="B24" i="63"/>
  <c r="D24" i="63"/>
  <c r="I24" i="63"/>
  <c r="M24" i="63"/>
  <c r="A24" i="63"/>
  <c r="E24" i="63"/>
  <c r="L24" i="63"/>
  <c r="N24" i="63"/>
  <c r="D78" i="63"/>
  <c r="C78" i="63"/>
  <c r="E106" i="58"/>
  <c r="C105" i="58"/>
  <c r="C141" i="58"/>
  <c r="E139" i="58"/>
  <c r="E138" i="58"/>
  <c r="N136" i="58"/>
  <c r="L135" i="58"/>
  <c r="A135" i="58"/>
  <c r="D134" i="58"/>
  <c r="C133" i="58"/>
  <c r="E131" i="58"/>
  <c r="E130" i="58"/>
  <c r="N129" i="58"/>
  <c r="E178" i="58"/>
  <c r="L174" i="58"/>
  <c r="C174" i="58"/>
  <c r="L173" i="58"/>
  <c r="M172" i="58"/>
  <c r="I172" i="58"/>
  <c r="D172" i="58"/>
  <c r="A168" i="58"/>
  <c r="M166" i="58"/>
  <c r="I166" i="58"/>
  <c r="C166" i="58"/>
  <c r="L165" i="58"/>
  <c r="M164" i="58"/>
  <c r="I164" i="58"/>
  <c r="D164" i="58"/>
  <c r="M158" i="58"/>
  <c r="I158" i="58"/>
  <c r="C158" i="58"/>
  <c r="I156" i="58"/>
  <c r="A156" i="58" s="1"/>
  <c r="L29" i="59"/>
  <c r="A29" i="59"/>
  <c r="L28" i="59"/>
  <c r="C28" i="59"/>
  <c r="E25" i="59"/>
  <c r="E24" i="59"/>
  <c r="N22" i="59"/>
  <c r="L21" i="59"/>
  <c r="A21" i="59"/>
  <c r="L20" i="59"/>
  <c r="N18" i="59"/>
  <c r="L17" i="59"/>
  <c r="A17" i="59"/>
  <c r="L16" i="59"/>
  <c r="C16" i="59"/>
  <c r="E13" i="59"/>
  <c r="E12" i="59"/>
  <c r="N10" i="59"/>
  <c r="L9" i="59"/>
  <c r="A9" i="59"/>
  <c r="E5" i="59"/>
  <c r="C4" i="59"/>
  <c r="M59" i="59"/>
  <c r="L58" i="59"/>
  <c r="C58" i="59"/>
  <c r="L57" i="59"/>
  <c r="E50" i="59"/>
  <c r="C49" i="59"/>
  <c r="M46" i="59"/>
  <c r="I46" i="59"/>
  <c r="D46" i="59"/>
  <c r="N45" i="59"/>
  <c r="N43" i="59"/>
  <c r="L42" i="59"/>
  <c r="C42" i="59"/>
  <c r="L41" i="59"/>
  <c r="N40" i="59"/>
  <c r="E38" i="59"/>
  <c r="C37" i="59"/>
  <c r="M34" i="59"/>
  <c r="I34" i="59"/>
  <c r="D34" i="59"/>
  <c r="N33" i="59"/>
  <c r="L88" i="59"/>
  <c r="A88" i="59"/>
  <c r="L86" i="59"/>
  <c r="C86" i="59"/>
  <c r="E84" i="59"/>
  <c r="N83" i="59"/>
  <c r="E82" i="59"/>
  <c r="L80" i="59"/>
  <c r="A80" i="59"/>
  <c r="L78" i="59"/>
  <c r="C78" i="59"/>
  <c r="E76" i="59"/>
  <c r="N75" i="59"/>
  <c r="E74" i="59"/>
  <c r="L72" i="59"/>
  <c r="A72" i="59"/>
  <c r="L70" i="59"/>
  <c r="C70" i="59"/>
  <c r="N68" i="59"/>
  <c r="M114" i="59"/>
  <c r="I114" i="59"/>
  <c r="D114" i="59"/>
  <c r="M113" i="59"/>
  <c r="I113" i="59"/>
  <c r="D113" i="59"/>
  <c r="E110" i="59"/>
  <c r="E109" i="59"/>
  <c r="L106" i="59"/>
  <c r="A106" i="59"/>
  <c r="L105" i="59"/>
  <c r="C105" i="59"/>
  <c r="E102" i="59"/>
  <c r="E101" i="59"/>
  <c r="L98" i="59"/>
  <c r="A98" i="59"/>
  <c r="N148" i="59"/>
  <c r="I148" i="59"/>
  <c r="C148" i="59"/>
  <c r="L147" i="59"/>
  <c r="M146" i="59"/>
  <c r="I146" i="59"/>
  <c r="D146" i="59"/>
  <c r="M140" i="59"/>
  <c r="I140" i="59"/>
  <c r="C140" i="59"/>
  <c r="M138" i="59"/>
  <c r="I138" i="59"/>
  <c r="D138" i="59"/>
  <c r="M132" i="59"/>
  <c r="I132" i="59"/>
  <c r="C132" i="59"/>
  <c r="M130" i="59"/>
  <c r="I130" i="59"/>
  <c r="D130" i="59"/>
  <c r="C128" i="59"/>
  <c r="M178" i="59"/>
  <c r="I178" i="59"/>
  <c r="D178" i="59"/>
  <c r="N177" i="59"/>
  <c r="M170" i="59"/>
  <c r="I170" i="59"/>
  <c r="D170" i="59"/>
  <c r="N169" i="59"/>
  <c r="E29" i="60"/>
  <c r="N28" i="60"/>
  <c r="C24" i="60"/>
  <c r="M21" i="60"/>
  <c r="I21" i="60"/>
  <c r="D21" i="60"/>
  <c r="E17" i="60"/>
  <c r="E16" i="60"/>
  <c r="M9" i="60"/>
  <c r="I9" i="60"/>
  <c r="D9" i="60"/>
  <c r="E5" i="60"/>
  <c r="C4" i="60"/>
  <c r="N58" i="60"/>
  <c r="I58" i="60"/>
  <c r="A58" i="60"/>
  <c r="E54" i="60"/>
  <c r="M53" i="60"/>
  <c r="I53" i="60"/>
  <c r="D53" i="60"/>
  <c r="B49" i="60"/>
  <c r="D49" i="60"/>
  <c r="I49" i="60"/>
  <c r="M49" i="60"/>
  <c r="C49" i="60"/>
  <c r="N46" i="60"/>
  <c r="I46" i="60"/>
  <c r="A46" i="60"/>
  <c r="B41" i="60"/>
  <c r="A41" i="60"/>
  <c r="E41" i="60"/>
  <c r="N40" i="60"/>
  <c r="N37" i="60"/>
  <c r="I37" i="60"/>
  <c r="D37" i="60"/>
  <c r="B33" i="60"/>
  <c r="D33" i="60"/>
  <c r="I33" i="60"/>
  <c r="M33" i="60"/>
  <c r="A33" i="60"/>
  <c r="B87" i="60"/>
  <c r="D87" i="60"/>
  <c r="I87" i="60"/>
  <c r="M87" i="60"/>
  <c r="A87" i="60"/>
  <c r="N78" i="60"/>
  <c r="A78" i="60"/>
  <c r="N75" i="60"/>
  <c r="B74" i="60"/>
  <c r="D74" i="60"/>
  <c r="I74" i="60"/>
  <c r="M74" i="60"/>
  <c r="C74" i="60"/>
  <c r="B71" i="60"/>
  <c r="D71" i="60"/>
  <c r="I71" i="60"/>
  <c r="M71" i="60"/>
  <c r="A71" i="60"/>
  <c r="E67" i="60"/>
  <c r="B64" i="60"/>
  <c r="C64" i="60"/>
  <c r="L64" i="60"/>
  <c r="E64" i="60"/>
  <c r="D116" i="60"/>
  <c r="A116" i="60"/>
  <c r="M116" i="60"/>
  <c r="E116" i="60"/>
  <c r="C99" i="60"/>
  <c r="N99" i="60"/>
  <c r="B94" i="60"/>
  <c r="I94" i="60"/>
  <c r="A94" i="60" s="1"/>
  <c r="N142" i="60"/>
  <c r="I142" i="60"/>
  <c r="D142" i="60"/>
  <c r="B136" i="60"/>
  <c r="A136" i="60"/>
  <c r="L136" i="60"/>
  <c r="E136" i="60"/>
  <c r="I124" i="60"/>
  <c r="A124" i="60" s="1"/>
  <c r="N174" i="60"/>
  <c r="I174" i="60"/>
  <c r="D174" i="60"/>
  <c r="A173" i="60"/>
  <c r="D173" i="60"/>
  <c r="L173" i="60"/>
  <c r="A28" i="61"/>
  <c r="L28" i="61"/>
  <c r="N28" i="61"/>
  <c r="B11" i="61"/>
  <c r="C11" i="61"/>
  <c r="L11" i="61"/>
  <c r="D11" i="61"/>
  <c r="I11" i="61"/>
  <c r="M11" i="61"/>
  <c r="A11" i="61"/>
  <c r="B50" i="61"/>
  <c r="A50" i="61"/>
  <c r="L50" i="61"/>
  <c r="E50" i="61"/>
  <c r="D44" i="61"/>
  <c r="C44" i="61"/>
  <c r="N44" i="61"/>
  <c r="D78" i="61"/>
  <c r="A78" i="61"/>
  <c r="L78" i="61"/>
  <c r="E78" i="61"/>
  <c r="B68" i="61"/>
  <c r="A68" i="61"/>
  <c r="C68" i="61"/>
  <c r="L68" i="61"/>
  <c r="E68" i="61"/>
  <c r="I66" i="61"/>
  <c r="C66" i="61"/>
  <c r="B118" i="61"/>
  <c r="A118" i="61"/>
  <c r="M118" i="61"/>
  <c r="E118" i="61"/>
  <c r="D100" i="61"/>
  <c r="A100" i="61"/>
  <c r="L100" i="61"/>
  <c r="C100" i="61"/>
  <c r="I100" i="61"/>
  <c r="M100" i="61"/>
  <c r="A139" i="61"/>
  <c r="D139" i="61"/>
  <c r="L139" i="61"/>
  <c r="A169" i="61"/>
  <c r="D169" i="61"/>
  <c r="L169" i="61"/>
  <c r="N169" i="61"/>
  <c r="C167" i="61"/>
  <c r="B167" i="61"/>
  <c r="N167" i="61"/>
  <c r="E162" i="61"/>
  <c r="B25" i="62"/>
  <c r="A25" i="62"/>
  <c r="L25" i="62"/>
  <c r="D25" i="62"/>
  <c r="I25" i="62"/>
  <c r="M25" i="62"/>
  <c r="D19" i="62"/>
  <c r="C19" i="62"/>
  <c r="N19" i="62"/>
  <c r="E58" i="62"/>
  <c r="A128" i="62"/>
  <c r="A164" i="62"/>
  <c r="C164" i="62"/>
  <c r="I164" i="62"/>
  <c r="M164" i="62"/>
  <c r="D164" i="62"/>
  <c r="L164" i="62"/>
  <c r="N164" i="62"/>
  <c r="B9" i="63"/>
  <c r="A9" i="63"/>
  <c r="L9" i="63"/>
  <c r="D9" i="63"/>
  <c r="I9" i="63"/>
  <c r="M9" i="63"/>
  <c r="E9" i="63"/>
  <c r="N9" i="63"/>
  <c r="B67" i="63"/>
  <c r="L67" i="63"/>
  <c r="C67" i="63" s="1"/>
  <c r="I67" i="63"/>
  <c r="A67" i="63" s="1"/>
  <c r="A172" i="63"/>
  <c r="C172" i="63"/>
  <c r="L172" i="63"/>
  <c r="D172" i="63"/>
  <c r="I172" i="63"/>
  <c r="M172" i="63"/>
  <c r="E172" i="63"/>
  <c r="N172" i="63"/>
  <c r="E170" i="61"/>
  <c r="E168" i="61"/>
  <c r="E166" i="61"/>
  <c r="E164" i="61"/>
  <c r="A158" i="61"/>
  <c r="E21" i="62"/>
  <c r="E54" i="62"/>
  <c r="E52" i="62"/>
  <c r="B40" i="62"/>
  <c r="A40" i="62"/>
  <c r="D40" i="62"/>
  <c r="I40" i="62"/>
  <c r="M40" i="62"/>
  <c r="C40" i="62"/>
  <c r="A87" i="62"/>
  <c r="D87" i="62"/>
  <c r="N87" i="62"/>
  <c r="A79" i="62"/>
  <c r="N79" i="62"/>
  <c r="D79" i="62"/>
  <c r="B74" i="62"/>
  <c r="A74" i="62"/>
  <c r="D74" i="62"/>
  <c r="I74" i="62"/>
  <c r="M74" i="62"/>
  <c r="C74" i="62"/>
  <c r="A113" i="62"/>
  <c r="D113" i="62"/>
  <c r="N113" i="62"/>
  <c r="B110" i="62"/>
  <c r="D110" i="62"/>
  <c r="I110" i="62"/>
  <c r="M110" i="62"/>
  <c r="A110" i="62"/>
  <c r="D104" i="62"/>
  <c r="C104" i="62"/>
  <c r="B102" i="62"/>
  <c r="D102" i="62"/>
  <c r="I102" i="62"/>
  <c r="M102" i="62"/>
  <c r="A102" i="62"/>
  <c r="A131" i="62"/>
  <c r="N131" i="62"/>
  <c r="D131" i="62"/>
  <c r="B177" i="62"/>
  <c r="D177" i="62"/>
  <c r="I177" i="62"/>
  <c r="M177" i="62"/>
  <c r="A177" i="62"/>
  <c r="B169" i="62"/>
  <c r="D169" i="62"/>
  <c r="I169" i="62"/>
  <c r="M169" i="62"/>
  <c r="A169" i="62"/>
  <c r="B161" i="62"/>
  <c r="D161" i="62"/>
  <c r="I161" i="62"/>
  <c r="M161" i="62"/>
  <c r="A161" i="62"/>
  <c r="A57" i="63"/>
  <c r="L57" i="63"/>
  <c r="N57" i="63"/>
  <c r="D57" i="63"/>
  <c r="A49" i="63"/>
  <c r="L49" i="63"/>
  <c r="N49" i="63"/>
  <c r="D49" i="63"/>
  <c r="A41" i="63"/>
  <c r="L41" i="63"/>
  <c r="N41" i="63"/>
  <c r="D41" i="63"/>
  <c r="B72" i="63"/>
  <c r="A72" i="63"/>
  <c r="L72" i="63"/>
  <c r="D72" i="63"/>
  <c r="I72" i="63"/>
  <c r="M72" i="63"/>
  <c r="B118" i="63"/>
  <c r="M118" i="63"/>
  <c r="A118" i="63"/>
  <c r="I118" i="63"/>
  <c r="N118" i="63"/>
  <c r="B109" i="63"/>
  <c r="A109" i="63"/>
  <c r="L109" i="63"/>
  <c r="D109" i="63"/>
  <c r="I109" i="63"/>
  <c r="M109" i="63"/>
  <c r="B173" i="63"/>
  <c r="A173" i="63"/>
  <c r="L173" i="63"/>
  <c r="D173" i="63"/>
  <c r="I173" i="63"/>
  <c r="M173" i="63"/>
  <c r="B94" i="65"/>
  <c r="A94" i="65"/>
  <c r="C94" i="65"/>
  <c r="L94" i="65"/>
  <c r="M94" i="65"/>
  <c r="D94" i="65"/>
  <c r="I94" i="65"/>
  <c r="N94" i="65"/>
  <c r="D19" i="66"/>
  <c r="A19" i="66"/>
  <c r="M19" i="66"/>
  <c r="C19" i="66"/>
  <c r="I19" i="66"/>
  <c r="N19" i="66"/>
  <c r="E19" i="66"/>
  <c r="E50" i="60"/>
  <c r="E45" i="60"/>
  <c r="C44" i="60"/>
  <c r="E34" i="60"/>
  <c r="E88" i="60"/>
  <c r="E84" i="60"/>
  <c r="E80" i="60"/>
  <c r="E76" i="60"/>
  <c r="E72" i="60"/>
  <c r="E110" i="60"/>
  <c r="E108" i="60"/>
  <c r="A106" i="60"/>
  <c r="D105" i="60"/>
  <c r="E102" i="60"/>
  <c r="E100" i="60"/>
  <c r="E148" i="60"/>
  <c r="E146" i="60"/>
  <c r="D143" i="60"/>
  <c r="E140" i="60"/>
  <c r="E138" i="60"/>
  <c r="D135" i="60"/>
  <c r="E132" i="60"/>
  <c r="E130" i="60"/>
  <c r="E178" i="60"/>
  <c r="C177" i="60"/>
  <c r="E170" i="60"/>
  <c r="C169" i="60"/>
  <c r="E162" i="60"/>
  <c r="C161" i="60"/>
  <c r="E27" i="61"/>
  <c r="A23" i="61"/>
  <c r="A15" i="61"/>
  <c r="E7" i="61"/>
  <c r="A5" i="61"/>
  <c r="D4" i="61"/>
  <c r="E58" i="61"/>
  <c r="E57" i="61"/>
  <c r="A53" i="61"/>
  <c r="C48" i="61"/>
  <c r="E42" i="61"/>
  <c r="E41" i="61"/>
  <c r="C37" i="61"/>
  <c r="A88" i="61"/>
  <c r="D87" i="61"/>
  <c r="E82" i="61"/>
  <c r="A80" i="61"/>
  <c r="D79" i="61"/>
  <c r="E72" i="61"/>
  <c r="E64" i="61"/>
  <c r="D117" i="61"/>
  <c r="E110" i="61"/>
  <c r="E108" i="61"/>
  <c r="A104" i="61"/>
  <c r="E98" i="61"/>
  <c r="A143" i="61"/>
  <c r="E136" i="61"/>
  <c r="E135" i="61"/>
  <c r="A131" i="61"/>
  <c r="C130" i="61"/>
  <c r="L124" i="61"/>
  <c r="A172" i="61"/>
  <c r="M170" i="61"/>
  <c r="I170" i="61"/>
  <c r="C170" i="61"/>
  <c r="M168" i="61"/>
  <c r="I168" i="61"/>
  <c r="D168" i="61"/>
  <c r="M166" i="61"/>
  <c r="I166" i="61"/>
  <c r="C166" i="61"/>
  <c r="M164" i="61"/>
  <c r="I164" i="61"/>
  <c r="D164" i="61"/>
  <c r="D161" i="61"/>
  <c r="N158" i="61"/>
  <c r="I158" i="61"/>
  <c r="L154" i="61"/>
  <c r="C28" i="62"/>
  <c r="C23" i="62"/>
  <c r="M21" i="62"/>
  <c r="I21" i="62"/>
  <c r="D21" i="62"/>
  <c r="E17" i="62"/>
  <c r="E16" i="62"/>
  <c r="A12" i="62"/>
  <c r="I5" i="62"/>
  <c r="D57" i="62"/>
  <c r="N54" i="62"/>
  <c r="I54" i="62"/>
  <c r="C54" i="62"/>
  <c r="M52" i="62"/>
  <c r="I52" i="62"/>
  <c r="D52" i="62"/>
  <c r="E50" i="62"/>
  <c r="N49" i="62"/>
  <c r="E48" i="62"/>
  <c r="N40" i="62"/>
  <c r="B36" i="62"/>
  <c r="I36" i="62"/>
  <c r="A36" i="62" s="1"/>
  <c r="B84" i="62"/>
  <c r="C84" i="62"/>
  <c r="I84" i="62"/>
  <c r="N84" i="62"/>
  <c r="A84" i="62"/>
  <c r="B82" i="62"/>
  <c r="D82" i="62"/>
  <c r="I82" i="62"/>
  <c r="M82" i="62"/>
  <c r="A82" i="62"/>
  <c r="C82" i="62"/>
  <c r="N74" i="62"/>
  <c r="A71" i="62"/>
  <c r="D71" i="62"/>
  <c r="N71" i="62"/>
  <c r="N110" i="62"/>
  <c r="A109" i="62"/>
  <c r="D109" i="62"/>
  <c r="I109" i="62"/>
  <c r="M109" i="62"/>
  <c r="C109" i="62"/>
  <c r="N102" i="62"/>
  <c r="D146" i="62"/>
  <c r="C146" i="62"/>
  <c r="B144" i="62"/>
  <c r="D144" i="62"/>
  <c r="I144" i="62"/>
  <c r="M144" i="62"/>
  <c r="A144" i="62"/>
  <c r="D138" i="62"/>
  <c r="C138" i="62"/>
  <c r="B136" i="62"/>
  <c r="D136" i="62"/>
  <c r="I136" i="62"/>
  <c r="M136" i="62"/>
  <c r="A136" i="62"/>
  <c r="B124" i="62"/>
  <c r="I124" i="62"/>
  <c r="N177" i="62"/>
  <c r="N169" i="62"/>
  <c r="N161" i="62"/>
  <c r="D19" i="63"/>
  <c r="C19" i="63"/>
  <c r="B17" i="63"/>
  <c r="D17" i="63"/>
  <c r="I17" i="63"/>
  <c r="M17" i="63"/>
  <c r="A17" i="63"/>
  <c r="B83" i="63"/>
  <c r="C83" i="63"/>
  <c r="L83" i="63"/>
  <c r="D83" i="63"/>
  <c r="I83" i="63"/>
  <c r="M83" i="63"/>
  <c r="A83" i="63"/>
  <c r="A100" i="63"/>
  <c r="L100" i="63"/>
  <c r="N100" i="63"/>
  <c r="D100" i="63"/>
  <c r="B24" i="65"/>
  <c r="C24" i="65"/>
  <c r="L24" i="65"/>
  <c r="N24" i="65"/>
  <c r="A24" i="65"/>
  <c r="B98" i="65"/>
  <c r="C98" i="65"/>
  <c r="L98" i="65"/>
  <c r="D98" i="65"/>
  <c r="I98" i="65"/>
  <c r="M98" i="65"/>
  <c r="N98" i="65"/>
  <c r="E98" i="65"/>
  <c r="D56" i="66"/>
  <c r="A56" i="66"/>
  <c r="L56" i="66"/>
  <c r="C56" i="66"/>
  <c r="I56" i="66"/>
  <c r="M56" i="66"/>
  <c r="N56" i="66"/>
  <c r="E56" i="66"/>
  <c r="E106" i="60"/>
  <c r="E128" i="60"/>
  <c r="E25" i="61"/>
  <c r="E23" i="61"/>
  <c r="E17" i="61"/>
  <c r="E15" i="61"/>
  <c r="E9" i="61"/>
  <c r="E5" i="61"/>
  <c r="E54" i="61"/>
  <c r="E53" i="61"/>
  <c r="E38" i="61"/>
  <c r="E88" i="61"/>
  <c r="E80" i="61"/>
  <c r="E70" i="61"/>
  <c r="E106" i="61"/>
  <c r="E104" i="61"/>
  <c r="E96" i="61"/>
  <c r="E148" i="61"/>
  <c r="E147" i="61"/>
  <c r="E144" i="61"/>
  <c r="E143" i="61"/>
  <c r="E132" i="61"/>
  <c r="E131" i="61"/>
  <c r="E174" i="61"/>
  <c r="E172" i="61"/>
  <c r="L170" i="61"/>
  <c r="A170" i="61"/>
  <c r="L168" i="61"/>
  <c r="C168" i="61"/>
  <c r="L166" i="61"/>
  <c r="A166" i="61"/>
  <c r="L164" i="61"/>
  <c r="C164" i="61"/>
  <c r="M158" i="61"/>
  <c r="I156" i="61"/>
  <c r="E29" i="62"/>
  <c r="L21" i="62"/>
  <c r="A21" i="62"/>
  <c r="N15" i="62"/>
  <c r="E13" i="62"/>
  <c r="E12" i="62"/>
  <c r="L5" i="62"/>
  <c r="M5" i="62" s="1"/>
  <c r="N5" i="62" s="1"/>
  <c r="D4" i="62"/>
  <c r="M54" i="62"/>
  <c r="A54" i="62"/>
  <c r="L52" i="62"/>
  <c r="C52" i="62"/>
  <c r="L49" i="62"/>
  <c r="E46" i="62"/>
  <c r="B42" i="62"/>
  <c r="C42" i="62"/>
  <c r="E42" i="62"/>
  <c r="L40" i="62"/>
  <c r="L87" i="62"/>
  <c r="L79" i="62"/>
  <c r="L74" i="62"/>
  <c r="B68" i="62"/>
  <c r="C68" i="62"/>
  <c r="I68" i="62"/>
  <c r="N68" i="62"/>
  <c r="A68" i="62"/>
  <c r="L113" i="62"/>
  <c r="L110" i="62"/>
  <c r="B106" i="62"/>
  <c r="D106" i="62"/>
  <c r="I106" i="62"/>
  <c r="M106" i="62"/>
  <c r="A106" i="62"/>
  <c r="L102" i="62"/>
  <c r="D100" i="62"/>
  <c r="C100" i="62"/>
  <c r="B98" i="62"/>
  <c r="D98" i="62"/>
  <c r="I98" i="62"/>
  <c r="M98" i="62"/>
  <c r="A98" i="62"/>
  <c r="C98" i="62"/>
  <c r="A97" i="62"/>
  <c r="N97" i="62"/>
  <c r="D97" i="62"/>
  <c r="B143" i="62"/>
  <c r="A143" i="62"/>
  <c r="D143" i="62"/>
  <c r="I143" i="62"/>
  <c r="M143" i="62"/>
  <c r="C143" i="62"/>
  <c r="B135" i="62"/>
  <c r="D135" i="62"/>
  <c r="I135" i="62"/>
  <c r="M135" i="62"/>
  <c r="A135" i="62"/>
  <c r="C135" i="62"/>
  <c r="L131" i="62"/>
  <c r="L177" i="62"/>
  <c r="B173" i="62"/>
  <c r="D173" i="62"/>
  <c r="I173" i="62"/>
  <c r="M173" i="62"/>
  <c r="A173" i="62"/>
  <c r="L169" i="62"/>
  <c r="B165" i="62"/>
  <c r="D165" i="62"/>
  <c r="I165" i="62"/>
  <c r="M165" i="62"/>
  <c r="A165" i="62"/>
  <c r="L161" i="62"/>
  <c r="D27" i="63"/>
  <c r="C27" i="63"/>
  <c r="B25" i="63"/>
  <c r="D25" i="63"/>
  <c r="I25" i="63"/>
  <c r="M25" i="63"/>
  <c r="A25" i="63"/>
  <c r="B58" i="63"/>
  <c r="C58" i="63"/>
  <c r="L58" i="63"/>
  <c r="D58" i="63"/>
  <c r="I58" i="63"/>
  <c r="M58" i="63"/>
  <c r="A58" i="63"/>
  <c r="D56" i="63"/>
  <c r="N56" i="63"/>
  <c r="C56" i="63"/>
  <c r="B50" i="63"/>
  <c r="C50" i="63"/>
  <c r="L50" i="63"/>
  <c r="D50" i="63"/>
  <c r="I50" i="63"/>
  <c r="M50" i="63"/>
  <c r="A50" i="63"/>
  <c r="D48" i="63"/>
  <c r="N48" i="63"/>
  <c r="C48" i="63"/>
  <c r="B42" i="63"/>
  <c r="C42" i="63"/>
  <c r="L42" i="63"/>
  <c r="D42" i="63"/>
  <c r="I42" i="63"/>
  <c r="M42" i="63"/>
  <c r="A42" i="63"/>
  <c r="D40" i="63"/>
  <c r="N40" i="63"/>
  <c r="C40" i="63"/>
  <c r="B84" i="63"/>
  <c r="A84" i="63"/>
  <c r="L84" i="63"/>
  <c r="D84" i="63"/>
  <c r="I84" i="63"/>
  <c r="M84" i="63"/>
  <c r="C73" i="63"/>
  <c r="N73" i="63"/>
  <c r="N72" i="63"/>
  <c r="B170" i="63"/>
  <c r="M170" i="63"/>
  <c r="A170" i="63"/>
  <c r="I170" i="63"/>
  <c r="N170" i="63"/>
  <c r="A153" i="63"/>
  <c r="D153" i="63"/>
  <c r="L153" i="63"/>
  <c r="N153" i="63"/>
  <c r="B16" i="65"/>
  <c r="A16" i="65"/>
  <c r="L16" i="65"/>
  <c r="C16" i="65"/>
  <c r="I16" i="65"/>
  <c r="M16" i="65"/>
  <c r="N16" i="65"/>
  <c r="D16" i="65"/>
  <c r="C65" i="65"/>
  <c r="N65" i="65"/>
  <c r="B114" i="65"/>
  <c r="A114" i="65"/>
  <c r="L114" i="65"/>
  <c r="M114" i="65"/>
  <c r="D114" i="65"/>
  <c r="I114" i="65"/>
  <c r="N114" i="65"/>
  <c r="A138" i="65"/>
  <c r="L138" i="65"/>
  <c r="N138" i="65"/>
  <c r="D138" i="65"/>
  <c r="B38" i="66"/>
  <c r="A38" i="66"/>
  <c r="C38" i="66"/>
  <c r="L38" i="66"/>
  <c r="D38" i="66"/>
  <c r="I38" i="66"/>
  <c r="M38" i="66"/>
  <c r="N38" i="66"/>
  <c r="E38" i="66"/>
  <c r="E38" i="62"/>
  <c r="I34" i="62"/>
  <c r="L62" i="62"/>
  <c r="C62" i="62" s="1"/>
  <c r="E88" i="62"/>
  <c r="E86" i="62"/>
  <c r="E72" i="62"/>
  <c r="E70" i="62"/>
  <c r="E114" i="62"/>
  <c r="C105" i="62"/>
  <c r="C101" i="62"/>
  <c r="E140" i="62"/>
  <c r="E139" i="62"/>
  <c r="C176" i="62"/>
  <c r="C172" i="62"/>
  <c r="C168" i="62"/>
  <c r="E162" i="62"/>
  <c r="E29" i="63"/>
  <c r="E28" i="63"/>
  <c r="M16" i="63"/>
  <c r="I16" i="63"/>
  <c r="D16" i="63"/>
  <c r="E13" i="63"/>
  <c r="E12" i="63"/>
  <c r="M54" i="63"/>
  <c r="I54" i="63"/>
  <c r="D54" i="63"/>
  <c r="N53" i="63"/>
  <c r="M46" i="63"/>
  <c r="I46" i="63"/>
  <c r="D46" i="63"/>
  <c r="N45" i="63"/>
  <c r="M38" i="63"/>
  <c r="I38" i="63"/>
  <c r="D38" i="63"/>
  <c r="E88" i="63"/>
  <c r="E87" i="63"/>
  <c r="M80" i="63"/>
  <c r="I80" i="63"/>
  <c r="P80" i="63" s="1"/>
  <c r="D80" i="63"/>
  <c r="M79" i="63"/>
  <c r="I79" i="63"/>
  <c r="P79" i="63" s="1"/>
  <c r="D79" i="63"/>
  <c r="E76" i="63"/>
  <c r="E75" i="63"/>
  <c r="E117" i="63"/>
  <c r="D116" i="63"/>
  <c r="N114" i="63"/>
  <c r="I114" i="63"/>
  <c r="A114" i="63"/>
  <c r="N106" i="63"/>
  <c r="I106" i="63"/>
  <c r="A106" i="63"/>
  <c r="N102" i="63"/>
  <c r="I102" i="63"/>
  <c r="A102" i="63"/>
  <c r="E98" i="63"/>
  <c r="L93" i="63"/>
  <c r="M144" i="63"/>
  <c r="I144" i="63"/>
  <c r="D144" i="63"/>
  <c r="M143" i="63"/>
  <c r="I143" i="63"/>
  <c r="D143" i="63"/>
  <c r="E140" i="63"/>
  <c r="C139" i="63"/>
  <c r="E132" i="63"/>
  <c r="C131" i="63"/>
  <c r="A176" i="63"/>
  <c r="C176" i="63"/>
  <c r="L176" i="63"/>
  <c r="E176" i="63"/>
  <c r="I158" i="63"/>
  <c r="B154" i="63"/>
  <c r="A154" i="63"/>
  <c r="C154" i="63"/>
  <c r="L154" i="63"/>
  <c r="E154" i="63"/>
  <c r="N20" i="65"/>
  <c r="I20" i="65"/>
  <c r="D11" i="65"/>
  <c r="N11" i="65"/>
  <c r="A4" i="65"/>
  <c r="L4" i="65"/>
  <c r="N4" i="65"/>
  <c r="B80" i="65"/>
  <c r="C80" i="65"/>
  <c r="L80" i="65"/>
  <c r="D80" i="65"/>
  <c r="I80" i="65"/>
  <c r="M80" i="65"/>
  <c r="A80" i="65"/>
  <c r="C77" i="65"/>
  <c r="N77" i="65"/>
  <c r="N76" i="65"/>
  <c r="I76" i="65"/>
  <c r="A75" i="65"/>
  <c r="D75" i="65"/>
  <c r="L75" i="65"/>
  <c r="I115" i="65"/>
  <c r="N113" i="65"/>
  <c r="I113" i="65"/>
  <c r="D108" i="65"/>
  <c r="N108" i="65"/>
  <c r="B102" i="65"/>
  <c r="A102" i="65"/>
  <c r="L102" i="65"/>
  <c r="E102" i="65"/>
  <c r="A97" i="65"/>
  <c r="L97" i="65"/>
  <c r="N97" i="65"/>
  <c r="C97" i="65"/>
  <c r="B124" i="65"/>
  <c r="A124" i="65"/>
  <c r="C124" i="65"/>
  <c r="L124" i="65"/>
  <c r="D124" i="65"/>
  <c r="I124" i="65"/>
  <c r="M124" i="65"/>
  <c r="M62" i="66"/>
  <c r="A20" i="66"/>
  <c r="D20" i="66"/>
  <c r="L20" i="66"/>
  <c r="N20" i="66"/>
  <c r="A4" i="66"/>
  <c r="D4" i="66"/>
  <c r="L4" i="66"/>
  <c r="N4" i="66"/>
  <c r="B38" i="65"/>
  <c r="A38" i="65"/>
  <c r="L38" i="65"/>
  <c r="D38" i="65"/>
  <c r="I38" i="65"/>
  <c r="M38" i="65"/>
  <c r="A45" i="66"/>
  <c r="D45" i="66"/>
  <c r="L45" i="66"/>
  <c r="N45" i="66"/>
  <c r="B80" i="66"/>
  <c r="A80" i="66"/>
  <c r="L80" i="66"/>
  <c r="D80" i="66"/>
  <c r="I80" i="66"/>
  <c r="M80" i="66"/>
  <c r="B147" i="66"/>
  <c r="A147" i="66"/>
  <c r="C147" i="66"/>
  <c r="L147" i="66"/>
  <c r="D147" i="66"/>
  <c r="I147" i="66"/>
  <c r="M147" i="66"/>
  <c r="B132" i="66"/>
  <c r="D132" i="66"/>
  <c r="I132" i="66"/>
  <c r="M132" i="66"/>
  <c r="E132" i="66"/>
  <c r="L132" i="66"/>
  <c r="N132" i="66"/>
  <c r="D126" i="66"/>
  <c r="C126" i="66"/>
  <c r="N126" i="66"/>
  <c r="B54" i="67"/>
  <c r="C54" i="67"/>
  <c r="L54" i="67"/>
  <c r="D54" i="67"/>
  <c r="I54" i="67"/>
  <c r="M54" i="67"/>
  <c r="E54" i="67"/>
  <c r="N54" i="67"/>
  <c r="D44" i="67"/>
  <c r="N44" i="67"/>
  <c r="C44" i="67"/>
  <c r="D74" i="67"/>
  <c r="A74" i="67"/>
  <c r="L74" i="67"/>
  <c r="C74" i="67"/>
  <c r="I74" i="67"/>
  <c r="M74" i="67"/>
  <c r="E74" i="67"/>
  <c r="N74" i="67"/>
  <c r="A117" i="66"/>
  <c r="D117" i="66"/>
  <c r="L117" i="66"/>
  <c r="N117" i="66"/>
  <c r="B108" i="66"/>
  <c r="A108" i="66"/>
  <c r="C108" i="66"/>
  <c r="L108" i="66"/>
  <c r="D108" i="66"/>
  <c r="I108" i="66"/>
  <c r="M108" i="66"/>
  <c r="B148" i="66"/>
  <c r="A148" i="66"/>
  <c r="L148" i="66"/>
  <c r="D148" i="66"/>
  <c r="I148" i="66"/>
  <c r="M148" i="66"/>
  <c r="B136" i="66"/>
  <c r="A136" i="66"/>
  <c r="L136" i="66"/>
  <c r="D136" i="66"/>
  <c r="I136" i="66"/>
  <c r="M136" i="66"/>
  <c r="C179" i="66"/>
  <c r="N179" i="66"/>
  <c r="B172" i="66"/>
  <c r="A172" i="66"/>
  <c r="C172" i="66"/>
  <c r="L172" i="66"/>
  <c r="D172" i="66"/>
  <c r="I172" i="66"/>
  <c r="M172" i="66"/>
  <c r="B170" i="66"/>
  <c r="A170" i="66"/>
  <c r="I170" i="66"/>
  <c r="N170" i="66"/>
  <c r="E170" i="66"/>
  <c r="M170" i="66"/>
  <c r="B165" i="66"/>
  <c r="D165" i="66"/>
  <c r="I165" i="66"/>
  <c r="M165" i="66"/>
  <c r="E165" i="66"/>
  <c r="L165" i="66"/>
  <c r="N165" i="66"/>
  <c r="B158" i="66"/>
  <c r="M158" i="66"/>
  <c r="N158" i="66"/>
  <c r="A158" i="66"/>
  <c r="I158" i="66"/>
  <c r="B25" i="67"/>
  <c r="M25" i="67"/>
  <c r="N25" i="67"/>
  <c r="A25" i="67"/>
  <c r="I25" i="67"/>
  <c r="A4" i="67"/>
  <c r="D4" i="67"/>
  <c r="L4" i="67"/>
  <c r="N4" i="67"/>
  <c r="E44" i="62"/>
  <c r="M38" i="62"/>
  <c r="A38" i="62"/>
  <c r="D37" i="62"/>
  <c r="L36" i="62"/>
  <c r="M88" i="62"/>
  <c r="A88" i="62"/>
  <c r="L86" i="62"/>
  <c r="C86" i="62"/>
  <c r="L83" i="62"/>
  <c r="E80" i="62"/>
  <c r="E78" i="62"/>
  <c r="M72" i="62"/>
  <c r="A72" i="62"/>
  <c r="L70" i="62"/>
  <c r="C70" i="62"/>
  <c r="L67" i="62"/>
  <c r="E118" i="62"/>
  <c r="D117" i="62"/>
  <c r="L114" i="62"/>
  <c r="A114" i="62"/>
  <c r="L105" i="62"/>
  <c r="L101" i="62"/>
  <c r="E94" i="62"/>
  <c r="C93" i="62"/>
  <c r="E148" i="62"/>
  <c r="E147" i="62"/>
  <c r="L140" i="62"/>
  <c r="A140" i="62"/>
  <c r="L139" i="62"/>
  <c r="C139" i="62"/>
  <c r="N134" i="62"/>
  <c r="E132" i="62"/>
  <c r="E178" i="62"/>
  <c r="L176" i="62"/>
  <c r="E174" i="62"/>
  <c r="L172" i="62"/>
  <c r="E170" i="62"/>
  <c r="L168" i="62"/>
  <c r="E166" i="62"/>
  <c r="M162" i="62"/>
  <c r="C160" i="62"/>
  <c r="L158" i="62"/>
  <c r="L29" i="63"/>
  <c r="A29" i="63"/>
  <c r="L28" i="63"/>
  <c r="C28" i="63"/>
  <c r="N23" i="63"/>
  <c r="E21" i="63"/>
  <c r="E20" i="63"/>
  <c r="A16" i="63"/>
  <c r="L13" i="63"/>
  <c r="A13" i="63"/>
  <c r="L12" i="63"/>
  <c r="C12" i="63"/>
  <c r="C11" i="63"/>
  <c r="A54" i="63"/>
  <c r="D53" i="63"/>
  <c r="C52" i="63"/>
  <c r="A46" i="63"/>
  <c r="D45" i="63"/>
  <c r="C44" i="63"/>
  <c r="A38" i="63"/>
  <c r="D37" i="63"/>
  <c r="L88" i="63"/>
  <c r="A88" i="63"/>
  <c r="L87" i="63"/>
  <c r="C87" i="63"/>
  <c r="C86" i="63"/>
  <c r="N82" i="63"/>
  <c r="A79" i="63"/>
  <c r="N77" i="63"/>
  <c r="L76" i="63"/>
  <c r="A76" i="63"/>
  <c r="L75" i="63"/>
  <c r="C75" i="63"/>
  <c r="C70" i="63"/>
  <c r="E68" i="63"/>
  <c r="L117" i="63"/>
  <c r="A117" i="63"/>
  <c r="L116" i="63"/>
  <c r="E113" i="63"/>
  <c r="E112" i="63"/>
  <c r="E110" i="63"/>
  <c r="E105" i="63"/>
  <c r="E104" i="63"/>
  <c r="E101" i="63"/>
  <c r="L98" i="63"/>
  <c r="E148" i="63"/>
  <c r="E147" i="63"/>
  <c r="A143" i="63"/>
  <c r="L140" i="63"/>
  <c r="C140" i="63"/>
  <c r="L139" i="63"/>
  <c r="N138" i="63"/>
  <c r="E136" i="63"/>
  <c r="C135" i="63"/>
  <c r="L132" i="63"/>
  <c r="C132" i="63"/>
  <c r="L131" i="63"/>
  <c r="N130" i="63"/>
  <c r="B128" i="63"/>
  <c r="D128" i="63"/>
  <c r="I128" i="63"/>
  <c r="P128" i="63" s="1"/>
  <c r="C128" i="63"/>
  <c r="L127" i="63"/>
  <c r="D127" i="63" s="1"/>
  <c r="B178" i="63"/>
  <c r="A178" i="63"/>
  <c r="I178" i="63"/>
  <c r="N178" i="63"/>
  <c r="B177" i="63"/>
  <c r="A177" i="63"/>
  <c r="L177" i="63"/>
  <c r="E177" i="63"/>
  <c r="M176" i="63"/>
  <c r="B174" i="63"/>
  <c r="M174" i="63"/>
  <c r="E174" i="63"/>
  <c r="B162" i="63"/>
  <c r="M162" i="63"/>
  <c r="E162" i="63"/>
  <c r="M154" i="63"/>
  <c r="D7" i="65"/>
  <c r="C7" i="65"/>
  <c r="B88" i="65"/>
  <c r="A88" i="65"/>
  <c r="C88" i="65"/>
  <c r="L88" i="65"/>
  <c r="E88" i="65"/>
  <c r="C81" i="65"/>
  <c r="N81" i="65"/>
  <c r="N80" i="65"/>
  <c r="D78" i="65"/>
  <c r="N78" i="65"/>
  <c r="N75" i="65"/>
  <c r="D74" i="65"/>
  <c r="C74" i="65"/>
  <c r="N74" i="65"/>
  <c r="A63" i="65"/>
  <c r="L63" i="65"/>
  <c r="N63" i="65"/>
  <c r="C63" i="65"/>
  <c r="M102" i="65"/>
  <c r="A93" i="65"/>
  <c r="D93" i="65"/>
  <c r="L93" i="65"/>
  <c r="N124" i="65"/>
  <c r="A123" i="65"/>
  <c r="D123" i="65"/>
  <c r="L123" i="65"/>
  <c r="N123" i="65"/>
  <c r="B21" i="66"/>
  <c r="A21" i="66"/>
  <c r="C21" i="66"/>
  <c r="L21" i="66"/>
  <c r="D21" i="66"/>
  <c r="I21" i="66"/>
  <c r="M21" i="66"/>
  <c r="B5" i="66"/>
  <c r="A5" i="66"/>
  <c r="C5" i="66"/>
  <c r="L5" i="66"/>
  <c r="D5" i="66"/>
  <c r="I5" i="66"/>
  <c r="M5" i="66"/>
  <c r="C59" i="65"/>
  <c r="N59" i="65"/>
  <c r="C39" i="65"/>
  <c r="N39" i="65"/>
  <c r="B46" i="66"/>
  <c r="A46" i="66"/>
  <c r="C46" i="66"/>
  <c r="L46" i="66"/>
  <c r="D46" i="66"/>
  <c r="I46" i="66"/>
  <c r="M46" i="66"/>
  <c r="B110" i="66"/>
  <c r="A110" i="66"/>
  <c r="L110" i="66"/>
  <c r="C110" i="66"/>
  <c r="I110" i="66"/>
  <c r="M110" i="66"/>
  <c r="D96" i="66"/>
  <c r="A96" i="66"/>
  <c r="L96" i="66"/>
  <c r="C96" i="66"/>
  <c r="I96" i="66"/>
  <c r="M96" i="66"/>
  <c r="D134" i="66"/>
  <c r="C134" i="66"/>
  <c r="N134" i="66"/>
  <c r="A127" i="66"/>
  <c r="N127" i="66"/>
  <c r="D127" i="66"/>
  <c r="L127" i="66"/>
  <c r="B173" i="66"/>
  <c r="A173" i="66"/>
  <c r="L173" i="66"/>
  <c r="D173" i="66"/>
  <c r="I173" i="66"/>
  <c r="M173" i="66"/>
  <c r="B169" i="66"/>
  <c r="A169" i="66"/>
  <c r="L169" i="66"/>
  <c r="M169" i="66"/>
  <c r="D169" i="66"/>
  <c r="I169" i="66"/>
  <c r="N169" i="66"/>
  <c r="B38" i="67"/>
  <c r="C38" i="67"/>
  <c r="L38" i="67"/>
  <c r="D38" i="67"/>
  <c r="I38" i="67"/>
  <c r="M38" i="67"/>
  <c r="E38" i="67"/>
  <c r="N38" i="67"/>
  <c r="E16" i="63"/>
  <c r="D8" i="63"/>
  <c r="I32" i="63"/>
  <c r="A32" i="63" s="1"/>
  <c r="E54" i="63"/>
  <c r="C53" i="63"/>
  <c r="E46" i="63"/>
  <c r="C45" i="63"/>
  <c r="E38" i="63"/>
  <c r="E80" i="63"/>
  <c r="E79" i="63"/>
  <c r="E114" i="63"/>
  <c r="E106" i="63"/>
  <c r="E102" i="63"/>
  <c r="E144" i="63"/>
  <c r="E143" i="63"/>
  <c r="B158" i="63"/>
  <c r="M158" i="63"/>
  <c r="E158" i="63"/>
  <c r="B25" i="65"/>
  <c r="A25" i="65"/>
  <c r="L25" i="65"/>
  <c r="B21" i="65"/>
  <c r="L21" i="65"/>
  <c r="A21" i="65"/>
  <c r="I21" i="65"/>
  <c r="M21" i="65"/>
  <c r="A20" i="65"/>
  <c r="L20" i="65"/>
  <c r="D20" i="65"/>
  <c r="D19" i="65"/>
  <c r="C19" i="65"/>
  <c r="B9" i="65"/>
  <c r="A9" i="65"/>
  <c r="A87" i="65"/>
  <c r="D87" i="65"/>
  <c r="L87" i="65"/>
  <c r="A79" i="65"/>
  <c r="L79" i="65"/>
  <c r="N79" i="65"/>
  <c r="C79" i="65"/>
  <c r="B76" i="65"/>
  <c r="A76" i="65"/>
  <c r="C76" i="65"/>
  <c r="L76" i="65"/>
  <c r="E76" i="65"/>
  <c r="B64" i="65"/>
  <c r="C64" i="65"/>
  <c r="L64" i="65"/>
  <c r="D64" i="65"/>
  <c r="I64" i="65"/>
  <c r="M64" i="65"/>
  <c r="A64" i="65"/>
  <c r="A115" i="65"/>
  <c r="M115" i="65"/>
  <c r="E115" i="65"/>
  <c r="B113" i="65"/>
  <c r="A113" i="65"/>
  <c r="C113" i="65"/>
  <c r="L113" i="65"/>
  <c r="E113" i="65"/>
  <c r="D96" i="65"/>
  <c r="N96" i="65"/>
  <c r="A157" i="65"/>
  <c r="D157" i="65"/>
  <c r="L157" i="65"/>
  <c r="N157" i="65"/>
  <c r="B54" i="65"/>
  <c r="M54" i="65"/>
  <c r="A54" i="65"/>
  <c r="I54" i="65"/>
  <c r="N54" i="65"/>
  <c r="B49" i="65"/>
  <c r="A49" i="65"/>
  <c r="L49" i="65"/>
  <c r="D49" i="65"/>
  <c r="I49" i="65"/>
  <c r="M49" i="65"/>
  <c r="A44" i="65"/>
  <c r="D44" i="65"/>
  <c r="L44" i="65"/>
  <c r="N44" i="65"/>
  <c r="B42" i="65"/>
  <c r="L42" i="65"/>
  <c r="A42" i="65"/>
  <c r="I42" i="65"/>
  <c r="M42" i="65"/>
  <c r="A37" i="66"/>
  <c r="D37" i="66"/>
  <c r="L37" i="66"/>
  <c r="N37" i="66"/>
  <c r="L62" i="66"/>
  <c r="E62" i="66"/>
  <c r="C62" i="66"/>
  <c r="D62" i="66"/>
  <c r="I62" i="66"/>
  <c r="B62" i="66"/>
  <c r="N108" i="66"/>
  <c r="B98" i="66"/>
  <c r="A98" i="66"/>
  <c r="L98" i="66"/>
  <c r="C98" i="66"/>
  <c r="I98" i="66"/>
  <c r="M98" i="66"/>
  <c r="N148" i="66"/>
  <c r="E145" i="66"/>
  <c r="B145" i="66"/>
  <c r="M145" i="66"/>
  <c r="N136" i="66"/>
  <c r="N172" i="66"/>
  <c r="C167" i="66"/>
  <c r="N167" i="66"/>
  <c r="A164" i="66"/>
  <c r="L164" i="66"/>
  <c r="D164" i="66"/>
  <c r="N164" i="66"/>
  <c r="A27" i="67"/>
  <c r="L27" i="67"/>
  <c r="C27" i="67"/>
  <c r="I27" i="67"/>
  <c r="M27" i="67"/>
  <c r="D27" i="67"/>
  <c r="N27" i="67"/>
  <c r="D82" i="67"/>
  <c r="A82" i="67"/>
  <c r="L82" i="67"/>
  <c r="C82" i="67"/>
  <c r="I82" i="67"/>
  <c r="M82" i="67"/>
  <c r="E82" i="67"/>
  <c r="N82" i="67"/>
  <c r="A101" i="67"/>
  <c r="C101" i="67"/>
  <c r="L101" i="67"/>
  <c r="D101" i="67"/>
  <c r="I101" i="67"/>
  <c r="M101" i="67"/>
  <c r="N101" i="67"/>
  <c r="B140" i="67"/>
  <c r="C140" i="67"/>
  <c r="L140" i="67"/>
  <c r="D140" i="67"/>
  <c r="I140" i="67"/>
  <c r="M140" i="67"/>
  <c r="E140" i="67"/>
  <c r="N140" i="67"/>
  <c r="A135" i="67"/>
  <c r="D135" i="67"/>
  <c r="L135" i="67"/>
  <c r="C135" i="67"/>
  <c r="N135" i="67"/>
  <c r="C125" i="67"/>
  <c r="N125" i="67"/>
  <c r="B178" i="67"/>
  <c r="A178" i="67"/>
  <c r="L178" i="67"/>
  <c r="C178" i="67"/>
  <c r="I178" i="67"/>
  <c r="M178" i="67"/>
  <c r="E178" i="67"/>
  <c r="N178" i="67"/>
  <c r="A169" i="67"/>
  <c r="D169" i="67"/>
  <c r="L169" i="67"/>
  <c r="N169" i="67"/>
  <c r="N108" i="68"/>
  <c r="M108" i="68"/>
  <c r="I108" i="68"/>
  <c r="E108" i="68"/>
  <c r="A108" i="68"/>
  <c r="L108" i="68"/>
  <c r="D108" i="68"/>
  <c r="B108" i="68"/>
  <c r="N109" i="68"/>
  <c r="B109" i="68"/>
  <c r="L109" i="68"/>
  <c r="F109" i="68"/>
  <c r="N147" i="68"/>
  <c r="L147" i="68"/>
  <c r="B147" i="68"/>
  <c r="F147" i="68"/>
  <c r="N148" i="68"/>
  <c r="B148" i="68"/>
  <c r="F148" i="68"/>
  <c r="N164" i="68"/>
  <c r="L164" i="68"/>
  <c r="D164" i="68"/>
  <c r="C164" i="68"/>
  <c r="M164" i="68"/>
  <c r="B164" i="68"/>
  <c r="A164" i="68"/>
  <c r="N168" i="68"/>
  <c r="M168" i="68"/>
  <c r="I168" i="68"/>
  <c r="E168" i="68"/>
  <c r="A168" i="68"/>
  <c r="L168" i="68"/>
  <c r="D168" i="68"/>
  <c r="B168" i="68"/>
  <c r="N169" i="68"/>
  <c r="L169" i="68"/>
  <c r="B169" i="68"/>
  <c r="F169" i="68"/>
  <c r="D169" i="68"/>
  <c r="E131" i="65"/>
  <c r="E130" i="65"/>
  <c r="D127" i="65"/>
  <c r="E174" i="65"/>
  <c r="C173" i="65"/>
  <c r="E166" i="65"/>
  <c r="C165" i="65"/>
  <c r="E158" i="65"/>
  <c r="E17" i="66"/>
  <c r="E15" i="66"/>
  <c r="E9" i="66"/>
  <c r="C7" i="66"/>
  <c r="C56" i="65"/>
  <c r="E50" i="65"/>
  <c r="E45" i="65"/>
  <c r="E34" i="65"/>
  <c r="E54" i="66"/>
  <c r="E44" i="66"/>
  <c r="E36" i="66"/>
  <c r="E88" i="66"/>
  <c r="C87" i="66"/>
  <c r="E76" i="66"/>
  <c r="C75" i="66"/>
  <c r="E68" i="66"/>
  <c r="C67" i="66"/>
  <c r="E118" i="66"/>
  <c r="E116" i="66"/>
  <c r="E94" i="66"/>
  <c r="B131" i="66"/>
  <c r="D131" i="66"/>
  <c r="I131" i="66"/>
  <c r="M131" i="66"/>
  <c r="C131" i="66"/>
  <c r="D130" i="66"/>
  <c r="N130" i="66"/>
  <c r="A123" i="66"/>
  <c r="D123" i="66"/>
  <c r="B174" i="66"/>
  <c r="M174" i="66"/>
  <c r="E174" i="66"/>
  <c r="B28" i="67"/>
  <c r="A28" i="67"/>
  <c r="L28" i="67"/>
  <c r="D28" i="67"/>
  <c r="I28" i="67"/>
  <c r="M28" i="67"/>
  <c r="A8" i="67"/>
  <c r="L8" i="67"/>
  <c r="N8" i="67"/>
  <c r="A45" i="67"/>
  <c r="L45" i="67"/>
  <c r="N45" i="67"/>
  <c r="C45" i="67"/>
  <c r="B76" i="67"/>
  <c r="A76" i="67"/>
  <c r="C76" i="67"/>
  <c r="L76" i="67"/>
  <c r="E76" i="67"/>
  <c r="D66" i="67"/>
  <c r="A66" i="67"/>
  <c r="L66" i="67"/>
  <c r="E66" i="67"/>
  <c r="B117" i="67"/>
  <c r="C117" i="67"/>
  <c r="L117" i="67"/>
  <c r="A117" i="67"/>
  <c r="M117" i="67"/>
  <c r="E117" i="67"/>
  <c r="A157" i="67"/>
  <c r="D157" i="67"/>
  <c r="L157" i="67"/>
  <c r="N157" i="67"/>
  <c r="F108" i="68"/>
  <c r="D109" i="68"/>
  <c r="N116" i="68"/>
  <c r="M116" i="68"/>
  <c r="I116" i="68"/>
  <c r="E116" i="68"/>
  <c r="A116" i="68"/>
  <c r="L116" i="68"/>
  <c r="D116" i="68"/>
  <c r="B116" i="68"/>
  <c r="N117" i="68"/>
  <c r="B117" i="68"/>
  <c r="L117" i="68"/>
  <c r="F117" i="68"/>
  <c r="L129" i="68"/>
  <c r="F129" i="68"/>
  <c r="D147" i="68"/>
  <c r="C148" i="68"/>
  <c r="N158" i="68"/>
  <c r="B158" i="68"/>
  <c r="F168" i="68"/>
  <c r="C169" i="68"/>
  <c r="C168" i="63"/>
  <c r="D17" i="65"/>
  <c r="D5" i="65"/>
  <c r="E84" i="65"/>
  <c r="C83" i="65"/>
  <c r="E68" i="65"/>
  <c r="C67" i="65"/>
  <c r="E118" i="65"/>
  <c r="E117" i="65"/>
  <c r="E110" i="65"/>
  <c r="E109" i="65"/>
  <c r="E147" i="65"/>
  <c r="E146" i="65"/>
  <c r="E143" i="65"/>
  <c r="E142" i="65"/>
  <c r="E139" i="65"/>
  <c r="E135" i="65"/>
  <c r="E134" i="65"/>
  <c r="E132" i="65"/>
  <c r="M131" i="65"/>
  <c r="I131" i="65"/>
  <c r="D131" i="65"/>
  <c r="M130" i="65"/>
  <c r="I130" i="65"/>
  <c r="D130" i="65"/>
  <c r="E128" i="65"/>
  <c r="M127" i="65"/>
  <c r="I127" i="65"/>
  <c r="M174" i="65"/>
  <c r="I174" i="65"/>
  <c r="D174" i="65"/>
  <c r="N173" i="65"/>
  <c r="M166" i="65"/>
  <c r="I166" i="65"/>
  <c r="D166" i="65"/>
  <c r="N165" i="65"/>
  <c r="M158" i="65"/>
  <c r="I158" i="65"/>
  <c r="D158" i="65"/>
  <c r="E154" i="65"/>
  <c r="C153" i="65"/>
  <c r="B92" i="66"/>
  <c r="F92" i="66"/>
  <c r="M92" i="66"/>
  <c r="E29" i="66"/>
  <c r="E27" i="66"/>
  <c r="M17" i="66"/>
  <c r="I17" i="66"/>
  <c r="D17" i="66"/>
  <c r="N16" i="66"/>
  <c r="N15" i="66"/>
  <c r="I15" i="66"/>
  <c r="C15" i="66"/>
  <c r="E13" i="66"/>
  <c r="C11" i="66"/>
  <c r="M9" i="66"/>
  <c r="I9" i="66"/>
  <c r="D9" i="66"/>
  <c r="N8" i="66"/>
  <c r="N7" i="66"/>
  <c r="I7" i="66"/>
  <c r="E57" i="65"/>
  <c r="N56" i="65"/>
  <c r="C52" i="65"/>
  <c r="N50" i="65"/>
  <c r="I50" i="65"/>
  <c r="A50" i="65"/>
  <c r="E46" i="65"/>
  <c r="M45" i="65"/>
  <c r="I45" i="65"/>
  <c r="D45" i="65"/>
  <c r="M34" i="65"/>
  <c r="I34" i="65"/>
  <c r="D34" i="65"/>
  <c r="N33" i="65"/>
  <c r="M54" i="66"/>
  <c r="I54" i="66"/>
  <c r="D54" i="66"/>
  <c r="N53" i="66"/>
  <c r="E52" i="66"/>
  <c r="M44" i="66"/>
  <c r="I44" i="66"/>
  <c r="C44" i="66"/>
  <c r="E42" i="66"/>
  <c r="M36" i="66"/>
  <c r="I36" i="66"/>
  <c r="C36" i="66"/>
  <c r="E34" i="66"/>
  <c r="M88" i="66"/>
  <c r="I88" i="66"/>
  <c r="D88" i="66"/>
  <c r="N87" i="66"/>
  <c r="C83" i="66"/>
  <c r="M76" i="66"/>
  <c r="I76" i="66"/>
  <c r="D76" i="66"/>
  <c r="N75" i="66"/>
  <c r="M68" i="66"/>
  <c r="I68" i="66"/>
  <c r="D68" i="66"/>
  <c r="N67" i="66"/>
  <c r="N118" i="66"/>
  <c r="I118" i="66"/>
  <c r="C118" i="66"/>
  <c r="M116" i="66"/>
  <c r="I116" i="66"/>
  <c r="D116" i="66"/>
  <c r="E114" i="66"/>
  <c r="N113" i="66"/>
  <c r="E112" i="66"/>
  <c r="E106" i="66"/>
  <c r="N105" i="66"/>
  <c r="E104" i="66"/>
  <c r="E102" i="66"/>
  <c r="N101" i="66"/>
  <c r="E100" i="66"/>
  <c r="M94" i="66"/>
  <c r="I94" i="66"/>
  <c r="D94" i="66"/>
  <c r="N93" i="66"/>
  <c r="E144" i="66"/>
  <c r="E143" i="66"/>
  <c r="B135" i="66"/>
  <c r="C135" i="66"/>
  <c r="L135" i="66"/>
  <c r="E135" i="66"/>
  <c r="N131" i="66"/>
  <c r="A131" i="66"/>
  <c r="B124" i="66"/>
  <c r="A124" i="66"/>
  <c r="E124" i="66"/>
  <c r="N123" i="66"/>
  <c r="I174" i="66"/>
  <c r="A174" i="66"/>
  <c r="B168" i="66"/>
  <c r="C168" i="66"/>
  <c r="L168" i="66"/>
  <c r="E168" i="66"/>
  <c r="E162" i="66"/>
  <c r="D52" i="67"/>
  <c r="N52" i="67"/>
  <c r="B46" i="67"/>
  <c r="C46" i="67"/>
  <c r="L46" i="67"/>
  <c r="D46" i="67"/>
  <c r="I46" i="67"/>
  <c r="M46" i="67"/>
  <c r="A46" i="67"/>
  <c r="D36" i="67"/>
  <c r="N36" i="67"/>
  <c r="A83" i="67"/>
  <c r="D83" i="67"/>
  <c r="L83" i="67"/>
  <c r="N76" i="67"/>
  <c r="I76" i="67"/>
  <c r="D76" i="67"/>
  <c r="A75" i="67"/>
  <c r="D75" i="67"/>
  <c r="L75" i="67"/>
  <c r="N66" i="67"/>
  <c r="I66" i="67"/>
  <c r="C66" i="67"/>
  <c r="I117" i="67"/>
  <c r="D117" i="67"/>
  <c r="B98" i="67"/>
  <c r="A98" i="67"/>
  <c r="L98" i="67"/>
  <c r="D98" i="67"/>
  <c r="I98" i="67"/>
  <c r="M98" i="67"/>
  <c r="E98" i="67"/>
  <c r="N98" i="67"/>
  <c r="D96" i="67"/>
  <c r="C96" i="67"/>
  <c r="N96" i="67"/>
  <c r="C137" i="67"/>
  <c r="N137" i="67"/>
  <c r="L152" i="67"/>
  <c r="E152" i="67"/>
  <c r="A152" i="67"/>
  <c r="B170" i="67"/>
  <c r="A170" i="67"/>
  <c r="L170" i="67"/>
  <c r="C170" i="67"/>
  <c r="I170" i="67"/>
  <c r="M170" i="67"/>
  <c r="N170" i="67"/>
  <c r="F116" i="68"/>
  <c r="D117" i="68"/>
  <c r="N126" i="68"/>
  <c r="M126" i="68"/>
  <c r="I126" i="68"/>
  <c r="E126" i="68"/>
  <c r="A126" i="68"/>
  <c r="L126" i="68"/>
  <c r="D126" i="68"/>
  <c r="B126" i="68"/>
  <c r="N127" i="68"/>
  <c r="B127" i="68"/>
  <c r="L127" i="68"/>
  <c r="F127" i="68"/>
  <c r="B129" i="68"/>
  <c r="F158" i="68"/>
  <c r="B159" i="68"/>
  <c r="E169" i="63"/>
  <c r="N168" i="63"/>
  <c r="E165" i="63"/>
  <c r="E164" i="63"/>
  <c r="E161" i="63"/>
  <c r="E160" i="63"/>
  <c r="E157" i="63"/>
  <c r="N156" i="63"/>
  <c r="M17" i="65"/>
  <c r="I17" i="65"/>
  <c r="A17" i="65"/>
  <c r="N12" i="65"/>
  <c r="M5" i="65"/>
  <c r="I5" i="65"/>
  <c r="C5" i="65"/>
  <c r="M84" i="65"/>
  <c r="I84" i="65"/>
  <c r="D84" i="65"/>
  <c r="N83" i="65"/>
  <c r="E72" i="65"/>
  <c r="C71" i="65"/>
  <c r="M68" i="65"/>
  <c r="I68" i="65"/>
  <c r="D68" i="65"/>
  <c r="N67" i="65"/>
  <c r="M118" i="65"/>
  <c r="I118" i="65"/>
  <c r="D118" i="65"/>
  <c r="M117" i="65"/>
  <c r="I117" i="65"/>
  <c r="D117" i="65"/>
  <c r="M110" i="65"/>
  <c r="I110" i="65"/>
  <c r="D110" i="65"/>
  <c r="M109" i="65"/>
  <c r="I109" i="65"/>
  <c r="D109" i="65"/>
  <c r="E106" i="65"/>
  <c r="E105" i="65"/>
  <c r="C101" i="65"/>
  <c r="E148" i="65"/>
  <c r="M147" i="65"/>
  <c r="I147" i="65"/>
  <c r="D147" i="65"/>
  <c r="M146" i="65"/>
  <c r="I146" i="65"/>
  <c r="D146" i="65"/>
  <c r="E144" i="65"/>
  <c r="M143" i="65"/>
  <c r="I143" i="65"/>
  <c r="D143" i="65"/>
  <c r="M142" i="65"/>
  <c r="I142" i="65"/>
  <c r="D142" i="65"/>
  <c r="E140" i="65"/>
  <c r="M139" i="65"/>
  <c r="I139" i="65"/>
  <c r="D139" i="65"/>
  <c r="E136" i="65"/>
  <c r="M135" i="65"/>
  <c r="I135" i="65"/>
  <c r="D135" i="65"/>
  <c r="M134" i="65"/>
  <c r="I134" i="65"/>
  <c r="D134" i="65"/>
  <c r="N132" i="65"/>
  <c r="I132" i="65"/>
  <c r="A132" i="65"/>
  <c r="L131" i="65"/>
  <c r="A131" i="65"/>
  <c r="L130" i="65"/>
  <c r="C130" i="65"/>
  <c r="N128" i="65"/>
  <c r="I128" i="65"/>
  <c r="A128" i="65"/>
  <c r="L127" i="65"/>
  <c r="N126" i="65"/>
  <c r="E178" i="65"/>
  <c r="C177" i="65"/>
  <c r="L174" i="65"/>
  <c r="C174" i="65"/>
  <c r="L173" i="65"/>
  <c r="N172" i="65"/>
  <c r="E170" i="65"/>
  <c r="C169" i="65"/>
  <c r="L166" i="65"/>
  <c r="C166" i="65"/>
  <c r="L165" i="65"/>
  <c r="N164" i="65"/>
  <c r="E162" i="65"/>
  <c r="C161" i="65"/>
  <c r="L158" i="65"/>
  <c r="A158" i="65"/>
  <c r="M154" i="65"/>
  <c r="I154" i="65"/>
  <c r="D154" i="65"/>
  <c r="N153" i="65"/>
  <c r="A3" i="66"/>
  <c r="E3" i="66"/>
  <c r="C92" i="66"/>
  <c r="M29" i="66"/>
  <c r="I29" i="66"/>
  <c r="D29" i="66"/>
  <c r="N28" i="66"/>
  <c r="N27" i="66"/>
  <c r="I27" i="66"/>
  <c r="C27" i="66"/>
  <c r="E25" i="66"/>
  <c r="E23" i="66"/>
  <c r="L17" i="66"/>
  <c r="C17" i="66"/>
  <c r="L16" i="66"/>
  <c r="M15" i="66"/>
  <c r="A15" i="66"/>
  <c r="M13" i="66"/>
  <c r="I13" i="66"/>
  <c r="D13" i="66"/>
  <c r="N12" i="66"/>
  <c r="N11" i="66"/>
  <c r="I11" i="66"/>
  <c r="L9" i="66"/>
  <c r="C9" i="66"/>
  <c r="L8" i="66"/>
  <c r="M7" i="66"/>
  <c r="E58" i="65"/>
  <c r="M57" i="65"/>
  <c r="I57" i="65"/>
  <c r="D57" i="65"/>
  <c r="L56" i="65"/>
  <c r="N55" i="65"/>
  <c r="E53" i="65"/>
  <c r="N52" i="65"/>
  <c r="M50" i="65"/>
  <c r="C48" i="65"/>
  <c r="N46" i="65"/>
  <c r="I46" i="65"/>
  <c r="A46" i="65"/>
  <c r="L45" i="65"/>
  <c r="A45" i="65"/>
  <c r="N41" i="65"/>
  <c r="N40" i="65"/>
  <c r="N35" i="65"/>
  <c r="L34" i="65"/>
  <c r="C34" i="65"/>
  <c r="L33" i="65"/>
  <c r="E58" i="66"/>
  <c r="L54" i="66"/>
  <c r="C54" i="66"/>
  <c r="L53" i="66"/>
  <c r="M52" i="66"/>
  <c r="I52" i="66"/>
  <c r="C52" i="66"/>
  <c r="E50" i="66"/>
  <c r="E48" i="66"/>
  <c r="L44" i="66"/>
  <c r="A44" i="66"/>
  <c r="M42" i="66"/>
  <c r="I42" i="66"/>
  <c r="D42" i="66"/>
  <c r="N41" i="66"/>
  <c r="E40" i="66"/>
  <c r="L36" i="66"/>
  <c r="A36" i="66"/>
  <c r="M34" i="66"/>
  <c r="I34" i="66"/>
  <c r="D34" i="66"/>
  <c r="N33" i="66"/>
  <c r="L88" i="66"/>
  <c r="C88" i="66"/>
  <c r="L87" i="66"/>
  <c r="N86" i="66"/>
  <c r="E84" i="66"/>
  <c r="N83" i="66"/>
  <c r="C79" i="66"/>
  <c r="L76" i="66"/>
  <c r="C76" i="66"/>
  <c r="L75" i="66"/>
  <c r="N74" i="66"/>
  <c r="E72" i="66"/>
  <c r="C71" i="66"/>
  <c r="L68" i="66"/>
  <c r="C68" i="66"/>
  <c r="L67" i="66"/>
  <c r="N66" i="66"/>
  <c r="E64" i="66"/>
  <c r="M118" i="66"/>
  <c r="A118" i="66"/>
  <c r="L116" i="66"/>
  <c r="C116" i="66"/>
  <c r="N114" i="66"/>
  <c r="I114" i="66"/>
  <c r="C114" i="66"/>
  <c r="L113" i="66"/>
  <c r="M112" i="66"/>
  <c r="I112" i="66"/>
  <c r="D112" i="66"/>
  <c r="M106" i="66"/>
  <c r="I106" i="66"/>
  <c r="C106" i="66"/>
  <c r="L105" i="66"/>
  <c r="M104" i="66"/>
  <c r="I104" i="66"/>
  <c r="C104" i="66"/>
  <c r="N102" i="66"/>
  <c r="I102" i="66"/>
  <c r="C102" i="66"/>
  <c r="L101" i="66"/>
  <c r="M100" i="66"/>
  <c r="I100" i="66"/>
  <c r="D100" i="66"/>
  <c r="L94" i="66"/>
  <c r="C94" i="66"/>
  <c r="L93" i="66"/>
  <c r="M144" i="66"/>
  <c r="I144" i="66"/>
  <c r="D144" i="66"/>
  <c r="M143" i="66"/>
  <c r="I143" i="66"/>
  <c r="D143" i="66"/>
  <c r="N142" i="66"/>
  <c r="E140" i="66"/>
  <c r="E139" i="66"/>
  <c r="N135" i="66"/>
  <c r="I135" i="66"/>
  <c r="D135" i="66"/>
  <c r="L131" i="66"/>
  <c r="M124" i="66"/>
  <c r="I124" i="66"/>
  <c r="D124" i="66"/>
  <c r="L123" i="66"/>
  <c r="E178" i="66"/>
  <c r="N174" i="66"/>
  <c r="N168" i="66"/>
  <c r="I168" i="66"/>
  <c r="D168" i="66"/>
  <c r="C163" i="66"/>
  <c r="N163" i="66"/>
  <c r="N162" i="66"/>
  <c r="I162" i="66"/>
  <c r="A162" i="66"/>
  <c r="E157" i="66"/>
  <c r="F152" i="67"/>
  <c r="N28" i="67"/>
  <c r="B5" i="67"/>
  <c r="A5" i="67"/>
  <c r="C5" i="67"/>
  <c r="L5" i="67"/>
  <c r="E5" i="67"/>
  <c r="A53" i="67"/>
  <c r="L53" i="67"/>
  <c r="N53" i="67"/>
  <c r="C53" i="67"/>
  <c r="A37" i="67"/>
  <c r="L37" i="67"/>
  <c r="N37" i="67"/>
  <c r="C37" i="67"/>
  <c r="I62" i="67"/>
  <c r="C62" i="67"/>
  <c r="B84" i="67"/>
  <c r="A84" i="67"/>
  <c r="L84" i="67"/>
  <c r="C84" i="67"/>
  <c r="I84" i="67"/>
  <c r="M84" i="67"/>
  <c r="M76" i="67"/>
  <c r="M66" i="67"/>
  <c r="A63" i="67"/>
  <c r="N63" i="67"/>
  <c r="D63" i="67"/>
  <c r="L63" i="67"/>
  <c r="N117" i="67"/>
  <c r="B105" i="67"/>
  <c r="A105" i="67"/>
  <c r="C105" i="67"/>
  <c r="L105" i="67"/>
  <c r="M105" i="67"/>
  <c r="D105" i="67"/>
  <c r="I105" i="67"/>
  <c r="N105" i="67"/>
  <c r="E101" i="67"/>
  <c r="A140" i="67"/>
  <c r="B176" i="67"/>
  <c r="C176" i="67"/>
  <c r="L176" i="67"/>
  <c r="D176" i="67"/>
  <c r="I176" i="67"/>
  <c r="M176" i="67"/>
  <c r="N176" i="67"/>
  <c r="A176" i="67"/>
  <c r="B158" i="67"/>
  <c r="A158" i="67"/>
  <c r="L158" i="67"/>
  <c r="C158" i="67"/>
  <c r="I158" i="67"/>
  <c r="M158" i="67"/>
  <c r="N158" i="67"/>
  <c r="N100" i="68"/>
  <c r="M100" i="68"/>
  <c r="I100" i="68"/>
  <c r="E100" i="68"/>
  <c r="A100" i="68"/>
  <c r="L100" i="68"/>
  <c r="D100" i="68"/>
  <c r="B100" i="68"/>
  <c r="N101" i="68"/>
  <c r="B101" i="68"/>
  <c r="L101" i="68"/>
  <c r="F101" i="68"/>
  <c r="F126" i="68"/>
  <c r="D127" i="68"/>
  <c r="N149" i="68"/>
  <c r="B149" i="68"/>
  <c r="E164" i="68"/>
  <c r="I164" i="68"/>
  <c r="E29" i="67"/>
  <c r="E20" i="67"/>
  <c r="E19" i="67"/>
  <c r="E16" i="67"/>
  <c r="E15" i="67"/>
  <c r="E12" i="67"/>
  <c r="E11" i="67"/>
  <c r="E7" i="67"/>
  <c r="E80" i="67"/>
  <c r="E72" i="67"/>
  <c r="E70" i="67"/>
  <c r="B64" i="67"/>
  <c r="D64" i="67"/>
  <c r="E64" i="67"/>
  <c r="B118" i="67"/>
  <c r="A118" i="67"/>
  <c r="L118" i="67"/>
  <c r="E118" i="67"/>
  <c r="D116" i="67"/>
  <c r="C116" i="67"/>
  <c r="B114" i="67"/>
  <c r="D114" i="67"/>
  <c r="I114" i="67"/>
  <c r="M114" i="67"/>
  <c r="A114" i="67"/>
  <c r="B102" i="67"/>
  <c r="A102" i="67"/>
  <c r="L102" i="67"/>
  <c r="D102" i="67"/>
  <c r="I102" i="67"/>
  <c r="M102" i="67"/>
  <c r="C141" i="67"/>
  <c r="N141" i="67"/>
  <c r="D138" i="67"/>
  <c r="N138" i="67"/>
  <c r="D134" i="67"/>
  <c r="C134" i="67"/>
  <c r="N134" i="67"/>
  <c r="A123" i="67"/>
  <c r="L123" i="67"/>
  <c r="N123" i="67"/>
  <c r="C123" i="67"/>
  <c r="D168" i="67"/>
  <c r="A168" i="67"/>
  <c r="L168" i="67"/>
  <c r="C168" i="67"/>
  <c r="I168" i="67"/>
  <c r="M168" i="67"/>
  <c r="D156" i="67"/>
  <c r="A156" i="67"/>
  <c r="L156" i="67"/>
  <c r="C156" i="67"/>
  <c r="I156" i="67"/>
  <c r="M156" i="67"/>
  <c r="L98" i="68"/>
  <c r="I98" i="68"/>
  <c r="E98" i="68"/>
  <c r="M98" i="68"/>
  <c r="C98" i="68"/>
  <c r="L106" i="68"/>
  <c r="I106" i="68"/>
  <c r="E106" i="68"/>
  <c r="M106" i="68"/>
  <c r="C106" i="68"/>
  <c r="L114" i="68"/>
  <c r="I114" i="68"/>
  <c r="E114" i="68"/>
  <c r="M114" i="68"/>
  <c r="C114" i="68"/>
  <c r="L124" i="68"/>
  <c r="I124" i="68"/>
  <c r="E124" i="68"/>
  <c r="M124" i="68"/>
  <c r="C124" i="68"/>
  <c r="N144" i="68"/>
  <c r="M144" i="68"/>
  <c r="D144" i="68"/>
  <c r="C144" i="68"/>
  <c r="N156" i="68"/>
  <c r="M156" i="68"/>
  <c r="I156" i="68"/>
  <c r="E156" i="68"/>
  <c r="A156" i="68"/>
  <c r="L156" i="68"/>
  <c r="D156" i="68"/>
  <c r="N166" i="68"/>
  <c r="F166" i="68"/>
  <c r="N170" i="68"/>
  <c r="B170" i="68"/>
  <c r="M171" i="68"/>
  <c r="F171" i="68"/>
  <c r="E128" i="66"/>
  <c r="E177" i="66"/>
  <c r="E176" i="66"/>
  <c r="E166" i="66"/>
  <c r="E161" i="66"/>
  <c r="E160" i="66"/>
  <c r="C156" i="66"/>
  <c r="E154" i="66"/>
  <c r="A32" i="67"/>
  <c r="N29" i="67"/>
  <c r="I29" i="67"/>
  <c r="A29" i="67"/>
  <c r="E24" i="67"/>
  <c r="E23" i="67"/>
  <c r="E21" i="67"/>
  <c r="M20" i="67"/>
  <c r="I20" i="67"/>
  <c r="D20" i="67"/>
  <c r="M19" i="67"/>
  <c r="I19" i="67"/>
  <c r="D19" i="67"/>
  <c r="E17" i="67"/>
  <c r="M16" i="67"/>
  <c r="I16" i="67"/>
  <c r="D16" i="67"/>
  <c r="M15" i="67"/>
  <c r="I15" i="67"/>
  <c r="D15" i="67"/>
  <c r="E13" i="67"/>
  <c r="M12" i="67"/>
  <c r="I12" i="67"/>
  <c r="D12" i="67"/>
  <c r="M11" i="67"/>
  <c r="I11" i="67"/>
  <c r="D11" i="67"/>
  <c r="E9" i="67"/>
  <c r="M7" i="67"/>
  <c r="I7" i="67"/>
  <c r="D7" i="67"/>
  <c r="E58" i="67"/>
  <c r="C57" i="67"/>
  <c r="E50" i="67"/>
  <c r="C49" i="67"/>
  <c r="E42" i="67"/>
  <c r="C41" i="67"/>
  <c r="E34" i="67"/>
  <c r="C33" i="67"/>
  <c r="E88" i="67"/>
  <c r="N87" i="67"/>
  <c r="E86" i="67"/>
  <c r="M80" i="67"/>
  <c r="I80" i="67"/>
  <c r="D80" i="67"/>
  <c r="N79" i="67"/>
  <c r="E78" i="67"/>
  <c r="M72" i="67"/>
  <c r="I72" i="67"/>
  <c r="D72" i="67"/>
  <c r="N71" i="67"/>
  <c r="N70" i="67"/>
  <c r="I70" i="67"/>
  <c r="C70" i="67"/>
  <c r="E68" i="67"/>
  <c r="M64" i="67"/>
  <c r="I64" i="67"/>
  <c r="C64" i="67"/>
  <c r="N118" i="67"/>
  <c r="I118" i="67"/>
  <c r="D118" i="67"/>
  <c r="N114" i="67"/>
  <c r="B113" i="67"/>
  <c r="D113" i="67"/>
  <c r="I113" i="67"/>
  <c r="M113" i="67"/>
  <c r="C113" i="67"/>
  <c r="D112" i="67"/>
  <c r="N112" i="67"/>
  <c r="B106" i="67"/>
  <c r="A106" i="67"/>
  <c r="L106" i="67"/>
  <c r="E106" i="67"/>
  <c r="A97" i="67"/>
  <c r="D97" i="67"/>
  <c r="L97" i="67"/>
  <c r="A139" i="67"/>
  <c r="L139" i="67"/>
  <c r="N139" i="67"/>
  <c r="C139" i="67"/>
  <c r="B136" i="67"/>
  <c r="A136" i="67"/>
  <c r="C136" i="67"/>
  <c r="L136" i="67"/>
  <c r="E136" i="67"/>
  <c r="B124" i="67"/>
  <c r="C124" i="67"/>
  <c r="L124" i="67"/>
  <c r="D124" i="67"/>
  <c r="I124" i="67"/>
  <c r="M124" i="67"/>
  <c r="A124" i="67"/>
  <c r="A177" i="67"/>
  <c r="D177" i="67"/>
  <c r="L177" i="67"/>
  <c r="D160" i="67"/>
  <c r="A160" i="67"/>
  <c r="L160" i="67"/>
  <c r="E160" i="67"/>
  <c r="F98" i="68"/>
  <c r="F106" i="68"/>
  <c r="F114" i="68"/>
  <c r="F124" i="68"/>
  <c r="B137" i="68"/>
  <c r="N137" i="68"/>
  <c r="A144" i="68"/>
  <c r="N146" i="68"/>
  <c r="M146" i="68"/>
  <c r="I146" i="68"/>
  <c r="E146" i="68"/>
  <c r="A146" i="68"/>
  <c r="L146" i="68"/>
  <c r="D146" i="68"/>
  <c r="F156" i="68"/>
  <c r="N157" i="68"/>
  <c r="L157" i="68"/>
  <c r="B157" i="68"/>
  <c r="F157" i="68"/>
  <c r="C166" i="68"/>
  <c r="F170" i="68"/>
  <c r="B171" i="68"/>
  <c r="N173" i="68"/>
  <c r="C173" i="68"/>
  <c r="L173" i="68"/>
  <c r="B173" i="68"/>
  <c r="F175" i="68"/>
  <c r="E94" i="67"/>
  <c r="C93" i="67"/>
  <c r="E144" i="67"/>
  <c r="C143" i="67"/>
  <c r="E128" i="67"/>
  <c r="C127" i="67"/>
  <c r="E166" i="67"/>
  <c r="E164" i="67"/>
  <c r="E154" i="67"/>
  <c r="E110" i="67"/>
  <c r="E109" i="67"/>
  <c r="M94" i="67"/>
  <c r="I94" i="67"/>
  <c r="D94" i="67"/>
  <c r="N93" i="67"/>
  <c r="E148" i="67"/>
  <c r="C147" i="67"/>
  <c r="M144" i="67"/>
  <c r="I144" i="67"/>
  <c r="D144" i="67"/>
  <c r="N143" i="67"/>
  <c r="E132" i="67"/>
  <c r="C131" i="67"/>
  <c r="M128" i="67"/>
  <c r="I128" i="67"/>
  <c r="D128" i="67"/>
  <c r="N127" i="67"/>
  <c r="E174" i="67"/>
  <c r="N173" i="67"/>
  <c r="E172" i="67"/>
  <c r="M166" i="67"/>
  <c r="I166" i="67"/>
  <c r="D166" i="67"/>
  <c r="N165" i="67"/>
  <c r="N164" i="67"/>
  <c r="I164" i="67"/>
  <c r="C164" i="67"/>
  <c r="E162" i="67"/>
  <c r="M154" i="67"/>
  <c r="I154" i="67"/>
  <c r="D154" i="67"/>
  <c r="N153" i="67"/>
  <c r="B94" i="68"/>
  <c r="C96" i="68"/>
  <c r="F97" i="68"/>
  <c r="F99" i="68"/>
  <c r="B102" i="68"/>
  <c r="C104" i="68"/>
  <c r="F105" i="68"/>
  <c r="F107" i="68"/>
  <c r="B110" i="68"/>
  <c r="C112" i="68"/>
  <c r="F113" i="68"/>
  <c r="F115" i="68"/>
  <c r="B118" i="68"/>
  <c r="C122" i="68"/>
  <c r="F123" i="68"/>
  <c r="F125" i="68"/>
  <c r="C132" i="68"/>
  <c r="C134" i="68"/>
  <c r="C136" i="68"/>
  <c r="C140" i="68"/>
  <c r="C142" i="68"/>
  <c r="F143" i="68"/>
  <c r="B145" i="68"/>
  <c r="C152" i="68"/>
  <c r="F154" i="68"/>
  <c r="B155" i="68"/>
  <c r="C160" i="68"/>
  <c r="F162" i="68"/>
  <c r="F165" i="68"/>
  <c r="F167" i="68"/>
  <c r="C176" i="68"/>
  <c r="I64" i="69"/>
  <c r="A64" i="69" s="1"/>
  <c r="I66" i="69"/>
  <c r="A66" i="69" s="1"/>
  <c r="I63" i="69"/>
  <c r="A63" i="69" s="1"/>
  <c r="I67" i="69"/>
  <c r="A67" i="69" s="1"/>
  <c r="I65" i="69"/>
  <c r="A65" i="69" s="1"/>
  <c r="E68" i="57"/>
  <c r="M68" i="57"/>
  <c r="I68" i="57"/>
  <c r="A68" i="57"/>
  <c r="L68" i="57"/>
  <c r="I64" i="57"/>
  <c r="A64" i="57" s="1"/>
  <c r="L64" i="57"/>
  <c r="M128" i="57"/>
  <c r="I128" i="57"/>
  <c r="P128" i="57" s="1"/>
  <c r="C128" i="57"/>
  <c r="I126" i="57"/>
  <c r="A126" i="57" s="1"/>
  <c r="E128" i="57"/>
  <c r="N129" i="57"/>
  <c r="L128" i="57"/>
  <c r="A128" i="57"/>
  <c r="I124" i="57"/>
  <c r="A124" i="57" s="1"/>
  <c r="A5" i="62"/>
  <c r="L8" i="62"/>
  <c r="D8" i="62" s="1"/>
  <c r="E5" i="62"/>
  <c r="C4" i="62"/>
  <c r="C5" i="62"/>
  <c r="D5" i="62"/>
  <c r="L158" i="61"/>
  <c r="E158" i="62"/>
  <c r="I156" i="62"/>
  <c r="A156" i="62" s="1"/>
  <c r="E158" i="61"/>
  <c r="M158" i="62"/>
  <c r="I158" i="62"/>
  <c r="A158" i="62"/>
  <c r="C123" i="63"/>
  <c r="I124" i="63"/>
  <c r="A124" i="63" s="1"/>
  <c r="C127" i="63"/>
  <c r="L124" i="63"/>
  <c r="C124" i="63" s="1"/>
  <c r="E128" i="61"/>
  <c r="L124" i="62"/>
  <c r="C124" i="62"/>
  <c r="L123" i="62"/>
  <c r="D123" i="62" s="1"/>
  <c r="L127" i="62"/>
  <c r="C127" i="62" s="1"/>
  <c r="A124" i="62"/>
  <c r="D127" i="62"/>
  <c r="E158" i="60"/>
  <c r="L152" i="60"/>
  <c r="M152" i="60" s="1"/>
  <c r="E152" i="60" s="1"/>
  <c r="M158" i="60"/>
  <c r="I158" i="60"/>
  <c r="D158" i="60"/>
  <c r="M154" i="60"/>
  <c r="N154" i="60" s="1"/>
  <c r="I154" i="60"/>
  <c r="A154" i="60" s="1"/>
  <c r="N159" i="60"/>
  <c r="L158" i="60"/>
  <c r="C158" i="60"/>
  <c r="L154" i="60"/>
  <c r="C154" i="60" s="1"/>
  <c r="I94" i="63"/>
  <c r="D94" i="63"/>
  <c r="L97" i="63"/>
  <c r="D97" i="63" s="1"/>
  <c r="I96" i="63"/>
  <c r="L94" i="63"/>
  <c r="M94" i="63" s="1"/>
  <c r="C94" i="63"/>
  <c r="L96" i="63"/>
  <c r="C96" i="63" s="1"/>
  <c r="A94" i="63"/>
  <c r="D93" i="63"/>
  <c r="L97" i="59"/>
  <c r="C97" i="59" s="1"/>
  <c r="E68" i="59"/>
  <c r="M68" i="59"/>
  <c r="I68" i="59"/>
  <c r="C68" i="59"/>
  <c r="L68" i="59"/>
  <c r="A68" i="59"/>
  <c r="I64" i="59"/>
  <c r="A64" i="59" s="1"/>
  <c r="E158" i="59"/>
  <c r="M158" i="59"/>
  <c r="I158" i="59"/>
  <c r="D158" i="59"/>
  <c r="L158" i="59"/>
  <c r="A158" i="59"/>
  <c r="C63" i="63"/>
  <c r="L64" i="63"/>
  <c r="C64" i="63" s="1"/>
  <c r="I64" i="63"/>
  <c r="A64" i="63" s="1"/>
  <c r="D63" i="63"/>
  <c r="I124" i="59"/>
  <c r="A124" i="59" s="1"/>
  <c r="E128" i="59"/>
  <c r="L124" i="59"/>
  <c r="B62" i="62"/>
  <c r="I66" i="62"/>
  <c r="A66" i="62" s="1"/>
  <c r="D66" i="62"/>
  <c r="D67" i="62"/>
  <c r="L66" i="62"/>
  <c r="M66" i="62" s="1"/>
  <c r="I64" i="62"/>
  <c r="A64" i="62" s="1"/>
  <c r="L63" i="62"/>
  <c r="D63" i="62" s="1"/>
  <c r="N98" i="58"/>
  <c r="M98" i="58"/>
  <c r="I98" i="58"/>
  <c r="D98" i="58"/>
  <c r="M94" i="58"/>
  <c r="N94" i="58" s="1"/>
  <c r="I94" i="58"/>
  <c r="A94" i="58" s="1"/>
  <c r="L92" i="58"/>
  <c r="L98" i="58"/>
  <c r="C98" i="58"/>
  <c r="L94" i="58"/>
  <c r="C94" i="58" s="1"/>
  <c r="E98" i="58"/>
  <c r="A98" i="58"/>
  <c r="L32" i="58"/>
  <c r="M32" i="58" s="1"/>
  <c r="L34" i="58"/>
  <c r="C34" i="58" s="1"/>
  <c r="D32" i="58"/>
  <c r="M34" i="58"/>
  <c r="N34" i="58" s="1"/>
  <c r="I34" i="58"/>
  <c r="A34" i="58" s="1"/>
  <c r="I154" i="58"/>
  <c r="A154" i="58" s="1"/>
  <c r="C32" i="63"/>
  <c r="M32" i="63"/>
  <c r="D32" i="63"/>
  <c r="I34" i="63"/>
  <c r="A34" i="63" s="1"/>
  <c r="C37" i="63"/>
  <c r="L34" i="63"/>
  <c r="D34" i="63" s="1"/>
  <c r="C34" i="63"/>
  <c r="L33" i="63"/>
  <c r="C33" i="63" s="1"/>
  <c r="M123" i="58"/>
  <c r="E123" i="58" s="1"/>
  <c r="L127" i="58"/>
  <c r="D127" i="58" s="1"/>
  <c r="L123" i="58"/>
  <c r="M127" i="58"/>
  <c r="E127" i="58" s="1"/>
  <c r="I127" i="58"/>
  <c r="A127" i="58" s="1"/>
  <c r="I123" i="58"/>
  <c r="A123" i="58" s="1"/>
  <c r="N128" i="58"/>
  <c r="C36" i="62"/>
  <c r="D36" i="62"/>
  <c r="M36" i="62"/>
  <c r="N36" i="62" s="1"/>
  <c r="L33" i="62"/>
  <c r="D33" i="62" s="1"/>
  <c r="A34" i="62"/>
  <c r="L97" i="57"/>
  <c r="C97" i="57" s="1"/>
  <c r="M94" i="57"/>
  <c r="N94" i="57" s="1"/>
  <c r="I94" i="57"/>
  <c r="A94" i="57" s="1"/>
  <c r="E9" i="57"/>
  <c r="N9" i="57"/>
  <c r="I9" i="57"/>
  <c r="A9" i="57"/>
  <c r="L7" i="57"/>
  <c r="C7" i="57" s="1"/>
  <c r="I5" i="57"/>
  <c r="A5" i="57" s="1"/>
  <c r="L154" i="57"/>
  <c r="C154" i="57" s="1"/>
  <c r="M8" i="63"/>
  <c r="N8" i="63" s="1"/>
  <c r="I5" i="63"/>
  <c r="A5" i="63" s="1"/>
  <c r="C8" i="63"/>
  <c r="L5" i="63"/>
  <c r="M5" i="63" s="1"/>
  <c r="L4" i="63"/>
  <c r="C4" i="63" s="1"/>
  <c r="M154" i="57"/>
  <c r="N154" i="57" s="1"/>
  <c r="I154" i="57"/>
  <c r="A154" i="57" s="1"/>
  <c r="L152" i="70"/>
  <c r="D152" i="70"/>
  <c r="C152" i="70"/>
  <c r="N152" i="70"/>
  <c r="I152" i="70"/>
  <c r="E152" i="70"/>
  <c r="M152" i="70"/>
  <c r="B152" i="70"/>
  <c r="A3" i="70"/>
  <c r="E3" i="70"/>
  <c r="I3" i="70"/>
  <c r="M3" i="70"/>
  <c r="L92" i="70"/>
  <c r="D92" i="70"/>
  <c r="C92" i="70"/>
  <c r="M92" i="70"/>
  <c r="B92" i="70"/>
  <c r="A92" i="70"/>
  <c r="F152" i="70"/>
  <c r="M62" i="70"/>
  <c r="I62" i="70"/>
  <c r="E62" i="70"/>
  <c r="A62" i="70"/>
  <c r="L62" i="70"/>
  <c r="D62" i="70"/>
  <c r="N92" i="70"/>
  <c r="N32" i="70"/>
  <c r="L122" i="70"/>
  <c r="D122" i="70"/>
  <c r="C122" i="70"/>
  <c r="A122" i="70"/>
  <c r="N3" i="69"/>
  <c r="C3" i="69"/>
  <c r="D3" i="69"/>
  <c r="D92" i="69"/>
  <c r="L92" i="69"/>
  <c r="M122" i="69"/>
  <c r="I122" i="69"/>
  <c r="E122" i="69"/>
  <c r="A122" i="69"/>
  <c r="L122" i="69"/>
  <c r="D122" i="69"/>
  <c r="C122" i="69"/>
  <c r="I62" i="69"/>
  <c r="A62" i="69" s="1"/>
  <c r="A92" i="69"/>
  <c r="E92" i="69"/>
  <c r="I92" i="69"/>
  <c r="M92" i="69"/>
  <c r="F122" i="69"/>
  <c r="N152" i="69"/>
  <c r="D152" i="69"/>
  <c r="M93" i="68"/>
  <c r="I93" i="68"/>
  <c r="E93" i="68"/>
  <c r="A93" i="68"/>
  <c r="C93" i="68"/>
  <c r="D62" i="68"/>
  <c r="L62" i="68"/>
  <c r="F93" i="68"/>
  <c r="B95" i="68"/>
  <c r="L93" i="68"/>
  <c r="C95" i="68"/>
  <c r="M95" i="68"/>
  <c r="I95" i="68"/>
  <c r="E95" i="68"/>
  <c r="A95" i="68"/>
  <c r="B93" i="68"/>
  <c r="N93" i="68"/>
  <c r="F95" i="68"/>
  <c r="N94" i="68"/>
  <c r="C97" i="68"/>
  <c r="N98" i="68"/>
  <c r="A99" i="68"/>
  <c r="E99" i="68"/>
  <c r="I99" i="68"/>
  <c r="M99" i="68"/>
  <c r="C101" i="68"/>
  <c r="N102" i="68"/>
  <c r="A103" i="68"/>
  <c r="E103" i="68"/>
  <c r="I103" i="68"/>
  <c r="M103" i="68"/>
  <c r="C105" i="68"/>
  <c r="N106" i="68"/>
  <c r="A107" i="68"/>
  <c r="E107" i="68"/>
  <c r="I107" i="68"/>
  <c r="M107" i="68"/>
  <c r="C109" i="68"/>
  <c r="N110" i="68"/>
  <c r="A111" i="68"/>
  <c r="E111" i="68"/>
  <c r="I111" i="68"/>
  <c r="M111" i="68"/>
  <c r="C113" i="68"/>
  <c r="N114" i="68"/>
  <c r="A115" i="68"/>
  <c r="E115" i="68"/>
  <c r="I115" i="68"/>
  <c r="M115" i="68"/>
  <c r="C117" i="68"/>
  <c r="N118" i="68"/>
  <c r="A119" i="68"/>
  <c r="E119" i="68"/>
  <c r="I119" i="68"/>
  <c r="M119" i="68"/>
  <c r="C123" i="68"/>
  <c r="N124" i="68"/>
  <c r="A125" i="68"/>
  <c r="E125" i="68"/>
  <c r="I125" i="68"/>
  <c r="M125" i="68"/>
  <c r="C127" i="68"/>
  <c r="N128" i="68"/>
  <c r="A129" i="68"/>
  <c r="E129" i="68"/>
  <c r="I129" i="68"/>
  <c r="M129" i="68"/>
  <c r="C131" i="68"/>
  <c r="M133" i="68"/>
  <c r="I133" i="68"/>
  <c r="E133" i="68"/>
  <c r="A133" i="68"/>
  <c r="C133" i="68"/>
  <c r="F135" i="68"/>
  <c r="F137" i="68"/>
  <c r="F145" i="68"/>
  <c r="F149" i="68"/>
  <c r="F155" i="68"/>
  <c r="F159" i="68"/>
  <c r="N99" i="68"/>
  <c r="N103" i="68"/>
  <c r="N107" i="68"/>
  <c r="N111" i="68"/>
  <c r="N115" i="68"/>
  <c r="N119" i="68"/>
  <c r="N125" i="68"/>
  <c r="N129" i="68"/>
  <c r="D94" i="68"/>
  <c r="A97" i="68"/>
  <c r="E97" i="68"/>
  <c r="I97" i="68"/>
  <c r="M97" i="68"/>
  <c r="D98" i="68"/>
  <c r="C99" i="68"/>
  <c r="A101" i="68"/>
  <c r="E101" i="68"/>
  <c r="I101" i="68"/>
  <c r="M101" i="68"/>
  <c r="D102" i="68"/>
  <c r="C103" i="68"/>
  <c r="A105" i="68"/>
  <c r="E105" i="68"/>
  <c r="I105" i="68"/>
  <c r="M105" i="68"/>
  <c r="D106" i="68"/>
  <c r="C107" i="68"/>
  <c r="A109" i="68"/>
  <c r="E109" i="68"/>
  <c r="I109" i="68"/>
  <c r="M109" i="68"/>
  <c r="D110" i="68"/>
  <c r="C111" i="68"/>
  <c r="A113" i="68"/>
  <c r="E113" i="68"/>
  <c r="I113" i="68"/>
  <c r="M113" i="68"/>
  <c r="D114" i="68"/>
  <c r="C115" i="68"/>
  <c r="A117" i="68"/>
  <c r="E117" i="68"/>
  <c r="I117" i="68"/>
  <c r="M117" i="68"/>
  <c r="D118" i="68"/>
  <c r="C119" i="68"/>
  <c r="A123" i="68"/>
  <c r="E123" i="68"/>
  <c r="I123" i="68"/>
  <c r="M123" i="68"/>
  <c r="D124" i="68"/>
  <c r="C125" i="68"/>
  <c r="A127" i="68"/>
  <c r="E127" i="68"/>
  <c r="I127" i="68"/>
  <c r="M127" i="68"/>
  <c r="C129" i="68"/>
  <c r="A131" i="68"/>
  <c r="E131" i="68"/>
  <c r="I131" i="68"/>
  <c r="M131" i="68"/>
  <c r="B135" i="68"/>
  <c r="D99" i="68"/>
  <c r="D103" i="68"/>
  <c r="D107" i="68"/>
  <c r="D111" i="68"/>
  <c r="D115" i="68"/>
  <c r="D119" i="68"/>
  <c r="D125" i="68"/>
  <c r="D129" i="68"/>
  <c r="C135" i="68"/>
  <c r="M135" i="68"/>
  <c r="I135" i="68"/>
  <c r="E135" i="68"/>
  <c r="A135" i="68"/>
  <c r="M137" i="68"/>
  <c r="I137" i="68"/>
  <c r="E137" i="68"/>
  <c r="A137" i="68"/>
  <c r="L137" i="68"/>
  <c r="C137" i="68"/>
  <c r="M141" i="68"/>
  <c r="I141" i="68"/>
  <c r="E141" i="68"/>
  <c r="A141" i="68"/>
  <c r="L141" i="68"/>
  <c r="D141" i="68"/>
  <c r="C141" i="68"/>
  <c r="M145" i="68"/>
  <c r="I145" i="68"/>
  <c r="E145" i="68"/>
  <c r="A145" i="68"/>
  <c r="L145" i="68"/>
  <c r="D145" i="68"/>
  <c r="C145" i="68"/>
  <c r="M149" i="68"/>
  <c r="I149" i="68"/>
  <c r="E149" i="68"/>
  <c r="A149" i="68"/>
  <c r="L149" i="68"/>
  <c r="D149" i="68"/>
  <c r="C149" i="68"/>
  <c r="M155" i="68"/>
  <c r="I155" i="68"/>
  <c r="E155" i="68"/>
  <c r="A155" i="68"/>
  <c r="L155" i="68"/>
  <c r="D155" i="68"/>
  <c r="C155" i="68"/>
  <c r="M159" i="68"/>
  <c r="I159" i="68"/>
  <c r="E159" i="68"/>
  <c r="A159" i="68"/>
  <c r="L159" i="68"/>
  <c r="D159" i="68"/>
  <c r="C159" i="68"/>
  <c r="N163" i="68"/>
  <c r="N167" i="68"/>
  <c r="N171" i="68"/>
  <c r="N175" i="68"/>
  <c r="N179" i="68"/>
  <c r="N134" i="68"/>
  <c r="A139" i="68"/>
  <c r="E139" i="68"/>
  <c r="I139" i="68"/>
  <c r="M139" i="68"/>
  <c r="L140" i="68"/>
  <c r="A143" i="68"/>
  <c r="E143" i="68"/>
  <c r="I143" i="68"/>
  <c r="M143" i="68"/>
  <c r="L144" i="68"/>
  <c r="A147" i="68"/>
  <c r="E147" i="68"/>
  <c r="I147" i="68"/>
  <c r="M147" i="68"/>
  <c r="D148" i="68"/>
  <c r="L148" i="68"/>
  <c r="A153" i="68"/>
  <c r="E153" i="68"/>
  <c r="I153" i="68"/>
  <c r="M153" i="68"/>
  <c r="D154" i="68"/>
  <c r="L154" i="68"/>
  <c r="A157" i="68"/>
  <c r="E157" i="68"/>
  <c r="I157" i="68"/>
  <c r="M157" i="68"/>
  <c r="D158" i="68"/>
  <c r="L158" i="68"/>
  <c r="A161" i="68"/>
  <c r="E161" i="68"/>
  <c r="I161" i="68"/>
  <c r="M161" i="68"/>
  <c r="D162" i="68"/>
  <c r="L162" i="68"/>
  <c r="C163" i="68"/>
  <c r="A165" i="68"/>
  <c r="E165" i="68"/>
  <c r="I165" i="68"/>
  <c r="M165" i="68"/>
  <c r="D166" i="68"/>
  <c r="L166" i="68"/>
  <c r="C167" i="68"/>
  <c r="A169" i="68"/>
  <c r="E169" i="68"/>
  <c r="I169" i="68"/>
  <c r="M169" i="68"/>
  <c r="D170" i="68"/>
  <c r="L170" i="68"/>
  <c r="C171" i="68"/>
  <c r="A173" i="68"/>
  <c r="E173" i="68"/>
  <c r="I173" i="68"/>
  <c r="M173" i="68"/>
  <c r="D174" i="68"/>
  <c r="L174" i="68"/>
  <c r="C175" i="68"/>
  <c r="A177" i="68"/>
  <c r="E177" i="68"/>
  <c r="I177" i="68"/>
  <c r="M177" i="68"/>
  <c r="D178" i="68"/>
  <c r="L178" i="68"/>
  <c r="C179" i="68"/>
  <c r="N139" i="68"/>
  <c r="N143" i="68"/>
  <c r="A148" i="68"/>
  <c r="E148" i="68"/>
  <c r="I148" i="68"/>
  <c r="M148" i="68"/>
  <c r="A154" i="68"/>
  <c r="E154" i="68"/>
  <c r="I154" i="68"/>
  <c r="M154" i="68"/>
  <c r="A158" i="68"/>
  <c r="E158" i="68"/>
  <c r="I158" i="68"/>
  <c r="M158" i="68"/>
  <c r="A162" i="68"/>
  <c r="E162" i="68"/>
  <c r="I162" i="68"/>
  <c r="M162" i="68"/>
  <c r="D163" i="68"/>
  <c r="L163" i="68"/>
  <c r="A166" i="68"/>
  <c r="E166" i="68"/>
  <c r="I166" i="68"/>
  <c r="M166" i="68"/>
  <c r="D167" i="68"/>
  <c r="L167" i="68"/>
  <c r="A170" i="68"/>
  <c r="E170" i="68"/>
  <c r="I170" i="68"/>
  <c r="M170" i="68"/>
  <c r="D171" i="68"/>
  <c r="L171" i="68"/>
  <c r="A174" i="68"/>
  <c r="E174" i="68"/>
  <c r="I174" i="68"/>
  <c r="M174" i="68"/>
  <c r="D175" i="68"/>
  <c r="L175" i="68"/>
  <c r="A178" i="68"/>
  <c r="E178" i="68"/>
  <c r="I178" i="68"/>
  <c r="M178" i="68"/>
  <c r="D179" i="68"/>
  <c r="L179" i="68"/>
  <c r="A163" i="68"/>
  <c r="E163" i="68"/>
  <c r="I163" i="68"/>
  <c r="A167" i="68"/>
  <c r="E167" i="68"/>
  <c r="I167" i="68"/>
  <c r="A171" i="68"/>
  <c r="E171" i="68"/>
  <c r="I171" i="68"/>
  <c r="A175" i="68"/>
  <c r="E175" i="68"/>
  <c r="I175" i="68"/>
  <c r="A179" i="68"/>
  <c r="E179" i="68"/>
  <c r="I179" i="68"/>
  <c r="F179" i="67"/>
  <c r="N175" i="67"/>
  <c r="F175" i="67"/>
  <c r="B171" i="67"/>
  <c r="B167" i="67"/>
  <c r="F163" i="67"/>
  <c r="B163" i="67"/>
  <c r="N159" i="67"/>
  <c r="M179" i="67"/>
  <c r="I179" i="67"/>
  <c r="E179" i="67"/>
  <c r="A179" i="67"/>
  <c r="D178" i="67"/>
  <c r="C177" i="67"/>
  <c r="F176" i="67"/>
  <c r="M175" i="67"/>
  <c r="I175" i="67"/>
  <c r="E175" i="67"/>
  <c r="A175" i="67"/>
  <c r="D174" i="67"/>
  <c r="C173" i="67"/>
  <c r="F172" i="67"/>
  <c r="M171" i="67"/>
  <c r="I171" i="67"/>
  <c r="E171" i="67"/>
  <c r="A171" i="67"/>
  <c r="D170" i="67"/>
  <c r="C169" i="67"/>
  <c r="F168" i="67"/>
  <c r="B168" i="67"/>
  <c r="M167" i="67"/>
  <c r="I167" i="67"/>
  <c r="E167" i="67"/>
  <c r="A167" i="67"/>
  <c r="C165" i="67"/>
  <c r="F164" i="67"/>
  <c r="B164" i="67"/>
  <c r="M163" i="67"/>
  <c r="I163" i="67"/>
  <c r="E163" i="67"/>
  <c r="A163" i="67"/>
  <c r="C161" i="67"/>
  <c r="F160" i="67"/>
  <c r="B160" i="67"/>
  <c r="M159" i="67"/>
  <c r="I159" i="67"/>
  <c r="E159" i="67"/>
  <c r="A159" i="67"/>
  <c r="D158" i="67"/>
  <c r="C157" i="67"/>
  <c r="F156" i="67"/>
  <c r="B156" i="67"/>
  <c r="M155" i="67"/>
  <c r="I155" i="67"/>
  <c r="E155" i="67"/>
  <c r="A155" i="67"/>
  <c r="C153" i="67"/>
  <c r="B179" i="67"/>
  <c r="N171" i="67"/>
  <c r="F167" i="67"/>
  <c r="B159" i="67"/>
  <c r="N155" i="67"/>
  <c r="B155" i="67"/>
  <c r="L179" i="67"/>
  <c r="D179" i="67"/>
  <c r="F177" i="67"/>
  <c r="B177" i="67"/>
  <c r="L175" i="67"/>
  <c r="D175" i="67"/>
  <c r="F173" i="67"/>
  <c r="B173" i="67"/>
  <c r="L171" i="67"/>
  <c r="D171" i="67"/>
  <c r="F169" i="67"/>
  <c r="B169" i="67"/>
  <c r="L167" i="67"/>
  <c r="D167" i="67"/>
  <c r="F165" i="67"/>
  <c r="B165" i="67"/>
  <c r="L163" i="67"/>
  <c r="D163" i="67"/>
  <c r="F161" i="67"/>
  <c r="B161" i="67"/>
  <c r="L159" i="67"/>
  <c r="D159" i="67"/>
  <c r="F157" i="67"/>
  <c r="B157" i="67"/>
  <c r="L155" i="67"/>
  <c r="D155" i="67"/>
  <c r="F153" i="67"/>
  <c r="B153" i="67"/>
  <c r="N179" i="67"/>
  <c r="B175" i="67"/>
  <c r="F171" i="67"/>
  <c r="N167" i="67"/>
  <c r="N163" i="67"/>
  <c r="F159" i="67"/>
  <c r="F155" i="67"/>
  <c r="F178" i="67"/>
  <c r="M177" i="67"/>
  <c r="I177" i="67"/>
  <c r="E177" i="67"/>
  <c r="F174" i="67"/>
  <c r="M173" i="67"/>
  <c r="I173" i="67"/>
  <c r="E173" i="67"/>
  <c r="F170" i="67"/>
  <c r="M169" i="67"/>
  <c r="I169" i="67"/>
  <c r="E169" i="67"/>
  <c r="F166" i="67"/>
  <c r="M165" i="67"/>
  <c r="I165" i="67"/>
  <c r="E165" i="67"/>
  <c r="L164" i="67"/>
  <c r="F162" i="67"/>
  <c r="M161" i="67"/>
  <c r="I161" i="67"/>
  <c r="E161" i="67"/>
  <c r="F158" i="67"/>
  <c r="M157" i="67"/>
  <c r="I157" i="67"/>
  <c r="E157" i="67"/>
  <c r="F154" i="67"/>
  <c r="M153" i="67"/>
  <c r="I153" i="67"/>
  <c r="E153" i="67"/>
  <c r="F149" i="67"/>
  <c r="B149" i="67"/>
  <c r="F145" i="67"/>
  <c r="B145" i="67"/>
  <c r="F141" i="67"/>
  <c r="B141" i="67"/>
  <c r="F137" i="67"/>
  <c r="B137" i="67"/>
  <c r="F133" i="67"/>
  <c r="B133" i="67"/>
  <c r="F129" i="67"/>
  <c r="B129" i="67"/>
  <c r="F125" i="67"/>
  <c r="B125" i="67"/>
  <c r="M149" i="67"/>
  <c r="I149" i="67"/>
  <c r="E149" i="67"/>
  <c r="A149" i="67"/>
  <c r="F146" i="67"/>
  <c r="B146" i="67"/>
  <c r="M145" i="67"/>
  <c r="I145" i="67"/>
  <c r="E145" i="67"/>
  <c r="A145" i="67"/>
  <c r="F142" i="67"/>
  <c r="B142" i="67"/>
  <c r="M141" i="67"/>
  <c r="I141" i="67"/>
  <c r="E141" i="67"/>
  <c r="A141" i="67"/>
  <c r="F138" i="67"/>
  <c r="B138" i="67"/>
  <c r="M137" i="67"/>
  <c r="I137" i="67"/>
  <c r="E137" i="67"/>
  <c r="A137" i="67"/>
  <c r="F134" i="67"/>
  <c r="B134" i="67"/>
  <c r="M133" i="67"/>
  <c r="I133" i="67"/>
  <c r="E133" i="67"/>
  <c r="A133" i="67"/>
  <c r="F130" i="67"/>
  <c r="B130" i="67"/>
  <c r="M129" i="67"/>
  <c r="I129" i="67"/>
  <c r="E129" i="67"/>
  <c r="A129" i="67"/>
  <c r="F126" i="67"/>
  <c r="B126" i="67"/>
  <c r="M125" i="67"/>
  <c r="I125" i="67"/>
  <c r="E125" i="67"/>
  <c r="A125" i="67"/>
  <c r="L149" i="67"/>
  <c r="D149" i="67"/>
  <c r="F147" i="67"/>
  <c r="B147" i="67"/>
  <c r="M146" i="67"/>
  <c r="I146" i="67"/>
  <c r="E146" i="67"/>
  <c r="A146" i="67"/>
  <c r="L145" i="67"/>
  <c r="D145" i="67"/>
  <c r="F143" i="67"/>
  <c r="B143" i="67"/>
  <c r="M142" i="67"/>
  <c r="I142" i="67"/>
  <c r="E142" i="67"/>
  <c r="A142" i="67"/>
  <c r="L141" i="67"/>
  <c r="D141" i="67"/>
  <c r="F139" i="67"/>
  <c r="B139" i="67"/>
  <c r="M138" i="67"/>
  <c r="I138" i="67"/>
  <c r="E138" i="67"/>
  <c r="A138" i="67"/>
  <c r="L137" i="67"/>
  <c r="D137" i="67"/>
  <c r="F135" i="67"/>
  <c r="B135" i="67"/>
  <c r="M134" i="67"/>
  <c r="I134" i="67"/>
  <c r="E134" i="67"/>
  <c r="A134" i="67"/>
  <c r="L133" i="67"/>
  <c r="D133" i="67"/>
  <c r="F131" i="67"/>
  <c r="B131" i="67"/>
  <c r="M130" i="67"/>
  <c r="I130" i="67"/>
  <c r="E130" i="67"/>
  <c r="A130" i="67"/>
  <c r="L129" i="67"/>
  <c r="D129" i="67"/>
  <c r="F127" i="67"/>
  <c r="B127" i="67"/>
  <c r="M126" i="67"/>
  <c r="I126" i="67"/>
  <c r="E126" i="67"/>
  <c r="A126" i="67"/>
  <c r="L125" i="67"/>
  <c r="D125" i="67"/>
  <c r="F123" i="67"/>
  <c r="B123" i="67"/>
  <c r="F148" i="67"/>
  <c r="M147" i="67"/>
  <c r="I147" i="67"/>
  <c r="E147" i="67"/>
  <c r="L146" i="67"/>
  <c r="F144" i="67"/>
  <c r="M143" i="67"/>
  <c r="I143" i="67"/>
  <c r="E143" i="67"/>
  <c r="L142" i="67"/>
  <c r="F140" i="67"/>
  <c r="M139" i="67"/>
  <c r="I139" i="67"/>
  <c r="E139" i="67"/>
  <c r="L138" i="67"/>
  <c r="F136" i="67"/>
  <c r="M135" i="67"/>
  <c r="I135" i="67"/>
  <c r="E135" i="67"/>
  <c r="L134" i="67"/>
  <c r="F132" i="67"/>
  <c r="M131" i="67"/>
  <c r="I131" i="67"/>
  <c r="E131" i="67"/>
  <c r="L130" i="67"/>
  <c r="F128" i="67"/>
  <c r="M127" i="67"/>
  <c r="I127" i="67"/>
  <c r="E127" i="67"/>
  <c r="L126" i="67"/>
  <c r="F124" i="67"/>
  <c r="M123" i="67"/>
  <c r="I123" i="67"/>
  <c r="E123" i="67"/>
  <c r="M119" i="67"/>
  <c r="I119" i="67"/>
  <c r="E119" i="67"/>
  <c r="A119" i="67"/>
  <c r="F116" i="67"/>
  <c r="B116" i="67"/>
  <c r="M115" i="67"/>
  <c r="I115" i="67"/>
  <c r="E115" i="67"/>
  <c r="A115" i="67"/>
  <c r="F112" i="67"/>
  <c r="B112" i="67"/>
  <c r="M111" i="67"/>
  <c r="I111" i="67"/>
  <c r="E111" i="67"/>
  <c r="A111" i="67"/>
  <c r="F108" i="67"/>
  <c r="B108" i="67"/>
  <c r="M107" i="67"/>
  <c r="I107" i="67"/>
  <c r="E107" i="67"/>
  <c r="A107" i="67"/>
  <c r="F104" i="67"/>
  <c r="B104" i="67"/>
  <c r="M103" i="67"/>
  <c r="I103" i="67"/>
  <c r="E103" i="67"/>
  <c r="A103" i="67"/>
  <c r="F100" i="67"/>
  <c r="B100" i="67"/>
  <c r="M99" i="67"/>
  <c r="I99" i="67"/>
  <c r="E99" i="67"/>
  <c r="A99" i="67"/>
  <c r="F96" i="67"/>
  <c r="B96" i="67"/>
  <c r="M95" i="67"/>
  <c r="I95" i="67"/>
  <c r="E95" i="67"/>
  <c r="A95" i="67"/>
  <c r="B119" i="67"/>
  <c r="N115" i="67"/>
  <c r="N111" i="67"/>
  <c r="F111" i="67"/>
  <c r="B111" i="67"/>
  <c r="F107" i="67"/>
  <c r="B103" i="67"/>
  <c r="B99" i="67"/>
  <c r="B95" i="67"/>
  <c r="L119" i="67"/>
  <c r="D119" i="67"/>
  <c r="C118" i="67"/>
  <c r="F117" i="67"/>
  <c r="M116" i="67"/>
  <c r="I116" i="67"/>
  <c r="E116" i="67"/>
  <c r="A116" i="67"/>
  <c r="L115" i="67"/>
  <c r="D115" i="67"/>
  <c r="C114" i="67"/>
  <c r="F113" i="67"/>
  <c r="M112" i="67"/>
  <c r="I112" i="67"/>
  <c r="E112" i="67"/>
  <c r="A112" i="67"/>
  <c r="L111" i="67"/>
  <c r="D111" i="67"/>
  <c r="C110" i="67"/>
  <c r="F109" i="67"/>
  <c r="M108" i="67"/>
  <c r="I108" i="67"/>
  <c r="E108" i="67"/>
  <c r="A108" i="67"/>
  <c r="L107" i="67"/>
  <c r="D107" i="67"/>
  <c r="C106" i="67"/>
  <c r="F105" i="67"/>
  <c r="M104" i="67"/>
  <c r="I104" i="67"/>
  <c r="E104" i="67"/>
  <c r="A104" i="67"/>
  <c r="L103" i="67"/>
  <c r="D103" i="67"/>
  <c r="C102" i="67"/>
  <c r="F101" i="67"/>
  <c r="B101" i="67"/>
  <c r="M100" i="67"/>
  <c r="I100" i="67"/>
  <c r="E100" i="67"/>
  <c r="A100" i="67"/>
  <c r="L99" i="67"/>
  <c r="D99" i="67"/>
  <c r="C98" i="67"/>
  <c r="F97" i="67"/>
  <c r="B97" i="67"/>
  <c r="M96" i="67"/>
  <c r="I96" i="67"/>
  <c r="E96" i="67"/>
  <c r="A96" i="67"/>
  <c r="L95" i="67"/>
  <c r="D95" i="67"/>
  <c r="F93" i="67"/>
  <c r="B93" i="67"/>
  <c r="N119" i="67"/>
  <c r="F119" i="67"/>
  <c r="F115" i="67"/>
  <c r="B115" i="67"/>
  <c r="N107" i="67"/>
  <c r="B107" i="67"/>
  <c r="N103" i="67"/>
  <c r="F103" i="67"/>
  <c r="N99" i="67"/>
  <c r="F99" i="67"/>
  <c r="N95" i="67"/>
  <c r="F95" i="67"/>
  <c r="F118" i="67"/>
  <c r="L116" i="67"/>
  <c r="F114" i="67"/>
  <c r="L112" i="67"/>
  <c r="F110" i="67"/>
  <c r="L108" i="67"/>
  <c r="F106" i="67"/>
  <c r="L104" i="67"/>
  <c r="F102" i="67"/>
  <c r="L100" i="67"/>
  <c r="F98" i="67"/>
  <c r="M97" i="67"/>
  <c r="I97" i="67"/>
  <c r="E97" i="67"/>
  <c r="L96" i="67"/>
  <c r="F94" i="67"/>
  <c r="M93" i="67"/>
  <c r="I93" i="67"/>
  <c r="E93" i="67"/>
  <c r="F89" i="67"/>
  <c r="N85" i="67"/>
  <c r="F85" i="67"/>
  <c r="B85" i="67"/>
  <c r="N81" i="67"/>
  <c r="F81" i="67"/>
  <c r="F77" i="67"/>
  <c r="B77" i="67"/>
  <c r="N73" i="67"/>
  <c r="F73" i="67"/>
  <c r="N69" i="67"/>
  <c r="F69" i="67"/>
  <c r="B69" i="67"/>
  <c r="B65" i="67"/>
  <c r="M89" i="67"/>
  <c r="I89" i="67"/>
  <c r="E89" i="67"/>
  <c r="A89" i="67"/>
  <c r="D88" i="67"/>
  <c r="C87" i="67"/>
  <c r="F86" i="67"/>
  <c r="M85" i="67"/>
  <c r="I85" i="67"/>
  <c r="E85" i="67"/>
  <c r="A85" i="67"/>
  <c r="D84" i="67"/>
  <c r="C83" i="67"/>
  <c r="F82" i="67"/>
  <c r="B82" i="67"/>
  <c r="M81" i="67"/>
  <c r="I81" i="67"/>
  <c r="E81" i="67"/>
  <c r="A81" i="67"/>
  <c r="C79" i="67"/>
  <c r="F78" i="67"/>
  <c r="B78" i="67"/>
  <c r="M77" i="67"/>
  <c r="I77" i="67"/>
  <c r="E77" i="67"/>
  <c r="A77" i="67"/>
  <c r="C75" i="67"/>
  <c r="F74" i="67"/>
  <c r="B74" i="67"/>
  <c r="M73" i="67"/>
  <c r="I73" i="67"/>
  <c r="E73" i="67"/>
  <c r="A73" i="67"/>
  <c r="C71" i="67"/>
  <c r="F70" i="67"/>
  <c r="B70" i="67"/>
  <c r="M69" i="67"/>
  <c r="I69" i="67"/>
  <c r="E69" i="67"/>
  <c r="A69" i="67"/>
  <c r="C67" i="67"/>
  <c r="F66" i="67"/>
  <c r="B66" i="67"/>
  <c r="M65" i="67"/>
  <c r="I65" i="67"/>
  <c r="E65" i="67"/>
  <c r="A65" i="67"/>
  <c r="C63" i="67"/>
  <c r="B81" i="67"/>
  <c r="B73" i="67"/>
  <c r="F65" i="67"/>
  <c r="L89" i="67"/>
  <c r="D89" i="67"/>
  <c r="F87" i="67"/>
  <c r="B87" i="67"/>
  <c r="L85" i="67"/>
  <c r="D85" i="67"/>
  <c r="F83" i="67"/>
  <c r="B83" i="67"/>
  <c r="L81" i="67"/>
  <c r="D81" i="67"/>
  <c r="F79" i="67"/>
  <c r="B79" i="67"/>
  <c r="L77" i="67"/>
  <c r="D77" i="67"/>
  <c r="F75" i="67"/>
  <c r="B75" i="67"/>
  <c r="L73" i="67"/>
  <c r="D73" i="67"/>
  <c r="F71" i="67"/>
  <c r="B71" i="67"/>
  <c r="L69" i="67"/>
  <c r="D69" i="67"/>
  <c r="F67" i="67"/>
  <c r="B67" i="67"/>
  <c r="L65" i="67"/>
  <c r="D65" i="67"/>
  <c r="F63" i="67"/>
  <c r="B63" i="67"/>
  <c r="N89" i="67"/>
  <c r="B89" i="67"/>
  <c r="N77" i="67"/>
  <c r="F88" i="67"/>
  <c r="M87" i="67"/>
  <c r="I87" i="67"/>
  <c r="E87" i="67"/>
  <c r="F84" i="67"/>
  <c r="M83" i="67"/>
  <c r="I83" i="67"/>
  <c r="E83" i="67"/>
  <c r="F80" i="67"/>
  <c r="M79" i="67"/>
  <c r="I79" i="67"/>
  <c r="E79" i="67"/>
  <c r="F76" i="67"/>
  <c r="M75" i="67"/>
  <c r="I75" i="67"/>
  <c r="E75" i="67"/>
  <c r="F72" i="67"/>
  <c r="M71" i="67"/>
  <c r="I71" i="67"/>
  <c r="E71" i="67"/>
  <c r="L70" i="67"/>
  <c r="F68" i="67"/>
  <c r="M67" i="67"/>
  <c r="I67" i="67"/>
  <c r="E67" i="67"/>
  <c r="F64" i="67"/>
  <c r="M63" i="67"/>
  <c r="I63" i="67"/>
  <c r="E63" i="67"/>
  <c r="F59" i="67"/>
  <c r="N55" i="67"/>
  <c r="B55" i="67"/>
  <c r="F51" i="67"/>
  <c r="B51" i="67"/>
  <c r="N47" i="67"/>
  <c r="F47" i="67"/>
  <c r="B47" i="67"/>
  <c r="B43" i="67"/>
  <c r="N39" i="67"/>
  <c r="N35" i="67"/>
  <c r="F35" i="67"/>
  <c r="B35" i="67"/>
  <c r="M59" i="67"/>
  <c r="I59" i="67"/>
  <c r="E59" i="67"/>
  <c r="A59" i="67"/>
  <c r="F56" i="67"/>
  <c r="B56" i="67"/>
  <c r="M55" i="67"/>
  <c r="I55" i="67"/>
  <c r="E55" i="67"/>
  <c r="A55" i="67"/>
  <c r="F52" i="67"/>
  <c r="B52" i="67"/>
  <c r="M51" i="67"/>
  <c r="I51" i="67"/>
  <c r="E51" i="67"/>
  <c r="A51" i="67"/>
  <c r="F48" i="67"/>
  <c r="B48" i="67"/>
  <c r="M47" i="67"/>
  <c r="I47" i="67"/>
  <c r="E47" i="67"/>
  <c r="A47" i="67"/>
  <c r="F44" i="67"/>
  <c r="B44" i="67"/>
  <c r="M43" i="67"/>
  <c r="I43" i="67"/>
  <c r="E43" i="67"/>
  <c r="A43" i="67"/>
  <c r="F40" i="67"/>
  <c r="B40" i="67"/>
  <c r="M39" i="67"/>
  <c r="I39" i="67"/>
  <c r="E39" i="67"/>
  <c r="A39" i="67"/>
  <c r="F36" i="67"/>
  <c r="B36" i="67"/>
  <c r="M35" i="67"/>
  <c r="I35" i="67"/>
  <c r="E35" i="67"/>
  <c r="A35" i="67"/>
  <c r="N43" i="67"/>
  <c r="F43" i="67"/>
  <c r="B39" i="67"/>
  <c r="L59" i="67"/>
  <c r="D59" i="67"/>
  <c r="F57" i="67"/>
  <c r="B57" i="67"/>
  <c r="M56" i="67"/>
  <c r="I56" i="67"/>
  <c r="E56" i="67"/>
  <c r="A56" i="67"/>
  <c r="L55" i="67"/>
  <c r="D55" i="67"/>
  <c r="F53" i="67"/>
  <c r="B53" i="67"/>
  <c r="M52" i="67"/>
  <c r="I52" i="67"/>
  <c r="E52" i="67"/>
  <c r="A52" i="67"/>
  <c r="L51" i="67"/>
  <c r="D51" i="67"/>
  <c r="F49" i="67"/>
  <c r="B49" i="67"/>
  <c r="M48" i="67"/>
  <c r="I48" i="67"/>
  <c r="E48" i="67"/>
  <c r="A48" i="67"/>
  <c r="L47" i="67"/>
  <c r="D47" i="67"/>
  <c r="F45" i="67"/>
  <c r="B45" i="67"/>
  <c r="M44" i="67"/>
  <c r="I44" i="67"/>
  <c r="E44" i="67"/>
  <c r="A44" i="67"/>
  <c r="L43" i="67"/>
  <c r="D43" i="67"/>
  <c r="F41" i="67"/>
  <c r="B41" i="67"/>
  <c r="M40" i="67"/>
  <c r="I40" i="67"/>
  <c r="E40" i="67"/>
  <c r="A40" i="67"/>
  <c r="L39" i="67"/>
  <c r="D39" i="67"/>
  <c r="F37" i="67"/>
  <c r="B37" i="67"/>
  <c r="M36" i="67"/>
  <c r="I36" i="67"/>
  <c r="E36" i="67"/>
  <c r="A36" i="67"/>
  <c r="L35" i="67"/>
  <c r="D35" i="67"/>
  <c r="F33" i="67"/>
  <c r="B33" i="67"/>
  <c r="N59" i="67"/>
  <c r="B59" i="67"/>
  <c r="F55" i="67"/>
  <c r="N51" i="67"/>
  <c r="F39" i="67"/>
  <c r="F58" i="67"/>
  <c r="M57" i="67"/>
  <c r="I57" i="67"/>
  <c r="E57" i="67"/>
  <c r="L56" i="67"/>
  <c r="F54" i="67"/>
  <c r="M53" i="67"/>
  <c r="I53" i="67"/>
  <c r="E53" i="67"/>
  <c r="L52" i="67"/>
  <c r="F50" i="67"/>
  <c r="M49" i="67"/>
  <c r="I49" i="67"/>
  <c r="E49" i="67"/>
  <c r="L48" i="67"/>
  <c r="F46" i="67"/>
  <c r="M45" i="67"/>
  <c r="I45" i="67"/>
  <c r="E45" i="67"/>
  <c r="L44" i="67"/>
  <c r="F42" i="67"/>
  <c r="M41" i="67"/>
  <c r="I41" i="67"/>
  <c r="E41" i="67"/>
  <c r="L40" i="67"/>
  <c r="F38" i="67"/>
  <c r="M37" i="67"/>
  <c r="I37" i="67"/>
  <c r="E37" i="67"/>
  <c r="L36" i="67"/>
  <c r="F34" i="67"/>
  <c r="M33" i="67"/>
  <c r="I33" i="67"/>
  <c r="E33" i="67"/>
  <c r="N26" i="67"/>
  <c r="N22" i="67"/>
  <c r="B22" i="67"/>
  <c r="B18" i="67"/>
  <c r="N14" i="67"/>
  <c r="B14" i="67"/>
  <c r="F6" i="67"/>
  <c r="L29" i="67"/>
  <c r="D29" i="67"/>
  <c r="C28" i="67"/>
  <c r="F27" i="67"/>
  <c r="B27" i="67"/>
  <c r="M26" i="67"/>
  <c r="I26" i="67"/>
  <c r="E26" i="67"/>
  <c r="A26" i="67"/>
  <c r="L25" i="67"/>
  <c r="D25" i="67"/>
  <c r="C24" i="67"/>
  <c r="F23" i="67"/>
  <c r="B23" i="67"/>
  <c r="M22" i="67"/>
  <c r="I22" i="67"/>
  <c r="E22" i="67"/>
  <c r="A22" i="67"/>
  <c r="L21" i="67"/>
  <c r="D21" i="67"/>
  <c r="C20" i="67"/>
  <c r="F19" i="67"/>
  <c r="M18" i="67"/>
  <c r="I18" i="67"/>
  <c r="E18" i="67"/>
  <c r="A18" i="67"/>
  <c r="L17" i="67"/>
  <c r="D17" i="67"/>
  <c r="C16" i="67"/>
  <c r="F15" i="67"/>
  <c r="M14" i="67"/>
  <c r="I14" i="67"/>
  <c r="E14" i="67"/>
  <c r="A14" i="67"/>
  <c r="L13" i="67"/>
  <c r="D13" i="67"/>
  <c r="C12" i="67"/>
  <c r="F11" i="67"/>
  <c r="M10" i="67"/>
  <c r="I10" i="67"/>
  <c r="E10" i="67"/>
  <c r="A10" i="67"/>
  <c r="L9" i="67"/>
  <c r="D9" i="67"/>
  <c r="C8" i="67"/>
  <c r="F7" i="67"/>
  <c r="M6" i="67"/>
  <c r="I6" i="67"/>
  <c r="E6" i="67"/>
  <c r="A6" i="67"/>
  <c r="C4" i="67"/>
  <c r="B26" i="67"/>
  <c r="F14" i="67"/>
  <c r="N10" i="67"/>
  <c r="F10" i="67"/>
  <c r="B10" i="67"/>
  <c r="N6" i="67"/>
  <c r="B6" i="67"/>
  <c r="C29" i="67"/>
  <c r="F28" i="67"/>
  <c r="E27" i="67"/>
  <c r="L26" i="67"/>
  <c r="D26" i="67"/>
  <c r="C25" i="67"/>
  <c r="F24" i="67"/>
  <c r="L22" i="67"/>
  <c r="D22" i="67"/>
  <c r="C21" i="67"/>
  <c r="F20" i="67"/>
  <c r="L18" i="67"/>
  <c r="D18" i="67"/>
  <c r="C17" i="67"/>
  <c r="F16" i="67"/>
  <c r="L14" i="67"/>
  <c r="D14" i="67"/>
  <c r="C13" i="67"/>
  <c r="F12" i="67"/>
  <c r="L10" i="67"/>
  <c r="D10" i="67"/>
  <c r="C9" i="67"/>
  <c r="F8" i="67"/>
  <c r="B8" i="67"/>
  <c r="L6" i="67"/>
  <c r="D6" i="67"/>
  <c r="F4" i="67"/>
  <c r="B4" i="67"/>
  <c r="F26" i="67"/>
  <c r="F22" i="67"/>
  <c r="N18" i="67"/>
  <c r="F18" i="67"/>
  <c r="F29" i="67"/>
  <c r="F25" i="67"/>
  <c r="F21" i="67"/>
  <c r="F17" i="67"/>
  <c r="F13" i="67"/>
  <c r="F9" i="67"/>
  <c r="M8" i="67"/>
  <c r="I8" i="67"/>
  <c r="E8" i="67"/>
  <c r="F5" i="67"/>
  <c r="M4" i="67"/>
  <c r="I4" i="67"/>
  <c r="E4" i="67"/>
  <c r="N3" i="67"/>
  <c r="N32" i="67"/>
  <c r="D32" i="67"/>
  <c r="L92" i="67"/>
  <c r="D92" i="67"/>
  <c r="D122" i="67"/>
  <c r="L122" i="67"/>
  <c r="F179" i="66"/>
  <c r="B179" i="66"/>
  <c r="F175" i="66"/>
  <c r="B175" i="66"/>
  <c r="F171" i="66"/>
  <c r="B171" i="66"/>
  <c r="F167" i="66"/>
  <c r="B167" i="66"/>
  <c r="F163" i="66"/>
  <c r="B163" i="66"/>
  <c r="F159" i="66"/>
  <c r="B159" i="66"/>
  <c r="F155" i="66"/>
  <c r="B155" i="66"/>
  <c r="M179" i="66"/>
  <c r="I179" i="66"/>
  <c r="E179" i="66"/>
  <c r="A179" i="66"/>
  <c r="L178" i="66"/>
  <c r="D178" i="66"/>
  <c r="C177" i="66"/>
  <c r="F176" i="66"/>
  <c r="M175" i="66"/>
  <c r="I175" i="66"/>
  <c r="E175" i="66"/>
  <c r="A175" i="66"/>
  <c r="L174" i="66"/>
  <c r="D174" i="66"/>
  <c r="C173" i="66"/>
  <c r="F172" i="66"/>
  <c r="M171" i="66"/>
  <c r="I171" i="66"/>
  <c r="E171" i="66"/>
  <c r="A171" i="66"/>
  <c r="L170" i="66"/>
  <c r="D170" i="66"/>
  <c r="C169" i="66"/>
  <c r="F168" i="66"/>
  <c r="M167" i="66"/>
  <c r="I167" i="66"/>
  <c r="E167" i="66"/>
  <c r="A167" i="66"/>
  <c r="L166" i="66"/>
  <c r="D166" i="66"/>
  <c r="C165" i="66"/>
  <c r="F164" i="66"/>
  <c r="B164" i="66"/>
  <c r="M163" i="66"/>
  <c r="I163" i="66"/>
  <c r="E163" i="66"/>
  <c r="A163" i="66"/>
  <c r="L162" i="66"/>
  <c r="D162" i="66"/>
  <c r="C161" i="66"/>
  <c r="F160" i="66"/>
  <c r="M159" i="66"/>
  <c r="I159" i="66"/>
  <c r="E159" i="66"/>
  <c r="A159" i="66"/>
  <c r="L158" i="66"/>
  <c r="D158" i="66"/>
  <c r="C157" i="66"/>
  <c r="F156" i="66"/>
  <c r="B156" i="66"/>
  <c r="M155" i="66"/>
  <c r="I155" i="66"/>
  <c r="E155" i="66"/>
  <c r="A155" i="66"/>
  <c r="C153" i="66"/>
  <c r="L179" i="66"/>
  <c r="D179" i="66"/>
  <c r="C178" i="66"/>
  <c r="F177" i="66"/>
  <c r="L175" i="66"/>
  <c r="D175" i="66"/>
  <c r="C174" i="66"/>
  <c r="F173" i="66"/>
  <c r="L171" i="66"/>
  <c r="D171" i="66"/>
  <c r="C170" i="66"/>
  <c r="F169" i="66"/>
  <c r="L167" i="66"/>
  <c r="D167" i="66"/>
  <c r="C166" i="66"/>
  <c r="F165" i="66"/>
  <c r="M164" i="66"/>
  <c r="I164" i="66"/>
  <c r="E164" i="66"/>
  <c r="L163" i="66"/>
  <c r="D163" i="66"/>
  <c r="C162" i="66"/>
  <c r="F161" i="66"/>
  <c r="L159" i="66"/>
  <c r="D159" i="66"/>
  <c r="C158" i="66"/>
  <c r="F157" i="66"/>
  <c r="B157" i="66"/>
  <c r="E156" i="66"/>
  <c r="A156" i="66"/>
  <c r="L155" i="66"/>
  <c r="D155" i="66"/>
  <c r="F153" i="66"/>
  <c r="B153" i="66"/>
  <c r="F178" i="66"/>
  <c r="F174" i="66"/>
  <c r="F170" i="66"/>
  <c r="F166" i="66"/>
  <c r="F162" i="66"/>
  <c r="F158" i="66"/>
  <c r="F154" i="66"/>
  <c r="M153" i="66"/>
  <c r="I153" i="66"/>
  <c r="E153" i="66"/>
  <c r="C149" i="66"/>
  <c r="D149" i="66"/>
  <c r="L149" i="66"/>
  <c r="F149" i="66"/>
  <c r="C137" i="66"/>
  <c r="D137" i="66"/>
  <c r="L137" i="66"/>
  <c r="A137" i="66"/>
  <c r="E137" i="66"/>
  <c r="I137" i="66"/>
  <c r="M137" i="66"/>
  <c r="B137" i="66"/>
  <c r="C133" i="66"/>
  <c r="D133" i="66"/>
  <c r="L133" i="66"/>
  <c r="A133" i="66"/>
  <c r="E133" i="66"/>
  <c r="I133" i="66"/>
  <c r="M133" i="66"/>
  <c r="B129" i="66"/>
  <c r="I149" i="66"/>
  <c r="E149" i="66"/>
  <c r="N141" i="66"/>
  <c r="A149" i="66"/>
  <c r="N145" i="66"/>
  <c r="I145" i="66"/>
  <c r="F137" i="66"/>
  <c r="F133" i="66"/>
  <c r="D146" i="66"/>
  <c r="L146" i="66"/>
  <c r="A146" i="66"/>
  <c r="E146" i="66"/>
  <c r="I146" i="66"/>
  <c r="M146" i="66"/>
  <c r="C146" i="66"/>
  <c r="C141" i="66"/>
  <c r="D141" i="66"/>
  <c r="L141" i="66"/>
  <c r="A141" i="66"/>
  <c r="E141" i="66"/>
  <c r="I141" i="66"/>
  <c r="B141" i="66"/>
  <c r="B133" i="66"/>
  <c r="C129" i="66"/>
  <c r="D129" i="66"/>
  <c r="L129" i="66"/>
  <c r="A129" i="66"/>
  <c r="E129" i="66"/>
  <c r="I129" i="66"/>
  <c r="M129" i="66"/>
  <c r="C125" i="66"/>
  <c r="D125" i="66"/>
  <c r="L125" i="66"/>
  <c r="A125" i="66"/>
  <c r="E125" i="66"/>
  <c r="I125" i="66"/>
  <c r="M125" i="66"/>
  <c r="B125" i="66"/>
  <c r="N149" i="66"/>
  <c r="B146" i="66"/>
  <c r="M149" i="66"/>
  <c r="B149" i="66"/>
  <c r="N146" i="66"/>
  <c r="C145" i="66"/>
  <c r="D145" i="66"/>
  <c r="L145" i="66"/>
  <c r="F145" i="66"/>
  <c r="D142" i="66"/>
  <c r="L142" i="66"/>
  <c r="A142" i="66"/>
  <c r="E142" i="66"/>
  <c r="I142" i="66"/>
  <c r="M142" i="66"/>
  <c r="C142" i="66"/>
  <c r="M141" i="66"/>
  <c r="N137" i="66"/>
  <c r="N133" i="66"/>
  <c r="N129" i="66"/>
  <c r="N125" i="66"/>
  <c r="F138" i="66"/>
  <c r="B138" i="66"/>
  <c r="F134" i="66"/>
  <c r="B134" i="66"/>
  <c r="F130" i="66"/>
  <c r="B130" i="66"/>
  <c r="F126" i="66"/>
  <c r="B126" i="66"/>
  <c r="C148" i="66"/>
  <c r="F147" i="66"/>
  <c r="C144" i="66"/>
  <c r="F143" i="66"/>
  <c r="C140" i="66"/>
  <c r="F139" i="66"/>
  <c r="M138" i="66"/>
  <c r="I138" i="66"/>
  <c r="E138" i="66"/>
  <c r="A138" i="66"/>
  <c r="C136" i="66"/>
  <c r="F135" i="66"/>
  <c r="M134" i="66"/>
  <c r="I134" i="66"/>
  <c r="E134" i="66"/>
  <c r="A134" i="66"/>
  <c r="C132" i="66"/>
  <c r="F131" i="66"/>
  <c r="M130" i="66"/>
  <c r="I130" i="66"/>
  <c r="E130" i="66"/>
  <c r="A130" i="66"/>
  <c r="C128" i="66"/>
  <c r="F127" i="66"/>
  <c r="B127" i="66"/>
  <c r="M126" i="66"/>
  <c r="I126" i="66"/>
  <c r="E126" i="66"/>
  <c r="A126" i="66"/>
  <c r="F123" i="66"/>
  <c r="B123" i="66"/>
  <c r="F148" i="66"/>
  <c r="F144" i="66"/>
  <c r="F140" i="66"/>
  <c r="L138" i="66"/>
  <c r="F136" i="66"/>
  <c r="L134" i="66"/>
  <c r="F132" i="66"/>
  <c r="L130" i="66"/>
  <c r="F128" i="66"/>
  <c r="M127" i="66"/>
  <c r="I127" i="66"/>
  <c r="E127" i="66"/>
  <c r="L126" i="66"/>
  <c r="F124" i="66"/>
  <c r="M123" i="66"/>
  <c r="I123" i="66"/>
  <c r="E123" i="66"/>
  <c r="B119" i="66"/>
  <c r="N115" i="66"/>
  <c r="F115" i="66"/>
  <c r="B115" i="66"/>
  <c r="B107" i="66"/>
  <c r="N103" i="66"/>
  <c r="N95" i="66"/>
  <c r="F95" i="66"/>
  <c r="B95" i="66"/>
  <c r="M119" i="66"/>
  <c r="I119" i="66"/>
  <c r="E119" i="66"/>
  <c r="A119" i="66"/>
  <c r="L118" i="66"/>
  <c r="D118" i="66"/>
  <c r="C117" i="66"/>
  <c r="F116" i="66"/>
  <c r="M115" i="66"/>
  <c r="I115" i="66"/>
  <c r="E115" i="66"/>
  <c r="A115" i="66"/>
  <c r="L114" i="66"/>
  <c r="D114" i="66"/>
  <c r="C113" i="66"/>
  <c r="F112" i="66"/>
  <c r="M111" i="66"/>
  <c r="I111" i="66"/>
  <c r="E111" i="66"/>
  <c r="A111" i="66"/>
  <c r="D110" i="66"/>
  <c r="C109" i="66"/>
  <c r="F108" i="66"/>
  <c r="M107" i="66"/>
  <c r="I107" i="66"/>
  <c r="E107" i="66"/>
  <c r="A107" i="66"/>
  <c r="D106" i="66"/>
  <c r="C105" i="66"/>
  <c r="F104" i="66"/>
  <c r="B104" i="66"/>
  <c r="M103" i="66"/>
  <c r="I103" i="66"/>
  <c r="E103" i="66"/>
  <c r="A103" i="66"/>
  <c r="L102" i="66"/>
  <c r="D102" i="66"/>
  <c r="C101" i="66"/>
  <c r="F100" i="66"/>
  <c r="M99" i="66"/>
  <c r="I99" i="66"/>
  <c r="E99" i="66"/>
  <c r="A99" i="66"/>
  <c r="D98" i="66"/>
  <c r="C97" i="66"/>
  <c r="F96" i="66"/>
  <c r="B96" i="66"/>
  <c r="M95" i="66"/>
  <c r="I95" i="66"/>
  <c r="E95" i="66"/>
  <c r="A95" i="66"/>
  <c r="C93" i="66"/>
  <c r="N119" i="66"/>
  <c r="F119" i="66"/>
  <c r="F111" i="66"/>
  <c r="N107" i="66"/>
  <c r="F107" i="66"/>
  <c r="L119" i="66"/>
  <c r="D119" i="66"/>
  <c r="F117" i="66"/>
  <c r="B117" i="66"/>
  <c r="L115" i="66"/>
  <c r="D115" i="66"/>
  <c r="F113" i="66"/>
  <c r="B113" i="66"/>
  <c r="L111" i="66"/>
  <c r="D111" i="66"/>
  <c r="F109" i="66"/>
  <c r="B109" i="66"/>
  <c r="L107" i="66"/>
  <c r="D107" i="66"/>
  <c r="F105" i="66"/>
  <c r="B105" i="66"/>
  <c r="L103" i="66"/>
  <c r="D103" i="66"/>
  <c r="F101" i="66"/>
  <c r="B101" i="66"/>
  <c r="L99" i="66"/>
  <c r="D99" i="66"/>
  <c r="F97" i="66"/>
  <c r="B97" i="66"/>
  <c r="L95" i="66"/>
  <c r="D95" i="66"/>
  <c r="F93" i="66"/>
  <c r="B93" i="66"/>
  <c r="N111" i="66"/>
  <c r="B111" i="66"/>
  <c r="F103" i="66"/>
  <c r="B103" i="66"/>
  <c r="N99" i="66"/>
  <c r="F99" i="66"/>
  <c r="B99" i="66"/>
  <c r="F118" i="66"/>
  <c r="M117" i="66"/>
  <c r="I117" i="66"/>
  <c r="E117" i="66"/>
  <c r="F114" i="66"/>
  <c r="M113" i="66"/>
  <c r="I113" i="66"/>
  <c r="E113" i="66"/>
  <c r="F110" i="66"/>
  <c r="M109" i="66"/>
  <c r="I109" i="66"/>
  <c r="E109" i="66"/>
  <c r="F106" i="66"/>
  <c r="M105" i="66"/>
  <c r="I105" i="66"/>
  <c r="E105" i="66"/>
  <c r="F102" i="66"/>
  <c r="M101" i="66"/>
  <c r="I101" i="66"/>
  <c r="E101" i="66"/>
  <c r="F98" i="66"/>
  <c r="M97" i="66"/>
  <c r="I97" i="66"/>
  <c r="E97" i="66"/>
  <c r="F94" i="66"/>
  <c r="M93" i="66"/>
  <c r="I93" i="66"/>
  <c r="E93" i="66"/>
  <c r="N89" i="66"/>
  <c r="B85" i="66"/>
  <c r="F81" i="66"/>
  <c r="B77" i="66"/>
  <c r="M89" i="66"/>
  <c r="I89" i="66"/>
  <c r="E89" i="66"/>
  <c r="A89" i="66"/>
  <c r="F86" i="66"/>
  <c r="B86" i="66"/>
  <c r="M85" i="66"/>
  <c r="I85" i="66"/>
  <c r="E85" i="66"/>
  <c r="A85" i="66"/>
  <c r="F82" i="66"/>
  <c r="B82" i="66"/>
  <c r="M81" i="66"/>
  <c r="I81" i="66"/>
  <c r="E81" i="66"/>
  <c r="A81" i="66"/>
  <c r="F78" i="66"/>
  <c r="B78" i="66"/>
  <c r="M77" i="66"/>
  <c r="I77" i="66"/>
  <c r="E77" i="66"/>
  <c r="A77" i="66"/>
  <c r="F74" i="66"/>
  <c r="B74" i="66"/>
  <c r="M73" i="66"/>
  <c r="I73" i="66"/>
  <c r="E73" i="66"/>
  <c r="A73" i="66"/>
  <c r="F70" i="66"/>
  <c r="B70" i="66"/>
  <c r="M69" i="66"/>
  <c r="I69" i="66"/>
  <c r="E69" i="66"/>
  <c r="A69" i="66"/>
  <c r="F66" i="66"/>
  <c r="B66" i="66"/>
  <c r="M65" i="66"/>
  <c r="I65" i="66"/>
  <c r="E65" i="66"/>
  <c r="A65" i="66"/>
  <c r="C63" i="66"/>
  <c r="F89" i="66"/>
  <c r="N85" i="66"/>
  <c r="F85" i="66"/>
  <c r="N81" i="66"/>
  <c r="N77" i="66"/>
  <c r="B73" i="66"/>
  <c r="B69" i="66"/>
  <c r="L89" i="66"/>
  <c r="D89" i="66"/>
  <c r="F87" i="66"/>
  <c r="B87" i="66"/>
  <c r="M86" i="66"/>
  <c r="I86" i="66"/>
  <c r="E86" i="66"/>
  <c r="A86" i="66"/>
  <c r="L85" i="66"/>
  <c r="D85" i="66"/>
  <c r="C84" i="66"/>
  <c r="F83" i="66"/>
  <c r="B83" i="66"/>
  <c r="M82" i="66"/>
  <c r="I82" i="66"/>
  <c r="E82" i="66"/>
  <c r="A82" i="66"/>
  <c r="L81" i="66"/>
  <c r="D81" i="66"/>
  <c r="C80" i="66"/>
  <c r="F79" i="66"/>
  <c r="B79" i="66"/>
  <c r="M78" i="66"/>
  <c r="I78" i="66"/>
  <c r="E78" i="66"/>
  <c r="A78" i="66"/>
  <c r="L77" i="66"/>
  <c r="D77" i="66"/>
  <c r="F75" i="66"/>
  <c r="B75" i="66"/>
  <c r="M74" i="66"/>
  <c r="I74" i="66"/>
  <c r="E74" i="66"/>
  <c r="A74" i="66"/>
  <c r="L73" i="66"/>
  <c r="D73" i="66"/>
  <c r="F71" i="66"/>
  <c r="B71" i="66"/>
  <c r="M70" i="66"/>
  <c r="I70" i="66"/>
  <c r="E70" i="66"/>
  <c r="A70" i="66"/>
  <c r="L69" i="66"/>
  <c r="D69" i="66"/>
  <c r="F67" i="66"/>
  <c r="B67" i="66"/>
  <c r="M66" i="66"/>
  <c r="I66" i="66"/>
  <c r="E66" i="66"/>
  <c r="A66" i="66"/>
  <c r="L65" i="66"/>
  <c r="D65" i="66"/>
  <c r="F63" i="66"/>
  <c r="B63" i="66"/>
  <c r="B89" i="66"/>
  <c r="B81" i="66"/>
  <c r="F77" i="66"/>
  <c r="N73" i="66"/>
  <c r="F73" i="66"/>
  <c r="N69" i="66"/>
  <c r="F69" i="66"/>
  <c r="N65" i="66"/>
  <c r="F65" i="66"/>
  <c r="B65" i="66"/>
  <c r="F88" i="66"/>
  <c r="M87" i="66"/>
  <c r="I87" i="66"/>
  <c r="E87" i="66"/>
  <c r="L86" i="66"/>
  <c r="F84" i="66"/>
  <c r="M83" i="66"/>
  <c r="I83" i="66"/>
  <c r="E83" i="66"/>
  <c r="L82" i="66"/>
  <c r="F80" i="66"/>
  <c r="M79" i="66"/>
  <c r="I79" i="66"/>
  <c r="E79" i="66"/>
  <c r="L78" i="66"/>
  <c r="F76" i="66"/>
  <c r="M75" i="66"/>
  <c r="I75" i="66"/>
  <c r="E75" i="66"/>
  <c r="L74" i="66"/>
  <c r="F72" i="66"/>
  <c r="M71" i="66"/>
  <c r="I71" i="66"/>
  <c r="E71" i="66"/>
  <c r="L70" i="66"/>
  <c r="F68" i="66"/>
  <c r="M67" i="66"/>
  <c r="I67" i="66"/>
  <c r="E67" i="66"/>
  <c r="L66" i="66"/>
  <c r="F64" i="66"/>
  <c r="M63" i="66"/>
  <c r="I63" i="66"/>
  <c r="E63" i="66"/>
  <c r="N59" i="66"/>
  <c r="F59" i="66"/>
  <c r="B59" i="66"/>
  <c r="N55" i="66"/>
  <c r="B51" i="66"/>
  <c r="B43" i="66"/>
  <c r="N39" i="66"/>
  <c r="N35" i="66"/>
  <c r="F35" i="66"/>
  <c r="M59" i="66"/>
  <c r="I59" i="66"/>
  <c r="E59" i="66"/>
  <c r="A59" i="66"/>
  <c r="C57" i="66"/>
  <c r="F56" i="66"/>
  <c r="B56" i="66"/>
  <c r="M55" i="66"/>
  <c r="I55" i="66"/>
  <c r="E55" i="66"/>
  <c r="A55" i="66"/>
  <c r="C53" i="66"/>
  <c r="F52" i="66"/>
  <c r="B52" i="66"/>
  <c r="M51" i="66"/>
  <c r="I51" i="66"/>
  <c r="E51" i="66"/>
  <c r="A51" i="66"/>
  <c r="C49" i="66"/>
  <c r="F48" i="66"/>
  <c r="B48" i="66"/>
  <c r="M47" i="66"/>
  <c r="I47" i="66"/>
  <c r="E47" i="66"/>
  <c r="A47" i="66"/>
  <c r="C45" i="66"/>
  <c r="F44" i="66"/>
  <c r="B44" i="66"/>
  <c r="M43" i="66"/>
  <c r="I43" i="66"/>
  <c r="E43" i="66"/>
  <c r="A43" i="66"/>
  <c r="C41" i="66"/>
  <c r="F40" i="66"/>
  <c r="B40" i="66"/>
  <c r="M39" i="66"/>
  <c r="I39" i="66"/>
  <c r="E39" i="66"/>
  <c r="A39" i="66"/>
  <c r="C37" i="66"/>
  <c r="F36" i="66"/>
  <c r="B36" i="66"/>
  <c r="M35" i="66"/>
  <c r="I35" i="66"/>
  <c r="E35" i="66"/>
  <c r="A35" i="66"/>
  <c r="C33" i="66"/>
  <c r="F55" i="66"/>
  <c r="B55" i="66"/>
  <c r="N51" i="66"/>
  <c r="F51" i="66"/>
  <c r="N47" i="66"/>
  <c r="F47" i="66"/>
  <c r="B47" i="66"/>
  <c r="N43" i="66"/>
  <c r="F43" i="66"/>
  <c r="F39" i="66"/>
  <c r="B39" i="66"/>
  <c r="B35" i="66"/>
  <c r="L59" i="66"/>
  <c r="D59" i="66"/>
  <c r="F57" i="66"/>
  <c r="B57" i="66"/>
  <c r="L55" i="66"/>
  <c r="D55" i="66"/>
  <c r="F53" i="66"/>
  <c r="B53" i="66"/>
  <c r="L51" i="66"/>
  <c r="D51" i="66"/>
  <c r="F49" i="66"/>
  <c r="B49" i="66"/>
  <c r="L47" i="66"/>
  <c r="D47" i="66"/>
  <c r="F45" i="66"/>
  <c r="B45" i="66"/>
  <c r="L43" i="66"/>
  <c r="D43" i="66"/>
  <c r="F41" i="66"/>
  <c r="B41" i="66"/>
  <c r="L39" i="66"/>
  <c r="D39" i="66"/>
  <c r="F37" i="66"/>
  <c r="B37" i="66"/>
  <c r="L35" i="66"/>
  <c r="D35" i="66"/>
  <c r="F33" i="66"/>
  <c r="B33" i="66"/>
  <c r="F58" i="66"/>
  <c r="M57" i="66"/>
  <c r="I57" i="66"/>
  <c r="E57" i="66"/>
  <c r="F54" i="66"/>
  <c r="M53" i="66"/>
  <c r="I53" i="66"/>
  <c r="E53" i="66"/>
  <c r="F50" i="66"/>
  <c r="M49" i="66"/>
  <c r="I49" i="66"/>
  <c r="E49" i="66"/>
  <c r="L48" i="66"/>
  <c r="F46" i="66"/>
  <c r="M45" i="66"/>
  <c r="I45" i="66"/>
  <c r="E45" i="66"/>
  <c r="F42" i="66"/>
  <c r="M41" i="66"/>
  <c r="I41" i="66"/>
  <c r="E41" i="66"/>
  <c r="F38" i="66"/>
  <c r="M37" i="66"/>
  <c r="I37" i="66"/>
  <c r="E37" i="66"/>
  <c r="F34" i="66"/>
  <c r="M33" i="66"/>
  <c r="I33" i="66"/>
  <c r="E33" i="66"/>
  <c r="F59" i="65"/>
  <c r="B59" i="65"/>
  <c r="F55" i="65"/>
  <c r="B55" i="65"/>
  <c r="F51" i="65"/>
  <c r="B51" i="65"/>
  <c r="F47" i="65"/>
  <c r="B47" i="65"/>
  <c r="F43" i="65"/>
  <c r="B43" i="65"/>
  <c r="F39" i="65"/>
  <c r="B39" i="65"/>
  <c r="F35" i="65"/>
  <c r="B35" i="65"/>
  <c r="D33" i="65"/>
  <c r="M59" i="65"/>
  <c r="I59" i="65"/>
  <c r="E59" i="65"/>
  <c r="A59" i="65"/>
  <c r="L58" i="65"/>
  <c r="D58" i="65"/>
  <c r="C57" i="65"/>
  <c r="F56" i="65"/>
  <c r="B56" i="65"/>
  <c r="M55" i="65"/>
  <c r="I55" i="65"/>
  <c r="E55" i="65"/>
  <c r="A55" i="65"/>
  <c r="L54" i="65"/>
  <c r="D54" i="65"/>
  <c r="C53" i="65"/>
  <c r="F52" i="65"/>
  <c r="B52" i="65"/>
  <c r="M51" i="65"/>
  <c r="I51" i="65"/>
  <c r="E51" i="65"/>
  <c r="A51" i="65"/>
  <c r="L50" i="65"/>
  <c r="D50" i="65"/>
  <c r="C49" i="65"/>
  <c r="F48" i="65"/>
  <c r="B48" i="65"/>
  <c r="M47" i="65"/>
  <c r="I47" i="65"/>
  <c r="E47" i="65"/>
  <c r="A47" i="65"/>
  <c r="L46" i="65"/>
  <c r="D46" i="65"/>
  <c r="C45" i="65"/>
  <c r="F44" i="65"/>
  <c r="B44" i="65"/>
  <c r="M43" i="65"/>
  <c r="I43" i="65"/>
  <c r="E43" i="65"/>
  <c r="A43" i="65"/>
  <c r="D42" i="65"/>
  <c r="C41" i="65"/>
  <c r="F40" i="65"/>
  <c r="B40" i="65"/>
  <c r="M39" i="65"/>
  <c r="I39" i="65"/>
  <c r="E39" i="65"/>
  <c r="A39" i="65"/>
  <c r="C37" i="65"/>
  <c r="F36" i="65"/>
  <c r="B36" i="65"/>
  <c r="M35" i="65"/>
  <c r="I35" i="65"/>
  <c r="E35" i="65"/>
  <c r="A35" i="65"/>
  <c r="C33" i="65"/>
  <c r="L59" i="65"/>
  <c r="D59" i="65"/>
  <c r="C58" i="65"/>
  <c r="F57" i="65"/>
  <c r="M56" i="65"/>
  <c r="I56" i="65"/>
  <c r="E56" i="65"/>
  <c r="L55" i="65"/>
  <c r="D55" i="65"/>
  <c r="C54" i="65"/>
  <c r="F53" i="65"/>
  <c r="M52" i="65"/>
  <c r="I52" i="65"/>
  <c r="E52" i="65"/>
  <c r="L51" i="65"/>
  <c r="D51" i="65"/>
  <c r="C50" i="65"/>
  <c r="F49" i="65"/>
  <c r="M48" i="65"/>
  <c r="I48" i="65"/>
  <c r="E48" i="65"/>
  <c r="L47" i="65"/>
  <c r="D47" i="65"/>
  <c r="C46" i="65"/>
  <c r="F45" i="65"/>
  <c r="M44" i="65"/>
  <c r="I44" i="65"/>
  <c r="E44" i="65"/>
  <c r="L43" i="65"/>
  <c r="D43" i="65"/>
  <c r="C42" i="65"/>
  <c r="F41" i="65"/>
  <c r="B41" i="65"/>
  <c r="M40" i="65"/>
  <c r="I40" i="65"/>
  <c r="E40" i="65"/>
  <c r="A40" i="65"/>
  <c r="L39" i="65"/>
  <c r="D39" i="65"/>
  <c r="C38" i="65"/>
  <c r="F37" i="65"/>
  <c r="B37" i="65"/>
  <c r="M36" i="65"/>
  <c r="I36" i="65"/>
  <c r="E36" i="65"/>
  <c r="A36" i="65"/>
  <c r="L35" i="65"/>
  <c r="D35" i="65"/>
  <c r="F33" i="65"/>
  <c r="B33" i="65"/>
  <c r="F58" i="65"/>
  <c r="F54" i="65"/>
  <c r="F50" i="65"/>
  <c r="F46" i="65"/>
  <c r="F42" i="65"/>
  <c r="M41" i="65"/>
  <c r="I41" i="65"/>
  <c r="E41" i="65"/>
  <c r="L40" i="65"/>
  <c r="F38" i="65"/>
  <c r="M37" i="65"/>
  <c r="I37" i="65"/>
  <c r="E37" i="65"/>
  <c r="L36" i="65"/>
  <c r="F34" i="65"/>
  <c r="M33" i="65"/>
  <c r="I33" i="65"/>
  <c r="E33" i="65"/>
  <c r="N26" i="66"/>
  <c r="F22" i="66"/>
  <c r="B22" i="66"/>
  <c r="F18" i="66"/>
  <c r="N14" i="66"/>
  <c r="F14" i="66"/>
  <c r="N10" i="66"/>
  <c r="F6" i="66"/>
  <c r="B6" i="66"/>
  <c r="C28" i="66"/>
  <c r="F27" i="66"/>
  <c r="B27" i="66"/>
  <c r="M26" i="66"/>
  <c r="I26" i="66"/>
  <c r="E26" i="66"/>
  <c r="A26" i="66"/>
  <c r="C24" i="66"/>
  <c r="F23" i="66"/>
  <c r="B23" i="66"/>
  <c r="M22" i="66"/>
  <c r="I22" i="66"/>
  <c r="E22" i="66"/>
  <c r="A22" i="66"/>
  <c r="C20" i="66"/>
  <c r="F19" i="66"/>
  <c r="B19" i="66"/>
  <c r="M18" i="66"/>
  <c r="I18" i="66"/>
  <c r="E18" i="66"/>
  <c r="A18" i="66"/>
  <c r="C16" i="66"/>
  <c r="F15" i="66"/>
  <c r="B15" i="66"/>
  <c r="M14" i="66"/>
  <c r="I14" i="66"/>
  <c r="E14" i="66"/>
  <c r="A14" i="66"/>
  <c r="C12" i="66"/>
  <c r="F11" i="66"/>
  <c r="B11" i="66"/>
  <c r="M10" i="66"/>
  <c r="I10" i="66"/>
  <c r="E10" i="66"/>
  <c r="A10" i="66"/>
  <c r="C8" i="66"/>
  <c r="F7" i="66"/>
  <c r="B7" i="66"/>
  <c r="M6" i="66"/>
  <c r="I6" i="66"/>
  <c r="E6" i="66"/>
  <c r="A6" i="66"/>
  <c r="C4" i="66"/>
  <c r="F26" i="66"/>
  <c r="B26" i="66"/>
  <c r="N22" i="66"/>
  <c r="N18" i="66"/>
  <c r="B18" i="66"/>
  <c r="B14" i="66"/>
  <c r="F10" i="66"/>
  <c r="B10" i="66"/>
  <c r="N6" i="66"/>
  <c r="F28" i="66"/>
  <c r="B28" i="66"/>
  <c r="L26" i="66"/>
  <c r="D26" i="66"/>
  <c r="F24" i="66"/>
  <c r="B24" i="66"/>
  <c r="L22" i="66"/>
  <c r="D22" i="66"/>
  <c r="F20" i="66"/>
  <c r="B20" i="66"/>
  <c r="L18" i="66"/>
  <c r="D18" i="66"/>
  <c r="F16" i="66"/>
  <c r="B16" i="66"/>
  <c r="L14" i="66"/>
  <c r="D14" i="66"/>
  <c r="F12" i="66"/>
  <c r="B12" i="66"/>
  <c r="E11" i="66"/>
  <c r="A11" i="66"/>
  <c r="L10" i="66"/>
  <c r="D10" i="66"/>
  <c r="F8" i="66"/>
  <c r="B8" i="66"/>
  <c r="E7" i="66"/>
  <c r="A7" i="66"/>
  <c r="L6" i="66"/>
  <c r="D6" i="66"/>
  <c r="F4" i="66"/>
  <c r="B4" i="66"/>
  <c r="F29" i="66"/>
  <c r="M28" i="66"/>
  <c r="I28" i="66"/>
  <c r="E28" i="66"/>
  <c r="L27" i="66"/>
  <c r="F25" i="66"/>
  <c r="M24" i="66"/>
  <c r="I24" i="66"/>
  <c r="E24" i="66"/>
  <c r="L23" i="66"/>
  <c r="F21" i="66"/>
  <c r="M20" i="66"/>
  <c r="I20" i="66"/>
  <c r="E20" i="66"/>
  <c r="L19" i="66"/>
  <c r="F17" i="66"/>
  <c r="M16" i="66"/>
  <c r="I16" i="66"/>
  <c r="E16" i="66"/>
  <c r="L15" i="66"/>
  <c r="F13" i="66"/>
  <c r="M12" i="66"/>
  <c r="I12" i="66"/>
  <c r="E12" i="66"/>
  <c r="L11" i="66"/>
  <c r="F9" i="66"/>
  <c r="M8" i="66"/>
  <c r="I8" i="66"/>
  <c r="E8" i="66"/>
  <c r="L7" i="66"/>
  <c r="F5" i="66"/>
  <c r="M4" i="66"/>
  <c r="I4" i="66"/>
  <c r="E4" i="66"/>
  <c r="A32" i="66"/>
  <c r="E32" i="66"/>
  <c r="I32" i="66"/>
  <c r="M32" i="66"/>
  <c r="N62" i="66"/>
  <c r="A122" i="66"/>
  <c r="E122" i="66"/>
  <c r="I122" i="66"/>
  <c r="M122" i="66"/>
  <c r="N122" i="66"/>
  <c r="C122" i="66"/>
  <c r="D122" i="66"/>
  <c r="A152" i="66"/>
  <c r="E152" i="66"/>
  <c r="I152" i="66"/>
  <c r="M152" i="66"/>
  <c r="B179" i="65"/>
  <c r="F175" i="65"/>
  <c r="B175" i="65"/>
  <c r="F167" i="65"/>
  <c r="F159" i="65"/>
  <c r="B159" i="65"/>
  <c r="N155" i="65"/>
  <c r="F155" i="65"/>
  <c r="M179" i="65"/>
  <c r="I179" i="65"/>
  <c r="E179" i="65"/>
  <c r="A179" i="65"/>
  <c r="F176" i="65"/>
  <c r="B176" i="65"/>
  <c r="M175" i="65"/>
  <c r="I175" i="65"/>
  <c r="E175" i="65"/>
  <c r="A175" i="65"/>
  <c r="F172" i="65"/>
  <c r="B172" i="65"/>
  <c r="M171" i="65"/>
  <c r="I171" i="65"/>
  <c r="E171" i="65"/>
  <c r="A171" i="65"/>
  <c r="F168" i="65"/>
  <c r="B168" i="65"/>
  <c r="M167" i="65"/>
  <c r="I167" i="65"/>
  <c r="E167" i="65"/>
  <c r="A167" i="65"/>
  <c r="F164" i="65"/>
  <c r="B164" i="65"/>
  <c r="M163" i="65"/>
  <c r="I163" i="65"/>
  <c r="E163" i="65"/>
  <c r="A163" i="65"/>
  <c r="F160" i="65"/>
  <c r="B160" i="65"/>
  <c r="M159" i="65"/>
  <c r="I159" i="65"/>
  <c r="E159" i="65"/>
  <c r="A159" i="65"/>
  <c r="F156" i="65"/>
  <c r="B156" i="65"/>
  <c r="M155" i="65"/>
  <c r="I155" i="65"/>
  <c r="E155" i="65"/>
  <c r="A155" i="65"/>
  <c r="L179" i="65"/>
  <c r="D179" i="65"/>
  <c r="F177" i="65"/>
  <c r="B177" i="65"/>
  <c r="M176" i="65"/>
  <c r="I176" i="65"/>
  <c r="E176" i="65"/>
  <c r="A176" i="65"/>
  <c r="L175" i="65"/>
  <c r="D175" i="65"/>
  <c r="F173" i="65"/>
  <c r="B173" i="65"/>
  <c r="M172" i="65"/>
  <c r="I172" i="65"/>
  <c r="E172" i="65"/>
  <c r="A172" i="65"/>
  <c r="L171" i="65"/>
  <c r="D171" i="65"/>
  <c r="F169" i="65"/>
  <c r="B169" i="65"/>
  <c r="M168" i="65"/>
  <c r="I168" i="65"/>
  <c r="E168" i="65"/>
  <c r="A168" i="65"/>
  <c r="L167" i="65"/>
  <c r="D167" i="65"/>
  <c r="F165" i="65"/>
  <c r="B165" i="65"/>
  <c r="M164" i="65"/>
  <c r="I164" i="65"/>
  <c r="E164" i="65"/>
  <c r="A164" i="65"/>
  <c r="L163" i="65"/>
  <c r="D163" i="65"/>
  <c r="F161" i="65"/>
  <c r="B161" i="65"/>
  <c r="M160" i="65"/>
  <c r="I160" i="65"/>
  <c r="E160" i="65"/>
  <c r="A160" i="65"/>
  <c r="L159" i="65"/>
  <c r="D159" i="65"/>
  <c r="C158" i="65"/>
  <c r="F157" i="65"/>
  <c r="B157" i="65"/>
  <c r="M156" i="65"/>
  <c r="I156" i="65"/>
  <c r="E156" i="65"/>
  <c r="A156" i="65"/>
  <c r="L155" i="65"/>
  <c r="D155" i="65"/>
  <c r="F153" i="65"/>
  <c r="B153" i="65"/>
  <c r="N179" i="65"/>
  <c r="F179" i="65"/>
  <c r="N175" i="65"/>
  <c r="N171" i="65"/>
  <c r="F171" i="65"/>
  <c r="B171" i="65"/>
  <c r="N167" i="65"/>
  <c r="B167" i="65"/>
  <c r="N163" i="65"/>
  <c r="F163" i="65"/>
  <c r="B163" i="65"/>
  <c r="N159" i="65"/>
  <c r="B155" i="65"/>
  <c r="F178" i="65"/>
  <c r="M177" i="65"/>
  <c r="I177" i="65"/>
  <c r="E177" i="65"/>
  <c r="L176" i="65"/>
  <c r="F174" i="65"/>
  <c r="M173" i="65"/>
  <c r="I173" i="65"/>
  <c r="E173" i="65"/>
  <c r="L172" i="65"/>
  <c r="F170" i="65"/>
  <c r="M169" i="65"/>
  <c r="I169" i="65"/>
  <c r="E169" i="65"/>
  <c r="L168" i="65"/>
  <c r="F166" i="65"/>
  <c r="M165" i="65"/>
  <c r="I165" i="65"/>
  <c r="E165" i="65"/>
  <c r="L164" i="65"/>
  <c r="F162" i="65"/>
  <c r="M161" i="65"/>
  <c r="I161" i="65"/>
  <c r="E161" i="65"/>
  <c r="L160" i="65"/>
  <c r="F158" i="65"/>
  <c r="M157" i="65"/>
  <c r="I157" i="65"/>
  <c r="E157" i="65"/>
  <c r="L156" i="65"/>
  <c r="F154" i="65"/>
  <c r="M153" i="65"/>
  <c r="I153" i="65"/>
  <c r="E153" i="65"/>
  <c r="N149" i="65"/>
  <c r="F145" i="65"/>
  <c r="N133" i="65"/>
  <c r="N129" i="65"/>
  <c r="F129" i="65"/>
  <c r="F125" i="65"/>
  <c r="B125" i="65"/>
  <c r="M149" i="65"/>
  <c r="I149" i="65"/>
  <c r="E149" i="65"/>
  <c r="A149" i="65"/>
  <c r="L148" i="65"/>
  <c r="D148" i="65"/>
  <c r="C147" i="65"/>
  <c r="F146" i="65"/>
  <c r="M145" i="65"/>
  <c r="I145" i="65"/>
  <c r="E145" i="65"/>
  <c r="A145" i="65"/>
  <c r="L144" i="65"/>
  <c r="D144" i="65"/>
  <c r="C143" i="65"/>
  <c r="F142" i="65"/>
  <c r="M141" i="65"/>
  <c r="I141" i="65"/>
  <c r="E141" i="65"/>
  <c r="A141" i="65"/>
  <c r="L140" i="65"/>
  <c r="D140" i="65"/>
  <c r="C139" i="65"/>
  <c r="F138" i="65"/>
  <c r="B138" i="65"/>
  <c r="M137" i="65"/>
  <c r="I137" i="65"/>
  <c r="E137" i="65"/>
  <c r="A137" i="65"/>
  <c r="L136" i="65"/>
  <c r="D136" i="65"/>
  <c r="C135" i="65"/>
  <c r="F134" i="65"/>
  <c r="B134" i="65"/>
  <c r="M133" i="65"/>
  <c r="I133" i="65"/>
  <c r="E133" i="65"/>
  <c r="A133" i="65"/>
  <c r="L132" i="65"/>
  <c r="D132" i="65"/>
  <c r="C131" i="65"/>
  <c r="F130" i="65"/>
  <c r="M129" i="65"/>
  <c r="I129" i="65"/>
  <c r="E129" i="65"/>
  <c r="A129" i="65"/>
  <c r="L128" i="65"/>
  <c r="D128" i="65"/>
  <c r="C127" i="65"/>
  <c r="F126" i="65"/>
  <c r="B126" i="65"/>
  <c r="M125" i="65"/>
  <c r="I125" i="65"/>
  <c r="E125" i="65"/>
  <c r="A125" i="65"/>
  <c r="C123" i="65"/>
  <c r="F141" i="65"/>
  <c r="N137" i="65"/>
  <c r="B137" i="65"/>
  <c r="F133" i="65"/>
  <c r="B133" i="65"/>
  <c r="N125" i="65"/>
  <c r="L149" i="65"/>
  <c r="D149" i="65"/>
  <c r="C148" i="65"/>
  <c r="F147" i="65"/>
  <c r="L145" i="65"/>
  <c r="D145" i="65"/>
  <c r="C144" i="65"/>
  <c r="F143" i="65"/>
  <c r="L141" i="65"/>
  <c r="D141" i="65"/>
  <c r="C140" i="65"/>
  <c r="F139" i="65"/>
  <c r="M138" i="65"/>
  <c r="I138" i="65"/>
  <c r="E138" i="65"/>
  <c r="L137" i="65"/>
  <c r="D137" i="65"/>
  <c r="C136" i="65"/>
  <c r="F135" i="65"/>
  <c r="L133" i="65"/>
  <c r="D133" i="65"/>
  <c r="C132" i="65"/>
  <c r="F131" i="65"/>
  <c r="L129" i="65"/>
  <c r="D129" i="65"/>
  <c r="C128" i="65"/>
  <c r="F127" i="65"/>
  <c r="B127" i="65"/>
  <c r="M126" i="65"/>
  <c r="I126" i="65"/>
  <c r="E126" i="65"/>
  <c r="A126" i="65"/>
  <c r="L125" i="65"/>
  <c r="D125" i="65"/>
  <c r="F123" i="65"/>
  <c r="B123" i="65"/>
  <c r="F149" i="65"/>
  <c r="B149" i="65"/>
  <c r="N145" i="65"/>
  <c r="B145" i="65"/>
  <c r="N141" i="65"/>
  <c r="B141" i="65"/>
  <c r="F137" i="65"/>
  <c r="B129" i="65"/>
  <c r="F148" i="65"/>
  <c r="F144" i="65"/>
  <c r="F140" i="65"/>
  <c r="F136" i="65"/>
  <c r="F132" i="65"/>
  <c r="F128" i="65"/>
  <c r="E127" i="65"/>
  <c r="F124" i="65"/>
  <c r="M123" i="65"/>
  <c r="I123" i="65"/>
  <c r="E123" i="65"/>
  <c r="C111" i="65"/>
  <c r="D111" i="65"/>
  <c r="L111" i="65"/>
  <c r="A111" i="65"/>
  <c r="E111" i="65"/>
  <c r="I111" i="65"/>
  <c r="M111" i="65"/>
  <c r="B111" i="65"/>
  <c r="B107" i="65"/>
  <c r="B103" i="65"/>
  <c r="B99" i="65"/>
  <c r="C119" i="65"/>
  <c r="D119" i="65"/>
  <c r="L119" i="65"/>
  <c r="N119" i="65"/>
  <c r="I119" i="65"/>
  <c r="E119" i="65"/>
  <c r="N111" i="65"/>
  <c r="C107" i="65"/>
  <c r="D107" i="65"/>
  <c r="L107" i="65"/>
  <c r="A107" i="65"/>
  <c r="E107" i="65"/>
  <c r="I107" i="65"/>
  <c r="M107" i="65"/>
  <c r="C103" i="65"/>
  <c r="D103" i="65"/>
  <c r="L103" i="65"/>
  <c r="A103" i="65"/>
  <c r="E103" i="65"/>
  <c r="I103" i="65"/>
  <c r="M103" i="65"/>
  <c r="C99" i="65"/>
  <c r="D99" i="65"/>
  <c r="L99" i="65"/>
  <c r="A99" i="65"/>
  <c r="E99" i="65"/>
  <c r="I99" i="65"/>
  <c r="M99" i="65"/>
  <c r="F119" i="65"/>
  <c r="D116" i="65"/>
  <c r="L116" i="65"/>
  <c r="A116" i="65"/>
  <c r="E116" i="65"/>
  <c r="I116" i="65"/>
  <c r="M116" i="65"/>
  <c r="C116" i="65"/>
  <c r="C95" i="65"/>
  <c r="D95" i="65"/>
  <c r="L95" i="65"/>
  <c r="A95" i="65"/>
  <c r="E95" i="65"/>
  <c r="I95" i="65"/>
  <c r="M95" i="65"/>
  <c r="B95" i="65"/>
  <c r="M119" i="65"/>
  <c r="B119" i="65"/>
  <c r="N116" i="65"/>
  <c r="C115" i="65"/>
  <c r="D115" i="65"/>
  <c r="L115" i="65"/>
  <c r="F115" i="65"/>
  <c r="D112" i="65"/>
  <c r="L112" i="65"/>
  <c r="A112" i="65"/>
  <c r="E112" i="65"/>
  <c r="I112" i="65"/>
  <c r="M112" i="65"/>
  <c r="C112" i="65"/>
  <c r="F111" i="65"/>
  <c r="F107" i="65"/>
  <c r="F103" i="65"/>
  <c r="F99" i="65"/>
  <c r="N95" i="65"/>
  <c r="F108" i="65"/>
  <c r="B108" i="65"/>
  <c r="F104" i="65"/>
  <c r="B104" i="65"/>
  <c r="F100" i="65"/>
  <c r="B100" i="65"/>
  <c r="F96" i="65"/>
  <c r="B96" i="65"/>
  <c r="C118" i="65"/>
  <c r="F117" i="65"/>
  <c r="C114" i="65"/>
  <c r="F113" i="65"/>
  <c r="C110" i="65"/>
  <c r="F109" i="65"/>
  <c r="M108" i="65"/>
  <c r="I108" i="65"/>
  <c r="E108" i="65"/>
  <c r="A108" i="65"/>
  <c r="C106" i="65"/>
  <c r="F105" i="65"/>
  <c r="M104" i="65"/>
  <c r="I104" i="65"/>
  <c r="E104" i="65"/>
  <c r="A104" i="65"/>
  <c r="C102" i="65"/>
  <c r="F101" i="65"/>
  <c r="B101" i="65"/>
  <c r="M100" i="65"/>
  <c r="I100" i="65"/>
  <c r="E100" i="65"/>
  <c r="A100" i="65"/>
  <c r="F97" i="65"/>
  <c r="B97" i="65"/>
  <c r="M96" i="65"/>
  <c r="I96" i="65"/>
  <c r="E96" i="65"/>
  <c r="A96" i="65"/>
  <c r="F93" i="65"/>
  <c r="B93" i="65"/>
  <c r="F118" i="65"/>
  <c r="F114" i="65"/>
  <c r="F110" i="65"/>
  <c r="L108" i="65"/>
  <c r="F106" i="65"/>
  <c r="L104" i="65"/>
  <c r="F102" i="65"/>
  <c r="M101" i="65"/>
  <c r="I101" i="65"/>
  <c r="E101" i="65"/>
  <c r="L100" i="65"/>
  <c r="F98" i="65"/>
  <c r="M97" i="65"/>
  <c r="I97" i="65"/>
  <c r="E97" i="65"/>
  <c r="L96" i="65"/>
  <c r="F94" i="65"/>
  <c r="M93" i="65"/>
  <c r="I93" i="65"/>
  <c r="E93" i="65"/>
  <c r="N89" i="65"/>
  <c r="F89" i="65"/>
  <c r="B89" i="65"/>
  <c r="B85" i="65"/>
  <c r="M89" i="65"/>
  <c r="I89" i="65"/>
  <c r="E89" i="65"/>
  <c r="A89" i="65"/>
  <c r="F86" i="65"/>
  <c r="B86" i="65"/>
  <c r="M85" i="65"/>
  <c r="I85" i="65"/>
  <c r="E85" i="65"/>
  <c r="A85" i="65"/>
  <c r="F82" i="65"/>
  <c r="B82" i="65"/>
  <c r="M81" i="65"/>
  <c r="I81" i="65"/>
  <c r="E81" i="65"/>
  <c r="A81" i="65"/>
  <c r="F78" i="65"/>
  <c r="B78" i="65"/>
  <c r="M77" i="65"/>
  <c r="I77" i="65"/>
  <c r="E77" i="65"/>
  <c r="A77" i="65"/>
  <c r="F74" i="65"/>
  <c r="B74" i="65"/>
  <c r="M73" i="65"/>
  <c r="I73" i="65"/>
  <c r="E73" i="65"/>
  <c r="A73" i="65"/>
  <c r="F70" i="65"/>
  <c r="B70" i="65"/>
  <c r="M69" i="65"/>
  <c r="I69" i="65"/>
  <c r="E69" i="65"/>
  <c r="A69" i="65"/>
  <c r="F66" i="65"/>
  <c r="B66" i="65"/>
  <c r="M65" i="65"/>
  <c r="I65" i="65"/>
  <c r="N85" i="65"/>
  <c r="F85" i="65"/>
  <c r="F81" i="65"/>
  <c r="B81" i="65"/>
  <c r="F77" i="65"/>
  <c r="B77" i="65"/>
  <c r="F73" i="65"/>
  <c r="B73" i="65"/>
  <c r="F69" i="65"/>
  <c r="B69" i="65"/>
  <c r="F65" i="65"/>
  <c r="B65" i="65"/>
  <c r="A65" i="65"/>
  <c r="L89" i="65"/>
  <c r="D89" i="65"/>
  <c r="F87" i="65"/>
  <c r="B87" i="65"/>
  <c r="M86" i="65"/>
  <c r="I86" i="65"/>
  <c r="E86" i="65"/>
  <c r="A86" i="65"/>
  <c r="L85" i="65"/>
  <c r="D85" i="65"/>
  <c r="F83" i="65"/>
  <c r="B83" i="65"/>
  <c r="M82" i="65"/>
  <c r="I82" i="65"/>
  <c r="E82" i="65"/>
  <c r="A82" i="65"/>
  <c r="L81" i="65"/>
  <c r="D81" i="65"/>
  <c r="F79" i="65"/>
  <c r="B79" i="65"/>
  <c r="M78" i="65"/>
  <c r="I78" i="65"/>
  <c r="E78" i="65"/>
  <c r="A78" i="65"/>
  <c r="L77" i="65"/>
  <c r="D77" i="65"/>
  <c r="F75" i="65"/>
  <c r="B75" i="65"/>
  <c r="M74" i="65"/>
  <c r="I74" i="65"/>
  <c r="E74" i="65"/>
  <c r="A74" i="65"/>
  <c r="L73" i="65"/>
  <c r="D73" i="65"/>
  <c r="F71" i="65"/>
  <c r="B71" i="65"/>
  <c r="M70" i="65"/>
  <c r="I70" i="65"/>
  <c r="E70" i="65"/>
  <c r="A70" i="65"/>
  <c r="L69" i="65"/>
  <c r="D69" i="65"/>
  <c r="F67" i="65"/>
  <c r="B67" i="65"/>
  <c r="M66" i="65"/>
  <c r="I66" i="65"/>
  <c r="E66" i="65"/>
  <c r="A66" i="65"/>
  <c r="L65" i="65"/>
  <c r="D65" i="65"/>
  <c r="F63" i="65"/>
  <c r="B63" i="65"/>
  <c r="E65" i="65"/>
  <c r="F88" i="65"/>
  <c r="M87" i="65"/>
  <c r="I87" i="65"/>
  <c r="E87" i="65"/>
  <c r="L86" i="65"/>
  <c r="F84" i="65"/>
  <c r="M83" i="65"/>
  <c r="I83" i="65"/>
  <c r="E83" i="65"/>
  <c r="L82" i="65"/>
  <c r="F80" i="65"/>
  <c r="M79" i="65"/>
  <c r="I79" i="65"/>
  <c r="E79" i="65"/>
  <c r="L78" i="65"/>
  <c r="F76" i="65"/>
  <c r="M75" i="65"/>
  <c r="I75" i="65"/>
  <c r="E75" i="65"/>
  <c r="L74" i="65"/>
  <c r="F72" i="65"/>
  <c r="M71" i="65"/>
  <c r="I71" i="65"/>
  <c r="E71" i="65"/>
  <c r="L70" i="65"/>
  <c r="F68" i="65"/>
  <c r="M67" i="65"/>
  <c r="I67" i="65"/>
  <c r="E67" i="65"/>
  <c r="L66" i="65"/>
  <c r="F64" i="65"/>
  <c r="M63" i="65"/>
  <c r="I63" i="65"/>
  <c r="E63" i="65"/>
  <c r="M29" i="65"/>
  <c r="I29" i="65"/>
  <c r="D29" i="65"/>
  <c r="N28" i="65"/>
  <c r="M13" i="65"/>
  <c r="D13" i="65"/>
  <c r="N9" i="65"/>
  <c r="L29" i="65"/>
  <c r="C29" i="65"/>
  <c r="L28" i="65"/>
  <c r="N27" i="65"/>
  <c r="E25" i="65"/>
  <c r="E24" i="65"/>
  <c r="L13" i="65"/>
  <c r="A13" i="65"/>
  <c r="M9" i="65"/>
  <c r="I9" i="65"/>
  <c r="D9" i="65"/>
  <c r="N8" i="65"/>
  <c r="E29" i="65"/>
  <c r="C28" i="65"/>
  <c r="E13" i="65"/>
  <c r="C152" i="65"/>
  <c r="I13" i="65"/>
  <c r="E9" i="65"/>
  <c r="C8" i="65"/>
  <c r="A29" i="65"/>
  <c r="D28" i="65"/>
  <c r="C27" i="65"/>
  <c r="M25" i="65"/>
  <c r="I25" i="65"/>
  <c r="D25" i="65"/>
  <c r="M24" i="65"/>
  <c r="I24" i="65"/>
  <c r="D24" i="65"/>
  <c r="N23" i="65"/>
  <c r="E21" i="65"/>
  <c r="E20" i="65"/>
  <c r="N19" i="65"/>
  <c r="E17" i="65"/>
  <c r="E16" i="65"/>
  <c r="C12" i="65"/>
  <c r="L9" i="65"/>
  <c r="C9" i="65"/>
  <c r="L8" i="65"/>
  <c r="N7" i="65"/>
  <c r="E5" i="65"/>
  <c r="C4" i="65"/>
  <c r="B26" i="65"/>
  <c r="B22" i="65"/>
  <c r="B18" i="65"/>
  <c r="F14" i="65"/>
  <c r="B14" i="65"/>
  <c r="N10" i="65"/>
  <c r="B10" i="65"/>
  <c r="N6" i="65"/>
  <c r="F6" i="65"/>
  <c r="F27" i="65"/>
  <c r="B27" i="65"/>
  <c r="M26" i="65"/>
  <c r="I26" i="65"/>
  <c r="E26" i="65"/>
  <c r="A26" i="65"/>
  <c r="F23" i="65"/>
  <c r="B23" i="65"/>
  <c r="M22" i="65"/>
  <c r="I22" i="65"/>
  <c r="E22" i="65"/>
  <c r="A22" i="65"/>
  <c r="F19" i="65"/>
  <c r="B19" i="65"/>
  <c r="M18" i="65"/>
  <c r="I18" i="65"/>
  <c r="E18" i="65"/>
  <c r="A18" i="65"/>
  <c r="F15" i="65"/>
  <c r="B15" i="65"/>
  <c r="M14" i="65"/>
  <c r="I14" i="65"/>
  <c r="E14" i="65"/>
  <c r="A14" i="65"/>
  <c r="F11" i="65"/>
  <c r="B11" i="65"/>
  <c r="M10" i="65"/>
  <c r="I10" i="65"/>
  <c r="E10" i="65"/>
  <c r="A10" i="65"/>
  <c r="F7" i="65"/>
  <c r="B7" i="65"/>
  <c r="M6" i="65"/>
  <c r="I6" i="65"/>
  <c r="E6" i="65"/>
  <c r="A6" i="65"/>
  <c r="F28" i="65"/>
  <c r="B28" i="65"/>
  <c r="M27" i="65"/>
  <c r="I27" i="65"/>
  <c r="E27" i="65"/>
  <c r="A27" i="65"/>
  <c r="L26" i="65"/>
  <c r="D26" i="65"/>
  <c r="C25" i="65"/>
  <c r="F24" i="65"/>
  <c r="M23" i="65"/>
  <c r="I23" i="65"/>
  <c r="E23" i="65"/>
  <c r="A23" i="65"/>
  <c r="L22" i="65"/>
  <c r="D22" i="65"/>
  <c r="C21" i="65"/>
  <c r="F20" i="65"/>
  <c r="B20" i="65"/>
  <c r="M19" i="65"/>
  <c r="I19" i="65"/>
  <c r="E19" i="65"/>
  <c r="A19" i="65"/>
  <c r="L18" i="65"/>
  <c r="D18" i="65"/>
  <c r="C17" i="65"/>
  <c r="F16" i="65"/>
  <c r="M15" i="65"/>
  <c r="I15" i="65"/>
  <c r="E15" i="65"/>
  <c r="A15" i="65"/>
  <c r="L14" i="65"/>
  <c r="D14" i="65"/>
  <c r="C13" i="65"/>
  <c r="F12" i="65"/>
  <c r="B12" i="65"/>
  <c r="M11" i="65"/>
  <c r="I11" i="65"/>
  <c r="E11" i="65"/>
  <c r="A11" i="65"/>
  <c r="L10" i="65"/>
  <c r="D10" i="65"/>
  <c r="F8" i="65"/>
  <c r="B8" i="65"/>
  <c r="M7" i="65"/>
  <c r="I7" i="65"/>
  <c r="E7" i="65"/>
  <c r="A7" i="65"/>
  <c r="L6" i="65"/>
  <c r="D6" i="65"/>
  <c r="F4" i="65"/>
  <c r="B4" i="65"/>
  <c r="N26" i="65"/>
  <c r="F26" i="65"/>
  <c r="N22" i="65"/>
  <c r="F22" i="65"/>
  <c r="N18" i="65"/>
  <c r="F18" i="65"/>
  <c r="N14" i="65"/>
  <c r="F10" i="65"/>
  <c r="B6" i="65"/>
  <c r="F29" i="65"/>
  <c r="M28" i="65"/>
  <c r="I28" i="65"/>
  <c r="E28" i="65"/>
  <c r="L27" i="65"/>
  <c r="F25" i="65"/>
  <c r="L23" i="65"/>
  <c r="F21" i="65"/>
  <c r="L19" i="65"/>
  <c r="F17" i="65"/>
  <c r="L15" i="65"/>
  <c r="F13" i="65"/>
  <c r="M12" i="65"/>
  <c r="I12" i="65"/>
  <c r="E12" i="65"/>
  <c r="L11" i="65"/>
  <c r="F9" i="65"/>
  <c r="M8" i="65"/>
  <c r="I8" i="65"/>
  <c r="E8" i="65"/>
  <c r="L7" i="65"/>
  <c r="F5" i="65"/>
  <c r="M4" i="65"/>
  <c r="I4" i="65"/>
  <c r="E4" i="65"/>
  <c r="A62" i="65"/>
  <c r="B62" i="65"/>
  <c r="M62" i="65"/>
  <c r="E62" i="65"/>
  <c r="B3" i="65"/>
  <c r="C32" i="65"/>
  <c r="E32" i="65"/>
  <c r="M92" i="65"/>
  <c r="M32" i="65"/>
  <c r="C62" i="65"/>
  <c r="L62" i="65"/>
  <c r="D62" i="65"/>
  <c r="E92" i="65"/>
  <c r="I32" i="65"/>
  <c r="C92" i="65"/>
  <c r="L92" i="65"/>
  <c r="D92" i="65"/>
  <c r="B92" i="65"/>
  <c r="F152" i="65"/>
  <c r="F3" i="65"/>
  <c r="N32" i="65"/>
  <c r="D3" i="65"/>
  <c r="L3" i="65"/>
  <c r="B32" i="65"/>
  <c r="N3" i="65"/>
  <c r="C3" i="65"/>
  <c r="A32" i="65"/>
  <c r="F32" i="65"/>
  <c r="A3" i="65"/>
  <c r="E3" i="65"/>
  <c r="I3" i="65"/>
  <c r="D32" i="65"/>
  <c r="L32" i="65"/>
  <c r="N62" i="65"/>
  <c r="N92" i="65"/>
  <c r="M152" i="65"/>
  <c r="I152" i="65"/>
  <c r="E152" i="65"/>
  <c r="A152" i="65"/>
  <c r="L152" i="65"/>
  <c r="D152" i="65"/>
  <c r="N179" i="63"/>
  <c r="B179" i="63"/>
  <c r="N175" i="63"/>
  <c r="F175" i="63"/>
  <c r="B175" i="63"/>
  <c r="N171" i="63"/>
  <c r="F171" i="63"/>
  <c r="B171" i="63"/>
  <c r="B167" i="63"/>
  <c r="N163" i="63"/>
  <c r="F163" i="63"/>
  <c r="B163" i="63"/>
  <c r="B155" i="63"/>
  <c r="M179" i="63"/>
  <c r="I179" i="63"/>
  <c r="E179" i="63"/>
  <c r="A179" i="63"/>
  <c r="L178" i="63"/>
  <c r="D178" i="63"/>
  <c r="C177" i="63"/>
  <c r="F176" i="63"/>
  <c r="B176" i="63"/>
  <c r="M175" i="63"/>
  <c r="I175" i="63"/>
  <c r="E175" i="63"/>
  <c r="A175" i="63"/>
  <c r="L174" i="63"/>
  <c r="D174" i="63"/>
  <c r="C173" i="63"/>
  <c r="F172" i="63"/>
  <c r="B172" i="63"/>
  <c r="M171" i="63"/>
  <c r="I171" i="63"/>
  <c r="E171" i="63"/>
  <c r="A171" i="63"/>
  <c r="L170" i="63"/>
  <c r="D170" i="63"/>
  <c r="C169" i="63"/>
  <c r="F168" i="63"/>
  <c r="B168" i="63"/>
  <c r="M167" i="63"/>
  <c r="I167" i="63"/>
  <c r="E167" i="63"/>
  <c r="A167" i="63"/>
  <c r="L166" i="63"/>
  <c r="D166" i="63"/>
  <c r="C165" i="63"/>
  <c r="F164" i="63"/>
  <c r="M163" i="63"/>
  <c r="I163" i="63"/>
  <c r="E163" i="63"/>
  <c r="A163" i="63"/>
  <c r="L162" i="63"/>
  <c r="D162" i="63"/>
  <c r="C161" i="63"/>
  <c r="F160" i="63"/>
  <c r="M159" i="63"/>
  <c r="I159" i="63"/>
  <c r="E159" i="63"/>
  <c r="A159" i="63"/>
  <c r="L158" i="63"/>
  <c r="D158" i="63"/>
  <c r="C157" i="63"/>
  <c r="F156" i="63"/>
  <c r="B156" i="63"/>
  <c r="M155" i="63"/>
  <c r="I155" i="63"/>
  <c r="E155" i="63"/>
  <c r="A155" i="63"/>
  <c r="C153" i="63"/>
  <c r="F179" i="63"/>
  <c r="N167" i="63"/>
  <c r="F167" i="63"/>
  <c r="N159" i="63"/>
  <c r="F159" i="63"/>
  <c r="B159" i="63"/>
  <c r="N155" i="63"/>
  <c r="F155" i="63"/>
  <c r="L179" i="63"/>
  <c r="D179" i="63"/>
  <c r="C178" i="63"/>
  <c r="F177" i="63"/>
  <c r="L175" i="63"/>
  <c r="D175" i="63"/>
  <c r="C174" i="63"/>
  <c r="F173" i="63"/>
  <c r="L171" i="63"/>
  <c r="D171" i="63"/>
  <c r="C170" i="63"/>
  <c r="F169" i="63"/>
  <c r="M168" i="63"/>
  <c r="I168" i="63"/>
  <c r="E168" i="63"/>
  <c r="L167" i="63"/>
  <c r="D167" i="63"/>
  <c r="C166" i="63"/>
  <c r="F165" i="63"/>
  <c r="L163" i="63"/>
  <c r="D163" i="63"/>
  <c r="C162" i="63"/>
  <c r="F161" i="63"/>
  <c r="L159" i="63"/>
  <c r="D159" i="63"/>
  <c r="C158" i="63"/>
  <c r="F157" i="63"/>
  <c r="M156" i="63"/>
  <c r="I156" i="63"/>
  <c r="E156" i="63"/>
  <c r="A156" i="63"/>
  <c r="L155" i="63"/>
  <c r="D155" i="63"/>
  <c r="F153" i="63"/>
  <c r="B153" i="63"/>
  <c r="F178" i="63"/>
  <c r="F174" i="63"/>
  <c r="F170" i="63"/>
  <c r="F166" i="63"/>
  <c r="F162" i="63"/>
  <c r="F158" i="63"/>
  <c r="F154" i="63"/>
  <c r="M153" i="63"/>
  <c r="I153" i="63"/>
  <c r="E153" i="63"/>
  <c r="B149" i="63"/>
  <c r="N145" i="63"/>
  <c r="F145" i="63"/>
  <c r="N141" i="63"/>
  <c r="F141" i="63"/>
  <c r="N137" i="63"/>
  <c r="B137" i="63"/>
  <c r="F133" i="63"/>
  <c r="B133" i="63"/>
  <c r="N129" i="63"/>
  <c r="F129" i="63"/>
  <c r="B129" i="63"/>
  <c r="M149" i="63"/>
  <c r="I149" i="63"/>
  <c r="E149" i="63"/>
  <c r="A149" i="63"/>
  <c r="F146" i="63"/>
  <c r="B146" i="63"/>
  <c r="M145" i="63"/>
  <c r="I145" i="63"/>
  <c r="E145" i="63"/>
  <c r="A145" i="63"/>
  <c r="F142" i="63"/>
  <c r="B142" i="63"/>
  <c r="M141" i="63"/>
  <c r="I141" i="63"/>
  <c r="E141" i="63"/>
  <c r="A141" i="63"/>
  <c r="F138" i="63"/>
  <c r="B138" i="63"/>
  <c r="M137" i="63"/>
  <c r="I137" i="63"/>
  <c r="E137" i="63"/>
  <c r="A137" i="63"/>
  <c r="F134" i="63"/>
  <c r="B134" i="63"/>
  <c r="M133" i="63"/>
  <c r="I133" i="63"/>
  <c r="P133" i="63" s="1"/>
  <c r="E133" i="63"/>
  <c r="A133" i="63"/>
  <c r="F130" i="63"/>
  <c r="B130" i="63"/>
  <c r="M129" i="63"/>
  <c r="I129" i="63"/>
  <c r="P129" i="63" s="1"/>
  <c r="E129" i="63"/>
  <c r="A129" i="63"/>
  <c r="B126" i="63"/>
  <c r="I125" i="63"/>
  <c r="A125" i="63" s="1"/>
  <c r="L149" i="63"/>
  <c r="D149" i="63"/>
  <c r="C148" i="63"/>
  <c r="F147" i="63"/>
  <c r="M146" i="63"/>
  <c r="I146" i="63"/>
  <c r="E146" i="63"/>
  <c r="A146" i="63"/>
  <c r="L145" i="63"/>
  <c r="D145" i="63"/>
  <c r="C144" i="63"/>
  <c r="F143" i="63"/>
  <c r="M142" i="63"/>
  <c r="I142" i="63"/>
  <c r="E142" i="63"/>
  <c r="A142" i="63"/>
  <c r="L141" i="63"/>
  <c r="D141" i="63"/>
  <c r="F139" i="63"/>
  <c r="B139" i="63"/>
  <c r="M138" i="63"/>
  <c r="I138" i="63"/>
  <c r="E138" i="63"/>
  <c r="A138" i="63"/>
  <c r="L137" i="63"/>
  <c r="D137" i="63"/>
  <c r="F135" i="63"/>
  <c r="B135" i="63"/>
  <c r="M134" i="63"/>
  <c r="I134" i="63"/>
  <c r="P134" i="63" s="1"/>
  <c r="E134" i="63"/>
  <c r="A134" i="63"/>
  <c r="L133" i="63"/>
  <c r="D133" i="63"/>
  <c r="F131" i="63"/>
  <c r="B131" i="63"/>
  <c r="M130" i="63"/>
  <c r="I130" i="63"/>
  <c r="P130" i="63" s="1"/>
  <c r="E130" i="63"/>
  <c r="A130" i="63"/>
  <c r="L129" i="63"/>
  <c r="D129" i="63"/>
  <c r="B127" i="63"/>
  <c r="I126" i="63"/>
  <c r="A126" i="63" s="1"/>
  <c r="L125" i="63"/>
  <c r="M125" i="63" s="1"/>
  <c r="D125" i="63"/>
  <c r="B123" i="63"/>
  <c r="N149" i="63"/>
  <c r="F149" i="63"/>
  <c r="B145" i="63"/>
  <c r="B141" i="63"/>
  <c r="F137" i="63"/>
  <c r="N133" i="63"/>
  <c r="B125" i="63"/>
  <c r="F148" i="63"/>
  <c r="L146" i="63"/>
  <c r="F144" i="63"/>
  <c r="L142" i="63"/>
  <c r="F140" i="63"/>
  <c r="M139" i="63"/>
  <c r="I139" i="63"/>
  <c r="E139" i="63"/>
  <c r="L138" i="63"/>
  <c r="F136" i="63"/>
  <c r="M135" i="63"/>
  <c r="I135" i="63"/>
  <c r="E135" i="63"/>
  <c r="L134" i="63"/>
  <c r="F132" i="63"/>
  <c r="M131" i="63"/>
  <c r="I131" i="63"/>
  <c r="P131" i="63" s="1"/>
  <c r="E131" i="63"/>
  <c r="L130" i="63"/>
  <c r="F128" i="63"/>
  <c r="M127" i="63"/>
  <c r="N127" i="63" s="1"/>
  <c r="F127" i="63" s="1"/>
  <c r="I127" i="63"/>
  <c r="A127" i="63" s="1"/>
  <c r="L126" i="63"/>
  <c r="C126" i="63" s="1"/>
  <c r="M123" i="63"/>
  <c r="N123" i="63" s="1"/>
  <c r="F123" i="63" s="1"/>
  <c r="I123" i="63"/>
  <c r="A123" i="63" s="1"/>
  <c r="E123" i="63"/>
  <c r="N111" i="63"/>
  <c r="F111" i="63"/>
  <c r="F107" i="63"/>
  <c r="N103" i="63"/>
  <c r="F103" i="63"/>
  <c r="B103" i="63"/>
  <c r="N99" i="63"/>
  <c r="F99" i="63"/>
  <c r="B95" i="63"/>
  <c r="M119" i="63"/>
  <c r="I119" i="63"/>
  <c r="E119" i="63"/>
  <c r="A119" i="63"/>
  <c r="L118" i="63"/>
  <c r="D118" i="63"/>
  <c r="C117" i="63"/>
  <c r="F116" i="63"/>
  <c r="B116" i="63"/>
  <c r="M115" i="63"/>
  <c r="I115" i="63"/>
  <c r="E115" i="63"/>
  <c r="A115" i="63"/>
  <c r="L114" i="63"/>
  <c r="D114" i="63"/>
  <c r="C113" i="63"/>
  <c r="F112" i="63"/>
  <c r="B112" i="63"/>
  <c r="M111" i="63"/>
  <c r="I111" i="63"/>
  <c r="E111" i="63"/>
  <c r="A111" i="63"/>
  <c r="L110" i="63"/>
  <c r="D110" i="63"/>
  <c r="C109" i="63"/>
  <c r="F108" i="63"/>
  <c r="B108" i="63"/>
  <c r="M107" i="63"/>
  <c r="I107" i="63"/>
  <c r="E107" i="63"/>
  <c r="A107" i="63"/>
  <c r="L106" i="63"/>
  <c r="D106" i="63"/>
  <c r="C105" i="63"/>
  <c r="F104" i="63"/>
  <c r="M103" i="63"/>
  <c r="I103" i="63"/>
  <c r="E103" i="63"/>
  <c r="A103" i="63"/>
  <c r="L102" i="63"/>
  <c r="D102" i="63"/>
  <c r="C101" i="63"/>
  <c r="F100" i="63"/>
  <c r="B100" i="63"/>
  <c r="M99" i="63"/>
  <c r="I99" i="63"/>
  <c r="E99" i="63"/>
  <c r="A99" i="63"/>
  <c r="D98" i="63"/>
  <c r="B96" i="63"/>
  <c r="I95" i="63"/>
  <c r="A95" i="63" s="1"/>
  <c r="C93" i="63"/>
  <c r="N119" i="63"/>
  <c r="F119" i="63"/>
  <c r="B119" i="63"/>
  <c r="N115" i="63"/>
  <c r="F115" i="63"/>
  <c r="B115" i="63"/>
  <c r="B111" i="63"/>
  <c r="N107" i="63"/>
  <c r="B107" i="63"/>
  <c r="B99" i="63"/>
  <c r="L119" i="63"/>
  <c r="D119" i="63"/>
  <c r="C118" i="63"/>
  <c r="F117" i="63"/>
  <c r="E116" i="63"/>
  <c r="L115" i="63"/>
  <c r="D115" i="63"/>
  <c r="C114" i="63"/>
  <c r="F113" i="63"/>
  <c r="L111" i="63"/>
  <c r="D111" i="63"/>
  <c r="C110" i="63"/>
  <c r="F109" i="63"/>
  <c r="I108" i="63"/>
  <c r="E108" i="63"/>
  <c r="L107" i="63"/>
  <c r="D107" i="63"/>
  <c r="C106" i="63"/>
  <c r="F105" i="63"/>
  <c r="L103" i="63"/>
  <c r="D103" i="63"/>
  <c r="C102" i="63"/>
  <c r="F101" i="63"/>
  <c r="M100" i="63"/>
  <c r="I100" i="63"/>
  <c r="E100" i="63"/>
  <c r="L99" i="63"/>
  <c r="D99" i="63"/>
  <c r="C98" i="63"/>
  <c r="B97" i="63"/>
  <c r="A96" i="63"/>
  <c r="L95" i="63"/>
  <c r="C95" i="63" s="1"/>
  <c r="D95" i="63"/>
  <c r="B93" i="63"/>
  <c r="F118" i="63"/>
  <c r="F114" i="63"/>
  <c r="F110" i="63"/>
  <c r="F106" i="63"/>
  <c r="F102" i="63"/>
  <c r="F98" i="63"/>
  <c r="I97" i="63"/>
  <c r="A97" i="63" s="1"/>
  <c r="M93" i="63"/>
  <c r="N93" i="63" s="1"/>
  <c r="F93" i="63" s="1"/>
  <c r="I93" i="63"/>
  <c r="A93" i="63" s="1"/>
  <c r="C89" i="63"/>
  <c r="A89" i="63"/>
  <c r="E89" i="63"/>
  <c r="I89" i="63"/>
  <c r="M89" i="63"/>
  <c r="D89" i="63"/>
  <c r="L89" i="63"/>
  <c r="B89" i="63"/>
  <c r="C85" i="63"/>
  <c r="A85" i="63"/>
  <c r="E85" i="63"/>
  <c r="I85" i="63"/>
  <c r="M85" i="63"/>
  <c r="B85" i="63"/>
  <c r="D85" i="63"/>
  <c r="L85" i="63"/>
  <c r="N89" i="63"/>
  <c r="N85" i="63"/>
  <c r="F89" i="63"/>
  <c r="F85" i="63"/>
  <c r="B78" i="63"/>
  <c r="I77" i="63"/>
  <c r="P77" i="63" s="1"/>
  <c r="B74" i="63"/>
  <c r="I73" i="63"/>
  <c r="B70" i="63"/>
  <c r="I69" i="63"/>
  <c r="A69" i="63"/>
  <c r="B66" i="63"/>
  <c r="C88" i="63"/>
  <c r="F87" i="63"/>
  <c r="M86" i="63"/>
  <c r="I86" i="63"/>
  <c r="E86" i="63"/>
  <c r="A86" i="63"/>
  <c r="C84" i="63"/>
  <c r="F83" i="63"/>
  <c r="M82" i="63"/>
  <c r="I82" i="63"/>
  <c r="E82" i="63"/>
  <c r="A82" i="63"/>
  <c r="L81" i="63"/>
  <c r="D81" i="63"/>
  <c r="C80" i="63"/>
  <c r="F79" i="63"/>
  <c r="M78" i="63"/>
  <c r="I78" i="63"/>
  <c r="P78" i="63" s="1"/>
  <c r="E78" i="63"/>
  <c r="A78" i="63"/>
  <c r="L77" i="63"/>
  <c r="D77" i="63"/>
  <c r="C76" i="63"/>
  <c r="F75" i="63"/>
  <c r="M74" i="63"/>
  <c r="I74" i="63"/>
  <c r="P74" i="63" s="1"/>
  <c r="E74" i="63"/>
  <c r="A74" i="63"/>
  <c r="L73" i="63"/>
  <c r="D73" i="63"/>
  <c r="C72" i="63"/>
  <c r="F71" i="63"/>
  <c r="M70" i="63"/>
  <c r="I70" i="63"/>
  <c r="E70" i="63"/>
  <c r="A70" i="63"/>
  <c r="L69" i="63"/>
  <c r="D69" i="63"/>
  <c r="C68" i="63"/>
  <c r="I66" i="63"/>
  <c r="A66" i="63" s="1"/>
  <c r="L65" i="63"/>
  <c r="B63" i="63"/>
  <c r="F81" i="63"/>
  <c r="B81" i="63"/>
  <c r="F77" i="63"/>
  <c r="B77" i="63"/>
  <c r="F73" i="63"/>
  <c r="B73" i="63"/>
  <c r="F69" i="63"/>
  <c r="B69" i="63"/>
  <c r="B65" i="63"/>
  <c r="F86" i="63"/>
  <c r="B86" i="63"/>
  <c r="F82" i="63"/>
  <c r="B82" i="63"/>
  <c r="M81" i="63"/>
  <c r="I81" i="63"/>
  <c r="P81" i="63" s="1"/>
  <c r="E81" i="63"/>
  <c r="A81" i="63"/>
  <c r="N78" i="63"/>
  <c r="F78" i="63"/>
  <c r="M77" i="63"/>
  <c r="E77" i="63"/>
  <c r="A77" i="63"/>
  <c r="N74" i="63"/>
  <c r="F74" i="63"/>
  <c r="M73" i="63"/>
  <c r="E73" i="63"/>
  <c r="A73" i="63"/>
  <c r="N70" i="63"/>
  <c r="F70" i="63"/>
  <c r="M69" i="63"/>
  <c r="E69" i="63"/>
  <c r="I65" i="63"/>
  <c r="A65" i="63" s="1"/>
  <c r="F88" i="63"/>
  <c r="L86" i="63"/>
  <c r="F84" i="63"/>
  <c r="L82" i="63"/>
  <c r="F80" i="63"/>
  <c r="L78" i="63"/>
  <c r="F76" i="63"/>
  <c r="L74" i="63"/>
  <c r="F72" i="63"/>
  <c r="L70" i="63"/>
  <c r="F68" i="63"/>
  <c r="L66" i="63"/>
  <c r="C66" i="63" s="1"/>
  <c r="M63" i="63"/>
  <c r="N63" i="63" s="1"/>
  <c r="F63" i="63" s="1"/>
  <c r="I63" i="63"/>
  <c r="A63" i="63" s="1"/>
  <c r="B59" i="63"/>
  <c r="N55" i="63"/>
  <c r="F55" i="63"/>
  <c r="F51" i="63"/>
  <c r="B35" i="63"/>
  <c r="M59" i="63"/>
  <c r="I59" i="63"/>
  <c r="E59" i="63"/>
  <c r="A59" i="63"/>
  <c r="F56" i="63"/>
  <c r="B56" i="63"/>
  <c r="M55" i="63"/>
  <c r="I55" i="63"/>
  <c r="E55" i="63"/>
  <c r="A55" i="63"/>
  <c r="F52" i="63"/>
  <c r="B52" i="63"/>
  <c r="M51" i="63"/>
  <c r="I51" i="63"/>
  <c r="E51" i="63"/>
  <c r="A51" i="63"/>
  <c r="F48" i="63"/>
  <c r="B48" i="63"/>
  <c r="M47" i="63"/>
  <c r="I47" i="63"/>
  <c r="E47" i="63"/>
  <c r="A47" i="63"/>
  <c r="F44" i="63"/>
  <c r="B44" i="63"/>
  <c r="M43" i="63"/>
  <c r="I43" i="63"/>
  <c r="E43" i="63"/>
  <c r="A43" i="63"/>
  <c r="F40" i="63"/>
  <c r="B40" i="63"/>
  <c r="M39" i="63"/>
  <c r="I39" i="63"/>
  <c r="E39" i="63"/>
  <c r="A39" i="63"/>
  <c r="B36" i="63"/>
  <c r="I35" i="63"/>
  <c r="A35" i="63" s="1"/>
  <c r="N59" i="63"/>
  <c r="F59" i="63"/>
  <c r="B55" i="63"/>
  <c r="B51" i="63"/>
  <c r="N43" i="63"/>
  <c r="F43" i="63"/>
  <c r="B43" i="63"/>
  <c r="N39" i="63"/>
  <c r="F39" i="63"/>
  <c r="L59" i="63"/>
  <c r="D59" i="63"/>
  <c r="F57" i="63"/>
  <c r="B57" i="63"/>
  <c r="M56" i="63"/>
  <c r="I56" i="63"/>
  <c r="E56" i="63"/>
  <c r="A56" i="63"/>
  <c r="L55" i="63"/>
  <c r="D55" i="63"/>
  <c r="F53" i="63"/>
  <c r="B53" i="63"/>
  <c r="M52" i="63"/>
  <c r="I52" i="63"/>
  <c r="E52" i="63"/>
  <c r="A52" i="63"/>
  <c r="L51" i="63"/>
  <c r="D51" i="63"/>
  <c r="F49" i="63"/>
  <c r="B49" i="63"/>
  <c r="M48" i="63"/>
  <c r="I48" i="63"/>
  <c r="E48" i="63"/>
  <c r="A48" i="63"/>
  <c r="L47" i="63"/>
  <c r="D47" i="63"/>
  <c r="F45" i="63"/>
  <c r="B45" i="63"/>
  <c r="M44" i="63"/>
  <c r="I44" i="63"/>
  <c r="E44" i="63"/>
  <c r="A44" i="63"/>
  <c r="L43" i="63"/>
  <c r="D43" i="63"/>
  <c r="F41" i="63"/>
  <c r="B41" i="63"/>
  <c r="M40" i="63"/>
  <c r="I40" i="63"/>
  <c r="E40" i="63"/>
  <c r="A40" i="63"/>
  <c r="L39" i="63"/>
  <c r="D39" i="63"/>
  <c r="B37" i="63"/>
  <c r="I36" i="63"/>
  <c r="A36" i="63" s="1"/>
  <c r="L35" i="63"/>
  <c r="C35" i="63" s="1"/>
  <c r="B33" i="63"/>
  <c r="N51" i="63"/>
  <c r="N47" i="63"/>
  <c r="F47" i="63"/>
  <c r="B47" i="63"/>
  <c r="B39" i="63"/>
  <c r="F58" i="63"/>
  <c r="M57" i="63"/>
  <c r="I57" i="63"/>
  <c r="E57" i="63"/>
  <c r="L56" i="63"/>
  <c r="F54" i="63"/>
  <c r="M53" i="63"/>
  <c r="I53" i="63"/>
  <c r="E53" i="63"/>
  <c r="L52" i="63"/>
  <c r="F50" i="63"/>
  <c r="M49" i="63"/>
  <c r="I49" i="63"/>
  <c r="E49" i="63"/>
  <c r="L48" i="63"/>
  <c r="F46" i="63"/>
  <c r="M45" i="63"/>
  <c r="I45" i="63"/>
  <c r="E45" i="63"/>
  <c r="L44" i="63"/>
  <c r="F42" i="63"/>
  <c r="M41" i="63"/>
  <c r="I41" i="63"/>
  <c r="E41" i="63"/>
  <c r="L40" i="63"/>
  <c r="F38" i="63"/>
  <c r="M37" i="63"/>
  <c r="N37" i="63" s="1"/>
  <c r="F37" i="63" s="1"/>
  <c r="I37" i="63"/>
  <c r="A37" i="63" s="1"/>
  <c r="E37" i="63"/>
  <c r="L36" i="63"/>
  <c r="C36" i="63" s="1"/>
  <c r="M33" i="63"/>
  <c r="E33" i="63" s="1"/>
  <c r="I33" i="63"/>
  <c r="A33" i="63" s="1"/>
  <c r="B26" i="63"/>
  <c r="F22" i="63"/>
  <c r="F14" i="63"/>
  <c r="B14" i="63"/>
  <c r="N10" i="63"/>
  <c r="F10" i="63"/>
  <c r="B6" i="63"/>
  <c r="F27" i="63"/>
  <c r="B27" i="63"/>
  <c r="M26" i="63"/>
  <c r="I26" i="63"/>
  <c r="E26" i="63"/>
  <c r="A26" i="63"/>
  <c r="F23" i="63"/>
  <c r="B23" i="63"/>
  <c r="M22" i="63"/>
  <c r="I22" i="63"/>
  <c r="E22" i="63"/>
  <c r="A22" i="63"/>
  <c r="F19" i="63"/>
  <c r="B19" i="63"/>
  <c r="M18" i="63"/>
  <c r="I18" i="63"/>
  <c r="E18" i="63"/>
  <c r="A18" i="63"/>
  <c r="F15" i="63"/>
  <c r="B15" i="63"/>
  <c r="M14" i="63"/>
  <c r="I14" i="63"/>
  <c r="E14" i="63"/>
  <c r="A14" i="63"/>
  <c r="F11" i="63"/>
  <c r="B11" i="63"/>
  <c r="M10" i="63"/>
  <c r="I10" i="63"/>
  <c r="E10" i="63"/>
  <c r="A10" i="63"/>
  <c r="B7" i="63"/>
  <c r="I6" i="63"/>
  <c r="A6" i="63"/>
  <c r="N18" i="63"/>
  <c r="F18" i="63"/>
  <c r="N14" i="63"/>
  <c r="B10" i="63"/>
  <c r="C29" i="63"/>
  <c r="F28" i="63"/>
  <c r="M27" i="63"/>
  <c r="I27" i="63"/>
  <c r="E27" i="63"/>
  <c r="A27" i="63"/>
  <c r="L26" i="63"/>
  <c r="D26" i="63"/>
  <c r="C25" i="63"/>
  <c r="F24" i="63"/>
  <c r="M23" i="63"/>
  <c r="I23" i="63"/>
  <c r="E23" i="63"/>
  <c r="A23" i="63"/>
  <c r="L22" i="63"/>
  <c r="D22" i="63"/>
  <c r="C21" i="63"/>
  <c r="F20" i="63"/>
  <c r="M19" i="63"/>
  <c r="I19" i="63"/>
  <c r="E19" i="63"/>
  <c r="A19" i="63"/>
  <c r="L18" i="63"/>
  <c r="D18" i="63"/>
  <c r="C17" i="63"/>
  <c r="F16" i="63"/>
  <c r="M15" i="63"/>
  <c r="I15" i="63"/>
  <c r="E15" i="63"/>
  <c r="A15" i="63"/>
  <c r="L14" i="63"/>
  <c r="D14" i="63"/>
  <c r="C13" i="63"/>
  <c r="F12" i="63"/>
  <c r="M11" i="63"/>
  <c r="I11" i="63"/>
  <c r="E11" i="63"/>
  <c r="A11" i="63"/>
  <c r="L10" i="63"/>
  <c r="D10" i="63"/>
  <c r="C9" i="63"/>
  <c r="F8" i="63"/>
  <c r="B8" i="63"/>
  <c r="I7" i="63"/>
  <c r="A7" i="63" s="1"/>
  <c r="L6" i="63"/>
  <c r="C6" i="63" s="1"/>
  <c r="B4" i="63"/>
  <c r="N26" i="63"/>
  <c r="F26" i="63"/>
  <c r="N22" i="63"/>
  <c r="B22" i="63"/>
  <c r="B18" i="63"/>
  <c r="F29" i="63"/>
  <c r="L27" i="63"/>
  <c r="F25" i="63"/>
  <c r="L23" i="63"/>
  <c r="F21" i="63"/>
  <c r="L19" i="63"/>
  <c r="F17" i="63"/>
  <c r="L15" i="63"/>
  <c r="F13" i="63"/>
  <c r="L11" i="63"/>
  <c r="F9" i="63"/>
  <c r="I8" i="63"/>
  <c r="A8" i="63" s="1"/>
  <c r="E8" i="63"/>
  <c r="L7" i="63"/>
  <c r="C7" i="63" s="1"/>
  <c r="M4" i="63"/>
  <c r="N4" i="63" s="1"/>
  <c r="F4" i="63" s="1"/>
  <c r="I4" i="63"/>
  <c r="A4" i="63" s="1"/>
  <c r="C154" i="62"/>
  <c r="M154" i="62"/>
  <c r="D154" i="62"/>
  <c r="D156" i="62"/>
  <c r="N179" i="62"/>
  <c r="N175" i="62"/>
  <c r="F175" i="62"/>
  <c r="N171" i="62"/>
  <c r="F171" i="62"/>
  <c r="B167" i="62"/>
  <c r="M179" i="62"/>
  <c r="I179" i="62"/>
  <c r="E179" i="62"/>
  <c r="A179" i="62"/>
  <c r="L178" i="62"/>
  <c r="D178" i="62"/>
  <c r="C177" i="62"/>
  <c r="F176" i="62"/>
  <c r="B176" i="62"/>
  <c r="M175" i="62"/>
  <c r="I175" i="62"/>
  <c r="E175" i="62"/>
  <c r="A175" i="62"/>
  <c r="L174" i="62"/>
  <c r="D174" i="62"/>
  <c r="C173" i="62"/>
  <c r="F172" i="62"/>
  <c r="B172" i="62"/>
  <c r="M171" i="62"/>
  <c r="I171" i="62"/>
  <c r="E171" i="62"/>
  <c r="A171" i="62"/>
  <c r="L170" i="62"/>
  <c r="D170" i="62"/>
  <c r="C169" i="62"/>
  <c r="F168" i="62"/>
  <c r="B168" i="62"/>
  <c r="M167" i="62"/>
  <c r="I167" i="62"/>
  <c r="E167" i="62"/>
  <c r="A167" i="62"/>
  <c r="L166" i="62"/>
  <c r="D166" i="62"/>
  <c r="C165" i="62"/>
  <c r="F164" i="62"/>
  <c r="B164" i="62"/>
  <c r="M163" i="62"/>
  <c r="I163" i="62"/>
  <c r="E163" i="62"/>
  <c r="A163" i="62"/>
  <c r="L162" i="62"/>
  <c r="D162" i="62"/>
  <c r="C161" i="62"/>
  <c r="F160" i="62"/>
  <c r="B160" i="62"/>
  <c r="M159" i="62"/>
  <c r="I159" i="62"/>
  <c r="E159" i="62"/>
  <c r="A159" i="62"/>
  <c r="D158" i="62"/>
  <c r="C157" i="62"/>
  <c r="B156" i="62"/>
  <c r="I155" i="62"/>
  <c r="A155" i="62" s="1"/>
  <c r="C153" i="62"/>
  <c r="F179" i="62"/>
  <c r="B179" i="62"/>
  <c r="B175" i="62"/>
  <c r="B171" i="62"/>
  <c r="B163" i="62"/>
  <c r="B159" i="62"/>
  <c r="B155" i="62"/>
  <c r="L179" i="62"/>
  <c r="D179" i="62"/>
  <c r="C178" i="62"/>
  <c r="F177" i="62"/>
  <c r="M176" i="62"/>
  <c r="I176" i="62"/>
  <c r="E176" i="62"/>
  <c r="L175" i="62"/>
  <c r="D175" i="62"/>
  <c r="C174" i="62"/>
  <c r="F173" i="62"/>
  <c r="M172" i="62"/>
  <c r="I172" i="62"/>
  <c r="E172" i="62"/>
  <c r="L171" i="62"/>
  <c r="D171" i="62"/>
  <c r="C170" i="62"/>
  <c r="F169" i="62"/>
  <c r="M168" i="62"/>
  <c r="I168" i="62"/>
  <c r="E168" i="62"/>
  <c r="L167" i="62"/>
  <c r="D167" i="62"/>
  <c r="C166" i="62"/>
  <c r="F165" i="62"/>
  <c r="E164" i="62"/>
  <c r="L163" i="62"/>
  <c r="D163" i="62"/>
  <c r="C162" i="62"/>
  <c r="F161" i="62"/>
  <c r="M160" i="62"/>
  <c r="I160" i="62"/>
  <c r="E160" i="62"/>
  <c r="L159" i="62"/>
  <c r="D159" i="62"/>
  <c r="C158" i="62"/>
  <c r="F157" i="62"/>
  <c r="B157" i="62"/>
  <c r="L155" i="62"/>
  <c r="C155" i="62" s="1"/>
  <c r="D155" i="62"/>
  <c r="F153" i="62"/>
  <c r="B153" i="62"/>
  <c r="N167" i="62"/>
  <c r="F167" i="62"/>
  <c r="N163" i="62"/>
  <c r="F163" i="62"/>
  <c r="N159" i="62"/>
  <c r="F159" i="62"/>
  <c r="F178" i="62"/>
  <c r="F174" i="62"/>
  <c r="F170" i="62"/>
  <c r="F166" i="62"/>
  <c r="F162" i="62"/>
  <c r="F158" i="62"/>
  <c r="M157" i="62"/>
  <c r="N157" i="62" s="1"/>
  <c r="I157" i="62"/>
  <c r="A157" i="62" s="1"/>
  <c r="E157" i="62"/>
  <c r="L156" i="62"/>
  <c r="M153" i="62"/>
  <c r="N153" i="62" s="1"/>
  <c r="I153" i="62"/>
  <c r="A153" i="62" s="1"/>
  <c r="D152" i="62"/>
  <c r="F145" i="62"/>
  <c r="F141" i="62"/>
  <c r="B141" i="62"/>
  <c r="N137" i="62"/>
  <c r="F137" i="62"/>
  <c r="B133" i="62"/>
  <c r="N129" i="62"/>
  <c r="F129" i="62"/>
  <c r="M149" i="62"/>
  <c r="I149" i="62"/>
  <c r="E149" i="62"/>
  <c r="A149" i="62"/>
  <c r="F146" i="62"/>
  <c r="B146" i="62"/>
  <c r="M145" i="62"/>
  <c r="I145" i="62"/>
  <c r="E145" i="62"/>
  <c r="A145" i="62"/>
  <c r="F142" i="62"/>
  <c r="B142" i="62"/>
  <c r="M141" i="62"/>
  <c r="I141" i="62"/>
  <c r="E141" i="62"/>
  <c r="A141" i="62"/>
  <c r="F138" i="62"/>
  <c r="B138" i="62"/>
  <c r="M137" i="62"/>
  <c r="I137" i="62"/>
  <c r="E137" i="62"/>
  <c r="A137" i="62"/>
  <c r="F134" i="62"/>
  <c r="B134" i="62"/>
  <c r="M133" i="62"/>
  <c r="I133" i="62"/>
  <c r="E133" i="62"/>
  <c r="A133" i="62"/>
  <c r="F130" i="62"/>
  <c r="B130" i="62"/>
  <c r="M129" i="62"/>
  <c r="I129" i="62"/>
  <c r="P129" i="62" s="1"/>
  <c r="E129" i="62"/>
  <c r="A129" i="62"/>
  <c r="B126" i="62"/>
  <c r="I125" i="62"/>
  <c r="A125" i="62" s="1"/>
  <c r="N149" i="62"/>
  <c r="F149" i="62"/>
  <c r="B149" i="62"/>
  <c r="N145" i="62"/>
  <c r="B145" i="62"/>
  <c r="N141" i="62"/>
  <c r="B137" i="62"/>
  <c r="N133" i="62"/>
  <c r="F133" i="62"/>
  <c r="B129" i="62"/>
  <c r="B125" i="62"/>
  <c r="L149" i="62"/>
  <c r="D149" i="62"/>
  <c r="C148" i="62"/>
  <c r="F147" i="62"/>
  <c r="M146" i="62"/>
  <c r="I146" i="62"/>
  <c r="E146" i="62"/>
  <c r="A146" i="62"/>
  <c r="L145" i="62"/>
  <c r="D145" i="62"/>
  <c r="C144" i="62"/>
  <c r="F143" i="62"/>
  <c r="M142" i="62"/>
  <c r="I142" i="62"/>
  <c r="E142" i="62"/>
  <c r="A142" i="62"/>
  <c r="L141" i="62"/>
  <c r="D141" i="62"/>
  <c r="C140" i="62"/>
  <c r="F139" i="62"/>
  <c r="M138" i="62"/>
  <c r="I138" i="62"/>
  <c r="E138" i="62"/>
  <c r="A138" i="62"/>
  <c r="L137" i="62"/>
  <c r="D137" i="62"/>
  <c r="C136" i="62"/>
  <c r="F135" i="62"/>
  <c r="M134" i="62"/>
  <c r="I134" i="62"/>
  <c r="E134" i="62"/>
  <c r="A134" i="62"/>
  <c r="L133" i="62"/>
  <c r="D133" i="62"/>
  <c r="C132" i="62"/>
  <c r="F131" i="62"/>
  <c r="B131" i="62"/>
  <c r="M130" i="62"/>
  <c r="I130" i="62"/>
  <c r="E130" i="62"/>
  <c r="A130" i="62"/>
  <c r="L129" i="62"/>
  <c r="D129" i="62"/>
  <c r="C128" i="62"/>
  <c r="B127" i="62"/>
  <c r="I126" i="62"/>
  <c r="A126" i="62" s="1"/>
  <c r="L125" i="62"/>
  <c r="C125" i="62" s="1"/>
  <c r="B123" i="62"/>
  <c r="F148" i="62"/>
  <c r="L146" i="62"/>
  <c r="F144" i="62"/>
  <c r="L142" i="62"/>
  <c r="F140" i="62"/>
  <c r="L138" i="62"/>
  <c r="F136" i="62"/>
  <c r="L134" i="62"/>
  <c r="F132" i="62"/>
  <c r="M131" i="62"/>
  <c r="I131" i="62"/>
  <c r="E131" i="62"/>
  <c r="L130" i="62"/>
  <c r="F128" i="62"/>
  <c r="M127" i="62"/>
  <c r="E127" i="62" s="1"/>
  <c r="I127" i="62"/>
  <c r="A127" i="62" s="1"/>
  <c r="L126" i="62"/>
  <c r="M126" i="62" s="1"/>
  <c r="M123" i="62"/>
  <c r="N123" i="62" s="1"/>
  <c r="F123" i="62" s="1"/>
  <c r="I123" i="62"/>
  <c r="A123" i="62" s="1"/>
  <c r="C115" i="62"/>
  <c r="A115" i="62"/>
  <c r="I115" i="62"/>
  <c r="D115" i="62"/>
  <c r="L115" i="62"/>
  <c r="E115" i="62"/>
  <c r="M115" i="62"/>
  <c r="B115" i="62"/>
  <c r="C103" i="62"/>
  <c r="A103" i="62"/>
  <c r="E103" i="62"/>
  <c r="M103" i="62"/>
  <c r="D103" i="62"/>
  <c r="L103" i="62"/>
  <c r="I103" i="62"/>
  <c r="B103" i="62"/>
  <c r="C107" i="62"/>
  <c r="E107" i="62"/>
  <c r="I107" i="62"/>
  <c r="D107" i="62"/>
  <c r="L107" i="62"/>
  <c r="A107" i="62"/>
  <c r="M107" i="62"/>
  <c r="B107" i="62"/>
  <c r="N115" i="62"/>
  <c r="N103" i="62"/>
  <c r="C99" i="62"/>
  <c r="A99" i="62"/>
  <c r="I99" i="62"/>
  <c r="B99" i="62"/>
  <c r="D99" i="62"/>
  <c r="L99" i="62"/>
  <c r="E99" i="62"/>
  <c r="M99" i="62"/>
  <c r="F99" i="62"/>
  <c r="N99" i="62"/>
  <c r="C119" i="62"/>
  <c r="A119" i="62"/>
  <c r="E119" i="62"/>
  <c r="M119" i="62"/>
  <c r="D119" i="62"/>
  <c r="L119" i="62"/>
  <c r="I119" i="62"/>
  <c r="B119" i="62"/>
  <c r="F115" i="62"/>
  <c r="C111" i="62"/>
  <c r="A111" i="62"/>
  <c r="E111" i="62"/>
  <c r="I111" i="62"/>
  <c r="M111" i="62"/>
  <c r="D111" i="62"/>
  <c r="L111" i="62"/>
  <c r="B111" i="62"/>
  <c r="N107" i="62"/>
  <c r="F103" i="62"/>
  <c r="B95" i="62"/>
  <c r="N116" i="62"/>
  <c r="F116" i="62"/>
  <c r="N112" i="62"/>
  <c r="N108" i="62"/>
  <c r="F108" i="62"/>
  <c r="B104" i="62"/>
  <c r="N100" i="62"/>
  <c r="F100" i="62"/>
  <c r="B96" i="62"/>
  <c r="I95" i="62"/>
  <c r="E95" i="62"/>
  <c r="A95" i="62"/>
  <c r="C118" i="62"/>
  <c r="F117" i="62"/>
  <c r="B117" i="62"/>
  <c r="M116" i="62"/>
  <c r="I116" i="62"/>
  <c r="E116" i="62"/>
  <c r="A116" i="62"/>
  <c r="C114" i="62"/>
  <c r="F113" i="62"/>
  <c r="B113" i="62"/>
  <c r="M112" i="62"/>
  <c r="I112" i="62"/>
  <c r="E112" i="62"/>
  <c r="A112" i="62"/>
  <c r="C110" i="62"/>
  <c r="F109" i="62"/>
  <c r="B109" i="62"/>
  <c r="M108" i="62"/>
  <c r="I108" i="62"/>
  <c r="E108" i="62"/>
  <c r="A108" i="62"/>
  <c r="C106" i="62"/>
  <c r="F105" i="62"/>
  <c r="B105" i="62"/>
  <c r="M104" i="62"/>
  <c r="I104" i="62"/>
  <c r="E104" i="62"/>
  <c r="A104" i="62"/>
  <c r="C102" i="62"/>
  <c r="F101" i="62"/>
  <c r="B101" i="62"/>
  <c r="M100" i="62"/>
  <c r="I100" i="62"/>
  <c r="E100" i="62"/>
  <c r="A100" i="62"/>
  <c r="F97" i="62"/>
  <c r="B97" i="62"/>
  <c r="M96" i="62"/>
  <c r="I96" i="62"/>
  <c r="E96" i="62"/>
  <c r="A96" i="62"/>
  <c r="L95" i="62"/>
  <c r="D95" i="62"/>
  <c r="F93" i="62"/>
  <c r="B93" i="62"/>
  <c r="N95" i="62"/>
  <c r="F95" i="62"/>
  <c r="B116" i="62"/>
  <c r="F112" i="62"/>
  <c r="B112" i="62"/>
  <c r="B108" i="62"/>
  <c r="N104" i="62"/>
  <c r="F104" i="62"/>
  <c r="B100" i="62"/>
  <c r="N96" i="62"/>
  <c r="F96" i="62"/>
  <c r="M95" i="62"/>
  <c r="F118" i="62"/>
  <c r="E117" i="62"/>
  <c r="L116" i="62"/>
  <c r="F114" i="62"/>
  <c r="M113" i="62"/>
  <c r="I113" i="62"/>
  <c r="E113" i="62"/>
  <c r="L112" i="62"/>
  <c r="F110" i="62"/>
  <c r="L108" i="62"/>
  <c r="F106" i="62"/>
  <c r="M105" i="62"/>
  <c r="I105" i="62"/>
  <c r="E105" i="62"/>
  <c r="L104" i="62"/>
  <c r="F102" i="62"/>
  <c r="M101" i="62"/>
  <c r="I101" i="62"/>
  <c r="E101" i="62"/>
  <c r="L100" i="62"/>
  <c r="F98" i="62"/>
  <c r="M97" i="62"/>
  <c r="I97" i="62"/>
  <c r="E97" i="62"/>
  <c r="L96" i="62"/>
  <c r="F94" i="62"/>
  <c r="M93" i="62"/>
  <c r="I93" i="62"/>
  <c r="E93" i="62"/>
  <c r="M89" i="62"/>
  <c r="I89" i="62"/>
  <c r="E89" i="62"/>
  <c r="A89" i="62"/>
  <c r="L88" i="62"/>
  <c r="D88" i="62"/>
  <c r="C87" i="62"/>
  <c r="F86" i="62"/>
  <c r="M85" i="62"/>
  <c r="I85" i="62"/>
  <c r="E85" i="62"/>
  <c r="A85" i="62"/>
  <c r="L84" i="62"/>
  <c r="D84" i="62"/>
  <c r="C83" i="62"/>
  <c r="F82" i="62"/>
  <c r="M81" i="62"/>
  <c r="I81" i="62"/>
  <c r="E81" i="62"/>
  <c r="A81" i="62"/>
  <c r="L80" i="62"/>
  <c r="D80" i="62"/>
  <c r="C79" i="62"/>
  <c r="F78" i="62"/>
  <c r="M77" i="62"/>
  <c r="I77" i="62"/>
  <c r="E77" i="62"/>
  <c r="A77" i="62"/>
  <c r="L76" i="62"/>
  <c r="D76" i="62"/>
  <c r="C75" i="62"/>
  <c r="F74" i="62"/>
  <c r="M73" i="62"/>
  <c r="I73" i="62"/>
  <c r="E73" i="62"/>
  <c r="A73" i="62"/>
  <c r="L72" i="62"/>
  <c r="D72" i="62"/>
  <c r="C71" i="62"/>
  <c r="F70" i="62"/>
  <c r="M69" i="62"/>
  <c r="I69" i="62"/>
  <c r="E69" i="62"/>
  <c r="A69" i="62"/>
  <c r="L68" i="62"/>
  <c r="D68" i="62"/>
  <c r="C67" i="62"/>
  <c r="I65" i="62"/>
  <c r="A65" i="62" s="1"/>
  <c r="L64" i="62"/>
  <c r="M64" i="62" s="1"/>
  <c r="E64" i="62" s="1"/>
  <c r="C63" i="62"/>
  <c r="F89" i="62"/>
  <c r="B89" i="62"/>
  <c r="B85" i="62"/>
  <c r="N81" i="62"/>
  <c r="F81" i="62"/>
  <c r="N77" i="62"/>
  <c r="F77" i="62"/>
  <c r="B77" i="62"/>
  <c r="N73" i="62"/>
  <c r="N69" i="62"/>
  <c r="F69" i="62"/>
  <c r="B69" i="62"/>
  <c r="B65" i="62"/>
  <c r="L89" i="62"/>
  <c r="D89" i="62"/>
  <c r="F87" i="62"/>
  <c r="B87" i="62"/>
  <c r="L85" i="62"/>
  <c r="D85" i="62"/>
  <c r="F83" i="62"/>
  <c r="B83" i="62"/>
  <c r="L81" i="62"/>
  <c r="D81" i="62"/>
  <c r="F79" i="62"/>
  <c r="B79" i="62"/>
  <c r="L77" i="62"/>
  <c r="D77" i="62"/>
  <c r="F75" i="62"/>
  <c r="B75" i="62"/>
  <c r="L73" i="62"/>
  <c r="D73" i="62"/>
  <c r="F71" i="62"/>
  <c r="B71" i="62"/>
  <c r="L69" i="62"/>
  <c r="D69" i="62"/>
  <c r="B67" i="62"/>
  <c r="L65" i="62"/>
  <c r="D65" i="62" s="1"/>
  <c r="B63" i="62"/>
  <c r="N89" i="62"/>
  <c r="N85" i="62"/>
  <c r="F85" i="62"/>
  <c r="B81" i="62"/>
  <c r="F73" i="62"/>
  <c r="B73" i="62"/>
  <c r="F88" i="62"/>
  <c r="M87" i="62"/>
  <c r="I87" i="62"/>
  <c r="E87" i="62"/>
  <c r="F84" i="62"/>
  <c r="M83" i="62"/>
  <c r="I83" i="62"/>
  <c r="E83" i="62"/>
  <c r="F80" i="62"/>
  <c r="M79" i="62"/>
  <c r="I79" i="62"/>
  <c r="E79" i="62"/>
  <c r="F76" i="62"/>
  <c r="M75" i="62"/>
  <c r="I75" i="62"/>
  <c r="E75" i="62"/>
  <c r="F72" i="62"/>
  <c r="M71" i="62"/>
  <c r="I71" i="62"/>
  <c r="E71" i="62"/>
  <c r="F68" i="62"/>
  <c r="M67" i="62"/>
  <c r="N67" i="62" s="1"/>
  <c r="F67" i="62" s="1"/>
  <c r="I67" i="62"/>
  <c r="A67" i="62" s="1"/>
  <c r="M63" i="62"/>
  <c r="N63" i="62" s="1"/>
  <c r="F63" i="62" s="1"/>
  <c r="I63" i="62"/>
  <c r="A63" i="62" s="1"/>
  <c r="M59" i="62"/>
  <c r="I59" i="62"/>
  <c r="E59" i="62"/>
  <c r="A59" i="62"/>
  <c r="L58" i="62"/>
  <c r="D58" i="62"/>
  <c r="C57" i="62"/>
  <c r="F56" i="62"/>
  <c r="M55" i="62"/>
  <c r="I55" i="62"/>
  <c r="E55" i="62"/>
  <c r="A55" i="62"/>
  <c r="L54" i="62"/>
  <c r="D54" i="62"/>
  <c r="C53" i="62"/>
  <c r="F52" i="62"/>
  <c r="M51" i="62"/>
  <c r="I51" i="62"/>
  <c r="E51" i="62"/>
  <c r="A51" i="62"/>
  <c r="L50" i="62"/>
  <c r="D50" i="62"/>
  <c r="C49" i="62"/>
  <c r="F48" i="62"/>
  <c r="M47" i="62"/>
  <c r="I47" i="62"/>
  <c r="E47" i="62"/>
  <c r="A47" i="62"/>
  <c r="L46" i="62"/>
  <c r="D46" i="62"/>
  <c r="C45" i="62"/>
  <c r="F44" i="62"/>
  <c r="M43" i="62"/>
  <c r="I43" i="62"/>
  <c r="E43" i="62"/>
  <c r="A43" i="62"/>
  <c r="L42" i="62"/>
  <c r="D42" i="62"/>
  <c r="C41" i="62"/>
  <c r="F40" i="62"/>
  <c r="M39" i="62"/>
  <c r="I39" i="62"/>
  <c r="E39" i="62"/>
  <c r="A39" i="62"/>
  <c r="L38" i="62"/>
  <c r="D38" i="62"/>
  <c r="C37" i="62"/>
  <c r="F36" i="62"/>
  <c r="I35" i="62"/>
  <c r="A35" i="62" s="1"/>
  <c r="L34" i="62"/>
  <c r="C34" i="62" s="1"/>
  <c r="C33" i="62"/>
  <c r="N59" i="62"/>
  <c r="N55" i="62"/>
  <c r="F55" i="62"/>
  <c r="B55" i="62"/>
  <c r="F51" i="62"/>
  <c r="N47" i="62"/>
  <c r="F43" i="62"/>
  <c r="B43" i="62"/>
  <c r="B39" i="62"/>
  <c r="B35" i="62"/>
  <c r="L59" i="62"/>
  <c r="D59" i="62"/>
  <c r="F57" i="62"/>
  <c r="B57" i="62"/>
  <c r="L55" i="62"/>
  <c r="D55" i="62"/>
  <c r="F53" i="62"/>
  <c r="B53" i="62"/>
  <c r="L51" i="62"/>
  <c r="D51" i="62"/>
  <c r="F49" i="62"/>
  <c r="B49" i="62"/>
  <c r="L47" i="62"/>
  <c r="D47" i="62"/>
  <c r="F45" i="62"/>
  <c r="B45" i="62"/>
  <c r="L43" i="62"/>
  <c r="D43" i="62"/>
  <c r="F41" i="62"/>
  <c r="B41" i="62"/>
  <c r="L39" i="62"/>
  <c r="D39" i="62"/>
  <c r="B37" i="62"/>
  <c r="L35" i="62"/>
  <c r="C35" i="62" s="1"/>
  <c r="B33" i="62"/>
  <c r="F59" i="62"/>
  <c r="B59" i="62"/>
  <c r="N51" i="62"/>
  <c r="B51" i="62"/>
  <c r="F47" i="62"/>
  <c r="B47" i="62"/>
  <c r="N43" i="62"/>
  <c r="N39" i="62"/>
  <c r="F39" i="62"/>
  <c r="F58" i="62"/>
  <c r="M57" i="62"/>
  <c r="I57" i="62"/>
  <c r="E57" i="62"/>
  <c r="F54" i="62"/>
  <c r="M53" i="62"/>
  <c r="I53" i="62"/>
  <c r="E53" i="62"/>
  <c r="F50" i="62"/>
  <c r="M49" i="62"/>
  <c r="I49" i="62"/>
  <c r="E49" i="62"/>
  <c r="F46" i="62"/>
  <c r="M45" i="62"/>
  <c r="I45" i="62"/>
  <c r="E45" i="62"/>
  <c r="F42" i="62"/>
  <c r="M41" i="62"/>
  <c r="I41" i="62"/>
  <c r="E41" i="62"/>
  <c r="F38" i="62"/>
  <c r="M37" i="62"/>
  <c r="E37" i="62" s="1"/>
  <c r="I37" i="62"/>
  <c r="A37" i="62" s="1"/>
  <c r="M33" i="62"/>
  <c r="E33" i="62" s="1"/>
  <c r="I33" i="62"/>
  <c r="A33" i="62" s="1"/>
  <c r="F14" i="62"/>
  <c r="B14" i="62"/>
  <c r="N10" i="62"/>
  <c r="F27" i="62"/>
  <c r="B27" i="62"/>
  <c r="M26" i="62"/>
  <c r="I26" i="62"/>
  <c r="E26" i="62"/>
  <c r="A26" i="62"/>
  <c r="F23" i="62"/>
  <c r="B23" i="62"/>
  <c r="M22" i="62"/>
  <c r="I22" i="62"/>
  <c r="E22" i="62"/>
  <c r="A22" i="62"/>
  <c r="F19" i="62"/>
  <c r="B19" i="62"/>
  <c r="M18" i="62"/>
  <c r="I18" i="62"/>
  <c r="E18" i="62"/>
  <c r="A18" i="62"/>
  <c r="F15" i="62"/>
  <c r="B15" i="62"/>
  <c r="M14" i="62"/>
  <c r="I14" i="62"/>
  <c r="E14" i="62"/>
  <c r="A14" i="62"/>
  <c r="F11" i="62"/>
  <c r="B11" i="62"/>
  <c r="M10" i="62"/>
  <c r="I10" i="62"/>
  <c r="E10" i="62"/>
  <c r="A10" i="62"/>
  <c r="B7" i="62"/>
  <c r="I6" i="62"/>
  <c r="A6" i="62" s="1"/>
  <c r="N26" i="62"/>
  <c r="F26" i="62"/>
  <c r="B22" i="62"/>
  <c r="N18" i="62"/>
  <c r="B18" i="62"/>
  <c r="N14" i="62"/>
  <c r="C29" i="62"/>
  <c r="F28" i="62"/>
  <c r="B28" i="62"/>
  <c r="M27" i="62"/>
  <c r="I27" i="62"/>
  <c r="E27" i="62"/>
  <c r="A27" i="62"/>
  <c r="L26" i="62"/>
  <c r="D26" i="62"/>
  <c r="C25" i="62"/>
  <c r="F24" i="62"/>
  <c r="M23" i="62"/>
  <c r="I23" i="62"/>
  <c r="E23" i="62"/>
  <c r="A23" i="62"/>
  <c r="L22" i="62"/>
  <c r="D22" i="62"/>
  <c r="C21" i="62"/>
  <c r="F20" i="62"/>
  <c r="B20" i="62"/>
  <c r="M19" i="62"/>
  <c r="I19" i="62"/>
  <c r="E19" i="62"/>
  <c r="A19" i="62"/>
  <c r="L18" i="62"/>
  <c r="D18" i="62"/>
  <c r="C17" i="62"/>
  <c r="F16" i="62"/>
  <c r="M15" i="62"/>
  <c r="I15" i="62"/>
  <c r="E15" i="62"/>
  <c r="A15" i="62"/>
  <c r="L14" i="62"/>
  <c r="D14" i="62"/>
  <c r="C13" i="62"/>
  <c r="F12" i="62"/>
  <c r="M11" i="62"/>
  <c r="I11" i="62"/>
  <c r="E11" i="62"/>
  <c r="A11" i="62"/>
  <c r="L10" i="62"/>
  <c r="D10" i="62"/>
  <c r="C9" i="62"/>
  <c r="B8" i="62"/>
  <c r="I7" i="62"/>
  <c r="A7" i="62" s="1"/>
  <c r="L6" i="62"/>
  <c r="C6" i="62" s="1"/>
  <c r="B4" i="62"/>
  <c r="B26" i="62"/>
  <c r="N22" i="62"/>
  <c r="F22" i="62"/>
  <c r="F18" i="62"/>
  <c r="F10" i="62"/>
  <c r="B10" i="62"/>
  <c r="B6" i="62"/>
  <c r="F29" i="62"/>
  <c r="M28" i="62"/>
  <c r="I28" i="62"/>
  <c r="E28" i="62"/>
  <c r="L27" i="62"/>
  <c r="F25" i="62"/>
  <c r="L23" i="62"/>
  <c r="F21" i="62"/>
  <c r="M20" i="62"/>
  <c r="I20" i="62"/>
  <c r="E20" i="62"/>
  <c r="L19" i="62"/>
  <c r="F17" i="62"/>
  <c r="L15" i="62"/>
  <c r="F13" i="62"/>
  <c r="L11" i="62"/>
  <c r="F9" i="62"/>
  <c r="M8" i="62"/>
  <c r="N8" i="62" s="1"/>
  <c r="F8" i="62" s="1"/>
  <c r="I8" i="62"/>
  <c r="A8" i="62" s="1"/>
  <c r="L7" i="62"/>
  <c r="D7" i="62" s="1"/>
  <c r="F5" i="62"/>
  <c r="M4" i="62"/>
  <c r="N4" i="62" s="1"/>
  <c r="F4" i="62" s="1"/>
  <c r="I4" i="62"/>
  <c r="A4" i="62" s="1"/>
  <c r="E4" i="62"/>
  <c r="C154" i="61"/>
  <c r="M154" i="61"/>
  <c r="D154" i="61"/>
  <c r="M156" i="61"/>
  <c r="C156" i="61"/>
  <c r="M179" i="61"/>
  <c r="I179" i="61"/>
  <c r="E179" i="61"/>
  <c r="A179" i="61"/>
  <c r="D178" i="61"/>
  <c r="C177" i="61"/>
  <c r="F176" i="61"/>
  <c r="M175" i="61"/>
  <c r="I175" i="61"/>
  <c r="E175" i="61"/>
  <c r="A175" i="61"/>
  <c r="D174" i="61"/>
  <c r="C173" i="61"/>
  <c r="F172" i="61"/>
  <c r="M171" i="61"/>
  <c r="I171" i="61"/>
  <c r="E171" i="61"/>
  <c r="A171" i="61"/>
  <c r="D170" i="61"/>
  <c r="C169" i="61"/>
  <c r="F168" i="61"/>
  <c r="M167" i="61"/>
  <c r="I167" i="61"/>
  <c r="E167" i="61"/>
  <c r="A167" i="61"/>
  <c r="D166" i="61"/>
  <c r="C165" i="61"/>
  <c r="F164" i="61"/>
  <c r="M163" i="61"/>
  <c r="I163" i="61"/>
  <c r="E163" i="61"/>
  <c r="A163" i="61"/>
  <c r="D162" i="61"/>
  <c r="C161" i="61"/>
  <c r="F160" i="61"/>
  <c r="B160" i="61"/>
  <c r="M159" i="61"/>
  <c r="I159" i="61"/>
  <c r="E159" i="61"/>
  <c r="A159" i="61"/>
  <c r="D158" i="61"/>
  <c r="C157" i="61"/>
  <c r="B156" i="61"/>
  <c r="I155" i="61"/>
  <c r="A155" i="61"/>
  <c r="C153" i="61"/>
  <c r="N175" i="61"/>
  <c r="F175" i="61"/>
  <c r="N171" i="61"/>
  <c r="F171" i="61"/>
  <c r="B171" i="61"/>
  <c r="F167" i="61"/>
  <c r="F163" i="61"/>
  <c r="B163" i="61"/>
  <c r="F159" i="61"/>
  <c r="B159" i="61"/>
  <c r="B155" i="61"/>
  <c r="L179" i="61"/>
  <c r="D179" i="61"/>
  <c r="F177" i="61"/>
  <c r="B177" i="61"/>
  <c r="L175" i="61"/>
  <c r="D175" i="61"/>
  <c r="F173" i="61"/>
  <c r="B173" i="61"/>
  <c r="L171" i="61"/>
  <c r="D171" i="61"/>
  <c r="F169" i="61"/>
  <c r="B169" i="61"/>
  <c r="L167" i="61"/>
  <c r="D167" i="61"/>
  <c r="F165" i="61"/>
  <c r="B165" i="61"/>
  <c r="L163" i="61"/>
  <c r="D163" i="61"/>
  <c r="F161" i="61"/>
  <c r="B161" i="61"/>
  <c r="L159" i="61"/>
  <c r="D159" i="61"/>
  <c r="C158" i="61"/>
  <c r="B157" i="61"/>
  <c r="A156" i="61"/>
  <c r="L155" i="61"/>
  <c r="C155" i="61" s="1"/>
  <c r="F153" i="61"/>
  <c r="B153" i="61"/>
  <c r="N179" i="61"/>
  <c r="F179" i="61"/>
  <c r="B179" i="61"/>
  <c r="B175" i="61"/>
  <c r="F178" i="61"/>
  <c r="M177" i="61"/>
  <c r="I177" i="61"/>
  <c r="E177" i="61"/>
  <c r="F174" i="61"/>
  <c r="M173" i="61"/>
  <c r="I173" i="61"/>
  <c r="E173" i="61"/>
  <c r="F170" i="61"/>
  <c r="M169" i="61"/>
  <c r="I169" i="61"/>
  <c r="E169" i="61"/>
  <c r="F166" i="61"/>
  <c r="M165" i="61"/>
  <c r="I165" i="61"/>
  <c r="E165" i="61"/>
  <c r="F162" i="61"/>
  <c r="M161" i="61"/>
  <c r="I161" i="61"/>
  <c r="E161" i="61"/>
  <c r="F158" i="61"/>
  <c r="M157" i="61"/>
  <c r="N157" i="61" s="1"/>
  <c r="F157" i="61" s="1"/>
  <c r="I157" i="61"/>
  <c r="A157" i="61" s="1"/>
  <c r="M153" i="61"/>
  <c r="N153" i="61" s="1"/>
  <c r="I153" i="61"/>
  <c r="A153" i="61" s="1"/>
  <c r="C124" i="61"/>
  <c r="D124" i="61"/>
  <c r="M124" i="61"/>
  <c r="B145" i="61"/>
  <c r="B137" i="61"/>
  <c r="N133" i="61"/>
  <c r="N129" i="61"/>
  <c r="F129" i="61"/>
  <c r="B129" i="61"/>
  <c r="B125" i="61"/>
  <c r="M149" i="61"/>
  <c r="I149" i="61"/>
  <c r="E149" i="61"/>
  <c r="A149" i="61"/>
  <c r="F146" i="61"/>
  <c r="B146" i="61"/>
  <c r="M145" i="61"/>
  <c r="I145" i="61"/>
  <c r="E145" i="61"/>
  <c r="A145" i="61"/>
  <c r="F142" i="61"/>
  <c r="B142" i="61"/>
  <c r="M141" i="61"/>
  <c r="I141" i="61"/>
  <c r="E141" i="61"/>
  <c r="A141" i="61"/>
  <c r="F138" i="61"/>
  <c r="B138" i="61"/>
  <c r="M137" i="61"/>
  <c r="I137" i="61"/>
  <c r="E137" i="61"/>
  <c r="A137" i="61"/>
  <c r="F134" i="61"/>
  <c r="B134" i="61"/>
  <c r="M133" i="61"/>
  <c r="I133" i="61"/>
  <c r="P133" i="61" s="1"/>
  <c r="E133" i="61"/>
  <c r="A133" i="61"/>
  <c r="F130" i="61"/>
  <c r="B130" i="61"/>
  <c r="M129" i="61"/>
  <c r="I129" i="61"/>
  <c r="P129" i="61" s="1"/>
  <c r="E129" i="61"/>
  <c r="A129" i="61"/>
  <c r="D128" i="61"/>
  <c r="C127" i="61"/>
  <c r="B126" i="61"/>
  <c r="I125" i="61"/>
  <c r="A125" i="61" s="1"/>
  <c r="C123" i="61"/>
  <c r="B149" i="61"/>
  <c r="N145" i="61"/>
  <c r="F141" i="61"/>
  <c r="N137" i="61"/>
  <c r="F133" i="61"/>
  <c r="B133" i="61"/>
  <c r="L149" i="61"/>
  <c r="D149" i="61"/>
  <c r="C148" i="61"/>
  <c r="F147" i="61"/>
  <c r="B147" i="61"/>
  <c r="M146" i="61"/>
  <c r="I146" i="61"/>
  <c r="E146" i="61"/>
  <c r="A146" i="61"/>
  <c r="L145" i="61"/>
  <c r="D145" i="61"/>
  <c r="C144" i="61"/>
  <c r="F143" i="61"/>
  <c r="M142" i="61"/>
  <c r="I142" i="61"/>
  <c r="E142" i="61"/>
  <c r="A142" i="61"/>
  <c r="L141" i="61"/>
  <c r="D141" i="61"/>
  <c r="C140" i="61"/>
  <c r="F139" i="61"/>
  <c r="B139" i="61"/>
  <c r="M138" i="61"/>
  <c r="I138" i="61"/>
  <c r="E138" i="61"/>
  <c r="A138" i="61"/>
  <c r="L137" i="61"/>
  <c r="D137" i="61"/>
  <c r="C136" i="61"/>
  <c r="F135" i="61"/>
  <c r="M134" i="61"/>
  <c r="I134" i="61"/>
  <c r="P134" i="61" s="1"/>
  <c r="E134" i="61"/>
  <c r="A134" i="61"/>
  <c r="L133" i="61"/>
  <c r="D133" i="61"/>
  <c r="C132" i="61"/>
  <c r="F131" i="61"/>
  <c r="M130" i="61"/>
  <c r="I130" i="61"/>
  <c r="P130" i="61" s="1"/>
  <c r="E130" i="61"/>
  <c r="A130" i="61"/>
  <c r="L129" i="61"/>
  <c r="D129" i="61"/>
  <c r="C128" i="61"/>
  <c r="B127" i="61"/>
  <c r="I126" i="61"/>
  <c r="A126" i="61" s="1"/>
  <c r="L125" i="61"/>
  <c r="C125" i="61" s="1"/>
  <c r="D125" i="61"/>
  <c r="B123" i="61"/>
  <c r="N149" i="61"/>
  <c r="F149" i="61"/>
  <c r="F145" i="61"/>
  <c r="N141" i="61"/>
  <c r="B141" i="61"/>
  <c r="F137" i="61"/>
  <c r="F148" i="61"/>
  <c r="L146" i="61"/>
  <c r="F144" i="61"/>
  <c r="L142" i="61"/>
  <c r="F140" i="61"/>
  <c r="I139" i="61"/>
  <c r="E139" i="61"/>
  <c r="L138" i="61"/>
  <c r="F136" i="61"/>
  <c r="L134" i="61"/>
  <c r="F132" i="61"/>
  <c r="F128" i="61"/>
  <c r="M127" i="61"/>
  <c r="N127" i="61" s="1"/>
  <c r="F127" i="61" s="1"/>
  <c r="I127" i="61"/>
  <c r="A127" i="61" s="1"/>
  <c r="E127" i="61"/>
  <c r="L126" i="61"/>
  <c r="M123" i="61"/>
  <c r="N123" i="61" s="1"/>
  <c r="F123" i="61" s="1"/>
  <c r="I123" i="61"/>
  <c r="A123" i="61" s="1"/>
  <c r="E123" i="61"/>
  <c r="N119" i="61"/>
  <c r="F119" i="61"/>
  <c r="B119" i="61"/>
  <c r="F115" i="61"/>
  <c r="B115" i="61"/>
  <c r="N111" i="61"/>
  <c r="F111" i="61"/>
  <c r="B111" i="61"/>
  <c r="N107" i="61"/>
  <c r="F107" i="61"/>
  <c r="B107" i="61"/>
  <c r="N99" i="61"/>
  <c r="F99" i="61"/>
  <c r="B95" i="61"/>
  <c r="M119" i="61"/>
  <c r="I119" i="61"/>
  <c r="E119" i="61"/>
  <c r="A119" i="61"/>
  <c r="L118" i="61"/>
  <c r="D118" i="61"/>
  <c r="C117" i="61"/>
  <c r="F116" i="61"/>
  <c r="M115" i="61"/>
  <c r="I115" i="61"/>
  <c r="E115" i="61"/>
  <c r="A115" i="61"/>
  <c r="L114" i="61"/>
  <c r="D114" i="61"/>
  <c r="C113" i="61"/>
  <c r="F112" i="61"/>
  <c r="M111" i="61"/>
  <c r="I111" i="61"/>
  <c r="E111" i="61"/>
  <c r="A111" i="61"/>
  <c r="L110" i="61"/>
  <c r="D110" i="61"/>
  <c r="C109" i="61"/>
  <c r="F108" i="61"/>
  <c r="M107" i="61"/>
  <c r="I107" i="61"/>
  <c r="E107" i="61"/>
  <c r="A107" i="61"/>
  <c r="L106" i="61"/>
  <c r="D106" i="61"/>
  <c r="C105" i="61"/>
  <c r="F104" i="61"/>
  <c r="M103" i="61"/>
  <c r="I103" i="61"/>
  <c r="E103" i="61"/>
  <c r="A103" i="61"/>
  <c r="D102" i="61"/>
  <c r="C101" i="61"/>
  <c r="F100" i="61"/>
  <c r="B100" i="61"/>
  <c r="M99" i="61"/>
  <c r="I99" i="61"/>
  <c r="E99" i="61"/>
  <c r="A99" i="61"/>
  <c r="C97" i="61"/>
  <c r="F96" i="61"/>
  <c r="B96" i="61"/>
  <c r="M95" i="61"/>
  <c r="I95" i="61"/>
  <c r="E95" i="61"/>
  <c r="A95" i="61"/>
  <c r="C93" i="61"/>
  <c r="N115" i="61"/>
  <c r="N103" i="61"/>
  <c r="F103" i="61"/>
  <c r="B103" i="61"/>
  <c r="B99" i="61"/>
  <c r="N95" i="61"/>
  <c r="F95" i="61"/>
  <c r="L119" i="61"/>
  <c r="D119" i="61"/>
  <c r="F117" i="61"/>
  <c r="B117" i="61"/>
  <c r="L115" i="61"/>
  <c r="D115" i="61"/>
  <c r="F113" i="61"/>
  <c r="B113" i="61"/>
  <c r="L111" i="61"/>
  <c r="D111" i="61"/>
  <c r="F109" i="61"/>
  <c r="B109" i="61"/>
  <c r="L107" i="61"/>
  <c r="D107" i="61"/>
  <c r="F105" i="61"/>
  <c r="B105" i="61"/>
  <c r="L103" i="61"/>
  <c r="D103" i="61"/>
  <c r="F101" i="61"/>
  <c r="B101" i="61"/>
  <c r="L99" i="61"/>
  <c r="D99" i="61"/>
  <c r="F97" i="61"/>
  <c r="B97" i="61"/>
  <c r="L95" i="61"/>
  <c r="D95" i="61"/>
  <c r="F93" i="61"/>
  <c r="B93" i="61"/>
  <c r="F118" i="61"/>
  <c r="M117" i="61"/>
  <c r="I117" i="61"/>
  <c r="E117" i="61"/>
  <c r="F114" i="61"/>
  <c r="M113" i="61"/>
  <c r="I113" i="61"/>
  <c r="E113" i="61"/>
  <c r="F110" i="61"/>
  <c r="M109" i="61"/>
  <c r="I109" i="61"/>
  <c r="E109" i="61"/>
  <c r="F106" i="61"/>
  <c r="M105" i="61"/>
  <c r="I105" i="61"/>
  <c r="E105" i="61"/>
  <c r="F102" i="61"/>
  <c r="M101" i="61"/>
  <c r="I101" i="61"/>
  <c r="E101" i="61"/>
  <c r="F98" i="61"/>
  <c r="M97" i="61"/>
  <c r="I97" i="61"/>
  <c r="E97" i="61"/>
  <c r="F94" i="61"/>
  <c r="M93" i="61"/>
  <c r="I93" i="61"/>
  <c r="E93" i="61"/>
  <c r="N89" i="61"/>
  <c r="F89" i="61"/>
  <c r="N85" i="61"/>
  <c r="F73" i="61"/>
  <c r="M89" i="61"/>
  <c r="I89" i="61"/>
  <c r="E89" i="61"/>
  <c r="A89" i="61"/>
  <c r="C87" i="61"/>
  <c r="F86" i="61"/>
  <c r="B86" i="61"/>
  <c r="M85" i="61"/>
  <c r="I85" i="61"/>
  <c r="E85" i="61"/>
  <c r="A85" i="61"/>
  <c r="C83" i="61"/>
  <c r="F82" i="61"/>
  <c r="B82" i="61"/>
  <c r="M81" i="61"/>
  <c r="I81" i="61"/>
  <c r="P81" i="61" s="1"/>
  <c r="E81" i="61"/>
  <c r="A81" i="61"/>
  <c r="C79" i="61"/>
  <c r="F78" i="61"/>
  <c r="B78" i="61"/>
  <c r="M77" i="61"/>
  <c r="I77" i="61"/>
  <c r="E77" i="61"/>
  <c r="A77" i="61"/>
  <c r="D76" i="61"/>
  <c r="C75" i="61"/>
  <c r="F74" i="61"/>
  <c r="B74" i="61"/>
  <c r="M73" i="61"/>
  <c r="I73" i="61"/>
  <c r="E73" i="61"/>
  <c r="A73" i="61"/>
  <c r="C71" i="61"/>
  <c r="F70" i="61"/>
  <c r="B70" i="61"/>
  <c r="M69" i="61"/>
  <c r="I69" i="61"/>
  <c r="E69" i="61"/>
  <c r="A69" i="61"/>
  <c r="C67" i="61"/>
  <c r="F66" i="61"/>
  <c r="B66" i="61"/>
  <c r="M65" i="61"/>
  <c r="I65" i="61"/>
  <c r="E65" i="61"/>
  <c r="A65" i="61"/>
  <c r="C63" i="61"/>
  <c r="F85" i="61"/>
  <c r="N81" i="61"/>
  <c r="B81" i="61"/>
  <c r="N73" i="61"/>
  <c r="B73" i="61"/>
  <c r="N69" i="61"/>
  <c r="F69" i="61"/>
  <c r="B69" i="61"/>
  <c r="F65" i="61"/>
  <c r="B65" i="61"/>
  <c r="L89" i="61"/>
  <c r="D89" i="61"/>
  <c r="F87" i="61"/>
  <c r="B87" i="61"/>
  <c r="L85" i="61"/>
  <c r="D85" i="61"/>
  <c r="F83" i="61"/>
  <c r="B83" i="61"/>
  <c r="L81" i="61"/>
  <c r="D81" i="61"/>
  <c r="F79" i="61"/>
  <c r="B79" i="61"/>
  <c r="L77" i="61"/>
  <c r="D77" i="61"/>
  <c r="F75" i="61"/>
  <c r="B75" i="61"/>
  <c r="L73" i="61"/>
  <c r="D73" i="61"/>
  <c r="F71" i="61"/>
  <c r="B71" i="61"/>
  <c r="L69" i="61"/>
  <c r="D69" i="61"/>
  <c r="F67" i="61"/>
  <c r="B67" i="61"/>
  <c r="L65" i="61"/>
  <c r="D65" i="61"/>
  <c r="F63" i="61"/>
  <c r="B63" i="61"/>
  <c r="B89" i="61"/>
  <c r="B85" i="61"/>
  <c r="F81" i="61"/>
  <c r="N77" i="61"/>
  <c r="F77" i="61"/>
  <c r="B77" i="61"/>
  <c r="F88" i="61"/>
  <c r="M87" i="61"/>
  <c r="I87" i="61"/>
  <c r="E87" i="61"/>
  <c r="F84" i="61"/>
  <c r="M83" i="61"/>
  <c r="I83" i="61"/>
  <c r="E83" i="61"/>
  <c r="F80" i="61"/>
  <c r="M79" i="61"/>
  <c r="I79" i="61"/>
  <c r="E79" i="61"/>
  <c r="F76" i="61"/>
  <c r="M75" i="61"/>
  <c r="I75" i="61"/>
  <c r="P75" i="61" s="1"/>
  <c r="E75" i="61"/>
  <c r="F72" i="61"/>
  <c r="M71" i="61"/>
  <c r="I71" i="61"/>
  <c r="E71" i="61"/>
  <c r="F68" i="61"/>
  <c r="M67" i="61"/>
  <c r="I67" i="61"/>
  <c r="E67" i="61"/>
  <c r="L66" i="61"/>
  <c r="F64" i="61"/>
  <c r="M63" i="61"/>
  <c r="I63" i="61"/>
  <c r="E63" i="61"/>
  <c r="B55" i="61"/>
  <c r="F35" i="61"/>
  <c r="M59" i="61"/>
  <c r="I59" i="61"/>
  <c r="E59" i="61"/>
  <c r="A59" i="61"/>
  <c r="F56" i="61"/>
  <c r="B56" i="61"/>
  <c r="M55" i="61"/>
  <c r="I55" i="61"/>
  <c r="E55" i="61"/>
  <c r="A55" i="61"/>
  <c r="F52" i="61"/>
  <c r="B52" i="61"/>
  <c r="M51" i="61"/>
  <c r="I51" i="61"/>
  <c r="E51" i="61"/>
  <c r="A51" i="61"/>
  <c r="F48" i="61"/>
  <c r="B48" i="61"/>
  <c r="M47" i="61"/>
  <c r="I47" i="61"/>
  <c r="E47" i="61"/>
  <c r="A47" i="61"/>
  <c r="F44" i="61"/>
  <c r="B44" i="61"/>
  <c r="M43" i="61"/>
  <c r="I43" i="61"/>
  <c r="E43" i="61"/>
  <c r="A43" i="61"/>
  <c r="F40" i="61"/>
  <c r="B40" i="61"/>
  <c r="M39" i="61"/>
  <c r="I39" i="61"/>
  <c r="E39" i="61"/>
  <c r="A39" i="61"/>
  <c r="F36" i="61"/>
  <c r="B36" i="61"/>
  <c r="M35" i="61"/>
  <c r="I35" i="61"/>
  <c r="E35" i="61"/>
  <c r="A35" i="61"/>
  <c r="C33" i="61"/>
  <c r="N59" i="61"/>
  <c r="F55" i="61"/>
  <c r="N51" i="61"/>
  <c r="F51" i="61"/>
  <c r="N47" i="61"/>
  <c r="B47" i="61"/>
  <c r="B43" i="61"/>
  <c r="B35" i="61"/>
  <c r="L59" i="61"/>
  <c r="D59" i="61"/>
  <c r="C58" i="61"/>
  <c r="F57" i="61"/>
  <c r="M56" i="61"/>
  <c r="I56" i="61"/>
  <c r="E56" i="61"/>
  <c r="A56" i="61"/>
  <c r="L55" i="61"/>
  <c r="D55" i="61"/>
  <c r="C54" i="61"/>
  <c r="F53" i="61"/>
  <c r="M52" i="61"/>
  <c r="I52" i="61"/>
  <c r="E52" i="61"/>
  <c r="A52" i="61"/>
  <c r="L51" i="61"/>
  <c r="D51" i="61"/>
  <c r="C50" i="61"/>
  <c r="F49" i="61"/>
  <c r="M48" i="61"/>
  <c r="I48" i="61"/>
  <c r="E48" i="61"/>
  <c r="A48" i="61"/>
  <c r="L47" i="61"/>
  <c r="D47" i="61"/>
  <c r="C46" i="61"/>
  <c r="F45" i="61"/>
  <c r="M44" i="61"/>
  <c r="I44" i="61"/>
  <c r="E44" i="61"/>
  <c r="A44" i="61"/>
  <c r="L43" i="61"/>
  <c r="D43" i="61"/>
  <c r="C42" i="61"/>
  <c r="F41" i="61"/>
  <c r="M40" i="61"/>
  <c r="I40" i="61"/>
  <c r="E40" i="61"/>
  <c r="A40" i="61"/>
  <c r="L39" i="61"/>
  <c r="D39" i="61"/>
  <c r="C38" i="61"/>
  <c r="F37" i="61"/>
  <c r="B37" i="61"/>
  <c r="M36" i="61"/>
  <c r="I36" i="61"/>
  <c r="E36" i="61"/>
  <c r="A36" i="61"/>
  <c r="L35" i="61"/>
  <c r="D35" i="61"/>
  <c r="F33" i="61"/>
  <c r="B33" i="61"/>
  <c r="F59" i="61"/>
  <c r="B59" i="61"/>
  <c r="N55" i="61"/>
  <c r="B51" i="61"/>
  <c r="F47" i="61"/>
  <c r="N43" i="61"/>
  <c r="F43" i="61"/>
  <c r="N39" i="61"/>
  <c r="F39" i="61"/>
  <c r="B39" i="61"/>
  <c r="N35" i="61"/>
  <c r="F58" i="61"/>
  <c r="L56" i="61"/>
  <c r="F54" i="61"/>
  <c r="L52" i="61"/>
  <c r="F50" i="61"/>
  <c r="L48" i="61"/>
  <c r="F46" i="61"/>
  <c r="L44" i="61"/>
  <c r="F42" i="61"/>
  <c r="L40" i="61"/>
  <c r="F38" i="61"/>
  <c r="M37" i="61"/>
  <c r="I37" i="61"/>
  <c r="E37" i="61"/>
  <c r="L36" i="61"/>
  <c r="F34" i="61"/>
  <c r="M33" i="61"/>
  <c r="I33" i="61"/>
  <c r="E33" i="61"/>
  <c r="B26" i="61"/>
  <c r="F22" i="61"/>
  <c r="N18" i="61"/>
  <c r="F18" i="61"/>
  <c r="B18" i="61"/>
  <c r="N14" i="61"/>
  <c r="F14" i="61"/>
  <c r="F10" i="61"/>
  <c r="C28" i="61"/>
  <c r="F27" i="61"/>
  <c r="B27" i="61"/>
  <c r="M26" i="61"/>
  <c r="I26" i="61"/>
  <c r="E26" i="61"/>
  <c r="A26" i="61"/>
  <c r="D25" i="61"/>
  <c r="C24" i="61"/>
  <c r="F23" i="61"/>
  <c r="M22" i="61"/>
  <c r="I22" i="61"/>
  <c r="E22" i="61"/>
  <c r="A22" i="61"/>
  <c r="D21" i="61"/>
  <c r="C20" i="61"/>
  <c r="F19" i="61"/>
  <c r="M18" i="61"/>
  <c r="I18" i="61"/>
  <c r="E18" i="61"/>
  <c r="A18" i="61"/>
  <c r="D17" i="61"/>
  <c r="C16" i="61"/>
  <c r="F15" i="61"/>
  <c r="M14" i="61"/>
  <c r="I14" i="61"/>
  <c r="E14" i="61"/>
  <c r="A14" i="61"/>
  <c r="D13" i="61"/>
  <c r="C12" i="61"/>
  <c r="F11" i="61"/>
  <c r="M10" i="61"/>
  <c r="I10" i="61"/>
  <c r="E10" i="61"/>
  <c r="A10" i="61"/>
  <c r="D9" i="61"/>
  <c r="C8" i="61"/>
  <c r="F7" i="61"/>
  <c r="B7" i="61"/>
  <c r="M6" i="61"/>
  <c r="I6" i="61"/>
  <c r="E6" i="61"/>
  <c r="A6" i="61"/>
  <c r="C4" i="61"/>
  <c r="N22" i="61"/>
  <c r="N10" i="61"/>
  <c r="B10" i="61"/>
  <c r="F28" i="61"/>
  <c r="B28" i="61"/>
  <c r="L26" i="61"/>
  <c r="D26" i="61"/>
  <c r="F24" i="61"/>
  <c r="B24" i="61"/>
  <c r="L22" i="61"/>
  <c r="D22" i="61"/>
  <c r="F20" i="61"/>
  <c r="B20" i="61"/>
  <c r="L18" i="61"/>
  <c r="D18" i="61"/>
  <c r="F16" i="61"/>
  <c r="B16" i="61"/>
  <c r="L14" i="61"/>
  <c r="D14" i="61"/>
  <c r="F12" i="61"/>
  <c r="B12" i="61"/>
  <c r="L10" i="61"/>
  <c r="D10" i="61"/>
  <c r="F8" i="61"/>
  <c r="B8" i="61"/>
  <c r="L6" i="61"/>
  <c r="D6" i="61"/>
  <c r="F4" i="61"/>
  <c r="B4" i="61"/>
  <c r="N26" i="61"/>
  <c r="F26" i="61"/>
  <c r="B22" i="61"/>
  <c r="B14" i="61"/>
  <c r="N6" i="61"/>
  <c r="F6" i="61"/>
  <c r="B6" i="61"/>
  <c r="F29" i="61"/>
  <c r="M28" i="61"/>
  <c r="I28" i="61"/>
  <c r="E28" i="61"/>
  <c r="F25" i="61"/>
  <c r="M24" i="61"/>
  <c r="I24" i="61"/>
  <c r="E24" i="61"/>
  <c r="F21" i="61"/>
  <c r="M20" i="61"/>
  <c r="I20" i="61"/>
  <c r="E20" i="61"/>
  <c r="F17" i="61"/>
  <c r="M16" i="61"/>
  <c r="I16" i="61"/>
  <c r="E16" i="61"/>
  <c r="F13" i="61"/>
  <c r="M12" i="61"/>
  <c r="I12" i="61"/>
  <c r="E12" i="61"/>
  <c r="F9" i="61"/>
  <c r="M8" i="61"/>
  <c r="I8" i="61"/>
  <c r="E8" i="61"/>
  <c r="L7" i="61"/>
  <c r="F5" i="61"/>
  <c r="M4" i="61"/>
  <c r="I4" i="61"/>
  <c r="E4" i="61"/>
  <c r="C155" i="60"/>
  <c r="B171" i="60"/>
  <c r="B167" i="60"/>
  <c r="N163" i="60"/>
  <c r="F163" i="60"/>
  <c r="B163" i="60"/>
  <c r="E154" i="60"/>
  <c r="D153" i="60"/>
  <c r="M179" i="60"/>
  <c r="I179" i="60"/>
  <c r="E179" i="60"/>
  <c r="A179" i="60"/>
  <c r="F176" i="60"/>
  <c r="B176" i="60"/>
  <c r="M175" i="60"/>
  <c r="I175" i="60"/>
  <c r="E175" i="60"/>
  <c r="A175" i="60"/>
  <c r="F172" i="60"/>
  <c r="B172" i="60"/>
  <c r="M171" i="60"/>
  <c r="I171" i="60"/>
  <c r="E171" i="60"/>
  <c r="A171" i="60"/>
  <c r="F168" i="60"/>
  <c r="B168" i="60"/>
  <c r="M167" i="60"/>
  <c r="I167" i="60"/>
  <c r="E167" i="60"/>
  <c r="A167" i="60"/>
  <c r="F164" i="60"/>
  <c r="B164" i="60"/>
  <c r="M163" i="60"/>
  <c r="I163" i="60"/>
  <c r="E163" i="60"/>
  <c r="A163" i="60"/>
  <c r="F160" i="60"/>
  <c r="B160" i="60"/>
  <c r="M159" i="60"/>
  <c r="I159" i="60"/>
  <c r="E159" i="60"/>
  <c r="A159" i="60"/>
  <c r="C157" i="60"/>
  <c r="B156" i="60"/>
  <c r="I155" i="60"/>
  <c r="A155" i="60"/>
  <c r="D154" i="60"/>
  <c r="L179" i="60"/>
  <c r="D179" i="60"/>
  <c r="F177" i="60"/>
  <c r="B177" i="60"/>
  <c r="M176" i="60"/>
  <c r="I176" i="60"/>
  <c r="E176" i="60"/>
  <c r="A176" i="60"/>
  <c r="L175" i="60"/>
  <c r="D175" i="60"/>
  <c r="F173" i="60"/>
  <c r="B173" i="60"/>
  <c r="M172" i="60"/>
  <c r="I172" i="60"/>
  <c r="E172" i="60"/>
  <c r="A172" i="60"/>
  <c r="L171" i="60"/>
  <c r="D171" i="60"/>
  <c r="F169" i="60"/>
  <c r="B169" i="60"/>
  <c r="M168" i="60"/>
  <c r="I168" i="60"/>
  <c r="E168" i="60"/>
  <c r="A168" i="60"/>
  <c r="L167" i="60"/>
  <c r="D167" i="60"/>
  <c r="F165" i="60"/>
  <c r="B165" i="60"/>
  <c r="M164" i="60"/>
  <c r="I164" i="60"/>
  <c r="E164" i="60"/>
  <c r="A164" i="60"/>
  <c r="L163" i="60"/>
  <c r="D163" i="60"/>
  <c r="F161" i="60"/>
  <c r="B161" i="60"/>
  <c r="M160" i="60"/>
  <c r="I160" i="60"/>
  <c r="E160" i="60"/>
  <c r="A160" i="60"/>
  <c r="L159" i="60"/>
  <c r="D159" i="60"/>
  <c r="F157" i="60"/>
  <c r="B157" i="60"/>
  <c r="I156" i="60"/>
  <c r="A156" i="60" s="1"/>
  <c r="L155" i="60"/>
  <c r="M155" i="60" s="1"/>
  <c r="F153" i="60"/>
  <c r="B153" i="60"/>
  <c r="F179" i="60"/>
  <c r="B179" i="60"/>
  <c r="N175" i="60"/>
  <c r="F175" i="60"/>
  <c r="B175" i="60"/>
  <c r="N171" i="60"/>
  <c r="F171" i="60"/>
  <c r="N167" i="60"/>
  <c r="F167" i="60"/>
  <c r="F159" i="60"/>
  <c r="B159" i="60"/>
  <c r="B155" i="60"/>
  <c r="F178" i="60"/>
  <c r="M177" i="60"/>
  <c r="I177" i="60"/>
  <c r="E177" i="60"/>
  <c r="L176" i="60"/>
  <c r="F174" i="60"/>
  <c r="M173" i="60"/>
  <c r="I173" i="60"/>
  <c r="E173" i="60"/>
  <c r="L172" i="60"/>
  <c r="F170" i="60"/>
  <c r="M169" i="60"/>
  <c r="I169" i="60"/>
  <c r="E169" i="60"/>
  <c r="L168" i="60"/>
  <c r="F166" i="60"/>
  <c r="M165" i="60"/>
  <c r="I165" i="60"/>
  <c r="E165" i="60"/>
  <c r="L164" i="60"/>
  <c r="F162" i="60"/>
  <c r="M161" i="60"/>
  <c r="I161" i="60"/>
  <c r="E161" i="60"/>
  <c r="L160" i="60"/>
  <c r="F158" i="60"/>
  <c r="M157" i="60"/>
  <c r="N157" i="60" s="1"/>
  <c r="I157" i="60"/>
  <c r="A157" i="60" s="1"/>
  <c r="E157" i="60"/>
  <c r="L156" i="60"/>
  <c r="C156" i="60" s="1"/>
  <c r="F154" i="60"/>
  <c r="M153" i="60"/>
  <c r="N153" i="60" s="1"/>
  <c r="I153" i="60"/>
  <c r="A153" i="60" s="1"/>
  <c r="E153" i="60"/>
  <c r="N152" i="60"/>
  <c r="F152" i="60" s="1"/>
  <c r="F149" i="60"/>
  <c r="F145" i="60"/>
  <c r="N141" i="60"/>
  <c r="F141" i="60"/>
  <c r="N137" i="60"/>
  <c r="F133" i="60"/>
  <c r="B125" i="60"/>
  <c r="M149" i="60"/>
  <c r="I149" i="60"/>
  <c r="E149" i="60"/>
  <c r="A149" i="60"/>
  <c r="D148" i="60"/>
  <c r="C147" i="60"/>
  <c r="F146" i="60"/>
  <c r="M145" i="60"/>
  <c r="I145" i="60"/>
  <c r="E145" i="60"/>
  <c r="A145" i="60"/>
  <c r="D144" i="60"/>
  <c r="C143" i="60"/>
  <c r="F142" i="60"/>
  <c r="M141" i="60"/>
  <c r="I141" i="60"/>
  <c r="E141" i="60"/>
  <c r="A141" i="60"/>
  <c r="D140" i="60"/>
  <c r="C139" i="60"/>
  <c r="F138" i="60"/>
  <c r="M137" i="60"/>
  <c r="I137" i="60"/>
  <c r="E137" i="60"/>
  <c r="A137" i="60"/>
  <c r="D136" i="60"/>
  <c r="C135" i="60"/>
  <c r="F134" i="60"/>
  <c r="M133" i="60"/>
  <c r="I133" i="60"/>
  <c r="P133" i="60" s="1"/>
  <c r="E133" i="60"/>
  <c r="A133" i="60"/>
  <c r="D132" i="60"/>
  <c r="C131" i="60"/>
  <c r="F130" i="60"/>
  <c r="M129" i="60"/>
  <c r="I129" i="60"/>
  <c r="P129" i="60" s="1"/>
  <c r="E129" i="60"/>
  <c r="A129" i="60"/>
  <c r="L128" i="60"/>
  <c r="D128" i="60"/>
  <c r="B126" i="60"/>
  <c r="I125" i="60"/>
  <c r="A125" i="60" s="1"/>
  <c r="L149" i="60"/>
  <c r="D149" i="60"/>
  <c r="F147" i="60"/>
  <c r="B147" i="60"/>
  <c r="L145" i="60"/>
  <c r="D145" i="60"/>
  <c r="F143" i="60"/>
  <c r="B143" i="60"/>
  <c r="L141" i="60"/>
  <c r="D141" i="60"/>
  <c r="F139" i="60"/>
  <c r="B139" i="60"/>
  <c r="L137" i="60"/>
  <c r="D137" i="60"/>
  <c r="F135" i="60"/>
  <c r="B135" i="60"/>
  <c r="L133" i="60"/>
  <c r="D133" i="60"/>
  <c r="F131" i="60"/>
  <c r="B131" i="60"/>
  <c r="L129" i="60"/>
  <c r="D129" i="60"/>
  <c r="B127" i="60"/>
  <c r="B123" i="60"/>
  <c r="N149" i="60"/>
  <c r="B149" i="60"/>
  <c r="N145" i="60"/>
  <c r="B145" i="60"/>
  <c r="B141" i="60"/>
  <c r="F137" i="60"/>
  <c r="B137" i="60"/>
  <c r="N133" i="60"/>
  <c r="B133" i="60"/>
  <c r="N129" i="60"/>
  <c r="F129" i="60"/>
  <c r="B129" i="60"/>
  <c r="F148" i="60"/>
  <c r="M147" i="60"/>
  <c r="I147" i="60"/>
  <c r="E147" i="60"/>
  <c r="F144" i="60"/>
  <c r="M143" i="60"/>
  <c r="I143" i="60"/>
  <c r="E143" i="60"/>
  <c r="F140" i="60"/>
  <c r="M139" i="60"/>
  <c r="I139" i="60"/>
  <c r="E139" i="60"/>
  <c r="F136" i="60"/>
  <c r="M135" i="60"/>
  <c r="I135" i="60"/>
  <c r="E135" i="60"/>
  <c r="F132" i="60"/>
  <c r="M131" i="60"/>
  <c r="I131" i="60"/>
  <c r="P131" i="60" s="1"/>
  <c r="E131" i="60"/>
  <c r="F128" i="60"/>
  <c r="I127" i="60"/>
  <c r="A127" i="60" s="1"/>
  <c r="I123" i="60"/>
  <c r="A123" i="60" s="1"/>
  <c r="M119" i="60"/>
  <c r="I119" i="60"/>
  <c r="E119" i="60"/>
  <c r="A119" i="60"/>
  <c r="C117" i="60"/>
  <c r="F116" i="60"/>
  <c r="B116" i="60"/>
  <c r="M115" i="60"/>
  <c r="I115" i="60"/>
  <c r="E115" i="60"/>
  <c r="A115" i="60"/>
  <c r="C113" i="60"/>
  <c r="F112" i="60"/>
  <c r="B112" i="60"/>
  <c r="M111" i="60"/>
  <c r="I111" i="60"/>
  <c r="E111" i="60"/>
  <c r="A111" i="60"/>
  <c r="C109" i="60"/>
  <c r="F108" i="60"/>
  <c r="B108" i="60"/>
  <c r="M107" i="60"/>
  <c r="I107" i="60"/>
  <c r="E107" i="60"/>
  <c r="A107" i="60"/>
  <c r="C105" i="60"/>
  <c r="F104" i="60"/>
  <c r="B104" i="60"/>
  <c r="M103" i="60"/>
  <c r="I103" i="60"/>
  <c r="E103" i="60"/>
  <c r="A103" i="60"/>
  <c r="D102" i="60"/>
  <c r="C101" i="60"/>
  <c r="F100" i="60"/>
  <c r="M99" i="60"/>
  <c r="I99" i="60"/>
  <c r="E99" i="60"/>
  <c r="A99" i="60"/>
  <c r="L98" i="60"/>
  <c r="D98" i="60"/>
  <c r="B96" i="60"/>
  <c r="I95" i="60"/>
  <c r="A95" i="60"/>
  <c r="N115" i="60"/>
  <c r="F115" i="60"/>
  <c r="B115" i="60"/>
  <c r="F111" i="60"/>
  <c r="B111" i="60"/>
  <c r="N107" i="60"/>
  <c r="F107" i="60"/>
  <c r="B107" i="60"/>
  <c r="F103" i="60"/>
  <c r="B103" i="60"/>
  <c r="F99" i="60"/>
  <c r="B99" i="60"/>
  <c r="B95" i="60"/>
  <c r="L119" i="60"/>
  <c r="D119" i="60"/>
  <c r="F117" i="60"/>
  <c r="B117" i="60"/>
  <c r="L115" i="60"/>
  <c r="D115" i="60"/>
  <c r="F113" i="60"/>
  <c r="B113" i="60"/>
  <c r="L111" i="60"/>
  <c r="D111" i="60"/>
  <c r="F109" i="60"/>
  <c r="B109" i="60"/>
  <c r="L107" i="60"/>
  <c r="D107" i="60"/>
  <c r="F105" i="60"/>
  <c r="B105" i="60"/>
  <c r="L103" i="60"/>
  <c r="D103" i="60"/>
  <c r="F101" i="60"/>
  <c r="B101" i="60"/>
  <c r="L99" i="60"/>
  <c r="D99" i="60"/>
  <c r="B97" i="60"/>
  <c r="B93" i="60"/>
  <c r="N119" i="60"/>
  <c r="F119" i="60"/>
  <c r="B119" i="60"/>
  <c r="N111" i="60"/>
  <c r="F118" i="60"/>
  <c r="M117" i="60"/>
  <c r="I117" i="60"/>
  <c r="E117" i="60"/>
  <c r="L116" i="60"/>
  <c r="F114" i="60"/>
  <c r="M113" i="60"/>
  <c r="I113" i="60"/>
  <c r="E113" i="60"/>
  <c r="L112" i="60"/>
  <c r="F110" i="60"/>
  <c r="M109" i="60"/>
  <c r="I109" i="60"/>
  <c r="E109" i="60"/>
  <c r="L108" i="60"/>
  <c r="F106" i="60"/>
  <c r="M105" i="60"/>
  <c r="I105" i="60"/>
  <c r="E105" i="60"/>
  <c r="F102" i="60"/>
  <c r="M101" i="60"/>
  <c r="I101" i="60"/>
  <c r="E101" i="60"/>
  <c r="F98" i="60"/>
  <c r="I97" i="60"/>
  <c r="A97" i="60" s="1"/>
  <c r="I93" i="60"/>
  <c r="A93" i="60" s="1"/>
  <c r="B89" i="60"/>
  <c r="N81" i="60"/>
  <c r="B81" i="60"/>
  <c r="B77" i="60"/>
  <c r="B73" i="60"/>
  <c r="N69" i="60"/>
  <c r="F69" i="60"/>
  <c r="M89" i="60"/>
  <c r="I89" i="60"/>
  <c r="E89" i="60"/>
  <c r="A89" i="60"/>
  <c r="L88" i="60"/>
  <c r="D88" i="60"/>
  <c r="C87" i="60"/>
  <c r="F86" i="60"/>
  <c r="M85" i="60"/>
  <c r="I85" i="60"/>
  <c r="E85" i="60"/>
  <c r="A85" i="60"/>
  <c r="L84" i="60"/>
  <c r="D84" i="60"/>
  <c r="C83" i="60"/>
  <c r="F82" i="60"/>
  <c r="M81" i="60"/>
  <c r="I81" i="60"/>
  <c r="E81" i="60"/>
  <c r="A81" i="60"/>
  <c r="L80" i="60"/>
  <c r="D80" i="60"/>
  <c r="C79" i="60"/>
  <c r="F78" i="60"/>
  <c r="M77" i="60"/>
  <c r="I77" i="60"/>
  <c r="E77" i="60"/>
  <c r="A77" i="60"/>
  <c r="L76" i="60"/>
  <c r="D76" i="60"/>
  <c r="C75" i="60"/>
  <c r="F74" i="60"/>
  <c r="M73" i="60"/>
  <c r="I73" i="60"/>
  <c r="E73" i="60"/>
  <c r="A73" i="60"/>
  <c r="L72" i="60"/>
  <c r="D72" i="60"/>
  <c r="C71" i="60"/>
  <c r="F70" i="60"/>
  <c r="B70" i="60"/>
  <c r="M69" i="60"/>
  <c r="I69" i="60"/>
  <c r="E69" i="60"/>
  <c r="A69" i="60"/>
  <c r="L68" i="60"/>
  <c r="D68" i="60"/>
  <c r="C67" i="60"/>
  <c r="F66" i="60"/>
  <c r="B66" i="60"/>
  <c r="M65" i="60"/>
  <c r="I65" i="60"/>
  <c r="E65" i="60"/>
  <c r="A65" i="60"/>
  <c r="C63" i="60"/>
  <c r="N89" i="60"/>
  <c r="F89" i="60"/>
  <c r="N85" i="60"/>
  <c r="F85" i="60"/>
  <c r="B85" i="60"/>
  <c r="F81" i="60"/>
  <c r="B69" i="60"/>
  <c r="N65" i="60"/>
  <c r="F65" i="60"/>
  <c r="L89" i="60"/>
  <c r="D89" i="60"/>
  <c r="C88" i="60"/>
  <c r="F87" i="60"/>
  <c r="L85" i="60"/>
  <c r="D85" i="60"/>
  <c r="C84" i="60"/>
  <c r="F83" i="60"/>
  <c r="L81" i="60"/>
  <c r="D81" i="60"/>
  <c r="C80" i="60"/>
  <c r="F79" i="60"/>
  <c r="L77" i="60"/>
  <c r="D77" i="60"/>
  <c r="C76" i="60"/>
  <c r="F75" i="60"/>
  <c r="L73" i="60"/>
  <c r="D73" i="60"/>
  <c r="C72" i="60"/>
  <c r="F71" i="60"/>
  <c r="E70" i="60"/>
  <c r="L69" i="60"/>
  <c r="D69" i="60"/>
  <c r="C68" i="60"/>
  <c r="F67" i="60"/>
  <c r="M66" i="60"/>
  <c r="I66" i="60"/>
  <c r="E66" i="60"/>
  <c r="A66" i="60"/>
  <c r="L65" i="60"/>
  <c r="D65" i="60"/>
  <c r="F63" i="60"/>
  <c r="B63" i="60"/>
  <c r="N77" i="60"/>
  <c r="F77" i="60"/>
  <c r="N73" i="60"/>
  <c r="F73" i="60"/>
  <c r="B65" i="60"/>
  <c r="F88" i="60"/>
  <c r="F84" i="60"/>
  <c r="F80" i="60"/>
  <c r="F76" i="60"/>
  <c r="F72" i="60"/>
  <c r="F68" i="60"/>
  <c r="F64" i="60"/>
  <c r="M63" i="60"/>
  <c r="I63" i="60"/>
  <c r="E63" i="60"/>
  <c r="B59" i="60"/>
  <c r="B51" i="60"/>
  <c r="B47" i="60"/>
  <c r="F43" i="60"/>
  <c r="N39" i="60"/>
  <c r="F39" i="60"/>
  <c r="B39" i="60"/>
  <c r="M59" i="60"/>
  <c r="I59" i="60"/>
  <c r="E59" i="60"/>
  <c r="A59" i="60"/>
  <c r="L58" i="60"/>
  <c r="D58" i="60"/>
  <c r="F56" i="60"/>
  <c r="B56" i="60"/>
  <c r="M55" i="60"/>
  <c r="I55" i="60"/>
  <c r="E55" i="60"/>
  <c r="A55" i="60"/>
  <c r="L54" i="60"/>
  <c r="D54" i="60"/>
  <c r="F52" i="60"/>
  <c r="B52" i="60"/>
  <c r="M51" i="60"/>
  <c r="I51" i="60"/>
  <c r="E51" i="60"/>
  <c r="A51" i="60"/>
  <c r="L50" i="60"/>
  <c r="D50" i="60"/>
  <c r="F48" i="60"/>
  <c r="B48" i="60"/>
  <c r="M47" i="60"/>
  <c r="I47" i="60"/>
  <c r="E47" i="60"/>
  <c r="A47" i="60"/>
  <c r="L46" i="60"/>
  <c r="D46" i="60"/>
  <c r="F44" i="60"/>
  <c r="B44" i="60"/>
  <c r="M43" i="60"/>
  <c r="I43" i="60"/>
  <c r="E43" i="60"/>
  <c r="A43" i="60"/>
  <c r="L42" i="60"/>
  <c r="D42" i="60"/>
  <c r="F40" i="60"/>
  <c r="B40" i="60"/>
  <c r="M39" i="60"/>
  <c r="I39" i="60"/>
  <c r="E39" i="60"/>
  <c r="A39" i="60"/>
  <c r="L38" i="60"/>
  <c r="D38" i="60"/>
  <c r="F36" i="60"/>
  <c r="B36" i="60"/>
  <c r="M35" i="60"/>
  <c r="I35" i="60"/>
  <c r="E35" i="60"/>
  <c r="A35" i="60"/>
  <c r="L34" i="60"/>
  <c r="D34" i="60"/>
  <c r="C33" i="60"/>
  <c r="N59" i="60"/>
  <c r="F59" i="60"/>
  <c r="N55" i="60"/>
  <c r="F55" i="60"/>
  <c r="B55" i="60"/>
  <c r="N51" i="60"/>
  <c r="F51" i="60"/>
  <c r="N47" i="60"/>
  <c r="F47" i="60"/>
  <c r="N43" i="60"/>
  <c r="B43" i="60"/>
  <c r="N35" i="60"/>
  <c r="F35" i="60"/>
  <c r="B35" i="60"/>
  <c r="L59" i="60"/>
  <c r="D59" i="60"/>
  <c r="C58" i="60"/>
  <c r="F57" i="60"/>
  <c r="M56" i="60"/>
  <c r="I56" i="60"/>
  <c r="E56" i="60"/>
  <c r="L55" i="60"/>
  <c r="D55" i="60"/>
  <c r="C54" i="60"/>
  <c r="F53" i="60"/>
  <c r="M52" i="60"/>
  <c r="I52" i="60"/>
  <c r="E52" i="60"/>
  <c r="L51" i="60"/>
  <c r="D51" i="60"/>
  <c r="C50" i="60"/>
  <c r="F49" i="60"/>
  <c r="M48" i="60"/>
  <c r="I48" i="60"/>
  <c r="E48" i="60"/>
  <c r="L47" i="60"/>
  <c r="D47" i="60"/>
  <c r="C46" i="60"/>
  <c r="F45" i="60"/>
  <c r="M44" i="60"/>
  <c r="I44" i="60"/>
  <c r="E44" i="60"/>
  <c r="L43" i="60"/>
  <c r="D43" i="60"/>
  <c r="C42" i="60"/>
  <c r="F41" i="60"/>
  <c r="M40" i="60"/>
  <c r="I40" i="60"/>
  <c r="E40" i="60"/>
  <c r="L39" i="60"/>
  <c r="D39" i="60"/>
  <c r="C38" i="60"/>
  <c r="F37" i="60"/>
  <c r="M36" i="60"/>
  <c r="I36" i="60"/>
  <c r="E36" i="60"/>
  <c r="L35" i="60"/>
  <c r="D35" i="60"/>
  <c r="C34" i="60"/>
  <c r="F33" i="60"/>
  <c r="F58" i="60"/>
  <c r="F54" i="60"/>
  <c r="F50" i="60"/>
  <c r="F46" i="60"/>
  <c r="F42" i="60"/>
  <c r="F38" i="60"/>
  <c r="F34" i="60"/>
  <c r="F26" i="60"/>
  <c r="B26" i="60"/>
  <c r="F22" i="60"/>
  <c r="B22" i="60"/>
  <c r="F6" i="60"/>
  <c r="F27" i="60"/>
  <c r="B27" i="60"/>
  <c r="M26" i="60"/>
  <c r="I26" i="60"/>
  <c r="E26" i="60"/>
  <c r="A26" i="60"/>
  <c r="F23" i="60"/>
  <c r="B23" i="60"/>
  <c r="M22" i="60"/>
  <c r="I22" i="60"/>
  <c r="E22" i="60"/>
  <c r="A22" i="60"/>
  <c r="F19" i="60"/>
  <c r="B19" i="60"/>
  <c r="M18" i="60"/>
  <c r="I18" i="60"/>
  <c r="E18" i="60"/>
  <c r="A18" i="60"/>
  <c r="F15" i="60"/>
  <c r="B15" i="60"/>
  <c r="M14" i="60"/>
  <c r="I14" i="60"/>
  <c r="E14" i="60"/>
  <c r="A14" i="60"/>
  <c r="F11" i="60"/>
  <c r="B11" i="60"/>
  <c r="M10" i="60"/>
  <c r="I10" i="60"/>
  <c r="E10" i="60"/>
  <c r="A10" i="60"/>
  <c r="F7" i="60"/>
  <c r="B7" i="60"/>
  <c r="M6" i="60"/>
  <c r="I6" i="60"/>
  <c r="E6" i="60"/>
  <c r="A6" i="60"/>
  <c r="N26" i="60"/>
  <c r="F18" i="60"/>
  <c r="B18" i="60"/>
  <c r="B14" i="60"/>
  <c r="C29" i="60"/>
  <c r="F28" i="60"/>
  <c r="B28" i="60"/>
  <c r="M27" i="60"/>
  <c r="I27" i="60"/>
  <c r="E27" i="60"/>
  <c r="A27" i="60"/>
  <c r="L26" i="60"/>
  <c r="D26" i="60"/>
  <c r="C25" i="60"/>
  <c r="F24" i="60"/>
  <c r="B24" i="60"/>
  <c r="M23" i="60"/>
  <c r="I23" i="60"/>
  <c r="E23" i="60"/>
  <c r="A23" i="60"/>
  <c r="L22" i="60"/>
  <c r="D22" i="60"/>
  <c r="C21" i="60"/>
  <c r="F20" i="60"/>
  <c r="B20" i="60"/>
  <c r="M19" i="60"/>
  <c r="I19" i="60"/>
  <c r="E19" i="60"/>
  <c r="A19" i="60"/>
  <c r="L18" i="60"/>
  <c r="D18" i="60"/>
  <c r="C17" i="60"/>
  <c r="F16" i="60"/>
  <c r="M15" i="60"/>
  <c r="I15" i="60"/>
  <c r="E15" i="60"/>
  <c r="A15" i="60"/>
  <c r="L14" i="60"/>
  <c r="D14" i="60"/>
  <c r="C13" i="60"/>
  <c r="F12" i="60"/>
  <c r="B12" i="60"/>
  <c r="M11" i="60"/>
  <c r="I11" i="60"/>
  <c r="E11" i="60"/>
  <c r="A11" i="60"/>
  <c r="L10" i="60"/>
  <c r="D10" i="60"/>
  <c r="C9" i="60"/>
  <c r="F8" i="60"/>
  <c r="B8" i="60"/>
  <c r="M7" i="60"/>
  <c r="I7" i="60"/>
  <c r="E7" i="60"/>
  <c r="A7" i="60"/>
  <c r="L6" i="60"/>
  <c r="D6" i="60"/>
  <c r="F4" i="60"/>
  <c r="B4" i="60"/>
  <c r="N18" i="60"/>
  <c r="N14" i="60"/>
  <c r="F14" i="60"/>
  <c r="N10" i="60"/>
  <c r="F10" i="60"/>
  <c r="B10" i="60"/>
  <c r="N6" i="60"/>
  <c r="B6" i="60"/>
  <c r="F29" i="60"/>
  <c r="M28" i="60"/>
  <c r="I28" i="60"/>
  <c r="E28" i="60"/>
  <c r="L27" i="60"/>
  <c r="F25" i="60"/>
  <c r="M24" i="60"/>
  <c r="I24" i="60"/>
  <c r="E24" i="60"/>
  <c r="L23" i="60"/>
  <c r="F21" i="60"/>
  <c r="M20" i="60"/>
  <c r="I20" i="60"/>
  <c r="E20" i="60"/>
  <c r="L19" i="60"/>
  <c r="F17" i="60"/>
  <c r="L15" i="60"/>
  <c r="F13" i="60"/>
  <c r="I12" i="60"/>
  <c r="E12" i="60"/>
  <c r="L11" i="60"/>
  <c r="F9" i="60"/>
  <c r="M8" i="60"/>
  <c r="I8" i="60"/>
  <c r="E8" i="60"/>
  <c r="L7" i="60"/>
  <c r="F5" i="60"/>
  <c r="M4" i="60"/>
  <c r="I4" i="60"/>
  <c r="E4" i="60"/>
  <c r="D156" i="59"/>
  <c r="C155" i="59"/>
  <c r="N179" i="59"/>
  <c r="B179" i="59"/>
  <c r="F171" i="59"/>
  <c r="F167" i="59"/>
  <c r="B167" i="59"/>
  <c r="B163" i="59"/>
  <c r="D157" i="59"/>
  <c r="B155" i="59"/>
  <c r="M179" i="59"/>
  <c r="I179" i="59"/>
  <c r="E179" i="59"/>
  <c r="A179" i="59"/>
  <c r="F176" i="59"/>
  <c r="B176" i="59"/>
  <c r="M175" i="59"/>
  <c r="I175" i="59"/>
  <c r="E175" i="59"/>
  <c r="A175" i="59"/>
  <c r="F172" i="59"/>
  <c r="B172" i="59"/>
  <c r="M171" i="59"/>
  <c r="I171" i="59"/>
  <c r="E171" i="59"/>
  <c r="A171" i="59"/>
  <c r="F168" i="59"/>
  <c r="B168" i="59"/>
  <c r="M167" i="59"/>
  <c r="I167" i="59"/>
  <c r="E167" i="59"/>
  <c r="A167" i="59"/>
  <c r="F164" i="59"/>
  <c r="B164" i="59"/>
  <c r="M163" i="59"/>
  <c r="I163" i="59"/>
  <c r="E163" i="59"/>
  <c r="A163" i="59"/>
  <c r="F160" i="59"/>
  <c r="B160" i="59"/>
  <c r="M159" i="59"/>
  <c r="I159" i="59"/>
  <c r="E159" i="59"/>
  <c r="A159" i="59"/>
  <c r="B156" i="59"/>
  <c r="I155" i="59"/>
  <c r="A155" i="59"/>
  <c r="D154" i="59"/>
  <c r="C153" i="59"/>
  <c r="B175" i="59"/>
  <c r="E154" i="59"/>
  <c r="L179" i="59"/>
  <c r="D179" i="59"/>
  <c r="F177" i="59"/>
  <c r="B177" i="59"/>
  <c r="M176" i="59"/>
  <c r="I176" i="59"/>
  <c r="E176" i="59"/>
  <c r="A176" i="59"/>
  <c r="L175" i="59"/>
  <c r="D175" i="59"/>
  <c r="F173" i="59"/>
  <c r="B173" i="59"/>
  <c r="M172" i="59"/>
  <c r="I172" i="59"/>
  <c r="E172" i="59"/>
  <c r="A172" i="59"/>
  <c r="L171" i="59"/>
  <c r="D171" i="59"/>
  <c r="F169" i="59"/>
  <c r="B169" i="59"/>
  <c r="M168" i="59"/>
  <c r="I168" i="59"/>
  <c r="E168" i="59"/>
  <c r="A168" i="59"/>
  <c r="L167" i="59"/>
  <c r="D167" i="59"/>
  <c r="C166" i="59"/>
  <c r="F165" i="59"/>
  <c r="M164" i="59"/>
  <c r="I164" i="59"/>
  <c r="E164" i="59"/>
  <c r="A164" i="59"/>
  <c r="L163" i="59"/>
  <c r="D163" i="59"/>
  <c r="C162" i="59"/>
  <c r="F161" i="59"/>
  <c r="M160" i="59"/>
  <c r="I160" i="59"/>
  <c r="E160" i="59"/>
  <c r="A160" i="59"/>
  <c r="L159" i="59"/>
  <c r="D159" i="59"/>
  <c r="C158" i="59"/>
  <c r="F157" i="59"/>
  <c r="B157" i="59"/>
  <c r="I156" i="59"/>
  <c r="A156" i="59" s="1"/>
  <c r="L155" i="59"/>
  <c r="M155" i="59" s="1"/>
  <c r="D155" i="59"/>
  <c r="B153" i="59"/>
  <c r="F179" i="59"/>
  <c r="N175" i="59"/>
  <c r="F175" i="59"/>
  <c r="N171" i="59"/>
  <c r="B171" i="59"/>
  <c r="N167" i="59"/>
  <c r="N163" i="59"/>
  <c r="F163" i="59"/>
  <c r="N159" i="59"/>
  <c r="F159" i="59"/>
  <c r="B159" i="59"/>
  <c r="F178" i="59"/>
  <c r="M177" i="59"/>
  <c r="I177" i="59"/>
  <c r="E177" i="59"/>
  <c r="L176" i="59"/>
  <c r="F174" i="59"/>
  <c r="M173" i="59"/>
  <c r="I173" i="59"/>
  <c r="E173" i="59"/>
  <c r="L172" i="59"/>
  <c r="F170" i="59"/>
  <c r="M169" i="59"/>
  <c r="I169" i="59"/>
  <c r="E169" i="59"/>
  <c r="L168" i="59"/>
  <c r="F166" i="59"/>
  <c r="L164" i="59"/>
  <c r="F162" i="59"/>
  <c r="L160" i="59"/>
  <c r="F158" i="59"/>
  <c r="M157" i="59"/>
  <c r="N157" i="59" s="1"/>
  <c r="I157" i="59"/>
  <c r="A157" i="59" s="1"/>
  <c r="L156" i="59"/>
  <c r="C156" i="59" s="1"/>
  <c r="F154" i="59"/>
  <c r="M153" i="59"/>
  <c r="N153" i="59" s="1"/>
  <c r="F153" i="59" s="1"/>
  <c r="I153" i="59"/>
  <c r="A153" i="59" s="1"/>
  <c r="C124" i="59"/>
  <c r="D124" i="59"/>
  <c r="M124" i="59"/>
  <c r="M126" i="59"/>
  <c r="C126" i="59"/>
  <c r="N141" i="59"/>
  <c r="F141" i="59"/>
  <c r="B141" i="59"/>
  <c r="F137" i="59"/>
  <c r="F133" i="59"/>
  <c r="B133" i="59"/>
  <c r="N129" i="59"/>
  <c r="F129" i="59"/>
  <c r="B125" i="59"/>
  <c r="M149" i="59"/>
  <c r="I149" i="59"/>
  <c r="E149" i="59"/>
  <c r="A149" i="59"/>
  <c r="L148" i="59"/>
  <c r="D148" i="59"/>
  <c r="C147" i="59"/>
  <c r="F146" i="59"/>
  <c r="M145" i="59"/>
  <c r="I145" i="59"/>
  <c r="E145" i="59"/>
  <c r="A145" i="59"/>
  <c r="D144" i="59"/>
  <c r="C143" i="59"/>
  <c r="F142" i="59"/>
  <c r="M141" i="59"/>
  <c r="I141" i="59"/>
  <c r="E141" i="59"/>
  <c r="A141" i="59"/>
  <c r="D140" i="59"/>
  <c r="C139" i="59"/>
  <c r="F138" i="59"/>
  <c r="M137" i="59"/>
  <c r="I137" i="59"/>
  <c r="E137" i="59"/>
  <c r="A137" i="59"/>
  <c r="D136" i="59"/>
  <c r="C135" i="59"/>
  <c r="F134" i="59"/>
  <c r="B134" i="59"/>
  <c r="M133" i="59"/>
  <c r="I133" i="59"/>
  <c r="E133" i="59"/>
  <c r="A133" i="59"/>
  <c r="D132" i="59"/>
  <c r="C131" i="59"/>
  <c r="F130" i="59"/>
  <c r="M129" i="59"/>
  <c r="I129" i="59"/>
  <c r="E129" i="59"/>
  <c r="A129" i="59"/>
  <c r="L128" i="59"/>
  <c r="D128" i="59"/>
  <c r="C127" i="59"/>
  <c r="B126" i="59"/>
  <c r="I125" i="59"/>
  <c r="A125" i="59"/>
  <c r="C123" i="59"/>
  <c r="F149" i="59"/>
  <c r="B129" i="59"/>
  <c r="L149" i="59"/>
  <c r="D149" i="59"/>
  <c r="F147" i="59"/>
  <c r="B147" i="59"/>
  <c r="L145" i="59"/>
  <c r="D145" i="59"/>
  <c r="F143" i="59"/>
  <c r="B143" i="59"/>
  <c r="L141" i="59"/>
  <c r="D141" i="59"/>
  <c r="F139" i="59"/>
  <c r="B139" i="59"/>
  <c r="L137" i="59"/>
  <c r="D137" i="59"/>
  <c r="F135" i="59"/>
  <c r="B135" i="59"/>
  <c r="L133" i="59"/>
  <c r="D133" i="59"/>
  <c r="F131" i="59"/>
  <c r="B131" i="59"/>
  <c r="L129" i="59"/>
  <c r="D129" i="59"/>
  <c r="B127" i="59"/>
  <c r="L125" i="59"/>
  <c r="C125" i="59" s="1"/>
  <c r="B123" i="59"/>
  <c r="N149" i="59"/>
  <c r="B149" i="59"/>
  <c r="N145" i="59"/>
  <c r="F145" i="59"/>
  <c r="B145" i="59"/>
  <c r="N137" i="59"/>
  <c r="B137" i="59"/>
  <c r="F148" i="59"/>
  <c r="M147" i="59"/>
  <c r="I147" i="59"/>
  <c r="E147" i="59"/>
  <c r="F144" i="59"/>
  <c r="M143" i="59"/>
  <c r="I143" i="59"/>
  <c r="E143" i="59"/>
  <c r="F140" i="59"/>
  <c r="M139" i="59"/>
  <c r="I139" i="59"/>
  <c r="E139" i="59"/>
  <c r="F136" i="59"/>
  <c r="M135" i="59"/>
  <c r="I135" i="59"/>
  <c r="E135" i="59"/>
  <c r="F132" i="59"/>
  <c r="M131" i="59"/>
  <c r="I131" i="59"/>
  <c r="P131" i="59" s="1"/>
  <c r="E131" i="59"/>
  <c r="F128" i="59"/>
  <c r="M127" i="59"/>
  <c r="N127" i="59" s="1"/>
  <c r="F127" i="59" s="1"/>
  <c r="I127" i="59"/>
  <c r="A127" i="59" s="1"/>
  <c r="M123" i="59"/>
  <c r="N123" i="59" s="1"/>
  <c r="F123" i="59" s="1"/>
  <c r="I123" i="59"/>
  <c r="A123" i="59" s="1"/>
  <c r="P127" i="59"/>
  <c r="C119" i="59"/>
  <c r="D119" i="59"/>
  <c r="L119" i="59"/>
  <c r="F119" i="59"/>
  <c r="D116" i="59"/>
  <c r="L116" i="59"/>
  <c r="A116" i="59"/>
  <c r="E116" i="59"/>
  <c r="I116" i="59"/>
  <c r="M116" i="59"/>
  <c r="C116" i="59"/>
  <c r="M115" i="59"/>
  <c r="C111" i="59"/>
  <c r="D111" i="59"/>
  <c r="L111" i="59"/>
  <c r="F111" i="59"/>
  <c r="D108" i="59"/>
  <c r="L108" i="59"/>
  <c r="A108" i="59"/>
  <c r="E108" i="59"/>
  <c r="I108" i="59"/>
  <c r="M108" i="59"/>
  <c r="C108" i="59"/>
  <c r="C95" i="59"/>
  <c r="L95" i="59"/>
  <c r="D95" i="59" s="1"/>
  <c r="E95" i="59"/>
  <c r="I95" i="59"/>
  <c r="A95" i="59" s="1"/>
  <c r="M95" i="59"/>
  <c r="N95" i="59" s="1"/>
  <c r="F95" i="59" s="1"/>
  <c r="B95" i="59"/>
  <c r="C115" i="59"/>
  <c r="D115" i="59"/>
  <c r="L115" i="59"/>
  <c r="F115" i="59"/>
  <c r="D112" i="59"/>
  <c r="L112" i="59"/>
  <c r="A112" i="59"/>
  <c r="E112" i="59"/>
  <c r="I112" i="59"/>
  <c r="M112" i="59"/>
  <c r="C112" i="59"/>
  <c r="C107" i="59"/>
  <c r="D107" i="59"/>
  <c r="L107" i="59"/>
  <c r="A107" i="59"/>
  <c r="E107" i="59"/>
  <c r="F107" i="59"/>
  <c r="N115" i="59"/>
  <c r="I115" i="59"/>
  <c r="E115" i="59"/>
  <c r="B112" i="59"/>
  <c r="N107" i="59"/>
  <c r="I107" i="59"/>
  <c r="B107" i="59"/>
  <c r="C103" i="59"/>
  <c r="D103" i="59"/>
  <c r="L103" i="59"/>
  <c r="A103" i="59"/>
  <c r="E103" i="59"/>
  <c r="I103" i="59"/>
  <c r="M103" i="59"/>
  <c r="B103" i="59"/>
  <c r="C99" i="59"/>
  <c r="D99" i="59"/>
  <c r="L99" i="59"/>
  <c r="A99" i="59"/>
  <c r="E99" i="59"/>
  <c r="I99" i="59"/>
  <c r="M99" i="59"/>
  <c r="B99" i="59"/>
  <c r="A115" i="59"/>
  <c r="F112" i="59"/>
  <c r="N103" i="59"/>
  <c r="N99" i="59"/>
  <c r="E94" i="59"/>
  <c r="D93" i="59"/>
  <c r="F104" i="59"/>
  <c r="B104" i="59"/>
  <c r="F100" i="59"/>
  <c r="B100" i="59"/>
  <c r="B96" i="59"/>
  <c r="D94" i="59"/>
  <c r="C118" i="59"/>
  <c r="F117" i="59"/>
  <c r="C114" i="59"/>
  <c r="F113" i="59"/>
  <c r="C110" i="59"/>
  <c r="F109" i="59"/>
  <c r="C106" i="59"/>
  <c r="F105" i="59"/>
  <c r="M104" i="59"/>
  <c r="I104" i="59"/>
  <c r="E104" i="59"/>
  <c r="A104" i="59"/>
  <c r="C102" i="59"/>
  <c r="F101" i="59"/>
  <c r="M100" i="59"/>
  <c r="I100" i="59"/>
  <c r="E100" i="59"/>
  <c r="A100" i="59"/>
  <c r="C98" i="59"/>
  <c r="B97" i="59"/>
  <c r="M96" i="59"/>
  <c r="N96" i="59" s="1"/>
  <c r="F96" i="59" s="1"/>
  <c r="I96" i="59"/>
  <c r="A96" i="59"/>
  <c r="B93" i="59"/>
  <c r="F118" i="59"/>
  <c r="F114" i="59"/>
  <c r="F110" i="59"/>
  <c r="F106" i="59"/>
  <c r="L104" i="59"/>
  <c r="F102" i="59"/>
  <c r="L100" i="59"/>
  <c r="F98" i="59"/>
  <c r="M97" i="59"/>
  <c r="N97" i="59" s="1"/>
  <c r="F97" i="59" s="1"/>
  <c r="I97" i="59"/>
  <c r="A97" i="59" s="1"/>
  <c r="E97" i="59"/>
  <c r="L96" i="59"/>
  <c r="C96" i="59" s="1"/>
  <c r="F94" i="59"/>
  <c r="M93" i="59"/>
  <c r="N93" i="59" s="1"/>
  <c r="F93" i="59" s="1"/>
  <c r="I93" i="59"/>
  <c r="A93" i="59" s="1"/>
  <c r="M64" i="59"/>
  <c r="C64" i="59"/>
  <c r="D64" i="59"/>
  <c r="C66" i="59"/>
  <c r="M66" i="59"/>
  <c r="F89" i="59"/>
  <c r="B89" i="59"/>
  <c r="N85" i="59"/>
  <c r="F85" i="59"/>
  <c r="N77" i="59"/>
  <c r="F77" i="59"/>
  <c r="B77" i="59"/>
  <c r="M89" i="59"/>
  <c r="I89" i="59"/>
  <c r="E89" i="59"/>
  <c r="A89" i="59"/>
  <c r="D88" i="59"/>
  <c r="C87" i="59"/>
  <c r="F86" i="59"/>
  <c r="M85" i="59"/>
  <c r="I85" i="59"/>
  <c r="E85" i="59"/>
  <c r="A85" i="59"/>
  <c r="D84" i="59"/>
  <c r="C83" i="59"/>
  <c r="F82" i="59"/>
  <c r="M81" i="59"/>
  <c r="I81" i="59"/>
  <c r="P81" i="59" s="1"/>
  <c r="E81" i="59"/>
  <c r="A81" i="59"/>
  <c r="D80" i="59"/>
  <c r="C79" i="59"/>
  <c r="F78" i="59"/>
  <c r="M77" i="59"/>
  <c r="I77" i="59"/>
  <c r="E77" i="59"/>
  <c r="A77" i="59"/>
  <c r="D76" i="59"/>
  <c r="C75" i="59"/>
  <c r="F74" i="59"/>
  <c r="M73" i="59"/>
  <c r="I73" i="59"/>
  <c r="E73" i="59"/>
  <c r="A73" i="59"/>
  <c r="D72" i="59"/>
  <c r="C71" i="59"/>
  <c r="F70" i="59"/>
  <c r="M69" i="59"/>
  <c r="I69" i="59"/>
  <c r="E69" i="59"/>
  <c r="A69" i="59"/>
  <c r="D68" i="59"/>
  <c r="C67" i="59"/>
  <c r="B66" i="59"/>
  <c r="M65" i="59"/>
  <c r="N65" i="59" s="1"/>
  <c r="I65" i="59"/>
  <c r="A65" i="59" s="1"/>
  <c r="C63" i="59"/>
  <c r="N73" i="59"/>
  <c r="N69" i="59"/>
  <c r="L89" i="59"/>
  <c r="D89" i="59"/>
  <c r="F87" i="59"/>
  <c r="B87" i="59"/>
  <c r="L85" i="59"/>
  <c r="D85" i="59"/>
  <c r="F83" i="59"/>
  <c r="B83" i="59"/>
  <c r="L81" i="59"/>
  <c r="D81" i="59"/>
  <c r="F79" i="59"/>
  <c r="B79" i="59"/>
  <c r="L77" i="59"/>
  <c r="D77" i="59"/>
  <c r="F75" i="59"/>
  <c r="B75" i="59"/>
  <c r="L73" i="59"/>
  <c r="D73" i="59"/>
  <c r="F71" i="59"/>
  <c r="B71" i="59"/>
  <c r="L69" i="59"/>
  <c r="D69" i="59"/>
  <c r="F67" i="59"/>
  <c r="B67" i="59"/>
  <c r="L65" i="59"/>
  <c r="C65" i="59" s="1"/>
  <c r="D65" i="59"/>
  <c r="F63" i="59"/>
  <c r="B63" i="59"/>
  <c r="N89" i="59"/>
  <c r="B85" i="59"/>
  <c r="N81" i="59"/>
  <c r="F81" i="59"/>
  <c r="B81" i="59"/>
  <c r="F73" i="59"/>
  <c r="B73" i="59"/>
  <c r="F69" i="59"/>
  <c r="B69" i="59"/>
  <c r="F65" i="59"/>
  <c r="B65" i="59"/>
  <c r="F88" i="59"/>
  <c r="M87" i="59"/>
  <c r="I87" i="59"/>
  <c r="E87" i="59"/>
  <c r="F84" i="59"/>
  <c r="M83" i="59"/>
  <c r="I83" i="59"/>
  <c r="E83" i="59"/>
  <c r="F80" i="59"/>
  <c r="M79" i="59"/>
  <c r="I79" i="59"/>
  <c r="P79" i="59" s="1"/>
  <c r="E79" i="59"/>
  <c r="F76" i="59"/>
  <c r="M75" i="59"/>
  <c r="I75" i="59"/>
  <c r="E75" i="59"/>
  <c r="F72" i="59"/>
  <c r="M71" i="59"/>
  <c r="I71" i="59"/>
  <c r="E71" i="59"/>
  <c r="F68" i="59"/>
  <c r="M67" i="59"/>
  <c r="N67" i="59" s="1"/>
  <c r="I67" i="59"/>
  <c r="A67" i="59" s="1"/>
  <c r="E67" i="59"/>
  <c r="M63" i="59"/>
  <c r="N63" i="59" s="1"/>
  <c r="I63" i="59"/>
  <c r="A63" i="59" s="1"/>
  <c r="E63" i="59"/>
  <c r="C35" i="59"/>
  <c r="D35" i="59"/>
  <c r="L35" i="59"/>
  <c r="A35" i="59"/>
  <c r="E35" i="59"/>
  <c r="I35" i="59"/>
  <c r="M35" i="59"/>
  <c r="B35" i="59"/>
  <c r="B39" i="59"/>
  <c r="C55" i="59"/>
  <c r="I55" i="59"/>
  <c r="D55" i="59"/>
  <c r="L55" i="59"/>
  <c r="A55" i="59"/>
  <c r="E55" i="59"/>
  <c r="M55" i="59"/>
  <c r="B55" i="59"/>
  <c r="C51" i="59"/>
  <c r="I51" i="59"/>
  <c r="D51" i="59"/>
  <c r="L51" i="59"/>
  <c r="A51" i="59"/>
  <c r="E51" i="59"/>
  <c r="M51" i="59"/>
  <c r="B51" i="59"/>
  <c r="C47" i="59"/>
  <c r="D47" i="59"/>
  <c r="L47" i="59"/>
  <c r="A47" i="59"/>
  <c r="E47" i="59"/>
  <c r="I47" i="59"/>
  <c r="M47" i="59"/>
  <c r="B47" i="59"/>
  <c r="C39" i="59"/>
  <c r="D39" i="59"/>
  <c r="L39" i="59"/>
  <c r="A39" i="59"/>
  <c r="E39" i="59"/>
  <c r="I39" i="59"/>
  <c r="M39" i="59"/>
  <c r="C59" i="59"/>
  <c r="D59" i="59"/>
  <c r="L59" i="59"/>
  <c r="F59" i="59"/>
  <c r="C43" i="59"/>
  <c r="D43" i="59"/>
  <c r="L43" i="59"/>
  <c r="A43" i="59"/>
  <c r="E43" i="59"/>
  <c r="I43" i="59"/>
  <c r="M43" i="59"/>
  <c r="B43" i="59"/>
  <c r="F39" i="59"/>
  <c r="N35" i="59"/>
  <c r="N56" i="59"/>
  <c r="F56" i="59"/>
  <c r="N52" i="59"/>
  <c r="F52" i="59"/>
  <c r="B48" i="59"/>
  <c r="F44" i="59"/>
  <c r="B44" i="59"/>
  <c r="F40" i="59"/>
  <c r="B40" i="59"/>
  <c r="F36" i="59"/>
  <c r="B36" i="59"/>
  <c r="F57" i="59"/>
  <c r="B57" i="59"/>
  <c r="M56" i="59"/>
  <c r="I56" i="59"/>
  <c r="E56" i="59"/>
  <c r="A56" i="59"/>
  <c r="F53" i="59"/>
  <c r="B53" i="59"/>
  <c r="M52" i="59"/>
  <c r="I52" i="59"/>
  <c r="E52" i="59"/>
  <c r="A52" i="59"/>
  <c r="F49" i="59"/>
  <c r="B49" i="59"/>
  <c r="M48" i="59"/>
  <c r="I48" i="59"/>
  <c r="E48" i="59"/>
  <c r="A48" i="59"/>
  <c r="F45" i="59"/>
  <c r="B45" i="59"/>
  <c r="M44" i="59"/>
  <c r="I44" i="59"/>
  <c r="E44" i="59"/>
  <c r="A44" i="59"/>
  <c r="F41" i="59"/>
  <c r="B41" i="59"/>
  <c r="M40" i="59"/>
  <c r="I40" i="59"/>
  <c r="E40" i="59"/>
  <c r="A40" i="59"/>
  <c r="F37" i="59"/>
  <c r="B37" i="59"/>
  <c r="M36" i="59"/>
  <c r="I36" i="59"/>
  <c r="E36" i="59"/>
  <c r="A36" i="59"/>
  <c r="F33" i="59"/>
  <c r="B33" i="59"/>
  <c r="B56" i="59"/>
  <c r="B52" i="59"/>
  <c r="N48" i="59"/>
  <c r="F48" i="59"/>
  <c r="F58" i="59"/>
  <c r="M57" i="59"/>
  <c r="I57" i="59"/>
  <c r="E57" i="59"/>
  <c r="L56" i="59"/>
  <c r="F54" i="59"/>
  <c r="M53" i="59"/>
  <c r="I53" i="59"/>
  <c r="E53" i="59"/>
  <c r="L52" i="59"/>
  <c r="F50" i="59"/>
  <c r="M49" i="59"/>
  <c r="I49" i="59"/>
  <c r="E49" i="59"/>
  <c r="L48" i="59"/>
  <c r="F46" i="59"/>
  <c r="M45" i="59"/>
  <c r="I45" i="59"/>
  <c r="E45" i="59"/>
  <c r="L44" i="59"/>
  <c r="F42" i="59"/>
  <c r="M41" i="59"/>
  <c r="I41" i="59"/>
  <c r="E41" i="59"/>
  <c r="L40" i="59"/>
  <c r="F38" i="59"/>
  <c r="M37" i="59"/>
  <c r="I37" i="59"/>
  <c r="E37" i="59"/>
  <c r="L36" i="59"/>
  <c r="F34" i="59"/>
  <c r="M33" i="59"/>
  <c r="I33" i="59"/>
  <c r="E33" i="59"/>
  <c r="F26" i="59"/>
  <c r="B26" i="59"/>
  <c r="F22" i="59"/>
  <c r="B22" i="59"/>
  <c r="F18" i="59"/>
  <c r="B18" i="59"/>
  <c r="F14" i="59"/>
  <c r="B14" i="59"/>
  <c r="F10" i="59"/>
  <c r="B10" i="59"/>
  <c r="F6" i="59"/>
  <c r="B6" i="59"/>
  <c r="F27" i="59"/>
  <c r="B27" i="59"/>
  <c r="M26" i="59"/>
  <c r="I26" i="59"/>
  <c r="E26" i="59"/>
  <c r="A26" i="59"/>
  <c r="F23" i="59"/>
  <c r="B23" i="59"/>
  <c r="M22" i="59"/>
  <c r="I22" i="59"/>
  <c r="E22" i="59"/>
  <c r="A22" i="59"/>
  <c r="F19" i="59"/>
  <c r="B19" i="59"/>
  <c r="M18" i="59"/>
  <c r="I18" i="59"/>
  <c r="E18" i="59"/>
  <c r="A18" i="59"/>
  <c r="F15" i="59"/>
  <c r="B15" i="59"/>
  <c r="M14" i="59"/>
  <c r="I14" i="59"/>
  <c r="E14" i="59"/>
  <c r="A14" i="59"/>
  <c r="F11" i="59"/>
  <c r="B11" i="59"/>
  <c r="M10" i="59"/>
  <c r="I10" i="59"/>
  <c r="E10" i="59"/>
  <c r="A10" i="59"/>
  <c r="F7" i="59"/>
  <c r="B7" i="59"/>
  <c r="M6" i="59"/>
  <c r="I6" i="59"/>
  <c r="E6" i="59"/>
  <c r="A6" i="59"/>
  <c r="C29" i="59"/>
  <c r="F28" i="59"/>
  <c r="M27" i="59"/>
  <c r="I27" i="59"/>
  <c r="E27" i="59"/>
  <c r="A27" i="59"/>
  <c r="L26" i="59"/>
  <c r="D26" i="59"/>
  <c r="C25" i="59"/>
  <c r="F24" i="59"/>
  <c r="M23" i="59"/>
  <c r="I23" i="59"/>
  <c r="E23" i="59"/>
  <c r="A23" i="59"/>
  <c r="L22" i="59"/>
  <c r="D22" i="59"/>
  <c r="C21" i="59"/>
  <c r="F20" i="59"/>
  <c r="B20" i="59"/>
  <c r="M19" i="59"/>
  <c r="I19" i="59"/>
  <c r="E19" i="59"/>
  <c r="A19" i="59"/>
  <c r="L18" i="59"/>
  <c r="D18" i="59"/>
  <c r="C17" i="59"/>
  <c r="F16" i="59"/>
  <c r="M15" i="59"/>
  <c r="I15" i="59"/>
  <c r="E15" i="59"/>
  <c r="A15" i="59"/>
  <c r="L14" i="59"/>
  <c r="D14" i="59"/>
  <c r="C13" i="59"/>
  <c r="F12" i="59"/>
  <c r="M11" i="59"/>
  <c r="I11" i="59"/>
  <c r="E11" i="59"/>
  <c r="A11" i="59"/>
  <c r="L10" i="59"/>
  <c r="D10" i="59"/>
  <c r="C9" i="59"/>
  <c r="F8" i="59"/>
  <c r="B8" i="59"/>
  <c r="M7" i="59"/>
  <c r="I7" i="59"/>
  <c r="E7" i="59"/>
  <c r="A7" i="59"/>
  <c r="L6" i="59"/>
  <c r="D6" i="59"/>
  <c r="F4" i="59"/>
  <c r="B4" i="59"/>
  <c r="F29" i="59"/>
  <c r="L27" i="59"/>
  <c r="F25" i="59"/>
  <c r="L23" i="59"/>
  <c r="F21" i="59"/>
  <c r="E20" i="59"/>
  <c r="L19" i="59"/>
  <c r="F17" i="59"/>
  <c r="L15" i="59"/>
  <c r="F13" i="59"/>
  <c r="L11" i="59"/>
  <c r="F9" i="59"/>
  <c r="M8" i="59"/>
  <c r="I8" i="59"/>
  <c r="E8" i="59"/>
  <c r="L7" i="59"/>
  <c r="F5" i="59"/>
  <c r="M4" i="59"/>
  <c r="I4" i="59"/>
  <c r="E4" i="59"/>
  <c r="I3" i="59"/>
  <c r="A3" i="59" s="1"/>
  <c r="C154" i="58"/>
  <c r="D154" i="58"/>
  <c r="M154" i="58"/>
  <c r="M156" i="58"/>
  <c r="C156" i="58"/>
  <c r="N179" i="58"/>
  <c r="N171" i="58"/>
  <c r="N167" i="58"/>
  <c r="F167" i="58"/>
  <c r="B167" i="58"/>
  <c r="N163" i="58"/>
  <c r="F163" i="58"/>
  <c r="B159" i="58"/>
  <c r="B155" i="58"/>
  <c r="M179" i="58"/>
  <c r="I179" i="58"/>
  <c r="E179" i="58"/>
  <c r="A179" i="58"/>
  <c r="C177" i="58"/>
  <c r="F176" i="58"/>
  <c r="B176" i="58"/>
  <c r="M175" i="58"/>
  <c r="I175" i="58"/>
  <c r="E175" i="58"/>
  <c r="A175" i="58"/>
  <c r="C173" i="58"/>
  <c r="F172" i="58"/>
  <c r="M171" i="58"/>
  <c r="I171" i="58"/>
  <c r="E171" i="58"/>
  <c r="A171" i="58"/>
  <c r="D170" i="58"/>
  <c r="C169" i="58"/>
  <c r="F168" i="58"/>
  <c r="M167" i="58"/>
  <c r="I167" i="58"/>
  <c r="E167" i="58"/>
  <c r="A167" i="58"/>
  <c r="D166" i="58"/>
  <c r="C165" i="58"/>
  <c r="F164" i="58"/>
  <c r="M163" i="58"/>
  <c r="I163" i="58"/>
  <c r="E163" i="58"/>
  <c r="A163" i="58"/>
  <c r="D162" i="58"/>
  <c r="C161" i="58"/>
  <c r="F160" i="58"/>
  <c r="M159" i="58"/>
  <c r="I159" i="58"/>
  <c r="E159" i="58"/>
  <c r="A159" i="58"/>
  <c r="D158" i="58"/>
  <c r="C157" i="58"/>
  <c r="B156" i="58"/>
  <c r="I155" i="58"/>
  <c r="A155" i="58"/>
  <c r="C153" i="58"/>
  <c r="B179" i="58"/>
  <c r="F175" i="58"/>
  <c r="B175" i="58"/>
  <c r="B171" i="58"/>
  <c r="B163" i="58"/>
  <c r="N159" i="58"/>
  <c r="F159" i="58"/>
  <c r="L179" i="58"/>
  <c r="D179" i="58"/>
  <c r="F177" i="58"/>
  <c r="B177" i="58"/>
  <c r="L175" i="58"/>
  <c r="D175" i="58"/>
  <c r="F173" i="58"/>
  <c r="B173" i="58"/>
  <c r="L171" i="58"/>
  <c r="D171" i="58"/>
  <c r="F169" i="58"/>
  <c r="B169" i="58"/>
  <c r="L167" i="58"/>
  <c r="D167" i="58"/>
  <c r="F165" i="58"/>
  <c r="B165" i="58"/>
  <c r="L163" i="58"/>
  <c r="D163" i="58"/>
  <c r="F161" i="58"/>
  <c r="B161" i="58"/>
  <c r="L159" i="58"/>
  <c r="D159" i="58"/>
  <c r="F157" i="58"/>
  <c r="B157" i="58"/>
  <c r="L155" i="58"/>
  <c r="C155" i="58" s="1"/>
  <c r="D155" i="58"/>
  <c r="F153" i="58"/>
  <c r="B153" i="58"/>
  <c r="F179" i="58"/>
  <c r="N175" i="58"/>
  <c r="F171" i="58"/>
  <c r="F178" i="58"/>
  <c r="M177" i="58"/>
  <c r="I177" i="58"/>
  <c r="E177" i="58"/>
  <c r="F174" i="58"/>
  <c r="M173" i="58"/>
  <c r="I173" i="58"/>
  <c r="E173" i="58"/>
  <c r="F170" i="58"/>
  <c r="M169" i="58"/>
  <c r="I169" i="58"/>
  <c r="E169" i="58"/>
  <c r="F166" i="58"/>
  <c r="M165" i="58"/>
  <c r="I165" i="58"/>
  <c r="E165" i="58"/>
  <c r="F162" i="58"/>
  <c r="M161" i="58"/>
  <c r="I161" i="58"/>
  <c r="E161" i="58"/>
  <c r="F158" i="58"/>
  <c r="M157" i="58"/>
  <c r="N157" i="58" s="1"/>
  <c r="I157" i="58"/>
  <c r="A157" i="58" s="1"/>
  <c r="E157" i="58"/>
  <c r="M153" i="58"/>
  <c r="N153" i="58" s="1"/>
  <c r="I153" i="58"/>
  <c r="A153" i="58" s="1"/>
  <c r="E153" i="58"/>
  <c r="D125" i="58"/>
  <c r="F149" i="58"/>
  <c r="B149" i="58"/>
  <c r="M148" i="58"/>
  <c r="I148" i="58"/>
  <c r="E148" i="58"/>
  <c r="A148" i="58"/>
  <c r="F145" i="58"/>
  <c r="B145" i="58"/>
  <c r="M144" i="58"/>
  <c r="I144" i="58"/>
  <c r="E144" i="58"/>
  <c r="A144" i="58"/>
  <c r="F141" i="58"/>
  <c r="B141" i="58"/>
  <c r="M140" i="58"/>
  <c r="I140" i="58"/>
  <c r="E140" i="58"/>
  <c r="A140" i="58"/>
  <c r="F137" i="58"/>
  <c r="B137" i="58"/>
  <c r="M136" i="58"/>
  <c r="I136" i="58"/>
  <c r="E136" i="58"/>
  <c r="A136" i="58"/>
  <c r="F133" i="58"/>
  <c r="B133" i="58"/>
  <c r="M132" i="58"/>
  <c r="I132" i="58"/>
  <c r="P132" i="58" s="1"/>
  <c r="E132" i="58"/>
  <c r="A132" i="58"/>
  <c r="F129" i="58"/>
  <c r="B129" i="58"/>
  <c r="M128" i="58"/>
  <c r="I128" i="58"/>
  <c r="P128" i="58" s="1"/>
  <c r="E128" i="58"/>
  <c r="A128" i="58"/>
  <c r="C126" i="58"/>
  <c r="B125" i="58"/>
  <c r="I124" i="58"/>
  <c r="A124" i="58" s="1"/>
  <c r="D123" i="58"/>
  <c r="M149" i="58"/>
  <c r="I149" i="58"/>
  <c r="E149" i="58"/>
  <c r="A149" i="58"/>
  <c r="L148" i="58"/>
  <c r="D148" i="58"/>
  <c r="C147" i="58"/>
  <c r="F146" i="58"/>
  <c r="B146" i="58"/>
  <c r="M145" i="58"/>
  <c r="I145" i="58"/>
  <c r="E145" i="58"/>
  <c r="A145" i="58"/>
  <c r="L144" i="58"/>
  <c r="D144" i="58"/>
  <c r="C143" i="58"/>
  <c r="F142" i="58"/>
  <c r="M141" i="58"/>
  <c r="I141" i="58"/>
  <c r="E141" i="58"/>
  <c r="A141" i="58"/>
  <c r="L140" i="58"/>
  <c r="D140" i="58"/>
  <c r="C139" i="58"/>
  <c r="F138" i="58"/>
  <c r="M137" i="58"/>
  <c r="I137" i="58"/>
  <c r="E137" i="58"/>
  <c r="A137" i="58"/>
  <c r="L136" i="58"/>
  <c r="D136" i="58"/>
  <c r="C135" i="58"/>
  <c r="F134" i="58"/>
  <c r="B134" i="58"/>
  <c r="M133" i="58"/>
  <c r="I133" i="58"/>
  <c r="P133" i="58" s="1"/>
  <c r="E133" i="58"/>
  <c r="A133" i="58"/>
  <c r="L132" i="58"/>
  <c r="D132" i="58"/>
  <c r="C131" i="58"/>
  <c r="F130" i="58"/>
  <c r="B130" i="58"/>
  <c r="M129" i="58"/>
  <c r="I129" i="58"/>
  <c r="P129" i="58" s="1"/>
  <c r="E129" i="58"/>
  <c r="A129" i="58"/>
  <c r="L128" i="58"/>
  <c r="D128" i="58"/>
  <c r="C127" i="58"/>
  <c r="B126" i="58"/>
  <c r="M125" i="58"/>
  <c r="N125" i="58" s="1"/>
  <c r="F125" i="58" s="1"/>
  <c r="I125" i="58"/>
  <c r="A125" i="58" s="1"/>
  <c r="L124" i="58"/>
  <c r="C124" i="58" s="1"/>
  <c r="C123" i="58"/>
  <c r="L149" i="58"/>
  <c r="C148" i="58"/>
  <c r="F147" i="58"/>
  <c r="E146" i="58"/>
  <c r="L145" i="58"/>
  <c r="C144" i="58"/>
  <c r="F143" i="58"/>
  <c r="L141" i="58"/>
  <c r="C140" i="58"/>
  <c r="F139" i="58"/>
  <c r="L137" i="58"/>
  <c r="C136" i="58"/>
  <c r="F135" i="58"/>
  <c r="M134" i="58"/>
  <c r="I134" i="58"/>
  <c r="P134" i="58" s="1"/>
  <c r="E134" i="58"/>
  <c r="L133" i="58"/>
  <c r="C132" i="58"/>
  <c r="F131" i="58"/>
  <c r="L129" i="58"/>
  <c r="C128" i="58"/>
  <c r="N127" i="58"/>
  <c r="F127" i="58" s="1"/>
  <c r="M126" i="58"/>
  <c r="N126" i="58" s="1"/>
  <c r="F126" i="58" s="1"/>
  <c r="I126" i="58"/>
  <c r="A126" i="58" s="1"/>
  <c r="E126" i="58"/>
  <c r="L125" i="58"/>
  <c r="C125" i="58" s="1"/>
  <c r="N123" i="58"/>
  <c r="F123" i="58"/>
  <c r="F148" i="58"/>
  <c r="F144" i="58"/>
  <c r="F140" i="58"/>
  <c r="F136" i="58"/>
  <c r="F132" i="58"/>
  <c r="F128" i="58"/>
  <c r="C95" i="58"/>
  <c r="N119" i="58"/>
  <c r="F119" i="58"/>
  <c r="B115" i="58"/>
  <c r="F111" i="58"/>
  <c r="B107" i="58"/>
  <c r="E94" i="58"/>
  <c r="D93" i="58"/>
  <c r="M119" i="58"/>
  <c r="I119" i="58"/>
  <c r="E119" i="58"/>
  <c r="A119" i="58"/>
  <c r="F116" i="58"/>
  <c r="B116" i="58"/>
  <c r="M115" i="58"/>
  <c r="I115" i="58"/>
  <c r="E115" i="58"/>
  <c r="A115" i="58"/>
  <c r="F112" i="58"/>
  <c r="B112" i="58"/>
  <c r="M111" i="58"/>
  <c r="I111" i="58"/>
  <c r="E111" i="58"/>
  <c r="A111" i="58"/>
  <c r="F108" i="58"/>
  <c r="B108" i="58"/>
  <c r="M107" i="58"/>
  <c r="I107" i="58"/>
  <c r="E107" i="58"/>
  <c r="A107" i="58"/>
  <c r="F104" i="58"/>
  <c r="B104" i="58"/>
  <c r="M103" i="58"/>
  <c r="I103" i="58"/>
  <c r="E103" i="58"/>
  <c r="A103" i="58"/>
  <c r="F100" i="58"/>
  <c r="B100" i="58"/>
  <c r="M99" i="58"/>
  <c r="I99" i="58"/>
  <c r="E99" i="58"/>
  <c r="A99" i="58"/>
  <c r="C97" i="58"/>
  <c r="B96" i="58"/>
  <c r="I95" i="58"/>
  <c r="A95" i="58"/>
  <c r="D94" i="58"/>
  <c r="B119" i="58"/>
  <c r="N111" i="58"/>
  <c r="B111" i="58"/>
  <c r="N107" i="58"/>
  <c r="F107" i="58"/>
  <c r="F103" i="58"/>
  <c r="N99" i="58"/>
  <c r="F99" i="58"/>
  <c r="B99" i="58"/>
  <c r="B95" i="58"/>
  <c r="L119" i="58"/>
  <c r="D119" i="58"/>
  <c r="F117" i="58"/>
  <c r="B117" i="58"/>
  <c r="M116" i="58"/>
  <c r="I116" i="58"/>
  <c r="E116" i="58"/>
  <c r="A116" i="58"/>
  <c r="L115" i="58"/>
  <c r="D115" i="58"/>
  <c r="F113" i="58"/>
  <c r="B113" i="58"/>
  <c r="M112" i="58"/>
  <c r="I112" i="58"/>
  <c r="E112" i="58"/>
  <c r="A112" i="58"/>
  <c r="L111" i="58"/>
  <c r="D111" i="58"/>
  <c r="F109" i="58"/>
  <c r="B109" i="58"/>
  <c r="M108" i="58"/>
  <c r="I108" i="58"/>
  <c r="E108" i="58"/>
  <c r="A108" i="58"/>
  <c r="L107" i="58"/>
  <c r="D107" i="58"/>
  <c r="F105" i="58"/>
  <c r="B105" i="58"/>
  <c r="M104" i="58"/>
  <c r="I104" i="58"/>
  <c r="E104" i="58"/>
  <c r="A104" i="58"/>
  <c r="L103" i="58"/>
  <c r="D103" i="58"/>
  <c r="F101" i="58"/>
  <c r="B101" i="58"/>
  <c r="M100" i="58"/>
  <c r="I100" i="58"/>
  <c r="E100" i="58"/>
  <c r="A100" i="58"/>
  <c r="L99" i="58"/>
  <c r="D99" i="58"/>
  <c r="B97" i="58"/>
  <c r="I96" i="58"/>
  <c r="A96" i="58"/>
  <c r="L95" i="58"/>
  <c r="M95" i="58" s="1"/>
  <c r="D95" i="58"/>
  <c r="B93" i="58"/>
  <c r="N115" i="58"/>
  <c r="F115" i="58"/>
  <c r="N103" i="58"/>
  <c r="B103" i="58"/>
  <c r="F118" i="58"/>
  <c r="M117" i="58"/>
  <c r="I117" i="58"/>
  <c r="E117" i="58"/>
  <c r="L116" i="58"/>
  <c r="F114" i="58"/>
  <c r="M113" i="58"/>
  <c r="I113" i="58"/>
  <c r="E113" i="58"/>
  <c r="L112" i="58"/>
  <c r="F110" i="58"/>
  <c r="M109" i="58"/>
  <c r="I109" i="58"/>
  <c r="E109" i="58"/>
  <c r="L108" i="58"/>
  <c r="F106" i="58"/>
  <c r="M105" i="58"/>
  <c r="I105" i="58"/>
  <c r="E105" i="58"/>
  <c r="L104" i="58"/>
  <c r="F102" i="58"/>
  <c r="M101" i="58"/>
  <c r="I101" i="58"/>
  <c r="E101" i="58"/>
  <c r="L100" i="58"/>
  <c r="F98" i="58"/>
  <c r="M97" i="58"/>
  <c r="N97" i="58" s="1"/>
  <c r="F97" i="58" s="1"/>
  <c r="I97" i="58"/>
  <c r="A97" i="58" s="1"/>
  <c r="E97" i="58"/>
  <c r="L96" i="58"/>
  <c r="C96" i="58" s="1"/>
  <c r="F94" i="58"/>
  <c r="M93" i="58"/>
  <c r="N93" i="58" s="1"/>
  <c r="F93" i="58" s="1"/>
  <c r="I93" i="58"/>
  <c r="A93" i="58" s="1"/>
  <c r="M89" i="58"/>
  <c r="I89" i="58"/>
  <c r="E89" i="58"/>
  <c r="A89" i="58"/>
  <c r="L88" i="58"/>
  <c r="D88" i="58"/>
  <c r="C87" i="58"/>
  <c r="F86" i="58"/>
  <c r="M85" i="58"/>
  <c r="I85" i="58"/>
  <c r="E85" i="58"/>
  <c r="A85" i="58"/>
  <c r="L84" i="58"/>
  <c r="D84" i="58"/>
  <c r="C83" i="58"/>
  <c r="F82" i="58"/>
  <c r="B82" i="58"/>
  <c r="M81" i="58"/>
  <c r="I81" i="58"/>
  <c r="E81" i="58"/>
  <c r="A81" i="58"/>
  <c r="L80" i="58"/>
  <c r="D80" i="58"/>
  <c r="C79" i="58"/>
  <c r="F78" i="58"/>
  <c r="B78" i="58"/>
  <c r="M77" i="58"/>
  <c r="I77" i="58"/>
  <c r="E77" i="58"/>
  <c r="A77" i="58"/>
  <c r="L76" i="58"/>
  <c r="D76" i="58"/>
  <c r="C75" i="58"/>
  <c r="F74" i="58"/>
  <c r="B74" i="58"/>
  <c r="M73" i="58"/>
  <c r="I73" i="58"/>
  <c r="E73" i="58"/>
  <c r="A73" i="58"/>
  <c r="L72" i="58"/>
  <c r="D72" i="58"/>
  <c r="C71" i="58"/>
  <c r="F70" i="58"/>
  <c r="B70" i="58"/>
  <c r="M69" i="58"/>
  <c r="I69" i="58"/>
  <c r="E69" i="58"/>
  <c r="A69" i="58"/>
  <c r="L68" i="58"/>
  <c r="D68" i="58"/>
  <c r="B66" i="58"/>
  <c r="I65" i="58"/>
  <c r="A65" i="58" s="1"/>
  <c r="N89" i="58"/>
  <c r="N85" i="58"/>
  <c r="N81" i="58"/>
  <c r="F81" i="58"/>
  <c r="B81" i="58"/>
  <c r="N77" i="58"/>
  <c r="L89" i="58"/>
  <c r="D89" i="58"/>
  <c r="C88" i="58"/>
  <c r="F87" i="58"/>
  <c r="L85" i="58"/>
  <c r="D85" i="58"/>
  <c r="C84" i="58"/>
  <c r="F83" i="58"/>
  <c r="M82" i="58"/>
  <c r="I82" i="58"/>
  <c r="E82" i="58"/>
  <c r="L81" i="58"/>
  <c r="D81" i="58"/>
  <c r="C80" i="58"/>
  <c r="F79" i="58"/>
  <c r="I78" i="58"/>
  <c r="E78" i="58"/>
  <c r="L77" i="58"/>
  <c r="D77" i="58"/>
  <c r="C76" i="58"/>
  <c r="F75" i="58"/>
  <c r="M74" i="58"/>
  <c r="I74" i="58"/>
  <c r="P74" i="58" s="1"/>
  <c r="E74" i="58"/>
  <c r="L73" i="58"/>
  <c r="D73" i="58"/>
  <c r="C72" i="58"/>
  <c r="F71" i="58"/>
  <c r="E70" i="58"/>
  <c r="L69" i="58"/>
  <c r="D69" i="58"/>
  <c r="C68" i="58"/>
  <c r="I66" i="58"/>
  <c r="A66" i="58"/>
  <c r="B63" i="58"/>
  <c r="F89" i="58"/>
  <c r="B89" i="58"/>
  <c r="F85" i="58"/>
  <c r="B85" i="58"/>
  <c r="F77" i="58"/>
  <c r="B77" i="58"/>
  <c r="F73" i="58"/>
  <c r="F69" i="58"/>
  <c r="B69" i="58"/>
  <c r="B65" i="58"/>
  <c r="F88" i="58"/>
  <c r="F84" i="58"/>
  <c r="F80" i="58"/>
  <c r="F76" i="58"/>
  <c r="F72" i="58"/>
  <c r="F68" i="58"/>
  <c r="I63" i="58"/>
  <c r="A63" i="58" s="1"/>
  <c r="D36" i="58"/>
  <c r="C35" i="58"/>
  <c r="F59" i="58"/>
  <c r="F55" i="58"/>
  <c r="B55" i="58"/>
  <c r="F51" i="58"/>
  <c r="E34" i="58"/>
  <c r="M59" i="58"/>
  <c r="I59" i="58"/>
  <c r="E59" i="58"/>
  <c r="A59" i="58"/>
  <c r="F56" i="58"/>
  <c r="B56" i="58"/>
  <c r="M55" i="58"/>
  <c r="I55" i="58"/>
  <c r="E55" i="58"/>
  <c r="A55" i="58"/>
  <c r="F52" i="58"/>
  <c r="B52" i="58"/>
  <c r="M51" i="58"/>
  <c r="I51" i="58"/>
  <c r="E51" i="58"/>
  <c r="A51" i="58"/>
  <c r="F48" i="58"/>
  <c r="B48" i="58"/>
  <c r="M47" i="58"/>
  <c r="I47" i="58"/>
  <c r="E47" i="58"/>
  <c r="A47" i="58"/>
  <c r="F44" i="58"/>
  <c r="B44" i="58"/>
  <c r="M43" i="58"/>
  <c r="I43" i="58"/>
  <c r="E43" i="58"/>
  <c r="A43" i="58"/>
  <c r="F40" i="58"/>
  <c r="B40" i="58"/>
  <c r="M39" i="58"/>
  <c r="I39" i="58"/>
  <c r="E39" i="58"/>
  <c r="A39" i="58"/>
  <c r="C37" i="58"/>
  <c r="B36" i="58"/>
  <c r="M35" i="58"/>
  <c r="E35" i="58" s="1"/>
  <c r="I35" i="58"/>
  <c r="A35" i="58" s="1"/>
  <c r="D34" i="58"/>
  <c r="C33" i="58"/>
  <c r="N59" i="58"/>
  <c r="B59" i="58"/>
  <c r="N51" i="58"/>
  <c r="B51" i="58"/>
  <c r="B47" i="58"/>
  <c r="F43" i="58"/>
  <c r="B43" i="58"/>
  <c r="B35" i="58"/>
  <c r="L59" i="58"/>
  <c r="D59" i="58"/>
  <c r="C58" i="58"/>
  <c r="F57" i="58"/>
  <c r="B57" i="58"/>
  <c r="M56" i="58"/>
  <c r="I56" i="58"/>
  <c r="E56" i="58"/>
  <c r="A56" i="58"/>
  <c r="L55" i="58"/>
  <c r="D55" i="58"/>
  <c r="C54" i="58"/>
  <c r="F53" i="58"/>
  <c r="B53" i="58"/>
  <c r="M52" i="58"/>
  <c r="I52" i="58"/>
  <c r="E52" i="58"/>
  <c r="A52" i="58"/>
  <c r="L51" i="58"/>
  <c r="D51" i="58"/>
  <c r="F49" i="58"/>
  <c r="B49" i="58"/>
  <c r="M48" i="58"/>
  <c r="I48" i="58"/>
  <c r="E48" i="58"/>
  <c r="A48" i="58"/>
  <c r="L47" i="58"/>
  <c r="D47" i="58"/>
  <c r="F45" i="58"/>
  <c r="B45" i="58"/>
  <c r="M44" i="58"/>
  <c r="I44" i="58"/>
  <c r="E44" i="58"/>
  <c r="A44" i="58"/>
  <c r="L43" i="58"/>
  <c r="D43" i="58"/>
  <c r="F41" i="58"/>
  <c r="B41" i="58"/>
  <c r="M40" i="58"/>
  <c r="I40" i="58"/>
  <c r="E40" i="58"/>
  <c r="A40" i="58"/>
  <c r="L39" i="58"/>
  <c r="D39" i="58"/>
  <c r="C38" i="58"/>
  <c r="F37" i="58"/>
  <c r="B37" i="58"/>
  <c r="I36" i="58"/>
  <c r="A36" i="58"/>
  <c r="L35" i="58"/>
  <c r="D35" i="58"/>
  <c r="B33" i="58"/>
  <c r="N55" i="58"/>
  <c r="N47" i="58"/>
  <c r="F47" i="58"/>
  <c r="N43" i="58"/>
  <c r="N39" i="58"/>
  <c r="F39" i="58"/>
  <c r="B39" i="58"/>
  <c r="N35" i="58"/>
  <c r="F35" i="58" s="1"/>
  <c r="F58" i="58"/>
  <c r="I57" i="58"/>
  <c r="E57" i="58"/>
  <c r="L56" i="58"/>
  <c r="F54" i="58"/>
  <c r="M53" i="58"/>
  <c r="I53" i="58"/>
  <c r="E53" i="58"/>
  <c r="L52" i="58"/>
  <c r="F50" i="58"/>
  <c r="M49" i="58"/>
  <c r="I49" i="58"/>
  <c r="E49" i="58"/>
  <c r="L48" i="58"/>
  <c r="F46" i="58"/>
  <c r="M45" i="58"/>
  <c r="I45" i="58"/>
  <c r="E45" i="58"/>
  <c r="L44" i="58"/>
  <c r="F42" i="58"/>
  <c r="M41" i="58"/>
  <c r="I41" i="58"/>
  <c r="E41" i="58"/>
  <c r="L40" i="58"/>
  <c r="F38" i="58"/>
  <c r="M37" i="58"/>
  <c r="N37" i="58" s="1"/>
  <c r="I37" i="58"/>
  <c r="A37" i="58" s="1"/>
  <c r="E37" i="58"/>
  <c r="L36" i="58"/>
  <c r="C36" i="58" s="1"/>
  <c r="F34" i="58"/>
  <c r="M33" i="58"/>
  <c r="N33" i="58" s="1"/>
  <c r="F33" i="58" s="1"/>
  <c r="I33" i="58"/>
  <c r="A33" i="58" s="1"/>
  <c r="C32" i="58"/>
  <c r="N32" i="58"/>
  <c r="F32" i="58" s="1"/>
  <c r="E32" i="58"/>
  <c r="N26" i="58"/>
  <c r="B26" i="58"/>
  <c r="N18" i="58"/>
  <c r="F18" i="58"/>
  <c r="B18" i="58"/>
  <c r="N10" i="58"/>
  <c r="F10" i="58"/>
  <c r="N6" i="58"/>
  <c r="F27" i="58"/>
  <c r="B27" i="58"/>
  <c r="M26" i="58"/>
  <c r="I26" i="58"/>
  <c r="E26" i="58"/>
  <c r="A26" i="58"/>
  <c r="F23" i="58"/>
  <c r="B23" i="58"/>
  <c r="M22" i="58"/>
  <c r="I22" i="58"/>
  <c r="E22" i="58"/>
  <c r="A22" i="58"/>
  <c r="F19" i="58"/>
  <c r="B19" i="58"/>
  <c r="M18" i="58"/>
  <c r="I18" i="58"/>
  <c r="E18" i="58"/>
  <c r="A18" i="58"/>
  <c r="F15" i="58"/>
  <c r="B15" i="58"/>
  <c r="M14" i="58"/>
  <c r="I14" i="58"/>
  <c r="E14" i="58"/>
  <c r="A14" i="58"/>
  <c r="F11" i="58"/>
  <c r="B11" i="58"/>
  <c r="M10" i="58"/>
  <c r="I10" i="58"/>
  <c r="E10" i="58"/>
  <c r="A10" i="58"/>
  <c r="F7" i="58"/>
  <c r="B7" i="58"/>
  <c r="M6" i="58"/>
  <c r="I6" i="58"/>
  <c r="E6" i="58"/>
  <c r="A6" i="58"/>
  <c r="F26" i="58"/>
  <c r="B22" i="58"/>
  <c r="N14" i="58"/>
  <c r="B14" i="58"/>
  <c r="C29" i="58"/>
  <c r="F28" i="58"/>
  <c r="M27" i="58"/>
  <c r="I27" i="58"/>
  <c r="E27" i="58"/>
  <c r="A27" i="58"/>
  <c r="L26" i="58"/>
  <c r="D26" i="58"/>
  <c r="C25" i="58"/>
  <c r="F24" i="58"/>
  <c r="M23" i="58"/>
  <c r="I23" i="58"/>
  <c r="E23" i="58"/>
  <c r="A23" i="58"/>
  <c r="L22" i="58"/>
  <c r="D22" i="58"/>
  <c r="C21" i="58"/>
  <c r="F20" i="58"/>
  <c r="M19" i="58"/>
  <c r="I19" i="58"/>
  <c r="E19" i="58"/>
  <c r="A19" i="58"/>
  <c r="L18" i="58"/>
  <c r="D18" i="58"/>
  <c r="C17" i="58"/>
  <c r="F16" i="58"/>
  <c r="M15" i="58"/>
  <c r="I15" i="58"/>
  <c r="E15" i="58"/>
  <c r="A15" i="58"/>
  <c r="L14" i="58"/>
  <c r="D14" i="58"/>
  <c r="C13" i="58"/>
  <c r="F12" i="58"/>
  <c r="B12" i="58"/>
  <c r="M11" i="58"/>
  <c r="I11" i="58"/>
  <c r="E11" i="58"/>
  <c r="A11" i="58"/>
  <c r="L10" i="58"/>
  <c r="D10" i="58"/>
  <c r="C9" i="58"/>
  <c r="F8" i="58"/>
  <c r="B8" i="58"/>
  <c r="M7" i="58"/>
  <c r="I7" i="58"/>
  <c r="E7" i="58"/>
  <c r="A7" i="58"/>
  <c r="L6" i="58"/>
  <c r="D6" i="58"/>
  <c r="F4" i="58"/>
  <c r="B4" i="58"/>
  <c r="N22" i="58"/>
  <c r="F22" i="58"/>
  <c r="F14" i="58"/>
  <c r="B10" i="58"/>
  <c r="F6" i="58"/>
  <c r="B6" i="58"/>
  <c r="F29" i="58"/>
  <c r="L27" i="58"/>
  <c r="F25" i="58"/>
  <c r="L23" i="58"/>
  <c r="F21" i="58"/>
  <c r="L19" i="58"/>
  <c r="F17" i="58"/>
  <c r="L15" i="58"/>
  <c r="F13" i="58"/>
  <c r="E12" i="58"/>
  <c r="L11" i="58"/>
  <c r="F9" i="58"/>
  <c r="M8" i="58"/>
  <c r="I8" i="58"/>
  <c r="E8" i="58"/>
  <c r="L7" i="58"/>
  <c r="F5" i="58"/>
  <c r="M4" i="58"/>
  <c r="I4" i="58"/>
  <c r="E4" i="58"/>
  <c r="N179" i="57"/>
  <c r="F179" i="57"/>
  <c r="B179" i="57"/>
  <c r="B175" i="57"/>
  <c r="N167" i="57"/>
  <c r="N163" i="57"/>
  <c r="F163" i="57"/>
  <c r="E154" i="57"/>
  <c r="M179" i="57"/>
  <c r="I179" i="57"/>
  <c r="E179" i="57"/>
  <c r="A179" i="57"/>
  <c r="F176" i="57"/>
  <c r="B176" i="57"/>
  <c r="M175" i="57"/>
  <c r="I175" i="57"/>
  <c r="E175" i="57"/>
  <c r="A175" i="57"/>
  <c r="F172" i="57"/>
  <c r="B172" i="57"/>
  <c r="M171" i="57"/>
  <c r="I171" i="57"/>
  <c r="E171" i="57"/>
  <c r="A171" i="57"/>
  <c r="F168" i="57"/>
  <c r="B168" i="57"/>
  <c r="M167" i="57"/>
  <c r="I167" i="57"/>
  <c r="E167" i="57"/>
  <c r="A167" i="57"/>
  <c r="F164" i="57"/>
  <c r="B164" i="57"/>
  <c r="M163" i="57"/>
  <c r="I163" i="57"/>
  <c r="E163" i="57"/>
  <c r="A163" i="57"/>
  <c r="F160" i="57"/>
  <c r="B160" i="57"/>
  <c r="M159" i="57"/>
  <c r="I159" i="57"/>
  <c r="E159" i="57"/>
  <c r="A159" i="57"/>
  <c r="C157" i="57"/>
  <c r="B156" i="57"/>
  <c r="I155" i="57"/>
  <c r="A155" i="57" s="1"/>
  <c r="D154" i="57"/>
  <c r="N175" i="57"/>
  <c r="F175" i="57"/>
  <c r="N171" i="57"/>
  <c r="F171" i="57"/>
  <c r="B171" i="57"/>
  <c r="F167" i="57"/>
  <c r="B167" i="57"/>
  <c r="B163" i="57"/>
  <c r="F159" i="57"/>
  <c r="B159" i="57"/>
  <c r="B155" i="57"/>
  <c r="D153" i="57"/>
  <c r="L179" i="57"/>
  <c r="D179" i="57"/>
  <c r="F177" i="57"/>
  <c r="B177" i="57"/>
  <c r="M176" i="57"/>
  <c r="I176" i="57"/>
  <c r="E176" i="57"/>
  <c r="A176" i="57"/>
  <c r="L175" i="57"/>
  <c r="D175" i="57"/>
  <c r="F173" i="57"/>
  <c r="B173" i="57"/>
  <c r="M172" i="57"/>
  <c r="I172" i="57"/>
  <c r="E172" i="57"/>
  <c r="A172" i="57"/>
  <c r="L171" i="57"/>
  <c r="D171" i="57"/>
  <c r="F169" i="57"/>
  <c r="B169" i="57"/>
  <c r="M168" i="57"/>
  <c r="I168" i="57"/>
  <c r="E168" i="57"/>
  <c r="A168" i="57"/>
  <c r="L167" i="57"/>
  <c r="D167" i="57"/>
  <c r="F165" i="57"/>
  <c r="B165" i="57"/>
  <c r="M164" i="57"/>
  <c r="I164" i="57"/>
  <c r="E164" i="57"/>
  <c r="A164" i="57"/>
  <c r="L163" i="57"/>
  <c r="D163" i="57"/>
  <c r="F161" i="57"/>
  <c r="B161" i="57"/>
  <c r="M160" i="57"/>
  <c r="I160" i="57"/>
  <c r="E160" i="57"/>
  <c r="A160" i="57"/>
  <c r="L159" i="57"/>
  <c r="D159" i="57"/>
  <c r="B157" i="57"/>
  <c r="M156" i="57"/>
  <c r="N156" i="57" s="1"/>
  <c r="F156" i="57" s="1"/>
  <c r="I156" i="57"/>
  <c r="A156" i="57"/>
  <c r="L155" i="57"/>
  <c r="D155" i="57" s="1"/>
  <c r="B153" i="57"/>
  <c r="F178" i="57"/>
  <c r="M177" i="57"/>
  <c r="I177" i="57"/>
  <c r="E177" i="57"/>
  <c r="L176" i="57"/>
  <c r="F174" i="57"/>
  <c r="M173" i="57"/>
  <c r="I173" i="57"/>
  <c r="E173" i="57"/>
  <c r="L172" i="57"/>
  <c r="F170" i="57"/>
  <c r="M169" i="57"/>
  <c r="I169" i="57"/>
  <c r="E169" i="57"/>
  <c r="L168" i="57"/>
  <c r="F166" i="57"/>
  <c r="M165" i="57"/>
  <c r="I165" i="57"/>
  <c r="E165" i="57"/>
  <c r="L164" i="57"/>
  <c r="F162" i="57"/>
  <c r="M161" i="57"/>
  <c r="I161" i="57"/>
  <c r="E161" i="57"/>
  <c r="L160" i="57"/>
  <c r="F158" i="57"/>
  <c r="M157" i="57"/>
  <c r="N157" i="57" s="1"/>
  <c r="F157" i="57" s="1"/>
  <c r="I157" i="57"/>
  <c r="A157" i="57" s="1"/>
  <c r="L156" i="57"/>
  <c r="C156" i="57" s="1"/>
  <c r="F154" i="57"/>
  <c r="M153" i="57"/>
  <c r="N153" i="57" s="1"/>
  <c r="F153" i="57" s="1"/>
  <c r="I153" i="57"/>
  <c r="A153" i="57" s="1"/>
  <c r="C124" i="57"/>
  <c r="D124" i="57"/>
  <c r="M124" i="57"/>
  <c r="M126" i="57"/>
  <c r="C126" i="57"/>
  <c r="F149" i="57"/>
  <c r="B149" i="57"/>
  <c r="F145" i="57"/>
  <c r="B145" i="57"/>
  <c r="F141" i="57"/>
  <c r="B141" i="57"/>
  <c r="F137" i="57"/>
  <c r="B137" i="57"/>
  <c r="F133" i="57"/>
  <c r="B133" i="57"/>
  <c r="F129" i="57"/>
  <c r="B129" i="57"/>
  <c r="B125" i="57"/>
  <c r="M149" i="57"/>
  <c r="I149" i="57"/>
  <c r="E149" i="57"/>
  <c r="A149" i="57"/>
  <c r="L148" i="57"/>
  <c r="D148" i="57"/>
  <c r="C147" i="57"/>
  <c r="F146" i="57"/>
  <c r="M145" i="57"/>
  <c r="I145" i="57"/>
  <c r="E145" i="57"/>
  <c r="A145" i="57"/>
  <c r="L144" i="57"/>
  <c r="D144" i="57"/>
  <c r="C143" i="57"/>
  <c r="F142" i="57"/>
  <c r="M141" i="57"/>
  <c r="I141" i="57"/>
  <c r="E141" i="57"/>
  <c r="A141" i="57"/>
  <c r="L140" i="57"/>
  <c r="D140" i="57"/>
  <c r="C139" i="57"/>
  <c r="F138" i="57"/>
  <c r="M137" i="57"/>
  <c r="I137" i="57"/>
  <c r="E137" i="57"/>
  <c r="A137" i="57"/>
  <c r="L136" i="57"/>
  <c r="D136" i="57"/>
  <c r="C135" i="57"/>
  <c r="F134" i="57"/>
  <c r="M133" i="57"/>
  <c r="I133" i="57"/>
  <c r="P133" i="57" s="1"/>
  <c r="E133" i="57"/>
  <c r="A133" i="57"/>
  <c r="D132" i="57"/>
  <c r="C131" i="57"/>
  <c r="F130" i="57"/>
  <c r="B130" i="57"/>
  <c r="M129" i="57"/>
  <c r="I129" i="57"/>
  <c r="P129" i="57" s="1"/>
  <c r="E129" i="57"/>
  <c r="A129" i="57"/>
  <c r="D128" i="57"/>
  <c r="C127" i="57"/>
  <c r="B126" i="57"/>
  <c r="I125" i="57"/>
  <c r="A125" i="57" s="1"/>
  <c r="C123" i="57"/>
  <c r="L149" i="57"/>
  <c r="D149" i="57"/>
  <c r="F147" i="57"/>
  <c r="B147" i="57"/>
  <c r="L145" i="57"/>
  <c r="D145" i="57"/>
  <c r="F143" i="57"/>
  <c r="B143" i="57"/>
  <c r="L141" i="57"/>
  <c r="D141" i="57"/>
  <c r="F139" i="57"/>
  <c r="B139" i="57"/>
  <c r="L137" i="57"/>
  <c r="D137" i="57"/>
  <c r="F135" i="57"/>
  <c r="B135" i="57"/>
  <c r="L133" i="57"/>
  <c r="D133" i="57"/>
  <c r="F131" i="57"/>
  <c r="B131" i="57"/>
  <c r="L129" i="57"/>
  <c r="D129" i="57"/>
  <c r="B127" i="57"/>
  <c r="L125" i="57"/>
  <c r="C125" i="57" s="1"/>
  <c r="B123" i="57"/>
  <c r="F148" i="57"/>
  <c r="M147" i="57"/>
  <c r="I147" i="57"/>
  <c r="E147" i="57"/>
  <c r="F144" i="57"/>
  <c r="M143" i="57"/>
  <c r="I143" i="57"/>
  <c r="E143" i="57"/>
  <c r="F140" i="57"/>
  <c r="M139" i="57"/>
  <c r="I139" i="57"/>
  <c r="E139" i="57"/>
  <c r="F136" i="57"/>
  <c r="M135" i="57"/>
  <c r="I135" i="57"/>
  <c r="E135" i="57"/>
  <c r="F132" i="57"/>
  <c r="M131" i="57"/>
  <c r="I131" i="57"/>
  <c r="P131" i="57" s="1"/>
  <c r="E131" i="57"/>
  <c r="F128" i="57"/>
  <c r="M127" i="57"/>
  <c r="N127" i="57" s="1"/>
  <c r="F127" i="57" s="1"/>
  <c r="I127" i="57"/>
  <c r="A127" i="57" s="1"/>
  <c r="E127" i="57"/>
  <c r="M123" i="57"/>
  <c r="N123" i="57" s="1"/>
  <c r="F123" i="57" s="1"/>
  <c r="I123" i="57"/>
  <c r="A123" i="57" s="1"/>
  <c r="E123" i="57"/>
  <c r="C119" i="57"/>
  <c r="A119" i="57"/>
  <c r="E119" i="57"/>
  <c r="I119" i="57"/>
  <c r="D119" i="57"/>
  <c r="L119" i="57"/>
  <c r="B119" i="57"/>
  <c r="C115" i="57"/>
  <c r="A115" i="57"/>
  <c r="E115" i="57"/>
  <c r="I115" i="57"/>
  <c r="M115" i="57"/>
  <c r="D115" i="57"/>
  <c r="L115" i="57"/>
  <c r="B115" i="57"/>
  <c r="C111" i="57"/>
  <c r="A111" i="57"/>
  <c r="E111" i="57"/>
  <c r="I111" i="57"/>
  <c r="M111" i="57"/>
  <c r="D111" i="57"/>
  <c r="L111" i="57"/>
  <c r="B111" i="57"/>
  <c r="C107" i="57"/>
  <c r="A107" i="57"/>
  <c r="E107" i="57"/>
  <c r="I107" i="57"/>
  <c r="M107" i="57"/>
  <c r="D107" i="57"/>
  <c r="L107" i="57"/>
  <c r="B107" i="57"/>
  <c r="C103" i="57"/>
  <c r="A103" i="57"/>
  <c r="E103" i="57"/>
  <c r="I103" i="57"/>
  <c r="M103" i="57"/>
  <c r="D103" i="57"/>
  <c r="L103" i="57"/>
  <c r="B103" i="57"/>
  <c r="C99" i="57"/>
  <c r="A99" i="57"/>
  <c r="E99" i="57"/>
  <c r="I99" i="57"/>
  <c r="M99" i="57"/>
  <c r="D99" i="57"/>
  <c r="L99" i="57"/>
  <c r="B99" i="57"/>
  <c r="N119" i="57"/>
  <c r="C95" i="57"/>
  <c r="I95" i="57"/>
  <c r="A95" i="57" s="1"/>
  <c r="M95" i="57"/>
  <c r="N95" i="57" s="1"/>
  <c r="F95" i="57" s="1"/>
  <c r="L95" i="57"/>
  <c r="D95" i="57" s="1"/>
  <c r="B95" i="57"/>
  <c r="M119" i="57"/>
  <c r="N115" i="57"/>
  <c r="N111" i="57"/>
  <c r="N107" i="57"/>
  <c r="N103" i="57"/>
  <c r="N99" i="57"/>
  <c r="E94" i="57"/>
  <c r="D93" i="57"/>
  <c r="C118" i="57"/>
  <c r="F117" i="57"/>
  <c r="M116" i="57"/>
  <c r="I116" i="57"/>
  <c r="E116" i="57"/>
  <c r="A116" i="57"/>
  <c r="C114" i="57"/>
  <c r="F113" i="57"/>
  <c r="M112" i="57"/>
  <c r="I112" i="57"/>
  <c r="E112" i="57"/>
  <c r="A112" i="57"/>
  <c r="C110" i="57"/>
  <c r="F109" i="57"/>
  <c r="M108" i="57"/>
  <c r="I108" i="57"/>
  <c r="E108" i="57"/>
  <c r="A108" i="57"/>
  <c r="C106" i="57"/>
  <c r="F105" i="57"/>
  <c r="M104" i="57"/>
  <c r="I104" i="57"/>
  <c r="E104" i="57"/>
  <c r="A104" i="57"/>
  <c r="C102" i="57"/>
  <c r="F101" i="57"/>
  <c r="M100" i="57"/>
  <c r="I100" i="57"/>
  <c r="E100" i="57"/>
  <c r="A100" i="57"/>
  <c r="C98" i="57"/>
  <c r="B97" i="57"/>
  <c r="I96" i="57"/>
  <c r="A96" i="57" s="1"/>
  <c r="C94" i="57"/>
  <c r="F93" i="57"/>
  <c r="B93" i="57"/>
  <c r="F116" i="57"/>
  <c r="B116" i="57"/>
  <c r="F112" i="57"/>
  <c r="B112" i="57"/>
  <c r="F108" i="57"/>
  <c r="B108" i="57"/>
  <c r="F104" i="57"/>
  <c r="B104" i="57"/>
  <c r="F100" i="57"/>
  <c r="B100" i="57"/>
  <c r="B96" i="57"/>
  <c r="F118" i="57"/>
  <c r="L116" i="57"/>
  <c r="F114" i="57"/>
  <c r="L112" i="57"/>
  <c r="F110" i="57"/>
  <c r="L108" i="57"/>
  <c r="F106" i="57"/>
  <c r="L104" i="57"/>
  <c r="F102" i="57"/>
  <c r="L100" i="57"/>
  <c r="F98" i="57"/>
  <c r="M97" i="57"/>
  <c r="N97" i="57" s="1"/>
  <c r="F97" i="57" s="1"/>
  <c r="I97" i="57"/>
  <c r="A97" i="57" s="1"/>
  <c r="L96" i="57"/>
  <c r="C96" i="57" s="1"/>
  <c r="F94" i="57"/>
  <c r="M93" i="57"/>
  <c r="N93" i="57" s="1"/>
  <c r="I93" i="57"/>
  <c r="A93" i="57" s="1"/>
  <c r="E93" i="57"/>
  <c r="C64" i="57"/>
  <c r="D64" i="57"/>
  <c r="M64" i="57"/>
  <c r="M66" i="57"/>
  <c r="N66" i="57" s="1"/>
  <c r="C66" i="57"/>
  <c r="B89" i="57"/>
  <c r="N85" i="57"/>
  <c r="F85" i="57"/>
  <c r="B81" i="57"/>
  <c r="N77" i="57"/>
  <c r="F77" i="57"/>
  <c r="N73" i="57"/>
  <c r="F73" i="57"/>
  <c r="N69" i="57"/>
  <c r="B65" i="57"/>
  <c r="M89" i="57"/>
  <c r="I89" i="57"/>
  <c r="E89" i="57"/>
  <c r="A89" i="57"/>
  <c r="D88" i="57"/>
  <c r="C87" i="57"/>
  <c r="F86" i="57"/>
  <c r="M85" i="57"/>
  <c r="I85" i="57"/>
  <c r="E85" i="57"/>
  <c r="A85" i="57"/>
  <c r="L84" i="57"/>
  <c r="D84" i="57"/>
  <c r="C83" i="57"/>
  <c r="F82" i="57"/>
  <c r="M81" i="57"/>
  <c r="I81" i="57"/>
  <c r="P81" i="57" s="1"/>
  <c r="E81" i="57"/>
  <c r="A81" i="57"/>
  <c r="L80" i="57"/>
  <c r="D80" i="57"/>
  <c r="C79" i="57"/>
  <c r="F78" i="57"/>
  <c r="M77" i="57"/>
  <c r="I77" i="57"/>
  <c r="P77" i="57" s="1"/>
  <c r="E77" i="57"/>
  <c r="A77" i="57"/>
  <c r="D76" i="57"/>
  <c r="C75" i="57"/>
  <c r="F74" i="57"/>
  <c r="M73" i="57"/>
  <c r="I73" i="57"/>
  <c r="E73" i="57"/>
  <c r="A73" i="57"/>
  <c r="D72" i="57"/>
  <c r="C71" i="57"/>
  <c r="F70" i="57"/>
  <c r="B70" i="57"/>
  <c r="M69" i="57"/>
  <c r="I69" i="57"/>
  <c r="E69" i="57"/>
  <c r="A69" i="57"/>
  <c r="D68" i="57"/>
  <c r="C67" i="57"/>
  <c r="F66" i="57"/>
  <c r="B66" i="57"/>
  <c r="I65" i="57"/>
  <c r="A65" i="57" s="1"/>
  <c r="C63" i="57"/>
  <c r="L89" i="57"/>
  <c r="D89" i="57"/>
  <c r="F87" i="57"/>
  <c r="B87" i="57"/>
  <c r="L85" i="57"/>
  <c r="D85" i="57"/>
  <c r="F83" i="57"/>
  <c r="B83" i="57"/>
  <c r="L81" i="57"/>
  <c r="D81" i="57"/>
  <c r="F79" i="57"/>
  <c r="B79" i="57"/>
  <c r="L77" i="57"/>
  <c r="D77" i="57"/>
  <c r="F75" i="57"/>
  <c r="B75" i="57"/>
  <c r="L73" i="57"/>
  <c r="D73" i="57"/>
  <c r="F71" i="57"/>
  <c r="B71" i="57"/>
  <c r="E70" i="57"/>
  <c r="L69" i="57"/>
  <c r="D69" i="57"/>
  <c r="C68" i="57"/>
  <c r="F67" i="57"/>
  <c r="B67" i="57"/>
  <c r="I66" i="57"/>
  <c r="E66" i="57"/>
  <c r="A66" i="57"/>
  <c r="L65" i="57"/>
  <c r="C65" i="57" s="1"/>
  <c r="B63" i="57"/>
  <c r="N89" i="57"/>
  <c r="F89" i="57"/>
  <c r="B85" i="57"/>
  <c r="N81" i="57"/>
  <c r="F81" i="57"/>
  <c r="B77" i="57"/>
  <c r="B73" i="57"/>
  <c r="F69" i="57"/>
  <c r="B69" i="57"/>
  <c r="F88" i="57"/>
  <c r="M87" i="57"/>
  <c r="I87" i="57"/>
  <c r="E87" i="57"/>
  <c r="F84" i="57"/>
  <c r="M83" i="57"/>
  <c r="I83" i="57"/>
  <c r="E83" i="57"/>
  <c r="F80" i="57"/>
  <c r="M79" i="57"/>
  <c r="I79" i="57"/>
  <c r="P79" i="57" s="1"/>
  <c r="E79" i="57"/>
  <c r="F76" i="57"/>
  <c r="M75" i="57"/>
  <c r="I75" i="57"/>
  <c r="P75" i="57" s="1"/>
  <c r="E75" i="57"/>
  <c r="F72" i="57"/>
  <c r="M71" i="57"/>
  <c r="I71" i="57"/>
  <c r="E71" i="57"/>
  <c r="F68" i="57"/>
  <c r="M67" i="57"/>
  <c r="N67" i="57" s="1"/>
  <c r="I67" i="57"/>
  <c r="A67" i="57" s="1"/>
  <c r="E67" i="57"/>
  <c r="M63" i="57"/>
  <c r="N63" i="57" s="1"/>
  <c r="F63" i="57" s="1"/>
  <c r="I63" i="57"/>
  <c r="A63" i="57" s="1"/>
  <c r="E63" i="57"/>
  <c r="C35" i="57"/>
  <c r="N59" i="57"/>
  <c r="F59" i="57"/>
  <c r="F47" i="57"/>
  <c r="D33" i="57"/>
  <c r="M59" i="57"/>
  <c r="I59" i="57"/>
  <c r="E59" i="57"/>
  <c r="A59" i="57"/>
  <c r="F56" i="57"/>
  <c r="B56" i="57"/>
  <c r="M55" i="57"/>
  <c r="I55" i="57"/>
  <c r="E55" i="57"/>
  <c r="A55" i="57"/>
  <c r="F52" i="57"/>
  <c r="B52" i="57"/>
  <c r="M51" i="57"/>
  <c r="I51" i="57"/>
  <c r="E51" i="57"/>
  <c r="A51" i="57"/>
  <c r="F48" i="57"/>
  <c r="B48" i="57"/>
  <c r="M47" i="57"/>
  <c r="I47" i="57"/>
  <c r="E47" i="57"/>
  <c r="A47" i="57"/>
  <c r="F44" i="57"/>
  <c r="B44" i="57"/>
  <c r="M43" i="57"/>
  <c r="I43" i="57"/>
  <c r="E43" i="57"/>
  <c r="A43" i="57"/>
  <c r="F40" i="57"/>
  <c r="B40" i="57"/>
  <c r="M39" i="57"/>
  <c r="I39" i="57"/>
  <c r="E39" i="57"/>
  <c r="A39" i="57"/>
  <c r="C37" i="57"/>
  <c r="B36" i="57"/>
  <c r="I35" i="57"/>
  <c r="A35" i="57" s="1"/>
  <c r="D34" i="57"/>
  <c r="N55" i="57"/>
  <c r="F55" i="57"/>
  <c r="N51" i="57"/>
  <c r="F51" i="57"/>
  <c r="B51" i="57"/>
  <c r="N47" i="57"/>
  <c r="B47" i="57"/>
  <c r="B43" i="57"/>
  <c r="B39" i="57"/>
  <c r="L59" i="57"/>
  <c r="D59" i="57"/>
  <c r="C58" i="57"/>
  <c r="F57" i="57"/>
  <c r="M56" i="57"/>
  <c r="I56" i="57"/>
  <c r="E56" i="57"/>
  <c r="A56" i="57"/>
  <c r="L55" i="57"/>
  <c r="D55" i="57"/>
  <c r="C54" i="57"/>
  <c r="F53" i="57"/>
  <c r="M52" i="57"/>
  <c r="I52" i="57"/>
  <c r="E52" i="57"/>
  <c r="A52" i="57"/>
  <c r="L51" i="57"/>
  <c r="D51" i="57"/>
  <c r="C50" i="57"/>
  <c r="F49" i="57"/>
  <c r="M48" i="57"/>
  <c r="I48" i="57"/>
  <c r="E48" i="57"/>
  <c r="A48" i="57"/>
  <c r="L47" i="57"/>
  <c r="D47" i="57"/>
  <c r="C46" i="57"/>
  <c r="F45" i="57"/>
  <c r="M44" i="57"/>
  <c r="I44" i="57"/>
  <c r="E44" i="57"/>
  <c r="A44" i="57"/>
  <c r="L43" i="57"/>
  <c r="D43" i="57"/>
  <c r="C42" i="57"/>
  <c r="F41" i="57"/>
  <c r="M40" i="57"/>
  <c r="I40" i="57"/>
  <c r="E40" i="57"/>
  <c r="A40" i="57"/>
  <c r="L39" i="57"/>
  <c r="D39" i="57"/>
  <c r="C38" i="57"/>
  <c r="F37" i="57"/>
  <c r="B37" i="57"/>
  <c r="I36" i="57"/>
  <c r="A36" i="57"/>
  <c r="L35" i="57"/>
  <c r="M35" i="57" s="1"/>
  <c r="D35" i="57"/>
  <c r="F33" i="57"/>
  <c r="B33" i="57"/>
  <c r="B59" i="57"/>
  <c r="B55" i="57"/>
  <c r="N43" i="57"/>
  <c r="F43" i="57"/>
  <c r="N39" i="57"/>
  <c r="F39" i="57"/>
  <c r="B35" i="57"/>
  <c r="E34" i="57"/>
  <c r="F58" i="57"/>
  <c r="L56" i="57"/>
  <c r="F54" i="57"/>
  <c r="L52" i="57"/>
  <c r="F50" i="57"/>
  <c r="L48" i="57"/>
  <c r="F46" i="57"/>
  <c r="L44" i="57"/>
  <c r="F42" i="57"/>
  <c r="L40" i="57"/>
  <c r="F38" i="57"/>
  <c r="M37" i="57"/>
  <c r="N37" i="57" s="1"/>
  <c r="I37" i="57"/>
  <c r="A37" i="57" s="1"/>
  <c r="E37" i="57"/>
  <c r="L36" i="57"/>
  <c r="C36" i="57" s="1"/>
  <c r="F34" i="57"/>
  <c r="M33" i="57"/>
  <c r="N33" i="57" s="1"/>
  <c r="I33" i="57"/>
  <c r="A33" i="57" s="1"/>
  <c r="E33" i="57"/>
  <c r="C32" i="57"/>
  <c r="E8" i="57"/>
  <c r="N8" i="57"/>
  <c r="C5" i="57"/>
  <c r="D5" i="57"/>
  <c r="M5" i="57"/>
  <c r="N26" i="57"/>
  <c r="F26" i="57"/>
  <c r="N22" i="57"/>
  <c r="N18" i="57"/>
  <c r="F18" i="57"/>
  <c r="B14" i="57"/>
  <c r="F10" i="57"/>
  <c r="B10" i="57"/>
  <c r="D8" i="57"/>
  <c r="B6" i="57"/>
  <c r="L29" i="57"/>
  <c r="D29" i="57"/>
  <c r="C28" i="57"/>
  <c r="F27" i="57"/>
  <c r="M26" i="57"/>
  <c r="I26" i="57"/>
  <c r="E26" i="57"/>
  <c r="A26" i="57"/>
  <c r="L25" i="57"/>
  <c r="D25" i="57"/>
  <c r="C24" i="57"/>
  <c r="F23" i="57"/>
  <c r="M22" i="57"/>
  <c r="I22" i="57"/>
  <c r="E22" i="57"/>
  <c r="A22" i="57"/>
  <c r="L21" i="57"/>
  <c r="D21" i="57"/>
  <c r="C20" i="57"/>
  <c r="F19" i="57"/>
  <c r="M18" i="57"/>
  <c r="I18" i="57"/>
  <c r="E18" i="57"/>
  <c r="A18" i="57"/>
  <c r="L17" i="57"/>
  <c r="D17" i="57"/>
  <c r="C16" i="57"/>
  <c r="F15" i="57"/>
  <c r="B15" i="57"/>
  <c r="M14" i="57"/>
  <c r="I14" i="57"/>
  <c r="E14" i="57"/>
  <c r="A14" i="57"/>
  <c r="L13" i="57"/>
  <c r="D13" i="57"/>
  <c r="C12" i="57"/>
  <c r="F11" i="57"/>
  <c r="M10" i="57"/>
  <c r="I10" i="57"/>
  <c r="E10" i="57"/>
  <c r="A10" i="57"/>
  <c r="L9" i="57"/>
  <c r="D9" i="57"/>
  <c r="C8" i="57"/>
  <c r="B7" i="57"/>
  <c r="I6" i="57"/>
  <c r="A6" i="57"/>
  <c r="C4" i="57"/>
  <c r="B26" i="57"/>
  <c r="B22" i="57"/>
  <c r="B18" i="57"/>
  <c r="N14" i="57"/>
  <c r="F14" i="57"/>
  <c r="N10" i="57"/>
  <c r="C29" i="57"/>
  <c r="F28" i="57"/>
  <c r="L26" i="57"/>
  <c r="D26" i="57"/>
  <c r="C25" i="57"/>
  <c r="F24" i="57"/>
  <c r="L22" i="57"/>
  <c r="D22" i="57"/>
  <c r="C21" i="57"/>
  <c r="F20" i="57"/>
  <c r="L18" i="57"/>
  <c r="D18" i="57"/>
  <c r="C17" i="57"/>
  <c r="F16" i="57"/>
  <c r="L14" i="57"/>
  <c r="D14" i="57"/>
  <c r="C13" i="57"/>
  <c r="F12" i="57"/>
  <c r="L10" i="57"/>
  <c r="D10" i="57"/>
  <c r="C9" i="57"/>
  <c r="F8" i="57"/>
  <c r="M7" i="57"/>
  <c r="N7" i="57" s="1"/>
  <c r="F7" i="57" s="1"/>
  <c r="I7" i="57"/>
  <c r="A7" i="57" s="1"/>
  <c r="E7" i="57"/>
  <c r="L6" i="57"/>
  <c r="M6" i="57" s="1"/>
  <c r="F4" i="57"/>
  <c r="B4" i="57"/>
  <c r="F29" i="57"/>
  <c r="F25" i="57"/>
  <c r="F21" i="57"/>
  <c r="F17" i="57"/>
  <c r="F13" i="57"/>
  <c r="F9" i="57"/>
  <c r="M4" i="57"/>
  <c r="N4" i="57" s="1"/>
  <c r="I4" i="57"/>
  <c r="A4" i="57" s="1"/>
  <c r="E4" i="57"/>
  <c r="I92" i="63"/>
  <c r="A92" i="63" s="1"/>
  <c r="P127" i="63"/>
  <c r="L3" i="63"/>
  <c r="C3" i="63" s="1"/>
  <c r="I122" i="63"/>
  <c r="A122" i="63" s="1"/>
  <c r="I3" i="63"/>
  <c r="A3" i="63" s="1"/>
  <c r="I62" i="63"/>
  <c r="A62" i="63" s="1"/>
  <c r="N62" i="63"/>
  <c r="F62" i="63" s="1"/>
  <c r="L122" i="63"/>
  <c r="C122" i="63" s="1"/>
  <c r="D122" i="63"/>
  <c r="C62" i="63"/>
  <c r="D92" i="63"/>
  <c r="M92" i="63"/>
  <c r="E92" i="63" s="1"/>
  <c r="D62" i="63"/>
  <c r="B122" i="63"/>
  <c r="M122" i="63"/>
  <c r="L152" i="63"/>
  <c r="I152" i="63"/>
  <c r="A152" i="63" s="1"/>
  <c r="M152" i="63"/>
  <c r="E152" i="63" s="1"/>
  <c r="L3" i="62"/>
  <c r="D3" i="62" s="1"/>
  <c r="D62" i="62"/>
  <c r="M3" i="62"/>
  <c r="E3" i="62" s="1"/>
  <c r="I3" i="62"/>
  <c r="A3" i="62" s="1"/>
  <c r="I32" i="62"/>
  <c r="A32" i="62" s="1"/>
  <c r="L32" i="62"/>
  <c r="C32" i="62" s="1"/>
  <c r="I152" i="62"/>
  <c r="A152" i="62" s="1"/>
  <c r="I92" i="62"/>
  <c r="A92" i="62" s="1"/>
  <c r="N92" i="62"/>
  <c r="F92" i="62" s="1"/>
  <c r="P132" i="62"/>
  <c r="I122" i="62"/>
  <c r="A122" i="62" s="1"/>
  <c r="L122" i="62"/>
  <c r="M122" i="62" s="1"/>
  <c r="D122" i="62"/>
  <c r="I62" i="62"/>
  <c r="A62" i="62" s="1"/>
  <c r="M62" i="62"/>
  <c r="E62" i="62" s="1"/>
  <c r="P74" i="62"/>
  <c r="P75" i="62"/>
  <c r="P76" i="62"/>
  <c r="P77" i="62"/>
  <c r="P78" i="62"/>
  <c r="P79" i="62"/>
  <c r="P80" i="62"/>
  <c r="P81" i="62"/>
  <c r="D92" i="62"/>
  <c r="P131" i="62"/>
  <c r="P130" i="62"/>
  <c r="P134" i="62"/>
  <c r="P127" i="62"/>
  <c r="P128" i="62"/>
  <c r="P133" i="62"/>
  <c r="C152" i="62"/>
  <c r="N152" i="62"/>
  <c r="F152" i="62" s="1"/>
  <c r="D3" i="61"/>
  <c r="E3" i="61"/>
  <c r="A3" i="61"/>
  <c r="M3" i="61"/>
  <c r="N3" i="61" s="1"/>
  <c r="F3" i="61" s="1"/>
  <c r="I122" i="61"/>
  <c r="A122" i="61" s="1"/>
  <c r="M32" i="61"/>
  <c r="I32" i="61"/>
  <c r="E32" i="61"/>
  <c r="A32" i="61"/>
  <c r="N62" i="61"/>
  <c r="F62" i="61" s="1"/>
  <c r="B32" i="61"/>
  <c r="L32" i="61"/>
  <c r="D32" i="61"/>
  <c r="C32" i="61"/>
  <c r="N32" i="61"/>
  <c r="D62" i="61"/>
  <c r="L62" i="61"/>
  <c r="C62" i="61" s="1"/>
  <c r="P79" i="61"/>
  <c r="C92" i="61"/>
  <c r="A62" i="61"/>
  <c r="E62" i="61"/>
  <c r="I62" i="61"/>
  <c r="M62" i="61"/>
  <c r="P74" i="61"/>
  <c r="P76" i="61"/>
  <c r="P77" i="61"/>
  <c r="P80" i="61"/>
  <c r="M92" i="61"/>
  <c r="N92" i="61" s="1"/>
  <c r="F92" i="61" s="1"/>
  <c r="I92" i="61"/>
  <c r="A92" i="61" s="1"/>
  <c r="E92" i="61"/>
  <c r="L122" i="61"/>
  <c r="D122" i="61" s="1"/>
  <c r="L152" i="61"/>
  <c r="C152" i="61" s="1"/>
  <c r="I152" i="61"/>
  <c r="A152" i="61" s="1"/>
  <c r="M152" i="61"/>
  <c r="N152" i="61" s="1"/>
  <c r="F152" i="61" s="1"/>
  <c r="C3" i="60"/>
  <c r="D32" i="60"/>
  <c r="L32" i="60"/>
  <c r="I152" i="60"/>
  <c r="A152" i="60" s="1"/>
  <c r="I122" i="60"/>
  <c r="A122" i="60" s="1"/>
  <c r="I92" i="60"/>
  <c r="A92" i="60" s="1"/>
  <c r="E3" i="60"/>
  <c r="I3" i="60"/>
  <c r="A3" i="60" s="1"/>
  <c r="M3" i="60"/>
  <c r="N3" i="60" s="1"/>
  <c r="F3" i="60" s="1"/>
  <c r="E62" i="60"/>
  <c r="I62" i="60"/>
  <c r="A62" i="60" s="1"/>
  <c r="M62" i="60"/>
  <c r="N62" i="60" s="1"/>
  <c r="F62" i="60" s="1"/>
  <c r="P74" i="60"/>
  <c r="P75" i="60"/>
  <c r="P76" i="60"/>
  <c r="P77" i="60"/>
  <c r="P78" i="60"/>
  <c r="P79" i="60"/>
  <c r="P80" i="60"/>
  <c r="P81" i="60"/>
  <c r="D152" i="60"/>
  <c r="C152" i="60"/>
  <c r="P77" i="59"/>
  <c r="F32" i="59"/>
  <c r="N32" i="59"/>
  <c r="C32" i="59"/>
  <c r="C3" i="59"/>
  <c r="D32" i="59"/>
  <c r="L32" i="59"/>
  <c r="I62" i="59"/>
  <c r="A62" i="59" s="1"/>
  <c r="L62" i="59"/>
  <c r="C62" i="59" s="1"/>
  <c r="I92" i="59"/>
  <c r="A92" i="59" s="1"/>
  <c r="L92" i="59"/>
  <c r="M92" i="59" s="1"/>
  <c r="D92" i="59"/>
  <c r="C92" i="59"/>
  <c r="B32" i="59"/>
  <c r="N3" i="59"/>
  <c r="F3" i="59" s="1"/>
  <c r="D3" i="59"/>
  <c r="A32" i="59"/>
  <c r="E32" i="59"/>
  <c r="I32" i="59"/>
  <c r="B92" i="59"/>
  <c r="P75" i="59"/>
  <c r="P76" i="59"/>
  <c r="C122" i="59"/>
  <c r="M122" i="59"/>
  <c r="N122" i="59" s="1"/>
  <c r="F122" i="59" s="1"/>
  <c r="I122" i="59"/>
  <c r="A122" i="59" s="1"/>
  <c r="E122" i="59"/>
  <c r="P128" i="59"/>
  <c r="P129" i="59"/>
  <c r="P130" i="59"/>
  <c r="P132" i="59"/>
  <c r="P133" i="59"/>
  <c r="P134" i="59"/>
  <c r="L152" i="59"/>
  <c r="C152" i="59" s="1"/>
  <c r="A152" i="59"/>
  <c r="I152" i="59"/>
  <c r="C3" i="58"/>
  <c r="D3" i="58"/>
  <c r="I62" i="58"/>
  <c r="A62" i="58" s="1"/>
  <c r="E3" i="58"/>
  <c r="I3" i="58"/>
  <c r="A3" i="58" s="1"/>
  <c r="M3" i="58"/>
  <c r="N3" i="58" s="1"/>
  <c r="F3" i="58" s="1"/>
  <c r="P131" i="58"/>
  <c r="I122" i="58"/>
  <c r="A122" i="58" s="1"/>
  <c r="I92" i="58"/>
  <c r="A92" i="58" s="1"/>
  <c r="C92" i="58"/>
  <c r="M92" i="58"/>
  <c r="E92" i="58" s="1"/>
  <c r="D92" i="58"/>
  <c r="P75" i="58"/>
  <c r="P76" i="58"/>
  <c r="P77" i="58"/>
  <c r="P78" i="58"/>
  <c r="P79" i="58"/>
  <c r="P80" i="58"/>
  <c r="P81" i="58"/>
  <c r="I152" i="58"/>
  <c r="A152" i="58" s="1"/>
  <c r="L152" i="58"/>
  <c r="C152" i="58" s="1"/>
  <c r="B122" i="58"/>
  <c r="L122" i="58"/>
  <c r="M122" i="58" s="1"/>
  <c r="E122" i="58" s="1"/>
  <c r="L3" i="57"/>
  <c r="M3" i="57" s="1"/>
  <c r="E3" i="57" s="1"/>
  <c r="B92" i="57"/>
  <c r="M122" i="57"/>
  <c r="E122" i="57" s="1"/>
  <c r="B122" i="57"/>
  <c r="L122" i="57"/>
  <c r="P134" i="57"/>
  <c r="P74" i="57"/>
  <c r="P80" i="57"/>
  <c r="P130" i="57"/>
  <c r="P132" i="57"/>
  <c r="M62" i="57"/>
  <c r="E62" i="57" s="1"/>
  <c r="D62" i="57"/>
  <c r="C62" i="57"/>
  <c r="B3" i="57"/>
  <c r="N3" i="57"/>
  <c r="F3" i="57" s="1"/>
  <c r="I122" i="57"/>
  <c r="A122" i="57" s="1"/>
  <c r="I62" i="57"/>
  <c r="A62" i="57" s="1"/>
  <c r="D3" i="57"/>
  <c r="M92" i="57"/>
  <c r="N92" i="57" s="1"/>
  <c r="F92" i="57" s="1"/>
  <c r="I92" i="57"/>
  <c r="A92" i="57" s="1"/>
  <c r="E92" i="57"/>
  <c r="C92" i="57"/>
  <c r="I32" i="57"/>
  <c r="A32" i="57" s="1"/>
  <c r="M32" i="57"/>
  <c r="N32" i="57" s="1"/>
  <c r="F32" i="57" s="1"/>
  <c r="I152" i="57"/>
  <c r="A152" i="57" s="1"/>
  <c r="L152" i="57"/>
  <c r="M152" i="57" s="1"/>
  <c r="N152" i="57" s="1"/>
  <c r="F152" i="57" s="1"/>
  <c r="G153" i="56"/>
  <c r="H153" i="56"/>
  <c r="J153" i="56"/>
  <c r="O153" i="56"/>
  <c r="G154" i="56"/>
  <c r="H154" i="56"/>
  <c r="J154" i="56"/>
  <c r="B154" i="56" s="1"/>
  <c r="O154" i="56"/>
  <c r="G155" i="56"/>
  <c r="H155" i="56"/>
  <c r="J155" i="56"/>
  <c r="O155" i="56"/>
  <c r="G156" i="56"/>
  <c r="H156" i="56"/>
  <c r="J156" i="56"/>
  <c r="O156" i="56"/>
  <c r="G157" i="56"/>
  <c r="H157" i="56"/>
  <c r="J157" i="56"/>
  <c r="B157" i="56" s="1"/>
  <c r="O157" i="56"/>
  <c r="G158" i="56"/>
  <c r="H158" i="56"/>
  <c r="J158" i="56"/>
  <c r="B158" i="56" s="1"/>
  <c r="K158" i="56"/>
  <c r="O158" i="56"/>
  <c r="G159" i="56"/>
  <c r="H159" i="56"/>
  <c r="J159" i="56"/>
  <c r="C159" i="56" s="1"/>
  <c r="K159" i="56"/>
  <c r="O159" i="56"/>
  <c r="G160" i="56"/>
  <c r="H160" i="56"/>
  <c r="J160" i="56"/>
  <c r="K160" i="56"/>
  <c r="O160" i="56"/>
  <c r="G161" i="56"/>
  <c r="H161" i="56"/>
  <c r="J161" i="56"/>
  <c r="B161" i="56" s="1"/>
  <c r="K161" i="56"/>
  <c r="O161" i="56"/>
  <c r="G162" i="56"/>
  <c r="H162" i="56"/>
  <c r="J162" i="56"/>
  <c r="B162" i="56" s="1"/>
  <c r="K162" i="56"/>
  <c r="O162" i="56"/>
  <c r="G163" i="56"/>
  <c r="H163" i="56"/>
  <c r="J163" i="56"/>
  <c r="C163" i="56" s="1"/>
  <c r="K163" i="56"/>
  <c r="O163" i="56"/>
  <c r="G164" i="56"/>
  <c r="H164" i="56"/>
  <c r="J164" i="56"/>
  <c r="C164" i="56" s="1"/>
  <c r="K164" i="56"/>
  <c r="O164" i="56"/>
  <c r="G165" i="56"/>
  <c r="H165" i="56"/>
  <c r="J165" i="56"/>
  <c r="B165" i="56" s="1"/>
  <c r="K165" i="56"/>
  <c r="L165" i="56"/>
  <c r="O165" i="56"/>
  <c r="G166" i="56"/>
  <c r="H166" i="56"/>
  <c r="J166" i="56"/>
  <c r="B166" i="56" s="1"/>
  <c r="K166" i="56"/>
  <c r="M166" i="56"/>
  <c r="O166" i="56"/>
  <c r="G167" i="56"/>
  <c r="H167" i="56"/>
  <c r="J167" i="56"/>
  <c r="C167" i="56" s="1"/>
  <c r="K167" i="56"/>
  <c r="O167" i="56"/>
  <c r="G168" i="56"/>
  <c r="H168" i="56"/>
  <c r="J168" i="56"/>
  <c r="B168" i="56" s="1"/>
  <c r="K168" i="56"/>
  <c r="N168" i="56"/>
  <c r="O168" i="56"/>
  <c r="G169" i="56"/>
  <c r="H169" i="56"/>
  <c r="J169" i="56"/>
  <c r="B169" i="56" s="1"/>
  <c r="K169" i="56"/>
  <c r="O169" i="56"/>
  <c r="G170" i="56"/>
  <c r="H170" i="56"/>
  <c r="J170" i="56"/>
  <c r="B170" i="56" s="1"/>
  <c r="K170" i="56"/>
  <c r="M170" i="56"/>
  <c r="O170" i="56"/>
  <c r="G171" i="56"/>
  <c r="H171" i="56"/>
  <c r="J171" i="56"/>
  <c r="C171" i="56" s="1"/>
  <c r="K171" i="56"/>
  <c r="O171" i="56"/>
  <c r="G172" i="56"/>
  <c r="H172" i="56"/>
  <c r="J172" i="56"/>
  <c r="K172" i="56"/>
  <c r="O172" i="56"/>
  <c r="G173" i="56"/>
  <c r="H173" i="56"/>
  <c r="J173" i="56"/>
  <c r="E173" i="56" s="1"/>
  <c r="K173" i="56"/>
  <c r="O173" i="56"/>
  <c r="G174" i="56"/>
  <c r="H174" i="56"/>
  <c r="J174" i="56"/>
  <c r="B174" i="56" s="1"/>
  <c r="K174" i="56"/>
  <c r="O174" i="56"/>
  <c r="G175" i="56"/>
  <c r="H175" i="56"/>
  <c r="J175" i="56"/>
  <c r="C175" i="56" s="1"/>
  <c r="K175" i="56"/>
  <c r="O175" i="56"/>
  <c r="G176" i="56"/>
  <c r="H176" i="56"/>
  <c r="J176" i="56"/>
  <c r="A176" i="56" s="1"/>
  <c r="K176" i="56"/>
  <c r="O176" i="56"/>
  <c r="G177" i="56"/>
  <c r="H177" i="56"/>
  <c r="J177" i="56"/>
  <c r="E177" i="56" s="1"/>
  <c r="K177" i="56"/>
  <c r="O177" i="56"/>
  <c r="G178" i="56"/>
  <c r="H178" i="56"/>
  <c r="J178" i="56"/>
  <c r="B178" i="56" s="1"/>
  <c r="K178" i="56"/>
  <c r="O178" i="56"/>
  <c r="G179" i="56"/>
  <c r="H179" i="56"/>
  <c r="J179" i="56"/>
  <c r="C179" i="56" s="1"/>
  <c r="K179" i="56"/>
  <c r="O179" i="56"/>
  <c r="O152" i="56"/>
  <c r="J152" i="56"/>
  <c r="H152" i="56"/>
  <c r="G152" i="56"/>
  <c r="G123" i="56"/>
  <c r="H123" i="56"/>
  <c r="J123" i="56"/>
  <c r="O123" i="56"/>
  <c r="G124" i="56"/>
  <c r="H124" i="56"/>
  <c r="J124" i="56"/>
  <c r="B124" i="56" s="1"/>
  <c r="O124" i="56"/>
  <c r="G125" i="56"/>
  <c r="H125" i="56"/>
  <c r="J125" i="56"/>
  <c r="O125" i="56"/>
  <c r="G126" i="56"/>
  <c r="H126" i="56"/>
  <c r="J126" i="56"/>
  <c r="O126" i="56"/>
  <c r="G127" i="56"/>
  <c r="H127" i="56"/>
  <c r="J127" i="56"/>
  <c r="O127" i="56"/>
  <c r="G128" i="56"/>
  <c r="H128" i="56"/>
  <c r="J128" i="56"/>
  <c r="B128" i="56" s="1"/>
  <c r="K128" i="56"/>
  <c r="O128" i="56"/>
  <c r="G129" i="56"/>
  <c r="H129" i="56"/>
  <c r="J129" i="56"/>
  <c r="C129" i="56" s="1"/>
  <c r="K129" i="56"/>
  <c r="O129" i="56"/>
  <c r="G130" i="56"/>
  <c r="H130" i="56"/>
  <c r="J130" i="56"/>
  <c r="K130" i="56"/>
  <c r="O130" i="56"/>
  <c r="G131" i="56"/>
  <c r="H131" i="56"/>
  <c r="J131" i="56"/>
  <c r="B131" i="56" s="1"/>
  <c r="K131" i="56"/>
  <c r="O131" i="56"/>
  <c r="G132" i="56"/>
  <c r="H132" i="56"/>
  <c r="J132" i="56"/>
  <c r="B132" i="56" s="1"/>
  <c r="K132" i="56"/>
  <c r="O132" i="56"/>
  <c r="G133" i="56"/>
  <c r="H133" i="56"/>
  <c r="J133" i="56"/>
  <c r="C133" i="56" s="1"/>
  <c r="K133" i="56"/>
  <c r="O133" i="56"/>
  <c r="G134" i="56"/>
  <c r="H134" i="56"/>
  <c r="J134" i="56"/>
  <c r="D134" i="56" s="1"/>
  <c r="K134" i="56"/>
  <c r="O134" i="56"/>
  <c r="G135" i="56"/>
  <c r="H135" i="56"/>
  <c r="J135" i="56"/>
  <c r="E135" i="56" s="1"/>
  <c r="K135" i="56"/>
  <c r="O135" i="56"/>
  <c r="G136" i="56"/>
  <c r="H136" i="56"/>
  <c r="J136" i="56"/>
  <c r="E136" i="56" s="1"/>
  <c r="K136" i="56"/>
  <c r="O136" i="56"/>
  <c r="G137" i="56"/>
  <c r="H137" i="56"/>
  <c r="J137" i="56"/>
  <c r="C137" i="56" s="1"/>
  <c r="K137" i="56"/>
  <c r="O137" i="56"/>
  <c r="G138" i="56"/>
  <c r="H138" i="56"/>
  <c r="J138" i="56"/>
  <c r="D138" i="56" s="1"/>
  <c r="K138" i="56"/>
  <c r="O138" i="56"/>
  <c r="G139" i="56"/>
  <c r="H139" i="56"/>
  <c r="J139" i="56"/>
  <c r="A139" i="56" s="1"/>
  <c r="K139" i="56"/>
  <c r="O139" i="56"/>
  <c r="G140" i="56"/>
  <c r="H140" i="56"/>
  <c r="J140" i="56"/>
  <c r="B140" i="56" s="1"/>
  <c r="K140" i="56"/>
  <c r="O140" i="56"/>
  <c r="G141" i="56"/>
  <c r="H141" i="56"/>
  <c r="J141" i="56"/>
  <c r="C141" i="56" s="1"/>
  <c r="K141" i="56"/>
  <c r="O141" i="56"/>
  <c r="G142" i="56"/>
  <c r="H142" i="56"/>
  <c r="J142" i="56"/>
  <c r="D142" i="56" s="1"/>
  <c r="K142" i="56"/>
  <c r="O142" i="56"/>
  <c r="G143" i="56"/>
  <c r="H143" i="56"/>
  <c r="J143" i="56"/>
  <c r="B143" i="56" s="1"/>
  <c r="K143" i="56"/>
  <c r="L143" i="56"/>
  <c r="M143" i="56"/>
  <c r="N143" i="56"/>
  <c r="O143" i="56"/>
  <c r="G144" i="56"/>
  <c r="H144" i="56"/>
  <c r="J144" i="56"/>
  <c r="B144" i="56" s="1"/>
  <c r="K144" i="56"/>
  <c r="N144" i="56"/>
  <c r="O144" i="56"/>
  <c r="G145" i="56"/>
  <c r="H145" i="56"/>
  <c r="J145" i="56"/>
  <c r="C145" i="56" s="1"/>
  <c r="K145" i="56"/>
  <c r="O145" i="56"/>
  <c r="G146" i="56"/>
  <c r="H146" i="56"/>
  <c r="J146" i="56"/>
  <c r="C146" i="56" s="1"/>
  <c r="K146" i="56"/>
  <c r="O146" i="56"/>
  <c r="G147" i="56"/>
  <c r="H147" i="56"/>
  <c r="J147" i="56"/>
  <c r="E147" i="56" s="1"/>
  <c r="K147" i="56"/>
  <c r="O147" i="56"/>
  <c r="G148" i="56"/>
  <c r="H148" i="56"/>
  <c r="J148" i="56"/>
  <c r="E148" i="56" s="1"/>
  <c r="K148" i="56"/>
  <c r="O148" i="56"/>
  <c r="G149" i="56"/>
  <c r="H149" i="56"/>
  <c r="J149" i="56"/>
  <c r="C149" i="56" s="1"/>
  <c r="K149" i="56"/>
  <c r="O149" i="56"/>
  <c r="O122" i="56"/>
  <c r="J122" i="56"/>
  <c r="B122" i="56" s="1"/>
  <c r="H122" i="56"/>
  <c r="G122" i="56"/>
  <c r="G93" i="56"/>
  <c r="H93" i="56"/>
  <c r="J93" i="56"/>
  <c r="O93" i="56"/>
  <c r="G94" i="56"/>
  <c r="H94" i="56"/>
  <c r="J94" i="56"/>
  <c r="B94" i="56" s="1"/>
  <c r="O94" i="56"/>
  <c r="G95" i="56"/>
  <c r="H95" i="56"/>
  <c r="J95" i="56"/>
  <c r="O95" i="56"/>
  <c r="G96" i="56"/>
  <c r="H96" i="56"/>
  <c r="J96" i="56"/>
  <c r="O96" i="56"/>
  <c r="G97" i="56"/>
  <c r="H97" i="56"/>
  <c r="J97" i="56"/>
  <c r="B97" i="56" s="1"/>
  <c r="O97" i="56"/>
  <c r="G98" i="56"/>
  <c r="H98" i="56"/>
  <c r="J98" i="56"/>
  <c r="E98" i="56" s="1"/>
  <c r="K98" i="56"/>
  <c r="O98" i="56"/>
  <c r="G99" i="56"/>
  <c r="H99" i="56"/>
  <c r="J99" i="56"/>
  <c r="C99" i="56" s="1"/>
  <c r="K99" i="56"/>
  <c r="O99" i="56"/>
  <c r="G100" i="56"/>
  <c r="H100" i="56"/>
  <c r="J100" i="56"/>
  <c r="A100" i="56" s="1"/>
  <c r="K100" i="56"/>
  <c r="O100" i="56"/>
  <c r="G101" i="56"/>
  <c r="H101" i="56"/>
  <c r="J101" i="56"/>
  <c r="B101" i="56" s="1"/>
  <c r="K101" i="56"/>
  <c r="O101" i="56"/>
  <c r="G102" i="56"/>
  <c r="H102" i="56"/>
  <c r="J102" i="56"/>
  <c r="B102" i="56" s="1"/>
  <c r="K102" i="56"/>
  <c r="O102" i="56"/>
  <c r="G103" i="56"/>
  <c r="H103" i="56"/>
  <c r="J103" i="56"/>
  <c r="C103" i="56" s="1"/>
  <c r="K103" i="56"/>
  <c r="O103" i="56"/>
  <c r="G104" i="56"/>
  <c r="H104" i="56"/>
  <c r="J104" i="56"/>
  <c r="C104" i="56" s="1"/>
  <c r="K104" i="56"/>
  <c r="O104" i="56"/>
  <c r="G105" i="56"/>
  <c r="H105" i="56"/>
  <c r="J105" i="56"/>
  <c r="E105" i="56" s="1"/>
  <c r="K105" i="56"/>
  <c r="O105" i="56"/>
  <c r="G106" i="56"/>
  <c r="H106" i="56"/>
  <c r="J106" i="56"/>
  <c r="B106" i="56" s="1"/>
  <c r="K106" i="56"/>
  <c r="O106" i="56"/>
  <c r="G107" i="56"/>
  <c r="H107" i="56"/>
  <c r="J107" i="56"/>
  <c r="C107" i="56" s="1"/>
  <c r="K107" i="56"/>
  <c r="O107" i="56"/>
  <c r="G108" i="56"/>
  <c r="H108" i="56"/>
  <c r="J108" i="56"/>
  <c r="C108" i="56" s="1"/>
  <c r="K108" i="56"/>
  <c r="O108" i="56"/>
  <c r="G109" i="56"/>
  <c r="H109" i="56"/>
  <c r="J109" i="56"/>
  <c r="K109" i="56"/>
  <c r="O109" i="56"/>
  <c r="G110" i="56"/>
  <c r="H110" i="56"/>
  <c r="I110" i="56"/>
  <c r="J110" i="56"/>
  <c r="B110" i="56" s="1"/>
  <c r="K110" i="56"/>
  <c r="N110" i="56"/>
  <c r="O110" i="56"/>
  <c r="G111" i="56"/>
  <c r="H111" i="56"/>
  <c r="J111" i="56"/>
  <c r="C111" i="56" s="1"/>
  <c r="K111" i="56"/>
  <c r="O111" i="56"/>
  <c r="G112" i="56"/>
  <c r="H112" i="56"/>
  <c r="J112" i="56"/>
  <c r="K112" i="56"/>
  <c r="O112" i="56"/>
  <c r="E113" i="56"/>
  <c r="G113" i="56"/>
  <c r="H113" i="56"/>
  <c r="J113" i="56"/>
  <c r="K113" i="56"/>
  <c r="N113" i="56"/>
  <c r="O113" i="56"/>
  <c r="G114" i="56"/>
  <c r="H114" i="56"/>
  <c r="J114" i="56"/>
  <c r="N114" i="56" s="1"/>
  <c r="K114" i="56"/>
  <c r="O114" i="56"/>
  <c r="G115" i="56"/>
  <c r="H115" i="56"/>
  <c r="J115" i="56"/>
  <c r="C115" i="56" s="1"/>
  <c r="K115" i="56"/>
  <c r="O115" i="56"/>
  <c r="G116" i="56"/>
  <c r="H116" i="56"/>
  <c r="J116" i="56"/>
  <c r="M116" i="56" s="1"/>
  <c r="K116" i="56"/>
  <c r="O116" i="56"/>
  <c r="G117" i="56"/>
  <c r="H117" i="56"/>
  <c r="J117" i="56"/>
  <c r="M117" i="56" s="1"/>
  <c r="K117" i="56"/>
  <c r="O117" i="56"/>
  <c r="E118" i="56"/>
  <c r="G118" i="56"/>
  <c r="H118" i="56"/>
  <c r="J118" i="56"/>
  <c r="M118" i="56" s="1"/>
  <c r="K118" i="56"/>
  <c r="O118" i="56"/>
  <c r="G119" i="56"/>
  <c r="H119" i="56"/>
  <c r="J119" i="56"/>
  <c r="C119" i="56" s="1"/>
  <c r="K119" i="56"/>
  <c r="O119" i="56"/>
  <c r="O92" i="56"/>
  <c r="J92" i="56"/>
  <c r="H92" i="56"/>
  <c r="G92" i="56"/>
  <c r="G63" i="56"/>
  <c r="H63" i="56"/>
  <c r="J63" i="56"/>
  <c r="O63" i="56"/>
  <c r="G64" i="56"/>
  <c r="H64" i="56"/>
  <c r="J64" i="56"/>
  <c r="B64" i="56" s="1"/>
  <c r="O64" i="56"/>
  <c r="G65" i="56"/>
  <c r="H65" i="56"/>
  <c r="J65" i="56"/>
  <c r="O65" i="56"/>
  <c r="G66" i="56"/>
  <c r="H66" i="56"/>
  <c r="J66" i="56"/>
  <c r="O66" i="56"/>
  <c r="G67" i="56"/>
  <c r="H67" i="56"/>
  <c r="J67" i="56"/>
  <c r="B67" i="56" s="1"/>
  <c r="O67" i="56"/>
  <c r="G68" i="56"/>
  <c r="H68" i="56"/>
  <c r="J68" i="56"/>
  <c r="K68" i="56"/>
  <c r="O68" i="56"/>
  <c r="G69" i="56"/>
  <c r="H69" i="56"/>
  <c r="J69" i="56"/>
  <c r="C69" i="56" s="1"/>
  <c r="K69" i="56"/>
  <c r="O69" i="56"/>
  <c r="G70" i="56"/>
  <c r="H70" i="56"/>
  <c r="J70" i="56"/>
  <c r="A70" i="56" s="1"/>
  <c r="K70" i="56"/>
  <c r="N70" i="56"/>
  <c r="O70" i="56"/>
  <c r="G71" i="56"/>
  <c r="H71" i="56"/>
  <c r="J71" i="56"/>
  <c r="B71" i="56" s="1"/>
  <c r="K71" i="56"/>
  <c r="O71" i="56"/>
  <c r="G72" i="56"/>
  <c r="H72" i="56"/>
  <c r="J72" i="56"/>
  <c r="K72" i="56"/>
  <c r="O72" i="56"/>
  <c r="G73" i="56"/>
  <c r="H73" i="56"/>
  <c r="J73" i="56"/>
  <c r="C73" i="56" s="1"/>
  <c r="K73" i="56"/>
  <c r="O73" i="56"/>
  <c r="G74" i="56"/>
  <c r="H74" i="56"/>
  <c r="I74" i="56"/>
  <c r="J74" i="56"/>
  <c r="B74" i="56" s="1"/>
  <c r="K74" i="56"/>
  <c r="O74" i="56"/>
  <c r="G75" i="56"/>
  <c r="H75" i="56"/>
  <c r="J75" i="56"/>
  <c r="K75" i="56"/>
  <c r="O75" i="56"/>
  <c r="G76" i="56"/>
  <c r="H76" i="56"/>
  <c r="J76" i="56"/>
  <c r="E76" i="56" s="1"/>
  <c r="K76" i="56"/>
  <c r="O76" i="56"/>
  <c r="G77" i="56"/>
  <c r="H77" i="56"/>
  <c r="J77" i="56"/>
  <c r="C77" i="56" s="1"/>
  <c r="K77" i="56"/>
  <c r="O77" i="56"/>
  <c r="G78" i="56"/>
  <c r="H78" i="56"/>
  <c r="J78" i="56"/>
  <c r="B78" i="56" s="1"/>
  <c r="K78" i="56"/>
  <c r="O78" i="56"/>
  <c r="G79" i="56"/>
  <c r="H79" i="56"/>
  <c r="J79" i="56"/>
  <c r="B79" i="56" s="1"/>
  <c r="K79" i="56"/>
  <c r="M79" i="56"/>
  <c r="O79" i="56"/>
  <c r="G80" i="56"/>
  <c r="H80" i="56"/>
  <c r="J80" i="56"/>
  <c r="E80" i="56" s="1"/>
  <c r="K80" i="56"/>
  <c r="O80" i="56"/>
  <c r="G81" i="56"/>
  <c r="H81" i="56"/>
  <c r="J81" i="56"/>
  <c r="C81" i="56" s="1"/>
  <c r="K81" i="56"/>
  <c r="O81" i="56"/>
  <c r="G82" i="56"/>
  <c r="H82" i="56"/>
  <c r="J82" i="56"/>
  <c r="D82" i="56" s="1"/>
  <c r="K82" i="56"/>
  <c r="O82" i="56"/>
  <c r="G83" i="56"/>
  <c r="H83" i="56"/>
  <c r="J83" i="56"/>
  <c r="M83" i="56" s="1"/>
  <c r="K83" i="56"/>
  <c r="O83" i="56"/>
  <c r="G84" i="56"/>
  <c r="H84" i="56"/>
  <c r="J84" i="56"/>
  <c r="E84" i="56" s="1"/>
  <c r="K84" i="56"/>
  <c r="O84" i="56"/>
  <c r="G85" i="56"/>
  <c r="H85" i="56"/>
  <c r="J85" i="56"/>
  <c r="C85" i="56" s="1"/>
  <c r="K85" i="56"/>
  <c r="O85" i="56"/>
  <c r="G86" i="56"/>
  <c r="H86" i="56"/>
  <c r="J86" i="56"/>
  <c r="M86" i="56" s="1"/>
  <c r="K86" i="56"/>
  <c r="O86" i="56"/>
  <c r="G87" i="56"/>
  <c r="H87" i="56"/>
  <c r="J87" i="56"/>
  <c r="E87" i="56" s="1"/>
  <c r="K87" i="56"/>
  <c r="O87" i="56"/>
  <c r="G88" i="56"/>
  <c r="H88" i="56"/>
  <c r="J88" i="56"/>
  <c r="K88" i="56"/>
  <c r="O88" i="56"/>
  <c r="G89" i="56"/>
  <c r="H89" i="56"/>
  <c r="J89" i="56"/>
  <c r="C89" i="56" s="1"/>
  <c r="K89" i="56"/>
  <c r="O89" i="56"/>
  <c r="O62" i="56"/>
  <c r="J62" i="56"/>
  <c r="H62" i="56"/>
  <c r="G62" i="56"/>
  <c r="G33" i="56"/>
  <c r="H33" i="56"/>
  <c r="J33" i="56"/>
  <c r="O33" i="56"/>
  <c r="G34" i="56"/>
  <c r="H34" i="56"/>
  <c r="J34" i="56"/>
  <c r="O34" i="56"/>
  <c r="G35" i="56"/>
  <c r="H35" i="56"/>
  <c r="J35" i="56"/>
  <c r="O35" i="56"/>
  <c r="G36" i="56"/>
  <c r="H36" i="56"/>
  <c r="J36" i="56"/>
  <c r="O36" i="56"/>
  <c r="G37" i="56"/>
  <c r="H37" i="56"/>
  <c r="J37" i="56"/>
  <c r="B37" i="56" s="1"/>
  <c r="O37" i="56"/>
  <c r="G38" i="56"/>
  <c r="H38" i="56"/>
  <c r="J38" i="56"/>
  <c r="E38" i="56" s="1"/>
  <c r="K38" i="56"/>
  <c r="O38" i="56"/>
  <c r="G39" i="56"/>
  <c r="H39" i="56"/>
  <c r="J39" i="56"/>
  <c r="C39" i="56" s="1"/>
  <c r="K39" i="56"/>
  <c r="O39" i="56"/>
  <c r="G40" i="56"/>
  <c r="H40" i="56"/>
  <c r="J40" i="56"/>
  <c r="B40" i="56" s="1"/>
  <c r="K40" i="56"/>
  <c r="O40" i="56"/>
  <c r="G41" i="56"/>
  <c r="H41" i="56"/>
  <c r="J41" i="56"/>
  <c r="B41" i="56" s="1"/>
  <c r="K41" i="56"/>
  <c r="O41" i="56"/>
  <c r="G42" i="56"/>
  <c r="H42" i="56"/>
  <c r="J42" i="56"/>
  <c r="K42" i="56"/>
  <c r="O42" i="56"/>
  <c r="G43" i="56"/>
  <c r="H43" i="56"/>
  <c r="J43" i="56"/>
  <c r="K43" i="56"/>
  <c r="O43" i="56"/>
  <c r="G44" i="56"/>
  <c r="H44" i="56"/>
  <c r="J44" i="56"/>
  <c r="B44" i="56" s="1"/>
  <c r="K44" i="56"/>
  <c r="M44" i="56"/>
  <c r="O44" i="56"/>
  <c r="G45" i="56"/>
  <c r="H45" i="56"/>
  <c r="J45" i="56"/>
  <c r="B45" i="56" s="1"/>
  <c r="K45" i="56"/>
  <c r="N45" i="56"/>
  <c r="O45" i="56"/>
  <c r="G46" i="56"/>
  <c r="H46" i="56"/>
  <c r="J46" i="56"/>
  <c r="B46" i="56" s="1"/>
  <c r="K46" i="56"/>
  <c r="O46" i="56"/>
  <c r="G47" i="56"/>
  <c r="H47" i="56"/>
  <c r="J47" i="56"/>
  <c r="K47" i="56"/>
  <c r="O47" i="56"/>
  <c r="G48" i="56"/>
  <c r="H48" i="56"/>
  <c r="J48" i="56"/>
  <c r="A48" i="56" s="1"/>
  <c r="K48" i="56"/>
  <c r="M48" i="56"/>
  <c r="O48" i="56"/>
  <c r="G49" i="56"/>
  <c r="H49" i="56"/>
  <c r="J49" i="56"/>
  <c r="B49" i="56" s="1"/>
  <c r="K49" i="56"/>
  <c r="N49" i="56"/>
  <c r="O49" i="56"/>
  <c r="G50" i="56"/>
  <c r="H50" i="56"/>
  <c r="J50" i="56"/>
  <c r="B50" i="56" s="1"/>
  <c r="K50" i="56"/>
  <c r="O50" i="56"/>
  <c r="G51" i="56"/>
  <c r="H51" i="56"/>
  <c r="J51" i="56"/>
  <c r="K51" i="56"/>
  <c r="O51" i="56"/>
  <c r="G52" i="56"/>
  <c r="H52" i="56"/>
  <c r="J52" i="56"/>
  <c r="A52" i="56" s="1"/>
  <c r="K52" i="56"/>
  <c r="O52" i="56"/>
  <c r="G53" i="56"/>
  <c r="H53" i="56"/>
  <c r="J53" i="56"/>
  <c r="B53" i="56" s="1"/>
  <c r="K53" i="56"/>
  <c r="N53" i="56"/>
  <c r="O53" i="56"/>
  <c r="G54" i="56"/>
  <c r="H54" i="56"/>
  <c r="I54" i="56"/>
  <c r="J54" i="56"/>
  <c r="B54" i="56" s="1"/>
  <c r="K54" i="56"/>
  <c r="M54" i="56"/>
  <c r="N54" i="56"/>
  <c r="O54" i="56"/>
  <c r="G55" i="56"/>
  <c r="H55" i="56"/>
  <c r="J55" i="56"/>
  <c r="K55" i="56"/>
  <c r="O55" i="56"/>
  <c r="A56" i="56"/>
  <c r="G56" i="56"/>
  <c r="H56" i="56"/>
  <c r="J56" i="56"/>
  <c r="K56" i="56"/>
  <c r="O56" i="56"/>
  <c r="G57" i="56"/>
  <c r="H57" i="56"/>
  <c r="J57" i="56"/>
  <c r="N57" i="56" s="1"/>
  <c r="K57" i="56"/>
  <c r="O57" i="56"/>
  <c r="G58" i="56"/>
  <c r="H58" i="56"/>
  <c r="J58" i="56"/>
  <c r="E58" i="56" s="1"/>
  <c r="K58" i="56"/>
  <c r="O58" i="56"/>
  <c r="G59" i="56"/>
  <c r="H59" i="56"/>
  <c r="J59" i="56"/>
  <c r="C59" i="56" s="1"/>
  <c r="K59" i="56"/>
  <c r="N59" i="56"/>
  <c r="O59" i="56"/>
  <c r="G30" i="56"/>
  <c r="O32" i="56"/>
  <c r="J32" i="56"/>
  <c r="H32" i="56"/>
  <c r="G32" i="56"/>
  <c r="G4" i="56"/>
  <c r="H4" i="56"/>
  <c r="J4" i="56"/>
  <c r="O4" i="56"/>
  <c r="G5" i="56"/>
  <c r="H5" i="56"/>
  <c r="J5" i="56"/>
  <c r="B5" i="56" s="1"/>
  <c r="O5" i="56"/>
  <c r="G6" i="56"/>
  <c r="H6" i="56"/>
  <c r="J6" i="56"/>
  <c r="O6" i="56"/>
  <c r="G7" i="56"/>
  <c r="H7" i="56"/>
  <c r="J7" i="56"/>
  <c r="O7" i="56"/>
  <c r="G8" i="56"/>
  <c r="H8" i="56"/>
  <c r="J8" i="56"/>
  <c r="O8" i="56"/>
  <c r="G9" i="56"/>
  <c r="H9" i="56"/>
  <c r="J9" i="56"/>
  <c r="E9" i="56" s="1"/>
  <c r="K9" i="56"/>
  <c r="O9" i="56"/>
  <c r="G10" i="56"/>
  <c r="H10" i="56"/>
  <c r="J10" i="56"/>
  <c r="C10" i="56" s="1"/>
  <c r="K10" i="56"/>
  <c r="O10" i="56"/>
  <c r="G11" i="56"/>
  <c r="H11" i="56"/>
  <c r="J11" i="56"/>
  <c r="D11" i="56" s="1"/>
  <c r="K11" i="56"/>
  <c r="O11" i="56"/>
  <c r="G12" i="56"/>
  <c r="H12" i="56"/>
  <c r="J12" i="56"/>
  <c r="C12" i="56" s="1"/>
  <c r="K12" i="56"/>
  <c r="O12" i="56"/>
  <c r="G13" i="56"/>
  <c r="H13" i="56"/>
  <c r="J13" i="56"/>
  <c r="B13" i="56" s="1"/>
  <c r="K13" i="56"/>
  <c r="O13" i="56"/>
  <c r="G14" i="56"/>
  <c r="H14" i="56"/>
  <c r="J14" i="56"/>
  <c r="C14" i="56" s="1"/>
  <c r="K14" i="56"/>
  <c r="O14" i="56"/>
  <c r="G15" i="56"/>
  <c r="H15" i="56"/>
  <c r="J15" i="56"/>
  <c r="K15" i="56"/>
  <c r="O15" i="56"/>
  <c r="G16" i="56"/>
  <c r="H16" i="56"/>
  <c r="J16" i="56"/>
  <c r="E16" i="56" s="1"/>
  <c r="K16" i="56"/>
  <c r="O16" i="56"/>
  <c r="G17" i="56"/>
  <c r="H17" i="56"/>
  <c r="J17" i="56"/>
  <c r="B17" i="56" s="1"/>
  <c r="K17" i="56"/>
  <c r="O17" i="56"/>
  <c r="G18" i="56"/>
  <c r="H18" i="56"/>
  <c r="J18" i="56"/>
  <c r="C18" i="56" s="1"/>
  <c r="K18" i="56"/>
  <c r="O18" i="56"/>
  <c r="G19" i="56"/>
  <c r="H19" i="56"/>
  <c r="J19" i="56"/>
  <c r="A19" i="56" s="1"/>
  <c r="K19" i="56"/>
  <c r="O19" i="56"/>
  <c r="G20" i="56"/>
  <c r="H20" i="56"/>
  <c r="J20" i="56"/>
  <c r="B20" i="56" s="1"/>
  <c r="K20" i="56"/>
  <c r="O20" i="56"/>
  <c r="G21" i="56"/>
  <c r="H21" i="56"/>
  <c r="J21" i="56"/>
  <c r="K21" i="56"/>
  <c r="O21" i="56"/>
  <c r="G22" i="56"/>
  <c r="H22" i="56"/>
  <c r="J22" i="56"/>
  <c r="C22" i="56" s="1"/>
  <c r="K22" i="56"/>
  <c r="O22" i="56"/>
  <c r="G23" i="56"/>
  <c r="H23" i="56"/>
  <c r="J23" i="56"/>
  <c r="K23" i="56"/>
  <c r="O23" i="56"/>
  <c r="G24" i="56"/>
  <c r="H24" i="56"/>
  <c r="J24" i="56"/>
  <c r="B24" i="56" s="1"/>
  <c r="K24" i="56"/>
  <c r="O24" i="56"/>
  <c r="G25" i="56"/>
  <c r="H25" i="56"/>
  <c r="J25" i="56"/>
  <c r="B25" i="56" s="1"/>
  <c r="K25" i="56"/>
  <c r="O25" i="56"/>
  <c r="G26" i="56"/>
  <c r="H26" i="56"/>
  <c r="J26" i="56"/>
  <c r="C26" i="56" s="1"/>
  <c r="K26" i="56"/>
  <c r="O26" i="56"/>
  <c r="G27" i="56"/>
  <c r="H27" i="56"/>
  <c r="J27" i="56"/>
  <c r="A27" i="56" s="1"/>
  <c r="K27" i="56"/>
  <c r="O27" i="56"/>
  <c r="G28" i="56"/>
  <c r="H28" i="56"/>
  <c r="J28" i="56"/>
  <c r="B28" i="56" s="1"/>
  <c r="K28" i="56"/>
  <c r="O28" i="56"/>
  <c r="G29" i="56"/>
  <c r="H29" i="56"/>
  <c r="J29" i="56"/>
  <c r="B29" i="56" s="1"/>
  <c r="K29" i="56"/>
  <c r="O29" i="56"/>
  <c r="O3" i="56"/>
  <c r="J3" i="56"/>
  <c r="G3" i="56"/>
  <c r="H3" i="56"/>
  <c r="G153" i="55"/>
  <c r="H153" i="55"/>
  <c r="J153" i="55"/>
  <c r="O153" i="55"/>
  <c r="G154" i="55"/>
  <c r="H154" i="55"/>
  <c r="J154" i="55"/>
  <c r="O154" i="55"/>
  <c r="G155" i="55"/>
  <c r="H155" i="55"/>
  <c r="J155" i="55"/>
  <c r="O155" i="55"/>
  <c r="G156" i="55"/>
  <c r="H156" i="55"/>
  <c r="J156" i="55"/>
  <c r="O156" i="55"/>
  <c r="G157" i="55"/>
  <c r="H157" i="55"/>
  <c r="J157" i="55"/>
  <c r="O157" i="55"/>
  <c r="G158" i="55"/>
  <c r="H158" i="55"/>
  <c r="J158" i="55"/>
  <c r="E158" i="55" s="1"/>
  <c r="K158" i="55"/>
  <c r="O158" i="55"/>
  <c r="G159" i="55"/>
  <c r="H159" i="55"/>
  <c r="J159" i="55"/>
  <c r="K159" i="55"/>
  <c r="O159" i="55"/>
  <c r="G160" i="55"/>
  <c r="H160" i="55"/>
  <c r="J160" i="55"/>
  <c r="D160" i="55" s="1"/>
  <c r="K160" i="55"/>
  <c r="O160" i="55"/>
  <c r="G161" i="55"/>
  <c r="H161" i="55"/>
  <c r="J161" i="55"/>
  <c r="A161" i="55" s="1"/>
  <c r="K161" i="55"/>
  <c r="O161" i="55"/>
  <c r="G162" i="55"/>
  <c r="H162" i="55"/>
  <c r="I162" i="55"/>
  <c r="J162" i="55"/>
  <c r="B162" i="55" s="1"/>
  <c r="K162" i="55"/>
  <c r="O162" i="55"/>
  <c r="G163" i="55"/>
  <c r="H163" i="55"/>
  <c r="J163" i="55"/>
  <c r="C163" i="55" s="1"/>
  <c r="K163" i="55"/>
  <c r="O163" i="55"/>
  <c r="G164" i="55"/>
  <c r="H164" i="55"/>
  <c r="J164" i="55"/>
  <c r="A164" i="55" s="1"/>
  <c r="K164" i="55"/>
  <c r="O164" i="55"/>
  <c r="G165" i="55"/>
  <c r="H165" i="55"/>
  <c r="J165" i="55"/>
  <c r="B165" i="55" s="1"/>
  <c r="K165" i="55"/>
  <c r="O165" i="55"/>
  <c r="G166" i="55"/>
  <c r="H166" i="55"/>
  <c r="J166" i="55"/>
  <c r="E166" i="55" s="1"/>
  <c r="K166" i="55"/>
  <c r="O166" i="55"/>
  <c r="G167" i="55"/>
  <c r="H167" i="55"/>
  <c r="J167" i="55"/>
  <c r="C167" i="55" s="1"/>
  <c r="K167" i="55"/>
  <c r="O167" i="55"/>
  <c r="G168" i="55"/>
  <c r="H168" i="55"/>
  <c r="J168" i="55"/>
  <c r="B168" i="55" s="1"/>
  <c r="K168" i="55"/>
  <c r="O168" i="55"/>
  <c r="G169" i="55"/>
  <c r="H169" i="55"/>
  <c r="J169" i="55"/>
  <c r="B169" i="55" s="1"/>
  <c r="K169" i="55"/>
  <c r="O169" i="55"/>
  <c r="E170" i="55"/>
  <c r="G170" i="55"/>
  <c r="H170" i="55"/>
  <c r="J170" i="55"/>
  <c r="K170" i="55"/>
  <c r="O170" i="55"/>
  <c r="G171" i="55"/>
  <c r="H171" i="55"/>
  <c r="J171" i="55"/>
  <c r="C171" i="55" s="1"/>
  <c r="K171" i="55"/>
  <c r="O171" i="55"/>
  <c r="G172" i="55"/>
  <c r="H172" i="55"/>
  <c r="J172" i="55"/>
  <c r="A172" i="55" s="1"/>
  <c r="K172" i="55"/>
  <c r="O172" i="55"/>
  <c r="G173" i="55"/>
  <c r="H173" i="55"/>
  <c r="J173" i="55"/>
  <c r="B173" i="55" s="1"/>
  <c r="K173" i="55"/>
  <c r="O173" i="55"/>
  <c r="G174" i="55"/>
  <c r="H174" i="55"/>
  <c r="J174" i="55"/>
  <c r="E174" i="55" s="1"/>
  <c r="K174" i="55"/>
  <c r="O174" i="55"/>
  <c r="G175" i="55"/>
  <c r="H175" i="55"/>
  <c r="J175" i="55"/>
  <c r="C175" i="55" s="1"/>
  <c r="K175" i="55"/>
  <c r="O175" i="55"/>
  <c r="G176" i="55"/>
  <c r="H176" i="55"/>
  <c r="I176" i="55"/>
  <c r="J176" i="55"/>
  <c r="B176" i="55" s="1"/>
  <c r="K176" i="55"/>
  <c r="N176" i="55"/>
  <c r="O176" i="55"/>
  <c r="G177" i="55"/>
  <c r="H177" i="55"/>
  <c r="J177" i="55"/>
  <c r="A177" i="55" s="1"/>
  <c r="K177" i="55"/>
  <c r="O177" i="55"/>
  <c r="G178" i="55"/>
  <c r="H178" i="55"/>
  <c r="J178" i="55"/>
  <c r="K178" i="55"/>
  <c r="O178" i="55"/>
  <c r="G179" i="55"/>
  <c r="H179" i="55"/>
  <c r="J179" i="55"/>
  <c r="C179" i="55" s="1"/>
  <c r="K179" i="55"/>
  <c r="O179" i="55"/>
  <c r="O152" i="55"/>
  <c r="J152" i="55"/>
  <c r="H152" i="55"/>
  <c r="G152" i="55"/>
  <c r="G123" i="55"/>
  <c r="H123" i="55"/>
  <c r="J123" i="55"/>
  <c r="O123" i="55"/>
  <c r="G124" i="55"/>
  <c r="H124" i="55"/>
  <c r="J124" i="55"/>
  <c r="B124" i="55" s="1"/>
  <c r="O124" i="55"/>
  <c r="G125" i="55"/>
  <c r="H125" i="55"/>
  <c r="J125" i="55"/>
  <c r="O125" i="55"/>
  <c r="G126" i="55"/>
  <c r="H126" i="55"/>
  <c r="J126" i="55"/>
  <c r="O126" i="55"/>
  <c r="G127" i="55"/>
  <c r="H127" i="55"/>
  <c r="J127" i="55"/>
  <c r="O127" i="55"/>
  <c r="G128" i="55"/>
  <c r="H128" i="55"/>
  <c r="J128" i="55"/>
  <c r="E128" i="55" s="1"/>
  <c r="K128" i="55"/>
  <c r="O128" i="55"/>
  <c r="G129" i="55"/>
  <c r="H129" i="55"/>
  <c r="J129" i="55"/>
  <c r="C129" i="55" s="1"/>
  <c r="K129" i="55"/>
  <c r="O129" i="55"/>
  <c r="G130" i="55"/>
  <c r="H130" i="55"/>
  <c r="J130" i="55"/>
  <c r="D130" i="55" s="1"/>
  <c r="K130" i="55"/>
  <c r="O130" i="55"/>
  <c r="G131" i="55"/>
  <c r="H131" i="55"/>
  <c r="J131" i="55"/>
  <c r="B131" i="55" s="1"/>
  <c r="K131" i="55"/>
  <c r="O131" i="55"/>
  <c r="G132" i="55"/>
  <c r="H132" i="55"/>
  <c r="J132" i="55"/>
  <c r="B132" i="55" s="1"/>
  <c r="K132" i="55"/>
  <c r="O132" i="55"/>
  <c r="G133" i="55"/>
  <c r="H133" i="55"/>
  <c r="J133" i="55"/>
  <c r="C133" i="55" s="1"/>
  <c r="K133" i="55"/>
  <c r="O133" i="55"/>
  <c r="G134" i="55"/>
  <c r="H134" i="55"/>
  <c r="J134" i="55"/>
  <c r="K134" i="55"/>
  <c r="O134" i="55"/>
  <c r="G135" i="55"/>
  <c r="H135" i="55"/>
  <c r="J135" i="55"/>
  <c r="K135" i="55"/>
  <c r="O135" i="55"/>
  <c r="G136" i="55"/>
  <c r="H136" i="55"/>
  <c r="J136" i="55"/>
  <c r="K136" i="55"/>
  <c r="O136" i="55"/>
  <c r="G137" i="55"/>
  <c r="H137" i="55"/>
  <c r="J137" i="55"/>
  <c r="C137" i="55" s="1"/>
  <c r="K137" i="55"/>
  <c r="O137" i="55"/>
  <c r="G138" i="55"/>
  <c r="H138" i="55"/>
  <c r="J138" i="55"/>
  <c r="K138" i="55"/>
  <c r="O138" i="55"/>
  <c r="G139" i="55"/>
  <c r="H139" i="55"/>
  <c r="J139" i="55"/>
  <c r="I139" i="55" s="1"/>
  <c r="K139" i="55"/>
  <c r="N139" i="55"/>
  <c r="O139" i="55"/>
  <c r="G140" i="55"/>
  <c r="H140" i="55"/>
  <c r="J140" i="55"/>
  <c r="K140" i="55"/>
  <c r="O140" i="55"/>
  <c r="G141" i="55"/>
  <c r="H141" i="55"/>
  <c r="J141" i="55"/>
  <c r="C141" i="55" s="1"/>
  <c r="K141" i="55"/>
  <c r="O141" i="55"/>
  <c r="G142" i="55"/>
  <c r="H142" i="55"/>
  <c r="J142" i="55"/>
  <c r="D142" i="55" s="1"/>
  <c r="K142" i="55"/>
  <c r="O142" i="55"/>
  <c r="G143" i="55"/>
  <c r="H143" i="55"/>
  <c r="J143" i="55"/>
  <c r="A143" i="55" s="1"/>
  <c r="K143" i="55"/>
  <c r="O143" i="55"/>
  <c r="G144" i="55"/>
  <c r="H144" i="55"/>
  <c r="I144" i="55"/>
  <c r="J144" i="55"/>
  <c r="B144" i="55" s="1"/>
  <c r="K144" i="55"/>
  <c r="N144" i="55"/>
  <c r="O144" i="55"/>
  <c r="G145" i="55"/>
  <c r="H145" i="55"/>
  <c r="J145" i="55"/>
  <c r="C145" i="55" s="1"/>
  <c r="K145" i="55"/>
  <c r="O145" i="55"/>
  <c r="G146" i="55"/>
  <c r="H146" i="55"/>
  <c r="J146" i="55"/>
  <c r="D146" i="55" s="1"/>
  <c r="K146" i="55"/>
  <c r="O146" i="55"/>
  <c r="G147" i="55"/>
  <c r="H147" i="55"/>
  <c r="J147" i="55"/>
  <c r="M147" i="55" s="1"/>
  <c r="K147" i="55"/>
  <c r="O147" i="55"/>
  <c r="G148" i="55"/>
  <c r="H148" i="55"/>
  <c r="J148" i="55"/>
  <c r="M148" i="55" s="1"/>
  <c r="K148" i="55"/>
  <c r="O148" i="55"/>
  <c r="G149" i="55"/>
  <c r="H149" i="55"/>
  <c r="J149" i="55"/>
  <c r="C149" i="55" s="1"/>
  <c r="K149" i="55"/>
  <c r="O149" i="55"/>
  <c r="O122" i="55"/>
  <c r="J122" i="55"/>
  <c r="B122" i="55" s="1"/>
  <c r="H122" i="55"/>
  <c r="G122" i="55"/>
  <c r="G93" i="55"/>
  <c r="H93" i="55"/>
  <c r="J93" i="55"/>
  <c r="O93" i="55"/>
  <c r="G94" i="55"/>
  <c r="H94" i="55"/>
  <c r="J94" i="55"/>
  <c r="B94" i="55" s="1"/>
  <c r="O94" i="55"/>
  <c r="G95" i="55"/>
  <c r="H95" i="55"/>
  <c r="J95" i="55"/>
  <c r="O95" i="55"/>
  <c r="G96" i="55"/>
  <c r="H96" i="55"/>
  <c r="J96" i="55"/>
  <c r="O96" i="55"/>
  <c r="G97" i="55"/>
  <c r="H97" i="55"/>
  <c r="J97" i="55"/>
  <c r="O97" i="55"/>
  <c r="G98" i="55"/>
  <c r="H98" i="55"/>
  <c r="J98" i="55"/>
  <c r="K98" i="55"/>
  <c r="O98" i="55"/>
  <c r="G99" i="55"/>
  <c r="H99" i="55"/>
  <c r="J99" i="55"/>
  <c r="C99" i="55" s="1"/>
  <c r="K99" i="55"/>
  <c r="O99" i="55"/>
  <c r="G100" i="55"/>
  <c r="H100" i="55"/>
  <c r="J100" i="55"/>
  <c r="K100" i="55"/>
  <c r="O100" i="55"/>
  <c r="G101" i="55"/>
  <c r="H101" i="55"/>
  <c r="J101" i="55"/>
  <c r="D101" i="55" s="1"/>
  <c r="K101" i="55"/>
  <c r="O101" i="55"/>
  <c r="G102" i="55"/>
  <c r="H102" i="55"/>
  <c r="J102" i="55"/>
  <c r="E102" i="55" s="1"/>
  <c r="K102" i="55"/>
  <c r="O102" i="55"/>
  <c r="G103" i="55"/>
  <c r="H103" i="55"/>
  <c r="J103" i="55"/>
  <c r="C103" i="55" s="1"/>
  <c r="K103" i="55"/>
  <c r="O103" i="55"/>
  <c r="G104" i="55"/>
  <c r="H104" i="55"/>
  <c r="J104" i="55"/>
  <c r="K104" i="55"/>
  <c r="O104" i="55"/>
  <c r="G105" i="55"/>
  <c r="H105" i="55"/>
  <c r="J105" i="55"/>
  <c r="N105" i="55" s="1"/>
  <c r="K105" i="55"/>
  <c r="O105" i="55"/>
  <c r="G106" i="55"/>
  <c r="H106" i="55"/>
  <c r="J106" i="55"/>
  <c r="K106" i="55"/>
  <c r="O106" i="55"/>
  <c r="G107" i="55"/>
  <c r="H107" i="55"/>
  <c r="J107" i="55"/>
  <c r="C107" i="55" s="1"/>
  <c r="K107" i="55"/>
  <c r="O107" i="55"/>
  <c r="G108" i="55"/>
  <c r="H108" i="55"/>
  <c r="J108" i="55"/>
  <c r="D108" i="55" s="1"/>
  <c r="K108" i="55"/>
  <c r="O108" i="55"/>
  <c r="G109" i="55"/>
  <c r="H109" i="55"/>
  <c r="J109" i="55"/>
  <c r="A109" i="55" s="1"/>
  <c r="K109" i="55"/>
  <c r="O109" i="55"/>
  <c r="G110" i="55"/>
  <c r="H110" i="55"/>
  <c r="J110" i="55"/>
  <c r="B110" i="55" s="1"/>
  <c r="K110" i="55"/>
  <c r="L110" i="55"/>
  <c r="N110" i="55"/>
  <c r="O110" i="55"/>
  <c r="G111" i="55"/>
  <c r="H111" i="55"/>
  <c r="J111" i="55"/>
  <c r="C111" i="55" s="1"/>
  <c r="K111" i="55"/>
  <c r="O111" i="55"/>
  <c r="G112" i="55"/>
  <c r="H112" i="55"/>
  <c r="J112" i="55"/>
  <c r="D112" i="55" s="1"/>
  <c r="K112" i="55"/>
  <c r="O112" i="55"/>
  <c r="G113" i="55"/>
  <c r="H113" i="55"/>
  <c r="J113" i="55"/>
  <c r="A113" i="55" s="1"/>
  <c r="K113" i="55"/>
  <c r="O113" i="55"/>
  <c r="G114" i="55"/>
  <c r="H114" i="55"/>
  <c r="J114" i="55"/>
  <c r="B114" i="55" s="1"/>
  <c r="K114" i="55"/>
  <c r="O114" i="55"/>
  <c r="G115" i="55"/>
  <c r="H115" i="55"/>
  <c r="J115" i="55"/>
  <c r="C115" i="55" s="1"/>
  <c r="K115" i="55"/>
  <c r="O115" i="55"/>
  <c r="G116" i="55"/>
  <c r="H116" i="55"/>
  <c r="J116" i="55"/>
  <c r="E116" i="55" s="1"/>
  <c r="K116" i="55"/>
  <c r="O116" i="55"/>
  <c r="G117" i="55"/>
  <c r="H117" i="55"/>
  <c r="J117" i="55"/>
  <c r="D117" i="55" s="1"/>
  <c r="K117" i="55"/>
  <c r="O117" i="55"/>
  <c r="G118" i="55"/>
  <c r="H118" i="55"/>
  <c r="J118" i="55"/>
  <c r="A118" i="55" s="1"/>
  <c r="K118" i="55"/>
  <c r="O118" i="55"/>
  <c r="G119" i="55"/>
  <c r="H119" i="55"/>
  <c r="J119" i="55"/>
  <c r="C119" i="55" s="1"/>
  <c r="K119" i="55"/>
  <c r="O119" i="55"/>
  <c r="O92" i="55"/>
  <c r="J92" i="55"/>
  <c r="H92" i="55"/>
  <c r="G92" i="55"/>
  <c r="G63" i="55"/>
  <c r="H63" i="55"/>
  <c r="J63" i="55"/>
  <c r="O63" i="55"/>
  <c r="G64" i="55"/>
  <c r="H64" i="55"/>
  <c r="J64" i="55"/>
  <c r="O64" i="55"/>
  <c r="G65" i="55"/>
  <c r="H65" i="55"/>
  <c r="J65" i="55"/>
  <c r="O65" i="55"/>
  <c r="G66" i="55"/>
  <c r="H66" i="55"/>
  <c r="J66" i="55"/>
  <c r="O66" i="55"/>
  <c r="G67" i="55"/>
  <c r="H67" i="55"/>
  <c r="J67" i="55"/>
  <c r="O67" i="55"/>
  <c r="G68" i="55"/>
  <c r="H68" i="55"/>
  <c r="J68" i="55"/>
  <c r="K68" i="55"/>
  <c r="O68" i="55"/>
  <c r="G69" i="55"/>
  <c r="H69" i="55"/>
  <c r="J69" i="55"/>
  <c r="C69" i="55" s="1"/>
  <c r="K69" i="55"/>
  <c r="N69" i="55"/>
  <c r="O69" i="55"/>
  <c r="G70" i="55"/>
  <c r="H70" i="55"/>
  <c r="J70" i="55"/>
  <c r="D70" i="55" s="1"/>
  <c r="K70" i="55"/>
  <c r="O70" i="55"/>
  <c r="G71" i="55"/>
  <c r="H71" i="55"/>
  <c r="J71" i="55"/>
  <c r="B71" i="55" s="1"/>
  <c r="K71" i="55"/>
  <c r="L71" i="55"/>
  <c r="N71" i="55"/>
  <c r="O71" i="55"/>
  <c r="G72" i="55"/>
  <c r="H72" i="55"/>
  <c r="J72" i="55"/>
  <c r="N72" i="55" s="1"/>
  <c r="K72" i="55"/>
  <c r="O72" i="55"/>
  <c r="G73" i="55"/>
  <c r="H73" i="55"/>
  <c r="J73" i="55"/>
  <c r="C73" i="55" s="1"/>
  <c r="K73" i="55"/>
  <c r="O73" i="55"/>
  <c r="G74" i="55"/>
  <c r="H74" i="55"/>
  <c r="J74" i="55"/>
  <c r="A74" i="55" s="1"/>
  <c r="K74" i="55"/>
  <c r="O74" i="55"/>
  <c r="G75" i="55"/>
  <c r="H75" i="55"/>
  <c r="J75" i="55"/>
  <c r="K75" i="55"/>
  <c r="O75" i="55"/>
  <c r="G76" i="55"/>
  <c r="H76" i="55"/>
  <c r="J76" i="55"/>
  <c r="B76" i="55" s="1"/>
  <c r="K76" i="55"/>
  <c r="N76" i="55"/>
  <c r="O76" i="55"/>
  <c r="G77" i="55"/>
  <c r="H77" i="55"/>
  <c r="J77" i="55"/>
  <c r="C77" i="55" s="1"/>
  <c r="K77" i="55"/>
  <c r="O77" i="55"/>
  <c r="G78" i="55"/>
  <c r="H78" i="55"/>
  <c r="J78" i="55"/>
  <c r="B78" i="55" s="1"/>
  <c r="K78" i="55"/>
  <c r="M78" i="55"/>
  <c r="O78" i="55"/>
  <c r="G79" i="55"/>
  <c r="H79" i="55"/>
  <c r="J79" i="55"/>
  <c r="K79" i="55"/>
  <c r="O79" i="55"/>
  <c r="G80" i="55"/>
  <c r="H80" i="55"/>
  <c r="J80" i="55"/>
  <c r="B80" i="55" s="1"/>
  <c r="K80" i="55"/>
  <c r="O80" i="55"/>
  <c r="G81" i="55"/>
  <c r="H81" i="55"/>
  <c r="J81" i="55"/>
  <c r="C81" i="55" s="1"/>
  <c r="K81" i="55"/>
  <c r="O81" i="55"/>
  <c r="G82" i="55"/>
  <c r="H82" i="55"/>
  <c r="J82" i="55"/>
  <c r="D82" i="55" s="1"/>
  <c r="K82" i="55"/>
  <c r="O82" i="55"/>
  <c r="G83" i="55"/>
  <c r="H83" i="55"/>
  <c r="J83" i="55"/>
  <c r="K83" i="55"/>
  <c r="O83" i="55"/>
  <c r="G84" i="55"/>
  <c r="H84" i="55"/>
  <c r="J84" i="55"/>
  <c r="K84" i="55"/>
  <c r="O84" i="55"/>
  <c r="G85" i="55"/>
  <c r="H85" i="55"/>
  <c r="J85" i="55"/>
  <c r="C85" i="55" s="1"/>
  <c r="K85" i="55"/>
  <c r="O85" i="55"/>
  <c r="G86" i="55"/>
  <c r="H86" i="55"/>
  <c r="J86" i="55"/>
  <c r="K86" i="55"/>
  <c r="O86" i="55"/>
  <c r="G87" i="55"/>
  <c r="H87" i="55"/>
  <c r="J87" i="55"/>
  <c r="B87" i="55" s="1"/>
  <c r="K87" i="55"/>
  <c r="N87" i="55"/>
  <c r="O87" i="55"/>
  <c r="G88" i="55"/>
  <c r="H88" i="55"/>
  <c r="J88" i="55"/>
  <c r="B88" i="55" s="1"/>
  <c r="K88" i="55"/>
  <c r="O88" i="55"/>
  <c r="G89" i="55"/>
  <c r="H89" i="55"/>
  <c r="J89" i="55"/>
  <c r="C89" i="55" s="1"/>
  <c r="K89" i="55"/>
  <c r="O89" i="55"/>
  <c r="O62" i="55"/>
  <c r="J62" i="55"/>
  <c r="B62" i="55" s="1"/>
  <c r="H62" i="55"/>
  <c r="G62" i="55"/>
  <c r="G33" i="55"/>
  <c r="H33" i="55"/>
  <c r="J33" i="55"/>
  <c r="O33" i="55"/>
  <c r="G34" i="55"/>
  <c r="H34" i="55"/>
  <c r="J34" i="55"/>
  <c r="B34" i="55" s="1"/>
  <c r="O34" i="55"/>
  <c r="G35" i="55"/>
  <c r="H35" i="55"/>
  <c r="J35" i="55"/>
  <c r="O35" i="55"/>
  <c r="G36" i="55"/>
  <c r="H36" i="55"/>
  <c r="J36" i="55"/>
  <c r="O36" i="55"/>
  <c r="G37" i="55"/>
  <c r="H37" i="55"/>
  <c r="J37" i="55"/>
  <c r="O37" i="55"/>
  <c r="G38" i="55"/>
  <c r="H38" i="55"/>
  <c r="J38" i="55"/>
  <c r="B38" i="55" s="1"/>
  <c r="K38" i="55"/>
  <c r="O38" i="55"/>
  <c r="G39" i="55"/>
  <c r="H39" i="55"/>
  <c r="J39" i="55"/>
  <c r="C39" i="55" s="1"/>
  <c r="K39" i="55"/>
  <c r="O39" i="55"/>
  <c r="G40" i="55"/>
  <c r="H40" i="55"/>
  <c r="J40" i="55"/>
  <c r="M40" i="55" s="1"/>
  <c r="K40" i="55"/>
  <c r="O40" i="55"/>
  <c r="G41" i="55"/>
  <c r="H41" i="55"/>
  <c r="J41" i="55"/>
  <c r="A41" i="55" s="1"/>
  <c r="K41" i="55"/>
  <c r="O41" i="55"/>
  <c r="G42" i="55"/>
  <c r="H42" i="55"/>
  <c r="J42" i="55"/>
  <c r="B42" i="55" s="1"/>
  <c r="K42" i="55"/>
  <c r="N42" i="55"/>
  <c r="O42" i="55"/>
  <c r="G43" i="55"/>
  <c r="H43" i="55"/>
  <c r="J43" i="55"/>
  <c r="C43" i="55" s="1"/>
  <c r="K43" i="55"/>
  <c r="O43" i="55"/>
  <c r="G44" i="55"/>
  <c r="H44" i="55"/>
  <c r="J44" i="55"/>
  <c r="D44" i="55" s="1"/>
  <c r="K44" i="55"/>
  <c r="L44" i="55"/>
  <c r="N44" i="55"/>
  <c r="O44" i="55"/>
  <c r="G45" i="55"/>
  <c r="H45" i="55"/>
  <c r="J45" i="55"/>
  <c r="D45" i="55" s="1"/>
  <c r="K45" i="55"/>
  <c r="O45" i="55"/>
  <c r="G46" i="55"/>
  <c r="H46" i="55"/>
  <c r="J46" i="55"/>
  <c r="K46" i="55"/>
  <c r="O46" i="55"/>
  <c r="G47" i="55"/>
  <c r="H47" i="55"/>
  <c r="J47" i="55"/>
  <c r="C47" i="55" s="1"/>
  <c r="K47" i="55"/>
  <c r="O47" i="55"/>
  <c r="G48" i="55"/>
  <c r="H48" i="55"/>
  <c r="J48" i="55"/>
  <c r="B48" i="55" s="1"/>
  <c r="K48" i="55"/>
  <c r="O48" i="55"/>
  <c r="G49" i="55"/>
  <c r="H49" i="55"/>
  <c r="J49" i="55"/>
  <c r="N49" i="55" s="1"/>
  <c r="K49" i="55"/>
  <c r="O49" i="55"/>
  <c r="G50" i="55"/>
  <c r="H50" i="55"/>
  <c r="J50" i="55"/>
  <c r="K50" i="55"/>
  <c r="O50" i="55"/>
  <c r="G51" i="55"/>
  <c r="H51" i="55"/>
  <c r="J51" i="55"/>
  <c r="C51" i="55" s="1"/>
  <c r="K51" i="55"/>
  <c r="O51" i="55"/>
  <c r="G52" i="55"/>
  <c r="H52" i="55"/>
  <c r="J52" i="55"/>
  <c r="A52" i="55" s="1"/>
  <c r="K52" i="55"/>
  <c r="O52" i="55"/>
  <c r="G53" i="55"/>
  <c r="H53" i="55"/>
  <c r="J53" i="55"/>
  <c r="N53" i="55" s="1"/>
  <c r="K53" i="55"/>
  <c r="O53" i="55"/>
  <c r="G54" i="55"/>
  <c r="H54" i="55"/>
  <c r="J54" i="55"/>
  <c r="E54" i="55" s="1"/>
  <c r="K54" i="55"/>
  <c r="O54" i="55"/>
  <c r="G55" i="55"/>
  <c r="H55" i="55"/>
  <c r="J55" i="55"/>
  <c r="C55" i="55" s="1"/>
  <c r="K55" i="55"/>
  <c r="O55" i="55"/>
  <c r="G56" i="55"/>
  <c r="H56" i="55"/>
  <c r="J56" i="55"/>
  <c r="K56" i="55"/>
  <c r="O56" i="55"/>
  <c r="G57" i="55"/>
  <c r="H57" i="55"/>
  <c r="J57" i="55"/>
  <c r="A57" i="55" s="1"/>
  <c r="K57" i="55"/>
  <c r="O57" i="55"/>
  <c r="G58" i="55"/>
  <c r="H58" i="55"/>
  <c r="J58" i="55"/>
  <c r="K58" i="55"/>
  <c r="O58" i="55"/>
  <c r="G59" i="55"/>
  <c r="H59" i="55"/>
  <c r="J59" i="55"/>
  <c r="C59" i="55" s="1"/>
  <c r="K59" i="55"/>
  <c r="O59" i="55"/>
  <c r="O32" i="55"/>
  <c r="J32" i="55"/>
  <c r="H32" i="55"/>
  <c r="G32" i="55"/>
  <c r="G4" i="55"/>
  <c r="H4" i="55"/>
  <c r="J4" i="55"/>
  <c r="O4" i="55"/>
  <c r="G5" i="55"/>
  <c r="H5" i="55"/>
  <c r="J5" i="55"/>
  <c r="B5" i="55" s="1"/>
  <c r="O5" i="55"/>
  <c r="G6" i="55"/>
  <c r="H6" i="55"/>
  <c r="J6" i="55"/>
  <c r="O6" i="55"/>
  <c r="G7" i="55"/>
  <c r="H7" i="55"/>
  <c r="J7" i="55"/>
  <c r="O7" i="55"/>
  <c r="G8" i="55"/>
  <c r="H8" i="55"/>
  <c r="J8" i="55"/>
  <c r="O8" i="55"/>
  <c r="G9" i="55"/>
  <c r="H9" i="55"/>
  <c r="J9" i="55"/>
  <c r="B9" i="55" s="1"/>
  <c r="K9" i="55"/>
  <c r="O9" i="55"/>
  <c r="G10" i="55"/>
  <c r="H10" i="55"/>
  <c r="J10" i="55"/>
  <c r="K10" i="55"/>
  <c r="O10" i="55"/>
  <c r="G11" i="55"/>
  <c r="H11" i="55"/>
  <c r="J11" i="55"/>
  <c r="K11" i="55"/>
  <c r="O11" i="55"/>
  <c r="G12" i="55"/>
  <c r="H12" i="55"/>
  <c r="J12" i="55"/>
  <c r="A12" i="55" s="1"/>
  <c r="K12" i="55"/>
  <c r="O12" i="55"/>
  <c r="G13" i="55"/>
  <c r="H13" i="55"/>
  <c r="J13" i="55"/>
  <c r="C13" i="55" s="1"/>
  <c r="K13" i="55"/>
  <c r="N13" i="55"/>
  <c r="O13" i="55"/>
  <c r="G14" i="55"/>
  <c r="H14" i="55"/>
  <c r="J14" i="55"/>
  <c r="K14" i="55"/>
  <c r="O14" i="55"/>
  <c r="G15" i="55"/>
  <c r="H15" i="55"/>
  <c r="J15" i="55"/>
  <c r="B15" i="55" s="1"/>
  <c r="K15" i="55"/>
  <c r="O15" i="55"/>
  <c r="G16" i="55"/>
  <c r="H16" i="55"/>
  <c r="J16" i="55"/>
  <c r="D16" i="55" s="1"/>
  <c r="K16" i="55"/>
  <c r="O16" i="55"/>
  <c r="G17" i="55"/>
  <c r="H17" i="55"/>
  <c r="I17" i="55"/>
  <c r="J17" i="55"/>
  <c r="K17" i="55"/>
  <c r="N17" i="55"/>
  <c r="O17" i="55"/>
  <c r="G18" i="55"/>
  <c r="H18" i="55"/>
  <c r="J18" i="55"/>
  <c r="C18" i="55" s="1"/>
  <c r="K18" i="55"/>
  <c r="O18" i="55"/>
  <c r="A19" i="55"/>
  <c r="G19" i="55"/>
  <c r="H19" i="55"/>
  <c r="J19" i="55"/>
  <c r="E19" i="55" s="1"/>
  <c r="K19" i="55"/>
  <c r="N19" i="55"/>
  <c r="O19" i="55"/>
  <c r="G20" i="55"/>
  <c r="H20" i="55"/>
  <c r="J20" i="55"/>
  <c r="D20" i="55" s="1"/>
  <c r="K20" i="55"/>
  <c r="O20" i="55"/>
  <c r="G21" i="55"/>
  <c r="H21" i="55"/>
  <c r="J21" i="55"/>
  <c r="K21" i="55"/>
  <c r="O21" i="55"/>
  <c r="G22" i="55"/>
  <c r="H22" i="55"/>
  <c r="J22" i="55"/>
  <c r="C22" i="55" s="1"/>
  <c r="K22" i="55"/>
  <c r="O22" i="55"/>
  <c r="G23" i="55"/>
  <c r="H23" i="55"/>
  <c r="J23" i="55"/>
  <c r="B23" i="55" s="1"/>
  <c r="K23" i="55"/>
  <c r="O23" i="55"/>
  <c r="G24" i="55"/>
  <c r="H24" i="55"/>
  <c r="J24" i="55"/>
  <c r="K24" i="55"/>
  <c r="O24" i="55"/>
  <c r="G25" i="55"/>
  <c r="H25" i="55"/>
  <c r="J25" i="55"/>
  <c r="B25" i="55" s="1"/>
  <c r="K25" i="55"/>
  <c r="O25" i="55"/>
  <c r="G26" i="55"/>
  <c r="H26" i="55"/>
  <c r="J26" i="55"/>
  <c r="C26" i="55" s="1"/>
  <c r="K26" i="55"/>
  <c r="O26" i="55"/>
  <c r="G27" i="55"/>
  <c r="H27" i="55"/>
  <c r="J27" i="55"/>
  <c r="E27" i="55" s="1"/>
  <c r="K27" i="55"/>
  <c r="O27" i="55"/>
  <c r="G28" i="55"/>
  <c r="H28" i="55"/>
  <c r="J28" i="55"/>
  <c r="A28" i="55" s="1"/>
  <c r="K28" i="55"/>
  <c r="N28" i="55"/>
  <c r="O28" i="55"/>
  <c r="G29" i="55"/>
  <c r="H29" i="55"/>
  <c r="J29" i="55"/>
  <c r="E29" i="55" s="1"/>
  <c r="K29" i="55"/>
  <c r="O29" i="55"/>
  <c r="O3" i="55"/>
  <c r="J3" i="55"/>
  <c r="H3" i="55"/>
  <c r="G3" i="55"/>
  <c r="G153" i="54"/>
  <c r="H153" i="54"/>
  <c r="J153" i="54"/>
  <c r="A153" i="54" s="1"/>
  <c r="K153" i="54"/>
  <c r="O153" i="54"/>
  <c r="A154" i="54"/>
  <c r="G154" i="54"/>
  <c r="H154" i="54"/>
  <c r="J154" i="54"/>
  <c r="B154" i="54" s="1"/>
  <c r="K154" i="54"/>
  <c r="O154" i="54"/>
  <c r="G155" i="54"/>
  <c r="H155" i="54"/>
  <c r="J155" i="54"/>
  <c r="C155" i="54" s="1"/>
  <c r="K155" i="54"/>
  <c r="O155" i="54"/>
  <c r="G156" i="54"/>
  <c r="H156" i="54"/>
  <c r="J156" i="54"/>
  <c r="D156" i="54" s="1"/>
  <c r="K156" i="54"/>
  <c r="O156" i="54"/>
  <c r="G157" i="54"/>
  <c r="H157" i="54"/>
  <c r="J157" i="54"/>
  <c r="A157" i="54" s="1"/>
  <c r="K157" i="54"/>
  <c r="O157" i="54"/>
  <c r="G158" i="54"/>
  <c r="H158" i="54"/>
  <c r="J158" i="54"/>
  <c r="K158" i="54"/>
  <c r="O158" i="54"/>
  <c r="G159" i="54"/>
  <c r="H159" i="54"/>
  <c r="J159" i="54"/>
  <c r="C159" i="54" s="1"/>
  <c r="K159" i="54"/>
  <c r="O159" i="54"/>
  <c r="G160" i="54"/>
  <c r="H160" i="54"/>
  <c r="J160" i="54"/>
  <c r="K160" i="54"/>
  <c r="O160" i="54"/>
  <c r="G161" i="54"/>
  <c r="H161" i="54"/>
  <c r="J161" i="54"/>
  <c r="K161" i="54"/>
  <c r="O161" i="54"/>
  <c r="G162" i="54"/>
  <c r="H162" i="54"/>
  <c r="J162" i="54"/>
  <c r="E162" i="54" s="1"/>
  <c r="K162" i="54"/>
  <c r="O162" i="54"/>
  <c r="G163" i="54"/>
  <c r="H163" i="54"/>
  <c r="J163" i="54"/>
  <c r="C163" i="54" s="1"/>
  <c r="K163" i="54"/>
  <c r="O163" i="54"/>
  <c r="G164" i="54"/>
  <c r="H164" i="54"/>
  <c r="J164" i="54"/>
  <c r="D164" i="54" s="1"/>
  <c r="K164" i="54"/>
  <c r="O164" i="54"/>
  <c r="D165" i="54"/>
  <c r="G165" i="54"/>
  <c r="H165" i="54"/>
  <c r="J165" i="54"/>
  <c r="A165" i="54" s="1"/>
  <c r="K165" i="54"/>
  <c r="O165" i="54"/>
  <c r="G166" i="54"/>
  <c r="H166" i="54"/>
  <c r="J166" i="54"/>
  <c r="B166" i="54" s="1"/>
  <c r="K166" i="54"/>
  <c r="N166" i="54"/>
  <c r="O166" i="54"/>
  <c r="G167" i="54"/>
  <c r="H167" i="54"/>
  <c r="J167" i="54"/>
  <c r="C167" i="54" s="1"/>
  <c r="K167" i="54"/>
  <c r="O167" i="54"/>
  <c r="G168" i="54"/>
  <c r="H168" i="54"/>
  <c r="J168" i="54"/>
  <c r="K168" i="54"/>
  <c r="O168" i="54"/>
  <c r="G169" i="54"/>
  <c r="H169" i="54"/>
  <c r="J169" i="54"/>
  <c r="K169" i="54"/>
  <c r="O169" i="54"/>
  <c r="G170" i="54"/>
  <c r="H170" i="54"/>
  <c r="J170" i="54"/>
  <c r="E170" i="54" s="1"/>
  <c r="K170" i="54"/>
  <c r="O170" i="54"/>
  <c r="G171" i="54"/>
  <c r="H171" i="54"/>
  <c r="J171" i="54"/>
  <c r="C171" i="54" s="1"/>
  <c r="K171" i="54"/>
  <c r="O171" i="54"/>
  <c r="G172" i="54"/>
  <c r="H172" i="54"/>
  <c r="J172" i="54"/>
  <c r="D172" i="54" s="1"/>
  <c r="K172" i="54"/>
  <c r="N172" i="54"/>
  <c r="O172" i="54"/>
  <c r="G173" i="54"/>
  <c r="H173" i="54"/>
  <c r="J173" i="54"/>
  <c r="A173" i="54" s="1"/>
  <c r="K173" i="54"/>
  <c r="O173" i="54"/>
  <c r="G174" i="54"/>
  <c r="H174" i="54"/>
  <c r="J174" i="54"/>
  <c r="B174" i="54" s="1"/>
  <c r="K174" i="54"/>
  <c r="O174" i="54"/>
  <c r="G175" i="54"/>
  <c r="H175" i="54"/>
  <c r="J175" i="54"/>
  <c r="C175" i="54" s="1"/>
  <c r="K175" i="54"/>
  <c r="O175" i="54"/>
  <c r="G176" i="54"/>
  <c r="H176" i="54"/>
  <c r="J176" i="54"/>
  <c r="D176" i="54" s="1"/>
  <c r="K176" i="54"/>
  <c r="O176" i="54"/>
  <c r="G177" i="54"/>
  <c r="H177" i="54"/>
  <c r="J177" i="54"/>
  <c r="K177" i="54"/>
  <c r="O177" i="54"/>
  <c r="G178" i="54"/>
  <c r="H178" i="54"/>
  <c r="J178" i="54"/>
  <c r="E178" i="54" s="1"/>
  <c r="K178" i="54"/>
  <c r="O178" i="54"/>
  <c r="G179" i="54"/>
  <c r="H179" i="54"/>
  <c r="J179" i="54"/>
  <c r="C179" i="54" s="1"/>
  <c r="K179" i="54"/>
  <c r="O179" i="54"/>
  <c r="O152" i="54"/>
  <c r="K152" i="54"/>
  <c r="J152" i="54"/>
  <c r="H152" i="54"/>
  <c r="G152" i="54"/>
  <c r="G123" i="54"/>
  <c r="H123" i="54"/>
  <c r="J123" i="54"/>
  <c r="A123" i="54" s="1"/>
  <c r="K123" i="54"/>
  <c r="O123" i="54"/>
  <c r="G124" i="54"/>
  <c r="H124" i="54"/>
  <c r="J124" i="54"/>
  <c r="B124" i="54" s="1"/>
  <c r="K124" i="54"/>
  <c r="L124" i="54"/>
  <c r="N124" i="54"/>
  <c r="O124" i="54"/>
  <c r="G125" i="54"/>
  <c r="H125" i="54"/>
  <c r="J125" i="54"/>
  <c r="C125" i="54" s="1"/>
  <c r="K125" i="54"/>
  <c r="O125" i="54"/>
  <c r="E126" i="54"/>
  <c r="G126" i="54"/>
  <c r="H126" i="54"/>
  <c r="J126" i="54"/>
  <c r="K126" i="54"/>
  <c r="O126" i="54"/>
  <c r="G127" i="54"/>
  <c r="H127" i="54"/>
  <c r="J127" i="54"/>
  <c r="N127" i="54" s="1"/>
  <c r="K127" i="54"/>
  <c r="O127" i="54"/>
  <c r="G128" i="54"/>
  <c r="H128" i="54"/>
  <c r="J128" i="54"/>
  <c r="M128" i="54" s="1"/>
  <c r="K128" i="54"/>
  <c r="O128" i="54"/>
  <c r="G129" i="54"/>
  <c r="H129" i="54"/>
  <c r="J129" i="54"/>
  <c r="C129" i="54" s="1"/>
  <c r="K129" i="54"/>
  <c r="O129" i="54"/>
  <c r="G130" i="54"/>
  <c r="H130" i="54"/>
  <c r="J130" i="54"/>
  <c r="D130" i="54" s="1"/>
  <c r="K130" i="54"/>
  <c r="O130" i="54"/>
  <c r="G131" i="54"/>
  <c r="H131" i="54"/>
  <c r="J131" i="54"/>
  <c r="A131" i="54" s="1"/>
  <c r="K131" i="54"/>
  <c r="O131" i="54"/>
  <c r="G132" i="54"/>
  <c r="H132" i="54"/>
  <c r="J132" i="54"/>
  <c r="K132" i="54"/>
  <c r="O132" i="54"/>
  <c r="G133" i="54"/>
  <c r="H133" i="54"/>
  <c r="J133" i="54"/>
  <c r="C133" i="54" s="1"/>
  <c r="K133" i="54"/>
  <c r="O133" i="54"/>
  <c r="G134" i="54"/>
  <c r="H134" i="54"/>
  <c r="J134" i="54"/>
  <c r="E134" i="54" s="1"/>
  <c r="K134" i="54"/>
  <c r="O134" i="54"/>
  <c r="G135" i="54"/>
  <c r="H135" i="54"/>
  <c r="J135" i="54"/>
  <c r="N135" i="54" s="1"/>
  <c r="K135" i="54"/>
  <c r="O135" i="54"/>
  <c r="G136" i="54"/>
  <c r="H136" i="54"/>
  <c r="J136" i="54"/>
  <c r="M136" i="54" s="1"/>
  <c r="K136" i="54"/>
  <c r="O136" i="54"/>
  <c r="G137" i="54"/>
  <c r="H137" i="54"/>
  <c r="J137" i="54"/>
  <c r="C137" i="54" s="1"/>
  <c r="K137" i="54"/>
  <c r="O137" i="54"/>
  <c r="G138" i="54"/>
  <c r="H138" i="54"/>
  <c r="J138" i="54"/>
  <c r="K138" i="54"/>
  <c r="N138" i="54"/>
  <c r="O138" i="54"/>
  <c r="G139" i="54"/>
  <c r="H139" i="54"/>
  <c r="J139" i="54"/>
  <c r="A139" i="54" s="1"/>
  <c r="K139" i="54"/>
  <c r="O139" i="54"/>
  <c r="G140" i="54"/>
  <c r="H140" i="54"/>
  <c r="J140" i="54"/>
  <c r="B140" i="54" s="1"/>
  <c r="K140" i="54"/>
  <c r="O140" i="54"/>
  <c r="G141" i="54"/>
  <c r="H141" i="54"/>
  <c r="J141" i="54"/>
  <c r="C141" i="54" s="1"/>
  <c r="K141" i="54"/>
  <c r="O141" i="54"/>
  <c r="G142" i="54"/>
  <c r="H142" i="54"/>
  <c r="J142" i="54"/>
  <c r="D142" i="54" s="1"/>
  <c r="K142" i="54"/>
  <c r="L142" i="54"/>
  <c r="O142" i="54"/>
  <c r="G143" i="54"/>
  <c r="H143" i="54"/>
  <c r="J143" i="54"/>
  <c r="D143" i="54" s="1"/>
  <c r="K143" i="54"/>
  <c r="O143" i="54"/>
  <c r="G144" i="54"/>
  <c r="H144" i="54"/>
  <c r="J144" i="54"/>
  <c r="A144" i="54" s="1"/>
  <c r="K144" i="54"/>
  <c r="O144" i="54"/>
  <c r="G145" i="54"/>
  <c r="H145" i="54"/>
  <c r="J145" i="54"/>
  <c r="C145" i="54" s="1"/>
  <c r="K145" i="54"/>
  <c r="O145" i="54"/>
  <c r="G146" i="54"/>
  <c r="H146" i="54"/>
  <c r="J146" i="54"/>
  <c r="M146" i="54" s="1"/>
  <c r="K146" i="54"/>
  <c r="O146" i="54"/>
  <c r="G147" i="54"/>
  <c r="H147" i="54"/>
  <c r="J147" i="54"/>
  <c r="K147" i="54"/>
  <c r="O147" i="54"/>
  <c r="G148" i="54"/>
  <c r="H148" i="54"/>
  <c r="J148" i="54"/>
  <c r="E148" i="54" s="1"/>
  <c r="K148" i="54"/>
  <c r="O148" i="54"/>
  <c r="G149" i="54"/>
  <c r="H149" i="54"/>
  <c r="J149" i="54"/>
  <c r="C149" i="54" s="1"/>
  <c r="K149" i="54"/>
  <c r="O149" i="54"/>
  <c r="O122" i="54"/>
  <c r="K122" i="54"/>
  <c r="J122" i="54"/>
  <c r="H122" i="54"/>
  <c r="G122" i="54"/>
  <c r="G93" i="54"/>
  <c r="H93" i="54"/>
  <c r="J93" i="54"/>
  <c r="O93" i="54"/>
  <c r="G94" i="54"/>
  <c r="H94" i="54"/>
  <c r="J94" i="54"/>
  <c r="B94" i="54" s="1"/>
  <c r="O94" i="54"/>
  <c r="G95" i="54"/>
  <c r="H95" i="54"/>
  <c r="J95" i="54"/>
  <c r="O95" i="54"/>
  <c r="G96" i="54"/>
  <c r="H96" i="54"/>
  <c r="J96" i="54"/>
  <c r="O96" i="54"/>
  <c r="G97" i="54"/>
  <c r="H97" i="54"/>
  <c r="J97" i="54"/>
  <c r="O97" i="54"/>
  <c r="G98" i="54"/>
  <c r="H98" i="54"/>
  <c r="J98" i="54"/>
  <c r="B98" i="54" s="1"/>
  <c r="K98" i="54"/>
  <c r="O98" i="54"/>
  <c r="G99" i="54"/>
  <c r="H99" i="54"/>
  <c r="J99" i="54"/>
  <c r="C99" i="54" s="1"/>
  <c r="K99" i="54"/>
  <c r="O99" i="54"/>
  <c r="G100" i="54"/>
  <c r="H100" i="54"/>
  <c r="J100" i="54"/>
  <c r="K100" i="54"/>
  <c r="O100" i="54"/>
  <c r="G101" i="54"/>
  <c r="H101" i="54"/>
  <c r="J101" i="54"/>
  <c r="A101" i="54" s="1"/>
  <c r="K101" i="54"/>
  <c r="O101" i="54"/>
  <c r="G102" i="54"/>
  <c r="H102" i="54"/>
  <c r="J102" i="54"/>
  <c r="I102" i="54" s="1"/>
  <c r="K102" i="54"/>
  <c r="N102" i="54"/>
  <c r="O102" i="54"/>
  <c r="G103" i="54"/>
  <c r="H103" i="54"/>
  <c r="J103" i="54"/>
  <c r="C103" i="54" s="1"/>
  <c r="K103" i="54"/>
  <c r="O103" i="54"/>
  <c r="E104" i="54"/>
  <c r="G104" i="54"/>
  <c r="H104" i="54"/>
  <c r="J104" i="54"/>
  <c r="N104" i="54" s="1"/>
  <c r="K104" i="54"/>
  <c r="O104" i="54"/>
  <c r="G105" i="54"/>
  <c r="H105" i="54"/>
  <c r="J105" i="54"/>
  <c r="K105" i="54"/>
  <c r="O105" i="54"/>
  <c r="G106" i="54"/>
  <c r="H106" i="54"/>
  <c r="J106" i="54"/>
  <c r="K106" i="54"/>
  <c r="O106" i="54"/>
  <c r="G107" i="54"/>
  <c r="H107" i="54"/>
  <c r="J107" i="54"/>
  <c r="C107" i="54" s="1"/>
  <c r="K107" i="54"/>
  <c r="O107" i="54"/>
  <c r="G108" i="54"/>
  <c r="H108" i="54"/>
  <c r="I108" i="54"/>
  <c r="J108" i="54"/>
  <c r="K108" i="54"/>
  <c r="N108" i="54"/>
  <c r="O108" i="54"/>
  <c r="D109" i="54"/>
  <c r="G109" i="54"/>
  <c r="H109" i="54"/>
  <c r="J109" i="54"/>
  <c r="A109" i="54" s="1"/>
  <c r="K109" i="54"/>
  <c r="L109" i="54"/>
  <c r="O109" i="54"/>
  <c r="G110" i="54"/>
  <c r="H110" i="54"/>
  <c r="J110" i="54"/>
  <c r="B110" i="54" s="1"/>
  <c r="K110" i="54"/>
  <c r="O110" i="54"/>
  <c r="G111" i="54"/>
  <c r="H111" i="54"/>
  <c r="J111" i="54"/>
  <c r="C111" i="54" s="1"/>
  <c r="K111" i="54"/>
  <c r="O111" i="54"/>
  <c r="G112" i="54"/>
  <c r="H112" i="54"/>
  <c r="J112" i="54"/>
  <c r="E112" i="54" s="1"/>
  <c r="K112" i="54"/>
  <c r="O112" i="54"/>
  <c r="G113" i="54"/>
  <c r="H113" i="54"/>
  <c r="J113" i="54"/>
  <c r="K113" i="54"/>
  <c r="O113" i="54"/>
  <c r="G114" i="54"/>
  <c r="H114" i="54"/>
  <c r="J114" i="54"/>
  <c r="E114" i="54" s="1"/>
  <c r="K114" i="54"/>
  <c r="O114" i="54"/>
  <c r="G115" i="54"/>
  <c r="H115" i="54"/>
  <c r="J115" i="54"/>
  <c r="C115" i="54" s="1"/>
  <c r="K115" i="54"/>
  <c r="O115" i="54"/>
  <c r="G116" i="54"/>
  <c r="H116" i="54"/>
  <c r="J116" i="54"/>
  <c r="B116" i="54" s="1"/>
  <c r="K116" i="54"/>
  <c r="O116" i="54"/>
  <c r="G117" i="54"/>
  <c r="H117" i="54"/>
  <c r="J117" i="54"/>
  <c r="A117" i="54" s="1"/>
  <c r="K117" i="54"/>
  <c r="O117" i="54"/>
  <c r="G118" i="54"/>
  <c r="H118" i="54"/>
  <c r="J118" i="54"/>
  <c r="M118" i="54" s="1"/>
  <c r="K118" i="54"/>
  <c r="O118" i="54"/>
  <c r="G119" i="54"/>
  <c r="H119" i="54"/>
  <c r="J119" i="54"/>
  <c r="C119" i="54" s="1"/>
  <c r="K119" i="54"/>
  <c r="O119" i="54"/>
  <c r="O92" i="54"/>
  <c r="J92" i="54"/>
  <c r="H92" i="54"/>
  <c r="G92" i="54"/>
  <c r="G63" i="54"/>
  <c r="H63" i="54"/>
  <c r="J63" i="54"/>
  <c r="O63" i="54"/>
  <c r="G64" i="54"/>
  <c r="H64" i="54"/>
  <c r="J64" i="54"/>
  <c r="B64" i="54" s="1"/>
  <c r="O64" i="54"/>
  <c r="G65" i="54"/>
  <c r="H65" i="54"/>
  <c r="J65" i="54"/>
  <c r="O65" i="54"/>
  <c r="G66" i="54"/>
  <c r="H66" i="54"/>
  <c r="J66" i="54"/>
  <c r="O66" i="54"/>
  <c r="G67" i="54"/>
  <c r="H67" i="54"/>
  <c r="J67" i="54"/>
  <c r="O67" i="54"/>
  <c r="G68" i="54"/>
  <c r="H68" i="54"/>
  <c r="J68" i="54"/>
  <c r="B68" i="54" s="1"/>
  <c r="K68" i="54"/>
  <c r="O68" i="54"/>
  <c r="G69" i="54"/>
  <c r="H69" i="54"/>
  <c r="J69" i="54"/>
  <c r="C69" i="54" s="1"/>
  <c r="K69" i="54"/>
  <c r="O69" i="54"/>
  <c r="G70" i="54"/>
  <c r="H70" i="54"/>
  <c r="J70" i="54"/>
  <c r="C70" i="54" s="1"/>
  <c r="K70" i="54"/>
  <c r="O70" i="54"/>
  <c r="G71" i="54"/>
  <c r="H71" i="54"/>
  <c r="J71" i="54"/>
  <c r="K71" i="54"/>
  <c r="N71" i="54"/>
  <c r="O71" i="54"/>
  <c r="G72" i="54"/>
  <c r="H72" i="54"/>
  <c r="J72" i="54"/>
  <c r="K72" i="54"/>
  <c r="O72" i="54"/>
  <c r="G73" i="54"/>
  <c r="H73" i="54"/>
  <c r="J73" i="54"/>
  <c r="C73" i="54" s="1"/>
  <c r="K73" i="54"/>
  <c r="O73" i="54"/>
  <c r="G74" i="54"/>
  <c r="H74" i="54"/>
  <c r="J74" i="54"/>
  <c r="K74" i="54"/>
  <c r="O74" i="54"/>
  <c r="G75" i="54"/>
  <c r="H75" i="54"/>
  <c r="J75" i="54"/>
  <c r="A75" i="54" s="1"/>
  <c r="K75" i="54"/>
  <c r="O75" i="54"/>
  <c r="G76" i="54"/>
  <c r="H76" i="54"/>
  <c r="J76" i="54"/>
  <c r="B76" i="54" s="1"/>
  <c r="K76" i="54"/>
  <c r="O76" i="54"/>
  <c r="G77" i="54"/>
  <c r="H77" i="54"/>
  <c r="J77" i="54"/>
  <c r="C77" i="54" s="1"/>
  <c r="K77" i="54"/>
  <c r="O77" i="54"/>
  <c r="G78" i="54"/>
  <c r="H78" i="54"/>
  <c r="J78" i="54"/>
  <c r="K78" i="54"/>
  <c r="O78" i="54"/>
  <c r="C79" i="54"/>
  <c r="G79" i="54"/>
  <c r="H79" i="54"/>
  <c r="J79" i="54"/>
  <c r="M79" i="54" s="1"/>
  <c r="K79" i="54"/>
  <c r="O79" i="54"/>
  <c r="G80" i="54"/>
  <c r="H80" i="54"/>
  <c r="J80" i="54"/>
  <c r="N80" i="54" s="1"/>
  <c r="K80" i="54"/>
  <c r="O80" i="54"/>
  <c r="G81" i="54"/>
  <c r="H81" i="54"/>
  <c r="J81" i="54"/>
  <c r="C81" i="54" s="1"/>
  <c r="K81" i="54"/>
  <c r="O81" i="54"/>
  <c r="G82" i="54"/>
  <c r="H82" i="54"/>
  <c r="J82" i="54"/>
  <c r="D82" i="54" s="1"/>
  <c r="K82" i="54"/>
  <c r="O82" i="54"/>
  <c r="G83" i="54"/>
  <c r="H83" i="54"/>
  <c r="J83" i="54"/>
  <c r="M83" i="54" s="1"/>
  <c r="K83" i="54"/>
  <c r="O83" i="54"/>
  <c r="G84" i="54"/>
  <c r="H84" i="54"/>
  <c r="J84" i="54"/>
  <c r="I84" i="54" s="1"/>
  <c r="K84" i="54"/>
  <c r="N84" i="54"/>
  <c r="O84" i="54"/>
  <c r="G85" i="54"/>
  <c r="H85" i="54"/>
  <c r="J85" i="54"/>
  <c r="C85" i="54" s="1"/>
  <c r="K85" i="54"/>
  <c r="O85" i="54"/>
  <c r="C86" i="54"/>
  <c r="G86" i="54"/>
  <c r="H86" i="54"/>
  <c r="J86" i="54"/>
  <c r="D86" i="54" s="1"/>
  <c r="K86" i="54"/>
  <c r="N86" i="54"/>
  <c r="O86" i="54"/>
  <c r="G87" i="54"/>
  <c r="H87" i="54"/>
  <c r="J87" i="54"/>
  <c r="A87" i="54" s="1"/>
  <c r="K87" i="54"/>
  <c r="O87" i="54"/>
  <c r="G88" i="54"/>
  <c r="H88" i="54"/>
  <c r="J88" i="54"/>
  <c r="E88" i="54" s="1"/>
  <c r="K88" i="54"/>
  <c r="O88" i="54"/>
  <c r="G89" i="54"/>
  <c r="H89" i="54"/>
  <c r="J89" i="54"/>
  <c r="C89" i="54" s="1"/>
  <c r="K89" i="54"/>
  <c r="O89" i="54"/>
  <c r="O62" i="54"/>
  <c r="J62" i="54"/>
  <c r="H62" i="54"/>
  <c r="G62" i="54"/>
  <c r="G33" i="54"/>
  <c r="H33" i="54"/>
  <c r="J33" i="54"/>
  <c r="C33" i="54" s="1"/>
  <c r="K33" i="54"/>
  <c r="O33" i="54"/>
  <c r="G34" i="54"/>
  <c r="H34" i="54"/>
  <c r="J34" i="54"/>
  <c r="N34" i="54" s="1"/>
  <c r="K34" i="54"/>
  <c r="O34" i="54"/>
  <c r="G35" i="54"/>
  <c r="H35" i="54"/>
  <c r="J35" i="54"/>
  <c r="C35" i="54" s="1"/>
  <c r="K35" i="54"/>
  <c r="O35" i="54"/>
  <c r="G36" i="54"/>
  <c r="H36" i="54"/>
  <c r="J36" i="54"/>
  <c r="N36" i="54" s="1"/>
  <c r="K36" i="54"/>
  <c r="O36" i="54"/>
  <c r="G37" i="54"/>
  <c r="H37" i="54"/>
  <c r="J37" i="54"/>
  <c r="K37" i="54"/>
  <c r="O37" i="54"/>
  <c r="G38" i="54"/>
  <c r="H38" i="54"/>
  <c r="J38" i="54"/>
  <c r="E38" i="54" s="1"/>
  <c r="K38" i="54"/>
  <c r="O38" i="54"/>
  <c r="G39" i="54"/>
  <c r="H39" i="54"/>
  <c r="J39" i="54"/>
  <c r="C39" i="54" s="1"/>
  <c r="K39" i="54"/>
  <c r="O39" i="54"/>
  <c r="G40" i="54"/>
  <c r="H40" i="54"/>
  <c r="J40" i="54"/>
  <c r="D40" i="54" s="1"/>
  <c r="K40" i="54"/>
  <c r="O40" i="54"/>
  <c r="G41" i="54"/>
  <c r="H41" i="54"/>
  <c r="J41" i="54"/>
  <c r="B41" i="54" s="1"/>
  <c r="K41" i="54"/>
  <c r="N41" i="54"/>
  <c r="O41" i="54"/>
  <c r="G42" i="54"/>
  <c r="H42" i="54"/>
  <c r="I42" i="54"/>
  <c r="J42" i="54"/>
  <c r="B42" i="54" s="1"/>
  <c r="K42" i="54"/>
  <c r="L42" i="54"/>
  <c r="M42" i="54"/>
  <c r="N42" i="54"/>
  <c r="O42" i="54"/>
  <c r="G43" i="54"/>
  <c r="H43" i="54"/>
  <c r="J43" i="54"/>
  <c r="C43" i="54" s="1"/>
  <c r="K43" i="54"/>
  <c r="O43" i="54"/>
  <c r="G44" i="54"/>
  <c r="H44" i="54"/>
  <c r="J44" i="54"/>
  <c r="K44" i="54"/>
  <c r="O44" i="54"/>
  <c r="G45" i="54"/>
  <c r="H45" i="54"/>
  <c r="J45" i="54"/>
  <c r="A45" i="54" s="1"/>
  <c r="K45" i="54"/>
  <c r="O45" i="54"/>
  <c r="G46" i="54"/>
  <c r="H46" i="54"/>
  <c r="J46" i="54"/>
  <c r="K46" i="54"/>
  <c r="N46" i="54"/>
  <c r="O46" i="54"/>
  <c r="G47" i="54"/>
  <c r="H47" i="54"/>
  <c r="J47" i="54"/>
  <c r="C47" i="54" s="1"/>
  <c r="K47" i="54"/>
  <c r="O47" i="54"/>
  <c r="G48" i="54"/>
  <c r="H48" i="54"/>
  <c r="J48" i="54"/>
  <c r="N48" i="54" s="1"/>
  <c r="K48" i="54"/>
  <c r="O48" i="54"/>
  <c r="G49" i="54"/>
  <c r="H49" i="54"/>
  <c r="J49" i="54"/>
  <c r="E49" i="54" s="1"/>
  <c r="K49" i="54"/>
  <c r="O49" i="54"/>
  <c r="G50" i="54"/>
  <c r="H50" i="54"/>
  <c r="J50" i="54"/>
  <c r="D50" i="54" s="1"/>
  <c r="K50" i="54"/>
  <c r="O50" i="54"/>
  <c r="G51" i="54"/>
  <c r="H51" i="54"/>
  <c r="J51" i="54"/>
  <c r="C51" i="54" s="1"/>
  <c r="K51" i="54"/>
  <c r="O51" i="54"/>
  <c r="G52" i="54"/>
  <c r="H52" i="54"/>
  <c r="J52" i="54"/>
  <c r="D52" i="54" s="1"/>
  <c r="K52" i="54"/>
  <c r="N52" i="54"/>
  <c r="O52" i="54"/>
  <c r="G53" i="54"/>
  <c r="H53" i="54"/>
  <c r="J53" i="54"/>
  <c r="M53" i="54" s="1"/>
  <c r="K53" i="54"/>
  <c r="O53" i="54"/>
  <c r="G54" i="54"/>
  <c r="H54" i="54"/>
  <c r="J54" i="54"/>
  <c r="M54" i="54" s="1"/>
  <c r="K54" i="54"/>
  <c r="O54" i="54"/>
  <c r="G55" i="54"/>
  <c r="H55" i="54"/>
  <c r="J55" i="54"/>
  <c r="C55" i="54" s="1"/>
  <c r="K55" i="54"/>
  <c r="O55" i="54"/>
  <c r="G56" i="54"/>
  <c r="H56" i="54"/>
  <c r="J56" i="54"/>
  <c r="D56" i="54" s="1"/>
  <c r="K56" i="54"/>
  <c r="O56" i="54"/>
  <c r="G57" i="54"/>
  <c r="H57" i="54"/>
  <c r="J57" i="54"/>
  <c r="K57" i="54"/>
  <c r="O57" i="54"/>
  <c r="E58" i="54"/>
  <c r="G58" i="54"/>
  <c r="H58" i="54"/>
  <c r="J58" i="54"/>
  <c r="N58" i="54" s="1"/>
  <c r="K58" i="54"/>
  <c r="O58" i="54"/>
  <c r="G59" i="54"/>
  <c r="H59" i="54"/>
  <c r="J59" i="54"/>
  <c r="C59" i="54" s="1"/>
  <c r="K59" i="54"/>
  <c r="O59" i="54"/>
  <c r="O32" i="54"/>
  <c r="K32" i="54"/>
  <c r="J32" i="54"/>
  <c r="C32" i="54" s="1"/>
  <c r="H32" i="54"/>
  <c r="G32" i="54"/>
  <c r="G4" i="54"/>
  <c r="H4" i="54"/>
  <c r="J4" i="54"/>
  <c r="O4" i="54"/>
  <c r="G5" i="54"/>
  <c r="H5" i="54"/>
  <c r="J5" i="54"/>
  <c r="B5" i="54" s="1"/>
  <c r="O5" i="54"/>
  <c r="G6" i="54"/>
  <c r="H6" i="54"/>
  <c r="J6" i="54"/>
  <c r="O6" i="54"/>
  <c r="G7" i="54"/>
  <c r="H7" i="54"/>
  <c r="J7" i="54"/>
  <c r="O7" i="54"/>
  <c r="G8" i="54"/>
  <c r="H8" i="54"/>
  <c r="J8" i="54"/>
  <c r="O8" i="54"/>
  <c r="G9" i="54"/>
  <c r="H9" i="54"/>
  <c r="J9" i="54"/>
  <c r="K9" i="54"/>
  <c r="O9" i="54"/>
  <c r="G10" i="54"/>
  <c r="H10" i="54"/>
  <c r="J10" i="54"/>
  <c r="C10" i="54" s="1"/>
  <c r="K10" i="54"/>
  <c r="O10" i="54"/>
  <c r="G11" i="54"/>
  <c r="H11" i="54"/>
  <c r="J11" i="54"/>
  <c r="E11" i="54" s="1"/>
  <c r="K11" i="54"/>
  <c r="O11" i="54"/>
  <c r="G12" i="54"/>
  <c r="H12" i="54"/>
  <c r="J12" i="54"/>
  <c r="E12" i="54" s="1"/>
  <c r="K12" i="54"/>
  <c r="O12" i="54"/>
  <c r="G13" i="54"/>
  <c r="H13" i="54"/>
  <c r="J13" i="54"/>
  <c r="B13" i="54" s="1"/>
  <c r="K13" i="54"/>
  <c r="O13" i="54"/>
  <c r="G14" i="54"/>
  <c r="H14" i="54"/>
  <c r="J14" i="54"/>
  <c r="C14" i="54" s="1"/>
  <c r="K14" i="54"/>
  <c r="O14" i="54"/>
  <c r="G15" i="54"/>
  <c r="H15" i="54"/>
  <c r="J15" i="54"/>
  <c r="E15" i="54" s="1"/>
  <c r="K15" i="54"/>
  <c r="O15" i="54"/>
  <c r="G16" i="54"/>
  <c r="H16" i="54"/>
  <c r="J16" i="54"/>
  <c r="K16" i="54"/>
  <c r="O16" i="54"/>
  <c r="G17" i="54"/>
  <c r="H17" i="54"/>
  <c r="J17" i="54"/>
  <c r="B17" i="54" s="1"/>
  <c r="K17" i="54"/>
  <c r="O17" i="54"/>
  <c r="G18" i="54"/>
  <c r="H18" i="54"/>
  <c r="J18" i="54"/>
  <c r="C18" i="54" s="1"/>
  <c r="K18" i="54"/>
  <c r="O18" i="54"/>
  <c r="G19" i="54"/>
  <c r="H19" i="54"/>
  <c r="J19" i="54"/>
  <c r="E19" i="54" s="1"/>
  <c r="K19" i="54"/>
  <c r="O19" i="54"/>
  <c r="G20" i="54"/>
  <c r="H20" i="54"/>
  <c r="J20" i="54"/>
  <c r="E20" i="54" s="1"/>
  <c r="K20" i="54"/>
  <c r="O20" i="54"/>
  <c r="G21" i="54"/>
  <c r="H21" i="54"/>
  <c r="J21" i="54"/>
  <c r="B21" i="54" s="1"/>
  <c r="K21" i="54"/>
  <c r="O21" i="54"/>
  <c r="G22" i="54"/>
  <c r="H22" i="54"/>
  <c r="J22" i="54"/>
  <c r="C22" i="54" s="1"/>
  <c r="K22" i="54"/>
  <c r="O22" i="54"/>
  <c r="G23" i="54"/>
  <c r="H23" i="54"/>
  <c r="J23" i="54"/>
  <c r="E23" i="54" s="1"/>
  <c r="K23" i="54"/>
  <c r="O23" i="54"/>
  <c r="G24" i="54"/>
  <c r="H24" i="54"/>
  <c r="J24" i="54"/>
  <c r="K24" i="54"/>
  <c r="O24" i="54"/>
  <c r="G25" i="54"/>
  <c r="H25" i="54"/>
  <c r="J25" i="54"/>
  <c r="B25" i="54" s="1"/>
  <c r="K25" i="54"/>
  <c r="O25" i="54"/>
  <c r="G26" i="54"/>
  <c r="H26" i="54"/>
  <c r="J26" i="54"/>
  <c r="C26" i="54" s="1"/>
  <c r="K26" i="54"/>
  <c r="O26" i="54"/>
  <c r="G27" i="54"/>
  <c r="H27" i="54"/>
  <c r="J27" i="54"/>
  <c r="K27" i="54"/>
  <c r="O27" i="54"/>
  <c r="G28" i="54"/>
  <c r="H28" i="54"/>
  <c r="J28" i="54"/>
  <c r="B28" i="54" s="1"/>
  <c r="K28" i="54"/>
  <c r="O28" i="54"/>
  <c r="G29" i="54"/>
  <c r="H29" i="54"/>
  <c r="J29" i="54"/>
  <c r="K29" i="54"/>
  <c r="O29" i="54"/>
  <c r="O3" i="54"/>
  <c r="J3" i="54"/>
  <c r="B3" i="54" s="1"/>
  <c r="H3" i="54"/>
  <c r="G3" i="54"/>
  <c r="G153" i="53"/>
  <c r="H153" i="53"/>
  <c r="J153" i="53"/>
  <c r="A153" i="53" s="1"/>
  <c r="K153" i="53"/>
  <c r="O153" i="53"/>
  <c r="G154" i="53"/>
  <c r="H154" i="53"/>
  <c r="J154" i="53"/>
  <c r="B154" i="53" s="1"/>
  <c r="K154" i="53"/>
  <c r="O154" i="53"/>
  <c r="G155" i="53"/>
  <c r="H155" i="53"/>
  <c r="J155" i="53"/>
  <c r="C155" i="53" s="1"/>
  <c r="K155" i="53"/>
  <c r="O155" i="53"/>
  <c r="G156" i="53"/>
  <c r="H156" i="53"/>
  <c r="J156" i="53"/>
  <c r="K156" i="53"/>
  <c r="O156" i="53"/>
  <c r="G157" i="53"/>
  <c r="H157" i="53"/>
  <c r="J157" i="53"/>
  <c r="K157" i="53"/>
  <c r="O157" i="53"/>
  <c r="G158" i="53"/>
  <c r="H158" i="53"/>
  <c r="J158" i="53"/>
  <c r="K158" i="53"/>
  <c r="O158" i="53"/>
  <c r="G159" i="53"/>
  <c r="H159" i="53"/>
  <c r="J159" i="53"/>
  <c r="C159" i="53" s="1"/>
  <c r="K159" i="53"/>
  <c r="O159" i="53"/>
  <c r="G160" i="53"/>
  <c r="H160" i="53"/>
  <c r="J160" i="53"/>
  <c r="B160" i="53" s="1"/>
  <c r="K160" i="53"/>
  <c r="O160" i="53"/>
  <c r="G161" i="53"/>
  <c r="H161" i="53"/>
  <c r="J161" i="53"/>
  <c r="B161" i="53" s="1"/>
  <c r="K161" i="53"/>
  <c r="O161" i="53"/>
  <c r="G162" i="53"/>
  <c r="H162" i="53"/>
  <c r="J162" i="53"/>
  <c r="E162" i="53" s="1"/>
  <c r="K162" i="53"/>
  <c r="O162" i="53"/>
  <c r="G163" i="53"/>
  <c r="H163" i="53"/>
  <c r="J163" i="53"/>
  <c r="C163" i="53" s="1"/>
  <c r="K163" i="53"/>
  <c r="O163" i="53"/>
  <c r="G164" i="53"/>
  <c r="H164" i="53"/>
  <c r="J164" i="53"/>
  <c r="B164" i="53" s="1"/>
  <c r="K164" i="53"/>
  <c r="N164" i="53"/>
  <c r="O164" i="53"/>
  <c r="G165" i="53"/>
  <c r="H165" i="53"/>
  <c r="I165" i="53"/>
  <c r="J165" i="53"/>
  <c r="B165" i="53" s="1"/>
  <c r="K165" i="53"/>
  <c r="L165" i="53"/>
  <c r="M165" i="53"/>
  <c r="N165" i="53"/>
  <c r="O165" i="53"/>
  <c r="G166" i="53"/>
  <c r="H166" i="53"/>
  <c r="J166" i="53"/>
  <c r="B166" i="53" s="1"/>
  <c r="K166" i="53"/>
  <c r="O166" i="53"/>
  <c r="G167" i="53"/>
  <c r="H167" i="53"/>
  <c r="J167" i="53"/>
  <c r="K167" i="53"/>
  <c r="O167" i="53"/>
  <c r="G168" i="53"/>
  <c r="H168" i="53"/>
  <c r="J168" i="53"/>
  <c r="N168" i="53" s="1"/>
  <c r="K168" i="53"/>
  <c r="O168" i="53"/>
  <c r="G169" i="53"/>
  <c r="H169" i="53"/>
  <c r="J169" i="53"/>
  <c r="K169" i="53"/>
  <c r="O169" i="53"/>
  <c r="G170" i="53"/>
  <c r="H170" i="53"/>
  <c r="J170" i="53"/>
  <c r="B170" i="53" s="1"/>
  <c r="K170" i="53"/>
  <c r="O170" i="53"/>
  <c r="G171" i="53"/>
  <c r="H171" i="53"/>
  <c r="J171" i="53"/>
  <c r="C171" i="53" s="1"/>
  <c r="K171" i="53"/>
  <c r="O171" i="53"/>
  <c r="G172" i="53"/>
  <c r="H172" i="53"/>
  <c r="J172" i="53"/>
  <c r="D172" i="53" s="1"/>
  <c r="K172" i="53"/>
  <c r="O172" i="53"/>
  <c r="G173" i="53"/>
  <c r="H173" i="53"/>
  <c r="J173" i="53"/>
  <c r="E173" i="53" s="1"/>
  <c r="K173" i="53"/>
  <c r="O173" i="53"/>
  <c r="G174" i="53"/>
  <c r="H174" i="53"/>
  <c r="J174" i="53"/>
  <c r="K174" i="53"/>
  <c r="O174" i="53"/>
  <c r="G175" i="53"/>
  <c r="H175" i="53"/>
  <c r="J175" i="53"/>
  <c r="C175" i="53" s="1"/>
  <c r="K175" i="53"/>
  <c r="O175" i="53"/>
  <c r="G176" i="53"/>
  <c r="H176" i="53"/>
  <c r="J176" i="53"/>
  <c r="K176" i="53"/>
  <c r="O176" i="53"/>
  <c r="E177" i="53"/>
  <c r="G177" i="53"/>
  <c r="H177" i="53"/>
  <c r="J177" i="53"/>
  <c r="N177" i="53" s="1"/>
  <c r="K177" i="53"/>
  <c r="O177" i="53"/>
  <c r="G178" i="53"/>
  <c r="H178" i="53"/>
  <c r="J178" i="53"/>
  <c r="K178" i="53"/>
  <c r="O178" i="53"/>
  <c r="G179" i="53"/>
  <c r="H179" i="53"/>
  <c r="J179" i="53"/>
  <c r="C179" i="53" s="1"/>
  <c r="K179" i="53"/>
  <c r="O179" i="53"/>
  <c r="O152" i="53"/>
  <c r="K152" i="53"/>
  <c r="J152" i="53"/>
  <c r="H152" i="53"/>
  <c r="G152" i="53"/>
  <c r="G123" i="53"/>
  <c r="H123" i="53"/>
  <c r="J123" i="53"/>
  <c r="K123" i="53"/>
  <c r="O123" i="53"/>
  <c r="G124" i="53"/>
  <c r="H124" i="53"/>
  <c r="J124" i="53"/>
  <c r="C124" i="53" s="1"/>
  <c r="K124" i="53"/>
  <c r="O124" i="53"/>
  <c r="G125" i="53"/>
  <c r="H125" i="53"/>
  <c r="J125" i="53"/>
  <c r="B125" i="53" s="1"/>
  <c r="K125" i="53"/>
  <c r="N125" i="53"/>
  <c r="O125" i="53"/>
  <c r="G126" i="53"/>
  <c r="H126" i="53"/>
  <c r="J126" i="53"/>
  <c r="B126" i="53" s="1"/>
  <c r="K126" i="53"/>
  <c r="O126" i="53"/>
  <c r="G127" i="53"/>
  <c r="H127" i="53"/>
  <c r="J127" i="53"/>
  <c r="K127" i="53"/>
  <c r="O127" i="53"/>
  <c r="G128" i="53"/>
  <c r="H128" i="53"/>
  <c r="J128" i="53"/>
  <c r="B128" i="53" s="1"/>
  <c r="K128" i="53"/>
  <c r="O128" i="53"/>
  <c r="G129" i="53"/>
  <c r="H129" i="53"/>
  <c r="J129" i="53"/>
  <c r="K129" i="53"/>
  <c r="O129" i="53"/>
  <c r="G130" i="53"/>
  <c r="H130" i="53"/>
  <c r="J130" i="53"/>
  <c r="K130" i="53"/>
  <c r="O130" i="53"/>
  <c r="G131" i="53"/>
  <c r="H131" i="53"/>
  <c r="J131" i="53"/>
  <c r="K131" i="53"/>
  <c r="O131" i="53"/>
  <c r="G132" i="53"/>
  <c r="H132" i="53"/>
  <c r="J132" i="53"/>
  <c r="C132" i="53" s="1"/>
  <c r="K132" i="53"/>
  <c r="O132" i="53"/>
  <c r="C133" i="53"/>
  <c r="G133" i="53"/>
  <c r="H133" i="53"/>
  <c r="J133" i="53"/>
  <c r="K133" i="53"/>
  <c r="O133" i="53"/>
  <c r="G134" i="53"/>
  <c r="H134" i="53"/>
  <c r="J134" i="53"/>
  <c r="N134" i="53" s="1"/>
  <c r="K134" i="53"/>
  <c r="O134" i="53"/>
  <c r="G135" i="53"/>
  <c r="H135" i="53"/>
  <c r="J135" i="53"/>
  <c r="K135" i="53"/>
  <c r="O135" i="53"/>
  <c r="G136" i="53"/>
  <c r="H136" i="53"/>
  <c r="J136" i="53"/>
  <c r="B136" i="53" s="1"/>
  <c r="K136" i="53"/>
  <c r="O136" i="53"/>
  <c r="G137" i="53"/>
  <c r="H137" i="53"/>
  <c r="J137" i="53"/>
  <c r="A137" i="53" s="1"/>
  <c r="K137" i="53"/>
  <c r="N137" i="53"/>
  <c r="O137" i="53"/>
  <c r="G138" i="53"/>
  <c r="H138" i="53"/>
  <c r="J138" i="53"/>
  <c r="B138" i="53" s="1"/>
  <c r="K138" i="53"/>
  <c r="O138" i="53"/>
  <c r="G139" i="53"/>
  <c r="H139" i="53"/>
  <c r="J139" i="53"/>
  <c r="A139" i="53" s="1"/>
  <c r="K139" i="53"/>
  <c r="N139" i="53"/>
  <c r="O139" i="53"/>
  <c r="G140" i="53"/>
  <c r="H140" i="53"/>
  <c r="J140" i="53"/>
  <c r="B140" i="53" s="1"/>
  <c r="K140" i="53"/>
  <c r="O140" i="53"/>
  <c r="G141" i="53"/>
  <c r="H141" i="53"/>
  <c r="J141" i="53"/>
  <c r="K141" i="53"/>
  <c r="O141" i="53"/>
  <c r="G142" i="53"/>
  <c r="H142" i="53"/>
  <c r="J142" i="53"/>
  <c r="E142" i="53" s="1"/>
  <c r="K142" i="53"/>
  <c r="O142" i="53"/>
  <c r="G143" i="53"/>
  <c r="H143" i="53"/>
  <c r="J143" i="53"/>
  <c r="N143" i="53" s="1"/>
  <c r="K143" i="53"/>
  <c r="O143" i="53"/>
  <c r="G144" i="53"/>
  <c r="H144" i="53"/>
  <c r="J144" i="53"/>
  <c r="E144" i="53" s="1"/>
  <c r="K144" i="53"/>
  <c r="O144" i="53"/>
  <c r="G145" i="53"/>
  <c r="H145" i="53"/>
  <c r="J145" i="53"/>
  <c r="C145" i="53" s="1"/>
  <c r="K145" i="53"/>
  <c r="O145" i="53"/>
  <c r="G146" i="53"/>
  <c r="H146" i="53"/>
  <c r="J146" i="53"/>
  <c r="K146" i="53"/>
  <c r="O146" i="53"/>
  <c r="G147" i="53"/>
  <c r="H147" i="53"/>
  <c r="J147" i="53"/>
  <c r="A147" i="53" s="1"/>
  <c r="K147" i="53"/>
  <c r="O147" i="53"/>
  <c r="G148" i="53"/>
  <c r="H148" i="53"/>
  <c r="J148" i="53"/>
  <c r="K148" i="53"/>
  <c r="O148" i="53"/>
  <c r="G149" i="53"/>
  <c r="H149" i="53"/>
  <c r="J149" i="53"/>
  <c r="C149" i="53" s="1"/>
  <c r="K149" i="53"/>
  <c r="O149" i="53"/>
  <c r="O122" i="53"/>
  <c r="K122" i="53"/>
  <c r="J122" i="53"/>
  <c r="L122" i="53" s="1"/>
  <c r="H122" i="53"/>
  <c r="G122" i="53"/>
  <c r="G93" i="53"/>
  <c r="H93" i="53"/>
  <c r="J93" i="53"/>
  <c r="A93" i="53" s="1"/>
  <c r="K93" i="53"/>
  <c r="O93" i="53"/>
  <c r="G94" i="53"/>
  <c r="H94" i="53"/>
  <c r="J94" i="53"/>
  <c r="N94" i="53" s="1"/>
  <c r="K94" i="53"/>
  <c r="O94" i="53"/>
  <c r="G95" i="53"/>
  <c r="H95" i="53"/>
  <c r="J95" i="53"/>
  <c r="K95" i="53"/>
  <c r="O95" i="53"/>
  <c r="G96" i="53"/>
  <c r="H96" i="53"/>
  <c r="J96" i="53"/>
  <c r="B96" i="53" s="1"/>
  <c r="K96" i="53"/>
  <c r="L96" i="53"/>
  <c r="N96" i="53"/>
  <c r="O96" i="53"/>
  <c r="G97" i="53"/>
  <c r="H97" i="53"/>
  <c r="J97" i="53"/>
  <c r="D97" i="53" s="1"/>
  <c r="K97" i="53"/>
  <c r="O97" i="53"/>
  <c r="G98" i="53"/>
  <c r="H98" i="53"/>
  <c r="J98" i="53"/>
  <c r="B98" i="53" s="1"/>
  <c r="K98" i="53"/>
  <c r="M98" i="53"/>
  <c r="O98" i="53"/>
  <c r="G99" i="53"/>
  <c r="H99" i="53"/>
  <c r="J99" i="53"/>
  <c r="C99" i="53" s="1"/>
  <c r="K99" i="53"/>
  <c r="O99" i="53"/>
  <c r="G100" i="53"/>
  <c r="H100" i="53"/>
  <c r="J100" i="53"/>
  <c r="K100" i="53"/>
  <c r="O100" i="53"/>
  <c r="G101" i="53"/>
  <c r="H101" i="53"/>
  <c r="J101" i="53"/>
  <c r="A101" i="53" s="1"/>
  <c r="K101" i="53"/>
  <c r="O101" i="53"/>
  <c r="G102" i="53"/>
  <c r="H102" i="53"/>
  <c r="J102" i="53"/>
  <c r="C102" i="53" s="1"/>
  <c r="K102" i="53"/>
  <c r="O102" i="53"/>
  <c r="G103" i="53"/>
  <c r="H103" i="53"/>
  <c r="J103" i="53"/>
  <c r="K103" i="53"/>
  <c r="O103" i="53"/>
  <c r="G104" i="53"/>
  <c r="H104" i="53"/>
  <c r="J104" i="53"/>
  <c r="B104" i="53" s="1"/>
  <c r="K104" i="53"/>
  <c r="N104" i="53"/>
  <c r="O104" i="53"/>
  <c r="G105" i="53"/>
  <c r="H105" i="53"/>
  <c r="J105" i="53"/>
  <c r="D105" i="53" s="1"/>
  <c r="K105" i="53"/>
  <c r="O105" i="53"/>
  <c r="G106" i="53"/>
  <c r="H106" i="53"/>
  <c r="J106" i="53"/>
  <c r="B106" i="53" s="1"/>
  <c r="K106" i="53"/>
  <c r="O106" i="53"/>
  <c r="G107" i="53"/>
  <c r="H107" i="53"/>
  <c r="J107" i="53"/>
  <c r="C107" i="53" s="1"/>
  <c r="K107" i="53"/>
  <c r="O107" i="53"/>
  <c r="G108" i="53"/>
  <c r="H108" i="53"/>
  <c r="J108" i="53"/>
  <c r="D108" i="53" s="1"/>
  <c r="K108" i="53"/>
  <c r="O108" i="53"/>
  <c r="G109" i="53"/>
  <c r="H109" i="53"/>
  <c r="J109" i="53"/>
  <c r="A109" i="53" s="1"/>
  <c r="K109" i="53"/>
  <c r="O109" i="53"/>
  <c r="G110" i="53"/>
  <c r="H110" i="53"/>
  <c r="J110" i="53"/>
  <c r="K110" i="53"/>
  <c r="O110" i="53"/>
  <c r="G111" i="53"/>
  <c r="H111" i="53"/>
  <c r="J111" i="53"/>
  <c r="K111" i="53"/>
  <c r="O111" i="53"/>
  <c r="G112" i="53"/>
  <c r="H112" i="53"/>
  <c r="J112" i="53"/>
  <c r="B112" i="53" s="1"/>
  <c r="K112" i="53"/>
  <c r="O112" i="53"/>
  <c r="G113" i="53"/>
  <c r="H113" i="53"/>
  <c r="J113" i="53"/>
  <c r="D113" i="53" s="1"/>
  <c r="K113" i="53"/>
  <c r="O113" i="53"/>
  <c r="G114" i="53"/>
  <c r="H114" i="53"/>
  <c r="I114" i="53"/>
  <c r="J114" i="53"/>
  <c r="B114" i="53" s="1"/>
  <c r="K114" i="53"/>
  <c r="M114" i="53"/>
  <c r="N114" i="53"/>
  <c r="O114" i="53"/>
  <c r="G115" i="53"/>
  <c r="H115" i="53"/>
  <c r="J115" i="53"/>
  <c r="C115" i="53" s="1"/>
  <c r="K115" i="53"/>
  <c r="O115" i="53"/>
  <c r="E116" i="53"/>
  <c r="G116" i="53"/>
  <c r="H116" i="53"/>
  <c r="J116" i="53"/>
  <c r="K116" i="53"/>
  <c r="O116" i="53"/>
  <c r="G117" i="53"/>
  <c r="H117" i="53"/>
  <c r="J117" i="53"/>
  <c r="A117" i="53" s="1"/>
  <c r="K117" i="53"/>
  <c r="O117" i="53"/>
  <c r="G118" i="53"/>
  <c r="H118" i="53"/>
  <c r="J118" i="53"/>
  <c r="K118" i="53"/>
  <c r="O118" i="53"/>
  <c r="G119" i="53"/>
  <c r="H119" i="53"/>
  <c r="J119" i="53"/>
  <c r="K119" i="53"/>
  <c r="O119" i="53"/>
  <c r="O92" i="53"/>
  <c r="K92" i="53"/>
  <c r="J92" i="53"/>
  <c r="H92" i="53"/>
  <c r="G92" i="53"/>
  <c r="G63" i="53"/>
  <c r="H63" i="53"/>
  <c r="J63" i="53"/>
  <c r="O63" i="53"/>
  <c r="G64" i="53"/>
  <c r="H64" i="53"/>
  <c r="J64" i="53"/>
  <c r="B64" i="53" s="1"/>
  <c r="O64" i="53"/>
  <c r="G65" i="53"/>
  <c r="H65" i="53"/>
  <c r="J65" i="53"/>
  <c r="O65" i="53"/>
  <c r="G66" i="53"/>
  <c r="H66" i="53"/>
  <c r="J66" i="53"/>
  <c r="O66" i="53"/>
  <c r="G67" i="53"/>
  <c r="H67" i="53"/>
  <c r="J67" i="53"/>
  <c r="O67" i="53"/>
  <c r="G68" i="53"/>
  <c r="H68" i="53"/>
  <c r="J68" i="53"/>
  <c r="D68" i="53" s="1"/>
  <c r="K68" i="53"/>
  <c r="O68" i="53"/>
  <c r="G69" i="53"/>
  <c r="H69" i="53"/>
  <c r="J69" i="53"/>
  <c r="K69" i="53"/>
  <c r="O69" i="53"/>
  <c r="G70" i="53"/>
  <c r="H70" i="53"/>
  <c r="J70" i="53"/>
  <c r="D70" i="53" s="1"/>
  <c r="K70" i="53"/>
  <c r="O70" i="53"/>
  <c r="G71" i="53"/>
  <c r="H71" i="53"/>
  <c r="J71" i="53"/>
  <c r="B71" i="53" s="1"/>
  <c r="K71" i="53"/>
  <c r="N71" i="53"/>
  <c r="O71" i="53"/>
  <c r="G72" i="53"/>
  <c r="H72" i="53"/>
  <c r="J72" i="53"/>
  <c r="B72" i="53" s="1"/>
  <c r="K72" i="53"/>
  <c r="O72" i="53"/>
  <c r="G73" i="53"/>
  <c r="H73" i="53"/>
  <c r="J73" i="53"/>
  <c r="C73" i="53" s="1"/>
  <c r="K73" i="53"/>
  <c r="O73" i="53"/>
  <c r="G74" i="53"/>
  <c r="H74" i="53"/>
  <c r="J74" i="53"/>
  <c r="K74" i="53"/>
  <c r="O74" i="53"/>
  <c r="G75" i="53"/>
  <c r="H75" i="53"/>
  <c r="J75" i="53"/>
  <c r="K75" i="53"/>
  <c r="O75" i="53"/>
  <c r="G76" i="53"/>
  <c r="H76" i="53"/>
  <c r="J76" i="53"/>
  <c r="K76" i="53"/>
  <c r="O76" i="53"/>
  <c r="G77" i="53"/>
  <c r="H77" i="53"/>
  <c r="J77" i="53"/>
  <c r="K77" i="53"/>
  <c r="O77" i="53"/>
  <c r="G78" i="53"/>
  <c r="H78" i="53"/>
  <c r="J78" i="53"/>
  <c r="K78" i="53"/>
  <c r="O78" i="53"/>
  <c r="G79" i="53"/>
  <c r="H79" i="53"/>
  <c r="J79" i="53"/>
  <c r="B79" i="53" s="1"/>
  <c r="K79" i="53"/>
  <c r="O79" i="53"/>
  <c r="G80" i="53"/>
  <c r="H80" i="53"/>
  <c r="J80" i="53"/>
  <c r="B80" i="53" s="1"/>
  <c r="K80" i="53"/>
  <c r="L80" i="53"/>
  <c r="O80" i="53"/>
  <c r="F81" i="53"/>
  <c r="G81" i="53"/>
  <c r="H81" i="53"/>
  <c r="J81" i="53"/>
  <c r="K81" i="53"/>
  <c r="O81" i="53"/>
  <c r="G82" i="53"/>
  <c r="H82" i="53"/>
  <c r="J82" i="53"/>
  <c r="D82" i="53" s="1"/>
  <c r="K82" i="53"/>
  <c r="O82" i="53"/>
  <c r="G83" i="53"/>
  <c r="H83" i="53"/>
  <c r="J83" i="53"/>
  <c r="K83" i="53"/>
  <c r="O83" i="53"/>
  <c r="G84" i="53"/>
  <c r="H84" i="53"/>
  <c r="J84" i="53"/>
  <c r="E84" i="53" s="1"/>
  <c r="K84" i="53"/>
  <c r="O84" i="53"/>
  <c r="G85" i="53"/>
  <c r="H85" i="53"/>
  <c r="J85" i="53"/>
  <c r="K85" i="53"/>
  <c r="O85" i="53"/>
  <c r="G86" i="53"/>
  <c r="H86" i="53"/>
  <c r="J86" i="53"/>
  <c r="D86" i="53" s="1"/>
  <c r="K86" i="53"/>
  <c r="O86" i="53"/>
  <c r="G87" i="53"/>
  <c r="H87" i="53"/>
  <c r="J87" i="53"/>
  <c r="B87" i="53" s="1"/>
  <c r="K87" i="53"/>
  <c r="N87" i="53"/>
  <c r="O87" i="53"/>
  <c r="G88" i="53"/>
  <c r="H88" i="53"/>
  <c r="J88" i="53"/>
  <c r="B88" i="53" s="1"/>
  <c r="K88" i="53"/>
  <c r="O88" i="53"/>
  <c r="G89" i="53"/>
  <c r="H89" i="53"/>
  <c r="J89" i="53"/>
  <c r="F89" i="53" s="1"/>
  <c r="K89" i="53"/>
  <c r="O89" i="53"/>
  <c r="O62" i="53"/>
  <c r="J62" i="53"/>
  <c r="H62" i="53"/>
  <c r="G62" i="53"/>
  <c r="G33" i="53"/>
  <c r="H33" i="53"/>
  <c r="I33" i="53"/>
  <c r="J33" i="53"/>
  <c r="O33" i="53"/>
  <c r="G34" i="53"/>
  <c r="H34" i="53"/>
  <c r="I34" i="53"/>
  <c r="J34" i="53"/>
  <c r="O34" i="53"/>
  <c r="G35" i="53"/>
  <c r="H35" i="53"/>
  <c r="I35" i="53"/>
  <c r="J35" i="53"/>
  <c r="O35" i="53"/>
  <c r="G36" i="53"/>
  <c r="H36" i="53"/>
  <c r="I36" i="53"/>
  <c r="J36" i="53"/>
  <c r="O36" i="53"/>
  <c r="G37" i="53"/>
  <c r="H37" i="53"/>
  <c r="I37" i="53"/>
  <c r="J37" i="53"/>
  <c r="O37" i="53"/>
  <c r="G38" i="53"/>
  <c r="H38" i="53"/>
  <c r="I38" i="53"/>
  <c r="J38" i="53"/>
  <c r="B38" i="53" s="1"/>
  <c r="K38" i="53"/>
  <c r="O38" i="53"/>
  <c r="G39" i="53"/>
  <c r="H39" i="53"/>
  <c r="I39" i="53"/>
  <c r="J39" i="53"/>
  <c r="C39" i="53" s="1"/>
  <c r="K39" i="53"/>
  <c r="O39" i="53"/>
  <c r="G40" i="53"/>
  <c r="H40" i="53"/>
  <c r="I40" i="53"/>
  <c r="J40" i="53"/>
  <c r="D40" i="53" s="1"/>
  <c r="K40" i="53"/>
  <c r="O40" i="53"/>
  <c r="G41" i="53"/>
  <c r="H41" i="53"/>
  <c r="I41" i="53"/>
  <c r="J41" i="53"/>
  <c r="B41" i="53" s="1"/>
  <c r="K41" i="53"/>
  <c r="O41" i="53"/>
  <c r="G42" i="53"/>
  <c r="H42" i="53"/>
  <c r="I42" i="53"/>
  <c r="J42" i="53"/>
  <c r="B42" i="53" s="1"/>
  <c r="K42" i="53"/>
  <c r="O42" i="53"/>
  <c r="G43" i="53"/>
  <c r="H43" i="53"/>
  <c r="I43" i="53"/>
  <c r="J43" i="53"/>
  <c r="C43" i="53" s="1"/>
  <c r="K43" i="53"/>
  <c r="O43" i="53"/>
  <c r="G44" i="53"/>
  <c r="H44" i="53"/>
  <c r="I44" i="53"/>
  <c r="J44" i="53"/>
  <c r="D44" i="53" s="1"/>
  <c r="K44" i="53"/>
  <c r="O44" i="53"/>
  <c r="G45" i="53"/>
  <c r="H45" i="53"/>
  <c r="I45" i="53"/>
  <c r="J45" i="53"/>
  <c r="A45" i="53" s="1"/>
  <c r="K45" i="53"/>
  <c r="O45" i="53"/>
  <c r="G46" i="53"/>
  <c r="H46" i="53"/>
  <c r="I46" i="53"/>
  <c r="J46" i="53"/>
  <c r="K46" i="53"/>
  <c r="O46" i="53"/>
  <c r="G47" i="53"/>
  <c r="H47" i="53"/>
  <c r="I47" i="53"/>
  <c r="J47" i="53"/>
  <c r="C47" i="53" s="1"/>
  <c r="K47" i="53"/>
  <c r="O47" i="53"/>
  <c r="G48" i="53"/>
  <c r="H48" i="53"/>
  <c r="I48" i="53"/>
  <c r="J48" i="53"/>
  <c r="D48" i="53" s="1"/>
  <c r="K48" i="53"/>
  <c r="O48" i="53"/>
  <c r="G49" i="53"/>
  <c r="H49" i="53"/>
  <c r="I49" i="53"/>
  <c r="J49" i="53"/>
  <c r="N49" i="53" s="1"/>
  <c r="K49" i="53"/>
  <c r="O49" i="53"/>
  <c r="G50" i="53"/>
  <c r="H50" i="53"/>
  <c r="I50" i="53"/>
  <c r="J50" i="53"/>
  <c r="N50" i="53" s="1"/>
  <c r="K50" i="53"/>
  <c r="O50" i="53"/>
  <c r="G51" i="53"/>
  <c r="H51" i="53"/>
  <c r="I51" i="53"/>
  <c r="J51" i="53"/>
  <c r="C51" i="53" s="1"/>
  <c r="K51" i="53"/>
  <c r="O51" i="53"/>
  <c r="G52" i="53"/>
  <c r="H52" i="53"/>
  <c r="I52" i="53"/>
  <c r="J52" i="53"/>
  <c r="K52" i="53"/>
  <c r="O52" i="53"/>
  <c r="G53" i="53"/>
  <c r="H53" i="53"/>
  <c r="I53" i="53"/>
  <c r="J53" i="53"/>
  <c r="K53" i="53"/>
  <c r="O53" i="53"/>
  <c r="G54" i="53"/>
  <c r="H54" i="53"/>
  <c r="I54" i="53"/>
  <c r="J54" i="53"/>
  <c r="D54" i="53" s="1"/>
  <c r="K54" i="53"/>
  <c r="O54" i="53"/>
  <c r="G55" i="53"/>
  <c r="H55" i="53"/>
  <c r="I55" i="53"/>
  <c r="J55" i="53"/>
  <c r="C55" i="53" s="1"/>
  <c r="K55" i="53"/>
  <c r="O55" i="53"/>
  <c r="G56" i="53"/>
  <c r="H56" i="53"/>
  <c r="I56" i="53"/>
  <c r="J56" i="53"/>
  <c r="K56" i="53"/>
  <c r="O56" i="53"/>
  <c r="G57" i="53"/>
  <c r="H57" i="53"/>
  <c r="I57" i="53"/>
  <c r="J57" i="53"/>
  <c r="K57" i="53"/>
  <c r="O57" i="53"/>
  <c r="G58" i="53"/>
  <c r="H58" i="53"/>
  <c r="I58" i="53"/>
  <c r="J58" i="53"/>
  <c r="K58" i="53"/>
  <c r="O58" i="53"/>
  <c r="G59" i="53"/>
  <c r="H59" i="53"/>
  <c r="I59" i="53"/>
  <c r="J59" i="53"/>
  <c r="C59" i="53" s="1"/>
  <c r="K59" i="53"/>
  <c r="O59" i="53"/>
  <c r="O32" i="53"/>
  <c r="J32" i="53"/>
  <c r="I32" i="53"/>
  <c r="H32" i="53"/>
  <c r="G32" i="53"/>
  <c r="G4" i="53"/>
  <c r="H4" i="53"/>
  <c r="J4" i="53"/>
  <c r="O4" i="53"/>
  <c r="G5" i="53"/>
  <c r="H5" i="53"/>
  <c r="J5" i="53"/>
  <c r="B5" i="53" s="1"/>
  <c r="O5" i="53"/>
  <c r="G6" i="53"/>
  <c r="H6" i="53"/>
  <c r="J6" i="53"/>
  <c r="O6" i="53"/>
  <c r="G7" i="53"/>
  <c r="H7" i="53"/>
  <c r="J7" i="53"/>
  <c r="O7" i="53"/>
  <c r="G8" i="53"/>
  <c r="H8" i="53"/>
  <c r="J8" i="53"/>
  <c r="O8" i="53"/>
  <c r="G9" i="53"/>
  <c r="H9" i="53"/>
  <c r="I9" i="53"/>
  <c r="J9" i="53"/>
  <c r="B9" i="53" s="1"/>
  <c r="K9" i="53"/>
  <c r="L9" i="53"/>
  <c r="M9" i="53"/>
  <c r="N9" i="53"/>
  <c r="O9" i="53"/>
  <c r="G10" i="53"/>
  <c r="H10" i="53"/>
  <c r="J10" i="53"/>
  <c r="C10" i="53" s="1"/>
  <c r="K10" i="53"/>
  <c r="O10" i="53"/>
  <c r="G11" i="53"/>
  <c r="H11" i="53"/>
  <c r="J11" i="53"/>
  <c r="K11" i="53"/>
  <c r="O11" i="53"/>
  <c r="G12" i="53"/>
  <c r="H12" i="53"/>
  <c r="J12" i="53"/>
  <c r="C12" i="53" s="1"/>
  <c r="K12" i="53"/>
  <c r="O12" i="53"/>
  <c r="G13" i="53"/>
  <c r="H13" i="53"/>
  <c r="J13" i="53"/>
  <c r="D13" i="53" s="1"/>
  <c r="K13" i="53"/>
  <c r="O13" i="53"/>
  <c r="G14" i="53"/>
  <c r="H14" i="53"/>
  <c r="J14" i="53"/>
  <c r="C14" i="53" s="1"/>
  <c r="K14" i="53"/>
  <c r="O14" i="53"/>
  <c r="G15" i="53"/>
  <c r="H15" i="53"/>
  <c r="J15" i="53"/>
  <c r="D15" i="53" s="1"/>
  <c r="K15" i="53"/>
  <c r="O15" i="53"/>
  <c r="G16" i="53"/>
  <c r="H16" i="53"/>
  <c r="J16" i="53"/>
  <c r="K16" i="53"/>
  <c r="O16" i="53"/>
  <c r="G17" i="53"/>
  <c r="H17" i="53"/>
  <c r="J17" i="53"/>
  <c r="I17" i="53" s="1"/>
  <c r="K17" i="53"/>
  <c r="O17" i="53"/>
  <c r="G18" i="53"/>
  <c r="H18" i="53"/>
  <c r="J18" i="53"/>
  <c r="C18" i="53" s="1"/>
  <c r="K18" i="53"/>
  <c r="O18" i="53"/>
  <c r="G19" i="53"/>
  <c r="H19" i="53"/>
  <c r="J19" i="53"/>
  <c r="D19" i="53" s="1"/>
  <c r="K19" i="53"/>
  <c r="O19" i="53"/>
  <c r="G20" i="53"/>
  <c r="H20" i="53"/>
  <c r="J20" i="53"/>
  <c r="N20" i="53" s="1"/>
  <c r="K20" i="53"/>
  <c r="O20" i="53"/>
  <c r="G21" i="53"/>
  <c r="H21" i="53"/>
  <c r="J21" i="53"/>
  <c r="K21" i="53"/>
  <c r="O21" i="53"/>
  <c r="G22" i="53"/>
  <c r="H22" i="53"/>
  <c r="J22" i="53"/>
  <c r="C22" i="53" s="1"/>
  <c r="K22" i="53"/>
  <c r="O22" i="53"/>
  <c r="G23" i="53"/>
  <c r="H23" i="53"/>
  <c r="J23" i="53"/>
  <c r="A23" i="53" s="1"/>
  <c r="K23" i="53"/>
  <c r="O23" i="53"/>
  <c r="G24" i="53"/>
  <c r="H24" i="53"/>
  <c r="J24" i="53"/>
  <c r="E24" i="53" s="1"/>
  <c r="K24" i="53"/>
  <c r="O24" i="53"/>
  <c r="G25" i="53"/>
  <c r="H25" i="53"/>
  <c r="J25" i="53"/>
  <c r="B25" i="53" s="1"/>
  <c r="K25" i="53"/>
  <c r="O25" i="53"/>
  <c r="G26" i="53"/>
  <c r="H26" i="53"/>
  <c r="J26" i="53"/>
  <c r="C26" i="53" s="1"/>
  <c r="K26" i="53"/>
  <c r="O26" i="53"/>
  <c r="G27" i="53"/>
  <c r="H27" i="53"/>
  <c r="J27" i="53"/>
  <c r="E27" i="53" s="1"/>
  <c r="K27" i="53"/>
  <c r="O27" i="53"/>
  <c r="G28" i="53"/>
  <c r="H28" i="53"/>
  <c r="J28" i="53"/>
  <c r="K28" i="53"/>
  <c r="O28" i="53"/>
  <c r="G29" i="53"/>
  <c r="H29" i="53"/>
  <c r="J29" i="53"/>
  <c r="K29" i="53"/>
  <c r="O29" i="53"/>
  <c r="O3" i="53"/>
  <c r="J3" i="53"/>
  <c r="B3" i="53" s="1"/>
  <c r="H3" i="53"/>
  <c r="G3" i="53"/>
  <c r="G153" i="52"/>
  <c r="H153" i="52"/>
  <c r="J153" i="52"/>
  <c r="D153" i="52" s="1"/>
  <c r="K153" i="52"/>
  <c r="O153" i="52"/>
  <c r="G154" i="52"/>
  <c r="H154" i="52"/>
  <c r="J154" i="52"/>
  <c r="D154" i="52" s="1"/>
  <c r="K154" i="52"/>
  <c r="O154" i="52"/>
  <c r="G155" i="52"/>
  <c r="H155" i="52"/>
  <c r="J155" i="52"/>
  <c r="C155" i="52" s="1"/>
  <c r="K155" i="52"/>
  <c r="O155" i="52"/>
  <c r="G156" i="52"/>
  <c r="H156" i="52"/>
  <c r="J156" i="52"/>
  <c r="D156" i="52" s="1"/>
  <c r="K156" i="52"/>
  <c r="N156" i="52"/>
  <c r="O156" i="52"/>
  <c r="G157" i="52"/>
  <c r="H157" i="52"/>
  <c r="J157" i="52"/>
  <c r="N157" i="52" s="1"/>
  <c r="K157" i="52"/>
  <c r="O157" i="52"/>
  <c r="G158" i="52"/>
  <c r="H158" i="52"/>
  <c r="J158" i="52"/>
  <c r="K158" i="52"/>
  <c r="O158" i="52"/>
  <c r="G159" i="52"/>
  <c r="H159" i="52"/>
  <c r="J159" i="52"/>
  <c r="C159" i="52" s="1"/>
  <c r="K159" i="52"/>
  <c r="O159" i="52"/>
  <c r="G160" i="52"/>
  <c r="H160" i="52"/>
  <c r="J160" i="52"/>
  <c r="D160" i="52" s="1"/>
  <c r="K160" i="52"/>
  <c r="O160" i="52"/>
  <c r="G161" i="52"/>
  <c r="H161" i="52"/>
  <c r="J161" i="52"/>
  <c r="K161" i="52"/>
  <c r="O161" i="52"/>
  <c r="G162" i="52"/>
  <c r="H162" i="52"/>
  <c r="J162" i="52"/>
  <c r="B162" i="52" s="1"/>
  <c r="K162" i="52"/>
  <c r="O162" i="52"/>
  <c r="G163" i="52"/>
  <c r="H163" i="52"/>
  <c r="J163" i="52"/>
  <c r="C163" i="52" s="1"/>
  <c r="K163" i="52"/>
  <c r="O163" i="52"/>
  <c r="G164" i="52"/>
  <c r="H164" i="52"/>
  <c r="J164" i="52"/>
  <c r="C164" i="52" s="1"/>
  <c r="K164" i="52"/>
  <c r="O164" i="52"/>
  <c r="A165" i="52"/>
  <c r="G165" i="52"/>
  <c r="H165" i="52"/>
  <c r="J165" i="52"/>
  <c r="E165" i="52" s="1"/>
  <c r="K165" i="52"/>
  <c r="L165" i="52"/>
  <c r="N165" i="52"/>
  <c r="O165" i="52"/>
  <c r="E166" i="52"/>
  <c r="G166" i="52"/>
  <c r="H166" i="52"/>
  <c r="J166" i="52"/>
  <c r="N166" i="52" s="1"/>
  <c r="K166" i="52"/>
  <c r="L166" i="52"/>
  <c r="O166" i="52"/>
  <c r="G167" i="52"/>
  <c r="H167" i="52"/>
  <c r="J167" i="52"/>
  <c r="C167" i="52" s="1"/>
  <c r="K167" i="52"/>
  <c r="O167" i="52"/>
  <c r="G168" i="52"/>
  <c r="H168" i="52"/>
  <c r="J168" i="52"/>
  <c r="N168" i="52" s="1"/>
  <c r="K168" i="52"/>
  <c r="O168" i="52"/>
  <c r="G169" i="52"/>
  <c r="H169" i="52"/>
  <c r="J169" i="52"/>
  <c r="K169" i="52"/>
  <c r="O169" i="52"/>
  <c r="G170" i="52"/>
  <c r="H170" i="52"/>
  <c r="J170" i="52"/>
  <c r="K170" i="52"/>
  <c r="O170" i="52"/>
  <c r="G171" i="52"/>
  <c r="H171" i="52"/>
  <c r="J171" i="52"/>
  <c r="C171" i="52" s="1"/>
  <c r="K171" i="52"/>
  <c r="O171" i="52"/>
  <c r="G172" i="52"/>
  <c r="H172" i="52"/>
  <c r="J172" i="52"/>
  <c r="K172" i="52"/>
  <c r="O172" i="52"/>
  <c r="G173" i="52"/>
  <c r="H173" i="52"/>
  <c r="J173" i="52"/>
  <c r="D173" i="52" s="1"/>
  <c r="K173" i="52"/>
  <c r="M173" i="52"/>
  <c r="O173" i="52"/>
  <c r="E174" i="52"/>
  <c r="G174" i="52"/>
  <c r="H174" i="52"/>
  <c r="J174" i="52"/>
  <c r="K174" i="52"/>
  <c r="O174" i="52"/>
  <c r="G175" i="52"/>
  <c r="H175" i="52"/>
  <c r="J175" i="52"/>
  <c r="C175" i="52" s="1"/>
  <c r="K175" i="52"/>
  <c r="O175" i="52"/>
  <c r="G176" i="52"/>
  <c r="H176" i="52"/>
  <c r="J176" i="52"/>
  <c r="K176" i="52"/>
  <c r="O176" i="52"/>
  <c r="C177" i="52"/>
  <c r="G177" i="52"/>
  <c r="H177" i="52"/>
  <c r="J177" i="52"/>
  <c r="K177" i="52"/>
  <c r="O177" i="52"/>
  <c r="G178" i="52"/>
  <c r="H178" i="52"/>
  <c r="J178" i="52"/>
  <c r="A178" i="52" s="1"/>
  <c r="K178" i="52"/>
  <c r="O178" i="52"/>
  <c r="G179" i="52"/>
  <c r="H179" i="52"/>
  <c r="J179" i="52"/>
  <c r="C179" i="52" s="1"/>
  <c r="K179" i="52"/>
  <c r="O179" i="52"/>
  <c r="O152" i="52"/>
  <c r="K152" i="52"/>
  <c r="J152" i="52"/>
  <c r="N152" i="52" s="1"/>
  <c r="H152" i="52"/>
  <c r="G152" i="52"/>
  <c r="C123" i="52"/>
  <c r="G123" i="52"/>
  <c r="H123" i="52"/>
  <c r="J123" i="52"/>
  <c r="L123" i="52" s="1"/>
  <c r="K123" i="52"/>
  <c r="O123" i="52"/>
  <c r="G124" i="52"/>
  <c r="H124" i="52"/>
  <c r="J124" i="52"/>
  <c r="K124" i="52"/>
  <c r="O124" i="52"/>
  <c r="G125" i="52"/>
  <c r="H125" i="52"/>
  <c r="J125" i="52"/>
  <c r="F125" i="52" s="1"/>
  <c r="K125" i="52"/>
  <c r="O125" i="52"/>
  <c r="G126" i="52"/>
  <c r="H126" i="52"/>
  <c r="J126" i="52"/>
  <c r="K126" i="52"/>
  <c r="O126" i="52"/>
  <c r="D127" i="52"/>
  <c r="G127" i="52"/>
  <c r="H127" i="52"/>
  <c r="J127" i="52"/>
  <c r="L127" i="52" s="1"/>
  <c r="K127" i="52"/>
  <c r="O127" i="52"/>
  <c r="G128" i="52"/>
  <c r="H128" i="52"/>
  <c r="J128" i="52"/>
  <c r="K128" i="52"/>
  <c r="O128" i="52"/>
  <c r="F129" i="52"/>
  <c r="G129" i="52"/>
  <c r="H129" i="52"/>
  <c r="J129" i="52"/>
  <c r="K129" i="52"/>
  <c r="O129" i="52"/>
  <c r="G130" i="52"/>
  <c r="H130" i="52"/>
  <c r="J130" i="52"/>
  <c r="K130" i="52"/>
  <c r="O130" i="52"/>
  <c r="C131" i="52"/>
  <c r="G131" i="52"/>
  <c r="H131" i="52"/>
  <c r="J131" i="52"/>
  <c r="K131" i="52"/>
  <c r="O131" i="52"/>
  <c r="G132" i="52"/>
  <c r="H132" i="52"/>
  <c r="J132" i="52"/>
  <c r="N132" i="52" s="1"/>
  <c r="K132" i="52"/>
  <c r="O132" i="52"/>
  <c r="G133" i="52"/>
  <c r="H133" i="52"/>
  <c r="J133" i="52"/>
  <c r="F133" i="52" s="1"/>
  <c r="K133" i="52"/>
  <c r="O133" i="52"/>
  <c r="C134" i="52"/>
  <c r="G134" i="52"/>
  <c r="H134" i="52"/>
  <c r="J134" i="52"/>
  <c r="D134" i="52" s="1"/>
  <c r="K134" i="52"/>
  <c r="O134" i="52"/>
  <c r="G135" i="52"/>
  <c r="H135" i="52"/>
  <c r="J135" i="52"/>
  <c r="D135" i="52" s="1"/>
  <c r="K135" i="52"/>
  <c r="O135" i="52"/>
  <c r="G136" i="52"/>
  <c r="H136" i="52"/>
  <c r="J136" i="52"/>
  <c r="K136" i="52"/>
  <c r="O136" i="52"/>
  <c r="G137" i="52"/>
  <c r="H137" i="52"/>
  <c r="J137" i="52"/>
  <c r="N137" i="52" s="1"/>
  <c r="K137" i="52"/>
  <c r="O137" i="52"/>
  <c r="C138" i="52"/>
  <c r="G138" i="52"/>
  <c r="H138" i="52"/>
  <c r="J138" i="52"/>
  <c r="D138" i="52" s="1"/>
  <c r="K138" i="52"/>
  <c r="O138" i="52"/>
  <c r="G139" i="52"/>
  <c r="H139" i="52"/>
  <c r="J139" i="52"/>
  <c r="K139" i="52"/>
  <c r="O139" i="52"/>
  <c r="G140" i="52"/>
  <c r="H140" i="52"/>
  <c r="J140" i="52"/>
  <c r="N140" i="52" s="1"/>
  <c r="K140" i="52"/>
  <c r="O140" i="52"/>
  <c r="G141" i="52"/>
  <c r="H141" i="52"/>
  <c r="J141" i="52"/>
  <c r="K141" i="52"/>
  <c r="O141" i="52"/>
  <c r="G142" i="52"/>
  <c r="H142" i="52"/>
  <c r="J142" i="52"/>
  <c r="K142" i="52"/>
  <c r="O142" i="52"/>
  <c r="G143" i="52"/>
  <c r="H143" i="52"/>
  <c r="J143" i="52"/>
  <c r="K143" i="52"/>
  <c r="O143" i="52"/>
  <c r="G144" i="52"/>
  <c r="H144" i="52"/>
  <c r="J144" i="52"/>
  <c r="A144" i="52" s="1"/>
  <c r="K144" i="52"/>
  <c r="O144" i="52"/>
  <c r="G145" i="52"/>
  <c r="H145" i="52"/>
  <c r="J145" i="52"/>
  <c r="K145" i="52"/>
  <c r="O145" i="52"/>
  <c r="G146" i="52"/>
  <c r="H146" i="52"/>
  <c r="J146" i="52"/>
  <c r="K146" i="52"/>
  <c r="O146" i="52"/>
  <c r="A147" i="52"/>
  <c r="G147" i="52"/>
  <c r="H147" i="52"/>
  <c r="J147" i="52"/>
  <c r="B147" i="52" s="1"/>
  <c r="K147" i="52"/>
  <c r="O147" i="52"/>
  <c r="G148" i="52"/>
  <c r="H148" i="52"/>
  <c r="J148" i="52"/>
  <c r="K148" i="52"/>
  <c r="O148" i="52"/>
  <c r="G149" i="52"/>
  <c r="H149" i="52"/>
  <c r="J149" i="52"/>
  <c r="F149" i="52" s="1"/>
  <c r="K149" i="52"/>
  <c r="O149" i="52"/>
  <c r="O122" i="52"/>
  <c r="K122" i="52"/>
  <c r="J122" i="52"/>
  <c r="H122" i="52"/>
  <c r="G122" i="52"/>
  <c r="G93" i="52"/>
  <c r="H93" i="52"/>
  <c r="J93" i="52"/>
  <c r="A93" i="52" s="1"/>
  <c r="K93" i="52"/>
  <c r="O93" i="52"/>
  <c r="G94" i="52"/>
  <c r="H94" i="52"/>
  <c r="I94" i="52"/>
  <c r="J94" i="52"/>
  <c r="M94" i="52" s="1"/>
  <c r="K94" i="52"/>
  <c r="N94" i="52"/>
  <c r="O94" i="52"/>
  <c r="G95" i="52"/>
  <c r="H95" i="52"/>
  <c r="J95" i="52"/>
  <c r="C95" i="52" s="1"/>
  <c r="K95" i="52"/>
  <c r="O95" i="52"/>
  <c r="G96" i="52"/>
  <c r="H96" i="52"/>
  <c r="J96" i="52"/>
  <c r="K96" i="52"/>
  <c r="O96" i="52"/>
  <c r="G97" i="52"/>
  <c r="H97" i="52"/>
  <c r="J97" i="52"/>
  <c r="D97" i="52" s="1"/>
  <c r="K97" i="52"/>
  <c r="O97" i="52"/>
  <c r="G98" i="52"/>
  <c r="H98" i="52"/>
  <c r="J98" i="52"/>
  <c r="K98" i="52"/>
  <c r="O98" i="52"/>
  <c r="G99" i="52"/>
  <c r="H99" i="52"/>
  <c r="J99" i="52"/>
  <c r="C99" i="52" s="1"/>
  <c r="K99" i="52"/>
  <c r="O99" i="52"/>
  <c r="G100" i="52"/>
  <c r="H100" i="52"/>
  <c r="J100" i="52"/>
  <c r="C100" i="52" s="1"/>
  <c r="K100" i="52"/>
  <c r="O100" i="52"/>
  <c r="G101" i="52"/>
  <c r="H101" i="52"/>
  <c r="J101" i="52"/>
  <c r="D101" i="52" s="1"/>
  <c r="K101" i="52"/>
  <c r="O101" i="52"/>
  <c r="G102" i="52"/>
  <c r="H102" i="52"/>
  <c r="J102" i="52"/>
  <c r="K102" i="52"/>
  <c r="O102" i="52"/>
  <c r="G103" i="52"/>
  <c r="H103" i="52"/>
  <c r="J103" i="52"/>
  <c r="C103" i="52" s="1"/>
  <c r="K103" i="52"/>
  <c r="O103" i="52"/>
  <c r="G104" i="52"/>
  <c r="H104" i="52"/>
  <c r="J104" i="52"/>
  <c r="C104" i="52" s="1"/>
  <c r="K104" i="52"/>
  <c r="N104" i="52"/>
  <c r="O104" i="52"/>
  <c r="G105" i="52"/>
  <c r="H105" i="52"/>
  <c r="J105" i="52"/>
  <c r="K105" i="52"/>
  <c r="O105" i="52"/>
  <c r="G106" i="52"/>
  <c r="H106" i="52"/>
  <c r="J106" i="52"/>
  <c r="M106" i="52" s="1"/>
  <c r="K106" i="52"/>
  <c r="O106" i="52"/>
  <c r="G107" i="52"/>
  <c r="H107" i="52"/>
  <c r="J107" i="52"/>
  <c r="C107" i="52" s="1"/>
  <c r="K107" i="52"/>
  <c r="O107" i="52"/>
  <c r="G108" i="52"/>
  <c r="H108" i="52"/>
  <c r="J108" i="52"/>
  <c r="E108" i="52" s="1"/>
  <c r="K108" i="52"/>
  <c r="O108" i="52"/>
  <c r="G109" i="52"/>
  <c r="H109" i="52"/>
  <c r="J109" i="52"/>
  <c r="N109" i="52" s="1"/>
  <c r="K109" i="52"/>
  <c r="O109" i="52"/>
  <c r="G110" i="52"/>
  <c r="H110" i="52"/>
  <c r="J110" i="52"/>
  <c r="K110" i="52"/>
  <c r="O110" i="52"/>
  <c r="G111" i="52"/>
  <c r="H111" i="52"/>
  <c r="J111" i="52"/>
  <c r="C111" i="52" s="1"/>
  <c r="K111" i="52"/>
  <c r="O111" i="52"/>
  <c r="G112" i="52"/>
  <c r="H112" i="52"/>
  <c r="J112" i="52"/>
  <c r="K112" i="52"/>
  <c r="O112" i="52"/>
  <c r="G113" i="52"/>
  <c r="H113" i="52"/>
  <c r="J113" i="52"/>
  <c r="K113" i="52"/>
  <c r="O113" i="52"/>
  <c r="G114" i="52"/>
  <c r="H114" i="52"/>
  <c r="J114" i="52"/>
  <c r="C114" i="52" s="1"/>
  <c r="K114" i="52"/>
  <c r="O114" i="52"/>
  <c r="G115" i="52"/>
  <c r="H115" i="52"/>
  <c r="J115" i="52"/>
  <c r="C115" i="52" s="1"/>
  <c r="K115" i="52"/>
  <c r="O115" i="52"/>
  <c r="G116" i="52"/>
  <c r="H116" i="52"/>
  <c r="J116" i="52"/>
  <c r="K116" i="52"/>
  <c r="O116" i="52"/>
  <c r="G117" i="52"/>
  <c r="H117" i="52"/>
  <c r="J117" i="52"/>
  <c r="N117" i="52" s="1"/>
  <c r="K117" i="52"/>
  <c r="O117" i="52"/>
  <c r="G118" i="52"/>
  <c r="H118" i="52"/>
  <c r="J118" i="52"/>
  <c r="K118" i="52"/>
  <c r="O118" i="52"/>
  <c r="G119" i="52"/>
  <c r="H119" i="52"/>
  <c r="J119" i="52"/>
  <c r="C119" i="52" s="1"/>
  <c r="K119" i="52"/>
  <c r="O119" i="52"/>
  <c r="O92" i="52"/>
  <c r="K92" i="52"/>
  <c r="J92" i="52"/>
  <c r="M92" i="52" s="1"/>
  <c r="H92" i="52"/>
  <c r="G92" i="52"/>
  <c r="G63" i="52"/>
  <c r="H63" i="52"/>
  <c r="J63" i="52"/>
  <c r="K63" i="52"/>
  <c r="O63" i="52"/>
  <c r="G64" i="52"/>
  <c r="H64" i="52"/>
  <c r="J64" i="52"/>
  <c r="C64" i="52" s="1"/>
  <c r="K64" i="52"/>
  <c r="O64" i="52"/>
  <c r="G65" i="52"/>
  <c r="H65" i="52"/>
  <c r="J65" i="52"/>
  <c r="C65" i="52" s="1"/>
  <c r="K65" i="52"/>
  <c r="O65" i="52"/>
  <c r="G66" i="52"/>
  <c r="H66" i="52"/>
  <c r="J66" i="52"/>
  <c r="M66" i="52" s="1"/>
  <c r="K66" i="52"/>
  <c r="O66" i="52"/>
  <c r="G67" i="52"/>
  <c r="H67" i="52"/>
  <c r="J67" i="52"/>
  <c r="K67" i="52"/>
  <c r="O67" i="52"/>
  <c r="G68" i="52"/>
  <c r="H68" i="52"/>
  <c r="J68" i="52"/>
  <c r="E68" i="52" s="1"/>
  <c r="K68" i="52"/>
  <c r="O68" i="52"/>
  <c r="G69" i="52"/>
  <c r="H69" i="52"/>
  <c r="J69" i="52"/>
  <c r="C69" i="52" s="1"/>
  <c r="K69" i="52"/>
  <c r="O69" i="52"/>
  <c r="G70" i="52"/>
  <c r="H70" i="52"/>
  <c r="J70" i="52"/>
  <c r="K70" i="52"/>
  <c r="O70" i="52"/>
  <c r="G71" i="52"/>
  <c r="H71" i="52"/>
  <c r="J71" i="52"/>
  <c r="D71" i="52" s="1"/>
  <c r="K71" i="52"/>
  <c r="O71" i="52"/>
  <c r="G72" i="52"/>
  <c r="H72" i="52"/>
  <c r="J72" i="52"/>
  <c r="B72" i="52" s="1"/>
  <c r="K72" i="52"/>
  <c r="O72" i="52"/>
  <c r="G73" i="52"/>
  <c r="H73" i="52"/>
  <c r="J73" i="52"/>
  <c r="C73" i="52" s="1"/>
  <c r="K73" i="52"/>
  <c r="O73" i="52"/>
  <c r="G74" i="52"/>
  <c r="H74" i="52"/>
  <c r="J74" i="52"/>
  <c r="D74" i="52" s="1"/>
  <c r="K74" i="52"/>
  <c r="O74" i="52"/>
  <c r="G75" i="52"/>
  <c r="H75" i="52"/>
  <c r="J75" i="52"/>
  <c r="B75" i="52" s="1"/>
  <c r="K75" i="52"/>
  <c r="L75" i="52"/>
  <c r="O75" i="52"/>
  <c r="G76" i="52"/>
  <c r="H76" i="52"/>
  <c r="J76" i="52"/>
  <c r="E76" i="52" s="1"/>
  <c r="K76" i="52"/>
  <c r="O76" i="52"/>
  <c r="G77" i="52"/>
  <c r="H77" i="52"/>
  <c r="J77" i="52"/>
  <c r="C77" i="52" s="1"/>
  <c r="K77" i="52"/>
  <c r="O77" i="52"/>
  <c r="G78" i="52"/>
  <c r="H78" i="52"/>
  <c r="J78" i="52"/>
  <c r="K78" i="52"/>
  <c r="O78" i="52"/>
  <c r="G79" i="52"/>
  <c r="H79" i="52"/>
  <c r="J79" i="52"/>
  <c r="K79" i="52"/>
  <c r="O79" i="52"/>
  <c r="G80" i="52"/>
  <c r="H80" i="52"/>
  <c r="J80" i="52"/>
  <c r="K80" i="52"/>
  <c r="N80" i="52"/>
  <c r="O80" i="52"/>
  <c r="G81" i="52"/>
  <c r="H81" i="52"/>
  <c r="J81" i="52"/>
  <c r="C81" i="52" s="1"/>
  <c r="K81" i="52"/>
  <c r="O81" i="52"/>
  <c r="G82" i="52"/>
  <c r="H82" i="52"/>
  <c r="J82" i="52"/>
  <c r="L82" i="52" s="1"/>
  <c r="K82" i="52"/>
  <c r="O82" i="52"/>
  <c r="G83" i="52"/>
  <c r="H83" i="52"/>
  <c r="J83" i="52"/>
  <c r="K83" i="52"/>
  <c r="O83" i="52"/>
  <c r="G84" i="52"/>
  <c r="H84" i="52"/>
  <c r="J84" i="52"/>
  <c r="K84" i="52"/>
  <c r="O84" i="52"/>
  <c r="G85" i="52"/>
  <c r="H85" i="52"/>
  <c r="J85" i="52"/>
  <c r="C85" i="52" s="1"/>
  <c r="K85" i="52"/>
  <c r="O85" i="52"/>
  <c r="E86" i="52"/>
  <c r="G86" i="52"/>
  <c r="H86" i="52"/>
  <c r="J86" i="52"/>
  <c r="K86" i="52"/>
  <c r="N86" i="52"/>
  <c r="O86" i="52"/>
  <c r="G87" i="52"/>
  <c r="H87" i="52"/>
  <c r="J87" i="52"/>
  <c r="K87" i="52"/>
  <c r="O87" i="52"/>
  <c r="G88" i="52"/>
  <c r="H88" i="52"/>
  <c r="J88" i="52"/>
  <c r="K88" i="52"/>
  <c r="N88" i="52"/>
  <c r="O88" i="52"/>
  <c r="G89" i="52"/>
  <c r="H89" i="52"/>
  <c r="J89" i="52"/>
  <c r="C89" i="52" s="1"/>
  <c r="K89" i="52"/>
  <c r="O89" i="52"/>
  <c r="O62" i="52"/>
  <c r="K62" i="52"/>
  <c r="J62" i="52"/>
  <c r="N62" i="52" s="1"/>
  <c r="H62" i="52"/>
  <c r="G62" i="52"/>
  <c r="G33" i="52"/>
  <c r="J33" i="52"/>
  <c r="L33" i="52" s="1"/>
  <c r="D33" i="52" s="1"/>
  <c r="K33" i="52"/>
  <c r="O33" i="52"/>
  <c r="G34" i="52"/>
  <c r="J34" i="52"/>
  <c r="K34" i="52"/>
  <c r="O34" i="52"/>
  <c r="G35" i="52"/>
  <c r="J35" i="52"/>
  <c r="K35" i="52"/>
  <c r="O35" i="52"/>
  <c r="G36" i="52"/>
  <c r="J36" i="52"/>
  <c r="K36" i="52"/>
  <c r="O36" i="52"/>
  <c r="G37" i="52"/>
  <c r="J37" i="52"/>
  <c r="K37" i="52"/>
  <c r="O37" i="52"/>
  <c r="G38" i="52"/>
  <c r="H38" i="52"/>
  <c r="J38" i="52"/>
  <c r="E38" i="52" s="1"/>
  <c r="K38" i="52"/>
  <c r="O38" i="52"/>
  <c r="G39" i="52"/>
  <c r="H39" i="52"/>
  <c r="J39" i="52"/>
  <c r="C39" i="52" s="1"/>
  <c r="K39" i="52"/>
  <c r="O39" i="52"/>
  <c r="G40" i="52"/>
  <c r="H40" i="52"/>
  <c r="J40" i="52"/>
  <c r="K40" i="52"/>
  <c r="O40" i="52"/>
  <c r="G41" i="52"/>
  <c r="H41" i="52"/>
  <c r="J41" i="52"/>
  <c r="A41" i="52" s="1"/>
  <c r="K41" i="52"/>
  <c r="O41" i="52"/>
  <c r="G42" i="52"/>
  <c r="H42" i="52"/>
  <c r="J42" i="52"/>
  <c r="E42" i="52" s="1"/>
  <c r="K42" i="52"/>
  <c r="O42" i="52"/>
  <c r="G43" i="52"/>
  <c r="H43" i="52"/>
  <c r="J43" i="52"/>
  <c r="C43" i="52" s="1"/>
  <c r="K43" i="52"/>
  <c r="O43" i="52"/>
  <c r="G44" i="52"/>
  <c r="H44" i="52"/>
  <c r="J44" i="52"/>
  <c r="K44" i="52"/>
  <c r="O44" i="52"/>
  <c r="G45" i="52"/>
  <c r="H45" i="52"/>
  <c r="J45" i="52"/>
  <c r="C45" i="52" s="1"/>
  <c r="K45" i="52"/>
  <c r="O45" i="52"/>
  <c r="G46" i="52"/>
  <c r="H46" i="52"/>
  <c r="J46" i="52"/>
  <c r="K46" i="52"/>
  <c r="O46" i="52"/>
  <c r="G47" i="52"/>
  <c r="H47" i="52"/>
  <c r="J47" i="52"/>
  <c r="C47" i="52" s="1"/>
  <c r="K47" i="52"/>
  <c r="O47" i="52"/>
  <c r="G48" i="52"/>
  <c r="H48" i="52"/>
  <c r="J48" i="52"/>
  <c r="K48" i="52"/>
  <c r="O48" i="52"/>
  <c r="G49" i="52"/>
  <c r="H49" i="52"/>
  <c r="J49" i="52"/>
  <c r="C49" i="52" s="1"/>
  <c r="K49" i="52"/>
  <c r="O49" i="52"/>
  <c r="G50" i="52"/>
  <c r="H50" i="52"/>
  <c r="J50" i="52"/>
  <c r="A50" i="52" s="1"/>
  <c r="K50" i="52"/>
  <c r="O50" i="52"/>
  <c r="G51" i="52"/>
  <c r="H51" i="52"/>
  <c r="J51" i="52"/>
  <c r="C51" i="52" s="1"/>
  <c r="K51" i="52"/>
  <c r="O51" i="52"/>
  <c r="G52" i="52"/>
  <c r="H52" i="52"/>
  <c r="J52" i="52"/>
  <c r="C52" i="52" s="1"/>
  <c r="K52" i="52"/>
  <c r="O52" i="52"/>
  <c r="G53" i="52"/>
  <c r="H53" i="52"/>
  <c r="J53" i="52"/>
  <c r="K53" i="52"/>
  <c r="O53" i="52"/>
  <c r="G54" i="52"/>
  <c r="H54" i="52"/>
  <c r="J54" i="52"/>
  <c r="E54" i="52" s="1"/>
  <c r="K54" i="52"/>
  <c r="O54" i="52"/>
  <c r="G55" i="52"/>
  <c r="H55" i="52"/>
  <c r="J55" i="52"/>
  <c r="C55" i="52" s="1"/>
  <c r="K55" i="52"/>
  <c r="O55" i="52"/>
  <c r="G56" i="52"/>
  <c r="H56" i="52"/>
  <c r="J56" i="52"/>
  <c r="N56" i="52" s="1"/>
  <c r="K56" i="52"/>
  <c r="O56" i="52"/>
  <c r="G57" i="52"/>
  <c r="H57" i="52"/>
  <c r="J57" i="52"/>
  <c r="C57" i="52" s="1"/>
  <c r="K57" i="52"/>
  <c r="O57" i="52"/>
  <c r="G58" i="52"/>
  <c r="H58" i="52"/>
  <c r="J58" i="52"/>
  <c r="K58" i="52"/>
  <c r="N58" i="52"/>
  <c r="O58" i="52"/>
  <c r="G59" i="52"/>
  <c r="H59" i="52"/>
  <c r="J59" i="52"/>
  <c r="C59" i="52" s="1"/>
  <c r="K59" i="52"/>
  <c r="O59" i="52"/>
  <c r="O32" i="52"/>
  <c r="K32" i="52"/>
  <c r="J32" i="52"/>
  <c r="B32" i="52" s="1"/>
  <c r="G32" i="52"/>
  <c r="G4" i="52"/>
  <c r="H4" i="52"/>
  <c r="J4" i="52"/>
  <c r="O4" i="52"/>
  <c r="G5" i="52"/>
  <c r="H5" i="52"/>
  <c r="J5" i="52"/>
  <c r="O5" i="52"/>
  <c r="G6" i="52"/>
  <c r="H6" i="52"/>
  <c r="J6" i="52"/>
  <c r="O6" i="52"/>
  <c r="G7" i="52"/>
  <c r="H7" i="52"/>
  <c r="J7" i="52"/>
  <c r="O7" i="52"/>
  <c r="G8" i="52"/>
  <c r="H8" i="52"/>
  <c r="J8" i="52"/>
  <c r="O8" i="52"/>
  <c r="A9" i="52"/>
  <c r="G9" i="52"/>
  <c r="H9" i="52"/>
  <c r="J9" i="52"/>
  <c r="B9" i="52" s="1"/>
  <c r="K9" i="52"/>
  <c r="O9" i="52"/>
  <c r="G10" i="52"/>
  <c r="H10" i="52"/>
  <c r="J10" i="52"/>
  <c r="C10" i="52" s="1"/>
  <c r="K10" i="52"/>
  <c r="O10" i="52"/>
  <c r="G11" i="52"/>
  <c r="H11" i="52"/>
  <c r="J11" i="52"/>
  <c r="K11" i="52"/>
  <c r="O11" i="52"/>
  <c r="G12" i="52"/>
  <c r="H12" i="52"/>
  <c r="J12" i="52"/>
  <c r="M12" i="52" s="1"/>
  <c r="K12" i="52"/>
  <c r="O12" i="52"/>
  <c r="G13" i="52"/>
  <c r="H13" i="52"/>
  <c r="J13" i="52"/>
  <c r="E13" i="52" s="1"/>
  <c r="K13" i="52"/>
  <c r="O13" i="52"/>
  <c r="G14" i="52"/>
  <c r="H14" i="52"/>
  <c r="J14" i="52"/>
  <c r="K14" i="52"/>
  <c r="O14" i="52"/>
  <c r="G15" i="52"/>
  <c r="H15" i="52"/>
  <c r="J15" i="52"/>
  <c r="K15" i="52"/>
  <c r="O15" i="52"/>
  <c r="G16" i="52"/>
  <c r="H16" i="52"/>
  <c r="J16" i="52"/>
  <c r="K16" i="52"/>
  <c r="O16" i="52"/>
  <c r="G17" i="52"/>
  <c r="H17" i="52"/>
  <c r="J17" i="52"/>
  <c r="K17" i="52"/>
  <c r="O17" i="52"/>
  <c r="G18" i="52"/>
  <c r="H18" i="52"/>
  <c r="J18" i="52"/>
  <c r="C18" i="52" s="1"/>
  <c r="K18" i="52"/>
  <c r="O18" i="52"/>
  <c r="G19" i="52"/>
  <c r="H19" i="52"/>
  <c r="J19" i="52"/>
  <c r="K19" i="52"/>
  <c r="O19" i="52"/>
  <c r="G20" i="52"/>
  <c r="H20" i="52"/>
  <c r="J20" i="52"/>
  <c r="E20" i="52" s="1"/>
  <c r="K20" i="52"/>
  <c r="O20" i="52"/>
  <c r="G21" i="52"/>
  <c r="H21" i="52"/>
  <c r="J21" i="52"/>
  <c r="K21" i="52"/>
  <c r="O21" i="52"/>
  <c r="G22" i="52"/>
  <c r="H22" i="52"/>
  <c r="J22" i="52"/>
  <c r="K22" i="52"/>
  <c r="O22" i="52"/>
  <c r="G23" i="52"/>
  <c r="H23" i="52"/>
  <c r="J23" i="52"/>
  <c r="D23" i="52" s="1"/>
  <c r="K23" i="52"/>
  <c r="N23" i="52"/>
  <c r="O23" i="52"/>
  <c r="G24" i="52"/>
  <c r="H24" i="52"/>
  <c r="J24" i="52"/>
  <c r="D24" i="52" s="1"/>
  <c r="K24" i="52"/>
  <c r="O24" i="52"/>
  <c r="G25" i="52"/>
  <c r="H25" i="52"/>
  <c r="J25" i="52"/>
  <c r="E25" i="52" s="1"/>
  <c r="K25" i="52"/>
  <c r="O25" i="52"/>
  <c r="G26" i="52"/>
  <c r="H26" i="52"/>
  <c r="J26" i="52"/>
  <c r="C26" i="52" s="1"/>
  <c r="K26" i="52"/>
  <c r="N26" i="52"/>
  <c r="O26" i="52"/>
  <c r="G27" i="52"/>
  <c r="H27" i="52"/>
  <c r="J27" i="52"/>
  <c r="D27" i="52" s="1"/>
  <c r="K27" i="52"/>
  <c r="O27" i="52"/>
  <c r="G28" i="52"/>
  <c r="H28" i="52"/>
  <c r="J28" i="52"/>
  <c r="D28" i="52" s="1"/>
  <c r="K28" i="52"/>
  <c r="O28" i="52"/>
  <c r="G29" i="52"/>
  <c r="H29" i="52"/>
  <c r="J29" i="52"/>
  <c r="A29" i="52" s="1"/>
  <c r="K29" i="52"/>
  <c r="O29" i="52"/>
  <c r="O3" i="52"/>
  <c r="J3" i="52"/>
  <c r="B3" i="52" s="1"/>
  <c r="H3" i="52"/>
  <c r="G3" i="52"/>
  <c r="G153" i="51"/>
  <c r="H153" i="51"/>
  <c r="J153" i="51"/>
  <c r="K153" i="51"/>
  <c r="O153" i="51"/>
  <c r="G154" i="51"/>
  <c r="H154" i="51"/>
  <c r="J154" i="51"/>
  <c r="L154" i="51" s="1"/>
  <c r="K154" i="51"/>
  <c r="O154" i="51"/>
  <c r="G155" i="51"/>
  <c r="H155" i="51"/>
  <c r="J155" i="51"/>
  <c r="C155" i="51" s="1"/>
  <c r="K155" i="51"/>
  <c r="O155" i="51"/>
  <c r="G156" i="51"/>
  <c r="H156" i="51"/>
  <c r="J156" i="51"/>
  <c r="K156" i="51"/>
  <c r="O156" i="51"/>
  <c r="G157" i="51"/>
  <c r="H157" i="51"/>
  <c r="J157" i="51"/>
  <c r="D157" i="51" s="1"/>
  <c r="K157" i="51"/>
  <c r="O157" i="51"/>
  <c r="G158" i="51"/>
  <c r="H158" i="51"/>
  <c r="J158" i="51"/>
  <c r="A158" i="51" s="1"/>
  <c r="K158" i="51"/>
  <c r="O158" i="51"/>
  <c r="G159" i="51"/>
  <c r="H159" i="51"/>
  <c r="J159" i="51"/>
  <c r="C159" i="51" s="1"/>
  <c r="K159" i="51"/>
  <c r="O159" i="51"/>
  <c r="G160" i="51"/>
  <c r="H160" i="51"/>
  <c r="J160" i="51"/>
  <c r="K160" i="51"/>
  <c r="O160" i="51"/>
  <c r="G161" i="51"/>
  <c r="H161" i="51"/>
  <c r="J161" i="51"/>
  <c r="B161" i="51" s="1"/>
  <c r="K161" i="51"/>
  <c r="O161" i="51"/>
  <c r="G162" i="51"/>
  <c r="H162" i="51"/>
  <c r="J162" i="51"/>
  <c r="N162" i="51" s="1"/>
  <c r="K162" i="51"/>
  <c r="O162" i="51"/>
  <c r="G163" i="51"/>
  <c r="H163" i="51"/>
  <c r="J163" i="51"/>
  <c r="C163" i="51" s="1"/>
  <c r="K163" i="51"/>
  <c r="O163" i="51"/>
  <c r="G164" i="51"/>
  <c r="H164" i="51"/>
  <c r="J164" i="51"/>
  <c r="M164" i="51" s="1"/>
  <c r="K164" i="51"/>
  <c r="O164" i="51"/>
  <c r="G165" i="51"/>
  <c r="H165" i="51"/>
  <c r="J165" i="51"/>
  <c r="K165" i="51"/>
  <c r="O165" i="51"/>
  <c r="G166" i="51"/>
  <c r="H166" i="51"/>
  <c r="J166" i="51"/>
  <c r="E166" i="51" s="1"/>
  <c r="K166" i="51"/>
  <c r="O166" i="51"/>
  <c r="G167" i="51"/>
  <c r="H167" i="51"/>
  <c r="J167" i="51"/>
  <c r="C167" i="51" s="1"/>
  <c r="K167" i="51"/>
  <c r="O167" i="51"/>
  <c r="G168" i="51"/>
  <c r="H168" i="51"/>
  <c r="J168" i="51"/>
  <c r="K168" i="51"/>
  <c r="O168" i="51"/>
  <c r="G169" i="51"/>
  <c r="H169" i="51"/>
  <c r="J169" i="51"/>
  <c r="E169" i="51" s="1"/>
  <c r="K169" i="51"/>
  <c r="O169" i="51"/>
  <c r="G170" i="51"/>
  <c r="H170" i="51"/>
  <c r="J170" i="51"/>
  <c r="K170" i="51"/>
  <c r="O170" i="51"/>
  <c r="G171" i="51"/>
  <c r="H171" i="51"/>
  <c r="J171" i="51"/>
  <c r="C171" i="51" s="1"/>
  <c r="K171" i="51"/>
  <c r="O171" i="51"/>
  <c r="G172" i="51"/>
  <c r="H172" i="51"/>
  <c r="J172" i="51"/>
  <c r="A172" i="51" s="1"/>
  <c r="K172" i="51"/>
  <c r="O172" i="51"/>
  <c r="G173" i="51"/>
  <c r="H173" i="51"/>
  <c r="J173" i="51"/>
  <c r="B173" i="51" s="1"/>
  <c r="K173" i="51"/>
  <c r="O173" i="51"/>
  <c r="G174" i="51"/>
  <c r="H174" i="51"/>
  <c r="J174" i="51"/>
  <c r="E174" i="51" s="1"/>
  <c r="K174" i="51"/>
  <c r="O174" i="51"/>
  <c r="G175" i="51"/>
  <c r="H175" i="51"/>
  <c r="J175" i="51"/>
  <c r="C175" i="51" s="1"/>
  <c r="K175" i="51"/>
  <c r="O175" i="51"/>
  <c r="A176" i="51"/>
  <c r="G176" i="51"/>
  <c r="H176" i="51"/>
  <c r="J176" i="51"/>
  <c r="B176" i="51" s="1"/>
  <c r="K176" i="51"/>
  <c r="O176" i="51"/>
  <c r="G177" i="51"/>
  <c r="H177" i="51"/>
  <c r="J177" i="51"/>
  <c r="B177" i="51" s="1"/>
  <c r="K177" i="51"/>
  <c r="O177" i="51"/>
  <c r="G178" i="51"/>
  <c r="H178" i="51"/>
  <c r="J178" i="51"/>
  <c r="B178" i="51" s="1"/>
  <c r="K178" i="51"/>
  <c r="O178" i="51"/>
  <c r="G179" i="51"/>
  <c r="H179" i="51"/>
  <c r="J179" i="51"/>
  <c r="C179" i="51" s="1"/>
  <c r="K179" i="51"/>
  <c r="O179" i="51"/>
  <c r="O152" i="51"/>
  <c r="K152" i="51"/>
  <c r="J152" i="51"/>
  <c r="I152" i="51" s="1"/>
  <c r="H152" i="51"/>
  <c r="G152" i="51"/>
  <c r="G123" i="51"/>
  <c r="H123" i="51"/>
  <c r="J123" i="51"/>
  <c r="K123" i="51"/>
  <c r="O123" i="51"/>
  <c r="G124" i="51"/>
  <c r="H124" i="51"/>
  <c r="J124" i="51"/>
  <c r="C124" i="51" s="1"/>
  <c r="K124" i="51"/>
  <c r="O124" i="51"/>
  <c r="G125" i="51"/>
  <c r="H125" i="51"/>
  <c r="J125" i="51"/>
  <c r="C125" i="51" s="1"/>
  <c r="K125" i="51"/>
  <c r="O125" i="51"/>
  <c r="G126" i="51"/>
  <c r="H126" i="51"/>
  <c r="J126" i="51"/>
  <c r="E126" i="51" s="1"/>
  <c r="K126" i="51"/>
  <c r="O126" i="51"/>
  <c r="G127" i="51"/>
  <c r="H127" i="51"/>
  <c r="J127" i="51"/>
  <c r="N127" i="51" s="1"/>
  <c r="K127" i="51"/>
  <c r="O127" i="51"/>
  <c r="G128" i="51"/>
  <c r="H128" i="51"/>
  <c r="J128" i="51"/>
  <c r="D128" i="51" s="1"/>
  <c r="K128" i="51"/>
  <c r="M128" i="51"/>
  <c r="O128" i="51"/>
  <c r="G129" i="51"/>
  <c r="H129" i="51"/>
  <c r="J129" i="51"/>
  <c r="C129" i="51" s="1"/>
  <c r="K129" i="51"/>
  <c r="O129" i="51"/>
  <c r="G130" i="51"/>
  <c r="H130" i="51"/>
  <c r="J130" i="51"/>
  <c r="D130" i="51" s="1"/>
  <c r="K130" i="51"/>
  <c r="O130" i="51"/>
  <c r="G131" i="51"/>
  <c r="H131" i="51"/>
  <c r="J131" i="51"/>
  <c r="K131" i="51"/>
  <c r="O131" i="51"/>
  <c r="G132" i="51"/>
  <c r="H132" i="51"/>
  <c r="J132" i="51"/>
  <c r="B132" i="51" s="1"/>
  <c r="K132" i="51"/>
  <c r="O132" i="51"/>
  <c r="G133" i="51"/>
  <c r="H133" i="51"/>
  <c r="J133" i="51"/>
  <c r="C133" i="51" s="1"/>
  <c r="K133" i="51"/>
  <c r="O133" i="51"/>
  <c r="G134" i="51"/>
  <c r="H134" i="51"/>
  <c r="J134" i="51"/>
  <c r="E134" i="51" s="1"/>
  <c r="K134" i="51"/>
  <c r="O134" i="51"/>
  <c r="G135" i="51"/>
  <c r="H135" i="51"/>
  <c r="J135" i="51"/>
  <c r="N135" i="51" s="1"/>
  <c r="K135" i="51"/>
  <c r="O135" i="51"/>
  <c r="G136" i="51"/>
  <c r="H136" i="51"/>
  <c r="J136" i="51"/>
  <c r="K136" i="51"/>
  <c r="O136" i="51"/>
  <c r="G137" i="51"/>
  <c r="H137" i="51"/>
  <c r="J137" i="51"/>
  <c r="C137" i="51" s="1"/>
  <c r="K137" i="51"/>
  <c r="O137" i="51"/>
  <c r="G138" i="51"/>
  <c r="H138" i="51"/>
  <c r="J138" i="51"/>
  <c r="D138" i="51" s="1"/>
  <c r="K138" i="51"/>
  <c r="O138" i="51"/>
  <c r="G139" i="51"/>
  <c r="H139" i="51"/>
  <c r="J139" i="51"/>
  <c r="A139" i="51" s="1"/>
  <c r="K139" i="51"/>
  <c r="O139" i="51"/>
  <c r="G140" i="51"/>
  <c r="H140" i="51"/>
  <c r="J140" i="51"/>
  <c r="B140" i="51" s="1"/>
  <c r="K140" i="51"/>
  <c r="M140" i="51"/>
  <c r="O140" i="51"/>
  <c r="G141" i="51"/>
  <c r="H141" i="51"/>
  <c r="J141" i="51"/>
  <c r="C141" i="51" s="1"/>
  <c r="K141" i="51"/>
  <c r="O141" i="51"/>
  <c r="G142" i="51"/>
  <c r="H142" i="51"/>
  <c r="J142" i="51"/>
  <c r="D142" i="51" s="1"/>
  <c r="K142" i="51"/>
  <c r="O142" i="51"/>
  <c r="G143" i="51"/>
  <c r="H143" i="51"/>
  <c r="J143" i="51"/>
  <c r="D143" i="51" s="1"/>
  <c r="K143" i="51"/>
  <c r="O143" i="51"/>
  <c r="G144" i="51"/>
  <c r="H144" i="51"/>
  <c r="J144" i="51"/>
  <c r="A144" i="51" s="1"/>
  <c r="K144" i="51"/>
  <c r="O144" i="51"/>
  <c r="G145" i="51"/>
  <c r="H145" i="51"/>
  <c r="J145" i="51"/>
  <c r="C145" i="51" s="1"/>
  <c r="K145" i="51"/>
  <c r="O145" i="51"/>
  <c r="G146" i="51"/>
  <c r="H146" i="51"/>
  <c r="J146" i="51"/>
  <c r="C146" i="51" s="1"/>
  <c r="K146" i="51"/>
  <c r="M146" i="51"/>
  <c r="O146" i="51"/>
  <c r="G147" i="51"/>
  <c r="H147" i="51"/>
  <c r="J147" i="51"/>
  <c r="K147" i="51"/>
  <c r="O147" i="51"/>
  <c r="G148" i="51"/>
  <c r="H148" i="51"/>
  <c r="J148" i="51"/>
  <c r="K148" i="51"/>
  <c r="O148" i="51"/>
  <c r="G149" i="51"/>
  <c r="H149" i="51"/>
  <c r="J149" i="51"/>
  <c r="C149" i="51" s="1"/>
  <c r="K149" i="51"/>
  <c r="O149" i="51"/>
  <c r="O122" i="51"/>
  <c r="K122" i="51"/>
  <c r="J122" i="51"/>
  <c r="N122" i="51" s="1"/>
  <c r="H122" i="51"/>
  <c r="G122" i="51"/>
  <c r="G93" i="51"/>
  <c r="H93" i="51"/>
  <c r="J93" i="51"/>
  <c r="A93" i="51" s="1"/>
  <c r="K93" i="51"/>
  <c r="O93" i="51"/>
  <c r="G94" i="51"/>
  <c r="H94" i="51"/>
  <c r="J94" i="51"/>
  <c r="B94" i="51" s="1"/>
  <c r="K94" i="51"/>
  <c r="L94" i="51"/>
  <c r="O94" i="51"/>
  <c r="G95" i="51"/>
  <c r="H95" i="51"/>
  <c r="J95" i="51"/>
  <c r="F95" i="51" s="1"/>
  <c r="K95" i="51"/>
  <c r="O95" i="51"/>
  <c r="G96" i="51"/>
  <c r="H96" i="51"/>
  <c r="J96" i="51"/>
  <c r="K96" i="51"/>
  <c r="O96" i="51"/>
  <c r="G97" i="51"/>
  <c r="H97" i="51"/>
  <c r="J97" i="51"/>
  <c r="C97" i="51" s="1"/>
  <c r="K97" i="51"/>
  <c r="O97" i="51"/>
  <c r="G98" i="51"/>
  <c r="H98" i="51"/>
  <c r="J98" i="51"/>
  <c r="K98" i="51"/>
  <c r="O98" i="51"/>
  <c r="G99" i="51"/>
  <c r="H99" i="51"/>
  <c r="J99" i="51"/>
  <c r="K99" i="51"/>
  <c r="O99" i="51"/>
  <c r="G100" i="51"/>
  <c r="H100" i="51"/>
  <c r="J100" i="51"/>
  <c r="K100" i="51"/>
  <c r="O100" i="51"/>
  <c r="D101" i="51"/>
  <c r="G101" i="51"/>
  <c r="H101" i="51"/>
  <c r="J101" i="51"/>
  <c r="A101" i="51" s="1"/>
  <c r="K101" i="51"/>
  <c r="L101" i="51"/>
  <c r="O101" i="51"/>
  <c r="G102" i="51"/>
  <c r="H102" i="51"/>
  <c r="J102" i="51"/>
  <c r="B102" i="51" s="1"/>
  <c r="K102" i="51"/>
  <c r="O102" i="51"/>
  <c r="G103" i="51"/>
  <c r="H103" i="51"/>
  <c r="J103" i="51"/>
  <c r="F103" i="51" s="1"/>
  <c r="K103" i="51"/>
  <c r="O103" i="51"/>
  <c r="G104" i="51"/>
  <c r="H104" i="51"/>
  <c r="J104" i="51"/>
  <c r="D104" i="51" s="1"/>
  <c r="K104" i="51"/>
  <c r="O104" i="51"/>
  <c r="G105" i="51"/>
  <c r="H105" i="51"/>
  <c r="J105" i="51"/>
  <c r="K105" i="51"/>
  <c r="O105" i="51"/>
  <c r="G106" i="51"/>
  <c r="H106" i="51"/>
  <c r="J106" i="51"/>
  <c r="B106" i="51" s="1"/>
  <c r="K106" i="51"/>
  <c r="O106" i="51"/>
  <c r="G107" i="51"/>
  <c r="H107" i="51"/>
  <c r="J107" i="51"/>
  <c r="F107" i="51" s="1"/>
  <c r="K107" i="51"/>
  <c r="O107" i="51"/>
  <c r="G108" i="51"/>
  <c r="H108" i="51"/>
  <c r="J108" i="51"/>
  <c r="K108" i="51"/>
  <c r="O108" i="51"/>
  <c r="G109" i="51"/>
  <c r="H109" i="51"/>
  <c r="J109" i="51"/>
  <c r="C109" i="51" s="1"/>
  <c r="K109" i="51"/>
  <c r="O109" i="51"/>
  <c r="G110" i="51"/>
  <c r="H110" i="51"/>
  <c r="J110" i="51"/>
  <c r="K110" i="51"/>
  <c r="O110" i="51"/>
  <c r="G111" i="51"/>
  <c r="H111" i="51"/>
  <c r="J111" i="51"/>
  <c r="B111" i="51" s="1"/>
  <c r="K111" i="51"/>
  <c r="O111" i="51"/>
  <c r="G112" i="51"/>
  <c r="H112" i="51"/>
  <c r="J112" i="51"/>
  <c r="N112" i="51" s="1"/>
  <c r="K112" i="51"/>
  <c r="O112" i="51"/>
  <c r="G113" i="51"/>
  <c r="H113" i="51"/>
  <c r="J113" i="51"/>
  <c r="A113" i="51" s="1"/>
  <c r="K113" i="51"/>
  <c r="N113" i="51"/>
  <c r="O113" i="51"/>
  <c r="G114" i="51"/>
  <c r="H114" i="51"/>
  <c r="J114" i="51"/>
  <c r="B114" i="51" s="1"/>
  <c r="K114" i="51"/>
  <c r="O114" i="51"/>
  <c r="G115" i="51"/>
  <c r="H115" i="51"/>
  <c r="I115" i="51"/>
  <c r="J115" i="51"/>
  <c r="A115" i="51" s="1"/>
  <c r="K115" i="51"/>
  <c r="M115" i="51"/>
  <c r="N115" i="51"/>
  <c r="O115" i="51"/>
  <c r="G116" i="51"/>
  <c r="H116" i="51"/>
  <c r="J116" i="51"/>
  <c r="F116" i="51" s="1"/>
  <c r="K116" i="51"/>
  <c r="O116" i="51"/>
  <c r="C117" i="51"/>
  <c r="G117" i="51"/>
  <c r="H117" i="51"/>
  <c r="J117" i="51"/>
  <c r="K117" i="51"/>
  <c r="O117" i="51"/>
  <c r="G118" i="51"/>
  <c r="H118" i="51"/>
  <c r="J118" i="51"/>
  <c r="K118" i="51"/>
  <c r="O118" i="51"/>
  <c r="G119" i="51"/>
  <c r="H119" i="51"/>
  <c r="J119" i="51"/>
  <c r="B119" i="51" s="1"/>
  <c r="K119" i="51"/>
  <c r="O119" i="51"/>
  <c r="O92" i="51"/>
  <c r="K92" i="51"/>
  <c r="J92" i="51"/>
  <c r="H92" i="51"/>
  <c r="G92" i="51"/>
  <c r="G63" i="51"/>
  <c r="H63" i="51"/>
  <c r="J63" i="51"/>
  <c r="D63" i="51" s="1"/>
  <c r="K63" i="51"/>
  <c r="O63" i="51"/>
  <c r="G64" i="51"/>
  <c r="H64" i="51"/>
  <c r="J64" i="51"/>
  <c r="E64" i="51" s="1"/>
  <c r="K64" i="51"/>
  <c r="O64" i="51"/>
  <c r="G65" i="51"/>
  <c r="H65" i="51"/>
  <c r="J65" i="51"/>
  <c r="C65" i="51" s="1"/>
  <c r="K65" i="51"/>
  <c r="O65" i="51"/>
  <c r="G66" i="51"/>
  <c r="H66" i="51"/>
  <c r="J66" i="51"/>
  <c r="D66" i="51" s="1"/>
  <c r="K66" i="51"/>
  <c r="N66" i="51"/>
  <c r="O66" i="51"/>
  <c r="G67" i="51"/>
  <c r="H67" i="51"/>
  <c r="J67" i="51"/>
  <c r="A67" i="51" s="1"/>
  <c r="K67" i="51"/>
  <c r="O67" i="51"/>
  <c r="G68" i="51"/>
  <c r="H68" i="51"/>
  <c r="J68" i="51"/>
  <c r="B68" i="51" s="1"/>
  <c r="K68" i="51"/>
  <c r="O68" i="51"/>
  <c r="G69" i="51"/>
  <c r="H69" i="51"/>
  <c r="J69" i="51"/>
  <c r="C69" i="51" s="1"/>
  <c r="K69" i="51"/>
  <c r="O69" i="51"/>
  <c r="G70" i="51"/>
  <c r="H70" i="51"/>
  <c r="J70" i="51"/>
  <c r="K70" i="51"/>
  <c r="O70" i="51"/>
  <c r="G71" i="51"/>
  <c r="H71" i="51"/>
  <c r="J71" i="51"/>
  <c r="C71" i="51" s="1"/>
  <c r="K71" i="51"/>
  <c r="O71" i="51"/>
  <c r="G72" i="51"/>
  <c r="H72" i="51"/>
  <c r="J72" i="51"/>
  <c r="E72" i="51" s="1"/>
  <c r="K72" i="51"/>
  <c r="O72" i="51"/>
  <c r="G73" i="51"/>
  <c r="H73" i="51"/>
  <c r="J73" i="51"/>
  <c r="C73" i="51" s="1"/>
  <c r="K73" i="51"/>
  <c r="O73" i="51"/>
  <c r="G74" i="51"/>
  <c r="H74" i="51"/>
  <c r="J74" i="51"/>
  <c r="D74" i="51" s="1"/>
  <c r="K74" i="51"/>
  <c r="O74" i="51"/>
  <c r="G75" i="51"/>
  <c r="H75" i="51"/>
  <c r="J75" i="51"/>
  <c r="M75" i="51" s="1"/>
  <c r="K75" i="51"/>
  <c r="O75" i="51"/>
  <c r="G76" i="51"/>
  <c r="H76" i="51"/>
  <c r="J76" i="51"/>
  <c r="E76" i="51" s="1"/>
  <c r="K76" i="51"/>
  <c r="O76" i="51"/>
  <c r="G77" i="51"/>
  <c r="H77" i="51"/>
  <c r="J77" i="51"/>
  <c r="C77" i="51" s="1"/>
  <c r="K77" i="51"/>
  <c r="O77" i="51"/>
  <c r="G78" i="51"/>
  <c r="H78" i="51"/>
  <c r="J78" i="51"/>
  <c r="K78" i="51"/>
  <c r="O78" i="51"/>
  <c r="G79" i="51"/>
  <c r="H79" i="51"/>
  <c r="J79" i="51"/>
  <c r="B79" i="51" s="1"/>
  <c r="K79" i="51"/>
  <c r="M79" i="51"/>
  <c r="O79" i="51"/>
  <c r="G80" i="51"/>
  <c r="H80" i="51"/>
  <c r="J80" i="51"/>
  <c r="K80" i="51"/>
  <c r="O80" i="51"/>
  <c r="G81" i="51"/>
  <c r="H81" i="51"/>
  <c r="J81" i="51"/>
  <c r="C81" i="51" s="1"/>
  <c r="K81" i="51"/>
  <c r="O81" i="51"/>
  <c r="G82" i="51"/>
  <c r="H82" i="51"/>
  <c r="J82" i="51"/>
  <c r="D82" i="51" s="1"/>
  <c r="K82" i="51"/>
  <c r="O82" i="51"/>
  <c r="G83" i="51"/>
  <c r="H83" i="51"/>
  <c r="J83" i="51"/>
  <c r="K83" i="51"/>
  <c r="N83" i="51"/>
  <c r="O83" i="51"/>
  <c r="G84" i="51"/>
  <c r="H84" i="51"/>
  <c r="J84" i="51"/>
  <c r="B84" i="51" s="1"/>
  <c r="K84" i="51"/>
  <c r="O84" i="51"/>
  <c r="G85" i="51"/>
  <c r="H85" i="51"/>
  <c r="J85" i="51"/>
  <c r="C85" i="51" s="1"/>
  <c r="K85" i="51"/>
  <c r="O85" i="51"/>
  <c r="G86" i="51"/>
  <c r="H86" i="51"/>
  <c r="J86" i="51"/>
  <c r="D86" i="51" s="1"/>
  <c r="K86" i="51"/>
  <c r="O86" i="51"/>
  <c r="G87" i="51"/>
  <c r="H87" i="51"/>
  <c r="J87" i="51"/>
  <c r="E87" i="51" s="1"/>
  <c r="K87" i="51"/>
  <c r="O87" i="51"/>
  <c r="G88" i="51"/>
  <c r="H88" i="51"/>
  <c r="J88" i="51"/>
  <c r="B88" i="51" s="1"/>
  <c r="K88" i="51"/>
  <c r="O88" i="51"/>
  <c r="G89" i="51"/>
  <c r="H89" i="51"/>
  <c r="J89" i="51"/>
  <c r="C89" i="51" s="1"/>
  <c r="K89" i="51"/>
  <c r="O89" i="51"/>
  <c r="O62" i="51"/>
  <c r="K62" i="51"/>
  <c r="J62" i="51"/>
  <c r="B62" i="51" s="1"/>
  <c r="H62" i="51"/>
  <c r="G62" i="51"/>
  <c r="G33" i="51"/>
  <c r="H33" i="51"/>
  <c r="J33" i="51"/>
  <c r="K33" i="51"/>
  <c r="O33" i="51"/>
  <c r="G34" i="51"/>
  <c r="H34" i="51"/>
  <c r="J34" i="51"/>
  <c r="D34" i="51" s="1"/>
  <c r="K34" i="51"/>
  <c r="O34" i="51"/>
  <c r="G35" i="51"/>
  <c r="H35" i="51"/>
  <c r="J35" i="51"/>
  <c r="C35" i="51" s="1"/>
  <c r="K35" i="51"/>
  <c r="O35" i="51"/>
  <c r="G36" i="51"/>
  <c r="H36" i="51"/>
  <c r="J36" i="51"/>
  <c r="C36" i="51" s="1"/>
  <c r="K36" i="51"/>
  <c r="O36" i="51"/>
  <c r="G37" i="51"/>
  <c r="H37" i="51"/>
  <c r="J37" i="51"/>
  <c r="B37" i="51" s="1"/>
  <c r="K37" i="51"/>
  <c r="O37" i="51"/>
  <c r="G38" i="51"/>
  <c r="H38" i="51"/>
  <c r="J38" i="51"/>
  <c r="B38" i="51" s="1"/>
  <c r="K38" i="51"/>
  <c r="O38" i="51"/>
  <c r="G39" i="51"/>
  <c r="H39" i="51"/>
  <c r="J39" i="51"/>
  <c r="C39" i="51" s="1"/>
  <c r="K39" i="51"/>
  <c r="O39" i="51"/>
  <c r="G40" i="51"/>
  <c r="H40" i="51"/>
  <c r="J40" i="51"/>
  <c r="K40" i="51"/>
  <c r="O40" i="51"/>
  <c r="G41" i="51"/>
  <c r="H41" i="51"/>
  <c r="J41" i="51"/>
  <c r="B41" i="51" s="1"/>
  <c r="K41" i="51"/>
  <c r="O41" i="51"/>
  <c r="G42" i="51"/>
  <c r="H42" i="51"/>
  <c r="J42" i="51"/>
  <c r="B42" i="51" s="1"/>
  <c r="K42" i="51"/>
  <c r="O42" i="51"/>
  <c r="G43" i="51"/>
  <c r="H43" i="51"/>
  <c r="J43" i="51"/>
  <c r="C43" i="51" s="1"/>
  <c r="K43" i="51"/>
  <c r="O43" i="51"/>
  <c r="G44" i="51"/>
  <c r="H44" i="51"/>
  <c r="J44" i="51"/>
  <c r="A44" i="51" s="1"/>
  <c r="K44" i="51"/>
  <c r="N44" i="51"/>
  <c r="O44" i="51"/>
  <c r="G45" i="51"/>
  <c r="H45" i="51"/>
  <c r="J45" i="51"/>
  <c r="B45" i="51" s="1"/>
  <c r="K45" i="51"/>
  <c r="O45" i="51"/>
  <c r="G46" i="51"/>
  <c r="H46" i="51"/>
  <c r="J46" i="51"/>
  <c r="B46" i="51" s="1"/>
  <c r="K46" i="51"/>
  <c r="O46" i="51"/>
  <c r="G47" i="51"/>
  <c r="H47" i="51"/>
  <c r="J47" i="51"/>
  <c r="C47" i="51" s="1"/>
  <c r="K47" i="51"/>
  <c r="O47" i="51"/>
  <c r="G48" i="51"/>
  <c r="H48" i="51"/>
  <c r="J48" i="51"/>
  <c r="A48" i="51" s="1"/>
  <c r="K48" i="51"/>
  <c r="O48" i="51"/>
  <c r="G49" i="51"/>
  <c r="H49" i="51"/>
  <c r="J49" i="51"/>
  <c r="B49" i="51" s="1"/>
  <c r="K49" i="51"/>
  <c r="O49" i="51"/>
  <c r="G50" i="51"/>
  <c r="H50" i="51"/>
  <c r="J50" i="51"/>
  <c r="B50" i="51" s="1"/>
  <c r="K50" i="51"/>
  <c r="O50" i="51"/>
  <c r="G51" i="51"/>
  <c r="H51" i="51"/>
  <c r="J51" i="51"/>
  <c r="C51" i="51" s="1"/>
  <c r="K51" i="51"/>
  <c r="O51" i="51"/>
  <c r="G52" i="51"/>
  <c r="H52" i="51"/>
  <c r="J52" i="51"/>
  <c r="B52" i="51" s="1"/>
  <c r="K52" i="51"/>
  <c r="O52" i="51"/>
  <c r="G53" i="51"/>
  <c r="H53" i="51"/>
  <c r="J53" i="51"/>
  <c r="B53" i="51" s="1"/>
  <c r="K53" i="51"/>
  <c r="O53" i="51"/>
  <c r="G54" i="51"/>
  <c r="H54" i="51"/>
  <c r="J54" i="51"/>
  <c r="B54" i="51" s="1"/>
  <c r="K54" i="51"/>
  <c r="O54" i="51"/>
  <c r="G55" i="51"/>
  <c r="H55" i="51"/>
  <c r="J55" i="51"/>
  <c r="C55" i="51" s="1"/>
  <c r="K55" i="51"/>
  <c r="O55" i="51"/>
  <c r="G56" i="51"/>
  <c r="H56" i="51"/>
  <c r="I56" i="51"/>
  <c r="J56" i="51"/>
  <c r="B56" i="51" s="1"/>
  <c r="K56" i="51"/>
  <c r="L56" i="51"/>
  <c r="M56" i="51"/>
  <c r="N56" i="51"/>
  <c r="O56" i="51"/>
  <c r="G57" i="51"/>
  <c r="H57" i="51"/>
  <c r="J57" i="51"/>
  <c r="B57" i="51" s="1"/>
  <c r="K57" i="51"/>
  <c r="O57" i="51"/>
  <c r="G58" i="51"/>
  <c r="H58" i="51"/>
  <c r="J58" i="51"/>
  <c r="B58" i="51" s="1"/>
  <c r="K58" i="51"/>
  <c r="O58" i="51"/>
  <c r="G59" i="51"/>
  <c r="H59" i="51"/>
  <c r="J59" i="51"/>
  <c r="C59" i="51" s="1"/>
  <c r="K59" i="51"/>
  <c r="O59" i="51"/>
  <c r="O32" i="51"/>
  <c r="K32" i="51"/>
  <c r="J32" i="51"/>
  <c r="D32" i="51" s="1"/>
  <c r="H32" i="51"/>
  <c r="G32" i="51"/>
  <c r="G4" i="51"/>
  <c r="H4" i="51"/>
  <c r="J4" i="51"/>
  <c r="O4" i="51"/>
  <c r="G5" i="51"/>
  <c r="H5" i="51"/>
  <c r="J5" i="51"/>
  <c r="B5" i="51" s="1"/>
  <c r="O5" i="51"/>
  <c r="G6" i="51"/>
  <c r="H6" i="51"/>
  <c r="J6" i="51"/>
  <c r="O6" i="51"/>
  <c r="G7" i="51"/>
  <c r="H7" i="51"/>
  <c r="J7" i="51"/>
  <c r="O7" i="51"/>
  <c r="G8" i="51"/>
  <c r="H8" i="51"/>
  <c r="J8" i="51"/>
  <c r="O8" i="51"/>
  <c r="G9" i="51"/>
  <c r="H9" i="51"/>
  <c r="J9" i="51"/>
  <c r="B9" i="51" s="1"/>
  <c r="K9" i="51"/>
  <c r="O9" i="51"/>
  <c r="G10" i="51"/>
  <c r="H10" i="51"/>
  <c r="J10" i="51"/>
  <c r="C10" i="51" s="1"/>
  <c r="K10" i="51"/>
  <c r="O10" i="51"/>
  <c r="G11" i="51"/>
  <c r="H11" i="51"/>
  <c r="J11" i="51"/>
  <c r="K11" i="51"/>
  <c r="O11" i="51"/>
  <c r="G12" i="51"/>
  <c r="H12" i="51"/>
  <c r="J12" i="51"/>
  <c r="B12" i="51" s="1"/>
  <c r="K12" i="51"/>
  <c r="O12" i="51"/>
  <c r="G13" i="51"/>
  <c r="H13" i="51"/>
  <c r="J13" i="51"/>
  <c r="B13" i="51" s="1"/>
  <c r="K13" i="51"/>
  <c r="O13" i="51"/>
  <c r="G14" i="51"/>
  <c r="H14" i="51"/>
  <c r="J14" i="51"/>
  <c r="C14" i="51" s="1"/>
  <c r="K14" i="51"/>
  <c r="O14" i="51"/>
  <c r="G15" i="51"/>
  <c r="H15" i="51"/>
  <c r="J15" i="51"/>
  <c r="D15" i="51" s="1"/>
  <c r="K15" i="51"/>
  <c r="O15" i="51"/>
  <c r="G16" i="51"/>
  <c r="H16" i="51"/>
  <c r="I16" i="51"/>
  <c r="J16" i="51"/>
  <c r="K16" i="51"/>
  <c r="M16" i="51"/>
  <c r="N16" i="51"/>
  <c r="O16" i="51"/>
  <c r="G17" i="51"/>
  <c r="H17" i="51"/>
  <c r="J17" i="51"/>
  <c r="B17" i="51" s="1"/>
  <c r="K17" i="51"/>
  <c r="O17" i="51"/>
  <c r="G18" i="51"/>
  <c r="H18" i="51"/>
  <c r="J18" i="51"/>
  <c r="C18" i="51" s="1"/>
  <c r="K18" i="51"/>
  <c r="O18" i="51"/>
  <c r="G19" i="51"/>
  <c r="H19" i="51"/>
  <c r="J19" i="51"/>
  <c r="D19" i="51" s="1"/>
  <c r="K19" i="51"/>
  <c r="O19" i="51"/>
  <c r="G20" i="51"/>
  <c r="H20" i="51"/>
  <c r="J20" i="51"/>
  <c r="A20" i="51" s="1"/>
  <c r="K20" i="51"/>
  <c r="O20" i="51"/>
  <c r="G21" i="51"/>
  <c r="H21" i="51"/>
  <c r="J21" i="51"/>
  <c r="B21" i="51" s="1"/>
  <c r="K21" i="51"/>
  <c r="O21" i="51"/>
  <c r="G22" i="51"/>
  <c r="H22" i="51"/>
  <c r="J22" i="51"/>
  <c r="C22" i="51" s="1"/>
  <c r="K22" i="51"/>
  <c r="O22" i="51"/>
  <c r="G23" i="51"/>
  <c r="H23" i="51"/>
  <c r="J23" i="51"/>
  <c r="D23" i="51" s="1"/>
  <c r="K23" i="51"/>
  <c r="O23" i="51"/>
  <c r="G24" i="51"/>
  <c r="H24" i="51"/>
  <c r="J24" i="51"/>
  <c r="A24" i="51" s="1"/>
  <c r="K24" i="51"/>
  <c r="O24" i="51"/>
  <c r="G25" i="51"/>
  <c r="H25" i="51"/>
  <c r="J25" i="51"/>
  <c r="K25" i="51"/>
  <c r="O25" i="51"/>
  <c r="G26" i="51"/>
  <c r="H26" i="51"/>
  <c r="J26" i="51"/>
  <c r="C26" i="51" s="1"/>
  <c r="K26" i="51"/>
  <c r="O26" i="51"/>
  <c r="G27" i="51"/>
  <c r="H27" i="51"/>
  <c r="J27" i="51"/>
  <c r="D27" i="51" s="1"/>
  <c r="K27" i="51"/>
  <c r="N27" i="51"/>
  <c r="O27" i="51"/>
  <c r="G28" i="51"/>
  <c r="H28" i="51"/>
  <c r="J28" i="51"/>
  <c r="A28" i="51" s="1"/>
  <c r="K28" i="51"/>
  <c r="O28" i="51"/>
  <c r="G29" i="51"/>
  <c r="H29" i="51"/>
  <c r="J29" i="51"/>
  <c r="K29" i="51"/>
  <c r="M29" i="51"/>
  <c r="O29" i="51"/>
  <c r="O3" i="51"/>
  <c r="J3" i="51"/>
  <c r="H3" i="51"/>
  <c r="G3" i="51"/>
  <c r="G153" i="50"/>
  <c r="H153" i="50"/>
  <c r="J153" i="50"/>
  <c r="A153" i="50" s="1"/>
  <c r="K153" i="50"/>
  <c r="O153" i="50"/>
  <c r="G154" i="50"/>
  <c r="H154" i="50"/>
  <c r="J154" i="50"/>
  <c r="B154" i="50" s="1"/>
  <c r="K154" i="50"/>
  <c r="O154" i="50"/>
  <c r="G155" i="50"/>
  <c r="H155" i="50"/>
  <c r="J155" i="50"/>
  <c r="C155" i="50" s="1"/>
  <c r="K155" i="50"/>
  <c r="O155" i="50"/>
  <c r="G156" i="50"/>
  <c r="H156" i="50"/>
  <c r="J156" i="50"/>
  <c r="D156" i="50" s="1"/>
  <c r="K156" i="50"/>
  <c r="N156" i="50"/>
  <c r="O156" i="50"/>
  <c r="G157" i="50"/>
  <c r="H157" i="50"/>
  <c r="J157" i="50"/>
  <c r="A157" i="50" s="1"/>
  <c r="K157" i="50"/>
  <c r="O157" i="50"/>
  <c r="G158" i="50"/>
  <c r="H158" i="50"/>
  <c r="J158" i="50"/>
  <c r="B158" i="50" s="1"/>
  <c r="K158" i="50"/>
  <c r="N158" i="50"/>
  <c r="O158" i="50"/>
  <c r="G159" i="50"/>
  <c r="H159" i="50"/>
  <c r="J159" i="50"/>
  <c r="C159" i="50" s="1"/>
  <c r="K159" i="50"/>
  <c r="O159" i="50"/>
  <c r="G160" i="50"/>
  <c r="H160" i="50"/>
  <c r="J160" i="50"/>
  <c r="D160" i="50" s="1"/>
  <c r="K160" i="50"/>
  <c r="O160" i="50"/>
  <c r="G161" i="50"/>
  <c r="H161" i="50"/>
  <c r="J161" i="50"/>
  <c r="B161" i="50" s="1"/>
  <c r="K161" i="50"/>
  <c r="O161" i="50"/>
  <c r="G162" i="50"/>
  <c r="H162" i="50"/>
  <c r="J162" i="50"/>
  <c r="B162" i="50" s="1"/>
  <c r="K162" i="50"/>
  <c r="M162" i="50"/>
  <c r="N162" i="50"/>
  <c r="O162" i="50"/>
  <c r="G163" i="50"/>
  <c r="H163" i="50"/>
  <c r="J163" i="50"/>
  <c r="C163" i="50" s="1"/>
  <c r="K163" i="50"/>
  <c r="O163" i="50"/>
  <c r="G164" i="50"/>
  <c r="H164" i="50"/>
  <c r="J164" i="50"/>
  <c r="D164" i="50" s="1"/>
  <c r="K164" i="50"/>
  <c r="O164" i="50"/>
  <c r="G165" i="50"/>
  <c r="H165" i="50"/>
  <c r="J165" i="50"/>
  <c r="B165" i="50" s="1"/>
  <c r="K165" i="50"/>
  <c r="O165" i="50"/>
  <c r="G166" i="50"/>
  <c r="H166" i="50"/>
  <c r="J166" i="50"/>
  <c r="B166" i="50" s="1"/>
  <c r="K166" i="50"/>
  <c r="O166" i="50"/>
  <c r="G167" i="50"/>
  <c r="H167" i="50"/>
  <c r="J167" i="50"/>
  <c r="C167" i="50" s="1"/>
  <c r="K167" i="50"/>
  <c r="O167" i="50"/>
  <c r="G168" i="50"/>
  <c r="H168" i="50"/>
  <c r="J168" i="50"/>
  <c r="D168" i="50" s="1"/>
  <c r="K168" i="50"/>
  <c r="O168" i="50"/>
  <c r="G169" i="50"/>
  <c r="H169" i="50"/>
  <c r="J169" i="50"/>
  <c r="B169" i="50" s="1"/>
  <c r="K169" i="50"/>
  <c r="O169" i="50"/>
  <c r="G170" i="50"/>
  <c r="H170" i="50"/>
  <c r="J170" i="50"/>
  <c r="B170" i="50" s="1"/>
  <c r="K170" i="50"/>
  <c r="O170" i="50"/>
  <c r="G171" i="50"/>
  <c r="H171" i="50"/>
  <c r="J171" i="50"/>
  <c r="C171" i="50" s="1"/>
  <c r="K171" i="50"/>
  <c r="O171" i="50"/>
  <c r="G172" i="50"/>
  <c r="H172" i="50"/>
  <c r="J172" i="50"/>
  <c r="D172" i="50" s="1"/>
  <c r="K172" i="50"/>
  <c r="O172" i="50"/>
  <c r="G173" i="50"/>
  <c r="H173" i="50"/>
  <c r="J173" i="50"/>
  <c r="B173" i="50" s="1"/>
  <c r="K173" i="50"/>
  <c r="O173" i="50"/>
  <c r="G174" i="50"/>
  <c r="H174" i="50"/>
  <c r="J174" i="50"/>
  <c r="B174" i="50" s="1"/>
  <c r="K174" i="50"/>
  <c r="O174" i="50"/>
  <c r="G175" i="50"/>
  <c r="H175" i="50"/>
  <c r="J175" i="50"/>
  <c r="C175" i="50" s="1"/>
  <c r="K175" i="50"/>
  <c r="O175" i="50"/>
  <c r="G176" i="50"/>
  <c r="H176" i="50"/>
  <c r="J176" i="50"/>
  <c r="A176" i="50" s="1"/>
  <c r="K176" i="50"/>
  <c r="O176" i="50"/>
  <c r="A177" i="50"/>
  <c r="G177" i="50"/>
  <c r="H177" i="50"/>
  <c r="J177" i="50"/>
  <c r="B177" i="50" s="1"/>
  <c r="K177" i="50"/>
  <c r="O177" i="50"/>
  <c r="G178" i="50"/>
  <c r="H178" i="50"/>
  <c r="J178" i="50"/>
  <c r="B178" i="50" s="1"/>
  <c r="K178" i="50"/>
  <c r="O178" i="50"/>
  <c r="G179" i="50"/>
  <c r="H179" i="50"/>
  <c r="J179" i="50"/>
  <c r="C179" i="50" s="1"/>
  <c r="K179" i="50"/>
  <c r="O179" i="50"/>
  <c r="O152" i="50"/>
  <c r="K152" i="50"/>
  <c r="J152" i="50"/>
  <c r="H152" i="50"/>
  <c r="G152" i="50"/>
  <c r="G123" i="50"/>
  <c r="H123" i="50"/>
  <c r="J123" i="50"/>
  <c r="A123" i="50" s="1"/>
  <c r="K123" i="50"/>
  <c r="O123" i="50"/>
  <c r="G124" i="50"/>
  <c r="H124" i="50"/>
  <c r="J124" i="50"/>
  <c r="B124" i="50" s="1"/>
  <c r="K124" i="50"/>
  <c r="O124" i="50"/>
  <c r="G125" i="50"/>
  <c r="H125" i="50"/>
  <c r="J125" i="50"/>
  <c r="F125" i="50" s="1"/>
  <c r="K125" i="50"/>
  <c r="O125" i="50"/>
  <c r="G126" i="50"/>
  <c r="H126" i="50"/>
  <c r="J126" i="50"/>
  <c r="D126" i="50" s="1"/>
  <c r="K126" i="50"/>
  <c r="O126" i="50"/>
  <c r="G127" i="50"/>
  <c r="H127" i="50"/>
  <c r="J127" i="50"/>
  <c r="B127" i="50" s="1"/>
  <c r="K127" i="50"/>
  <c r="O127" i="50"/>
  <c r="G128" i="50"/>
  <c r="H128" i="50"/>
  <c r="J128" i="50"/>
  <c r="B128" i="50" s="1"/>
  <c r="K128" i="50"/>
  <c r="N128" i="50"/>
  <c r="O128" i="50"/>
  <c r="G129" i="50"/>
  <c r="H129" i="50"/>
  <c r="J129" i="50"/>
  <c r="F129" i="50" s="1"/>
  <c r="K129" i="50"/>
  <c r="O129" i="50"/>
  <c r="G130" i="50"/>
  <c r="H130" i="50"/>
  <c r="J130" i="50"/>
  <c r="D130" i="50" s="1"/>
  <c r="K130" i="50"/>
  <c r="O130" i="50"/>
  <c r="G131" i="50"/>
  <c r="H131" i="50"/>
  <c r="J131" i="50"/>
  <c r="B131" i="50" s="1"/>
  <c r="K131" i="50"/>
  <c r="O131" i="50"/>
  <c r="G132" i="50"/>
  <c r="H132" i="50"/>
  <c r="J132" i="50"/>
  <c r="B132" i="50" s="1"/>
  <c r="K132" i="50"/>
  <c r="O132" i="50"/>
  <c r="G133" i="50"/>
  <c r="H133" i="50"/>
  <c r="J133" i="50"/>
  <c r="N133" i="50" s="1"/>
  <c r="K133" i="50"/>
  <c r="O133" i="50"/>
  <c r="G134" i="50"/>
  <c r="H134" i="50"/>
  <c r="J134" i="50"/>
  <c r="D134" i="50" s="1"/>
  <c r="K134" i="50"/>
  <c r="O134" i="50"/>
  <c r="G135" i="50"/>
  <c r="H135" i="50"/>
  <c r="J135" i="50"/>
  <c r="B135" i="50" s="1"/>
  <c r="K135" i="50"/>
  <c r="O135" i="50"/>
  <c r="G136" i="50"/>
  <c r="H136" i="50"/>
  <c r="J136" i="50"/>
  <c r="B136" i="50" s="1"/>
  <c r="K136" i="50"/>
  <c r="O136" i="50"/>
  <c r="G137" i="50"/>
  <c r="H137" i="50"/>
  <c r="J137" i="50"/>
  <c r="F137" i="50" s="1"/>
  <c r="K137" i="50"/>
  <c r="O137" i="50"/>
  <c r="G138" i="50"/>
  <c r="H138" i="50"/>
  <c r="J138" i="50"/>
  <c r="D138" i="50" s="1"/>
  <c r="K138" i="50"/>
  <c r="O138" i="50"/>
  <c r="G139" i="50"/>
  <c r="H139" i="50"/>
  <c r="J139" i="50"/>
  <c r="B139" i="50" s="1"/>
  <c r="K139" i="50"/>
  <c r="O139" i="50"/>
  <c r="G140" i="50"/>
  <c r="H140" i="50"/>
  <c r="J140" i="50"/>
  <c r="B140" i="50" s="1"/>
  <c r="K140" i="50"/>
  <c r="O140" i="50"/>
  <c r="G141" i="50"/>
  <c r="H141" i="50"/>
  <c r="J141" i="50"/>
  <c r="M141" i="50" s="1"/>
  <c r="K141" i="50"/>
  <c r="O141" i="50"/>
  <c r="G142" i="50"/>
  <c r="H142" i="50"/>
  <c r="J142" i="50"/>
  <c r="N142" i="50" s="1"/>
  <c r="K142" i="50"/>
  <c r="O142" i="50"/>
  <c r="G143" i="50"/>
  <c r="H143" i="50"/>
  <c r="J143" i="50"/>
  <c r="B143" i="50" s="1"/>
  <c r="K143" i="50"/>
  <c r="O143" i="50"/>
  <c r="G144" i="50"/>
  <c r="H144" i="50"/>
  <c r="J144" i="50"/>
  <c r="B144" i="50" s="1"/>
  <c r="K144" i="50"/>
  <c r="O144" i="50"/>
  <c r="G145" i="50"/>
  <c r="H145" i="50"/>
  <c r="J145" i="50"/>
  <c r="K145" i="50"/>
  <c r="O145" i="50"/>
  <c r="G146" i="50"/>
  <c r="H146" i="50"/>
  <c r="J146" i="50"/>
  <c r="F146" i="50" s="1"/>
  <c r="K146" i="50"/>
  <c r="O146" i="50"/>
  <c r="G147" i="50"/>
  <c r="H147" i="50"/>
  <c r="J147" i="50"/>
  <c r="B147" i="50" s="1"/>
  <c r="K147" i="50"/>
  <c r="O147" i="50"/>
  <c r="G148" i="50"/>
  <c r="H148" i="50"/>
  <c r="J148" i="50"/>
  <c r="B148" i="50" s="1"/>
  <c r="K148" i="50"/>
  <c r="O148" i="50"/>
  <c r="G149" i="50"/>
  <c r="H149" i="50"/>
  <c r="J149" i="50"/>
  <c r="A149" i="50" s="1"/>
  <c r="K149" i="50"/>
  <c r="O149" i="50"/>
  <c r="G76" i="50"/>
  <c r="H76" i="50"/>
  <c r="J76" i="50"/>
  <c r="B76" i="50" s="1"/>
  <c r="K76" i="50"/>
  <c r="O76" i="50"/>
  <c r="G77" i="50"/>
  <c r="H77" i="50"/>
  <c r="J77" i="50"/>
  <c r="B77" i="50" s="1"/>
  <c r="K77" i="50"/>
  <c r="O77" i="50"/>
  <c r="G78" i="50"/>
  <c r="H78" i="50"/>
  <c r="J78" i="50"/>
  <c r="F78" i="50" s="1"/>
  <c r="K78" i="50"/>
  <c r="O78" i="50"/>
  <c r="G79" i="50"/>
  <c r="H79" i="50"/>
  <c r="J79" i="50"/>
  <c r="A79" i="50" s="1"/>
  <c r="K79" i="50"/>
  <c r="O79" i="50"/>
  <c r="A80" i="50"/>
  <c r="G80" i="50"/>
  <c r="H80" i="50"/>
  <c r="J80" i="50"/>
  <c r="B80" i="50" s="1"/>
  <c r="K80" i="50"/>
  <c r="O80" i="50"/>
  <c r="G81" i="50"/>
  <c r="H81" i="50"/>
  <c r="J81" i="50"/>
  <c r="B81" i="50" s="1"/>
  <c r="K81" i="50"/>
  <c r="O81" i="50"/>
  <c r="G82" i="50"/>
  <c r="H82" i="50"/>
  <c r="J82" i="50"/>
  <c r="F82" i="50" s="1"/>
  <c r="K82" i="50"/>
  <c r="O82" i="50"/>
  <c r="G83" i="50"/>
  <c r="H83" i="50"/>
  <c r="J83" i="50"/>
  <c r="A83" i="50" s="1"/>
  <c r="K83" i="50"/>
  <c r="O83" i="50"/>
  <c r="G84" i="50"/>
  <c r="H84" i="50"/>
  <c r="J84" i="50"/>
  <c r="B84" i="50" s="1"/>
  <c r="K84" i="50"/>
  <c r="O84" i="50"/>
  <c r="G85" i="50"/>
  <c r="H85" i="50"/>
  <c r="J85" i="50"/>
  <c r="B85" i="50" s="1"/>
  <c r="K85" i="50"/>
  <c r="M85" i="50"/>
  <c r="O85" i="50"/>
  <c r="G86" i="50"/>
  <c r="H86" i="50"/>
  <c r="J86" i="50"/>
  <c r="F86" i="50" s="1"/>
  <c r="K86" i="50"/>
  <c r="O86" i="50"/>
  <c r="G87" i="50"/>
  <c r="H87" i="50"/>
  <c r="J87" i="50"/>
  <c r="B87" i="50" s="1"/>
  <c r="K87" i="50"/>
  <c r="O87" i="50"/>
  <c r="G88" i="50"/>
  <c r="H88" i="50"/>
  <c r="J88" i="50"/>
  <c r="B88" i="50" s="1"/>
  <c r="K88" i="50"/>
  <c r="O88" i="50"/>
  <c r="G89" i="50"/>
  <c r="H89" i="50"/>
  <c r="J89" i="50"/>
  <c r="B89" i="50" s="1"/>
  <c r="K89" i="50"/>
  <c r="O89" i="50"/>
  <c r="G90" i="50"/>
  <c r="G92" i="50"/>
  <c r="H92" i="50"/>
  <c r="J92" i="50"/>
  <c r="B92" i="50" s="1"/>
  <c r="K92" i="50"/>
  <c r="O92" i="50"/>
  <c r="G93" i="50"/>
  <c r="H93" i="50"/>
  <c r="J93" i="50"/>
  <c r="K93" i="50"/>
  <c r="O93" i="50"/>
  <c r="G94" i="50"/>
  <c r="H94" i="50"/>
  <c r="J94" i="50"/>
  <c r="B94" i="50" s="1"/>
  <c r="K94" i="50"/>
  <c r="O94" i="50"/>
  <c r="G95" i="50"/>
  <c r="H95" i="50"/>
  <c r="J95" i="50"/>
  <c r="B95" i="50" s="1"/>
  <c r="K95" i="50"/>
  <c r="O95" i="50"/>
  <c r="G96" i="50"/>
  <c r="H96" i="50"/>
  <c r="J96" i="50"/>
  <c r="B96" i="50" s="1"/>
  <c r="K96" i="50"/>
  <c r="O96" i="50"/>
  <c r="G97" i="50"/>
  <c r="H97" i="50"/>
  <c r="J97" i="50"/>
  <c r="F97" i="50" s="1"/>
  <c r="K97" i="50"/>
  <c r="O97" i="50"/>
  <c r="G98" i="50"/>
  <c r="H98" i="50"/>
  <c r="J98" i="50"/>
  <c r="A98" i="50" s="1"/>
  <c r="K98" i="50"/>
  <c r="O98" i="50"/>
  <c r="G99" i="50"/>
  <c r="H99" i="50"/>
  <c r="J99" i="50"/>
  <c r="B99" i="50" s="1"/>
  <c r="K99" i="50"/>
  <c r="O99" i="50"/>
  <c r="G100" i="50"/>
  <c r="H100" i="50"/>
  <c r="J100" i="50"/>
  <c r="B100" i="50" s="1"/>
  <c r="K100" i="50"/>
  <c r="O100" i="50"/>
  <c r="G101" i="50"/>
  <c r="H101" i="50"/>
  <c r="J101" i="50"/>
  <c r="N101" i="50" s="1"/>
  <c r="K101" i="50"/>
  <c r="O101" i="50"/>
  <c r="G102" i="50"/>
  <c r="H102" i="50"/>
  <c r="J102" i="50"/>
  <c r="B102" i="50" s="1"/>
  <c r="K102" i="50"/>
  <c r="O102" i="50"/>
  <c r="G103" i="50"/>
  <c r="H103" i="50"/>
  <c r="J103" i="50"/>
  <c r="B103" i="50" s="1"/>
  <c r="K103" i="50"/>
  <c r="O103" i="50"/>
  <c r="G104" i="50"/>
  <c r="H104" i="50"/>
  <c r="J104" i="50"/>
  <c r="K104" i="50"/>
  <c r="O104" i="50"/>
  <c r="G105" i="50"/>
  <c r="H105" i="50"/>
  <c r="J105" i="50"/>
  <c r="F105" i="50" s="1"/>
  <c r="K105" i="50"/>
  <c r="O105" i="50"/>
  <c r="G106" i="50"/>
  <c r="H106" i="50"/>
  <c r="J106" i="50"/>
  <c r="B106" i="50" s="1"/>
  <c r="K106" i="50"/>
  <c r="O106" i="50"/>
  <c r="G107" i="50"/>
  <c r="H107" i="50"/>
  <c r="J107" i="50"/>
  <c r="B107" i="50" s="1"/>
  <c r="K107" i="50"/>
  <c r="O107" i="50"/>
  <c r="G108" i="50"/>
  <c r="H108" i="50"/>
  <c r="J108" i="50"/>
  <c r="A108" i="50" s="1"/>
  <c r="K108" i="50"/>
  <c r="O108" i="50"/>
  <c r="G109" i="50"/>
  <c r="H109" i="50"/>
  <c r="J109" i="50"/>
  <c r="K109" i="50"/>
  <c r="O109" i="50"/>
  <c r="G110" i="50"/>
  <c r="H110" i="50"/>
  <c r="J110" i="50"/>
  <c r="B110" i="50" s="1"/>
  <c r="K110" i="50"/>
  <c r="O110" i="50"/>
  <c r="G111" i="50"/>
  <c r="H111" i="50"/>
  <c r="J111" i="50"/>
  <c r="B111" i="50" s="1"/>
  <c r="K111" i="50"/>
  <c r="O111" i="50"/>
  <c r="G112" i="50"/>
  <c r="H112" i="50"/>
  <c r="J112" i="50"/>
  <c r="B112" i="50" s="1"/>
  <c r="K112" i="50"/>
  <c r="O112" i="50"/>
  <c r="G113" i="50"/>
  <c r="H113" i="50"/>
  <c r="J113" i="50"/>
  <c r="B113" i="50" s="1"/>
  <c r="K113" i="50"/>
  <c r="O113" i="50"/>
  <c r="G114" i="50"/>
  <c r="H114" i="50"/>
  <c r="J114" i="50"/>
  <c r="A114" i="50" s="1"/>
  <c r="K114" i="50"/>
  <c r="O114" i="50"/>
  <c r="G115" i="50"/>
  <c r="H115" i="50"/>
  <c r="J115" i="50"/>
  <c r="B115" i="50" s="1"/>
  <c r="K115" i="50"/>
  <c r="O115" i="50"/>
  <c r="G116" i="50"/>
  <c r="H116" i="50"/>
  <c r="J116" i="50"/>
  <c r="A116" i="50" s="1"/>
  <c r="K116" i="50"/>
  <c r="O116" i="50"/>
  <c r="G117" i="50"/>
  <c r="H117" i="50"/>
  <c r="J117" i="50"/>
  <c r="D117" i="50" s="1"/>
  <c r="K117" i="50"/>
  <c r="N117" i="50"/>
  <c r="O117" i="50"/>
  <c r="G118" i="50"/>
  <c r="H118" i="50"/>
  <c r="J118" i="50"/>
  <c r="A118" i="50" s="1"/>
  <c r="K118" i="50"/>
  <c r="O118" i="50"/>
  <c r="G119" i="50"/>
  <c r="H119" i="50"/>
  <c r="J119" i="50"/>
  <c r="B119" i="50" s="1"/>
  <c r="K119" i="50"/>
  <c r="O119" i="50"/>
  <c r="G120" i="50"/>
  <c r="O122" i="50"/>
  <c r="K122" i="50"/>
  <c r="J122" i="50"/>
  <c r="F122" i="50" s="1"/>
  <c r="H122" i="50"/>
  <c r="G122" i="50"/>
  <c r="G63" i="50"/>
  <c r="H63" i="50"/>
  <c r="J63" i="50"/>
  <c r="A63" i="50" s="1"/>
  <c r="K63" i="50"/>
  <c r="O63" i="50"/>
  <c r="G64" i="50"/>
  <c r="H64" i="50"/>
  <c r="J64" i="50"/>
  <c r="B64" i="50" s="1"/>
  <c r="K64" i="50"/>
  <c r="L64" i="50"/>
  <c r="N64" i="50"/>
  <c r="O64" i="50"/>
  <c r="G65" i="50"/>
  <c r="H65" i="50"/>
  <c r="J65" i="50"/>
  <c r="C65" i="50" s="1"/>
  <c r="K65" i="50"/>
  <c r="O65" i="50"/>
  <c r="G66" i="50"/>
  <c r="H66" i="50"/>
  <c r="J66" i="50"/>
  <c r="B66" i="50" s="1"/>
  <c r="K66" i="50"/>
  <c r="O66" i="50"/>
  <c r="G67" i="50"/>
  <c r="H67" i="50"/>
  <c r="J67" i="50"/>
  <c r="A67" i="50" s="1"/>
  <c r="K67" i="50"/>
  <c r="O67" i="50"/>
  <c r="G68" i="50"/>
  <c r="H68" i="50"/>
  <c r="J68" i="50"/>
  <c r="B68" i="50" s="1"/>
  <c r="K68" i="50"/>
  <c r="O68" i="50"/>
  <c r="G69" i="50"/>
  <c r="H69" i="50"/>
  <c r="J69" i="50"/>
  <c r="C69" i="50" s="1"/>
  <c r="K69" i="50"/>
  <c r="O69" i="50"/>
  <c r="G70" i="50"/>
  <c r="H70" i="50"/>
  <c r="J70" i="50"/>
  <c r="B70" i="50" s="1"/>
  <c r="K70" i="50"/>
  <c r="M70" i="50"/>
  <c r="O70" i="50"/>
  <c r="G71" i="50"/>
  <c r="H71" i="50"/>
  <c r="J71" i="50"/>
  <c r="A71" i="50" s="1"/>
  <c r="K71" i="50"/>
  <c r="O71" i="50"/>
  <c r="G72" i="50"/>
  <c r="H72" i="50"/>
  <c r="J72" i="50"/>
  <c r="B72" i="50" s="1"/>
  <c r="K72" i="50"/>
  <c r="O72" i="50"/>
  <c r="G73" i="50"/>
  <c r="H73" i="50"/>
  <c r="J73" i="50"/>
  <c r="C73" i="50" s="1"/>
  <c r="K73" i="50"/>
  <c r="O73" i="50"/>
  <c r="G74" i="50"/>
  <c r="H74" i="50"/>
  <c r="J74" i="50"/>
  <c r="B74" i="50" s="1"/>
  <c r="K74" i="50"/>
  <c r="O74" i="50"/>
  <c r="G75" i="50"/>
  <c r="H75" i="50"/>
  <c r="J75" i="50"/>
  <c r="A75" i="50" s="1"/>
  <c r="K75" i="50"/>
  <c r="O75" i="50"/>
  <c r="G7" i="50"/>
  <c r="H7" i="50"/>
  <c r="J7" i="50"/>
  <c r="A7" i="50" s="1"/>
  <c r="K7" i="50"/>
  <c r="O7" i="50"/>
  <c r="G8" i="50"/>
  <c r="H8" i="50"/>
  <c r="J8" i="50"/>
  <c r="B8" i="50" s="1"/>
  <c r="K8" i="50"/>
  <c r="O8" i="50"/>
  <c r="G9" i="50"/>
  <c r="H9" i="50"/>
  <c r="J9" i="50"/>
  <c r="F9" i="50" s="1"/>
  <c r="K9" i="50"/>
  <c r="O9" i="50"/>
  <c r="G10" i="50"/>
  <c r="H10" i="50"/>
  <c r="J10" i="50"/>
  <c r="D10" i="50" s="1"/>
  <c r="K10" i="50"/>
  <c r="O10" i="50"/>
  <c r="G11" i="50"/>
  <c r="H11" i="50"/>
  <c r="J11" i="50"/>
  <c r="A11" i="50" s="1"/>
  <c r="K11" i="50"/>
  <c r="O11" i="50"/>
  <c r="G12" i="50"/>
  <c r="H12" i="50"/>
  <c r="J12" i="50"/>
  <c r="B12" i="50" s="1"/>
  <c r="K12" i="50"/>
  <c r="O12" i="50"/>
  <c r="G13" i="50"/>
  <c r="H13" i="50"/>
  <c r="J13" i="50"/>
  <c r="F13" i="50" s="1"/>
  <c r="K13" i="50"/>
  <c r="O13" i="50"/>
  <c r="C14" i="50"/>
  <c r="G14" i="50"/>
  <c r="H14" i="50"/>
  <c r="J14" i="50"/>
  <c r="D14" i="50" s="1"/>
  <c r="K14" i="50"/>
  <c r="O14" i="50"/>
  <c r="G15" i="50"/>
  <c r="H15" i="50"/>
  <c r="J15" i="50"/>
  <c r="A15" i="50" s="1"/>
  <c r="K15" i="50"/>
  <c r="O15" i="50"/>
  <c r="G16" i="50"/>
  <c r="H16" i="50"/>
  <c r="J16" i="50"/>
  <c r="B16" i="50" s="1"/>
  <c r="K16" i="50"/>
  <c r="O16" i="50"/>
  <c r="G17" i="50"/>
  <c r="H17" i="50"/>
  <c r="J17" i="50"/>
  <c r="N17" i="50" s="1"/>
  <c r="K17" i="50"/>
  <c r="O17" i="50"/>
  <c r="G18" i="50"/>
  <c r="H18" i="50"/>
  <c r="J18" i="50"/>
  <c r="D18" i="50" s="1"/>
  <c r="K18" i="50"/>
  <c r="O18" i="50"/>
  <c r="G19" i="50"/>
  <c r="H19" i="50"/>
  <c r="J19" i="50"/>
  <c r="A19" i="50" s="1"/>
  <c r="K19" i="50"/>
  <c r="O19" i="50"/>
  <c r="G20" i="50"/>
  <c r="H20" i="50"/>
  <c r="J20" i="50"/>
  <c r="B20" i="50" s="1"/>
  <c r="K20" i="50"/>
  <c r="O20" i="50"/>
  <c r="G21" i="50"/>
  <c r="H21" i="50"/>
  <c r="J21" i="50"/>
  <c r="F21" i="50" s="1"/>
  <c r="K21" i="50"/>
  <c r="O21" i="50"/>
  <c r="G22" i="50"/>
  <c r="H22" i="50"/>
  <c r="J22" i="50"/>
  <c r="D22" i="50" s="1"/>
  <c r="K22" i="50"/>
  <c r="O22" i="50"/>
  <c r="G23" i="50"/>
  <c r="H23" i="50"/>
  <c r="J23" i="50"/>
  <c r="A23" i="50" s="1"/>
  <c r="K23" i="50"/>
  <c r="O23" i="50"/>
  <c r="G24" i="50"/>
  <c r="H24" i="50"/>
  <c r="J24" i="50"/>
  <c r="B24" i="50" s="1"/>
  <c r="K24" i="50"/>
  <c r="O24" i="50"/>
  <c r="G25" i="50"/>
  <c r="H25" i="50"/>
  <c r="J25" i="50"/>
  <c r="F25" i="50" s="1"/>
  <c r="K25" i="50"/>
  <c r="O25" i="50"/>
  <c r="G26" i="50"/>
  <c r="H26" i="50"/>
  <c r="J26" i="50"/>
  <c r="D26" i="50" s="1"/>
  <c r="K26" i="50"/>
  <c r="O26" i="50"/>
  <c r="G27" i="50"/>
  <c r="H27" i="50"/>
  <c r="J27" i="50"/>
  <c r="A27" i="50" s="1"/>
  <c r="K27" i="50"/>
  <c r="O27" i="50"/>
  <c r="G28" i="50"/>
  <c r="H28" i="50"/>
  <c r="J28" i="50"/>
  <c r="B28" i="50" s="1"/>
  <c r="K28" i="50"/>
  <c r="L28" i="50"/>
  <c r="N28" i="50"/>
  <c r="O28" i="50"/>
  <c r="G29" i="50"/>
  <c r="H29" i="50"/>
  <c r="J29" i="50"/>
  <c r="F29" i="50" s="1"/>
  <c r="K29" i="50"/>
  <c r="O29" i="50"/>
  <c r="G30" i="50"/>
  <c r="G32" i="50"/>
  <c r="H32" i="50"/>
  <c r="J32" i="50"/>
  <c r="F32" i="50" s="1"/>
  <c r="K32" i="50"/>
  <c r="O32" i="50"/>
  <c r="C33" i="50"/>
  <c r="G33" i="50"/>
  <c r="H33" i="50"/>
  <c r="J33" i="50"/>
  <c r="D33" i="50" s="1"/>
  <c r="K33" i="50"/>
  <c r="O33" i="50"/>
  <c r="G34" i="50"/>
  <c r="H34" i="50"/>
  <c r="J34" i="50"/>
  <c r="A34" i="50" s="1"/>
  <c r="K34" i="50"/>
  <c r="O34" i="50"/>
  <c r="G35" i="50"/>
  <c r="H35" i="50"/>
  <c r="J35" i="50"/>
  <c r="B35" i="50" s="1"/>
  <c r="K35" i="50"/>
  <c r="O35" i="50"/>
  <c r="G36" i="50"/>
  <c r="H36" i="50"/>
  <c r="J36" i="50"/>
  <c r="N36" i="50" s="1"/>
  <c r="K36" i="50"/>
  <c r="O36" i="50"/>
  <c r="G37" i="50"/>
  <c r="H37" i="50"/>
  <c r="J37" i="50"/>
  <c r="D37" i="50" s="1"/>
  <c r="K37" i="50"/>
  <c r="O37" i="50"/>
  <c r="G38" i="50"/>
  <c r="H38" i="50"/>
  <c r="J38" i="50"/>
  <c r="A38" i="50" s="1"/>
  <c r="K38" i="50"/>
  <c r="O38" i="50"/>
  <c r="G39" i="50"/>
  <c r="H39" i="50"/>
  <c r="J39" i="50"/>
  <c r="B39" i="50" s="1"/>
  <c r="K39" i="50"/>
  <c r="O39" i="50"/>
  <c r="G40" i="50"/>
  <c r="H40" i="50"/>
  <c r="J40" i="50"/>
  <c r="N40" i="50" s="1"/>
  <c r="K40" i="50"/>
  <c r="O40" i="50"/>
  <c r="G41" i="50"/>
  <c r="H41" i="50"/>
  <c r="J41" i="50"/>
  <c r="D41" i="50" s="1"/>
  <c r="K41" i="50"/>
  <c r="O41" i="50"/>
  <c r="G42" i="50"/>
  <c r="H42" i="50"/>
  <c r="J42" i="50"/>
  <c r="A42" i="50" s="1"/>
  <c r="K42" i="50"/>
  <c r="O42" i="50"/>
  <c r="G43" i="50"/>
  <c r="H43" i="50"/>
  <c r="J43" i="50"/>
  <c r="B43" i="50" s="1"/>
  <c r="K43" i="50"/>
  <c r="O43" i="50"/>
  <c r="G44" i="50"/>
  <c r="H44" i="50"/>
  <c r="J44" i="50"/>
  <c r="B44" i="50" s="1"/>
  <c r="K44" i="50"/>
  <c r="O44" i="50"/>
  <c r="G45" i="50"/>
  <c r="H45" i="50"/>
  <c r="J45" i="50"/>
  <c r="F45" i="50" s="1"/>
  <c r="K45" i="50"/>
  <c r="O45" i="50"/>
  <c r="G46" i="50"/>
  <c r="H46" i="50"/>
  <c r="J46" i="50"/>
  <c r="C46" i="50" s="1"/>
  <c r="K46" i="50"/>
  <c r="O46" i="50"/>
  <c r="G47" i="50"/>
  <c r="H47" i="50"/>
  <c r="J47" i="50"/>
  <c r="D47" i="50" s="1"/>
  <c r="K47" i="50"/>
  <c r="O47" i="50"/>
  <c r="G48" i="50"/>
  <c r="H48" i="50"/>
  <c r="J48" i="50"/>
  <c r="A48" i="50" s="1"/>
  <c r="K48" i="50"/>
  <c r="N48" i="50"/>
  <c r="O48" i="50"/>
  <c r="G49" i="50"/>
  <c r="H49" i="50"/>
  <c r="J49" i="50"/>
  <c r="B49" i="50" s="1"/>
  <c r="K49" i="50"/>
  <c r="O49" i="50"/>
  <c r="G50" i="50"/>
  <c r="H50" i="50"/>
  <c r="J50" i="50"/>
  <c r="C50" i="50" s="1"/>
  <c r="K50" i="50"/>
  <c r="O50" i="50"/>
  <c r="G51" i="50"/>
  <c r="H51" i="50"/>
  <c r="J51" i="50"/>
  <c r="D51" i="50" s="1"/>
  <c r="K51" i="50"/>
  <c r="O51" i="50"/>
  <c r="G52" i="50"/>
  <c r="H52" i="50"/>
  <c r="J52" i="50"/>
  <c r="A52" i="50" s="1"/>
  <c r="K52" i="50"/>
  <c r="O52" i="50"/>
  <c r="G53" i="50"/>
  <c r="H53" i="50"/>
  <c r="J53" i="50"/>
  <c r="B53" i="50" s="1"/>
  <c r="K53" i="50"/>
  <c r="O53" i="50"/>
  <c r="G54" i="50"/>
  <c r="H54" i="50"/>
  <c r="J54" i="50"/>
  <c r="C54" i="50" s="1"/>
  <c r="K54" i="50"/>
  <c r="O54" i="50"/>
  <c r="G55" i="50"/>
  <c r="H55" i="50"/>
  <c r="J55" i="50"/>
  <c r="D55" i="50" s="1"/>
  <c r="K55" i="50"/>
  <c r="O55" i="50"/>
  <c r="G56" i="50"/>
  <c r="H56" i="50"/>
  <c r="J56" i="50"/>
  <c r="A56" i="50" s="1"/>
  <c r="K56" i="50"/>
  <c r="O56" i="50"/>
  <c r="G57" i="50"/>
  <c r="H57" i="50"/>
  <c r="J57" i="50"/>
  <c r="B57" i="50" s="1"/>
  <c r="K57" i="50"/>
  <c r="O57" i="50"/>
  <c r="G58" i="50"/>
  <c r="H58" i="50"/>
  <c r="J58" i="50"/>
  <c r="C58" i="50" s="1"/>
  <c r="K58" i="50"/>
  <c r="O58" i="50"/>
  <c r="G59" i="50"/>
  <c r="H59" i="50"/>
  <c r="J59" i="50"/>
  <c r="D59" i="50" s="1"/>
  <c r="K59" i="50"/>
  <c r="M59" i="50"/>
  <c r="O59" i="50"/>
  <c r="G60" i="50"/>
  <c r="O62" i="50"/>
  <c r="K62" i="50"/>
  <c r="J62" i="50"/>
  <c r="H62" i="50"/>
  <c r="G62" i="50"/>
  <c r="G4" i="50"/>
  <c r="H4" i="50"/>
  <c r="J4" i="50"/>
  <c r="A4" i="50" s="1"/>
  <c r="K4" i="50"/>
  <c r="O4" i="50"/>
  <c r="G5" i="50"/>
  <c r="H5" i="50"/>
  <c r="J5" i="50"/>
  <c r="B5" i="50" s="1"/>
  <c r="K5" i="50"/>
  <c r="O5" i="50"/>
  <c r="F6" i="50"/>
  <c r="G6" i="50"/>
  <c r="H6" i="50"/>
  <c r="J6" i="50"/>
  <c r="K6" i="50"/>
  <c r="O6" i="50"/>
  <c r="O3" i="50"/>
  <c r="K3" i="50"/>
  <c r="J3" i="50"/>
  <c r="N3" i="50" s="1"/>
  <c r="H3" i="50"/>
  <c r="G3" i="50"/>
  <c r="P179" i="56"/>
  <c r="P178" i="56"/>
  <c r="P177" i="56"/>
  <c r="P176" i="56"/>
  <c r="P175" i="56"/>
  <c r="P174" i="56"/>
  <c r="P173" i="56"/>
  <c r="P172" i="56"/>
  <c r="P171" i="56"/>
  <c r="P170" i="56"/>
  <c r="P169" i="56"/>
  <c r="P168" i="56"/>
  <c r="P167" i="56"/>
  <c r="P166" i="56"/>
  <c r="P165" i="56"/>
  <c r="P164" i="56"/>
  <c r="P163" i="56"/>
  <c r="P162" i="56"/>
  <c r="P161" i="56"/>
  <c r="P160" i="56"/>
  <c r="P159" i="56"/>
  <c r="P158" i="56"/>
  <c r="P157" i="56"/>
  <c r="P156" i="56"/>
  <c r="P155" i="56"/>
  <c r="P154" i="56"/>
  <c r="P153" i="56"/>
  <c r="P152" i="56"/>
  <c r="B152" i="56"/>
  <c r="Q151" i="56"/>
  <c r="P150" i="56"/>
  <c r="G150" i="56"/>
  <c r="P149" i="56"/>
  <c r="P148" i="56"/>
  <c r="P147" i="56"/>
  <c r="P146" i="56"/>
  <c r="P145" i="56"/>
  <c r="P144" i="56"/>
  <c r="P143" i="56"/>
  <c r="P142" i="56"/>
  <c r="P141" i="56"/>
  <c r="P140" i="56"/>
  <c r="P139" i="56"/>
  <c r="P138" i="56"/>
  <c r="P137" i="56"/>
  <c r="P136" i="56"/>
  <c r="P135" i="56"/>
  <c r="P126" i="56"/>
  <c r="P125" i="56"/>
  <c r="P124" i="56"/>
  <c r="P123" i="56"/>
  <c r="P122" i="56"/>
  <c r="Q121" i="56"/>
  <c r="P120" i="56"/>
  <c r="G120" i="56"/>
  <c r="P119" i="56"/>
  <c r="P118" i="56"/>
  <c r="P117" i="56"/>
  <c r="P116" i="56"/>
  <c r="P115" i="56"/>
  <c r="P114" i="56"/>
  <c r="P113" i="56"/>
  <c r="P112" i="56"/>
  <c r="P111" i="56"/>
  <c r="P110" i="56"/>
  <c r="P109" i="56"/>
  <c r="P108" i="56"/>
  <c r="P107" i="56"/>
  <c r="P106" i="56"/>
  <c r="P105" i="56"/>
  <c r="P104" i="56"/>
  <c r="P103" i="56"/>
  <c r="P102" i="56"/>
  <c r="P101" i="56"/>
  <c r="P100" i="56"/>
  <c r="P99" i="56"/>
  <c r="P98" i="56"/>
  <c r="P97" i="56"/>
  <c r="P96" i="56"/>
  <c r="P95" i="56"/>
  <c r="P94" i="56"/>
  <c r="P93" i="56"/>
  <c r="P92" i="56"/>
  <c r="Q91" i="56"/>
  <c r="P90" i="56"/>
  <c r="G90" i="56"/>
  <c r="P89" i="56"/>
  <c r="P88" i="56"/>
  <c r="P87" i="56"/>
  <c r="P86" i="56"/>
  <c r="P85" i="56"/>
  <c r="P84" i="56"/>
  <c r="P83" i="56"/>
  <c r="P82" i="56"/>
  <c r="P79" i="56"/>
  <c r="P78" i="56"/>
  <c r="P75" i="56"/>
  <c r="P74" i="56"/>
  <c r="P73" i="56"/>
  <c r="P72" i="56"/>
  <c r="P71" i="56"/>
  <c r="P70" i="56"/>
  <c r="P69" i="56"/>
  <c r="P68" i="56"/>
  <c r="P67" i="56"/>
  <c r="P66" i="56"/>
  <c r="P65" i="56"/>
  <c r="P64" i="56"/>
  <c r="P63" i="56"/>
  <c r="P62" i="56"/>
  <c r="B62" i="56"/>
  <c r="Q61" i="56"/>
  <c r="P60" i="56"/>
  <c r="G60" i="56"/>
  <c r="P59" i="56"/>
  <c r="P58" i="56"/>
  <c r="P57" i="56"/>
  <c r="P56" i="56"/>
  <c r="P55" i="56"/>
  <c r="P54" i="56"/>
  <c r="P53" i="56"/>
  <c r="P52" i="56"/>
  <c r="P51" i="56"/>
  <c r="P50" i="56"/>
  <c r="P49" i="56"/>
  <c r="P48" i="56"/>
  <c r="P47" i="56"/>
  <c r="P46" i="56"/>
  <c r="P45" i="56"/>
  <c r="P44" i="56"/>
  <c r="P43" i="56"/>
  <c r="P42" i="56"/>
  <c r="P41" i="56"/>
  <c r="P40" i="56"/>
  <c r="P39" i="56"/>
  <c r="P38" i="56"/>
  <c r="P37" i="56"/>
  <c r="P36" i="56"/>
  <c r="P35" i="56"/>
  <c r="P34" i="56"/>
  <c r="P33" i="56"/>
  <c r="P32" i="56"/>
  <c r="Q31" i="56"/>
  <c r="P30" i="56"/>
  <c r="P29" i="56"/>
  <c r="P28" i="56"/>
  <c r="P27" i="56"/>
  <c r="P26" i="56"/>
  <c r="P25" i="56"/>
  <c r="P24" i="56"/>
  <c r="P23" i="56"/>
  <c r="P22" i="56"/>
  <c r="P21" i="56"/>
  <c r="P20" i="56"/>
  <c r="P19" i="56"/>
  <c r="P18" i="56"/>
  <c r="P17" i="56"/>
  <c r="P16" i="56"/>
  <c r="P15" i="56"/>
  <c r="P14" i="56"/>
  <c r="P13" i="56"/>
  <c r="P12" i="56"/>
  <c r="P11" i="56"/>
  <c r="P10" i="56"/>
  <c r="P9" i="56"/>
  <c r="P8" i="56"/>
  <c r="P7" i="56"/>
  <c r="P6" i="56"/>
  <c r="P5" i="56"/>
  <c r="P4" i="56"/>
  <c r="P3" i="56"/>
  <c r="Q2" i="56"/>
  <c r="P1" i="56"/>
  <c r="G1" i="56"/>
  <c r="P179" i="55"/>
  <c r="P178" i="55"/>
  <c r="P177" i="55"/>
  <c r="P176" i="55"/>
  <c r="P175" i="55"/>
  <c r="P174" i="55"/>
  <c r="P173" i="55"/>
  <c r="P172" i="55"/>
  <c r="P171" i="55"/>
  <c r="P170" i="55"/>
  <c r="P169" i="55"/>
  <c r="P168" i="55"/>
  <c r="P167" i="55"/>
  <c r="P166" i="55"/>
  <c r="P165" i="55"/>
  <c r="P164" i="55"/>
  <c r="P163" i="55"/>
  <c r="P162" i="55"/>
  <c r="P161" i="55"/>
  <c r="P160" i="55"/>
  <c r="P159" i="55"/>
  <c r="P158" i="55"/>
  <c r="P157" i="55"/>
  <c r="P156" i="55"/>
  <c r="P155" i="55"/>
  <c r="P154" i="55"/>
  <c r="P153" i="55"/>
  <c r="P152" i="55"/>
  <c r="B152" i="55"/>
  <c r="Q151" i="55"/>
  <c r="P150" i="55"/>
  <c r="G150" i="55"/>
  <c r="P149" i="55"/>
  <c r="P148" i="55"/>
  <c r="P147" i="55"/>
  <c r="P146" i="55"/>
  <c r="P145" i="55"/>
  <c r="P144" i="55"/>
  <c r="P143" i="55"/>
  <c r="P142" i="55"/>
  <c r="P141" i="55"/>
  <c r="P140" i="55"/>
  <c r="P139" i="55"/>
  <c r="P138" i="55"/>
  <c r="P137" i="55"/>
  <c r="P136" i="55"/>
  <c r="P135" i="55"/>
  <c r="P132" i="55"/>
  <c r="P126" i="55"/>
  <c r="P125" i="55"/>
  <c r="P124" i="55"/>
  <c r="P123" i="55"/>
  <c r="P122" i="55"/>
  <c r="Q121" i="55"/>
  <c r="P120" i="55"/>
  <c r="G120" i="55"/>
  <c r="P119" i="55"/>
  <c r="P118" i="55"/>
  <c r="P117" i="55"/>
  <c r="P116" i="55"/>
  <c r="P115" i="55"/>
  <c r="P114" i="55"/>
  <c r="P113" i="55"/>
  <c r="P112" i="55"/>
  <c r="P111" i="55"/>
  <c r="P110" i="55"/>
  <c r="P109" i="55"/>
  <c r="P108" i="55"/>
  <c r="P107" i="55"/>
  <c r="P106" i="55"/>
  <c r="P105" i="55"/>
  <c r="P104" i="55"/>
  <c r="P103" i="55"/>
  <c r="P102" i="55"/>
  <c r="P101" i="55"/>
  <c r="P100" i="55"/>
  <c r="P99" i="55"/>
  <c r="P98" i="55"/>
  <c r="P97" i="55"/>
  <c r="P96" i="55"/>
  <c r="P95" i="55"/>
  <c r="P94" i="55"/>
  <c r="P93" i="55"/>
  <c r="P92" i="55"/>
  <c r="B92" i="55"/>
  <c r="Q91" i="55"/>
  <c r="P90" i="55"/>
  <c r="G90" i="55"/>
  <c r="P89" i="55"/>
  <c r="P88" i="55"/>
  <c r="P87" i="55"/>
  <c r="P86" i="55"/>
  <c r="P85" i="55"/>
  <c r="P84" i="55"/>
  <c r="P83" i="55"/>
  <c r="P82" i="55"/>
  <c r="P80" i="55"/>
  <c r="P78" i="55"/>
  <c r="P76" i="55"/>
  <c r="P75" i="55"/>
  <c r="P73" i="55"/>
  <c r="P72" i="55"/>
  <c r="P71" i="55"/>
  <c r="P70" i="55"/>
  <c r="P69" i="55"/>
  <c r="P68" i="55"/>
  <c r="P67" i="55"/>
  <c r="P66" i="55"/>
  <c r="P65" i="55"/>
  <c r="P64" i="55"/>
  <c r="P63" i="55"/>
  <c r="P62" i="55"/>
  <c r="Q61" i="55"/>
  <c r="P60" i="55"/>
  <c r="G60" i="55"/>
  <c r="P59" i="55"/>
  <c r="P58" i="55"/>
  <c r="P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P42" i="55"/>
  <c r="P41" i="55"/>
  <c r="P40" i="55"/>
  <c r="P39" i="55"/>
  <c r="P38" i="55"/>
  <c r="P37" i="55"/>
  <c r="P36" i="55"/>
  <c r="P35" i="55"/>
  <c r="P34" i="55"/>
  <c r="P33" i="55"/>
  <c r="P32" i="55"/>
  <c r="B32" i="55"/>
  <c r="Q31" i="55"/>
  <c r="P30" i="55"/>
  <c r="G30" i="55"/>
  <c r="P29" i="55"/>
  <c r="P28" i="55"/>
  <c r="P27" i="55"/>
  <c r="P26" i="55"/>
  <c r="P25" i="55"/>
  <c r="P24" i="55"/>
  <c r="P23" i="55"/>
  <c r="P22" i="55"/>
  <c r="P21" i="55"/>
  <c r="P20" i="55"/>
  <c r="P19" i="55"/>
  <c r="P18" i="55"/>
  <c r="P17" i="55"/>
  <c r="P16" i="55"/>
  <c r="P15" i="55"/>
  <c r="P14" i="55"/>
  <c r="P13" i="55"/>
  <c r="P12" i="55"/>
  <c r="P11" i="55"/>
  <c r="P10" i="55"/>
  <c r="P9" i="55"/>
  <c r="P8" i="55"/>
  <c r="P7" i="55"/>
  <c r="P6" i="55"/>
  <c r="P5" i="55"/>
  <c r="P4" i="55"/>
  <c r="P3" i="55"/>
  <c r="L3" i="55"/>
  <c r="M3" i="55" s="1"/>
  <c r="E3" i="55" s="1"/>
  <c r="B3" i="55"/>
  <c r="Q2" i="55"/>
  <c r="I32" i="55" s="1"/>
  <c r="A32" i="55" s="1"/>
  <c r="P1" i="55"/>
  <c r="G1" i="55"/>
  <c r="P179" i="54"/>
  <c r="P178" i="54"/>
  <c r="P177" i="54"/>
  <c r="P176" i="54"/>
  <c r="P175" i="54"/>
  <c r="P174" i="54"/>
  <c r="P173" i="54"/>
  <c r="P172" i="54"/>
  <c r="P171" i="54"/>
  <c r="P170" i="54"/>
  <c r="P169" i="54"/>
  <c r="P168" i="54"/>
  <c r="P167" i="54"/>
  <c r="P166" i="54"/>
  <c r="P165" i="54"/>
  <c r="P164" i="54"/>
  <c r="P163" i="54"/>
  <c r="P162" i="54"/>
  <c r="P161" i="54"/>
  <c r="P160" i="54"/>
  <c r="P159" i="54"/>
  <c r="P158" i="54"/>
  <c r="P157" i="54"/>
  <c r="P156" i="54"/>
  <c r="P155" i="54"/>
  <c r="P154" i="54"/>
  <c r="P153" i="54"/>
  <c r="P152" i="54"/>
  <c r="M152" i="54"/>
  <c r="L152" i="54"/>
  <c r="I152" i="54"/>
  <c r="F152" i="54"/>
  <c r="E152" i="54"/>
  <c r="B152" i="54"/>
  <c r="A152" i="54"/>
  <c r="Q151" i="54"/>
  <c r="P150" i="54"/>
  <c r="G150" i="54"/>
  <c r="P149" i="54"/>
  <c r="P148" i="54"/>
  <c r="P147" i="54"/>
  <c r="P146" i="54"/>
  <c r="P145" i="54"/>
  <c r="P144" i="54"/>
  <c r="P143" i="54"/>
  <c r="P142" i="54"/>
  <c r="P141" i="54"/>
  <c r="P140" i="54"/>
  <c r="P139" i="54"/>
  <c r="P138" i="54"/>
  <c r="P137" i="54"/>
  <c r="P136" i="54"/>
  <c r="P135" i="54"/>
  <c r="P126" i="54"/>
  <c r="P125" i="54"/>
  <c r="P124" i="54"/>
  <c r="P123" i="54"/>
  <c r="P122" i="54"/>
  <c r="M122" i="54"/>
  <c r="L122" i="54"/>
  <c r="N122" i="54"/>
  <c r="I122" i="54"/>
  <c r="F122" i="54"/>
  <c r="E122" i="54"/>
  <c r="D122" i="54"/>
  <c r="C122" i="54"/>
  <c r="B122" i="54"/>
  <c r="A122" i="54"/>
  <c r="Q121" i="54"/>
  <c r="P120" i="54"/>
  <c r="G120" i="54"/>
  <c r="P119" i="54"/>
  <c r="P118" i="54"/>
  <c r="P117" i="54"/>
  <c r="P116" i="54"/>
  <c r="P115" i="54"/>
  <c r="P114" i="54"/>
  <c r="P113" i="54"/>
  <c r="P112" i="54"/>
  <c r="P111" i="54"/>
  <c r="P110" i="54"/>
  <c r="P109" i="54"/>
  <c r="P108" i="54"/>
  <c r="P107" i="54"/>
  <c r="P106" i="54"/>
  <c r="P105" i="54"/>
  <c r="P104" i="54"/>
  <c r="P103" i="54"/>
  <c r="P102" i="54"/>
  <c r="P101" i="54"/>
  <c r="P100" i="54"/>
  <c r="P99" i="54"/>
  <c r="P98" i="54"/>
  <c r="P97" i="54"/>
  <c r="P96" i="54"/>
  <c r="P95" i="54"/>
  <c r="P94" i="54"/>
  <c r="P93" i="54"/>
  <c r="P92" i="54"/>
  <c r="B92" i="54"/>
  <c r="Q91" i="54"/>
  <c r="P90" i="54"/>
  <c r="G90" i="54"/>
  <c r="P89" i="54"/>
  <c r="P88" i="54"/>
  <c r="P87" i="54"/>
  <c r="P86" i="54"/>
  <c r="P85" i="54"/>
  <c r="P84" i="54"/>
  <c r="P83" i="54"/>
  <c r="P82" i="54"/>
  <c r="P73" i="54"/>
  <c r="P72" i="54"/>
  <c r="P71" i="54"/>
  <c r="P70" i="54"/>
  <c r="P69" i="54"/>
  <c r="P68" i="54"/>
  <c r="P67" i="54"/>
  <c r="P66" i="54"/>
  <c r="P65" i="54"/>
  <c r="P64" i="54"/>
  <c r="P63" i="54"/>
  <c r="P62" i="54"/>
  <c r="B62" i="54"/>
  <c r="Q61" i="54"/>
  <c r="P60" i="54"/>
  <c r="G60" i="54"/>
  <c r="P59" i="54"/>
  <c r="P58" i="54"/>
  <c r="P57" i="54"/>
  <c r="P56" i="54"/>
  <c r="P55" i="54"/>
  <c r="P54" i="54"/>
  <c r="P53" i="54"/>
  <c r="P52" i="54"/>
  <c r="P51" i="54"/>
  <c r="P50" i="54"/>
  <c r="P49" i="54"/>
  <c r="P48" i="54"/>
  <c r="P47" i="54"/>
  <c r="P46" i="54"/>
  <c r="P45" i="54"/>
  <c r="P44" i="54"/>
  <c r="P43" i="54"/>
  <c r="P42" i="54"/>
  <c r="P41" i="54"/>
  <c r="P40" i="54"/>
  <c r="P39" i="54"/>
  <c r="P38" i="54"/>
  <c r="P37" i="54"/>
  <c r="P36" i="54"/>
  <c r="P35" i="54"/>
  <c r="P34" i="54"/>
  <c r="P33" i="54"/>
  <c r="P32" i="54"/>
  <c r="M32" i="54"/>
  <c r="L32" i="54"/>
  <c r="I32" i="54"/>
  <c r="F32" i="54"/>
  <c r="E32" i="54"/>
  <c r="B32" i="54"/>
  <c r="A32" i="54"/>
  <c r="Q31" i="54"/>
  <c r="P30" i="54"/>
  <c r="G30" i="54"/>
  <c r="P29" i="54"/>
  <c r="P28" i="54"/>
  <c r="P27" i="54"/>
  <c r="P26" i="54"/>
  <c r="P25" i="54"/>
  <c r="P24" i="54"/>
  <c r="P23" i="54"/>
  <c r="P22" i="54"/>
  <c r="P21" i="54"/>
  <c r="P20" i="54"/>
  <c r="P19" i="54"/>
  <c r="P18" i="54"/>
  <c r="P17" i="54"/>
  <c r="P16" i="54"/>
  <c r="P15" i="54"/>
  <c r="P14" i="54"/>
  <c r="P13" i="54"/>
  <c r="P12" i="54"/>
  <c r="P11" i="54"/>
  <c r="P10" i="54"/>
  <c r="P9" i="54"/>
  <c r="P8" i="54"/>
  <c r="P7" i="54"/>
  <c r="P6" i="54"/>
  <c r="P5" i="54"/>
  <c r="P4" i="54"/>
  <c r="P3" i="54"/>
  <c r="Q2" i="54"/>
  <c r="I94" i="54" s="1"/>
  <c r="A94" i="54" s="1"/>
  <c r="P1" i="54"/>
  <c r="G1" i="54"/>
  <c r="P179" i="53"/>
  <c r="P178" i="53"/>
  <c r="P177" i="53"/>
  <c r="P176" i="53"/>
  <c r="P175" i="53"/>
  <c r="P174" i="53"/>
  <c r="P173" i="53"/>
  <c r="P172" i="53"/>
  <c r="P171" i="53"/>
  <c r="P170" i="53"/>
  <c r="P169" i="53"/>
  <c r="P168" i="53"/>
  <c r="P167" i="53"/>
  <c r="P166" i="53"/>
  <c r="P165" i="53"/>
  <c r="P164" i="53"/>
  <c r="P163" i="53"/>
  <c r="P162" i="53"/>
  <c r="P161" i="53"/>
  <c r="P160" i="53"/>
  <c r="P159" i="53"/>
  <c r="P158" i="53"/>
  <c r="P157" i="53"/>
  <c r="P156" i="53"/>
  <c r="P155" i="53"/>
  <c r="P154" i="53"/>
  <c r="P153" i="53"/>
  <c r="P152" i="53"/>
  <c r="M152" i="53"/>
  <c r="L152" i="53"/>
  <c r="N152" i="53"/>
  <c r="I152" i="53"/>
  <c r="F152" i="53"/>
  <c r="E152" i="53"/>
  <c r="D152" i="53"/>
  <c r="C152" i="53"/>
  <c r="B152" i="53"/>
  <c r="A152" i="53"/>
  <c r="Q151" i="53"/>
  <c r="P150" i="53"/>
  <c r="G150" i="53"/>
  <c r="P149" i="53"/>
  <c r="P148" i="53"/>
  <c r="P147" i="53"/>
  <c r="P146" i="53"/>
  <c r="P145" i="53"/>
  <c r="P144" i="53"/>
  <c r="P143" i="53"/>
  <c r="P142" i="53"/>
  <c r="P141" i="53"/>
  <c r="P140" i="53"/>
  <c r="P139" i="53"/>
  <c r="P138" i="53"/>
  <c r="P137" i="53"/>
  <c r="P136" i="53"/>
  <c r="P135" i="53"/>
  <c r="P126" i="53"/>
  <c r="P125" i="53"/>
  <c r="P124" i="53"/>
  <c r="P123" i="53"/>
  <c r="P122" i="53"/>
  <c r="N122" i="53"/>
  <c r="D122" i="53"/>
  <c r="C122" i="53"/>
  <c r="Q121" i="53"/>
  <c r="P120" i="53"/>
  <c r="G120" i="53"/>
  <c r="P119" i="53"/>
  <c r="P118" i="53"/>
  <c r="P117" i="53"/>
  <c r="P116" i="53"/>
  <c r="P115" i="53"/>
  <c r="P114" i="53"/>
  <c r="P113" i="53"/>
  <c r="P112" i="53"/>
  <c r="P111" i="53"/>
  <c r="P110" i="53"/>
  <c r="P109" i="53"/>
  <c r="P108" i="53"/>
  <c r="P107" i="53"/>
  <c r="P106" i="53"/>
  <c r="P105" i="53"/>
  <c r="P104" i="53"/>
  <c r="P103" i="53"/>
  <c r="P102" i="53"/>
  <c r="P101" i="53"/>
  <c r="P100" i="53"/>
  <c r="P99" i="53"/>
  <c r="P98" i="53"/>
  <c r="P97" i="53"/>
  <c r="P96" i="53"/>
  <c r="P95" i="53"/>
  <c r="P94" i="53"/>
  <c r="P93" i="53"/>
  <c r="P92" i="53"/>
  <c r="C92" i="53"/>
  <c r="B92" i="53"/>
  <c r="Q91" i="53"/>
  <c r="P90" i="53"/>
  <c r="G90" i="53"/>
  <c r="P89" i="53"/>
  <c r="P88" i="53"/>
  <c r="P87" i="53"/>
  <c r="P86" i="53"/>
  <c r="P85" i="53"/>
  <c r="P84" i="53"/>
  <c r="P83" i="53"/>
  <c r="P82" i="53"/>
  <c r="P73" i="53"/>
  <c r="P72" i="53"/>
  <c r="P71" i="53"/>
  <c r="P70" i="53"/>
  <c r="P69" i="53"/>
  <c r="P68" i="53"/>
  <c r="P67" i="53"/>
  <c r="P66" i="53"/>
  <c r="P65" i="53"/>
  <c r="P64" i="53"/>
  <c r="P63" i="53"/>
  <c r="P62" i="53"/>
  <c r="Q61" i="53"/>
  <c r="P60" i="53"/>
  <c r="G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B32" i="53"/>
  <c r="A32" i="53"/>
  <c r="Q31" i="53"/>
  <c r="P30" i="53"/>
  <c r="G30" i="53"/>
  <c r="P29" i="53"/>
  <c r="P28" i="53"/>
  <c r="P27" i="53"/>
  <c r="P26" i="53"/>
  <c r="P25" i="53"/>
  <c r="P24" i="53"/>
  <c r="P23" i="53"/>
  <c r="P22" i="53"/>
  <c r="P21" i="53"/>
  <c r="P20" i="53"/>
  <c r="P19" i="53"/>
  <c r="P18" i="53"/>
  <c r="P17" i="53"/>
  <c r="P16" i="53"/>
  <c r="P15" i="53"/>
  <c r="P14" i="53"/>
  <c r="P13" i="53"/>
  <c r="P12" i="53"/>
  <c r="P11" i="53"/>
  <c r="P10" i="53"/>
  <c r="P9" i="53"/>
  <c r="P8" i="53"/>
  <c r="P7" i="53"/>
  <c r="P6" i="53"/>
  <c r="P5" i="53"/>
  <c r="P4" i="53"/>
  <c r="P3" i="53"/>
  <c r="Q2" i="53"/>
  <c r="P1" i="53"/>
  <c r="G1" i="53"/>
  <c r="P179" i="52"/>
  <c r="P178" i="52"/>
  <c r="P177" i="52"/>
  <c r="P176" i="52"/>
  <c r="P175" i="52"/>
  <c r="P174" i="52"/>
  <c r="P173" i="52"/>
  <c r="P172" i="52"/>
  <c r="P171" i="52"/>
  <c r="P170" i="52"/>
  <c r="P169" i="52"/>
  <c r="P168" i="52"/>
  <c r="P167" i="52"/>
  <c r="P166" i="52"/>
  <c r="P165" i="52"/>
  <c r="P164" i="52"/>
  <c r="P163" i="52"/>
  <c r="P162" i="52"/>
  <c r="P161" i="52"/>
  <c r="P160" i="52"/>
  <c r="P159" i="52"/>
  <c r="P158" i="52"/>
  <c r="P157" i="52"/>
  <c r="P156" i="52"/>
  <c r="P155" i="52"/>
  <c r="P154" i="52"/>
  <c r="P153" i="52"/>
  <c r="P152" i="52"/>
  <c r="M152" i="52"/>
  <c r="B152" i="52"/>
  <c r="A152" i="52"/>
  <c r="Q151" i="52"/>
  <c r="P150" i="52"/>
  <c r="G150" i="52"/>
  <c r="P149" i="52"/>
  <c r="P148" i="52"/>
  <c r="P147" i="52"/>
  <c r="P146" i="52"/>
  <c r="P145" i="52"/>
  <c r="P144" i="52"/>
  <c r="P143" i="52"/>
  <c r="P142" i="52"/>
  <c r="P141" i="52"/>
  <c r="P140" i="52"/>
  <c r="P139" i="52"/>
  <c r="P138" i="52"/>
  <c r="P137" i="52"/>
  <c r="P136" i="52"/>
  <c r="P135" i="52"/>
  <c r="P126" i="52"/>
  <c r="P125" i="52"/>
  <c r="P124" i="52"/>
  <c r="P123" i="52"/>
  <c r="P122" i="52"/>
  <c r="M122" i="52"/>
  <c r="L122" i="52"/>
  <c r="N122" i="52"/>
  <c r="I122" i="52"/>
  <c r="F122" i="52"/>
  <c r="E122" i="52"/>
  <c r="D122" i="52"/>
  <c r="C122" i="52"/>
  <c r="B122" i="52"/>
  <c r="A122" i="52"/>
  <c r="Q121" i="52"/>
  <c r="P120" i="52"/>
  <c r="G120" i="52"/>
  <c r="P119" i="52"/>
  <c r="P118" i="52"/>
  <c r="P117" i="52"/>
  <c r="P116" i="52"/>
  <c r="P115" i="52"/>
  <c r="P114" i="52"/>
  <c r="P113" i="52"/>
  <c r="P112" i="52"/>
  <c r="P111" i="52"/>
  <c r="P110" i="52"/>
  <c r="P109" i="52"/>
  <c r="P108" i="52"/>
  <c r="P107" i="52"/>
  <c r="P106" i="52"/>
  <c r="P105" i="52"/>
  <c r="P104" i="52"/>
  <c r="P103" i="52"/>
  <c r="P102" i="52"/>
  <c r="P101" i="52"/>
  <c r="P100" i="52"/>
  <c r="P99" i="52"/>
  <c r="P98" i="52"/>
  <c r="P97" i="52"/>
  <c r="P96" i="52"/>
  <c r="P95" i="52"/>
  <c r="P94" i="52"/>
  <c r="P93" i="52"/>
  <c r="P92" i="52"/>
  <c r="I92" i="52"/>
  <c r="F92" i="52"/>
  <c r="B92" i="52"/>
  <c r="A92" i="52"/>
  <c r="Q91" i="52"/>
  <c r="P90" i="52"/>
  <c r="G90" i="52"/>
  <c r="P89" i="52"/>
  <c r="P88" i="52"/>
  <c r="P87" i="52"/>
  <c r="P86" i="52"/>
  <c r="P85" i="52"/>
  <c r="P84" i="52"/>
  <c r="P83" i="52"/>
  <c r="P82" i="52"/>
  <c r="P73" i="52"/>
  <c r="P72" i="52"/>
  <c r="P71" i="52"/>
  <c r="P70" i="52"/>
  <c r="P69" i="52"/>
  <c r="P68" i="52"/>
  <c r="P67" i="52"/>
  <c r="P66" i="52"/>
  <c r="P65" i="52"/>
  <c r="P64" i="52"/>
  <c r="P63" i="52"/>
  <c r="P62" i="52"/>
  <c r="B62" i="52"/>
  <c r="Q61" i="52"/>
  <c r="P60" i="52"/>
  <c r="G60" i="52"/>
  <c r="P59" i="52"/>
  <c r="P58" i="52"/>
  <c r="P57" i="52"/>
  <c r="P56" i="52"/>
  <c r="P55" i="52"/>
  <c r="P54" i="52"/>
  <c r="P53" i="52"/>
  <c r="P52" i="52"/>
  <c r="P51" i="52"/>
  <c r="P50" i="52"/>
  <c r="P49" i="52"/>
  <c r="P48" i="52"/>
  <c r="P47" i="52"/>
  <c r="P46" i="52"/>
  <c r="P45" i="52"/>
  <c r="P44" i="52"/>
  <c r="P43" i="52"/>
  <c r="P42" i="52"/>
  <c r="P41" i="52"/>
  <c r="P40" i="52"/>
  <c r="P39" i="52"/>
  <c r="P38" i="52"/>
  <c r="P37" i="52"/>
  <c r="P36" i="52"/>
  <c r="P35" i="52"/>
  <c r="P34" i="52"/>
  <c r="P33" i="52"/>
  <c r="P32" i="52"/>
  <c r="L32" i="52"/>
  <c r="C32" i="52" s="1"/>
  <c r="Q31" i="52"/>
  <c r="P30" i="52"/>
  <c r="G30" i="52"/>
  <c r="P29" i="52"/>
  <c r="P28" i="52"/>
  <c r="P27" i="52"/>
  <c r="P26" i="52"/>
  <c r="P25" i="52"/>
  <c r="P24" i="52"/>
  <c r="P23" i="52"/>
  <c r="P22" i="52"/>
  <c r="P21" i="52"/>
  <c r="P20" i="52"/>
  <c r="P19" i="52"/>
  <c r="P18" i="52"/>
  <c r="P17" i="52"/>
  <c r="P16" i="52"/>
  <c r="P15" i="52"/>
  <c r="P14" i="52"/>
  <c r="P13" i="52"/>
  <c r="P12" i="52"/>
  <c r="P11" i="52"/>
  <c r="P10" i="52"/>
  <c r="P9" i="52"/>
  <c r="P8" i="52"/>
  <c r="P7" i="52"/>
  <c r="P6" i="52"/>
  <c r="P5" i="52"/>
  <c r="P4" i="52"/>
  <c r="P3" i="52"/>
  <c r="Q2" i="52"/>
  <c r="P1" i="52"/>
  <c r="G1" i="52"/>
  <c r="P179" i="51"/>
  <c r="P178" i="51"/>
  <c r="P177" i="51"/>
  <c r="P176" i="51"/>
  <c r="P175" i="51"/>
  <c r="P174" i="51"/>
  <c r="P173" i="51"/>
  <c r="P172" i="51"/>
  <c r="P171" i="51"/>
  <c r="P170" i="51"/>
  <c r="P169" i="51"/>
  <c r="P168" i="51"/>
  <c r="P167" i="51"/>
  <c r="P166" i="51"/>
  <c r="P165" i="51"/>
  <c r="P164" i="51"/>
  <c r="P163" i="51"/>
  <c r="P162" i="51"/>
  <c r="P161" i="51"/>
  <c r="P160" i="51"/>
  <c r="P159" i="51"/>
  <c r="P158" i="51"/>
  <c r="P157" i="51"/>
  <c r="P156" i="51"/>
  <c r="P155" i="51"/>
  <c r="P154" i="51"/>
  <c r="P153" i="51"/>
  <c r="P152" i="51"/>
  <c r="C152" i="51"/>
  <c r="D152" i="51"/>
  <c r="Q151" i="51"/>
  <c r="P150" i="51"/>
  <c r="G150" i="51"/>
  <c r="P149" i="51"/>
  <c r="P148" i="51"/>
  <c r="P147" i="51"/>
  <c r="P146" i="51"/>
  <c r="P145" i="51"/>
  <c r="P144" i="51"/>
  <c r="P143" i="51"/>
  <c r="P142" i="51"/>
  <c r="P141" i="51"/>
  <c r="P140" i="51"/>
  <c r="P139" i="51"/>
  <c r="P138" i="51"/>
  <c r="P137" i="51"/>
  <c r="P136" i="51"/>
  <c r="P135" i="51"/>
  <c r="P126" i="51"/>
  <c r="P125" i="51"/>
  <c r="P124" i="51"/>
  <c r="P123" i="51"/>
  <c r="P122" i="51"/>
  <c r="Q121" i="51"/>
  <c r="P120" i="51"/>
  <c r="G120" i="51"/>
  <c r="P119" i="51"/>
  <c r="P118" i="51"/>
  <c r="P117" i="51"/>
  <c r="P116" i="51"/>
  <c r="P115" i="51"/>
  <c r="P114" i="51"/>
  <c r="P113" i="51"/>
  <c r="P112" i="51"/>
  <c r="P111" i="51"/>
  <c r="P110" i="51"/>
  <c r="P109" i="51"/>
  <c r="P108" i="51"/>
  <c r="P107" i="51"/>
  <c r="P106" i="51"/>
  <c r="P105" i="51"/>
  <c r="P104" i="51"/>
  <c r="P103" i="51"/>
  <c r="P102" i="51"/>
  <c r="P101" i="51"/>
  <c r="P100" i="51"/>
  <c r="P99" i="51"/>
  <c r="P98" i="51"/>
  <c r="P97" i="51"/>
  <c r="P96" i="51"/>
  <c r="P95" i="51"/>
  <c r="P94" i="51"/>
  <c r="P93" i="51"/>
  <c r="P92" i="51"/>
  <c r="N92" i="51"/>
  <c r="F92" i="51"/>
  <c r="C92" i="51"/>
  <c r="B92" i="51"/>
  <c r="Q91" i="51"/>
  <c r="P90" i="51"/>
  <c r="G90" i="51"/>
  <c r="P89" i="51"/>
  <c r="P88" i="51"/>
  <c r="P87" i="51"/>
  <c r="P86" i="51"/>
  <c r="P85" i="51"/>
  <c r="P84" i="51"/>
  <c r="P83" i="51"/>
  <c r="P82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Q61" i="51"/>
  <c r="P60" i="51"/>
  <c r="G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Q31" i="51"/>
  <c r="P30" i="51"/>
  <c r="G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Q2" i="51"/>
  <c r="P1" i="51"/>
  <c r="G1" i="51"/>
  <c r="P179" i="50"/>
  <c r="P178" i="50"/>
  <c r="P177" i="50"/>
  <c r="P176" i="50"/>
  <c r="P175" i="50"/>
  <c r="P174" i="50"/>
  <c r="P173" i="50"/>
  <c r="P172" i="50"/>
  <c r="P171" i="50"/>
  <c r="P170" i="50"/>
  <c r="P169" i="50"/>
  <c r="P168" i="50"/>
  <c r="P167" i="50"/>
  <c r="P166" i="50"/>
  <c r="P165" i="50"/>
  <c r="P164" i="50"/>
  <c r="P163" i="50"/>
  <c r="P162" i="50"/>
  <c r="P161" i="50"/>
  <c r="P160" i="50"/>
  <c r="P159" i="50"/>
  <c r="P158" i="50"/>
  <c r="P157" i="50"/>
  <c r="P156" i="50"/>
  <c r="P155" i="50"/>
  <c r="P154" i="50"/>
  <c r="P153" i="50"/>
  <c r="P152" i="50"/>
  <c r="Q151" i="50"/>
  <c r="P150" i="50"/>
  <c r="G150" i="50"/>
  <c r="P149" i="50"/>
  <c r="P148" i="50"/>
  <c r="P147" i="50"/>
  <c r="P146" i="50"/>
  <c r="P145" i="50"/>
  <c r="P144" i="50"/>
  <c r="P143" i="50"/>
  <c r="P142" i="50"/>
  <c r="P141" i="50"/>
  <c r="P140" i="50"/>
  <c r="P139" i="50"/>
  <c r="P138" i="50"/>
  <c r="P137" i="50"/>
  <c r="P136" i="50"/>
  <c r="P135" i="50"/>
  <c r="P131" i="50"/>
  <c r="P126" i="50"/>
  <c r="P125" i="50"/>
  <c r="P124" i="50"/>
  <c r="P123" i="50"/>
  <c r="P122" i="50"/>
  <c r="E122" i="50"/>
  <c r="Q121" i="50"/>
  <c r="P120" i="50"/>
  <c r="P119" i="50"/>
  <c r="P118" i="50"/>
  <c r="P117" i="50"/>
  <c r="P116" i="50"/>
  <c r="P115" i="50"/>
  <c r="P114" i="50"/>
  <c r="P113" i="50"/>
  <c r="P112" i="50"/>
  <c r="P111" i="50"/>
  <c r="P110" i="50"/>
  <c r="P109" i="50"/>
  <c r="P108" i="50"/>
  <c r="P107" i="50"/>
  <c r="P106" i="50"/>
  <c r="P105" i="50"/>
  <c r="P104" i="50"/>
  <c r="P103" i="50"/>
  <c r="P102" i="50"/>
  <c r="P101" i="50"/>
  <c r="P100" i="50"/>
  <c r="P99" i="50"/>
  <c r="P98" i="50"/>
  <c r="P97" i="50"/>
  <c r="P96" i="50"/>
  <c r="P95" i="50"/>
  <c r="P94" i="50"/>
  <c r="P93" i="50"/>
  <c r="P92" i="50"/>
  <c r="Q91" i="50"/>
  <c r="P90" i="50"/>
  <c r="P89" i="50"/>
  <c r="P88" i="50"/>
  <c r="P87" i="50"/>
  <c r="P86" i="50"/>
  <c r="P85" i="50"/>
  <c r="P84" i="50"/>
  <c r="P83" i="50"/>
  <c r="P82" i="50"/>
  <c r="P73" i="50"/>
  <c r="P72" i="50"/>
  <c r="P71" i="50"/>
  <c r="P70" i="50"/>
  <c r="P69" i="50"/>
  <c r="P68" i="50"/>
  <c r="P67" i="50"/>
  <c r="P66" i="50"/>
  <c r="P65" i="50"/>
  <c r="P64" i="50"/>
  <c r="P63" i="50"/>
  <c r="P62" i="50"/>
  <c r="Q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P44" i="50"/>
  <c r="P43" i="50"/>
  <c r="P42" i="50"/>
  <c r="P41" i="50"/>
  <c r="P40" i="50"/>
  <c r="P39" i="50"/>
  <c r="P38" i="50"/>
  <c r="P37" i="50"/>
  <c r="P36" i="50"/>
  <c r="P35" i="50"/>
  <c r="P34" i="50"/>
  <c r="P33" i="50"/>
  <c r="P32" i="50"/>
  <c r="Q31" i="50"/>
  <c r="P30" i="50"/>
  <c r="P29" i="50"/>
  <c r="P28" i="50"/>
  <c r="P27" i="50"/>
  <c r="P26" i="50"/>
  <c r="P25" i="50"/>
  <c r="P24" i="50"/>
  <c r="P23" i="50"/>
  <c r="P22" i="50"/>
  <c r="P21" i="50"/>
  <c r="P20" i="50"/>
  <c r="P19" i="50"/>
  <c r="P18" i="50"/>
  <c r="P17" i="50"/>
  <c r="P16" i="50"/>
  <c r="P15" i="50"/>
  <c r="P14" i="50"/>
  <c r="P13" i="50"/>
  <c r="P12" i="50"/>
  <c r="P11" i="50"/>
  <c r="P10" i="50"/>
  <c r="P9" i="50"/>
  <c r="P8" i="50"/>
  <c r="P7" i="50"/>
  <c r="P6" i="50"/>
  <c r="P5" i="50"/>
  <c r="P4" i="50"/>
  <c r="P3" i="50"/>
  <c r="Q2" i="50"/>
  <c r="P1" i="50"/>
  <c r="G1" i="50"/>
  <c r="K127" i="56"/>
  <c r="K126" i="56"/>
  <c r="K125" i="56"/>
  <c r="K124" i="56"/>
  <c r="L124" i="56" s="1"/>
  <c r="C124" i="56" s="1"/>
  <c r="K123" i="56"/>
  <c r="K122" i="56"/>
  <c r="L122" i="56" s="1"/>
  <c r="D122" i="56" s="1"/>
  <c r="K127" i="55"/>
  <c r="K126" i="55"/>
  <c r="K125" i="55"/>
  <c r="K124" i="55"/>
  <c r="K123" i="55"/>
  <c r="K122" i="55"/>
  <c r="K97" i="60"/>
  <c r="L97" i="60" s="1"/>
  <c r="K96" i="60"/>
  <c r="L96" i="60" s="1"/>
  <c r="K95" i="60"/>
  <c r="L95" i="60" s="1"/>
  <c r="C95" i="60" s="1"/>
  <c r="K94" i="60"/>
  <c r="L94" i="60" s="1"/>
  <c r="K93" i="60"/>
  <c r="L93" i="60" s="1"/>
  <c r="K92" i="60"/>
  <c r="L92" i="60" s="1"/>
  <c r="K97" i="54"/>
  <c r="K96" i="54"/>
  <c r="L96" i="54" s="1"/>
  <c r="K95" i="54"/>
  <c r="K94" i="54"/>
  <c r="L94" i="54" s="1"/>
  <c r="K93" i="54"/>
  <c r="L93" i="54" s="1"/>
  <c r="D93" i="54" s="1"/>
  <c r="K92" i="54"/>
  <c r="L92" i="54" s="1"/>
  <c r="D92" i="54" s="1"/>
  <c r="K97" i="56"/>
  <c r="L97" i="56" s="1"/>
  <c r="M97" i="56" s="1"/>
  <c r="K96" i="56"/>
  <c r="L96" i="56" s="1"/>
  <c r="C96" i="56" s="1"/>
  <c r="K95" i="56"/>
  <c r="K94" i="56"/>
  <c r="L94" i="56" s="1"/>
  <c r="K93" i="56"/>
  <c r="L93" i="56" s="1"/>
  <c r="D93" i="56" s="1"/>
  <c r="K92" i="56"/>
  <c r="K127" i="60"/>
  <c r="L127" i="60" s="1"/>
  <c r="K126" i="60"/>
  <c r="L126" i="60" s="1"/>
  <c r="K125" i="60"/>
  <c r="L125" i="60" s="1"/>
  <c r="C125" i="60" s="1"/>
  <c r="K124" i="60"/>
  <c r="L124" i="60" s="1"/>
  <c r="K123" i="60"/>
  <c r="L123" i="60" s="1"/>
  <c r="K122" i="60"/>
  <c r="L122" i="60" s="1"/>
  <c r="K97" i="55"/>
  <c r="K96" i="55"/>
  <c r="K95" i="55"/>
  <c r="K94" i="55"/>
  <c r="K93" i="55"/>
  <c r="L93" i="55" s="1"/>
  <c r="D93" i="55" s="1"/>
  <c r="K92" i="55"/>
  <c r="L92" i="55" s="1"/>
  <c r="C92" i="55" s="1"/>
  <c r="K67" i="53"/>
  <c r="L67" i="53" s="1"/>
  <c r="D67" i="53" s="1"/>
  <c r="K66" i="53"/>
  <c r="K65" i="53"/>
  <c r="K64" i="53"/>
  <c r="L64" i="53" s="1"/>
  <c r="K63" i="53"/>
  <c r="L63" i="53" s="1"/>
  <c r="D63" i="53" s="1"/>
  <c r="K62" i="53"/>
  <c r="MK453" i="27"/>
  <c r="K67" i="56" s="1"/>
  <c r="L67" i="56" s="1"/>
  <c r="M67" i="56" s="1"/>
  <c r="MK452" i="27"/>
  <c r="K66" i="56" s="1"/>
  <c r="L66" i="56" s="1"/>
  <c r="C66" i="56" s="1"/>
  <c r="MK451" i="27"/>
  <c r="K65" i="56" s="1"/>
  <c r="MK450" i="27"/>
  <c r="K64" i="56" s="1"/>
  <c r="MK449" i="27"/>
  <c r="K63" i="56" s="1"/>
  <c r="MK448" i="27"/>
  <c r="K62" i="56" s="1"/>
  <c r="L62" i="56" s="1"/>
  <c r="M62" i="56" s="1"/>
  <c r="E62" i="56" s="1"/>
  <c r="K67" i="55"/>
  <c r="L67" i="55" s="1"/>
  <c r="M67" i="55" s="1"/>
  <c r="N67" i="55" s="1"/>
  <c r="K66" i="55"/>
  <c r="K65" i="55"/>
  <c r="K64" i="55"/>
  <c r="K63" i="55"/>
  <c r="L63" i="55" s="1"/>
  <c r="D63" i="55" s="1"/>
  <c r="K62" i="55"/>
  <c r="K67" i="58"/>
  <c r="L67" i="58" s="1"/>
  <c r="K66" i="58"/>
  <c r="L66" i="58" s="1"/>
  <c r="K65" i="58"/>
  <c r="L65" i="58" s="1"/>
  <c r="K64" i="58"/>
  <c r="L64" i="58" s="1"/>
  <c r="K63" i="58"/>
  <c r="L63" i="58" s="1"/>
  <c r="K62" i="58"/>
  <c r="L62" i="58" s="1"/>
  <c r="K37" i="53"/>
  <c r="K36" i="53"/>
  <c r="K35" i="53"/>
  <c r="K34" i="53"/>
  <c r="K33" i="53"/>
  <c r="K32" i="53"/>
  <c r="L32" i="53" s="1"/>
  <c r="K37" i="56"/>
  <c r="L37" i="56" s="1"/>
  <c r="M37" i="56" s="1"/>
  <c r="K36" i="56"/>
  <c r="L36" i="56" s="1"/>
  <c r="C36" i="56" s="1"/>
  <c r="K35" i="56"/>
  <c r="K34" i="56"/>
  <c r="L34" i="56" s="1"/>
  <c r="K33" i="56"/>
  <c r="K32" i="56"/>
  <c r="K37" i="55"/>
  <c r="K36" i="55"/>
  <c r="L36" i="55" s="1"/>
  <c r="K35" i="55"/>
  <c r="K34" i="55"/>
  <c r="L34" i="55" s="1"/>
  <c r="K33" i="55"/>
  <c r="L33" i="55" s="1"/>
  <c r="D33" i="55" s="1"/>
  <c r="K32" i="55"/>
  <c r="L32" i="55" s="1"/>
  <c r="K8" i="54"/>
  <c r="L8" i="54" s="1"/>
  <c r="M8" i="54" s="1"/>
  <c r="N8" i="54" s="1"/>
  <c r="K7" i="54"/>
  <c r="L7" i="54" s="1"/>
  <c r="K6" i="54"/>
  <c r="K5" i="54"/>
  <c r="K4" i="54"/>
  <c r="L4" i="54" s="1"/>
  <c r="D4" i="54" s="1"/>
  <c r="K3" i="54"/>
  <c r="L3" i="54" s="1"/>
  <c r="D3" i="54" s="1"/>
  <c r="K8" i="53"/>
  <c r="K7" i="53"/>
  <c r="K6" i="53"/>
  <c r="K5" i="53"/>
  <c r="L5" i="53" s="1"/>
  <c r="K4" i="53"/>
  <c r="K3" i="53"/>
  <c r="H35" i="52"/>
  <c r="K3" i="52"/>
  <c r="K8" i="51"/>
  <c r="K7" i="51"/>
  <c r="K6" i="51"/>
  <c r="K5" i="51"/>
  <c r="K4" i="51"/>
  <c r="K3" i="51"/>
  <c r="K8" i="56"/>
  <c r="L8" i="56" s="1"/>
  <c r="M8" i="56" s="1"/>
  <c r="K7" i="56"/>
  <c r="K6" i="56"/>
  <c r="K5" i="56"/>
  <c r="L5" i="56" s="1"/>
  <c r="K4" i="56"/>
  <c r="L4" i="56" s="1"/>
  <c r="D4" i="56" s="1"/>
  <c r="K3" i="56"/>
  <c r="L3" i="56" s="1"/>
  <c r="M3" i="56" s="1"/>
  <c r="E3" i="56" s="1"/>
  <c r="K127" i="57"/>
  <c r="K126" i="57"/>
  <c r="L126" i="57" s="1"/>
  <c r="K125" i="57"/>
  <c r="K124" i="57"/>
  <c r="L124" i="57" s="1"/>
  <c r="K123" i="57"/>
  <c r="K122" i="57"/>
  <c r="K8" i="55"/>
  <c r="L8" i="55" s="1"/>
  <c r="D8" i="55" s="1"/>
  <c r="K7" i="55"/>
  <c r="L7" i="55" s="1"/>
  <c r="K6" i="55"/>
  <c r="K5" i="55"/>
  <c r="K4" i="55"/>
  <c r="K3" i="55"/>
  <c r="M5" i="50" l="1"/>
  <c r="I5" i="50"/>
  <c r="M44" i="51"/>
  <c r="B40" i="51"/>
  <c r="N40" i="51"/>
  <c r="A105" i="51"/>
  <c r="N105" i="51"/>
  <c r="A147" i="51"/>
  <c r="N147" i="51"/>
  <c r="C92" i="52"/>
  <c r="F152" i="52"/>
  <c r="L5" i="50"/>
  <c r="N20" i="50"/>
  <c r="I20" i="50"/>
  <c r="N19" i="50"/>
  <c r="N116" i="50"/>
  <c r="I116" i="50"/>
  <c r="N86" i="50"/>
  <c r="N143" i="50"/>
  <c r="L173" i="50"/>
  <c r="D11" i="51"/>
  <c r="C11" i="51"/>
  <c r="M54" i="51"/>
  <c r="M52" i="51"/>
  <c r="L5" i="55"/>
  <c r="L5" i="54"/>
  <c r="L64" i="56"/>
  <c r="L122" i="55"/>
  <c r="N32" i="51"/>
  <c r="E92" i="52"/>
  <c r="N92" i="52"/>
  <c r="D32" i="54"/>
  <c r="I122" i="56"/>
  <c r="A122" i="56" s="1"/>
  <c r="L57" i="50"/>
  <c r="M55" i="50"/>
  <c r="L38" i="50"/>
  <c r="A35" i="50"/>
  <c r="M20" i="50"/>
  <c r="L19" i="50"/>
  <c r="N70" i="50"/>
  <c r="I70" i="50"/>
  <c r="M116" i="50"/>
  <c r="A143" i="50"/>
  <c r="N140" i="50"/>
  <c r="F133" i="50"/>
  <c r="L132" i="50"/>
  <c r="N177" i="50"/>
  <c r="B29" i="51"/>
  <c r="I29" i="51"/>
  <c r="N29" i="51"/>
  <c r="B16" i="51"/>
  <c r="L16" i="51"/>
  <c r="A16" i="51"/>
  <c r="L40" i="51"/>
  <c r="M37" i="51"/>
  <c r="A131" i="51"/>
  <c r="N131" i="51"/>
  <c r="B58" i="52"/>
  <c r="L58" i="52"/>
  <c r="I58" i="52"/>
  <c r="M58" i="52"/>
  <c r="N110" i="52"/>
  <c r="E110" i="52"/>
  <c r="L110" i="52"/>
  <c r="B21" i="53"/>
  <c r="M21" i="53"/>
  <c r="D100" i="53"/>
  <c r="M100" i="53"/>
  <c r="A141" i="53"/>
  <c r="L141" i="53"/>
  <c r="A135" i="53"/>
  <c r="N135" i="53"/>
  <c r="A129" i="53"/>
  <c r="L129" i="53"/>
  <c r="E169" i="53"/>
  <c r="N169" i="53"/>
  <c r="B158" i="53"/>
  <c r="M158" i="53"/>
  <c r="A27" i="54"/>
  <c r="N27" i="54"/>
  <c r="E46" i="54"/>
  <c r="L46" i="54"/>
  <c r="D138" i="54"/>
  <c r="L138" i="54"/>
  <c r="B158" i="54"/>
  <c r="M158" i="54"/>
  <c r="I158" i="54"/>
  <c r="N158" i="54"/>
  <c r="B17" i="55"/>
  <c r="M17" i="55"/>
  <c r="M11" i="55"/>
  <c r="N11" i="55"/>
  <c r="I11" i="55"/>
  <c r="B58" i="55"/>
  <c r="M58" i="55"/>
  <c r="I58" i="55"/>
  <c r="N58" i="55"/>
  <c r="B50" i="55"/>
  <c r="N50" i="55"/>
  <c r="B83" i="55"/>
  <c r="N83" i="55"/>
  <c r="B79" i="55"/>
  <c r="N79" i="55"/>
  <c r="B68" i="55"/>
  <c r="L68" i="55"/>
  <c r="N68" i="55"/>
  <c r="D106" i="55"/>
  <c r="M106" i="55"/>
  <c r="I106" i="55"/>
  <c r="N106" i="55"/>
  <c r="A42" i="56"/>
  <c r="N42" i="56"/>
  <c r="I42" i="56"/>
  <c r="B75" i="56"/>
  <c r="M75" i="56"/>
  <c r="I75" i="56"/>
  <c r="N75" i="56"/>
  <c r="B25" i="51"/>
  <c r="N25" i="51"/>
  <c r="D78" i="51"/>
  <c r="L78" i="51"/>
  <c r="N78" i="51"/>
  <c r="D100" i="51"/>
  <c r="C100" i="51"/>
  <c r="B148" i="51"/>
  <c r="L148" i="51"/>
  <c r="I148" i="51"/>
  <c r="M148" i="51"/>
  <c r="B170" i="51"/>
  <c r="M170" i="51"/>
  <c r="C160" i="51"/>
  <c r="L160" i="51"/>
  <c r="B16" i="52"/>
  <c r="L16" i="52"/>
  <c r="D53" i="52"/>
  <c r="N53" i="52"/>
  <c r="N78" i="52"/>
  <c r="E78" i="52"/>
  <c r="E96" i="52"/>
  <c r="L96" i="52"/>
  <c r="B148" i="52"/>
  <c r="N148" i="52"/>
  <c r="D161" i="52"/>
  <c r="L161" i="52"/>
  <c r="B46" i="53"/>
  <c r="N46" i="53"/>
  <c r="B76" i="53"/>
  <c r="L76" i="53"/>
  <c r="I76" i="53"/>
  <c r="M76" i="53"/>
  <c r="B72" i="54"/>
  <c r="L72" i="54"/>
  <c r="N72" i="54"/>
  <c r="B108" i="54"/>
  <c r="L108" i="54"/>
  <c r="A108" i="54"/>
  <c r="N106" i="54"/>
  <c r="E106" i="54"/>
  <c r="A147" i="54"/>
  <c r="L147" i="54"/>
  <c r="E21" i="55"/>
  <c r="M21" i="55"/>
  <c r="C10" i="55"/>
  <c r="N10" i="55"/>
  <c r="B86" i="55"/>
  <c r="M86" i="55"/>
  <c r="I86" i="55"/>
  <c r="N86" i="55"/>
  <c r="B98" i="55"/>
  <c r="L98" i="55"/>
  <c r="B140" i="55"/>
  <c r="M140" i="55"/>
  <c r="B135" i="55"/>
  <c r="L135" i="55"/>
  <c r="I135" i="55"/>
  <c r="M135" i="55"/>
  <c r="A23" i="56"/>
  <c r="N23" i="56"/>
  <c r="B68" i="56"/>
  <c r="M68" i="56"/>
  <c r="C65" i="63"/>
  <c r="M65" i="63"/>
  <c r="N65" i="63" s="1"/>
  <c r="F65" i="63" s="1"/>
  <c r="N5" i="50"/>
  <c r="E20" i="53"/>
  <c r="L20" i="53"/>
  <c r="B16" i="53"/>
  <c r="N16" i="53"/>
  <c r="B75" i="53"/>
  <c r="L75" i="53"/>
  <c r="N75" i="53"/>
  <c r="B134" i="53"/>
  <c r="L134" i="53"/>
  <c r="I134" i="53"/>
  <c r="M134" i="53"/>
  <c r="A127" i="53"/>
  <c r="N127" i="53"/>
  <c r="B178" i="53"/>
  <c r="M178" i="53"/>
  <c r="D156" i="53"/>
  <c r="N156" i="53"/>
  <c r="B29" i="54"/>
  <c r="N29" i="54"/>
  <c r="A34" i="54"/>
  <c r="L34" i="54"/>
  <c r="B118" i="54"/>
  <c r="L118" i="54"/>
  <c r="B100" i="54"/>
  <c r="N100" i="54"/>
  <c r="B132" i="54"/>
  <c r="N132" i="54"/>
  <c r="D177" i="54"/>
  <c r="N177" i="54"/>
  <c r="B56" i="55"/>
  <c r="N56" i="55"/>
  <c r="A49" i="55"/>
  <c r="L49" i="55"/>
  <c r="B75" i="55"/>
  <c r="N75" i="55"/>
  <c r="D134" i="55"/>
  <c r="N134" i="55"/>
  <c r="B160" i="56"/>
  <c r="L160" i="56"/>
  <c r="N160" i="56"/>
  <c r="N132" i="50"/>
  <c r="N173" i="50"/>
  <c r="N52" i="51"/>
  <c r="I52" i="51"/>
  <c r="A80" i="51"/>
  <c r="M80" i="51"/>
  <c r="B162" i="51"/>
  <c r="M162" i="51"/>
  <c r="D70" i="52"/>
  <c r="L70" i="52"/>
  <c r="B106" i="52"/>
  <c r="L106" i="52"/>
  <c r="N55" i="50"/>
  <c r="I55" i="50"/>
  <c r="N29" i="50"/>
  <c r="M132" i="50"/>
  <c r="I132" i="50"/>
  <c r="N154" i="50"/>
  <c r="L44" i="51"/>
  <c r="B83" i="51"/>
  <c r="L83" i="51"/>
  <c r="N148" i="51"/>
  <c r="D136" i="51"/>
  <c r="M136" i="51"/>
  <c r="I136" i="51"/>
  <c r="N136" i="51"/>
  <c r="C168" i="51"/>
  <c r="N168" i="51"/>
  <c r="I162" i="51"/>
  <c r="B17" i="52"/>
  <c r="N17" i="52"/>
  <c r="N16" i="52"/>
  <c r="N106" i="52"/>
  <c r="B143" i="52"/>
  <c r="N143" i="52"/>
  <c r="B136" i="52"/>
  <c r="L136" i="52"/>
  <c r="E83" i="53"/>
  <c r="N83" i="53"/>
  <c r="N76" i="53"/>
  <c r="D146" i="53"/>
  <c r="M146" i="53"/>
  <c r="I146" i="53"/>
  <c r="N146" i="53"/>
  <c r="N24" i="54"/>
  <c r="E24" i="54"/>
  <c r="L24" i="54"/>
  <c r="B71" i="54"/>
  <c r="L71" i="54"/>
  <c r="N118" i="54"/>
  <c r="I118" i="54"/>
  <c r="M108" i="54"/>
  <c r="B102" i="54"/>
  <c r="M102" i="54"/>
  <c r="N147" i="54"/>
  <c r="N21" i="55"/>
  <c r="B84" i="55"/>
  <c r="N84" i="55"/>
  <c r="I84" i="55"/>
  <c r="N98" i="55"/>
  <c r="A139" i="55"/>
  <c r="M139" i="55"/>
  <c r="B136" i="55"/>
  <c r="N136" i="55"/>
  <c r="N135" i="55"/>
  <c r="N27" i="56"/>
  <c r="N13" i="56"/>
  <c r="N41" i="56"/>
  <c r="N74" i="56"/>
  <c r="L139" i="56"/>
  <c r="A56" i="51"/>
  <c r="N101" i="51"/>
  <c r="N94" i="51"/>
  <c r="N140" i="51"/>
  <c r="I140" i="51"/>
  <c r="N128" i="51"/>
  <c r="I128" i="51"/>
  <c r="N75" i="52"/>
  <c r="N80" i="53"/>
  <c r="I76" i="55"/>
  <c r="M110" i="55"/>
  <c r="I110" i="55"/>
  <c r="N48" i="56"/>
  <c r="I48" i="56"/>
  <c r="N44" i="56"/>
  <c r="D139" i="56"/>
  <c r="N166" i="56"/>
  <c r="I166" i="56"/>
  <c r="N165" i="56"/>
  <c r="C161" i="50"/>
  <c r="A13" i="51"/>
  <c r="A16" i="50"/>
  <c r="N63" i="50"/>
  <c r="I161" i="50"/>
  <c r="A161" i="50"/>
  <c r="A158" i="50"/>
  <c r="A17" i="51"/>
  <c r="A57" i="51"/>
  <c r="N49" i="51"/>
  <c r="C102" i="51"/>
  <c r="I177" i="51"/>
  <c r="N172" i="51"/>
  <c r="N57" i="52"/>
  <c r="N114" i="52"/>
  <c r="N93" i="52"/>
  <c r="M148" i="52"/>
  <c r="I148" i="52"/>
  <c r="C143" i="52"/>
  <c r="N162" i="52"/>
  <c r="I12" i="53"/>
  <c r="M46" i="53"/>
  <c r="N88" i="53"/>
  <c r="N106" i="53"/>
  <c r="I106" i="53"/>
  <c r="N170" i="53"/>
  <c r="I170" i="53"/>
  <c r="C164" i="53"/>
  <c r="N153" i="53"/>
  <c r="N87" i="54"/>
  <c r="N140" i="54"/>
  <c r="I140" i="54"/>
  <c r="M166" i="54"/>
  <c r="I166" i="54"/>
  <c r="A166" i="54"/>
  <c r="N157" i="54"/>
  <c r="N156" i="54"/>
  <c r="I156" i="54"/>
  <c r="C15" i="55"/>
  <c r="N57" i="55"/>
  <c r="C56" i="55"/>
  <c r="C48" i="55"/>
  <c r="C42" i="55"/>
  <c r="N88" i="55"/>
  <c r="I88" i="55"/>
  <c r="M83" i="55"/>
  <c r="I83" i="55"/>
  <c r="N80" i="55"/>
  <c r="I80" i="55"/>
  <c r="M75" i="55"/>
  <c r="I75" i="55"/>
  <c r="N114" i="55"/>
  <c r="I114" i="55"/>
  <c r="N112" i="55"/>
  <c r="I112" i="55"/>
  <c r="I108" i="55"/>
  <c r="A136" i="55"/>
  <c r="N168" i="55"/>
  <c r="I168" i="55"/>
  <c r="N164" i="55"/>
  <c r="I164" i="55"/>
  <c r="M13" i="56"/>
  <c r="I13" i="56"/>
  <c r="N12" i="56"/>
  <c r="M53" i="56"/>
  <c r="I53" i="56"/>
  <c r="N50" i="56"/>
  <c r="I50" i="56"/>
  <c r="N46" i="56"/>
  <c r="I46" i="56"/>
  <c r="I82" i="56"/>
  <c r="N71" i="56"/>
  <c r="I71" i="56"/>
  <c r="A144" i="56"/>
  <c r="N131" i="56"/>
  <c r="N162" i="56"/>
  <c r="I162" i="56"/>
  <c r="N161" i="56"/>
  <c r="C110" i="50"/>
  <c r="A88" i="50"/>
  <c r="N177" i="51"/>
  <c r="L3" i="52"/>
  <c r="I47" i="50"/>
  <c r="A72" i="50"/>
  <c r="N110" i="50"/>
  <c r="I88" i="50"/>
  <c r="N131" i="50"/>
  <c r="M28" i="51"/>
  <c r="I28" i="51"/>
  <c r="I13" i="51"/>
  <c r="I34" i="51"/>
  <c r="A130" i="51"/>
  <c r="N158" i="51"/>
  <c r="I158" i="51"/>
  <c r="I17" i="52"/>
  <c r="N50" i="52"/>
  <c r="I50" i="52"/>
  <c r="F62" i="52"/>
  <c r="F122" i="53"/>
  <c r="N56" i="50"/>
  <c r="N47" i="50"/>
  <c r="L43" i="50"/>
  <c r="A28" i="50"/>
  <c r="A20" i="50"/>
  <c r="D19" i="50"/>
  <c r="N16" i="50"/>
  <c r="I16" i="50"/>
  <c r="N74" i="50"/>
  <c r="N72" i="50"/>
  <c r="I72" i="50"/>
  <c r="C64" i="50"/>
  <c r="L63" i="50"/>
  <c r="C117" i="50"/>
  <c r="M110" i="50"/>
  <c r="N98" i="50"/>
  <c r="L88" i="50"/>
  <c r="N87" i="50"/>
  <c r="I81" i="50"/>
  <c r="N80" i="50"/>
  <c r="M131" i="50"/>
  <c r="I131" i="50"/>
  <c r="M178" i="50"/>
  <c r="C173" i="50"/>
  <c r="L172" i="50"/>
  <c r="N166" i="50"/>
  <c r="A162" i="50"/>
  <c r="L161" i="50"/>
  <c r="M158" i="50"/>
  <c r="I158" i="50"/>
  <c r="A29" i="51"/>
  <c r="L28" i="51"/>
  <c r="N17" i="51"/>
  <c r="I17" i="51"/>
  <c r="L13" i="51"/>
  <c r="N58" i="51"/>
  <c r="I58" i="51"/>
  <c r="N57" i="51"/>
  <c r="I57" i="51"/>
  <c r="N50" i="51"/>
  <c r="M49" i="51"/>
  <c r="I49" i="51"/>
  <c r="N45" i="51"/>
  <c r="I45" i="51"/>
  <c r="C40" i="51"/>
  <c r="A37" i="51"/>
  <c r="N34" i="51"/>
  <c r="N87" i="51"/>
  <c r="I84" i="51"/>
  <c r="C83" i="51"/>
  <c r="C79" i="51"/>
  <c r="N67" i="51"/>
  <c r="I111" i="51"/>
  <c r="N106" i="51"/>
  <c r="N102" i="51"/>
  <c r="I102" i="51"/>
  <c r="N142" i="51"/>
  <c r="I142" i="51"/>
  <c r="L139" i="51"/>
  <c r="M138" i="51"/>
  <c r="I138" i="51"/>
  <c r="I130" i="51"/>
  <c r="L127" i="51"/>
  <c r="L177" i="51"/>
  <c r="N176" i="51"/>
  <c r="M172" i="51"/>
  <c r="M158" i="51"/>
  <c r="N27" i="52"/>
  <c r="N18" i="52"/>
  <c r="L17" i="52"/>
  <c r="C16" i="52"/>
  <c r="M57" i="52"/>
  <c r="M50" i="52"/>
  <c r="M41" i="52"/>
  <c r="N72" i="52"/>
  <c r="I72" i="52"/>
  <c r="N71" i="52"/>
  <c r="I66" i="52"/>
  <c r="L114" i="52"/>
  <c r="A106" i="52"/>
  <c r="L93" i="52"/>
  <c r="L148" i="52"/>
  <c r="N147" i="52"/>
  <c r="M143" i="52"/>
  <c r="I143" i="52"/>
  <c r="A143" i="52"/>
  <c r="N135" i="52"/>
  <c r="N123" i="52"/>
  <c r="A173" i="52"/>
  <c r="L162" i="52"/>
  <c r="N160" i="52"/>
  <c r="N19" i="53"/>
  <c r="N17" i="53"/>
  <c r="L15" i="53"/>
  <c r="N13" i="53"/>
  <c r="I13" i="53"/>
  <c r="N12" i="53"/>
  <c r="L46" i="53"/>
  <c r="N45" i="53"/>
  <c r="N44" i="53"/>
  <c r="L88" i="53"/>
  <c r="N79" i="53"/>
  <c r="A76" i="53"/>
  <c r="A75" i="53"/>
  <c r="N72" i="53"/>
  <c r="N112" i="53"/>
  <c r="M106" i="53"/>
  <c r="I102" i="53"/>
  <c r="A96" i="53"/>
  <c r="L93" i="53"/>
  <c r="N138" i="53"/>
  <c r="A134" i="53"/>
  <c r="N126" i="53"/>
  <c r="M170" i="53"/>
  <c r="M164" i="53"/>
  <c r="I164" i="53"/>
  <c r="A164" i="53"/>
  <c r="L153" i="53"/>
  <c r="M27" i="54"/>
  <c r="N20" i="54"/>
  <c r="N38" i="54"/>
  <c r="N88" i="54"/>
  <c r="L87" i="54"/>
  <c r="A72" i="54"/>
  <c r="C71" i="54"/>
  <c r="N68" i="54"/>
  <c r="I68" i="54"/>
  <c r="N116" i="54"/>
  <c r="N110" i="54"/>
  <c r="A102" i="54"/>
  <c r="A142" i="54"/>
  <c r="M140" i="54"/>
  <c r="N176" i="54"/>
  <c r="N174" i="54"/>
  <c r="I174" i="54"/>
  <c r="N173" i="54"/>
  <c r="L166" i="54"/>
  <c r="L157" i="54"/>
  <c r="M156" i="54"/>
  <c r="N154" i="54"/>
  <c r="N15" i="55"/>
  <c r="I15" i="55"/>
  <c r="L57" i="55"/>
  <c r="M56" i="55"/>
  <c r="I56" i="55"/>
  <c r="N48" i="55"/>
  <c r="I48" i="55"/>
  <c r="A44" i="55"/>
  <c r="M42" i="55"/>
  <c r="I42" i="55"/>
  <c r="M88" i="55"/>
  <c r="C86" i="55"/>
  <c r="L83" i="55"/>
  <c r="M80" i="55"/>
  <c r="C78" i="55"/>
  <c r="L75" i="55"/>
  <c r="N74" i="55"/>
  <c r="M114" i="55"/>
  <c r="N113" i="55"/>
  <c r="M112" i="55"/>
  <c r="N108" i="55"/>
  <c r="N146" i="55"/>
  <c r="M136" i="55"/>
  <c r="I136" i="55"/>
  <c r="I132" i="55"/>
  <c r="N173" i="55"/>
  <c r="I173" i="55"/>
  <c r="N172" i="55"/>
  <c r="M168" i="55"/>
  <c r="M164" i="55"/>
  <c r="I29" i="56"/>
  <c r="N28" i="56"/>
  <c r="I25" i="56"/>
  <c r="N24" i="56"/>
  <c r="L13" i="56"/>
  <c r="M12" i="56"/>
  <c r="A54" i="56"/>
  <c r="L53" i="56"/>
  <c r="N52" i="56"/>
  <c r="M50" i="56"/>
  <c r="C48" i="56"/>
  <c r="M46" i="56"/>
  <c r="C44" i="56"/>
  <c r="I83" i="56"/>
  <c r="N82" i="56"/>
  <c r="I78" i="56"/>
  <c r="M71" i="56"/>
  <c r="I116" i="56"/>
  <c r="I102" i="56"/>
  <c r="N101" i="56"/>
  <c r="M144" i="56"/>
  <c r="I144" i="56"/>
  <c r="A143" i="56"/>
  <c r="N135" i="56"/>
  <c r="N132" i="56"/>
  <c r="L131" i="56"/>
  <c r="N128" i="56"/>
  <c r="N177" i="56"/>
  <c r="M162" i="56"/>
  <c r="L161" i="56"/>
  <c r="A47" i="50"/>
  <c r="N161" i="50"/>
  <c r="C172" i="51"/>
  <c r="N43" i="50"/>
  <c r="I110" i="50"/>
  <c r="M88" i="50"/>
  <c r="A131" i="50"/>
  <c r="N172" i="50"/>
  <c r="M161" i="50"/>
  <c r="M13" i="51"/>
  <c r="I50" i="51"/>
  <c r="A49" i="51"/>
  <c r="A45" i="51"/>
  <c r="A142" i="51"/>
  <c r="N139" i="51"/>
  <c r="N138" i="51"/>
  <c r="A138" i="51"/>
  <c r="M177" i="51"/>
  <c r="I172" i="51"/>
  <c r="M17" i="52"/>
  <c r="B122" i="53"/>
  <c r="C5" i="50"/>
  <c r="N57" i="50"/>
  <c r="A55" i="50"/>
  <c r="D52" i="50"/>
  <c r="A43" i="50"/>
  <c r="M28" i="50"/>
  <c r="I28" i="50"/>
  <c r="M16" i="50"/>
  <c r="A74" i="50"/>
  <c r="M72" i="50"/>
  <c r="C70" i="50"/>
  <c r="M64" i="50"/>
  <c r="I64" i="50"/>
  <c r="A64" i="50"/>
  <c r="D63" i="50"/>
  <c r="M108" i="50"/>
  <c r="L87" i="50"/>
  <c r="N85" i="50"/>
  <c r="I85" i="50"/>
  <c r="N84" i="50"/>
  <c r="N81" i="50"/>
  <c r="L80" i="50"/>
  <c r="A132" i="50"/>
  <c r="L131" i="50"/>
  <c r="M173" i="50"/>
  <c r="I173" i="50"/>
  <c r="A173" i="50"/>
  <c r="C172" i="50"/>
  <c r="I162" i="50"/>
  <c r="L158" i="50"/>
  <c r="N157" i="50"/>
  <c r="N23" i="51"/>
  <c r="M17" i="51"/>
  <c r="C16" i="51"/>
  <c r="N11" i="51"/>
  <c r="M58" i="51"/>
  <c r="M57" i="51"/>
  <c r="C56" i="51"/>
  <c r="N54" i="51"/>
  <c r="I54" i="51"/>
  <c r="C52" i="51"/>
  <c r="L49" i="51"/>
  <c r="M45" i="51"/>
  <c r="M40" i="51"/>
  <c r="I40" i="51"/>
  <c r="A40" i="51"/>
  <c r="N37" i="51"/>
  <c r="I37" i="51"/>
  <c r="L87" i="51"/>
  <c r="N84" i="51"/>
  <c r="M83" i="51"/>
  <c r="I83" i="51"/>
  <c r="A83" i="51"/>
  <c r="N80" i="51"/>
  <c r="I80" i="51"/>
  <c r="N79" i="51"/>
  <c r="I79" i="51"/>
  <c r="I66" i="51"/>
  <c r="L106" i="51"/>
  <c r="N104" i="51"/>
  <c r="M102" i="51"/>
  <c r="N100" i="51"/>
  <c r="N93" i="51"/>
  <c r="C148" i="51"/>
  <c r="N146" i="51"/>
  <c r="I146" i="51"/>
  <c r="M142" i="51"/>
  <c r="A140" i="51"/>
  <c r="D139" i="51"/>
  <c r="L138" i="51"/>
  <c r="N130" i="51"/>
  <c r="C128" i="51"/>
  <c r="L176" i="51"/>
  <c r="N170" i="51"/>
  <c r="I170" i="51"/>
  <c r="N169" i="51"/>
  <c r="N29" i="52"/>
  <c r="M16" i="52"/>
  <c r="I16" i="52"/>
  <c r="A16" i="52"/>
  <c r="N9" i="52"/>
  <c r="A58" i="52"/>
  <c r="L57" i="52"/>
  <c r="N54" i="52"/>
  <c r="M72" i="52"/>
  <c r="N66" i="52"/>
  <c r="I106" i="52"/>
  <c r="N97" i="52"/>
  <c r="C94" i="52"/>
  <c r="D93" i="52"/>
  <c r="L147" i="52"/>
  <c r="L143" i="52"/>
  <c r="N136" i="52"/>
  <c r="N173" i="52"/>
  <c r="I173" i="52"/>
  <c r="C160" i="52"/>
  <c r="N21" i="53"/>
  <c r="I21" i="53"/>
  <c r="L19" i="53"/>
  <c r="C15" i="53"/>
  <c r="M13" i="53"/>
  <c r="L45" i="53"/>
  <c r="N42" i="53"/>
  <c r="N89" i="53"/>
  <c r="A114" i="53"/>
  <c r="N102" i="53"/>
  <c r="N100" i="53"/>
  <c r="I100" i="53"/>
  <c r="N99" i="53"/>
  <c r="L138" i="53"/>
  <c r="L126" i="53"/>
  <c r="N179" i="53"/>
  <c r="N175" i="53"/>
  <c r="E168" i="53"/>
  <c r="A165" i="53"/>
  <c r="L164" i="53"/>
  <c r="N154" i="53"/>
  <c r="I29" i="54"/>
  <c r="N28" i="54"/>
  <c r="L27" i="54"/>
  <c r="M13" i="54"/>
  <c r="C56" i="54"/>
  <c r="A42" i="54"/>
  <c r="N40" i="54"/>
  <c r="L88" i="54"/>
  <c r="M68" i="54"/>
  <c r="A118" i="54"/>
  <c r="N112" i="54"/>
  <c r="C108" i="54"/>
  <c r="N130" i="54"/>
  <c r="L123" i="54"/>
  <c r="C176" i="54"/>
  <c r="M174" i="54"/>
  <c r="N170" i="54"/>
  <c r="L165" i="54"/>
  <c r="C158" i="54"/>
  <c r="D157" i="54"/>
  <c r="L154" i="54"/>
  <c r="A17" i="55"/>
  <c r="M15" i="55"/>
  <c r="I13" i="55"/>
  <c r="N12" i="55"/>
  <c r="A58" i="55"/>
  <c r="D57" i="55"/>
  <c r="L56" i="55"/>
  <c r="M48" i="55"/>
  <c r="M44" i="55"/>
  <c r="I44" i="55"/>
  <c r="L42" i="55"/>
  <c r="N41" i="55"/>
  <c r="N78" i="55"/>
  <c r="I78" i="55"/>
  <c r="M71" i="55"/>
  <c r="I71" i="55"/>
  <c r="M68" i="55"/>
  <c r="I68" i="55"/>
  <c r="L113" i="55"/>
  <c r="C110" i="55"/>
  <c r="N102" i="55"/>
  <c r="N140" i="55"/>
  <c r="I140" i="55"/>
  <c r="L136" i="55"/>
  <c r="N132" i="55"/>
  <c r="M173" i="55"/>
  <c r="M169" i="55"/>
  <c r="M165" i="55"/>
  <c r="L28" i="56"/>
  <c r="L24" i="56"/>
  <c r="I44" i="56"/>
  <c r="N83" i="56"/>
  <c r="N79" i="56"/>
  <c r="I79" i="56"/>
  <c r="N78" i="56"/>
  <c r="N116" i="56"/>
  <c r="N102" i="56"/>
  <c r="M101" i="56"/>
  <c r="L144" i="56"/>
  <c r="N139" i="56"/>
  <c r="L132" i="56"/>
  <c r="N173" i="56"/>
  <c r="N170" i="56"/>
  <c r="I170" i="56"/>
  <c r="N169" i="56"/>
  <c r="N88" i="50"/>
  <c r="N28" i="51"/>
  <c r="N13" i="51"/>
  <c r="A34" i="51"/>
  <c r="A177" i="51"/>
  <c r="A17" i="52"/>
  <c r="A148" i="52"/>
  <c r="A46" i="53"/>
  <c r="A106" i="53"/>
  <c r="A140" i="54"/>
  <c r="C166" i="54"/>
  <c r="A83" i="55"/>
  <c r="A75" i="55"/>
  <c r="C114" i="55"/>
  <c r="A112" i="55"/>
  <c r="A108" i="55"/>
  <c r="A53" i="56"/>
  <c r="A128" i="56"/>
  <c r="M128" i="56"/>
  <c r="I128" i="56"/>
  <c r="P128" i="56" s="1"/>
  <c r="L128" i="56"/>
  <c r="L123" i="55"/>
  <c r="D123" i="55" s="1"/>
  <c r="L127" i="55"/>
  <c r="D127" i="55" s="1"/>
  <c r="C100" i="54"/>
  <c r="N98" i="54"/>
  <c r="M100" i="54"/>
  <c r="I100" i="54"/>
  <c r="A100" i="54"/>
  <c r="L98" i="54"/>
  <c r="L100" i="54"/>
  <c r="L101" i="56"/>
  <c r="A101" i="56"/>
  <c r="L94" i="55"/>
  <c r="A98" i="55"/>
  <c r="M98" i="55"/>
  <c r="I98" i="55"/>
  <c r="L68" i="54"/>
  <c r="A68" i="54"/>
  <c r="L62" i="55"/>
  <c r="M62" i="55" s="1"/>
  <c r="E62" i="55" s="1"/>
  <c r="C71" i="55"/>
  <c r="N38" i="53"/>
  <c r="L33" i="53"/>
  <c r="M33" i="53" s="1"/>
  <c r="N33" i="53" s="1"/>
  <c r="N41" i="53"/>
  <c r="N40" i="56"/>
  <c r="I40" i="56"/>
  <c r="M40" i="56"/>
  <c r="C40" i="56"/>
  <c r="A38" i="55"/>
  <c r="N38" i="55"/>
  <c r="I38" i="55"/>
  <c r="M38" i="55"/>
  <c r="N11" i="54"/>
  <c r="A9" i="53"/>
  <c r="L3" i="53"/>
  <c r="M9" i="52"/>
  <c r="I9" i="52"/>
  <c r="I3" i="52"/>
  <c r="A3" i="52" s="1"/>
  <c r="N10" i="52"/>
  <c r="L9" i="52"/>
  <c r="N11" i="56"/>
  <c r="K64" i="54"/>
  <c r="L64" i="54" s="1"/>
  <c r="C64" i="54" s="1"/>
  <c r="K64" i="69"/>
  <c r="L64" i="69" s="1"/>
  <c r="M96" i="60"/>
  <c r="D96" i="60"/>
  <c r="C96" i="60"/>
  <c r="N49" i="50"/>
  <c r="D49" i="50"/>
  <c r="D111" i="50"/>
  <c r="A100" i="50"/>
  <c r="D12" i="51"/>
  <c r="D53" i="51"/>
  <c r="D75" i="51"/>
  <c r="N114" i="51"/>
  <c r="D132" i="51"/>
  <c r="A178" i="51"/>
  <c r="D173" i="51"/>
  <c r="D161" i="51"/>
  <c r="N154" i="51"/>
  <c r="B46" i="52"/>
  <c r="L46" i="52"/>
  <c r="N46" i="52"/>
  <c r="D44" i="52"/>
  <c r="C44" i="52"/>
  <c r="N44" i="52"/>
  <c r="D82" i="52"/>
  <c r="A139" i="52"/>
  <c r="M139" i="52"/>
  <c r="E169" i="52"/>
  <c r="L169" i="52"/>
  <c r="B29" i="53"/>
  <c r="M29" i="53"/>
  <c r="I29" i="53"/>
  <c r="N29" i="53"/>
  <c r="L4" i="51"/>
  <c r="D4" i="51" s="1"/>
  <c r="L8" i="51"/>
  <c r="D8" i="51" s="1"/>
  <c r="D63" i="58"/>
  <c r="C63" i="58"/>
  <c r="M63" i="58"/>
  <c r="N63" i="58" s="1"/>
  <c r="F63" i="58" s="1"/>
  <c r="M67" i="58"/>
  <c r="C67" i="58"/>
  <c r="D67" i="58"/>
  <c r="K65" i="54"/>
  <c r="K65" i="69"/>
  <c r="L65" i="69" s="1"/>
  <c r="D93" i="60"/>
  <c r="M93" i="60"/>
  <c r="N93" i="60" s="1"/>
  <c r="F93" i="60" s="1"/>
  <c r="C93" i="60"/>
  <c r="D97" i="60"/>
  <c r="M97" i="60"/>
  <c r="N97" i="60" s="1"/>
  <c r="F97" i="60" s="1"/>
  <c r="C97" i="60"/>
  <c r="E3" i="50"/>
  <c r="D122" i="51"/>
  <c r="E152" i="51"/>
  <c r="L152" i="51"/>
  <c r="N4" i="50"/>
  <c r="C59" i="50"/>
  <c r="D57" i="50"/>
  <c r="L56" i="50"/>
  <c r="M49" i="50"/>
  <c r="I49" i="50"/>
  <c r="C49" i="50"/>
  <c r="L48" i="50"/>
  <c r="M47" i="50"/>
  <c r="D43" i="50"/>
  <c r="N42" i="50"/>
  <c r="N41" i="50"/>
  <c r="N37" i="50"/>
  <c r="N27" i="50"/>
  <c r="N26" i="50"/>
  <c r="N24" i="50"/>
  <c r="N21" i="50"/>
  <c r="L20" i="50"/>
  <c r="F17" i="50"/>
  <c r="L16" i="50"/>
  <c r="D71" i="50"/>
  <c r="L70" i="50"/>
  <c r="A70" i="50"/>
  <c r="N67" i="50"/>
  <c r="N118" i="50"/>
  <c r="B116" i="50"/>
  <c r="N113" i="50"/>
  <c r="M111" i="50"/>
  <c r="I111" i="50"/>
  <c r="A111" i="50"/>
  <c r="L110" i="50"/>
  <c r="A110" i="50"/>
  <c r="B108" i="50"/>
  <c r="N105" i="50"/>
  <c r="N102" i="50"/>
  <c r="N100" i="50"/>
  <c r="I100" i="50"/>
  <c r="D87" i="50"/>
  <c r="M81" i="50"/>
  <c r="D80" i="50"/>
  <c r="N79" i="50"/>
  <c r="M149" i="50"/>
  <c r="N144" i="50"/>
  <c r="D131" i="50"/>
  <c r="C130" i="50"/>
  <c r="N123" i="50"/>
  <c r="A178" i="50"/>
  <c r="N174" i="50"/>
  <c r="I174" i="50"/>
  <c r="N168" i="50"/>
  <c r="L162" i="50"/>
  <c r="D158" i="50"/>
  <c r="L157" i="50"/>
  <c r="C156" i="50"/>
  <c r="L29" i="51"/>
  <c r="N24" i="51"/>
  <c r="L17" i="51"/>
  <c r="D13" i="51"/>
  <c r="M12" i="51"/>
  <c r="I12" i="51"/>
  <c r="C12" i="51"/>
  <c r="A58" i="51"/>
  <c r="L57" i="51"/>
  <c r="M53" i="51"/>
  <c r="I53" i="51"/>
  <c r="A53" i="51"/>
  <c r="L52" i="51"/>
  <c r="A52" i="51"/>
  <c r="M50" i="51"/>
  <c r="D49" i="51"/>
  <c r="M48" i="51"/>
  <c r="L45" i="51"/>
  <c r="D40" i="51"/>
  <c r="L37" i="51"/>
  <c r="M34" i="51"/>
  <c r="N88" i="51"/>
  <c r="I88" i="51"/>
  <c r="M84" i="51"/>
  <c r="D83" i="51"/>
  <c r="N82" i="51"/>
  <c r="L79" i="51"/>
  <c r="N75" i="51"/>
  <c r="I75" i="51"/>
  <c r="N72" i="51"/>
  <c r="M68" i="51"/>
  <c r="I68" i="51"/>
  <c r="C68" i="51"/>
  <c r="L67" i="51"/>
  <c r="M66" i="51"/>
  <c r="N64" i="51"/>
  <c r="M114" i="51"/>
  <c r="I114" i="51"/>
  <c r="C114" i="51"/>
  <c r="L113" i="51"/>
  <c r="N111" i="51"/>
  <c r="D106" i="51"/>
  <c r="L105" i="51"/>
  <c r="N103" i="51"/>
  <c r="L102" i="51"/>
  <c r="A102" i="51"/>
  <c r="D94" i="51"/>
  <c r="L93" i="51"/>
  <c r="D148" i="51"/>
  <c r="L147" i="51"/>
  <c r="L142" i="51"/>
  <c r="L140" i="51"/>
  <c r="M132" i="51"/>
  <c r="I132" i="51"/>
  <c r="C132" i="51"/>
  <c r="L131" i="51"/>
  <c r="M130" i="51"/>
  <c r="L128" i="51"/>
  <c r="N178" i="51"/>
  <c r="I178" i="51"/>
  <c r="D176" i="51"/>
  <c r="M173" i="51"/>
  <c r="I173" i="51"/>
  <c r="A173" i="51"/>
  <c r="L172" i="51"/>
  <c r="L169" i="51"/>
  <c r="N164" i="51"/>
  <c r="I164" i="51"/>
  <c r="M161" i="51"/>
  <c r="I161" i="51"/>
  <c r="A161" i="51"/>
  <c r="M154" i="51"/>
  <c r="I154" i="51"/>
  <c r="C154" i="51"/>
  <c r="C27" i="52"/>
  <c r="N25" i="52"/>
  <c r="N24" i="52"/>
  <c r="C23" i="52"/>
  <c r="D16" i="52"/>
  <c r="N12" i="52"/>
  <c r="I12" i="52"/>
  <c r="A12" i="52"/>
  <c r="L54" i="52"/>
  <c r="B50" i="52"/>
  <c r="L50" i="52"/>
  <c r="D50" i="52"/>
  <c r="E87" i="52"/>
  <c r="N87" i="52"/>
  <c r="N82" i="52"/>
  <c r="I82" i="52"/>
  <c r="C82" i="52"/>
  <c r="B71" i="52"/>
  <c r="L71" i="52"/>
  <c r="A71" i="52"/>
  <c r="I71" i="52"/>
  <c r="M71" i="52"/>
  <c r="M67" i="52"/>
  <c r="N67" i="52"/>
  <c r="D116" i="52"/>
  <c r="M116" i="52"/>
  <c r="C116" i="52"/>
  <c r="D104" i="52"/>
  <c r="L104" i="52"/>
  <c r="A104" i="52"/>
  <c r="I104" i="52"/>
  <c r="M104" i="52"/>
  <c r="A101" i="52"/>
  <c r="L101" i="52"/>
  <c r="N101" i="52"/>
  <c r="N144" i="52"/>
  <c r="I144" i="52"/>
  <c r="D140" i="52"/>
  <c r="B135" i="52"/>
  <c r="A135" i="52"/>
  <c r="L135" i="52"/>
  <c r="C135" i="52"/>
  <c r="I135" i="52"/>
  <c r="M135" i="52"/>
  <c r="D126" i="52"/>
  <c r="C126" i="52"/>
  <c r="L177" i="52"/>
  <c r="N177" i="52"/>
  <c r="A157" i="52"/>
  <c r="D157" i="52"/>
  <c r="L157" i="52"/>
  <c r="M154" i="52"/>
  <c r="A154" i="52"/>
  <c r="I154" i="52"/>
  <c r="N154" i="52"/>
  <c r="C66" i="58"/>
  <c r="M66" i="58"/>
  <c r="D66" i="58"/>
  <c r="M92" i="60"/>
  <c r="D92" i="60"/>
  <c r="C92" i="60"/>
  <c r="N111" i="50"/>
  <c r="A174" i="50"/>
  <c r="N12" i="51"/>
  <c r="N53" i="51"/>
  <c r="N48" i="51"/>
  <c r="A88" i="51"/>
  <c r="N68" i="51"/>
  <c r="D68" i="51"/>
  <c r="D114" i="51"/>
  <c r="N132" i="51"/>
  <c r="N173" i="51"/>
  <c r="C164" i="51"/>
  <c r="N161" i="51"/>
  <c r="D154" i="51"/>
  <c r="D12" i="52"/>
  <c r="B83" i="52"/>
  <c r="L83" i="52"/>
  <c r="A83" i="52"/>
  <c r="I83" i="52"/>
  <c r="M83" i="52"/>
  <c r="B118" i="52"/>
  <c r="A118" i="52"/>
  <c r="L118" i="52"/>
  <c r="C118" i="52"/>
  <c r="I118" i="52"/>
  <c r="M118" i="52"/>
  <c r="B144" i="52"/>
  <c r="L144" i="52"/>
  <c r="D144" i="52"/>
  <c r="L5" i="51"/>
  <c r="M64" i="58"/>
  <c r="C64" i="58"/>
  <c r="D64" i="58"/>
  <c r="K62" i="54"/>
  <c r="L62" i="54" s="1"/>
  <c r="M62" i="54" s="1"/>
  <c r="E62" i="54" s="1"/>
  <c r="K62" i="69"/>
  <c r="L62" i="69" s="1"/>
  <c r="C62" i="69" s="1"/>
  <c r="K66" i="54"/>
  <c r="K66" i="69"/>
  <c r="L66" i="69" s="1"/>
  <c r="M122" i="60"/>
  <c r="C122" i="60"/>
  <c r="D122" i="60"/>
  <c r="M126" i="60"/>
  <c r="D126" i="60"/>
  <c r="C126" i="60"/>
  <c r="C94" i="60"/>
  <c r="M94" i="60"/>
  <c r="D94" i="60"/>
  <c r="F3" i="50"/>
  <c r="A152" i="51"/>
  <c r="F152" i="51"/>
  <c r="D5" i="50"/>
  <c r="L4" i="50"/>
  <c r="N59" i="50"/>
  <c r="I59" i="50"/>
  <c r="A59" i="50"/>
  <c r="M57" i="50"/>
  <c r="I57" i="50"/>
  <c r="C57" i="50"/>
  <c r="C55" i="50"/>
  <c r="A53" i="50"/>
  <c r="L49" i="50"/>
  <c r="A49" i="50"/>
  <c r="D48" i="50"/>
  <c r="M43" i="50"/>
  <c r="I43" i="50"/>
  <c r="C43" i="50"/>
  <c r="L42" i="50"/>
  <c r="C41" i="50"/>
  <c r="N38" i="50"/>
  <c r="D34" i="50"/>
  <c r="D28" i="50"/>
  <c r="L27" i="50"/>
  <c r="C26" i="50"/>
  <c r="N18" i="50"/>
  <c r="D15" i="50"/>
  <c r="N9" i="50"/>
  <c r="C72" i="50"/>
  <c r="L67" i="50"/>
  <c r="D64" i="50"/>
  <c r="L111" i="50"/>
  <c r="A102" i="50"/>
  <c r="M100" i="50"/>
  <c r="D88" i="50"/>
  <c r="M87" i="50"/>
  <c r="I87" i="50"/>
  <c r="C87" i="50"/>
  <c r="A85" i="50"/>
  <c r="M80" i="50"/>
  <c r="I80" i="50"/>
  <c r="C80" i="50"/>
  <c r="L79" i="50"/>
  <c r="B149" i="50"/>
  <c r="N146" i="50"/>
  <c r="N139" i="50"/>
  <c r="N137" i="50"/>
  <c r="C134" i="50"/>
  <c r="D132" i="50"/>
  <c r="C131" i="50"/>
  <c r="N127" i="50"/>
  <c r="N125" i="50"/>
  <c r="L123" i="50"/>
  <c r="N178" i="50"/>
  <c r="I178" i="50"/>
  <c r="D176" i="50"/>
  <c r="M174" i="50"/>
  <c r="D173" i="50"/>
  <c r="N165" i="50"/>
  <c r="D161" i="50"/>
  <c r="C160" i="50"/>
  <c r="D157" i="50"/>
  <c r="C28" i="51"/>
  <c r="N21" i="51"/>
  <c r="D16" i="51"/>
  <c r="C15" i="51"/>
  <c r="L12" i="51"/>
  <c r="D56" i="51"/>
  <c r="A54" i="51"/>
  <c r="L53" i="51"/>
  <c r="L48" i="51"/>
  <c r="M88" i="51"/>
  <c r="L82" i="51"/>
  <c r="N76" i="51"/>
  <c r="N74" i="51"/>
  <c r="L68" i="51"/>
  <c r="A68" i="51"/>
  <c r="D67" i="51"/>
  <c r="B115" i="51"/>
  <c r="L114" i="51"/>
  <c r="A114" i="51"/>
  <c r="D113" i="51"/>
  <c r="N109" i="51"/>
  <c r="N107" i="51"/>
  <c r="M106" i="51"/>
  <c r="I106" i="51"/>
  <c r="C106" i="51"/>
  <c r="M94" i="51"/>
  <c r="I94" i="51"/>
  <c r="C94" i="51"/>
  <c r="C138" i="51"/>
  <c r="L132" i="51"/>
  <c r="A132" i="51"/>
  <c r="D131" i="51"/>
  <c r="M178" i="51"/>
  <c r="D177" i="51"/>
  <c r="M176" i="51"/>
  <c r="I176" i="51"/>
  <c r="C176" i="51"/>
  <c r="L173" i="51"/>
  <c r="A170" i="51"/>
  <c r="A162" i="51"/>
  <c r="L161" i="51"/>
  <c r="L25" i="52"/>
  <c r="L24" i="52"/>
  <c r="D17" i="52"/>
  <c r="D9" i="52"/>
  <c r="D58" i="52"/>
  <c r="L45" i="52"/>
  <c r="N45" i="52"/>
  <c r="N83" i="52"/>
  <c r="M82" i="52"/>
  <c r="L64" i="52"/>
  <c r="N64" i="52"/>
  <c r="N118" i="52"/>
  <c r="I116" i="52"/>
  <c r="A116" i="52"/>
  <c r="L108" i="52"/>
  <c r="N108" i="52"/>
  <c r="M144" i="52"/>
  <c r="I140" i="52"/>
  <c r="F137" i="52"/>
  <c r="D130" i="52"/>
  <c r="C130" i="52"/>
  <c r="N169" i="52"/>
  <c r="C62" i="58"/>
  <c r="D62" i="58"/>
  <c r="M62" i="58"/>
  <c r="D124" i="60"/>
  <c r="M124" i="60"/>
  <c r="C124" i="60"/>
  <c r="M65" i="58"/>
  <c r="D65" i="58"/>
  <c r="K63" i="54"/>
  <c r="K63" i="69"/>
  <c r="L63" i="69" s="1"/>
  <c r="K67" i="54"/>
  <c r="K67" i="69"/>
  <c r="L67" i="69" s="1"/>
  <c r="D123" i="60"/>
  <c r="C123" i="60"/>
  <c r="M123" i="60"/>
  <c r="N123" i="60" s="1"/>
  <c r="F123" i="60" s="1"/>
  <c r="D127" i="60"/>
  <c r="C127" i="60"/>
  <c r="M127" i="60"/>
  <c r="N127" i="60" s="1"/>
  <c r="F127" i="60" s="1"/>
  <c r="M3" i="50"/>
  <c r="B152" i="51"/>
  <c r="C47" i="50"/>
  <c r="D42" i="50"/>
  <c r="D27" i="50"/>
  <c r="D20" i="50"/>
  <c r="C18" i="50"/>
  <c r="D16" i="50"/>
  <c r="D70" i="50"/>
  <c r="D110" i="50"/>
  <c r="A81" i="50"/>
  <c r="D79" i="50"/>
  <c r="A139" i="50"/>
  <c r="A127" i="50"/>
  <c r="A165" i="50"/>
  <c r="D162" i="50"/>
  <c r="D29" i="51"/>
  <c r="D17" i="51"/>
  <c r="D57" i="51"/>
  <c r="D52" i="51"/>
  <c r="A50" i="51"/>
  <c r="D48" i="51"/>
  <c r="D45" i="51"/>
  <c r="D37" i="51"/>
  <c r="A84" i="51"/>
  <c r="C82" i="51"/>
  <c r="D79" i="51"/>
  <c r="D102" i="51"/>
  <c r="C142" i="51"/>
  <c r="C140" i="51"/>
  <c r="C130" i="51"/>
  <c r="D172" i="51"/>
  <c r="A46" i="52"/>
  <c r="D83" i="52"/>
  <c r="E79" i="52"/>
  <c r="N79" i="52"/>
  <c r="D118" i="52"/>
  <c r="A117" i="52"/>
  <c r="D117" i="52"/>
  <c r="L117" i="52"/>
  <c r="N116" i="52"/>
  <c r="D109" i="52"/>
  <c r="D105" i="52"/>
  <c r="L105" i="52"/>
  <c r="M100" i="52"/>
  <c r="I100" i="52"/>
  <c r="N100" i="52"/>
  <c r="B94" i="52"/>
  <c r="A94" i="52"/>
  <c r="L94" i="52"/>
  <c r="D94" i="52"/>
  <c r="D142" i="52"/>
  <c r="C142" i="52"/>
  <c r="C132" i="52"/>
  <c r="L132" i="52"/>
  <c r="B178" i="52"/>
  <c r="L178" i="52"/>
  <c r="N178" i="52"/>
  <c r="D176" i="52"/>
  <c r="C176" i="52"/>
  <c r="N176" i="52"/>
  <c r="A29" i="53"/>
  <c r="A25" i="53"/>
  <c r="N23" i="53"/>
  <c r="M16" i="53"/>
  <c r="I16" i="53"/>
  <c r="A16" i="53"/>
  <c r="N54" i="53"/>
  <c r="D42" i="53"/>
  <c r="M41" i="53"/>
  <c r="C41" i="53"/>
  <c r="M38" i="53"/>
  <c r="A38" i="53"/>
  <c r="D87" i="53"/>
  <c r="D79" i="53"/>
  <c r="D72" i="53"/>
  <c r="M71" i="53"/>
  <c r="I71" i="53"/>
  <c r="C71" i="53"/>
  <c r="N68" i="53"/>
  <c r="I68" i="53"/>
  <c r="N117" i="53"/>
  <c r="M112" i="53"/>
  <c r="I112" i="53"/>
  <c r="C112" i="53"/>
  <c r="N108" i="53"/>
  <c r="I108" i="53"/>
  <c r="M104" i="53"/>
  <c r="I104" i="53"/>
  <c r="C104" i="53"/>
  <c r="N101" i="53"/>
  <c r="C94" i="53"/>
  <c r="N147" i="53"/>
  <c r="C137" i="53"/>
  <c r="D125" i="53"/>
  <c r="N172" i="53"/>
  <c r="I172" i="53"/>
  <c r="A166" i="53"/>
  <c r="N161" i="53"/>
  <c r="I161" i="53"/>
  <c r="D160" i="53"/>
  <c r="M154" i="53"/>
  <c r="I154" i="53"/>
  <c r="C154" i="53"/>
  <c r="M28" i="54"/>
  <c r="I28" i="54"/>
  <c r="A28" i="54"/>
  <c r="A25" i="54"/>
  <c r="D54" i="54"/>
  <c r="N50" i="54"/>
  <c r="I50" i="54"/>
  <c r="D41" i="54"/>
  <c r="N76" i="54"/>
  <c r="N75" i="54"/>
  <c r="D116" i="54"/>
  <c r="C110" i="54"/>
  <c r="C130" i="54"/>
  <c r="A23" i="55"/>
  <c r="A9" i="55"/>
  <c r="C50" i="55"/>
  <c r="D87" i="55"/>
  <c r="D79" i="55"/>
  <c r="A72" i="55"/>
  <c r="D148" i="55"/>
  <c r="D143" i="55"/>
  <c r="D131" i="55"/>
  <c r="D20" i="56"/>
  <c r="C52" i="56"/>
  <c r="D49" i="56"/>
  <c r="D45" i="56"/>
  <c r="D41" i="56"/>
  <c r="D86" i="56"/>
  <c r="A106" i="56"/>
  <c r="D140" i="56"/>
  <c r="A158" i="56"/>
  <c r="E63" i="62"/>
  <c r="D125" i="62"/>
  <c r="E4" i="63"/>
  <c r="D6" i="63"/>
  <c r="M6" i="63"/>
  <c r="M36" i="63"/>
  <c r="N36" i="63" s="1"/>
  <c r="F36" i="63" s="1"/>
  <c r="D7" i="63"/>
  <c r="D126" i="62"/>
  <c r="D41" i="52"/>
  <c r="L37" i="52"/>
  <c r="D37" i="52" s="1"/>
  <c r="D75" i="52"/>
  <c r="D147" i="52"/>
  <c r="D136" i="52"/>
  <c r="D162" i="52"/>
  <c r="C156" i="52"/>
  <c r="N25" i="53"/>
  <c r="I25" i="53"/>
  <c r="L23" i="53"/>
  <c r="A21" i="53"/>
  <c r="A17" i="53"/>
  <c r="L16" i="53"/>
  <c r="M54" i="53"/>
  <c r="N48" i="53"/>
  <c r="C45" i="53"/>
  <c r="M42" i="53"/>
  <c r="A42" i="53"/>
  <c r="L41" i="53"/>
  <c r="L38" i="53"/>
  <c r="D88" i="53"/>
  <c r="M87" i="53"/>
  <c r="I87" i="53"/>
  <c r="C87" i="53"/>
  <c r="N84" i="53"/>
  <c r="D80" i="53"/>
  <c r="M79" i="53"/>
  <c r="I79" i="53"/>
  <c r="C79" i="53"/>
  <c r="D75" i="53"/>
  <c r="M72" i="53"/>
  <c r="I72" i="53"/>
  <c r="A72" i="53"/>
  <c r="L71" i="53"/>
  <c r="M68" i="53"/>
  <c r="L117" i="53"/>
  <c r="N115" i="53"/>
  <c r="L112" i="53"/>
  <c r="A112" i="53"/>
  <c r="N109" i="53"/>
  <c r="M108" i="53"/>
  <c r="N107" i="53"/>
  <c r="L104" i="53"/>
  <c r="A104" i="53"/>
  <c r="L101" i="53"/>
  <c r="C98" i="53"/>
  <c r="D96" i="53"/>
  <c r="I94" i="53"/>
  <c r="L147" i="53"/>
  <c r="N140" i="53"/>
  <c r="D138" i="53"/>
  <c r="M137" i="53"/>
  <c r="I137" i="53"/>
  <c r="N128" i="53"/>
  <c r="D126" i="53"/>
  <c r="M125" i="53"/>
  <c r="I125" i="53"/>
  <c r="C125" i="53"/>
  <c r="A178" i="53"/>
  <c r="M172" i="53"/>
  <c r="N171" i="53"/>
  <c r="I166" i="53"/>
  <c r="D164" i="53"/>
  <c r="N163" i="53"/>
  <c r="M161" i="53"/>
  <c r="N160" i="53"/>
  <c r="I160" i="53"/>
  <c r="N155" i="53"/>
  <c r="L154" i="53"/>
  <c r="A154" i="53"/>
  <c r="D153" i="53"/>
  <c r="A29" i="54"/>
  <c r="L28" i="54"/>
  <c r="E27" i="54"/>
  <c r="N25" i="54"/>
  <c r="I25" i="54"/>
  <c r="M21" i="54"/>
  <c r="N12" i="54"/>
  <c r="I54" i="54"/>
  <c r="C52" i="54"/>
  <c r="M50" i="54"/>
  <c r="D42" i="54"/>
  <c r="M41" i="54"/>
  <c r="I41" i="54"/>
  <c r="C41" i="54"/>
  <c r="C40" i="54"/>
  <c r="E34" i="54"/>
  <c r="D87" i="54"/>
  <c r="D84" i="54"/>
  <c r="N82" i="54"/>
  <c r="L76" i="54"/>
  <c r="L75" i="54"/>
  <c r="A71" i="54"/>
  <c r="L117" i="54"/>
  <c r="M116" i="54"/>
  <c r="I116" i="54"/>
  <c r="C116" i="54"/>
  <c r="M110" i="54"/>
  <c r="I110" i="54"/>
  <c r="A110" i="54"/>
  <c r="L102" i="54"/>
  <c r="D100" i="54"/>
  <c r="N99" i="54"/>
  <c r="A98" i="54"/>
  <c r="D147" i="54"/>
  <c r="L140" i="54"/>
  <c r="C138" i="54"/>
  <c r="L132" i="54"/>
  <c r="L131" i="54"/>
  <c r="M130" i="54"/>
  <c r="I130" i="54"/>
  <c r="P130" i="54" s="1"/>
  <c r="A130" i="54"/>
  <c r="C124" i="54"/>
  <c r="D123" i="54"/>
  <c r="N178" i="54"/>
  <c r="L173" i="54"/>
  <c r="C172" i="54"/>
  <c r="L158" i="54"/>
  <c r="A158" i="54"/>
  <c r="D154" i="54"/>
  <c r="N153" i="54"/>
  <c r="N27" i="55"/>
  <c r="M25" i="55"/>
  <c r="N23" i="55"/>
  <c r="L15" i="55"/>
  <c r="A15" i="55"/>
  <c r="L12" i="55"/>
  <c r="D11" i="55"/>
  <c r="N9" i="55"/>
  <c r="I9" i="55"/>
  <c r="L58" i="55"/>
  <c r="M50" i="55"/>
  <c r="I50" i="55"/>
  <c r="A50" i="55"/>
  <c r="D49" i="55"/>
  <c r="L48" i="55"/>
  <c r="C44" i="55"/>
  <c r="D42" i="55"/>
  <c r="L41" i="55"/>
  <c r="N39" i="55"/>
  <c r="L38" i="55"/>
  <c r="M87" i="55"/>
  <c r="I87" i="55"/>
  <c r="A87" i="55"/>
  <c r="L86" i="55"/>
  <c r="A86" i="55"/>
  <c r="M84" i="55"/>
  <c r="D83" i="55"/>
  <c r="M79" i="55"/>
  <c r="I79" i="55"/>
  <c r="P79" i="55" s="1"/>
  <c r="A79" i="55"/>
  <c r="L78" i="55"/>
  <c r="A78" i="55"/>
  <c r="M76" i="55"/>
  <c r="D75" i="55"/>
  <c r="M74" i="55"/>
  <c r="I72" i="55"/>
  <c r="N70" i="55"/>
  <c r="L114" i="55"/>
  <c r="A114" i="55"/>
  <c r="D113" i="55"/>
  <c r="N109" i="55"/>
  <c r="M108" i="55"/>
  <c r="I148" i="55"/>
  <c r="C146" i="55"/>
  <c r="M144" i="55"/>
  <c r="N143" i="55"/>
  <c r="I143" i="55"/>
  <c r="D140" i="55"/>
  <c r="D135" i="55"/>
  <c r="C134" i="55"/>
  <c r="M132" i="55"/>
  <c r="N131" i="55"/>
  <c r="I131" i="55"/>
  <c r="P131" i="55" s="1"/>
  <c r="N128" i="55"/>
  <c r="N177" i="55"/>
  <c r="M176" i="55"/>
  <c r="L172" i="55"/>
  <c r="D169" i="55"/>
  <c r="D165" i="55"/>
  <c r="N162" i="55"/>
  <c r="N161" i="55"/>
  <c r="N160" i="55"/>
  <c r="N29" i="56"/>
  <c r="D28" i="56"/>
  <c r="L27" i="56"/>
  <c r="N25" i="56"/>
  <c r="D24" i="56"/>
  <c r="L23" i="56"/>
  <c r="N20" i="56"/>
  <c r="I20" i="56"/>
  <c r="N17" i="56"/>
  <c r="I17" i="56"/>
  <c r="N16" i="56"/>
  <c r="A13" i="56"/>
  <c r="L12" i="56"/>
  <c r="C11" i="56"/>
  <c r="D53" i="56"/>
  <c r="M52" i="56"/>
  <c r="I52" i="56"/>
  <c r="M49" i="56"/>
  <c r="I49" i="56"/>
  <c r="A49" i="56"/>
  <c r="L48" i="56"/>
  <c r="M45" i="56"/>
  <c r="I45" i="56"/>
  <c r="A45" i="56"/>
  <c r="L44" i="56"/>
  <c r="A44" i="56"/>
  <c r="M41" i="56"/>
  <c r="I41" i="56"/>
  <c r="A41" i="56"/>
  <c r="L40" i="56"/>
  <c r="N86" i="56"/>
  <c r="I86" i="56"/>
  <c r="M82" i="56"/>
  <c r="M78" i="56"/>
  <c r="M74" i="56"/>
  <c r="M70" i="56"/>
  <c r="M110" i="56"/>
  <c r="N106" i="56"/>
  <c r="I106" i="56"/>
  <c r="M102" i="56"/>
  <c r="D101" i="56"/>
  <c r="N100" i="56"/>
  <c r="N148" i="56"/>
  <c r="N147" i="56"/>
  <c r="D143" i="56"/>
  <c r="N142" i="56"/>
  <c r="N140" i="56"/>
  <c r="I140" i="56"/>
  <c r="A132" i="56"/>
  <c r="C131" i="56"/>
  <c r="M174" i="56"/>
  <c r="L169" i="56"/>
  <c r="L168" i="56"/>
  <c r="A166" i="56"/>
  <c r="A165" i="56"/>
  <c r="A162" i="56"/>
  <c r="A161" i="56"/>
  <c r="C160" i="56"/>
  <c r="N158" i="56"/>
  <c r="I158" i="56"/>
  <c r="C3" i="62"/>
  <c r="D6" i="62"/>
  <c r="D35" i="63"/>
  <c r="E36" i="62"/>
  <c r="M34" i="63"/>
  <c r="N34" i="63" s="1"/>
  <c r="F34" i="63" s="1"/>
  <c r="D64" i="63"/>
  <c r="C8" i="62"/>
  <c r="D67" i="63"/>
  <c r="N41" i="52"/>
  <c r="I41" i="52"/>
  <c r="M75" i="52"/>
  <c r="I75" i="52"/>
  <c r="A75" i="52"/>
  <c r="A72" i="52"/>
  <c r="C106" i="52"/>
  <c r="D148" i="52"/>
  <c r="M147" i="52"/>
  <c r="I147" i="52"/>
  <c r="C147" i="52"/>
  <c r="D143" i="52"/>
  <c r="M136" i="52"/>
  <c r="I136" i="52"/>
  <c r="A136" i="52"/>
  <c r="M162" i="52"/>
  <c r="I162" i="52"/>
  <c r="A162" i="52"/>
  <c r="M25" i="53"/>
  <c r="E23" i="53"/>
  <c r="N15" i="53"/>
  <c r="D9" i="53"/>
  <c r="D46" i="53"/>
  <c r="M45" i="53"/>
  <c r="L42" i="53"/>
  <c r="N40" i="53"/>
  <c r="A34" i="53"/>
  <c r="M88" i="53"/>
  <c r="I88" i="53"/>
  <c r="A88" i="53"/>
  <c r="L87" i="53"/>
  <c r="M80" i="53"/>
  <c r="I80" i="53"/>
  <c r="A80" i="53"/>
  <c r="L79" i="53"/>
  <c r="A79" i="53"/>
  <c r="D76" i="53"/>
  <c r="M75" i="53"/>
  <c r="I75" i="53"/>
  <c r="C75" i="53"/>
  <c r="N73" i="53"/>
  <c r="L72" i="53"/>
  <c r="C114" i="53"/>
  <c r="L109" i="53"/>
  <c r="C106" i="53"/>
  <c r="N98" i="53"/>
  <c r="I98" i="53"/>
  <c r="A98" i="53"/>
  <c r="M96" i="53"/>
  <c r="I96" i="53"/>
  <c r="C96" i="53"/>
  <c r="N93" i="53"/>
  <c r="N141" i="53"/>
  <c r="M138" i="53"/>
  <c r="I138" i="53"/>
  <c r="A138" i="53"/>
  <c r="L137" i="53"/>
  <c r="N136" i="53"/>
  <c r="D134" i="53"/>
  <c r="N129" i="53"/>
  <c r="M126" i="53"/>
  <c r="I126" i="53"/>
  <c r="A126" i="53"/>
  <c r="L125" i="53"/>
  <c r="A125" i="53"/>
  <c r="N178" i="53"/>
  <c r="I178" i="53"/>
  <c r="A170" i="53"/>
  <c r="N166" i="53"/>
  <c r="D165" i="53"/>
  <c r="M160" i="53"/>
  <c r="N159" i="53"/>
  <c r="M25" i="54"/>
  <c r="N23" i="54"/>
  <c r="N19" i="54"/>
  <c r="M17" i="54"/>
  <c r="N54" i="54"/>
  <c r="L41" i="54"/>
  <c r="A41" i="54"/>
  <c r="C82" i="54"/>
  <c r="A76" i="54"/>
  <c r="C75" i="54"/>
  <c r="D68" i="54"/>
  <c r="C118" i="54"/>
  <c r="D117" i="54"/>
  <c r="L116" i="54"/>
  <c r="A116" i="54"/>
  <c r="L110" i="54"/>
  <c r="D108" i="54"/>
  <c r="L101" i="54"/>
  <c r="N142" i="54"/>
  <c r="L139" i="54"/>
  <c r="M138" i="54"/>
  <c r="I138" i="54"/>
  <c r="A138" i="54"/>
  <c r="C132" i="54"/>
  <c r="D131" i="54"/>
  <c r="L130" i="54"/>
  <c r="A124" i="54"/>
  <c r="D174" i="54"/>
  <c r="D173" i="54"/>
  <c r="D166" i="54"/>
  <c r="N165" i="54"/>
  <c r="N164" i="54"/>
  <c r="C156" i="54"/>
  <c r="M154" i="54"/>
  <c r="I154" i="54"/>
  <c r="C154" i="54"/>
  <c r="L153" i="54"/>
  <c r="A25" i="55"/>
  <c r="L23" i="55"/>
  <c r="C17" i="55"/>
  <c r="M9" i="55"/>
  <c r="D56" i="55"/>
  <c r="L50" i="55"/>
  <c r="A88" i="55"/>
  <c r="L87" i="55"/>
  <c r="A80" i="55"/>
  <c r="L79" i="55"/>
  <c r="L74" i="55"/>
  <c r="D71" i="55"/>
  <c r="L70" i="55"/>
  <c r="A68" i="55"/>
  <c r="C112" i="55"/>
  <c r="D110" i="55"/>
  <c r="L109" i="55"/>
  <c r="C98" i="55"/>
  <c r="N148" i="55"/>
  <c r="M143" i="55"/>
  <c r="N142" i="55"/>
  <c r="C139" i="55"/>
  <c r="D136" i="55"/>
  <c r="C135" i="55"/>
  <c r="M131" i="55"/>
  <c r="N130" i="55"/>
  <c r="L177" i="55"/>
  <c r="D173" i="55"/>
  <c r="N169" i="55"/>
  <c r="I169" i="55"/>
  <c r="D168" i="55"/>
  <c r="N165" i="55"/>
  <c r="I165" i="55"/>
  <c r="D164" i="55"/>
  <c r="L161" i="55"/>
  <c r="L160" i="55"/>
  <c r="N158" i="55"/>
  <c r="M28" i="56"/>
  <c r="I28" i="56"/>
  <c r="A28" i="56"/>
  <c r="D27" i="56"/>
  <c r="M24" i="56"/>
  <c r="I24" i="56"/>
  <c r="C24" i="56"/>
  <c r="M20" i="56"/>
  <c r="N19" i="56"/>
  <c r="M17" i="56"/>
  <c r="C54" i="56"/>
  <c r="L52" i="56"/>
  <c r="A50" i="56"/>
  <c r="L49" i="56"/>
  <c r="A46" i="56"/>
  <c r="L45" i="56"/>
  <c r="L41" i="56"/>
  <c r="N39" i="56"/>
  <c r="D83" i="56"/>
  <c r="D79" i="56"/>
  <c r="D75" i="56"/>
  <c r="D71" i="56"/>
  <c r="D116" i="56"/>
  <c r="M106" i="56"/>
  <c r="N105" i="56"/>
  <c r="I101" i="56"/>
  <c r="C101" i="56"/>
  <c r="L100" i="56"/>
  <c r="L148" i="56"/>
  <c r="A147" i="56"/>
  <c r="D144" i="56"/>
  <c r="I143" i="56"/>
  <c r="C143" i="56"/>
  <c r="C142" i="56"/>
  <c r="M140" i="56"/>
  <c r="N138" i="56"/>
  <c r="A131" i="56"/>
  <c r="D128" i="56"/>
  <c r="M178" i="56"/>
  <c r="N176" i="56"/>
  <c r="A170" i="56"/>
  <c r="A169" i="56"/>
  <c r="C168" i="56"/>
  <c r="A160" i="56"/>
  <c r="M158" i="56"/>
  <c r="N3" i="62"/>
  <c r="F3" i="62" s="1"/>
  <c r="D5" i="63"/>
  <c r="D33" i="63"/>
  <c r="D96" i="63"/>
  <c r="C123" i="62"/>
  <c r="M67" i="63"/>
  <c r="D16" i="53"/>
  <c r="D41" i="53"/>
  <c r="D38" i="53"/>
  <c r="D71" i="53"/>
  <c r="D112" i="53"/>
  <c r="D104" i="53"/>
  <c r="D161" i="53"/>
  <c r="D154" i="53"/>
  <c r="D28" i="54"/>
  <c r="C102" i="54"/>
  <c r="D101" i="54"/>
  <c r="C140" i="54"/>
  <c r="D139" i="54"/>
  <c r="A132" i="54"/>
  <c r="C164" i="54"/>
  <c r="D158" i="54"/>
  <c r="D153" i="54"/>
  <c r="C23" i="55"/>
  <c r="D15" i="55"/>
  <c r="C58" i="55"/>
  <c r="D48" i="55"/>
  <c r="C38" i="55"/>
  <c r="D86" i="55"/>
  <c r="A84" i="55"/>
  <c r="D78" i="55"/>
  <c r="A76" i="55"/>
  <c r="D74" i="55"/>
  <c r="D114" i="55"/>
  <c r="C108" i="55"/>
  <c r="D144" i="55"/>
  <c r="C142" i="55"/>
  <c r="D132" i="55"/>
  <c r="D176" i="55"/>
  <c r="A162" i="55"/>
  <c r="D161" i="55"/>
  <c r="C160" i="55"/>
  <c r="A29" i="56"/>
  <c r="A25" i="56"/>
  <c r="D48" i="56"/>
  <c r="D44" i="56"/>
  <c r="D40" i="56"/>
  <c r="D78" i="56"/>
  <c r="D74" i="56"/>
  <c r="A110" i="56"/>
  <c r="A105" i="56"/>
  <c r="A102" i="56"/>
  <c r="D100" i="56"/>
  <c r="C138" i="56"/>
  <c r="A168" i="56"/>
  <c r="D32" i="62"/>
  <c r="M6" i="62"/>
  <c r="N6" i="62" s="1"/>
  <c r="F6" i="62" s="1"/>
  <c r="M35" i="62"/>
  <c r="N35" i="62" s="1"/>
  <c r="F35" i="62" s="1"/>
  <c r="E67" i="62"/>
  <c r="D65" i="63"/>
  <c r="E93" i="63"/>
  <c r="M95" i="63"/>
  <c r="E95" i="63" s="1"/>
  <c r="E8" i="62"/>
  <c r="M7" i="62"/>
  <c r="E6" i="62"/>
  <c r="C7" i="62"/>
  <c r="N125" i="63"/>
  <c r="F125" i="63" s="1"/>
  <c r="E125" i="63"/>
  <c r="D126" i="63"/>
  <c r="D124" i="63"/>
  <c r="E127" i="63"/>
  <c r="M124" i="63"/>
  <c r="C125" i="63"/>
  <c r="M126" i="63"/>
  <c r="N126" i="62"/>
  <c r="F126" i="62" s="1"/>
  <c r="E126" i="62"/>
  <c r="M125" i="62"/>
  <c r="D124" i="62"/>
  <c r="M124" i="62"/>
  <c r="E123" i="62"/>
  <c r="C126" i="62"/>
  <c r="N127" i="62"/>
  <c r="F127" i="62" s="1"/>
  <c r="C122" i="62"/>
  <c r="E94" i="63"/>
  <c r="N94" i="63"/>
  <c r="F94" i="63" s="1"/>
  <c r="C97" i="63"/>
  <c r="N92" i="63"/>
  <c r="F92" i="63" s="1"/>
  <c r="M97" i="63"/>
  <c r="N95" i="63"/>
  <c r="F95" i="63" s="1"/>
  <c r="M96" i="63"/>
  <c r="E63" i="63"/>
  <c r="M66" i="63"/>
  <c r="M64" i="63"/>
  <c r="E65" i="63"/>
  <c r="D66" i="63"/>
  <c r="N66" i="62"/>
  <c r="F66" i="62" s="1"/>
  <c r="E66" i="62"/>
  <c r="M65" i="62"/>
  <c r="N64" i="62"/>
  <c r="F64" i="62" s="1"/>
  <c r="N62" i="62"/>
  <c r="F62" i="62" s="1"/>
  <c r="C65" i="62"/>
  <c r="C64" i="62"/>
  <c r="C66" i="62"/>
  <c r="D64" i="62"/>
  <c r="N33" i="63"/>
  <c r="F33" i="63" s="1"/>
  <c r="E32" i="63"/>
  <c r="N32" i="63"/>
  <c r="F32" i="63" s="1"/>
  <c r="D36" i="63"/>
  <c r="E34" i="63"/>
  <c r="E36" i="63"/>
  <c r="M35" i="63"/>
  <c r="D35" i="62"/>
  <c r="N37" i="62"/>
  <c r="F37" i="62" s="1"/>
  <c r="N33" i="62"/>
  <c r="F33" i="62" s="1"/>
  <c r="M32" i="62"/>
  <c r="E35" i="62"/>
  <c r="D34" i="62"/>
  <c r="M34" i="62"/>
  <c r="E5" i="63"/>
  <c r="N5" i="63"/>
  <c r="F5" i="63" s="1"/>
  <c r="M7" i="63"/>
  <c r="D3" i="63"/>
  <c r="C5" i="63"/>
  <c r="D4" i="63"/>
  <c r="D152" i="57"/>
  <c r="E157" i="57"/>
  <c r="I5" i="51"/>
  <c r="A5" i="51" s="1"/>
  <c r="M62" i="69"/>
  <c r="D62" i="69"/>
  <c r="M155" i="62"/>
  <c r="N154" i="62"/>
  <c r="F154" i="62" s="1"/>
  <c r="E154" i="62"/>
  <c r="E153" i="62"/>
  <c r="M156" i="62"/>
  <c r="C156" i="62"/>
  <c r="E153" i="61"/>
  <c r="E157" i="61"/>
  <c r="E156" i="61"/>
  <c r="N156" i="61"/>
  <c r="F156" i="61" s="1"/>
  <c r="N154" i="61"/>
  <c r="F154" i="61" s="1"/>
  <c r="E154" i="61"/>
  <c r="D155" i="61"/>
  <c r="M155" i="61"/>
  <c r="N124" i="61"/>
  <c r="F124" i="61" s="1"/>
  <c r="E124" i="61"/>
  <c r="M126" i="61"/>
  <c r="C126" i="61"/>
  <c r="M125" i="61"/>
  <c r="D126" i="61"/>
  <c r="N155" i="60"/>
  <c r="F155" i="60" s="1"/>
  <c r="E155" i="60"/>
  <c r="D155" i="60"/>
  <c r="D156" i="60"/>
  <c r="M156" i="60"/>
  <c r="D125" i="60"/>
  <c r="E126" i="60"/>
  <c r="N126" i="60"/>
  <c r="F126" i="60" s="1"/>
  <c r="N124" i="60"/>
  <c r="F124" i="60" s="1"/>
  <c r="E124" i="60"/>
  <c r="E123" i="60"/>
  <c r="E127" i="60"/>
  <c r="M125" i="60"/>
  <c r="E96" i="60"/>
  <c r="N96" i="60"/>
  <c r="F96" i="60" s="1"/>
  <c r="N94" i="60"/>
  <c r="F94" i="60" s="1"/>
  <c r="E94" i="60"/>
  <c r="E93" i="60"/>
  <c r="E97" i="60"/>
  <c r="D95" i="60"/>
  <c r="M95" i="60"/>
  <c r="N155" i="59"/>
  <c r="F155" i="59" s="1"/>
  <c r="E155" i="59"/>
  <c r="E153" i="59"/>
  <c r="M156" i="59"/>
  <c r="E157" i="59"/>
  <c r="D152" i="59"/>
  <c r="M152" i="59"/>
  <c r="N124" i="59"/>
  <c r="F124" i="59" s="1"/>
  <c r="E124" i="59"/>
  <c r="E126" i="59"/>
  <c r="N126" i="59"/>
  <c r="F126" i="59" s="1"/>
  <c r="E123" i="59"/>
  <c r="E127" i="59"/>
  <c r="D125" i="59"/>
  <c r="M125" i="59"/>
  <c r="E96" i="59"/>
  <c r="E93" i="59"/>
  <c r="D96" i="59"/>
  <c r="E66" i="59"/>
  <c r="N66" i="59"/>
  <c r="F66" i="59" s="1"/>
  <c r="N64" i="59"/>
  <c r="F64" i="59" s="1"/>
  <c r="E64" i="59"/>
  <c r="E65" i="59"/>
  <c r="E156" i="58"/>
  <c r="N156" i="58"/>
  <c r="F156" i="58" s="1"/>
  <c r="N154" i="58"/>
  <c r="F154" i="58" s="1"/>
  <c r="E154" i="58"/>
  <c r="M155" i="58"/>
  <c r="D124" i="58"/>
  <c r="M124" i="58"/>
  <c r="E125" i="58"/>
  <c r="N95" i="58"/>
  <c r="F95" i="58" s="1"/>
  <c r="E95" i="58"/>
  <c r="D96" i="58"/>
  <c r="E93" i="58"/>
  <c r="M96" i="58"/>
  <c r="N92" i="58"/>
  <c r="F92" i="58" s="1"/>
  <c r="N65" i="58"/>
  <c r="F65" i="58" s="1"/>
  <c r="E65" i="58"/>
  <c r="N64" i="58"/>
  <c r="F64" i="58" s="1"/>
  <c r="E64" i="58"/>
  <c r="C65" i="58"/>
  <c r="E63" i="58"/>
  <c r="E33" i="58"/>
  <c r="M36" i="58"/>
  <c r="C155" i="57"/>
  <c r="D156" i="57"/>
  <c r="E156" i="57"/>
  <c r="M155" i="57"/>
  <c r="E153" i="57"/>
  <c r="N124" i="57"/>
  <c r="F124" i="57" s="1"/>
  <c r="E124" i="57"/>
  <c r="M125" i="57"/>
  <c r="E126" i="57"/>
  <c r="N126" i="57"/>
  <c r="F126" i="57" s="1"/>
  <c r="D125" i="57"/>
  <c r="E97" i="57"/>
  <c r="M96" i="57"/>
  <c r="D96" i="57"/>
  <c r="E95" i="57"/>
  <c r="M65" i="57"/>
  <c r="N64" i="57"/>
  <c r="F64" i="57" s="1"/>
  <c r="E64" i="57"/>
  <c r="D65" i="57"/>
  <c r="N35" i="57"/>
  <c r="F35" i="57" s="1"/>
  <c r="E35" i="57"/>
  <c r="D36" i="57"/>
  <c r="M36" i="57"/>
  <c r="E32" i="57"/>
  <c r="N6" i="57"/>
  <c r="F6" i="57" s="1"/>
  <c r="E6" i="57"/>
  <c r="D6" i="57"/>
  <c r="C6" i="57"/>
  <c r="N5" i="57"/>
  <c r="F5" i="57" s="1"/>
  <c r="E5" i="57"/>
  <c r="C3" i="57"/>
  <c r="M3" i="63"/>
  <c r="D152" i="63"/>
  <c r="C152" i="63"/>
  <c r="N152" i="63"/>
  <c r="F152" i="63" s="1"/>
  <c r="E122" i="63"/>
  <c r="N122" i="63"/>
  <c r="F122" i="63" s="1"/>
  <c r="N122" i="62"/>
  <c r="F122" i="62" s="1"/>
  <c r="E122" i="62"/>
  <c r="P127" i="61"/>
  <c r="E152" i="61"/>
  <c r="D152" i="61"/>
  <c r="M122" i="61"/>
  <c r="C122" i="61"/>
  <c r="P127" i="60"/>
  <c r="E92" i="59"/>
  <c r="N92" i="59"/>
  <c r="F92" i="59" s="1"/>
  <c r="M62" i="59"/>
  <c r="D62" i="59"/>
  <c r="D122" i="58"/>
  <c r="C122" i="58"/>
  <c r="P127" i="58"/>
  <c r="D152" i="58"/>
  <c r="N122" i="58"/>
  <c r="F122" i="58" s="1"/>
  <c r="M152" i="58"/>
  <c r="N122" i="57"/>
  <c r="F122" i="57" s="1"/>
  <c r="C122" i="57"/>
  <c r="D122" i="57"/>
  <c r="C152" i="57"/>
  <c r="N62" i="57"/>
  <c r="F62" i="57" s="1"/>
  <c r="E152" i="57"/>
  <c r="P127" i="57"/>
  <c r="M3" i="53"/>
  <c r="D3" i="53"/>
  <c r="M32" i="55"/>
  <c r="D32" i="55"/>
  <c r="C32" i="53"/>
  <c r="D32" i="53"/>
  <c r="M122" i="55"/>
  <c r="D122" i="55"/>
  <c r="D3" i="52"/>
  <c r="M3" i="52"/>
  <c r="E3" i="52" s="1"/>
  <c r="C5" i="51"/>
  <c r="M5" i="51"/>
  <c r="N5" i="51" s="1"/>
  <c r="C5" i="53"/>
  <c r="M5" i="53"/>
  <c r="N5" i="53" s="1"/>
  <c r="D64" i="53"/>
  <c r="M64" i="53"/>
  <c r="N64" i="53" s="1"/>
  <c r="C23" i="50"/>
  <c r="N68" i="50"/>
  <c r="E68" i="50"/>
  <c r="E66" i="50"/>
  <c r="E107" i="50"/>
  <c r="E106" i="50"/>
  <c r="E95" i="50"/>
  <c r="C83" i="50"/>
  <c r="N76" i="50"/>
  <c r="E169" i="50"/>
  <c r="E154" i="50"/>
  <c r="C20" i="51"/>
  <c r="N41" i="51"/>
  <c r="E41" i="51"/>
  <c r="A33" i="51"/>
  <c r="L33" i="51"/>
  <c r="B118" i="51"/>
  <c r="A118" i="51"/>
  <c r="C118" i="51"/>
  <c r="L118" i="51"/>
  <c r="E118" i="51"/>
  <c r="C108" i="51"/>
  <c r="N108" i="51"/>
  <c r="B98" i="51"/>
  <c r="A98" i="51"/>
  <c r="C98" i="51"/>
  <c r="L98" i="51"/>
  <c r="E98" i="51"/>
  <c r="A123" i="51"/>
  <c r="N123" i="51"/>
  <c r="L123" i="51"/>
  <c r="B165" i="51"/>
  <c r="A165" i="51"/>
  <c r="L165" i="51"/>
  <c r="M165" i="51"/>
  <c r="D165" i="51"/>
  <c r="I165" i="51"/>
  <c r="N165" i="51"/>
  <c r="D156" i="51"/>
  <c r="N156" i="51"/>
  <c r="C156" i="51"/>
  <c r="L156" i="51"/>
  <c r="B21" i="52"/>
  <c r="D21" i="52"/>
  <c r="I21" i="52"/>
  <c r="M21" i="52"/>
  <c r="E21" i="52"/>
  <c r="L21" i="52"/>
  <c r="H32" i="52"/>
  <c r="I32" i="52" s="1"/>
  <c r="A32" i="52" s="1"/>
  <c r="B34" i="52"/>
  <c r="L34" i="52"/>
  <c r="C34" i="52" s="1"/>
  <c r="A63" i="52"/>
  <c r="D63" i="52"/>
  <c r="L63" i="52"/>
  <c r="N63" i="52"/>
  <c r="D112" i="52"/>
  <c r="A112" i="52"/>
  <c r="L112" i="52"/>
  <c r="M112" i="52"/>
  <c r="E112" i="52"/>
  <c r="B128" i="52"/>
  <c r="D128" i="52"/>
  <c r="I128" i="52"/>
  <c r="P128" i="52" s="1"/>
  <c r="M128" i="52"/>
  <c r="L128" i="52"/>
  <c r="A128" i="52"/>
  <c r="N128" i="52"/>
  <c r="C128" i="52"/>
  <c r="B124" i="52"/>
  <c r="A124" i="52"/>
  <c r="C124" i="52"/>
  <c r="L124" i="52"/>
  <c r="E124" i="52"/>
  <c r="B170" i="52"/>
  <c r="D170" i="52"/>
  <c r="I170" i="52"/>
  <c r="M170" i="52"/>
  <c r="L170" i="52"/>
  <c r="N170" i="52"/>
  <c r="A170" i="52"/>
  <c r="B158" i="52"/>
  <c r="A158" i="52"/>
  <c r="L158" i="52"/>
  <c r="E158" i="52"/>
  <c r="B28" i="53"/>
  <c r="D28" i="53"/>
  <c r="I28" i="53"/>
  <c r="M28" i="53"/>
  <c r="E28" i="53"/>
  <c r="L28" i="53"/>
  <c r="A53" i="53"/>
  <c r="L53" i="53"/>
  <c r="M53" i="53"/>
  <c r="C53" i="53"/>
  <c r="N53" i="53"/>
  <c r="D53" i="53"/>
  <c r="B118" i="53"/>
  <c r="A118" i="53"/>
  <c r="M118" i="53"/>
  <c r="N118" i="53"/>
  <c r="E118" i="53"/>
  <c r="B110" i="53"/>
  <c r="A110" i="53"/>
  <c r="M110" i="53"/>
  <c r="N110" i="53"/>
  <c r="C110" i="53"/>
  <c r="I110" i="53"/>
  <c r="C103" i="53"/>
  <c r="N103" i="53"/>
  <c r="B148" i="53"/>
  <c r="A148" i="53"/>
  <c r="M148" i="53"/>
  <c r="N148" i="53"/>
  <c r="C148" i="53"/>
  <c r="I148" i="53"/>
  <c r="B130" i="53"/>
  <c r="A130" i="53"/>
  <c r="L130" i="53"/>
  <c r="M130" i="53"/>
  <c r="E130" i="53"/>
  <c r="A123" i="53"/>
  <c r="N123" i="53"/>
  <c r="A176" i="53"/>
  <c r="L176" i="53"/>
  <c r="C176" i="53"/>
  <c r="I176" i="53"/>
  <c r="M176" i="53"/>
  <c r="N176" i="53"/>
  <c r="B174" i="53"/>
  <c r="M174" i="53"/>
  <c r="A174" i="53"/>
  <c r="I174" i="53"/>
  <c r="N174" i="53"/>
  <c r="E38" i="51"/>
  <c r="C5" i="56"/>
  <c r="M5" i="56"/>
  <c r="N5" i="56" s="1"/>
  <c r="H34" i="52"/>
  <c r="K5" i="52"/>
  <c r="L5" i="52" s="1"/>
  <c r="C5" i="52" s="1"/>
  <c r="K154" i="56"/>
  <c r="L154" i="56" s="1"/>
  <c r="K154" i="55"/>
  <c r="L154" i="55" s="1"/>
  <c r="I122" i="50"/>
  <c r="I62" i="54"/>
  <c r="A62" i="54" s="1"/>
  <c r="I154" i="56"/>
  <c r="A154" i="56" s="1"/>
  <c r="I94" i="56"/>
  <c r="A94" i="56" s="1"/>
  <c r="I5" i="56"/>
  <c r="A5" i="56" s="1"/>
  <c r="E53" i="50"/>
  <c r="N35" i="50"/>
  <c r="C34" i="50"/>
  <c r="C15" i="50"/>
  <c r="M66" i="50"/>
  <c r="D66" i="50"/>
  <c r="N119" i="50"/>
  <c r="E115" i="50"/>
  <c r="N114" i="50"/>
  <c r="E114" i="50"/>
  <c r="D107" i="50"/>
  <c r="N103" i="50"/>
  <c r="D98" i="50"/>
  <c r="E96" i="50"/>
  <c r="M95" i="50"/>
  <c r="I95" i="50"/>
  <c r="D95" i="50"/>
  <c r="M94" i="50"/>
  <c r="I94" i="50"/>
  <c r="D94" i="50"/>
  <c r="E92" i="50"/>
  <c r="N89" i="50"/>
  <c r="I89" i="50"/>
  <c r="A89" i="50"/>
  <c r="E84" i="50"/>
  <c r="N83" i="50"/>
  <c r="E77" i="50"/>
  <c r="M76" i="50"/>
  <c r="I76" i="50"/>
  <c r="D76" i="50"/>
  <c r="M148" i="50"/>
  <c r="I148" i="50"/>
  <c r="D148" i="50"/>
  <c r="M147" i="50"/>
  <c r="I147" i="50"/>
  <c r="D147" i="50"/>
  <c r="E144" i="50"/>
  <c r="E143" i="50"/>
  <c r="E140" i="50"/>
  <c r="E139" i="50"/>
  <c r="M136" i="50"/>
  <c r="I136" i="50"/>
  <c r="D136" i="50"/>
  <c r="M135" i="50"/>
  <c r="I135" i="50"/>
  <c r="D135" i="50"/>
  <c r="E128" i="50"/>
  <c r="E127" i="50"/>
  <c r="M124" i="50"/>
  <c r="I124" i="50"/>
  <c r="D124" i="50"/>
  <c r="E177" i="50"/>
  <c r="C176" i="50"/>
  <c r="M170" i="50"/>
  <c r="I170" i="50"/>
  <c r="D170" i="50"/>
  <c r="M169" i="50"/>
  <c r="I169" i="50"/>
  <c r="D169" i="50"/>
  <c r="E166" i="50"/>
  <c r="E165" i="50"/>
  <c r="M154" i="50"/>
  <c r="I154" i="50"/>
  <c r="D154" i="50"/>
  <c r="N153" i="50"/>
  <c r="E25" i="51"/>
  <c r="E24" i="51"/>
  <c r="E21" i="51"/>
  <c r="N20" i="51"/>
  <c r="M9" i="51"/>
  <c r="I9" i="51"/>
  <c r="D9" i="51"/>
  <c r="N46" i="51"/>
  <c r="I46" i="51"/>
  <c r="A46" i="51"/>
  <c r="E42" i="51"/>
  <c r="M41" i="51"/>
  <c r="I41" i="51"/>
  <c r="D41" i="51"/>
  <c r="N38" i="51"/>
  <c r="I38" i="51"/>
  <c r="A38" i="51"/>
  <c r="A71" i="51"/>
  <c r="D71" i="51"/>
  <c r="L71" i="51"/>
  <c r="N118" i="51"/>
  <c r="I118" i="51"/>
  <c r="D118" i="51"/>
  <c r="A117" i="51"/>
  <c r="D117" i="51"/>
  <c r="L117" i="51"/>
  <c r="B110" i="51"/>
  <c r="A110" i="51"/>
  <c r="C110" i="51"/>
  <c r="L110" i="51"/>
  <c r="E110" i="51"/>
  <c r="N98" i="51"/>
  <c r="I98" i="51"/>
  <c r="D98" i="51"/>
  <c r="A97" i="51"/>
  <c r="D97" i="51"/>
  <c r="L97" i="51"/>
  <c r="D134" i="51"/>
  <c r="A134" i="51"/>
  <c r="L134" i="51"/>
  <c r="C134" i="51"/>
  <c r="I134" i="51"/>
  <c r="M134" i="51"/>
  <c r="D126" i="51"/>
  <c r="A126" i="51"/>
  <c r="L126" i="51"/>
  <c r="M126" i="51"/>
  <c r="C126" i="51"/>
  <c r="I126" i="51"/>
  <c r="N126" i="51"/>
  <c r="B124" i="51"/>
  <c r="D124" i="51"/>
  <c r="I124" i="51"/>
  <c r="M124" i="51"/>
  <c r="E124" i="51"/>
  <c r="L124" i="51"/>
  <c r="A124" i="51"/>
  <c r="B174" i="51"/>
  <c r="M174" i="51"/>
  <c r="A174" i="51"/>
  <c r="I174" i="51"/>
  <c r="N174" i="51"/>
  <c r="A153" i="51"/>
  <c r="D153" i="51"/>
  <c r="L153" i="51"/>
  <c r="N153" i="51"/>
  <c r="A28" i="52"/>
  <c r="C28" i="52"/>
  <c r="I28" i="52"/>
  <c r="M28" i="52"/>
  <c r="L28" i="52"/>
  <c r="N28" i="52"/>
  <c r="D19" i="52"/>
  <c r="C19" i="52"/>
  <c r="N19" i="52"/>
  <c r="B13" i="52"/>
  <c r="A13" i="52"/>
  <c r="L13" i="52"/>
  <c r="M13" i="52"/>
  <c r="D13" i="52"/>
  <c r="I13" i="52"/>
  <c r="N13" i="52"/>
  <c r="D11" i="52"/>
  <c r="C11" i="52"/>
  <c r="N11" i="52"/>
  <c r="D52" i="52"/>
  <c r="N52" i="52"/>
  <c r="D48" i="52"/>
  <c r="C48" i="52"/>
  <c r="N48" i="52"/>
  <c r="B38" i="52"/>
  <c r="D38" i="52"/>
  <c r="I38" i="52"/>
  <c r="M38" i="52"/>
  <c r="L38" i="52"/>
  <c r="N38" i="52"/>
  <c r="A38" i="52"/>
  <c r="I34" i="52"/>
  <c r="A34" i="52" s="1"/>
  <c r="B84" i="52"/>
  <c r="M84" i="52"/>
  <c r="N84" i="52"/>
  <c r="E84" i="52"/>
  <c r="B76" i="52"/>
  <c r="M76" i="52"/>
  <c r="A76" i="52"/>
  <c r="I76" i="52"/>
  <c r="N76" i="52"/>
  <c r="I112" i="52"/>
  <c r="C112" i="52"/>
  <c r="B102" i="52"/>
  <c r="A102" i="52"/>
  <c r="L102" i="52"/>
  <c r="E102" i="52"/>
  <c r="B98" i="52"/>
  <c r="C98" i="52"/>
  <c r="L98" i="52"/>
  <c r="A98" i="52"/>
  <c r="M98" i="52"/>
  <c r="E98" i="52"/>
  <c r="F141" i="52"/>
  <c r="N141" i="52"/>
  <c r="N124" i="52"/>
  <c r="I124" i="52"/>
  <c r="D124" i="52"/>
  <c r="N158" i="52"/>
  <c r="I158" i="52"/>
  <c r="D158" i="52"/>
  <c r="I118" i="53"/>
  <c r="C118" i="53"/>
  <c r="A113" i="53"/>
  <c r="L113" i="53"/>
  <c r="N113" i="53"/>
  <c r="I130" i="53"/>
  <c r="D130" i="53"/>
  <c r="C167" i="53"/>
  <c r="N167" i="53"/>
  <c r="I5" i="54"/>
  <c r="A5" i="54" s="1"/>
  <c r="A37" i="54"/>
  <c r="D37" i="54"/>
  <c r="C37" i="54"/>
  <c r="L37" i="54"/>
  <c r="N37" i="54"/>
  <c r="D78" i="54"/>
  <c r="C78" i="54"/>
  <c r="N78" i="54"/>
  <c r="H33" i="52"/>
  <c r="I33" i="52" s="1"/>
  <c r="A33" i="52" s="1"/>
  <c r="K4" i="52"/>
  <c r="L4" i="52" s="1"/>
  <c r="H37" i="52"/>
  <c r="K8" i="52"/>
  <c r="K153" i="56"/>
  <c r="L153" i="56" s="1"/>
  <c r="D153" i="56" s="1"/>
  <c r="K153" i="55"/>
  <c r="K157" i="56"/>
  <c r="K157" i="55"/>
  <c r="L157" i="55" s="1"/>
  <c r="D157" i="55" s="1"/>
  <c r="I5" i="53"/>
  <c r="A5" i="53" s="1"/>
  <c r="I64" i="53"/>
  <c r="A64" i="53" s="1"/>
  <c r="I3" i="53"/>
  <c r="A3" i="53" s="1"/>
  <c r="I5" i="55"/>
  <c r="A5" i="55" s="1"/>
  <c r="I124" i="55"/>
  <c r="A124" i="55" s="1"/>
  <c r="I64" i="55"/>
  <c r="A64" i="55" s="1"/>
  <c r="I94" i="55"/>
  <c r="A94" i="55" s="1"/>
  <c r="I34" i="55"/>
  <c r="A34" i="55" s="1"/>
  <c r="N39" i="50"/>
  <c r="E39" i="50"/>
  <c r="N8" i="50"/>
  <c r="N107" i="50"/>
  <c r="N106" i="50"/>
  <c r="E94" i="50"/>
  <c r="E76" i="50"/>
  <c r="N148" i="50"/>
  <c r="E148" i="50"/>
  <c r="E147" i="50"/>
  <c r="N135" i="50"/>
  <c r="E135" i="50"/>
  <c r="N124" i="50"/>
  <c r="E124" i="50"/>
  <c r="A36" i="51"/>
  <c r="N36" i="51"/>
  <c r="B144" i="51"/>
  <c r="C144" i="51"/>
  <c r="L144" i="51"/>
  <c r="D144" i="51"/>
  <c r="I144" i="51"/>
  <c r="M144" i="51"/>
  <c r="N53" i="50"/>
  <c r="E51" i="50"/>
  <c r="M39" i="50"/>
  <c r="I39" i="50"/>
  <c r="D39" i="50"/>
  <c r="E35" i="50"/>
  <c r="E24" i="50"/>
  <c r="N23" i="50"/>
  <c r="N12" i="50"/>
  <c r="E12" i="50"/>
  <c r="N11" i="50"/>
  <c r="M8" i="50"/>
  <c r="I8" i="50"/>
  <c r="D8" i="50"/>
  <c r="N7" i="50"/>
  <c r="N75" i="50"/>
  <c r="E74" i="50"/>
  <c r="M68" i="50"/>
  <c r="I68" i="50"/>
  <c r="C68" i="50"/>
  <c r="I66" i="50"/>
  <c r="E119" i="50"/>
  <c r="D118" i="50"/>
  <c r="N115" i="50"/>
  <c r="M107" i="50"/>
  <c r="I107" i="50"/>
  <c r="M106" i="50"/>
  <c r="I106" i="50"/>
  <c r="D106" i="50"/>
  <c r="E103" i="50"/>
  <c r="E102" i="50"/>
  <c r="N99" i="50"/>
  <c r="E99" i="50"/>
  <c r="K155" i="56"/>
  <c r="K155" i="55"/>
  <c r="A3" i="50"/>
  <c r="I3" i="50"/>
  <c r="C3" i="54"/>
  <c r="I92" i="55"/>
  <c r="A92" i="55" s="1"/>
  <c r="I122" i="55"/>
  <c r="A122" i="55" s="1"/>
  <c r="I3" i="56"/>
  <c r="A3" i="56" s="1"/>
  <c r="C62" i="56"/>
  <c r="I152" i="56"/>
  <c r="A152" i="56" s="1"/>
  <c r="A5" i="50"/>
  <c r="D4" i="50"/>
  <c r="E59" i="50"/>
  <c r="A57" i="50"/>
  <c r="D56" i="50"/>
  <c r="M53" i="50"/>
  <c r="I53" i="50"/>
  <c r="D53" i="50"/>
  <c r="N52" i="50"/>
  <c r="N51" i="50"/>
  <c r="I51" i="50"/>
  <c r="C51" i="50"/>
  <c r="E49" i="50"/>
  <c r="E47" i="50"/>
  <c r="E43" i="50"/>
  <c r="C42" i="50"/>
  <c r="L39" i="50"/>
  <c r="A39" i="50"/>
  <c r="D38" i="50"/>
  <c r="C37" i="50"/>
  <c r="M35" i="50"/>
  <c r="I35" i="50"/>
  <c r="D35" i="50"/>
  <c r="N34" i="50"/>
  <c r="C27" i="50"/>
  <c r="M24" i="50"/>
  <c r="I24" i="50"/>
  <c r="D24" i="50"/>
  <c r="L23" i="50"/>
  <c r="N22" i="50"/>
  <c r="C19" i="50"/>
  <c r="E16" i="50"/>
  <c r="N15" i="50"/>
  <c r="N13" i="50"/>
  <c r="M12" i="50"/>
  <c r="I12" i="50"/>
  <c r="D12" i="50"/>
  <c r="L11" i="50"/>
  <c r="N10" i="50"/>
  <c r="L8" i="50"/>
  <c r="C8" i="50"/>
  <c r="L7" i="50"/>
  <c r="L75" i="50"/>
  <c r="M74" i="50"/>
  <c r="I74" i="50"/>
  <c r="D74" i="50"/>
  <c r="E72" i="50"/>
  <c r="N71" i="50"/>
  <c r="E70" i="50"/>
  <c r="L68" i="50"/>
  <c r="A68" i="50"/>
  <c r="D67" i="50"/>
  <c r="L66" i="50"/>
  <c r="C66" i="50"/>
  <c r="E64" i="50"/>
  <c r="M119" i="50"/>
  <c r="I119" i="50"/>
  <c r="D119" i="50"/>
  <c r="M118" i="50"/>
  <c r="I118" i="50"/>
  <c r="C118" i="50"/>
  <c r="E116" i="50"/>
  <c r="M115" i="50"/>
  <c r="I115" i="50"/>
  <c r="D115" i="50"/>
  <c r="M114" i="50"/>
  <c r="I114" i="50"/>
  <c r="D114" i="50"/>
  <c r="F113" i="50"/>
  <c r="E111" i="50"/>
  <c r="E110" i="50"/>
  <c r="L107" i="50"/>
  <c r="A107" i="50"/>
  <c r="L106" i="50"/>
  <c r="C106" i="50"/>
  <c r="M103" i="50"/>
  <c r="I103" i="50"/>
  <c r="D103" i="50"/>
  <c r="M102" i="50"/>
  <c r="I102" i="50"/>
  <c r="D102" i="50"/>
  <c r="E100" i="50"/>
  <c r="M99" i="50"/>
  <c r="I99" i="50"/>
  <c r="D99" i="50"/>
  <c r="M98" i="50"/>
  <c r="I98" i="50"/>
  <c r="C98" i="50"/>
  <c r="N96" i="50"/>
  <c r="I96" i="50"/>
  <c r="A96" i="50"/>
  <c r="L95" i="50"/>
  <c r="A95" i="50"/>
  <c r="L94" i="50"/>
  <c r="C94" i="50"/>
  <c r="N92" i="50"/>
  <c r="I92" i="50"/>
  <c r="A92" i="50"/>
  <c r="M89" i="50"/>
  <c r="A87" i="50"/>
  <c r="E85" i="50"/>
  <c r="M84" i="50"/>
  <c r="I84" i="50"/>
  <c r="D84" i="50"/>
  <c r="L83" i="50"/>
  <c r="E80" i="50"/>
  <c r="C79" i="50"/>
  <c r="N77" i="50"/>
  <c r="I77" i="50"/>
  <c r="A77" i="50"/>
  <c r="L76" i="50"/>
  <c r="A76" i="50"/>
  <c r="L148" i="50"/>
  <c r="A148" i="50"/>
  <c r="L147" i="50"/>
  <c r="C147" i="50"/>
  <c r="M144" i="50"/>
  <c r="I144" i="50"/>
  <c r="D144" i="50"/>
  <c r="M143" i="50"/>
  <c r="I143" i="50"/>
  <c r="D143" i="50"/>
  <c r="M140" i="50"/>
  <c r="I140" i="50"/>
  <c r="D140" i="50"/>
  <c r="M139" i="50"/>
  <c r="I139" i="50"/>
  <c r="D139" i="50"/>
  <c r="N138" i="50"/>
  <c r="L136" i="50"/>
  <c r="A136" i="50"/>
  <c r="L135" i="50"/>
  <c r="C135" i="50"/>
  <c r="E132" i="50"/>
  <c r="E131" i="50"/>
  <c r="N129" i="50"/>
  <c r="M128" i="50"/>
  <c r="I128" i="50"/>
  <c r="P128" i="50" s="1"/>
  <c r="D128" i="50"/>
  <c r="M127" i="50"/>
  <c r="I127" i="50"/>
  <c r="D127" i="50"/>
  <c r="N126" i="50"/>
  <c r="L124" i="50"/>
  <c r="A124" i="50"/>
  <c r="D123" i="50"/>
  <c r="E178" i="50"/>
  <c r="M177" i="50"/>
  <c r="I177" i="50"/>
  <c r="D177" i="50"/>
  <c r="N176" i="50"/>
  <c r="E173" i="50"/>
  <c r="L170" i="50"/>
  <c r="A170" i="50"/>
  <c r="L169" i="50"/>
  <c r="C169" i="50"/>
  <c r="C168" i="50"/>
  <c r="M166" i="50"/>
  <c r="I166" i="50"/>
  <c r="D166" i="50"/>
  <c r="M165" i="50"/>
  <c r="I165" i="50"/>
  <c r="D165" i="50"/>
  <c r="N164" i="50"/>
  <c r="E162" i="50"/>
  <c r="E161" i="50"/>
  <c r="C157" i="50"/>
  <c r="L154" i="50"/>
  <c r="C154" i="50"/>
  <c r="L153" i="50"/>
  <c r="E29" i="51"/>
  <c r="D28" i="51"/>
  <c r="C27" i="51"/>
  <c r="M25" i="51"/>
  <c r="I25" i="51"/>
  <c r="D25" i="51"/>
  <c r="M24" i="51"/>
  <c r="I24" i="51"/>
  <c r="D24" i="51"/>
  <c r="C23" i="51"/>
  <c r="M21" i="51"/>
  <c r="I21" i="51"/>
  <c r="D21" i="51"/>
  <c r="L20" i="51"/>
  <c r="N19" i="51"/>
  <c r="E17" i="51"/>
  <c r="E16" i="51"/>
  <c r="A12" i="51"/>
  <c r="L9" i="51"/>
  <c r="A9" i="51"/>
  <c r="E57" i="51"/>
  <c r="E56" i="51"/>
  <c r="E53" i="51"/>
  <c r="E52" i="51"/>
  <c r="E49" i="51"/>
  <c r="C48" i="51"/>
  <c r="M46" i="51"/>
  <c r="D44" i="51"/>
  <c r="N42" i="51"/>
  <c r="I42" i="51"/>
  <c r="A42" i="51"/>
  <c r="L41" i="51"/>
  <c r="A41" i="51"/>
  <c r="M38" i="51"/>
  <c r="L36" i="51"/>
  <c r="B34" i="51"/>
  <c r="C34" i="51"/>
  <c r="L34" i="51"/>
  <c r="E34" i="51"/>
  <c r="N33" i="51"/>
  <c r="A86" i="51"/>
  <c r="L86" i="51"/>
  <c r="N86" i="51"/>
  <c r="C86" i="51"/>
  <c r="B80" i="51"/>
  <c r="L80" i="51"/>
  <c r="E80" i="51"/>
  <c r="B76" i="51"/>
  <c r="L76" i="51"/>
  <c r="A76" i="51"/>
  <c r="I76" i="51"/>
  <c r="M76" i="51"/>
  <c r="B75" i="51"/>
  <c r="A75" i="51"/>
  <c r="C75" i="51"/>
  <c r="L75" i="51"/>
  <c r="E75" i="51"/>
  <c r="B72" i="51"/>
  <c r="A72" i="51"/>
  <c r="L72" i="51"/>
  <c r="D72" i="51"/>
  <c r="I72" i="51"/>
  <c r="M72" i="51"/>
  <c r="A63" i="51"/>
  <c r="L63" i="51"/>
  <c r="N63" i="51"/>
  <c r="M118" i="51"/>
  <c r="N110" i="51"/>
  <c r="I110" i="51"/>
  <c r="D110" i="51"/>
  <c r="A109" i="51"/>
  <c r="D109" i="51"/>
  <c r="L109" i="51"/>
  <c r="M98" i="51"/>
  <c r="D146" i="51"/>
  <c r="A146" i="51"/>
  <c r="L146" i="51"/>
  <c r="E146" i="51"/>
  <c r="N144" i="51"/>
  <c r="B136" i="51"/>
  <c r="A136" i="51"/>
  <c r="C136" i="51"/>
  <c r="L136" i="51"/>
  <c r="E136" i="51"/>
  <c r="B166" i="51"/>
  <c r="A166" i="51"/>
  <c r="I166" i="51"/>
  <c r="N166" i="51"/>
  <c r="M166" i="51"/>
  <c r="B158" i="51"/>
  <c r="L158" i="51"/>
  <c r="E158" i="51"/>
  <c r="A157" i="51"/>
  <c r="N157" i="51"/>
  <c r="L157" i="51"/>
  <c r="C22" i="52"/>
  <c r="N22" i="52"/>
  <c r="N21" i="52"/>
  <c r="A20" i="52"/>
  <c r="D20" i="52"/>
  <c r="I20" i="52"/>
  <c r="M20" i="52"/>
  <c r="L20" i="52"/>
  <c r="N20" i="52"/>
  <c r="C20" i="52"/>
  <c r="K6" i="52"/>
  <c r="B86" i="52"/>
  <c r="A86" i="52"/>
  <c r="C86" i="52"/>
  <c r="L86" i="52"/>
  <c r="D86" i="52"/>
  <c r="I86" i="52"/>
  <c r="M86" i="52"/>
  <c r="I84" i="52"/>
  <c r="A84" i="52"/>
  <c r="A78" i="52"/>
  <c r="C78" i="52"/>
  <c r="L78" i="52"/>
  <c r="D78" i="52"/>
  <c r="I78" i="52"/>
  <c r="M78" i="52"/>
  <c r="A74" i="52"/>
  <c r="N74" i="52"/>
  <c r="L74" i="52"/>
  <c r="C74" i="52"/>
  <c r="B68" i="52"/>
  <c r="L68" i="52"/>
  <c r="M68" i="52"/>
  <c r="A68" i="52"/>
  <c r="I68" i="52"/>
  <c r="N68" i="52"/>
  <c r="A67" i="52"/>
  <c r="D67" i="52"/>
  <c r="L67" i="52"/>
  <c r="A113" i="52"/>
  <c r="D113" i="52"/>
  <c r="L113" i="52"/>
  <c r="N113" i="52"/>
  <c r="N112" i="52"/>
  <c r="N102" i="52"/>
  <c r="I102" i="52"/>
  <c r="C102" i="52"/>
  <c r="I98" i="52"/>
  <c r="D98" i="52"/>
  <c r="D146" i="52"/>
  <c r="C146" i="52"/>
  <c r="A131" i="52"/>
  <c r="D131" i="52"/>
  <c r="L131" i="52"/>
  <c r="N131" i="52"/>
  <c r="M124" i="52"/>
  <c r="B174" i="52"/>
  <c r="A174" i="52"/>
  <c r="L174" i="52"/>
  <c r="M174" i="52"/>
  <c r="D174" i="52"/>
  <c r="I174" i="52"/>
  <c r="N174" i="52"/>
  <c r="D172" i="52"/>
  <c r="C172" i="52"/>
  <c r="N172" i="52"/>
  <c r="M158" i="52"/>
  <c r="A153" i="52"/>
  <c r="L153" i="52"/>
  <c r="N153" i="52"/>
  <c r="C153" i="52"/>
  <c r="N28" i="53"/>
  <c r="B27" i="53"/>
  <c r="D27" i="53"/>
  <c r="I27" i="53"/>
  <c r="M27" i="53"/>
  <c r="L27" i="53"/>
  <c r="A27" i="53"/>
  <c r="N27" i="53"/>
  <c r="C27" i="53"/>
  <c r="B57" i="53"/>
  <c r="C57" i="53"/>
  <c r="L57" i="53"/>
  <c r="D57" i="53"/>
  <c r="M57" i="53"/>
  <c r="N57" i="53"/>
  <c r="E57" i="53"/>
  <c r="D56" i="53"/>
  <c r="N56" i="53"/>
  <c r="C56" i="53"/>
  <c r="F85" i="53"/>
  <c r="N85" i="53"/>
  <c r="C95" i="53"/>
  <c r="N95" i="53"/>
  <c r="B142" i="53"/>
  <c r="A142" i="53"/>
  <c r="L142" i="53"/>
  <c r="M142" i="53"/>
  <c r="D142" i="53"/>
  <c r="I142" i="53"/>
  <c r="N142" i="53"/>
  <c r="A131" i="53"/>
  <c r="N131" i="53"/>
  <c r="N130" i="53"/>
  <c r="B173" i="53"/>
  <c r="A173" i="53"/>
  <c r="L173" i="53"/>
  <c r="M173" i="53"/>
  <c r="D173" i="53"/>
  <c r="I173" i="53"/>
  <c r="N173" i="53"/>
  <c r="B157" i="53"/>
  <c r="A157" i="53"/>
  <c r="L157" i="53"/>
  <c r="D157" i="53"/>
  <c r="I157" i="53"/>
  <c r="M157" i="53"/>
  <c r="E157" i="53"/>
  <c r="N157" i="53"/>
  <c r="C11" i="50"/>
  <c r="E8" i="50"/>
  <c r="N66" i="50"/>
  <c r="N95" i="50"/>
  <c r="N94" i="50"/>
  <c r="E89" i="50"/>
  <c r="N147" i="50"/>
  <c r="N136" i="50"/>
  <c r="E136" i="50"/>
  <c r="N170" i="50"/>
  <c r="E170" i="50"/>
  <c r="N169" i="50"/>
  <c r="N9" i="51"/>
  <c r="E9" i="51"/>
  <c r="E46" i="51"/>
  <c r="H36" i="52"/>
  <c r="K7" i="52"/>
  <c r="K152" i="56"/>
  <c r="K152" i="55"/>
  <c r="K156" i="56"/>
  <c r="L156" i="56" s="1"/>
  <c r="C156" i="56" s="1"/>
  <c r="K156" i="55"/>
  <c r="L156" i="55" s="1"/>
  <c r="B3" i="50"/>
  <c r="I3" i="54"/>
  <c r="A3" i="54" s="1"/>
  <c r="I3" i="55"/>
  <c r="A3" i="55" s="1"/>
  <c r="I62" i="55"/>
  <c r="A62" i="55" s="1"/>
  <c r="I62" i="56"/>
  <c r="A62" i="56" s="1"/>
  <c r="E5" i="50"/>
  <c r="C4" i="50"/>
  <c r="E57" i="50"/>
  <c r="E55" i="50"/>
  <c r="N54" i="50"/>
  <c r="L53" i="50"/>
  <c r="C53" i="50"/>
  <c r="L52" i="50"/>
  <c r="M51" i="50"/>
  <c r="A51" i="50"/>
  <c r="N45" i="50"/>
  <c r="C38" i="50"/>
  <c r="L35" i="50"/>
  <c r="C35" i="50"/>
  <c r="L34" i="50"/>
  <c r="N33" i="50"/>
  <c r="E28" i="50"/>
  <c r="N25" i="50"/>
  <c r="L24" i="50"/>
  <c r="A24" i="50"/>
  <c r="D23" i="50"/>
  <c r="C22" i="50"/>
  <c r="E20" i="50"/>
  <c r="L15" i="50"/>
  <c r="N14" i="50"/>
  <c r="L12" i="50"/>
  <c r="A12" i="50"/>
  <c r="D11" i="50"/>
  <c r="C10" i="50"/>
  <c r="A8" i="50"/>
  <c r="D7" i="50"/>
  <c r="D75" i="50"/>
  <c r="L74" i="50"/>
  <c r="C74" i="50"/>
  <c r="L71" i="50"/>
  <c r="A66" i="50"/>
  <c r="L119" i="50"/>
  <c r="A119" i="50"/>
  <c r="L118" i="50"/>
  <c r="L115" i="50"/>
  <c r="A115" i="50"/>
  <c r="L114" i="50"/>
  <c r="C114" i="50"/>
  <c r="A106" i="50"/>
  <c r="L103" i="50"/>
  <c r="A103" i="50"/>
  <c r="L102" i="50"/>
  <c r="C102" i="50"/>
  <c r="L99" i="50"/>
  <c r="A99" i="50"/>
  <c r="L98" i="50"/>
  <c r="M96" i="50"/>
  <c r="A94" i="50"/>
  <c r="M92" i="50"/>
  <c r="E88" i="50"/>
  <c r="E87" i="50"/>
  <c r="L84" i="50"/>
  <c r="A84" i="50"/>
  <c r="D83" i="50"/>
  <c r="E81" i="50"/>
  <c r="M77" i="50"/>
  <c r="A147" i="50"/>
  <c r="L144" i="50"/>
  <c r="A144" i="50"/>
  <c r="L143" i="50"/>
  <c r="C143" i="50"/>
  <c r="L140" i="50"/>
  <c r="A140" i="50"/>
  <c r="L139" i="50"/>
  <c r="C139" i="50"/>
  <c r="C138" i="50"/>
  <c r="A135" i="50"/>
  <c r="N130" i="50"/>
  <c r="L128" i="50"/>
  <c r="A128" i="50"/>
  <c r="L127" i="50"/>
  <c r="C127" i="50"/>
  <c r="C126" i="50"/>
  <c r="C123" i="50"/>
  <c r="L177" i="50"/>
  <c r="C177" i="50"/>
  <c r="L176" i="50"/>
  <c r="E174" i="50"/>
  <c r="A169" i="50"/>
  <c r="L166" i="50"/>
  <c r="A166" i="50"/>
  <c r="L165" i="50"/>
  <c r="C165" i="50"/>
  <c r="C164" i="50"/>
  <c r="N160" i="50"/>
  <c r="E158" i="50"/>
  <c r="A154" i="50"/>
  <c r="D153" i="50"/>
  <c r="L25" i="51"/>
  <c r="A25" i="51"/>
  <c r="L24" i="51"/>
  <c r="C24" i="51"/>
  <c r="L21" i="51"/>
  <c r="A21" i="51"/>
  <c r="D20" i="51"/>
  <c r="C19" i="51"/>
  <c r="N15" i="51"/>
  <c r="E13" i="51"/>
  <c r="E12" i="51"/>
  <c r="E58" i="51"/>
  <c r="E54" i="51"/>
  <c r="E50" i="51"/>
  <c r="E45" i="51"/>
  <c r="C44" i="51"/>
  <c r="M42" i="51"/>
  <c r="D36" i="51"/>
  <c r="D33" i="51"/>
  <c r="B87" i="51"/>
  <c r="C87" i="51"/>
  <c r="D87" i="51"/>
  <c r="I87" i="51"/>
  <c r="M87" i="51"/>
  <c r="A87" i="51"/>
  <c r="N71" i="51"/>
  <c r="D70" i="51"/>
  <c r="C70" i="51"/>
  <c r="N70" i="51"/>
  <c r="B64" i="51"/>
  <c r="C64" i="51"/>
  <c r="L64" i="51"/>
  <c r="D64" i="51"/>
  <c r="I64" i="51"/>
  <c r="M64" i="51"/>
  <c r="A64" i="51"/>
  <c r="N117" i="51"/>
  <c r="A111" i="51"/>
  <c r="M111" i="51"/>
  <c r="E111" i="51"/>
  <c r="M110" i="51"/>
  <c r="N97" i="51"/>
  <c r="D96" i="51"/>
  <c r="C96" i="51"/>
  <c r="N96" i="51"/>
  <c r="E144" i="51"/>
  <c r="A143" i="51"/>
  <c r="L143" i="51"/>
  <c r="N143" i="51"/>
  <c r="A135" i="51"/>
  <c r="D135" i="51"/>
  <c r="L135" i="51"/>
  <c r="N134" i="51"/>
  <c r="N124" i="51"/>
  <c r="D123" i="51"/>
  <c r="A168" i="51"/>
  <c r="D168" i="51"/>
  <c r="I168" i="51"/>
  <c r="M168" i="51"/>
  <c r="E168" i="51"/>
  <c r="L168" i="51"/>
  <c r="E165" i="51"/>
  <c r="B29" i="52"/>
  <c r="D29" i="52"/>
  <c r="I29" i="52"/>
  <c r="M29" i="52"/>
  <c r="E29" i="52"/>
  <c r="L29" i="52"/>
  <c r="A21" i="52"/>
  <c r="D15" i="52"/>
  <c r="C15" i="52"/>
  <c r="N15" i="52"/>
  <c r="A49" i="52"/>
  <c r="N49" i="52"/>
  <c r="D49" i="52"/>
  <c r="L49" i="52"/>
  <c r="B42" i="52"/>
  <c r="A42" i="52"/>
  <c r="L42" i="52"/>
  <c r="M42" i="52"/>
  <c r="D42" i="52"/>
  <c r="I42" i="52"/>
  <c r="N42" i="52"/>
  <c r="D40" i="52"/>
  <c r="C40" i="52"/>
  <c r="N40" i="52"/>
  <c r="B87" i="52"/>
  <c r="A87" i="52"/>
  <c r="L87" i="52"/>
  <c r="D87" i="52"/>
  <c r="I87" i="52"/>
  <c r="M87" i="52"/>
  <c r="B79" i="52"/>
  <c r="A79" i="52"/>
  <c r="L79" i="52"/>
  <c r="D79" i="52"/>
  <c r="I79" i="52"/>
  <c r="P79" i="52" s="1"/>
  <c r="M79" i="52"/>
  <c r="M102" i="52"/>
  <c r="D100" i="52"/>
  <c r="A100" i="52"/>
  <c r="L100" i="52"/>
  <c r="E100" i="52"/>
  <c r="N98" i="52"/>
  <c r="B140" i="52"/>
  <c r="A140" i="52"/>
  <c r="L140" i="52"/>
  <c r="M140" i="52"/>
  <c r="E140" i="52"/>
  <c r="E128" i="52"/>
  <c r="E170" i="52"/>
  <c r="A28" i="53"/>
  <c r="B24" i="53"/>
  <c r="D24" i="53"/>
  <c r="I24" i="53"/>
  <c r="M24" i="53"/>
  <c r="L24" i="53"/>
  <c r="N24" i="53"/>
  <c r="A24" i="53"/>
  <c r="A12" i="53"/>
  <c r="L12" i="53"/>
  <c r="M12" i="53"/>
  <c r="D12" i="53"/>
  <c r="D11" i="53"/>
  <c r="N11" i="53"/>
  <c r="C11" i="53"/>
  <c r="B58" i="53"/>
  <c r="A58" i="53"/>
  <c r="L58" i="53"/>
  <c r="D58" i="53"/>
  <c r="M58" i="53"/>
  <c r="N58" i="53"/>
  <c r="E58" i="53"/>
  <c r="A57" i="53"/>
  <c r="D52" i="53"/>
  <c r="N52" i="53"/>
  <c r="C52" i="53"/>
  <c r="D74" i="53"/>
  <c r="C74" i="53"/>
  <c r="C70" i="53"/>
  <c r="B116" i="53"/>
  <c r="A116" i="53"/>
  <c r="C116" i="53"/>
  <c r="L116" i="53"/>
  <c r="M116" i="53"/>
  <c r="D116" i="53"/>
  <c r="I116" i="53"/>
  <c r="N116" i="53"/>
  <c r="E110" i="53"/>
  <c r="E148" i="53"/>
  <c r="A133" i="53"/>
  <c r="L133" i="53"/>
  <c r="N133" i="53"/>
  <c r="D133" i="53"/>
  <c r="D176" i="53"/>
  <c r="E174" i="53"/>
  <c r="E40" i="51"/>
  <c r="E37" i="51"/>
  <c r="E88" i="51"/>
  <c r="E83" i="51"/>
  <c r="A79" i="51"/>
  <c r="C78" i="51"/>
  <c r="C74" i="51"/>
  <c r="E68" i="51"/>
  <c r="C66" i="51"/>
  <c r="E114" i="51"/>
  <c r="C113" i="51"/>
  <c r="A106" i="51"/>
  <c r="D105" i="51"/>
  <c r="C104" i="51"/>
  <c r="E102" i="51"/>
  <c r="C101" i="51"/>
  <c r="A94" i="51"/>
  <c r="D93" i="51"/>
  <c r="A148" i="51"/>
  <c r="D147" i="51"/>
  <c r="E142" i="51"/>
  <c r="E132" i="51"/>
  <c r="E130" i="51"/>
  <c r="A127" i="51"/>
  <c r="D127" i="51"/>
  <c r="E162" i="51"/>
  <c r="D160" i="51"/>
  <c r="N160" i="51"/>
  <c r="B154" i="51"/>
  <c r="A154" i="51"/>
  <c r="E154" i="51"/>
  <c r="B25" i="52"/>
  <c r="D25" i="52"/>
  <c r="I25" i="52"/>
  <c r="M25" i="52"/>
  <c r="A25" i="52"/>
  <c r="C14" i="52"/>
  <c r="N14" i="52"/>
  <c r="D56" i="52"/>
  <c r="C56" i="52"/>
  <c r="B54" i="52"/>
  <c r="D54" i="52"/>
  <c r="I54" i="52"/>
  <c r="M54" i="52"/>
  <c r="A54" i="52"/>
  <c r="A53" i="52"/>
  <c r="L53" i="52"/>
  <c r="C53" i="52"/>
  <c r="E46" i="52"/>
  <c r="B45" i="52"/>
  <c r="A45" i="52"/>
  <c r="E45" i="52"/>
  <c r="B88" i="52"/>
  <c r="M88" i="52"/>
  <c r="E88" i="52"/>
  <c r="B80" i="52"/>
  <c r="M80" i="52"/>
  <c r="E80" i="52"/>
  <c r="B64" i="52"/>
  <c r="A64" i="52"/>
  <c r="E64" i="52"/>
  <c r="B114" i="52"/>
  <c r="A114" i="52"/>
  <c r="E114" i="52"/>
  <c r="A97" i="52"/>
  <c r="L97" i="52"/>
  <c r="D96" i="52"/>
  <c r="C96" i="52"/>
  <c r="I96" i="52"/>
  <c r="M96" i="52"/>
  <c r="A96" i="52"/>
  <c r="B139" i="52"/>
  <c r="C139" i="52"/>
  <c r="L139" i="52"/>
  <c r="E139" i="52"/>
  <c r="B132" i="52"/>
  <c r="A132" i="52"/>
  <c r="E132" i="52"/>
  <c r="A127" i="52"/>
  <c r="N127" i="52"/>
  <c r="C127" i="52"/>
  <c r="E178" i="52"/>
  <c r="B177" i="52"/>
  <c r="A177" i="52"/>
  <c r="E177" i="52"/>
  <c r="A169" i="52"/>
  <c r="D169" i="52"/>
  <c r="I169" i="52"/>
  <c r="M169" i="52"/>
  <c r="C169" i="52"/>
  <c r="D168" i="52"/>
  <c r="C168" i="52"/>
  <c r="B166" i="52"/>
  <c r="D166" i="52"/>
  <c r="I166" i="52"/>
  <c r="M166" i="52"/>
  <c r="A166" i="52"/>
  <c r="A161" i="52"/>
  <c r="N161" i="52"/>
  <c r="C161" i="52"/>
  <c r="B23" i="53"/>
  <c r="D23" i="53"/>
  <c r="I23" i="53"/>
  <c r="M23" i="53"/>
  <c r="C23" i="53"/>
  <c r="B20" i="53"/>
  <c r="D20" i="53"/>
  <c r="I20" i="53"/>
  <c r="M20" i="53"/>
  <c r="A20" i="53"/>
  <c r="E16" i="53"/>
  <c r="B13" i="53"/>
  <c r="A13" i="53"/>
  <c r="L13" i="53"/>
  <c r="E13" i="53"/>
  <c r="L8" i="53"/>
  <c r="D8" i="53" s="1"/>
  <c r="L4" i="53"/>
  <c r="C4" i="53" s="1"/>
  <c r="A37" i="53"/>
  <c r="L37" i="53"/>
  <c r="M37" i="53" s="1"/>
  <c r="N37" i="53" s="1"/>
  <c r="C86" i="53"/>
  <c r="B83" i="53"/>
  <c r="C83" i="53"/>
  <c r="L83" i="53"/>
  <c r="D83" i="53"/>
  <c r="I83" i="53"/>
  <c r="M83" i="53"/>
  <c r="A83" i="53"/>
  <c r="B68" i="53"/>
  <c r="A68" i="53"/>
  <c r="L68" i="53"/>
  <c r="E68" i="53"/>
  <c r="C119" i="53"/>
  <c r="N119" i="53"/>
  <c r="B108" i="53"/>
  <c r="A108" i="53"/>
  <c r="C108" i="53"/>
  <c r="L108" i="53"/>
  <c r="E108" i="53"/>
  <c r="A105" i="53"/>
  <c r="L105" i="53"/>
  <c r="N105" i="53"/>
  <c r="B102" i="53"/>
  <c r="A102" i="53"/>
  <c r="M102" i="53"/>
  <c r="E102" i="53"/>
  <c r="B146" i="53"/>
  <c r="A146" i="53"/>
  <c r="C146" i="53"/>
  <c r="L146" i="53"/>
  <c r="E146" i="53"/>
  <c r="A143" i="53"/>
  <c r="L143" i="53"/>
  <c r="B124" i="53"/>
  <c r="N124" i="53"/>
  <c r="B177" i="53"/>
  <c r="A177" i="53"/>
  <c r="L177" i="53"/>
  <c r="D177" i="53"/>
  <c r="I177" i="53"/>
  <c r="M177" i="53"/>
  <c r="B168" i="53"/>
  <c r="C168" i="53"/>
  <c r="L168" i="53"/>
  <c r="D168" i="53"/>
  <c r="I168" i="53"/>
  <c r="M168" i="53"/>
  <c r="A168" i="53"/>
  <c r="E84" i="51"/>
  <c r="E79" i="51"/>
  <c r="E115" i="51"/>
  <c r="E106" i="51"/>
  <c r="C105" i="51"/>
  <c r="E94" i="51"/>
  <c r="C93" i="51"/>
  <c r="E148" i="51"/>
  <c r="E140" i="51"/>
  <c r="E138" i="51"/>
  <c r="B128" i="51"/>
  <c r="A128" i="51"/>
  <c r="E128" i="51"/>
  <c r="E178" i="51"/>
  <c r="B169" i="51"/>
  <c r="D169" i="51"/>
  <c r="I169" i="51"/>
  <c r="M169" i="51"/>
  <c r="A169" i="51"/>
  <c r="A164" i="51"/>
  <c r="L164" i="51"/>
  <c r="D164" i="51"/>
  <c r="A24" i="52"/>
  <c r="C24" i="52"/>
  <c r="I24" i="52"/>
  <c r="M24" i="52"/>
  <c r="B12" i="52"/>
  <c r="C12" i="52"/>
  <c r="L12" i="52"/>
  <c r="E12" i="52"/>
  <c r="L8" i="52"/>
  <c r="C8" i="52" s="1"/>
  <c r="B5" i="52"/>
  <c r="I5" i="52"/>
  <c r="A5" i="52" s="1"/>
  <c r="M5" i="52"/>
  <c r="N5" i="52" s="1"/>
  <c r="E58" i="52"/>
  <c r="A57" i="52"/>
  <c r="D57" i="52"/>
  <c r="M46" i="52"/>
  <c r="I46" i="52"/>
  <c r="D46" i="52"/>
  <c r="M45" i="52"/>
  <c r="I45" i="52"/>
  <c r="D45" i="52"/>
  <c r="B41" i="52"/>
  <c r="C41" i="52"/>
  <c r="L41" i="52"/>
  <c r="E41" i="52"/>
  <c r="I88" i="52"/>
  <c r="A88" i="52"/>
  <c r="E83" i="52"/>
  <c r="B82" i="52"/>
  <c r="A82" i="52"/>
  <c r="E82" i="52"/>
  <c r="I80" i="52"/>
  <c r="P80" i="52" s="1"/>
  <c r="A80" i="52"/>
  <c r="E72" i="52"/>
  <c r="A70" i="52"/>
  <c r="N70" i="52"/>
  <c r="C70" i="52"/>
  <c r="D66" i="52"/>
  <c r="L66" i="52"/>
  <c r="C66" i="52"/>
  <c r="M64" i="52"/>
  <c r="I64" i="52"/>
  <c r="D64" i="52"/>
  <c r="M114" i="52"/>
  <c r="I114" i="52"/>
  <c r="D114" i="52"/>
  <c r="B110" i="52"/>
  <c r="C110" i="52"/>
  <c r="I110" i="52"/>
  <c r="M110" i="52"/>
  <c r="A110" i="52"/>
  <c r="A109" i="52"/>
  <c r="L109" i="52"/>
  <c r="D108" i="52"/>
  <c r="C108" i="52"/>
  <c r="I108" i="52"/>
  <c r="M108" i="52"/>
  <c r="A108" i="52"/>
  <c r="A105" i="52"/>
  <c r="N105" i="52"/>
  <c r="N96" i="52"/>
  <c r="N139" i="52"/>
  <c r="I139" i="52"/>
  <c r="D139" i="52"/>
  <c r="M132" i="52"/>
  <c r="I132" i="52"/>
  <c r="P132" i="52" s="1"/>
  <c r="D132" i="52"/>
  <c r="A123" i="52"/>
  <c r="D123" i="52"/>
  <c r="M178" i="52"/>
  <c r="I178" i="52"/>
  <c r="D178" i="52"/>
  <c r="M177" i="52"/>
  <c r="I177" i="52"/>
  <c r="D177" i="52"/>
  <c r="B173" i="52"/>
  <c r="C173" i="52"/>
  <c r="L173" i="52"/>
  <c r="E173" i="52"/>
  <c r="B165" i="52"/>
  <c r="D165" i="52"/>
  <c r="I165" i="52"/>
  <c r="M165" i="52"/>
  <c r="C165" i="52"/>
  <c r="D164" i="52"/>
  <c r="N164" i="52"/>
  <c r="B154" i="52"/>
  <c r="C154" i="52"/>
  <c r="L154" i="52"/>
  <c r="E154" i="52"/>
  <c r="A19" i="53"/>
  <c r="C19" i="53"/>
  <c r="I19" i="53"/>
  <c r="M19" i="53"/>
  <c r="B17" i="53"/>
  <c r="M17" i="53"/>
  <c r="E17" i="53"/>
  <c r="B54" i="53"/>
  <c r="A54" i="53"/>
  <c r="L54" i="53"/>
  <c r="E54" i="53"/>
  <c r="B50" i="53"/>
  <c r="A50" i="53"/>
  <c r="L50" i="53"/>
  <c r="D50" i="53"/>
  <c r="M50" i="53"/>
  <c r="E50" i="53"/>
  <c r="A49" i="53"/>
  <c r="L49" i="53"/>
  <c r="C49" i="53"/>
  <c r="M49" i="53"/>
  <c r="D49" i="53"/>
  <c r="B34" i="53"/>
  <c r="L34" i="53"/>
  <c r="M34" i="53" s="1"/>
  <c r="B84" i="53"/>
  <c r="A84" i="53"/>
  <c r="L84" i="53"/>
  <c r="D84" i="53"/>
  <c r="I84" i="53"/>
  <c r="M84" i="53"/>
  <c r="D78" i="53"/>
  <c r="C78" i="53"/>
  <c r="C69" i="53"/>
  <c r="N69" i="53"/>
  <c r="C111" i="53"/>
  <c r="N111" i="53"/>
  <c r="B100" i="53"/>
  <c r="A100" i="53"/>
  <c r="C100" i="53"/>
  <c r="L100" i="53"/>
  <c r="E100" i="53"/>
  <c r="A97" i="53"/>
  <c r="L97" i="53"/>
  <c r="N97" i="53"/>
  <c r="B94" i="53"/>
  <c r="A94" i="53"/>
  <c r="M94" i="53"/>
  <c r="E94" i="53"/>
  <c r="B144" i="53"/>
  <c r="A144" i="53"/>
  <c r="M144" i="53"/>
  <c r="C144" i="53"/>
  <c r="I144" i="53"/>
  <c r="N144" i="53"/>
  <c r="B132" i="53"/>
  <c r="N132" i="53"/>
  <c r="B172" i="53"/>
  <c r="A172" i="53"/>
  <c r="C172" i="53"/>
  <c r="L172" i="53"/>
  <c r="E172" i="53"/>
  <c r="B169" i="53"/>
  <c r="A169" i="53"/>
  <c r="L169" i="53"/>
  <c r="D169" i="53"/>
  <c r="I169" i="53"/>
  <c r="M169" i="53"/>
  <c r="B162" i="53"/>
  <c r="M162" i="53"/>
  <c r="A162" i="53"/>
  <c r="I162" i="53"/>
  <c r="N162" i="53"/>
  <c r="B16" i="54"/>
  <c r="A16" i="54"/>
  <c r="L16" i="54"/>
  <c r="D16" i="54"/>
  <c r="I16" i="54"/>
  <c r="M16" i="54"/>
  <c r="E16" i="54"/>
  <c r="N16" i="54"/>
  <c r="B9" i="54"/>
  <c r="M9" i="54"/>
  <c r="A9" i="54"/>
  <c r="I9" i="54"/>
  <c r="N9" i="54"/>
  <c r="E9" i="54"/>
  <c r="B57" i="54"/>
  <c r="A57" i="54"/>
  <c r="C57" i="54"/>
  <c r="L57" i="54"/>
  <c r="D57" i="54"/>
  <c r="I57" i="54"/>
  <c r="M57" i="54"/>
  <c r="E57" i="54"/>
  <c r="N57" i="54"/>
  <c r="B45" i="54"/>
  <c r="D45" i="54"/>
  <c r="I45" i="54"/>
  <c r="M45" i="54"/>
  <c r="E45" i="54"/>
  <c r="L45" i="54"/>
  <c r="C45" i="54"/>
  <c r="N45" i="54"/>
  <c r="A24" i="55"/>
  <c r="D24" i="55"/>
  <c r="L24" i="55"/>
  <c r="N24" i="55"/>
  <c r="M166" i="53"/>
  <c r="L161" i="53"/>
  <c r="A161" i="53"/>
  <c r="L160" i="53"/>
  <c r="C160" i="53"/>
  <c r="E158" i="53"/>
  <c r="L156" i="53"/>
  <c r="M29" i="54"/>
  <c r="L23" i="54"/>
  <c r="B19" i="54"/>
  <c r="C19" i="54"/>
  <c r="L19" i="54"/>
  <c r="D19" i="54"/>
  <c r="I19" i="54"/>
  <c r="M19" i="54"/>
  <c r="A19" i="54"/>
  <c r="N15" i="54"/>
  <c r="A11" i="54"/>
  <c r="C11" i="54"/>
  <c r="L11" i="54"/>
  <c r="D11" i="54"/>
  <c r="I11" i="54"/>
  <c r="M11" i="54"/>
  <c r="B58" i="54"/>
  <c r="A58" i="54"/>
  <c r="L58" i="54"/>
  <c r="D58" i="54"/>
  <c r="I58" i="54"/>
  <c r="M58" i="54"/>
  <c r="B53" i="54"/>
  <c r="A53" i="54"/>
  <c r="C53" i="54"/>
  <c r="L53" i="54"/>
  <c r="E53" i="54"/>
  <c r="B38" i="54"/>
  <c r="A38" i="54"/>
  <c r="C38" i="54"/>
  <c r="L38" i="54"/>
  <c r="D38" i="54"/>
  <c r="I38" i="54"/>
  <c r="M38" i="54"/>
  <c r="A33" i="54"/>
  <c r="N33" i="54"/>
  <c r="D33" i="54"/>
  <c r="L33" i="54"/>
  <c r="B80" i="54"/>
  <c r="A80" i="54"/>
  <c r="L80" i="54"/>
  <c r="M80" i="54"/>
  <c r="E80" i="54"/>
  <c r="D70" i="54"/>
  <c r="N70" i="54"/>
  <c r="B114" i="54"/>
  <c r="A114" i="54"/>
  <c r="L114" i="54"/>
  <c r="C114" i="54"/>
  <c r="I114" i="54"/>
  <c r="M114" i="54"/>
  <c r="N114" i="54"/>
  <c r="B148" i="54"/>
  <c r="A148" i="54"/>
  <c r="L148" i="54"/>
  <c r="M148" i="54"/>
  <c r="C148" i="54"/>
  <c r="I148" i="54"/>
  <c r="N148" i="54"/>
  <c r="D160" i="54"/>
  <c r="C160" i="54"/>
  <c r="M160" i="54"/>
  <c r="N160" i="54"/>
  <c r="E177" i="51"/>
  <c r="E176" i="51"/>
  <c r="E173" i="51"/>
  <c r="E172" i="51"/>
  <c r="E170" i="51"/>
  <c r="E161" i="51"/>
  <c r="E17" i="52"/>
  <c r="E16" i="52"/>
  <c r="E9" i="52"/>
  <c r="E50" i="52"/>
  <c r="E75" i="52"/>
  <c r="E71" i="52"/>
  <c r="E118" i="52"/>
  <c r="E116" i="52"/>
  <c r="E106" i="52"/>
  <c r="E104" i="52"/>
  <c r="E94" i="52"/>
  <c r="E148" i="52"/>
  <c r="E147" i="52"/>
  <c r="E144" i="52"/>
  <c r="E143" i="52"/>
  <c r="E136" i="52"/>
  <c r="E135" i="52"/>
  <c r="E162" i="52"/>
  <c r="C157" i="52"/>
  <c r="E29" i="53"/>
  <c r="E25" i="53"/>
  <c r="E21" i="53"/>
  <c r="C48" i="53"/>
  <c r="E46" i="53"/>
  <c r="D45" i="53"/>
  <c r="A41" i="53"/>
  <c r="C40" i="53"/>
  <c r="E38" i="53"/>
  <c r="A87" i="53"/>
  <c r="C82" i="53"/>
  <c r="E80" i="53"/>
  <c r="E79" i="53"/>
  <c r="E76" i="53"/>
  <c r="E75" i="53"/>
  <c r="A71" i="53"/>
  <c r="D117" i="53"/>
  <c r="E114" i="53"/>
  <c r="E112" i="53"/>
  <c r="D109" i="53"/>
  <c r="E106" i="53"/>
  <c r="E104" i="53"/>
  <c r="D101" i="53"/>
  <c r="E98" i="53"/>
  <c r="E96" i="53"/>
  <c r="D147" i="53"/>
  <c r="D141" i="53"/>
  <c r="C140" i="53"/>
  <c r="E138" i="53"/>
  <c r="D137" i="53"/>
  <c r="C136" i="53"/>
  <c r="E134" i="53"/>
  <c r="D129" i="53"/>
  <c r="C128" i="53"/>
  <c r="E126" i="53"/>
  <c r="E125" i="53"/>
  <c r="E178" i="53"/>
  <c r="E170" i="53"/>
  <c r="E165" i="53"/>
  <c r="E164" i="53"/>
  <c r="A160" i="53"/>
  <c r="N158" i="53"/>
  <c r="I158" i="53"/>
  <c r="A158" i="53"/>
  <c r="C156" i="53"/>
  <c r="E154" i="53"/>
  <c r="E28" i="54"/>
  <c r="B27" i="54"/>
  <c r="D27" i="54"/>
  <c r="I27" i="54"/>
  <c r="C27" i="54"/>
  <c r="B24" i="54"/>
  <c r="D24" i="54"/>
  <c r="I24" i="54"/>
  <c r="M24" i="54"/>
  <c r="A24" i="54"/>
  <c r="B20" i="54"/>
  <c r="A20" i="54"/>
  <c r="L20" i="54"/>
  <c r="D20" i="54"/>
  <c r="I20" i="54"/>
  <c r="M20" i="54"/>
  <c r="B12" i="54"/>
  <c r="A12" i="54"/>
  <c r="L12" i="54"/>
  <c r="D12" i="54"/>
  <c r="I12" i="54"/>
  <c r="M12" i="54"/>
  <c r="N53" i="54"/>
  <c r="I53" i="54"/>
  <c r="D53" i="54"/>
  <c r="B49" i="54"/>
  <c r="C49" i="54"/>
  <c r="L49" i="54"/>
  <c r="A49" i="54"/>
  <c r="M49" i="54"/>
  <c r="D49" i="54"/>
  <c r="I49" i="54"/>
  <c r="N49" i="54"/>
  <c r="B84" i="54"/>
  <c r="A84" i="54"/>
  <c r="L84" i="54"/>
  <c r="M84" i="54"/>
  <c r="E84" i="54"/>
  <c r="I80" i="54"/>
  <c r="P80" i="54" s="1"/>
  <c r="D80" i="54"/>
  <c r="A105" i="54"/>
  <c r="D105" i="54"/>
  <c r="L105" i="54"/>
  <c r="N105" i="54"/>
  <c r="B144" i="54"/>
  <c r="C144" i="54"/>
  <c r="L144" i="54"/>
  <c r="D144" i="54"/>
  <c r="I144" i="54"/>
  <c r="M144" i="54"/>
  <c r="E144" i="54"/>
  <c r="N144" i="54"/>
  <c r="E9" i="53"/>
  <c r="C44" i="53"/>
  <c r="E42" i="53"/>
  <c r="E41" i="53"/>
  <c r="A33" i="53"/>
  <c r="E88" i="53"/>
  <c r="E87" i="53"/>
  <c r="E72" i="53"/>
  <c r="E71" i="53"/>
  <c r="C141" i="53"/>
  <c r="C129" i="53"/>
  <c r="E166" i="53"/>
  <c r="E161" i="53"/>
  <c r="E160" i="53"/>
  <c r="E29" i="54"/>
  <c r="A23" i="54"/>
  <c r="D23" i="54"/>
  <c r="I23" i="54"/>
  <c r="M23" i="54"/>
  <c r="C23" i="54"/>
  <c r="B15" i="54"/>
  <c r="C15" i="54"/>
  <c r="L15" i="54"/>
  <c r="D15" i="54"/>
  <c r="I15" i="54"/>
  <c r="M15" i="54"/>
  <c r="A15" i="54"/>
  <c r="B54" i="54"/>
  <c r="A54" i="54"/>
  <c r="L54" i="54"/>
  <c r="E54" i="54"/>
  <c r="D44" i="54"/>
  <c r="N44" i="54"/>
  <c r="C44" i="54"/>
  <c r="A113" i="54"/>
  <c r="D113" i="54"/>
  <c r="L113" i="54"/>
  <c r="N113" i="54"/>
  <c r="A169" i="54"/>
  <c r="D169" i="54"/>
  <c r="L169" i="54"/>
  <c r="N169" i="54"/>
  <c r="C169" i="54"/>
  <c r="B46" i="55"/>
  <c r="C46" i="55"/>
  <c r="L46" i="55"/>
  <c r="D46" i="55"/>
  <c r="I46" i="55"/>
  <c r="M46" i="55"/>
  <c r="E46" i="55"/>
  <c r="N46" i="55"/>
  <c r="A46" i="55"/>
  <c r="D134" i="54"/>
  <c r="A134" i="54"/>
  <c r="L134" i="54"/>
  <c r="C134" i="54"/>
  <c r="I134" i="54"/>
  <c r="P134" i="54" s="1"/>
  <c r="M134" i="54"/>
  <c r="D126" i="54"/>
  <c r="A126" i="54"/>
  <c r="L126" i="54"/>
  <c r="C126" i="54"/>
  <c r="I126" i="54"/>
  <c r="M126" i="54"/>
  <c r="B162" i="54"/>
  <c r="A162" i="54"/>
  <c r="C162" i="54"/>
  <c r="L162" i="54"/>
  <c r="D162" i="54"/>
  <c r="I162" i="54"/>
  <c r="M162" i="54"/>
  <c r="B29" i="55"/>
  <c r="A29" i="55"/>
  <c r="L29" i="55"/>
  <c r="C29" i="55"/>
  <c r="I29" i="55"/>
  <c r="M29" i="55"/>
  <c r="E21" i="54"/>
  <c r="E17" i="54"/>
  <c r="E13" i="54"/>
  <c r="I8" i="54"/>
  <c r="D7" i="54"/>
  <c r="A83" i="54"/>
  <c r="C83" i="54"/>
  <c r="L83" i="54"/>
  <c r="E83" i="54"/>
  <c r="A79" i="54"/>
  <c r="D79" i="54"/>
  <c r="L79" i="54"/>
  <c r="D74" i="54"/>
  <c r="C74" i="54"/>
  <c r="N74" i="54"/>
  <c r="B112" i="54"/>
  <c r="C112" i="54"/>
  <c r="L112" i="54"/>
  <c r="D112" i="54"/>
  <c r="I112" i="54"/>
  <c r="M112" i="54"/>
  <c r="A112" i="54"/>
  <c r="B106" i="54"/>
  <c r="A106" i="54"/>
  <c r="L106" i="54"/>
  <c r="C106" i="54"/>
  <c r="I106" i="54"/>
  <c r="M106" i="54"/>
  <c r="L97" i="54"/>
  <c r="D97" i="54" s="1"/>
  <c r="D146" i="54"/>
  <c r="A146" i="54"/>
  <c r="L146" i="54"/>
  <c r="E146" i="54"/>
  <c r="B136" i="54"/>
  <c r="A136" i="54"/>
  <c r="C136" i="54"/>
  <c r="L136" i="54"/>
  <c r="E136" i="54"/>
  <c r="B128" i="54"/>
  <c r="A128" i="54"/>
  <c r="C128" i="54"/>
  <c r="L128" i="54"/>
  <c r="E128" i="54"/>
  <c r="A177" i="54"/>
  <c r="L177" i="54"/>
  <c r="C177" i="54"/>
  <c r="I177" i="54"/>
  <c r="M177" i="54"/>
  <c r="B170" i="54"/>
  <c r="A170" i="54"/>
  <c r="C170" i="54"/>
  <c r="L170" i="54"/>
  <c r="D170" i="54"/>
  <c r="I170" i="54"/>
  <c r="M170" i="54"/>
  <c r="D168" i="54"/>
  <c r="C168" i="54"/>
  <c r="N168" i="54"/>
  <c r="B27" i="55"/>
  <c r="A27" i="55"/>
  <c r="C27" i="55"/>
  <c r="L27" i="55"/>
  <c r="D27" i="55"/>
  <c r="I27" i="55"/>
  <c r="M27" i="55"/>
  <c r="B52" i="55"/>
  <c r="C52" i="55"/>
  <c r="L52" i="55"/>
  <c r="D52" i="55"/>
  <c r="I52" i="55"/>
  <c r="M52" i="55"/>
  <c r="E52" i="55"/>
  <c r="N52" i="55"/>
  <c r="D100" i="55"/>
  <c r="A100" i="55"/>
  <c r="M100" i="55"/>
  <c r="C100" i="55"/>
  <c r="I100" i="55"/>
  <c r="N100" i="55"/>
  <c r="E100" i="55"/>
  <c r="B178" i="55"/>
  <c r="L178" i="55"/>
  <c r="A178" i="55"/>
  <c r="I178" i="55"/>
  <c r="M178" i="55"/>
  <c r="E178" i="55"/>
  <c r="N178" i="55"/>
  <c r="B154" i="55"/>
  <c r="I154" i="55"/>
  <c r="A154" i="55" s="1"/>
  <c r="L153" i="55"/>
  <c r="D153" i="55" s="1"/>
  <c r="B21" i="56"/>
  <c r="M21" i="56"/>
  <c r="A21" i="56"/>
  <c r="I21" i="56"/>
  <c r="N21" i="56"/>
  <c r="E21" i="56"/>
  <c r="E25" i="54"/>
  <c r="N21" i="54"/>
  <c r="I21" i="54"/>
  <c r="A21" i="54"/>
  <c r="N17" i="54"/>
  <c r="I17" i="54"/>
  <c r="A17" i="54"/>
  <c r="N13" i="54"/>
  <c r="I13" i="54"/>
  <c r="A13" i="54"/>
  <c r="B50" i="54"/>
  <c r="A50" i="54"/>
  <c r="L50" i="54"/>
  <c r="E50" i="54"/>
  <c r="D48" i="54"/>
  <c r="C48" i="54"/>
  <c r="B46" i="54"/>
  <c r="D46" i="54"/>
  <c r="I46" i="54"/>
  <c r="M46" i="54"/>
  <c r="A46" i="54"/>
  <c r="D36" i="54"/>
  <c r="C36" i="54"/>
  <c r="B34" i="54"/>
  <c r="D34" i="54"/>
  <c r="I34" i="54"/>
  <c r="M34" i="54"/>
  <c r="C34" i="54"/>
  <c r="B88" i="54"/>
  <c r="D88" i="54"/>
  <c r="I88" i="54"/>
  <c r="M88" i="54"/>
  <c r="A88" i="54"/>
  <c r="N83" i="54"/>
  <c r="I83" i="54"/>
  <c r="D83" i="54"/>
  <c r="N79" i="54"/>
  <c r="L67" i="54"/>
  <c r="C67" i="54" s="1"/>
  <c r="L63" i="54"/>
  <c r="D63" i="54" s="1"/>
  <c r="B104" i="54"/>
  <c r="C104" i="54"/>
  <c r="L104" i="54"/>
  <c r="D104" i="54"/>
  <c r="I104" i="54"/>
  <c r="M104" i="54"/>
  <c r="A104" i="54"/>
  <c r="D96" i="54"/>
  <c r="N146" i="54"/>
  <c r="I146" i="54"/>
  <c r="C146" i="54"/>
  <c r="A143" i="54"/>
  <c r="L143" i="54"/>
  <c r="N143" i="54"/>
  <c r="N136" i="54"/>
  <c r="I136" i="54"/>
  <c r="D136" i="54"/>
  <c r="A135" i="54"/>
  <c r="D135" i="54"/>
  <c r="L135" i="54"/>
  <c r="N134" i="54"/>
  <c r="N128" i="54"/>
  <c r="I128" i="54"/>
  <c r="P128" i="54" s="1"/>
  <c r="D128" i="54"/>
  <c r="A127" i="54"/>
  <c r="D127" i="54"/>
  <c r="L127" i="54"/>
  <c r="N126" i="54"/>
  <c r="B178" i="54"/>
  <c r="A178" i="54"/>
  <c r="L178" i="54"/>
  <c r="D178" i="54"/>
  <c r="I178" i="54"/>
  <c r="M178" i="54"/>
  <c r="N162" i="54"/>
  <c r="A161" i="54"/>
  <c r="D161" i="54"/>
  <c r="L161" i="54"/>
  <c r="N161" i="54"/>
  <c r="N29" i="55"/>
  <c r="C14" i="55"/>
  <c r="N14" i="55"/>
  <c r="B118" i="55"/>
  <c r="C118" i="55"/>
  <c r="L118" i="55"/>
  <c r="D118" i="55"/>
  <c r="I118" i="55"/>
  <c r="M118" i="55"/>
  <c r="E118" i="55"/>
  <c r="N118" i="55"/>
  <c r="C159" i="55"/>
  <c r="N159" i="55"/>
  <c r="C87" i="54"/>
  <c r="E76" i="54"/>
  <c r="E75" i="54"/>
  <c r="E72" i="54"/>
  <c r="E71" i="54"/>
  <c r="E98" i="54"/>
  <c r="E142" i="54"/>
  <c r="E132" i="54"/>
  <c r="E124" i="54"/>
  <c r="L174" i="54"/>
  <c r="A174" i="54"/>
  <c r="L28" i="55"/>
  <c r="E25" i="55"/>
  <c r="E23" i="55"/>
  <c r="L21" i="55"/>
  <c r="N20" i="55"/>
  <c r="L19" i="55"/>
  <c r="L4" i="55"/>
  <c r="D4" i="55" s="1"/>
  <c r="N54" i="55"/>
  <c r="D40" i="55"/>
  <c r="A40" i="55"/>
  <c r="L40" i="55"/>
  <c r="E40" i="55"/>
  <c r="L37" i="55"/>
  <c r="D37" i="55" s="1"/>
  <c r="D116" i="55"/>
  <c r="A116" i="55"/>
  <c r="M116" i="55"/>
  <c r="C116" i="55"/>
  <c r="I116" i="55"/>
  <c r="N116" i="55"/>
  <c r="D104" i="55"/>
  <c r="A104" i="55"/>
  <c r="M104" i="55"/>
  <c r="E104" i="55"/>
  <c r="L97" i="55"/>
  <c r="D97" i="55" s="1"/>
  <c r="A147" i="55"/>
  <c r="C147" i="55"/>
  <c r="L147" i="55"/>
  <c r="E147" i="55"/>
  <c r="D138" i="55"/>
  <c r="C138" i="55"/>
  <c r="N138" i="55"/>
  <c r="D15" i="56"/>
  <c r="C15" i="56"/>
  <c r="L15" i="56"/>
  <c r="N15" i="56"/>
  <c r="C43" i="56"/>
  <c r="N43" i="56"/>
  <c r="B88" i="56"/>
  <c r="M88" i="56"/>
  <c r="A88" i="56"/>
  <c r="I88" i="56"/>
  <c r="N88" i="56"/>
  <c r="E88" i="56"/>
  <c r="B72" i="56"/>
  <c r="M72" i="56"/>
  <c r="A72" i="56"/>
  <c r="I72" i="56"/>
  <c r="N72" i="56"/>
  <c r="E72" i="56"/>
  <c r="B109" i="56"/>
  <c r="D109" i="56"/>
  <c r="I109" i="56"/>
  <c r="M109" i="56"/>
  <c r="E109" i="56"/>
  <c r="L109" i="56"/>
  <c r="N109" i="56"/>
  <c r="A109" i="56"/>
  <c r="E42" i="54"/>
  <c r="E41" i="54"/>
  <c r="M87" i="54"/>
  <c r="M76" i="54"/>
  <c r="I76" i="54"/>
  <c r="P76" i="54" s="1"/>
  <c r="D76" i="54"/>
  <c r="M75" i="54"/>
  <c r="I75" i="54"/>
  <c r="P75" i="54" s="1"/>
  <c r="D75" i="54"/>
  <c r="M72" i="54"/>
  <c r="I72" i="54"/>
  <c r="D72" i="54"/>
  <c r="M71" i="54"/>
  <c r="I71" i="54"/>
  <c r="D71" i="54"/>
  <c r="E68" i="54"/>
  <c r="M64" i="54"/>
  <c r="N64" i="54" s="1"/>
  <c r="I64" i="54"/>
  <c r="A64" i="54" s="1"/>
  <c r="E118" i="54"/>
  <c r="N117" i="54"/>
  <c r="E116" i="54"/>
  <c r="E110" i="54"/>
  <c r="N109" i="54"/>
  <c r="E108" i="54"/>
  <c r="E102" i="54"/>
  <c r="N101" i="54"/>
  <c r="E100" i="54"/>
  <c r="M98" i="54"/>
  <c r="I98" i="54"/>
  <c r="C98" i="54"/>
  <c r="I96" i="54"/>
  <c r="A96" i="54" s="1"/>
  <c r="M142" i="54"/>
  <c r="I142" i="54"/>
  <c r="C142" i="54"/>
  <c r="E140" i="54"/>
  <c r="N139" i="54"/>
  <c r="E138" i="54"/>
  <c r="M132" i="54"/>
  <c r="I132" i="54"/>
  <c r="P132" i="54" s="1"/>
  <c r="D132" i="54"/>
  <c r="N131" i="54"/>
  <c r="E130" i="54"/>
  <c r="M124" i="54"/>
  <c r="I124" i="54"/>
  <c r="D124" i="54"/>
  <c r="N123" i="54"/>
  <c r="C173" i="54"/>
  <c r="E166" i="54"/>
  <c r="C165" i="54"/>
  <c r="E158" i="54"/>
  <c r="E156" i="54"/>
  <c r="E154" i="54"/>
  <c r="D28" i="55"/>
  <c r="N25" i="55"/>
  <c r="I25" i="55"/>
  <c r="C25" i="55"/>
  <c r="M23" i="55"/>
  <c r="I23" i="55"/>
  <c r="D23" i="55"/>
  <c r="A16" i="55"/>
  <c r="L16" i="55"/>
  <c r="N16" i="55"/>
  <c r="B13" i="55"/>
  <c r="A13" i="55"/>
  <c r="M13" i="55"/>
  <c r="E13" i="55"/>
  <c r="D7" i="55"/>
  <c r="A53" i="55"/>
  <c r="D53" i="55"/>
  <c r="L53" i="55"/>
  <c r="N40" i="55"/>
  <c r="I40" i="55"/>
  <c r="C40" i="55"/>
  <c r="D36" i="55"/>
  <c r="A82" i="55"/>
  <c r="L82" i="55"/>
  <c r="N82" i="55"/>
  <c r="C82" i="55"/>
  <c r="B72" i="55"/>
  <c r="M72" i="55"/>
  <c r="E72" i="55"/>
  <c r="I67" i="55"/>
  <c r="B64" i="55"/>
  <c r="L64" i="55"/>
  <c r="B106" i="55"/>
  <c r="A106" i="55"/>
  <c r="C106" i="55"/>
  <c r="L106" i="55"/>
  <c r="E106" i="55"/>
  <c r="I104" i="55"/>
  <c r="C104" i="55"/>
  <c r="A101" i="55"/>
  <c r="L101" i="55"/>
  <c r="N101" i="55"/>
  <c r="N147" i="55"/>
  <c r="I147" i="55"/>
  <c r="D147" i="55"/>
  <c r="B170" i="55"/>
  <c r="M170" i="55"/>
  <c r="A170" i="55"/>
  <c r="I170" i="55"/>
  <c r="N170" i="55"/>
  <c r="B158" i="55"/>
  <c r="L158" i="55"/>
  <c r="A158" i="55"/>
  <c r="I158" i="55"/>
  <c r="M158" i="55"/>
  <c r="I156" i="55"/>
  <c r="A156" i="55" s="1"/>
  <c r="B9" i="56"/>
  <c r="A9" i="56"/>
  <c r="L9" i="56"/>
  <c r="M9" i="56"/>
  <c r="D9" i="56"/>
  <c r="I9" i="56"/>
  <c r="N9" i="56"/>
  <c r="B56" i="56"/>
  <c r="C56" i="56"/>
  <c r="L56" i="56"/>
  <c r="D56" i="56"/>
  <c r="I56" i="56"/>
  <c r="M56" i="56"/>
  <c r="E56" i="56"/>
  <c r="N56" i="56"/>
  <c r="B87" i="56"/>
  <c r="A87" i="56"/>
  <c r="L87" i="56"/>
  <c r="M87" i="56"/>
  <c r="D87" i="56"/>
  <c r="I87" i="56"/>
  <c r="N87" i="56"/>
  <c r="A112" i="56"/>
  <c r="L112" i="56"/>
  <c r="C112" i="56"/>
  <c r="I112" i="56"/>
  <c r="M112" i="56"/>
  <c r="D112" i="56"/>
  <c r="N112" i="56"/>
  <c r="E174" i="54"/>
  <c r="B21" i="55"/>
  <c r="C21" i="55"/>
  <c r="I21" i="55"/>
  <c r="A21" i="55"/>
  <c r="A20" i="55"/>
  <c r="L20" i="55"/>
  <c r="B19" i="55"/>
  <c r="D19" i="55"/>
  <c r="I19" i="55"/>
  <c r="M19" i="55"/>
  <c r="C19" i="55"/>
  <c r="B11" i="55"/>
  <c r="A11" i="55"/>
  <c r="C11" i="55"/>
  <c r="L11" i="55"/>
  <c r="E11" i="55"/>
  <c r="B54" i="55"/>
  <c r="A54" i="55"/>
  <c r="L54" i="55"/>
  <c r="C54" i="55"/>
  <c r="I54" i="55"/>
  <c r="M54" i="55"/>
  <c r="A45" i="55"/>
  <c r="L45" i="55"/>
  <c r="N45" i="55"/>
  <c r="A117" i="55"/>
  <c r="L117" i="55"/>
  <c r="N117" i="55"/>
  <c r="A105" i="55"/>
  <c r="D105" i="55"/>
  <c r="L105" i="55"/>
  <c r="N104" i="55"/>
  <c r="B102" i="55"/>
  <c r="C102" i="55"/>
  <c r="L102" i="55"/>
  <c r="D102" i="55"/>
  <c r="I102" i="55"/>
  <c r="M102" i="55"/>
  <c r="A102" i="55"/>
  <c r="B148" i="55"/>
  <c r="A148" i="55"/>
  <c r="L148" i="55"/>
  <c r="E148" i="55"/>
  <c r="B128" i="55"/>
  <c r="A128" i="55"/>
  <c r="L128" i="55"/>
  <c r="D128" i="55"/>
  <c r="I128" i="55"/>
  <c r="P128" i="55" s="1"/>
  <c r="M128" i="55"/>
  <c r="B174" i="55"/>
  <c r="M174" i="55"/>
  <c r="A174" i="55"/>
  <c r="I174" i="55"/>
  <c r="N174" i="55"/>
  <c r="B166" i="55"/>
  <c r="M166" i="55"/>
  <c r="A166" i="55"/>
  <c r="I166" i="55"/>
  <c r="N166" i="55"/>
  <c r="B16" i="56"/>
  <c r="A16" i="56"/>
  <c r="C16" i="56"/>
  <c r="L16" i="56"/>
  <c r="D16" i="56"/>
  <c r="I16" i="56"/>
  <c r="M16" i="56"/>
  <c r="E17" i="55"/>
  <c r="E15" i="55"/>
  <c r="D12" i="55"/>
  <c r="E9" i="55"/>
  <c r="I7" i="55"/>
  <c r="A7" i="55" s="1"/>
  <c r="A56" i="55"/>
  <c r="A48" i="55"/>
  <c r="E44" i="55"/>
  <c r="A42" i="55"/>
  <c r="D41" i="55"/>
  <c r="E38" i="55"/>
  <c r="E87" i="55"/>
  <c r="E86" i="55"/>
  <c r="E83" i="55"/>
  <c r="E79" i="55"/>
  <c r="E78" i="55"/>
  <c r="E75" i="55"/>
  <c r="C74" i="55"/>
  <c r="A71" i="55"/>
  <c r="C70" i="55"/>
  <c r="E68" i="55"/>
  <c r="E114" i="55"/>
  <c r="E112" i="55"/>
  <c r="A110" i="55"/>
  <c r="D109" i="55"/>
  <c r="E98" i="55"/>
  <c r="L144" i="55"/>
  <c r="A144" i="55"/>
  <c r="L143" i="55"/>
  <c r="C143" i="55"/>
  <c r="L140" i="55"/>
  <c r="A140" i="55"/>
  <c r="L139" i="55"/>
  <c r="A135" i="55"/>
  <c r="L132" i="55"/>
  <c r="A132" i="55"/>
  <c r="L131" i="55"/>
  <c r="C131" i="55"/>
  <c r="C130" i="55"/>
  <c r="L124" i="55"/>
  <c r="D177" i="55"/>
  <c r="L176" i="55"/>
  <c r="C176" i="55"/>
  <c r="L173" i="55"/>
  <c r="A173" i="55"/>
  <c r="D172" i="55"/>
  <c r="L169" i="55"/>
  <c r="A169" i="55"/>
  <c r="L168" i="55"/>
  <c r="C168" i="55"/>
  <c r="L165" i="55"/>
  <c r="A165" i="55"/>
  <c r="L164" i="55"/>
  <c r="C164" i="55"/>
  <c r="M162" i="55"/>
  <c r="M29" i="56"/>
  <c r="C27" i="56"/>
  <c r="M25" i="56"/>
  <c r="A24" i="56"/>
  <c r="D23" i="56"/>
  <c r="L20" i="56"/>
  <c r="C20" i="56"/>
  <c r="L19" i="56"/>
  <c r="E17" i="56"/>
  <c r="B12" i="56"/>
  <c r="A12" i="56"/>
  <c r="E12" i="56"/>
  <c r="B82" i="56"/>
  <c r="A82" i="56"/>
  <c r="C82" i="56"/>
  <c r="L82" i="56"/>
  <c r="E82" i="56"/>
  <c r="B113" i="56"/>
  <c r="A113" i="56"/>
  <c r="L113" i="56"/>
  <c r="D113" i="56"/>
  <c r="I113" i="56"/>
  <c r="M113" i="56"/>
  <c r="A104" i="56"/>
  <c r="N104" i="56"/>
  <c r="D104" i="56"/>
  <c r="L104" i="56"/>
  <c r="A172" i="56"/>
  <c r="D172" i="56"/>
  <c r="L172" i="56"/>
  <c r="N172" i="56"/>
  <c r="C172" i="56"/>
  <c r="E58" i="55"/>
  <c r="E56" i="55"/>
  <c r="E50" i="55"/>
  <c r="E48" i="55"/>
  <c r="E42" i="55"/>
  <c r="I36" i="55"/>
  <c r="A36" i="55" s="1"/>
  <c r="E88" i="55"/>
  <c r="E84" i="55"/>
  <c r="E80" i="55"/>
  <c r="E76" i="55"/>
  <c r="E71" i="55"/>
  <c r="A67" i="55"/>
  <c r="E110" i="55"/>
  <c r="E108" i="55"/>
  <c r="I96" i="55"/>
  <c r="A96" i="55" s="1"/>
  <c r="E136" i="55"/>
  <c r="E135" i="55"/>
  <c r="A131" i="55"/>
  <c r="A176" i="55"/>
  <c r="C172" i="55"/>
  <c r="A168" i="55"/>
  <c r="D156" i="55"/>
  <c r="E28" i="56"/>
  <c r="E24" i="56"/>
  <c r="C23" i="56"/>
  <c r="A20" i="56"/>
  <c r="D19" i="56"/>
  <c r="A17" i="56"/>
  <c r="E13" i="56"/>
  <c r="I12" i="56"/>
  <c r="D12" i="56"/>
  <c r="A57" i="56"/>
  <c r="D57" i="56"/>
  <c r="L57" i="56"/>
  <c r="B42" i="56"/>
  <c r="M42" i="56"/>
  <c r="E42" i="56"/>
  <c r="B38" i="56"/>
  <c r="M38" i="56"/>
  <c r="A38" i="56"/>
  <c r="I38" i="56"/>
  <c r="N38" i="56"/>
  <c r="B34" i="56"/>
  <c r="I34" i="56"/>
  <c r="A34" i="56" s="1"/>
  <c r="L33" i="56"/>
  <c r="D33" i="56" s="1"/>
  <c r="B86" i="56"/>
  <c r="A86" i="56"/>
  <c r="C86" i="56"/>
  <c r="L86" i="56"/>
  <c r="E86" i="56"/>
  <c r="B80" i="56"/>
  <c r="M80" i="56"/>
  <c r="A80" i="56"/>
  <c r="I80" i="56"/>
  <c r="P80" i="56" s="1"/>
  <c r="N80" i="56"/>
  <c r="L63" i="56"/>
  <c r="D63" i="56" s="1"/>
  <c r="A108" i="56"/>
  <c r="L108" i="56"/>
  <c r="D108" i="56"/>
  <c r="N108" i="56"/>
  <c r="B98" i="56"/>
  <c r="M98" i="56"/>
  <c r="N98" i="56"/>
  <c r="A98" i="56"/>
  <c r="I98" i="56"/>
  <c r="E144" i="55"/>
  <c r="E143" i="55"/>
  <c r="E140" i="55"/>
  <c r="D139" i="55"/>
  <c r="E132" i="55"/>
  <c r="E131" i="55"/>
  <c r="E176" i="55"/>
  <c r="E173" i="55"/>
  <c r="E169" i="55"/>
  <c r="E168" i="55"/>
  <c r="E165" i="55"/>
  <c r="E164" i="55"/>
  <c r="E162" i="55"/>
  <c r="E29" i="56"/>
  <c r="E25" i="56"/>
  <c r="E20" i="56"/>
  <c r="C19" i="56"/>
  <c r="I8" i="56"/>
  <c r="B58" i="56"/>
  <c r="A58" i="56"/>
  <c r="M58" i="56"/>
  <c r="C58" i="56"/>
  <c r="I58" i="56"/>
  <c r="N58" i="56"/>
  <c r="C55" i="56"/>
  <c r="N55" i="56"/>
  <c r="C51" i="56"/>
  <c r="N51" i="56"/>
  <c r="C47" i="56"/>
  <c r="N47" i="56"/>
  <c r="B84" i="56"/>
  <c r="M84" i="56"/>
  <c r="A84" i="56"/>
  <c r="I84" i="56"/>
  <c r="N84" i="56"/>
  <c r="B83" i="56"/>
  <c r="A83" i="56"/>
  <c r="L83" i="56"/>
  <c r="E83" i="56"/>
  <c r="B76" i="56"/>
  <c r="M76" i="56"/>
  <c r="A76" i="56"/>
  <c r="I76" i="56"/>
  <c r="P76" i="56" s="1"/>
  <c r="N76" i="56"/>
  <c r="E49" i="56"/>
  <c r="E48" i="56"/>
  <c r="E45" i="56"/>
  <c r="E44" i="56"/>
  <c r="A40" i="56"/>
  <c r="L79" i="56"/>
  <c r="A79" i="56"/>
  <c r="L78" i="56"/>
  <c r="C78" i="56"/>
  <c r="L75" i="56"/>
  <c r="A75" i="56"/>
  <c r="L74" i="56"/>
  <c r="C74" i="56"/>
  <c r="L71" i="56"/>
  <c r="A71" i="56"/>
  <c r="L70" i="56"/>
  <c r="E68" i="56"/>
  <c r="B118" i="56"/>
  <c r="A118" i="56"/>
  <c r="I118" i="56"/>
  <c r="B117" i="56"/>
  <c r="A117" i="56"/>
  <c r="L117" i="56"/>
  <c r="E117" i="56"/>
  <c r="B114" i="56"/>
  <c r="M114" i="56"/>
  <c r="E114" i="56"/>
  <c r="L105" i="56"/>
  <c r="L147" i="56"/>
  <c r="N136" i="56"/>
  <c r="L123" i="56"/>
  <c r="D123" i="56" s="1"/>
  <c r="E54" i="56"/>
  <c r="E53" i="56"/>
  <c r="D52" i="56"/>
  <c r="E50" i="56"/>
  <c r="E46" i="56"/>
  <c r="E41" i="56"/>
  <c r="E40" i="56"/>
  <c r="I37" i="56"/>
  <c r="A37" i="56" s="1"/>
  <c r="D36" i="56"/>
  <c r="A78" i="56"/>
  <c r="A74" i="56"/>
  <c r="D70" i="56"/>
  <c r="N68" i="56"/>
  <c r="I68" i="56"/>
  <c r="A68" i="56"/>
  <c r="I64" i="56"/>
  <c r="A64" i="56" s="1"/>
  <c r="N118" i="56"/>
  <c r="N117" i="56"/>
  <c r="I117" i="56"/>
  <c r="D117" i="56"/>
  <c r="I114" i="56"/>
  <c r="A114" i="56"/>
  <c r="E102" i="56"/>
  <c r="B148" i="56"/>
  <c r="D148" i="56"/>
  <c r="I148" i="56"/>
  <c r="M148" i="56"/>
  <c r="A148" i="56"/>
  <c r="B135" i="56"/>
  <c r="A135" i="56"/>
  <c r="C135" i="56"/>
  <c r="L135" i="56"/>
  <c r="D135" i="56"/>
  <c r="I135" i="56"/>
  <c r="M135" i="56"/>
  <c r="B177" i="56"/>
  <c r="A177" i="56"/>
  <c r="L177" i="56"/>
  <c r="D177" i="56"/>
  <c r="I177" i="56"/>
  <c r="M177" i="56"/>
  <c r="B173" i="56"/>
  <c r="A173" i="56"/>
  <c r="C173" i="56"/>
  <c r="L173" i="56"/>
  <c r="D173" i="56"/>
  <c r="I173" i="56"/>
  <c r="M173" i="56"/>
  <c r="I157" i="56"/>
  <c r="A157" i="56" s="1"/>
  <c r="E79" i="56"/>
  <c r="E78" i="56"/>
  <c r="E75" i="56"/>
  <c r="E74" i="56"/>
  <c r="E71" i="56"/>
  <c r="C70" i="56"/>
  <c r="I67" i="56"/>
  <c r="A67" i="56" s="1"/>
  <c r="D66" i="56"/>
  <c r="A116" i="56"/>
  <c r="C116" i="56"/>
  <c r="L116" i="56"/>
  <c r="E116" i="56"/>
  <c r="B105" i="56"/>
  <c r="D105" i="56"/>
  <c r="I105" i="56"/>
  <c r="M105" i="56"/>
  <c r="C105" i="56"/>
  <c r="B147" i="56"/>
  <c r="D147" i="56"/>
  <c r="I147" i="56"/>
  <c r="M147" i="56"/>
  <c r="C147" i="56"/>
  <c r="D146" i="56"/>
  <c r="N146" i="56"/>
  <c r="B136" i="56"/>
  <c r="A136" i="56"/>
  <c r="L136" i="56"/>
  <c r="D136" i="56"/>
  <c r="I136" i="56"/>
  <c r="M136" i="56"/>
  <c r="D130" i="56"/>
  <c r="C130" i="56"/>
  <c r="N130" i="56"/>
  <c r="L127" i="56"/>
  <c r="D127" i="56" s="1"/>
  <c r="A164" i="56"/>
  <c r="D164" i="56"/>
  <c r="L164" i="56"/>
  <c r="N164" i="56"/>
  <c r="D156" i="56"/>
  <c r="L140" i="56"/>
  <c r="A140" i="56"/>
  <c r="N134" i="56"/>
  <c r="E132" i="56"/>
  <c r="E131" i="56"/>
  <c r="E178" i="56"/>
  <c r="L176" i="56"/>
  <c r="E174" i="56"/>
  <c r="E169" i="56"/>
  <c r="E168" i="56"/>
  <c r="E165" i="56"/>
  <c r="E161" i="56"/>
  <c r="E160" i="56"/>
  <c r="L157" i="56"/>
  <c r="M157" i="56" s="1"/>
  <c r="E110" i="56"/>
  <c r="E106" i="56"/>
  <c r="E101" i="56"/>
  <c r="C100" i="56"/>
  <c r="I97" i="56"/>
  <c r="A97" i="56" s="1"/>
  <c r="D96" i="56"/>
  <c r="E144" i="56"/>
  <c r="E143" i="56"/>
  <c r="C139" i="56"/>
  <c r="C134" i="56"/>
  <c r="M132" i="56"/>
  <c r="I132" i="56"/>
  <c r="P132" i="56" s="1"/>
  <c r="D132" i="56"/>
  <c r="M131" i="56"/>
  <c r="I131" i="56"/>
  <c r="P131" i="56" s="1"/>
  <c r="D131" i="56"/>
  <c r="E128" i="56"/>
  <c r="M124" i="56"/>
  <c r="N124" i="56" s="1"/>
  <c r="I124" i="56"/>
  <c r="A124" i="56" s="1"/>
  <c r="N178" i="56"/>
  <c r="I178" i="56"/>
  <c r="A178" i="56"/>
  <c r="D176" i="56"/>
  <c r="N174" i="56"/>
  <c r="I174" i="56"/>
  <c r="A174" i="56"/>
  <c r="E170" i="56"/>
  <c r="M169" i="56"/>
  <c r="I169" i="56"/>
  <c r="D169" i="56"/>
  <c r="M168" i="56"/>
  <c r="I168" i="56"/>
  <c r="D168" i="56"/>
  <c r="E166" i="56"/>
  <c r="M165" i="56"/>
  <c r="I165" i="56"/>
  <c r="D165" i="56"/>
  <c r="E162" i="56"/>
  <c r="M161" i="56"/>
  <c r="I161" i="56"/>
  <c r="D161" i="56"/>
  <c r="M160" i="56"/>
  <c r="I160" i="56"/>
  <c r="D160" i="56"/>
  <c r="E158" i="56"/>
  <c r="E140" i="56"/>
  <c r="C176" i="56"/>
  <c r="E157" i="56"/>
  <c r="N157" i="56"/>
  <c r="C154" i="56"/>
  <c r="M154" i="56"/>
  <c r="D154" i="56"/>
  <c r="N179" i="56"/>
  <c r="B179" i="56"/>
  <c r="N175" i="56"/>
  <c r="F171" i="56"/>
  <c r="B167" i="56"/>
  <c r="B163" i="56"/>
  <c r="M179" i="56"/>
  <c r="I179" i="56"/>
  <c r="E179" i="56"/>
  <c r="A179" i="56"/>
  <c r="L178" i="56"/>
  <c r="D178" i="56"/>
  <c r="C177" i="56"/>
  <c r="F176" i="56"/>
  <c r="B176" i="56"/>
  <c r="M175" i="56"/>
  <c r="I175" i="56"/>
  <c r="E175" i="56"/>
  <c r="A175" i="56"/>
  <c r="L174" i="56"/>
  <c r="D174" i="56"/>
  <c r="F172" i="56"/>
  <c r="B172" i="56"/>
  <c r="M171" i="56"/>
  <c r="I171" i="56"/>
  <c r="E171" i="56"/>
  <c r="A171" i="56"/>
  <c r="L170" i="56"/>
  <c r="D170" i="56"/>
  <c r="C169" i="56"/>
  <c r="F168" i="56"/>
  <c r="M167" i="56"/>
  <c r="I167" i="56"/>
  <c r="E167" i="56"/>
  <c r="A167" i="56"/>
  <c r="L166" i="56"/>
  <c r="D166" i="56"/>
  <c r="C165" i="56"/>
  <c r="F164" i="56"/>
  <c r="B164" i="56"/>
  <c r="M163" i="56"/>
  <c r="I163" i="56"/>
  <c r="E163" i="56"/>
  <c r="A163" i="56"/>
  <c r="L162" i="56"/>
  <c r="D162" i="56"/>
  <c r="C161" i="56"/>
  <c r="F160" i="56"/>
  <c r="M159" i="56"/>
  <c r="I159" i="56"/>
  <c r="E159" i="56"/>
  <c r="A159" i="56"/>
  <c r="L158" i="56"/>
  <c r="D158" i="56"/>
  <c r="C157" i="56"/>
  <c r="B156" i="56"/>
  <c r="I155" i="56"/>
  <c r="A155" i="56" s="1"/>
  <c r="C153" i="56"/>
  <c r="B175" i="56"/>
  <c r="N171" i="56"/>
  <c r="B171" i="56"/>
  <c r="N163" i="56"/>
  <c r="N159" i="56"/>
  <c r="F159" i="56"/>
  <c r="D157" i="56"/>
  <c r="B155" i="56"/>
  <c r="L179" i="56"/>
  <c r="D179" i="56"/>
  <c r="C178" i="56"/>
  <c r="F177" i="56"/>
  <c r="M176" i="56"/>
  <c r="I176" i="56"/>
  <c r="E176" i="56"/>
  <c r="L175" i="56"/>
  <c r="D175" i="56"/>
  <c r="C174" i="56"/>
  <c r="F173" i="56"/>
  <c r="M172" i="56"/>
  <c r="I172" i="56"/>
  <c r="E172" i="56"/>
  <c r="L171" i="56"/>
  <c r="D171" i="56"/>
  <c r="C170" i="56"/>
  <c r="F169" i="56"/>
  <c r="L167" i="56"/>
  <c r="D167" i="56"/>
  <c r="C166" i="56"/>
  <c r="F165" i="56"/>
  <c r="M164" i="56"/>
  <c r="I164" i="56"/>
  <c r="E164" i="56"/>
  <c r="L163" i="56"/>
  <c r="D163" i="56"/>
  <c r="C162" i="56"/>
  <c r="F161" i="56"/>
  <c r="L159" i="56"/>
  <c r="D159" i="56"/>
  <c r="C158" i="56"/>
  <c r="F157" i="56"/>
  <c r="M156" i="56"/>
  <c r="N156" i="56" s="1"/>
  <c r="F156" i="56" s="1"/>
  <c r="I156" i="56"/>
  <c r="A156" i="56" s="1"/>
  <c r="L155" i="56"/>
  <c r="M155" i="56" s="1"/>
  <c r="B153" i="56"/>
  <c r="F179" i="56"/>
  <c r="F175" i="56"/>
  <c r="N167" i="56"/>
  <c r="F167" i="56"/>
  <c r="F163" i="56"/>
  <c r="B159" i="56"/>
  <c r="F178" i="56"/>
  <c r="F174" i="56"/>
  <c r="F170" i="56"/>
  <c r="F166" i="56"/>
  <c r="F162" i="56"/>
  <c r="F158" i="56"/>
  <c r="M153" i="56"/>
  <c r="N153" i="56" s="1"/>
  <c r="F153" i="56" s="1"/>
  <c r="I153" i="56"/>
  <c r="A153" i="56" s="1"/>
  <c r="N145" i="56"/>
  <c r="B145" i="56"/>
  <c r="B141" i="56"/>
  <c r="B133" i="56"/>
  <c r="N129" i="56"/>
  <c r="B125" i="56"/>
  <c r="E124" i="56"/>
  <c r="M149" i="56"/>
  <c r="I149" i="56"/>
  <c r="E149" i="56"/>
  <c r="A149" i="56"/>
  <c r="F146" i="56"/>
  <c r="B146" i="56"/>
  <c r="M145" i="56"/>
  <c r="I145" i="56"/>
  <c r="E145" i="56"/>
  <c r="A145" i="56"/>
  <c r="F142" i="56"/>
  <c r="B142" i="56"/>
  <c r="M141" i="56"/>
  <c r="I141" i="56"/>
  <c r="E141" i="56"/>
  <c r="A141" i="56"/>
  <c r="F138" i="56"/>
  <c r="B138" i="56"/>
  <c r="M137" i="56"/>
  <c r="I137" i="56"/>
  <c r="E137" i="56"/>
  <c r="A137" i="56"/>
  <c r="F134" i="56"/>
  <c r="B134" i="56"/>
  <c r="M133" i="56"/>
  <c r="I133" i="56"/>
  <c r="P133" i="56" s="1"/>
  <c r="E133" i="56"/>
  <c r="A133" i="56"/>
  <c r="F130" i="56"/>
  <c r="B130" i="56"/>
  <c r="M129" i="56"/>
  <c r="I129" i="56"/>
  <c r="P129" i="56" s="1"/>
  <c r="E129" i="56"/>
  <c r="A129" i="56"/>
  <c r="C127" i="56"/>
  <c r="B126" i="56"/>
  <c r="I125" i="56"/>
  <c r="A125" i="56" s="1"/>
  <c r="D124" i="56"/>
  <c r="C123" i="56"/>
  <c r="N149" i="56"/>
  <c r="B149" i="56"/>
  <c r="N137" i="56"/>
  <c r="F137" i="56"/>
  <c r="B137" i="56"/>
  <c r="N133" i="56"/>
  <c r="F133" i="56"/>
  <c r="F129" i="56"/>
  <c r="B129" i="56"/>
  <c r="L149" i="56"/>
  <c r="D149" i="56"/>
  <c r="C148" i="56"/>
  <c r="F147" i="56"/>
  <c r="M146" i="56"/>
  <c r="I146" i="56"/>
  <c r="E146" i="56"/>
  <c r="A146" i="56"/>
  <c r="L145" i="56"/>
  <c r="D145" i="56"/>
  <c r="C144" i="56"/>
  <c r="F143" i="56"/>
  <c r="M142" i="56"/>
  <c r="I142" i="56"/>
  <c r="E142" i="56"/>
  <c r="A142" i="56"/>
  <c r="L141" i="56"/>
  <c r="D141" i="56"/>
  <c r="C140" i="56"/>
  <c r="F139" i="56"/>
  <c r="B139" i="56"/>
  <c r="M138" i="56"/>
  <c r="I138" i="56"/>
  <c r="E138" i="56"/>
  <c r="A138" i="56"/>
  <c r="L137" i="56"/>
  <c r="D137" i="56"/>
  <c r="C136" i="56"/>
  <c r="F135" i="56"/>
  <c r="M134" i="56"/>
  <c r="I134" i="56"/>
  <c r="P134" i="56" s="1"/>
  <c r="E134" i="56"/>
  <c r="A134" i="56"/>
  <c r="L133" i="56"/>
  <c r="D133" i="56"/>
  <c r="C132" i="56"/>
  <c r="F131" i="56"/>
  <c r="M130" i="56"/>
  <c r="I130" i="56"/>
  <c r="P130" i="56" s="1"/>
  <c r="E130" i="56"/>
  <c r="A130" i="56"/>
  <c r="L129" i="56"/>
  <c r="D129" i="56"/>
  <c r="C128" i="56"/>
  <c r="B127" i="56"/>
  <c r="I126" i="56"/>
  <c r="A126" i="56" s="1"/>
  <c r="L125" i="56"/>
  <c r="D125" i="56" s="1"/>
  <c r="B123" i="56"/>
  <c r="F149" i="56"/>
  <c r="F145" i="56"/>
  <c r="N141" i="56"/>
  <c r="F141" i="56"/>
  <c r="F148" i="56"/>
  <c r="L146" i="56"/>
  <c r="F144" i="56"/>
  <c r="L142" i="56"/>
  <c r="F140" i="56"/>
  <c r="M139" i="56"/>
  <c r="I139" i="56"/>
  <c r="E139" i="56"/>
  <c r="L138" i="56"/>
  <c r="F136" i="56"/>
  <c r="L134" i="56"/>
  <c r="F132" i="56"/>
  <c r="L130" i="56"/>
  <c r="F128" i="56"/>
  <c r="M127" i="56"/>
  <c r="N127" i="56" s="1"/>
  <c r="F127" i="56" s="1"/>
  <c r="I127" i="56"/>
  <c r="P127" i="56" s="1"/>
  <c r="L126" i="56"/>
  <c r="C126" i="56" s="1"/>
  <c r="F124" i="56"/>
  <c r="M123" i="56"/>
  <c r="N123" i="56" s="1"/>
  <c r="F123" i="56" s="1"/>
  <c r="I123" i="56"/>
  <c r="A123" i="56" s="1"/>
  <c r="E123" i="56"/>
  <c r="C122" i="56"/>
  <c r="M122" i="56"/>
  <c r="E97" i="56"/>
  <c r="N97" i="56"/>
  <c r="C94" i="56"/>
  <c r="M94" i="56"/>
  <c r="D94" i="56"/>
  <c r="B119" i="56"/>
  <c r="B115" i="56"/>
  <c r="F111" i="56"/>
  <c r="N103" i="56"/>
  <c r="M119" i="56"/>
  <c r="I119" i="56"/>
  <c r="E119" i="56"/>
  <c r="A119" i="56"/>
  <c r="L118" i="56"/>
  <c r="D118" i="56"/>
  <c r="C117" i="56"/>
  <c r="F116" i="56"/>
  <c r="B116" i="56"/>
  <c r="M115" i="56"/>
  <c r="I115" i="56"/>
  <c r="E115" i="56"/>
  <c r="A115" i="56"/>
  <c r="L114" i="56"/>
  <c r="D114" i="56"/>
  <c r="C113" i="56"/>
  <c r="F112" i="56"/>
  <c r="B112" i="56"/>
  <c r="M111" i="56"/>
  <c r="I111" i="56"/>
  <c r="E111" i="56"/>
  <c r="A111" i="56"/>
  <c r="L110" i="56"/>
  <c r="D110" i="56"/>
  <c r="C109" i="56"/>
  <c r="F108" i="56"/>
  <c r="B108" i="56"/>
  <c r="M107" i="56"/>
  <c r="I107" i="56"/>
  <c r="E107" i="56"/>
  <c r="A107" i="56"/>
  <c r="L106" i="56"/>
  <c r="D106" i="56"/>
  <c r="F104" i="56"/>
  <c r="B104" i="56"/>
  <c r="M103" i="56"/>
  <c r="I103" i="56"/>
  <c r="E103" i="56"/>
  <c r="A103" i="56"/>
  <c r="L102" i="56"/>
  <c r="D102" i="56"/>
  <c r="F100" i="56"/>
  <c r="B100" i="56"/>
  <c r="M99" i="56"/>
  <c r="I99" i="56"/>
  <c r="E99" i="56"/>
  <c r="A99" i="56"/>
  <c r="L98" i="56"/>
  <c r="D98" i="56"/>
  <c r="C97" i="56"/>
  <c r="B96" i="56"/>
  <c r="I95" i="56"/>
  <c r="A95" i="56" s="1"/>
  <c r="C93" i="56"/>
  <c r="N119" i="56"/>
  <c r="F119" i="56"/>
  <c r="N115" i="56"/>
  <c r="F115" i="56"/>
  <c r="N107" i="56"/>
  <c r="F107" i="56"/>
  <c r="B107" i="56"/>
  <c r="F103" i="56"/>
  <c r="B99" i="56"/>
  <c r="D97" i="56"/>
  <c r="B95" i="56"/>
  <c r="L119" i="56"/>
  <c r="D119" i="56"/>
  <c r="C118" i="56"/>
  <c r="F117" i="56"/>
  <c r="L115" i="56"/>
  <c r="D115" i="56"/>
  <c r="C114" i="56"/>
  <c r="F113" i="56"/>
  <c r="E112" i="56"/>
  <c r="L111" i="56"/>
  <c r="D111" i="56"/>
  <c r="C110" i="56"/>
  <c r="F109" i="56"/>
  <c r="M108" i="56"/>
  <c r="I108" i="56"/>
  <c r="E108" i="56"/>
  <c r="L107" i="56"/>
  <c r="D107" i="56"/>
  <c r="C106" i="56"/>
  <c r="F105" i="56"/>
  <c r="M104" i="56"/>
  <c r="I104" i="56"/>
  <c r="E104" i="56"/>
  <c r="L103" i="56"/>
  <c r="D103" i="56"/>
  <c r="C102" i="56"/>
  <c r="F101" i="56"/>
  <c r="M100" i="56"/>
  <c r="I100" i="56"/>
  <c r="E100" i="56"/>
  <c r="L99" i="56"/>
  <c r="D99" i="56"/>
  <c r="C98" i="56"/>
  <c r="F97" i="56"/>
  <c r="M96" i="56"/>
  <c r="N96" i="56" s="1"/>
  <c r="F96" i="56" s="1"/>
  <c r="I96" i="56"/>
  <c r="A96" i="56" s="1"/>
  <c r="L95" i="56"/>
  <c r="C95" i="56" s="1"/>
  <c r="B93" i="56"/>
  <c r="N111" i="56"/>
  <c r="B111" i="56"/>
  <c r="B103" i="56"/>
  <c r="N99" i="56"/>
  <c r="F99" i="56"/>
  <c r="F118" i="56"/>
  <c r="F114" i="56"/>
  <c r="F110" i="56"/>
  <c r="F106" i="56"/>
  <c r="F102" i="56"/>
  <c r="F98" i="56"/>
  <c r="M93" i="56"/>
  <c r="N93" i="56" s="1"/>
  <c r="F93" i="56" s="1"/>
  <c r="I93" i="56"/>
  <c r="A93" i="56" s="1"/>
  <c r="E67" i="56"/>
  <c r="N67" i="56"/>
  <c r="F67" i="56" s="1"/>
  <c r="C64" i="56"/>
  <c r="D64" i="56"/>
  <c r="M64" i="56"/>
  <c r="B89" i="56"/>
  <c r="F85" i="56"/>
  <c r="B85" i="56"/>
  <c r="B77" i="56"/>
  <c r="N69" i="56"/>
  <c r="B65" i="56"/>
  <c r="M89" i="56"/>
  <c r="I89" i="56"/>
  <c r="E89" i="56"/>
  <c r="A89" i="56"/>
  <c r="L88" i="56"/>
  <c r="D88" i="56"/>
  <c r="C87" i="56"/>
  <c r="F86" i="56"/>
  <c r="M85" i="56"/>
  <c r="I85" i="56"/>
  <c r="E85" i="56"/>
  <c r="A85" i="56"/>
  <c r="L84" i="56"/>
  <c r="D84" i="56"/>
  <c r="C83" i="56"/>
  <c r="F82" i="56"/>
  <c r="M81" i="56"/>
  <c r="I81" i="56"/>
  <c r="P81" i="56" s="1"/>
  <c r="E81" i="56"/>
  <c r="A81" i="56"/>
  <c r="L80" i="56"/>
  <c r="D80" i="56"/>
  <c r="C79" i="56"/>
  <c r="F78" i="56"/>
  <c r="M77" i="56"/>
  <c r="I77" i="56"/>
  <c r="P77" i="56" s="1"/>
  <c r="E77" i="56"/>
  <c r="A77" i="56"/>
  <c r="L76" i="56"/>
  <c r="D76" i="56"/>
  <c r="C75" i="56"/>
  <c r="F74" i="56"/>
  <c r="M73" i="56"/>
  <c r="I73" i="56"/>
  <c r="E73" i="56"/>
  <c r="A73" i="56"/>
  <c r="L72" i="56"/>
  <c r="D72" i="56"/>
  <c r="C71" i="56"/>
  <c r="F70" i="56"/>
  <c r="B70" i="56"/>
  <c r="M69" i="56"/>
  <c r="I69" i="56"/>
  <c r="E69" i="56"/>
  <c r="A69" i="56"/>
  <c r="L68" i="56"/>
  <c r="D68" i="56"/>
  <c r="C67" i="56"/>
  <c r="B66" i="56"/>
  <c r="I65" i="56"/>
  <c r="A65" i="56" s="1"/>
  <c r="C63" i="56"/>
  <c r="N89" i="56"/>
  <c r="N81" i="56"/>
  <c r="F81" i="56"/>
  <c r="B81" i="56"/>
  <c r="N77" i="56"/>
  <c r="N73" i="56"/>
  <c r="F73" i="56"/>
  <c r="B73" i="56"/>
  <c r="L89" i="56"/>
  <c r="D89" i="56"/>
  <c r="C88" i="56"/>
  <c r="F87" i="56"/>
  <c r="L85" i="56"/>
  <c r="D85" i="56"/>
  <c r="C84" i="56"/>
  <c r="F83" i="56"/>
  <c r="L81" i="56"/>
  <c r="D81" i="56"/>
  <c r="C80" i="56"/>
  <c r="F79" i="56"/>
  <c r="L77" i="56"/>
  <c r="D77" i="56"/>
  <c r="C76" i="56"/>
  <c r="F75" i="56"/>
  <c r="L73" i="56"/>
  <c r="D73" i="56"/>
  <c r="C72" i="56"/>
  <c r="F71" i="56"/>
  <c r="I70" i="56"/>
  <c r="E70" i="56"/>
  <c r="L69" i="56"/>
  <c r="D69" i="56"/>
  <c r="C68" i="56"/>
  <c r="M66" i="56"/>
  <c r="N66" i="56" s="1"/>
  <c r="F66" i="56" s="1"/>
  <c r="I66" i="56"/>
  <c r="A66" i="56" s="1"/>
  <c r="L65" i="56"/>
  <c r="M65" i="56" s="1"/>
  <c r="B63" i="56"/>
  <c r="F89" i="56"/>
  <c r="N85" i="56"/>
  <c r="F77" i="56"/>
  <c r="F69" i="56"/>
  <c r="B69" i="56"/>
  <c r="D67" i="56"/>
  <c r="F88" i="56"/>
  <c r="F84" i="56"/>
  <c r="F80" i="56"/>
  <c r="F76" i="56"/>
  <c r="F72" i="56"/>
  <c r="F68" i="56"/>
  <c r="M63" i="56"/>
  <c r="N63" i="56" s="1"/>
  <c r="F63" i="56" s="1"/>
  <c r="I63" i="56"/>
  <c r="A63" i="56" s="1"/>
  <c r="E37" i="56"/>
  <c r="N37" i="56"/>
  <c r="C34" i="56"/>
  <c r="M34" i="56"/>
  <c r="D34" i="56"/>
  <c r="F55" i="56"/>
  <c r="B55" i="56"/>
  <c r="F51" i="56"/>
  <c r="B51" i="56"/>
  <c r="F47" i="56"/>
  <c r="B47" i="56"/>
  <c r="F43" i="56"/>
  <c r="B43" i="56"/>
  <c r="F39" i="56"/>
  <c r="B39" i="56"/>
  <c r="D37" i="56"/>
  <c r="B35" i="56"/>
  <c r="M59" i="56"/>
  <c r="I59" i="56"/>
  <c r="E59" i="56"/>
  <c r="A59" i="56"/>
  <c r="L58" i="56"/>
  <c r="D58" i="56"/>
  <c r="C57" i="56"/>
  <c r="F56" i="56"/>
  <c r="M55" i="56"/>
  <c r="I55" i="56"/>
  <c r="E55" i="56"/>
  <c r="A55" i="56"/>
  <c r="L54" i="56"/>
  <c r="D54" i="56"/>
  <c r="C53" i="56"/>
  <c r="F52" i="56"/>
  <c r="B52" i="56"/>
  <c r="M51" i="56"/>
  <c r="I51" i="56"/>
  <c r="E51" i="56"/>
  <c r="A51" i="56"/>
  <c r="L50" i="56"/>
  <c r="D50" i="56"/>
  <c r="C49" i="56"/>
  <c r="F48" i="56"/>
  <c r="B48" i="56"/>
  <c r="M47" i="56"/>
  <c r="I47" i="56"/>
  <c r="E47" i="56"/>
  <c r="A47" i="56"/>
  <c r="L46" i="56"/>
  <c r="D46" i="56"/>
  <c r="C45" i="56"/>
  <c r="F44" i="56"/>
  <c r="M43" i="56"/>
  <c r="I43" i="56"/>
  <c r="E43" i="56"/>
  <c r="A43" i="56"/>
  <c r="L42" i="56"/>
  <c r="D42" i="56"/>
  <c r="C41" i="56"/>
  <c r="F40" i="56"/>
  <c r="M39" i="56"/>
  <c r="I39" i="56"/>
  <c r="E39" i="56"/>
  <c r="A39" i="56"/>
  <c r="L38" i="56"/>
  <c r="D38" i="56"/>
  <c r="C37" i="56"/>
  <c r="B36" i="56"/>
  <c r="I35" i="56"/>
  <c r="A35" i="56" s="1"/>
  <c r="C33" i="56"/>
  <c r="F59" i="56"/>
  <c r="B59" i="56"/>
  <c r="L59" i="56"/>
  <c r="D59" i="56"/>
  <c r="F57" i="56"/>
  <c r="B57" i="56"/>
  <c r="L55" i="56"/>
  <c r="D55" i="56"/>
  <c r="F53" i="56"/>
  <c r="E52" i="56"/>
  <c r="L51" i="56"/>
  <c r="D51" i="56"/>
  <c r="C50" i="56"/>
  <c r="F49" i="56"/>
  <c r="L47" i="56"/>
  <c r="D47" i="56"/>
  <c r="C46" i="56"/>
  <c r="F45" i="56"/>
  <c r="L43" i="56"/>
  <c r="D43" i="56"/>
  <c r="C42" i="56"/>
  <c r="F41" i="56"/>
  <c r="L39" i="56"/>
  <c r="D39" i="56"/>
  <c r="C38" i="56"/>
  <c r="F37" i="56"/>
  <c r="M36" i="56"/>
  <c r="N36" i="56" s="1"/>
  <c r="F36" i="56" s="1"/>
  <c r="I36" i="56"/>
  <c r="A36" i="56" s="1"/>
  <c r="L35" i="56"/>
  <c r="C35" i="56" s="1"/>
  <c r="D35" i="56"/>
  <c r="B33" i="56"/>
  <c r="F58" i="56"/>
  <c r="M57" i="56"/>
  <c r="I57" i="56"/>
  <c r="E57" i="56"/>
  <c r="F54" i="56"/>
  <c r="F50" i="56"/>
  <c r="F46" i="56"/>
  <c r="F42" i="56"/>
  <c r="F38" i="56"/>
  <c r="M33" i="56"/>
  <c r="N33" i="56" s="1"/>
  <c r="F33" i="56" s="1"/>
  <c r="I33" i="56"/>
  <c r="A33" i="56" s="1"/>
  <c r="A8" i="56"/>
  <c r="E8" i="56"/>
  <c r="N8" i="56"/>
  <c r="N22" i="56"/>
  <c r="N18" i="56"/>
  <c r="N14" i="56"/>
  <c r="F14" i="56"/>
  <c r="N10" i="56"/>
  <c r="F10" i="56"/>
  <c r="B6" i="56"/>
  <c r="E5" i="56"/>
  <c r="L29" i="56"/>
  <c r="D29" i="56"/>
  <c r="C28" i="56"/>
  <c r="F27" i="56"/>
  <c r="B27" i="56"/>
  <c r="M26" i="56"/>
  <c r="I26" i="56"/>
  <c r="E26" i="56"/>
  <c r="A26" i="56"/>
  <c r="L25" i="56"/>
  <c r="D25" i="56"/>
  <c r="F23" i="56"/>
  <c r="B23" i="56"/>
  <c r="M22" i="56"/>
  <c r="I22" i="56"/>
  <c r="E22" i="56"/>
  <c r="A22" i="56"/>
  <c r="L21" i="56"/>
  <c r="D21" i="56"/>
  <c r="F19" i="56"/>
  <c r="B19" i="56"/>
  <c r="M18" i="56"/>
  <c r="I18" i="56"/>
  <c r="E18" i="56"/>
  <c r="A18" i="56"/>
  <c r="L17" i="56"/>
  <c r="D17" i="56"/>
  <c r="F15" i="56"/>
  <c r="B15" i="56"/>
  <c r="M14" i="56"/>
  <c r="I14" i="56"/>
  <c r="E14" i="56"/>
  <c r="A14" i="56"/>
  <c r="D13" i="56"/>
  <c r="F11" i="56"/>
  <c r="B11" i="56"/>
  <c r="M10" i="56"/>
  <c r="I10" i="56"/>
  <c r="E10" i="56"/>
  <c r="A10" i="56"/>
  <c r="C8" i="56"/>
  <c r="B7" i="56"/>
  <c r="I6" i="56"/>
  <c r="A6" i="56" s="1"/>
  <c r="D5" i="56"/>
  <c r="C4" i="56"/>
  <c r="N26" i="56"/>
  <c r="F26" i="56"/>
  <c r="B26" i="56"/>
  <c r="F22" i="56"/>
  <c r="C29" i="56"/>
  <c r="F28" i="56"/>
  <c r="M27" i="56"/>
  <c r="I27" i="56"/>
  <c r="E27" i="56"/>
  <c r="L26" i="56"/>
  <c r="D26" i="56"/>
  <c r="C25" i="56"/>
  <c r="F24" i="56"/>
  <c r="M23" i="56"/>
  <c r="I23" i="56"/>
  <c r="E23" i="56"/>
  <c r="L22" i="56"/>
  <c r="D22" i="56"/>
  <c r="C21" i="56"/>
  <c r="F20" i="56"/>
  <c r="M19" i="56"/>
  <c r="I19" i="56"/>
  <c r="E19" i="56"/>
  <c r="L18" i="56"/>
  <c r="D18" i="56"/>
  <c r="C17" i="56"/>
  <c r="F16" i="56"/>
  <c r="M15" i="56"/>
  <c r="I15" i="56"/>
  <c r="E15" i="56"/>
  <c r="A15" i="56"/>
  <c r="L14" i="56"/>
  <c r="D14" i="56"/>
  <c r="C13" i="56"/>
  <c r="F12" i="56"/>
  <c r="M11" i="56"/>
  <c r="I11" i="56"/>
  <c r="E11" i="56"/>
  <c r="A11" i="56"/>
  <c r="L10" i="56"/>
  <c r="D10" i="56"/>
  <c r="C9" i="56"/>
  <c r="F8" i="56"/>
  <c r="B8" i="56"/>
  <c r="I7" i="56"/>
  <c r="A7" i="56" s="1"/>
  <c r="L6" i="56"/>
  <c r="C6" i="56" s="1"/>
  <c r="B4" i="56"/>
  <c r="B22" i="56"/>
  <c r="F18" i="56"/>
  <c r="B18" i="56"/>
  <c r="B14" i="56"/>
  <c r="B10" i="56"/>
  <c r="D8" i="56"/>
  <c r="F29" i="56"/>
  <c r="F25" i="56"/>
  <c r="F21" i="56"/>
  <c r="F17" i="56"/>
  <c r="F13" i="56"/>
  <c r="L11" i="56"/>
  <c r="F9" i="56"/>
  <c r="L7" i="56"/>
  <c r="C7" i="56" s="1"/>
  <c r="F5" i="56"/>
  <c r="M4" i="56"/>
  <c r="N4" i="56" s="1"/>
  <c r="F4" i="56" s="1"/>
  <c r="I4" i="56"/>
  <c r="A4" i="56" s="1"/>
  <c r="C154" i="55"/>
  <c r="M154" i="55"/>
  <c r="D154" i="55"/>
  <c r="M156" i="55"/>
  <c r="C156" i="55"/>
  <c r="B179" i="55"/>
  <c r="B175" i="55"/>
  <c r="B171" i="55"/>
  <c r="N167" i="55"/>
  <c r="B163" i="55"/>
  <c r="M179" i="55"/>
  <c r="I179" i="55"/>
  <c r="E179" i="55"/>
  <c r="A179" i="55"/>
  <c r="D178" i="55"/>
  <c r="C177" i="55"/>
  <c r="F176" i="55"/>
  <c r="M175" i="55"/>
  <c r="I175" i="55"/>
  <c r="E175" i="55"/>
  <c r="A175" i="55"/>
  <c r="L174" i="55"/>
  <c r="D174" i="55"/>
  <c r="C173" i="55"/>
  <c r="F172" i="55"/>
  <c r="B172" i="55"/>
  <c r="M171" i="55"/>
  <c r="I171" i="55"/>
  <c r="E171" i="55"/>
  <c r="A171" i="55"/>
  <c r="L170" i="55"/>
  <c r="D170" i="55"/>
  <c r="C169" i="55"/>
  <c r="F168" i="55"/>
  <c r="M167" i="55"/>
  <c r="I167" i="55"/>
  <c r="E167" i="55"/>
  <c r="A167" i="55"/>
  <c r="L166" i="55"/>
  <c r="D166" i="55"/>
  <c r="C165" i="55"/>
  <c r="F164" i="55"/>
  <c r="B164" i="55"/>
  <c r="M163" i="55"/>
  <c r="I163" i="55"/>
  <c r="E163" i="55"/>
  <c r="A163" i="55"/>
  <c r="L162" i="55"/>
  <c r="D162" i="55"/>
  <c r="C161" i="55"/>
  <c r="F160" i="55"/>
  <c r="B160" i="55"/>
  <c r="M159" i="55"/>
  <c r="I159" i="55"/>
  <c r="E159" i="55"/>
  <c r="A159" i="55"/>
  <c r="D158" i="55"/>
  <c r="C157" i="55"/>
  <c r="B156" i="55"/>
  <c r="I155" i="55"/>
  <c r="A155" i="55" s="1"/>
  <c r="C153" i="55"/>
  <c r="N179" i="55"/>
  <c r="F179" i="55"/>
  <c r="N175" i="55"/>
  <c r="F175" i="55"/>
  <c r="N171" i="55"/>
  <c r="F171" i="55"/>
  <c r="F167" i="55"/>
  <c r="B167" i="55"/>
  <c r="N163" i="55"/>
  <c r="F163" i="55"/>
  <c r="F159" i="55"/>
  <c r="B159" i="55"/>
  <c r="B155" i="55"/>
  <c r="L179" i="55"/>
  <c r="D179" i="55"/>
  <c r="C178" i="55"/>
  <c r="F177" i="55"/>
  <c r="B177" i="55"/>
  <c r="L175" i="55"/>
  <c r="D175" i="55"/>
  <c r="C174" i="55"/>
  <c r="F173" i="55"/>
  <c r="M172" i="55"/>
  <c r="I172" i="55"/>
  <c r="E172" i="55"/>
  <c r="L171" i="55"/>
  <c r="D171" i="55"/>
  <c r="C170" i="55"/>
  <c r="F169" i="55"/>
  <c r="L167" i="55"/>
  <c r="D167" i="55"/>
  <c r="C166" i="55"/>
  <c r="F165" i="55"/>
  <c r="L163" i="55"/>
  <c r="D163" i="55"/>
  <c r="C162" i="55"/>
  <c r="F161" i="55"/>
  <c r="B161" i="55"/>
  <c r="M160" i="55"/>
  <c r="I160" i="55"/>
  <c r="E160" i="55"/>
  <c r="A160" i="55"/>
  <c r="L159" i="55"/>
  <c r="D159" i="55"/>
  <c r="C158" i="55"/>
  <c r="B157" i="55"/>
  <c r="L155" i="55"/>
  <c r="C155" i="55" s="1"/>
  <c r="B153" i="55"/>
  <c r="F178" i="55"/>
  <c r="M177" i="55"/>
  <c r="I177" i="55"/>
  <c r="E177" i="55"/>
  <c r="F174" i="55"/>
  <c r="F170" i="55"/>
  <c r="F166" i="55"/>
  <c r="F162" i="55"/>
  <c r="M161" i="55"/>
  <c r="I161" i="55"/>
  <c r="E161" i="55"/>
  <c r="F158" i="55"/>
  <c r="M157" i="55"/>
  <c r="N157" i="55" s="1"/>
  <c r="F157" i="55" s="1"/>
  <c r="I157" i="55"/>
  <c r="A157" i="55" s="1"/>
  <c r="M153" i="55"/>
  <c r="N153" i="55" s="1"/>
  <c r="F153" i="55" s="1"/>
  <c r="I153" i="55"/>
  <c r="A153" i="55" s="1"/>
  <c r="E153" i="55"/>
  <c r="N149" i="55"/>
  <c r="F149" i="55"/>
  <c r="N145" i="55"/>
  <c r="M149" i="55"/>
  <c r="I149" i="55"/>
  <c r="E149" i="55"/>
  <c r="A149" i="55"/>
  <c r="F146" i="55"/>
  <c r="B146" i="55"/>
  <c r="M145" i="55"/>
  <c r="I145" i="55"/>
  <c r="E145" i="55"/>
  <c r="A145" i="55"/>
  <c r="F142" i="55"/>
  <c r="B142" i="55"/>
  <c r="M141" i="55"/>
  <c r="I141" i="55"/>
  <c r="E141" i="55"/>
  <c r="A141" i="55"/>
  <c r="F138" i="55"/>
  <c r="B138" i="55"/>
  <c r="M137" i="55"/>
  <c r="I137" i="55"/>
  <c r="E137" i="55"/>
  <c r="A137" i="55"/>
  <c r="F134" i="55"/>
  <c r="B134" i="55"/>
  <c r="M133" i="55"/>
  <c r="I133" i="55"/>
  <c r="P133" i="55" s="1"/>
  <c r="E133" i="55"/>
  <c r="A133" i="55"/>
  <c r="F130" i="55"/>
  <c r="B130" i="55"/>
  <c r="M129" i="55"/>
  <c r="I129" i="55"/>
  <c r="P129" i="55" s="1"/>
  <c r="E129" i="55"/>
  <c r="A129" i="55"/>
  <c r="C127" i="55"/>
  <c r="B126" i="55"/>
  <c r="I125" i="55"/>
  <c r="A125" i="55" s="1"/>
  <c r="D124" i="55"/>
  <c r="C123" i="55"/>
  <c r="B149" i="55"/>
  <c r="F145" i="55"/>
  <c r="F141" i="55"/>
  <c r="N137" i="55"/>
  <c r="F137" i="55"/>
  <c r="F133" i="55"/>
  <c r="B133" i="55"/>
  <c r="L149" i="55"/>
  <c r="D149" i="55"/>
  <c r="C148" i="55"/>
  <c r="F147" i="55"/>
  <c r="B147" i="55"/>
  <c r="M146" i="55"/>
  <c r="I146" i="55"/>
  <c r="E146" i="55"/>
  <c r="A146" i="55"/>
  <c r="L145" i="55"/>
  <c r="D145" i="55"/>
  <c r="C144" i="55"/>
  <c r="F143" i="55"/>
  <c r="B143" i="55"/>
  <c r="M142" i="55"/>
  <c r="I142" i="55"/>
  <c r="E142" i="55"/>
  <c r="A142" i="55"/>
  <c r="L141" i="55"/>
  <c r="D141" i="55"/>
  <c r="C140" i="55"/>
  <c r="F139" i="55"/>
  <c r="B139" i="55"/>
  <c r="M138" i="55"/>
  <c r="I138" i="55"/>
  <c r="E138" i="55"/>
  <c r="A138" i="55"/>
  <c r="L137" i="55"/>
  <c r="D137" i="55"/>
  <c r="C136" i="55"/>
  <c r="F135" i="55"/>
  <c r="M134" i="55"/>
  <c r="I134" i="55"/>
  <c r="P134" i="55" s="1"/>
  <c r="E134" i="55"/>
  <c r="A134" i="55"/>
  <c r="L133" i="55"/>
  <c r="D133" i="55"/>
  <c r="C132" i="55"/>
  <c r="F131" i="55"/>
  <c r="M130" i="55"/>
  <c r="I130" i="55"/>
  <c r="P130" i="55" s="1"/>
  <c r="E130" i="55"/>
  <c r="A130" i="55"/>
  <c r="L129" i="55"/>
  <c r="D129" i="55"/>
  <c r="C128" i="55"/>
  <c r="B127" i="55"/>
  <c r="I126" i="55"/>
  <c r="A126" i="55" s="1"/>
  <c r="L125" i="55"/>
  <c r="M125" i="55" s="1"/>
  <c r="B123" i="55"/>
  <c r="B145" i="55"/>
  <c r="N141" i="55"/>
  <c r="B141" i="55"/>
  <c r="B137" i="55"/>
  <c r="N133" i="55"/>
  <c r="N129" i="55"/>
  <c r="F129" i="55"/>
  <c r="B129" i="55"/>
  <c r="B125" i="55"/>
  <c r="F148" i="55"/>
  <c r="L146" i="55"/>
  <c r="F144" i="55"/>
  <c r="L142" i="55"/>
  <c r="F140" i="55"/>
  <c r="E139" i="55"/>
  <c r="L138" i="55"/>
  <c r="F136" i="55"/>
  <c r="L134" i="55"/>
  <c r="F132" i="55"/>
  <c r="L130" i="55"/>
  <c r="F128" i="55"/>
  <c r="M127" i="55"/>
  <c r="N127" i="55" s="1"/>
  <c r="F127" i="55" s="1"/>
  <c r="I127" i="55"/>
  <c r="P127" i="55" s="1"/>
  <c r="L126" i="55"/>
  <c r="C126" i="55" s="1"/>
  <c r="M123" i="55"/>
  <c r="N123" i="55" s="1"/>
  <c r="F123" i="55" s="1"/>
  <c r="I123" i="55"/>
  <c r="A123" i="55" s="1"/>
  <c r="C122" i="55"/>
  <c r="E122" i="55"/>
  <c r="N122" i="55"/>
  <c r="F122" i="55" s="1"/>
  <c r="C94" i="55"/>
  <c r="M94" i="55"/>
  <c r="D94" i="55"/>
  <c r="M119" i="55"/>
  <c r="I119" i="55"/>
  <c r="E119" i="55"/>
  <c r="A119" i="55"/>
  <c r="C117" i="55"/>
  <c r="F116" i="55"/>
  <c r="B116" i="55"/>
  <c r="M115" i="55"/>
  <c r="I115" i="55"/>
  <c r="E115" i="55"/>
  <c r="A115" i="55"/>
  <c r="C113" i="55"/>
  <c r="F112" i="55"/>
  <c r="B112" i="55"/>
  <c r="M111" i="55"/>
  <c r="I111" i="55"/>
  <c r="E111" i="55"/>
  <c r="A111" i="55"/>
  <c r="C109" i="55"/>
  <c r="F108" i="55"/>
  <c r="B108" i="55"/>
  <c r="M107" i="55"/>
  <c r="I107" i="55"/>
  <c r="E107" i="55"/>
  <c r="A107" i="55"/>
  <c r="C105" i="55"/>
  <c r="F104" i="55"/>
  <c r="B104" i="55"/>
  <c r="M103" i="55"/>
  <c r="I103" i="55"/>
  <c r="E103" i="55"/>
  <c r="A103" i="55"/>
  <c r="C101" i="55"/>
  <c r="F100" i="55"/>
  <c r="B100" i="55"/>
  <c r="M99" i="55"/>
  <c r="I99" i="55"/>
  <c r="E99" i="55"/>
  <c r="A99" i="55"/>
  <c r="D98" i="55"/>
  <c r="C97" i="55"/>
  <c r="B96" i="55"/>
  <c r="I95" i="55"/>
  <c r="A95" i="55" s="1"/>
  <c r="C93" i="55"/>
  <c r="B119" i="55"/>
  <c r="F115" i="55"/>
  <c r="B111" i="55"/>
  <c r="N107" i="55"/>
  <c r="F107" i="55"/>
  <c r="B107" i="55"/>
  <c r="F103" i="55"/>
  <c r="B103" i="55"/>
  <c r="B95" i="55"/>
  <c r="L119" i="55"/>
  <c r="D119" i="55"/>
  <c r="F117" i="55"/>
  <c r="B117" i="55"/>
  <c r="L115" i="55"/>
  <c r="D115" i="55"/>
  <c r="F113" i="55"/>
  <c r="B113" i="55"/>
  <c r="L111" i="55"/>
  <c r="D111" i="55"/>
  <c r="F109" i="55"/>
  <c r="B109" i="55"/>
  <c r="L107" i="55"/>
  <c r="D107" i="55"/>
  <c r="F105" i="55"/>
  <c r="B105" i="55"/>
  <c r="L103" i="55"/>
  <c r="D103" i="55"/>
  <c r="F101" i="55"/>
  <c r="B101" i="55"/>
  <c r="L99" i="55"/>
  <c r="D99" i="55"/>
  <c r="B97" i="55"/>
  <c r="L95" i="55"/>
  <c r="C95" i="55" s="1"/>
  <c r="B93" i="55"/>
  <c r="N119" i="55"/>
  <c r="F119" i="55"/>
  <c r="N115" i="55"/>
  <c r="B115" i="55"/>
  <c r="N111" i="55"/>
  <c r="F111" i="55"/>
  <c r="N103" i="55"/>
  <c r="N99" i="55"/>
  <c r="F99" i="55"/>
  <c r="B99" i="55"/>
  <c r="F118" i="55"/>
  <c r="M117" i="55"/>
  <c r="I117" i="55"/>
  <c r="E117" i="55"/>
  <c r="L116" i="55"/>
  <c r="F114" i="55"/>
  <c r="M113" i="55"/>
  <c r="I113" i="55"/>
  <c r="E113" i="55"/>
  <c r="L112" i="55"/>
  <c r="F110" i="55"/>
  <c r="M109" i="55"/>
  <c r="I109" i="55"/>
  <c r="E109" i="55"/>
  <c r="L108" i="55"/>
  <c r="F106" i="55"/>
  <c r="M105" i="55"/>
  <c r="I105" i="55"/>
  <c r="E105" i="55"/>
  <c r="L104" i="55"/>
  <c r="F102" i="55"/>
  <c r="M101" i="55"/>
  <c r="I101" i="55"/>
  <c r="E101" i="55"/>
  <c r="L100" i="55"/>
  <c r="F98" i="55"/>
  <c r="M97" i="55"/>
  <c r="N97" i="55" s="1"/>
  <c r="F97" i="55" s="1"/>
  <c r="I97" i="55"/>
  <c r="A97" i="55" s="1"/>
  <c r="L96" i="55"/>
  <c r="D96" i="55" s="1"/>
  <c r="M93" i="55"/>
  <c r="N93" i="55" s="1"/>
  <c r="F93" i="55" s="1"/>
  <c r="I93" i="55"/>
  <c r="A93" i="55" s="1"/>
  <c r="M92" i="55"/>
  <c r="E92" i="55" s="1"/>
  <c r="D92" i="55"/>
  <c r="N89" i="55"/>
  <c r="F89" i="55"/>
  <c r="B89" i="55"/>
  <c r="B85" i="55"/>
  <c r="N81" i="55"/>
  <c r="F81" i="55"/>
  <c r="N77" i="55"/>
  <c r="F77" i="55"/>
  <c r="B77" i="55"/>
  <c r="F69" i="55"/>
  <c r="B69" i="55"/>
  <c r="D67" i="55"/>
  <c r="B65" i="55"/>
  <c r="M89" i="55"/>
  <c r="I89" i="55"/>
  <c r="E89" i="55"/>
  <c r="A89" i="55"/>
  <c r="L88" i="55"/>
  <c r="D88" i="55"/>
  <c r="C87" i="55"/>
  <c r="F86" i="55"/>
  <c r="M85" i="55"/>
  <c r="I85" i="55"/>
  <c r="E85" i="55"/>
  <c r="A85" i="55"/>
  <c r="L84" i="55"/>
  <c r="D84" i="55"/>
  <c r="C83" i="55"/>
  <c r="F82" i="55"/>
  <c r="B82" i="55"/>
  <c r="M81" i="55"/>
  <c r="I81" i="55"/>
  <c r="P81" i="55" s="1"/>
  <c r="E81" i="55"/>
  <c r="A81" i="55"/>
  <c r="L80" i="55"/>
  <c r="D80" i="55"/>
  <c r="C79" i="55"/>
  <c r="F78" i="55"/>
  <c r="M77" i="55"/>
  <c r="I77" i="55"/>
  <c r="P77" i="55" s="1"/>
  <c r="E77" i="55"/>
  <c r="A77" i="55"/>
  <c r="L76" i="55"/>
  <c r="D76" i="55"/>
  <c r="C75" i="55"/>
  <c r="F74" i="55"/>
  <c r="B74" i="55"/>
  <c r="M73" i="55"/>
  <c r="I73" i="55"/>
  <c r="E73" i="55"/>
  <c r="A73" i="55"/>
  <c r="L72" i="55"/>
  <c r="D72" i="55"/>
  <c r="F70" i="55"/>
  <c r="B70" i="55"/>
  <c r="M69" i="55"/>
  <c r="I69" i="55"/>
  <c r="E69" i="55"/>
  <c r="A69" i="55"/>
  <c r="D68" i="55"/>
  <c r="C67" i="55"/>
  <c r="B66" i="55"/>
  <c r="I65" i="55"/>
  <c r="A65" i="55" s="1"/>
  <c r="D64" i="55"/>
  <c r="C63" i="55"/>
  <c r="N85" i="55"/>
  <c r="F85" i="55"/>
  <c r="B81" i="55"/>
  <c r="N73" i="55"/>
  <c r="F73" i="55"/>
  <c r="B73" i="55"/>
  <c r="L89" i="55"/>
  <c r="D89" i="55"/>
  <c r="C88" i="55"/>
  <c r="F87" i="55"/>
  <c r="L85" i="55"/>
  <c r="D85" i="55"/>
  <c r="C84" i="55"/>
  <c r="F83" i="55"/>
  <c r="M82" i="55"/>
  <c r="I82" i="55"/>
  <c r="E82" i="55"/>
  <c r="L81" i="55"/>
  <c r="D81" i="55"/>
  <c r="C80" i="55"/>
  <c r="F79" i="55"/>
  <c r="L77" i="55"/>
  <c r="D77" i="55"/>
  <c r="C76" i="55"/>
  <c r="F75" i="55"/>
  <c r="I74" i="55"/>
  <c r="P74" i="55" s="1"/>
  <c r="E74" i="55"/>
  <c r="L73" i="55"/>
  <c r="D73" i="55"/>
  <c r="C72" i="55"/>
  <c r="F71" i="55"/>
  <c r="M70" i="55"/>
  <c r="I70" i="55"/>
  <c r="E70" i="55"/>
  <c r="A70" i="55"/>
  <c r="L69" i="55"/>
  <c r="D69" i="55"/>
  <c r="C68" i="55"/>
  <c r="F67" i="55"/>
  <c r="B67" i="55"/>
  <c r="I66" i="55"/>
  <c r="A66" i="55" s="1"/>
  <c r="L65" i="55"/>
  <c r="M65" i="55" s="1"/>
  <c r="B63" i="55"/>
  <c r="F88" i="55"/>
  <c r="F84" i="55"/>
  <c r="F80" i="55"/>
  <c r="F76" i="55"/>
  <c r="F72" i="55"/>
  <c r="F68" i="55"/>
  <c r="E67" i="55"/>
  <c r="L66" i="55"/>
  <c r="C66" i="55" s="1"/>
  <c r="M63" i="55"/>
  <c r="N63" i="55" s="1"/>
  <c r="F63" i="55" s="1"/>
  <c r="I63" i="55"/>
  <c r="A63" i="55" s="1"/>
  <c r="C62" i="55"/>
  <c r="D62" i="55"/>
  <c r="C34" i="55"/>
  <c r="M34" i="55"/>
  <c r="D34" i="55"/>
  <c r="C36" i="55"/>
  <c r="M36" i="55"/>
  <c r="B59" i="55"/>
  <c r="N55" i="55"/>
  <c r="F55" i="55"/>
  <c r="B55" i="55"/>
  <c r="B51" i="55"/>
  <c r="N47" i="55"/>
  <c r="F47" i="55"/>
  <c r="B47" i="55"/>
  <c r="M59" i="55"/>
  <c r="I59" i="55"/>
  <c r="E59" i="55"/>
  <c r="A59" i="55"/>
  <c r="D58" i="55"/>
  <c r="C57" i="55"/>
  <c r="F56" i="55"/>
  <c r="M55" i="55"/>
  <c r="I55" i="55"/>
  <c r="E55" i="55"/>
  <c r="A55" i="55"/>
  <c r="D54" i="55"/>
  <c r="C53" i="55"/>
  <c r="F52" i="55"/>
  <c r="M51" i="55"/>
  <c r="I51" i="55"/>
  <c r="E51" i="55"/>
  <c r="A51" i="55"/>
  <c r="D50" i="55"/>
  <c r="C49" i="55"/>
  <c r="F48" i="55"/>
  <c r="M47" i="55"/>
  <c r="I47" i="55"/>
  <c r="E47" i="55"/>
  <c r="A47" i="55"/>
  <c r="C45" i="55"/>
  <c r="F44" i="55"/>
  <c r="B44" i="55"/>
  <c r="M43" i="55"/>
  <c r="I43" i="55"/>
  <c r="E43" i="55"/>
  <c r="A43" i="55"/>
  <c r="C41" i="55"/>
  <c r="F40" i="55"/>
  <c r="B40" i="55"/>
  <c r="M39" i="55"/>
  <c r="I39" i="55"/>
  <c r="E39" i="55"/>
  <c r="A39" i="55"/>
  <c r="D38" i="55"/>
  <c r="C37" i="55"/>
  <c r="B36" i="55"/>
  <c r="I35" i="55"/>
  <c r="A35" i="55" s="1"/>
  <c r="C33" i="55"/>
  <c r="F59" i="55"/>
  <c r="F51" i="55"/>
  <c r="N43" i="55"/>
  <c r="F43" i="55"/>
  <c r="B35" i="55"/>
  <c r="L59" i="55"/>
  <c r="D59" i="55"/>
  <c r="F57" i="55"/>
  <c r="B57" i="55"/>
  <c r="L55" i="55"/>
  <c r="D55" i="55"/>
  <c r="F53" i="55"/>
  <c r="B53" i="55"/>
  <c r="L51" i="55"/>
  <c r="D51" i="55"/>
  <c r="F49" i="55"/>
  <c r="B49" i="55"/>
  <c r="L47" i="55"/>
  <c r="D47" i="55"/>
  <c r="F45" i="55"/>
  <c r="B45" i="55"/>
  <c r="L43" i="55"/>
  <c r="D43" i="55"/>
  <c r="F41" i="55"/>
  <c r="B41" i="55"/>
  <c r="L39" i="55"/>
  <c r="D39" i="55"/>
  <c r="B37" i="55"/>
  <c r="L35" i="55"/>
  <c r="C35" i="55" s="1"/>
  <c r="D35" i="55"/>
  <c r="B33" i="55"/>
  <c r="N59" i="55"/>
  <c r="N51" i="55"/>
  <c r="B43" i="55"/>
  <c r="F39" i="55"/>
  <c r="B39" i="55"/>
  <c r="F58" i="55"/>
  <c r="M57" i="55"/>
  <c r="I57" i="55"/>
  <c r="E57" i="55"/>
  <c r="F54" i="55"/>
  <c r="M53" i="55"/>
  <c r="I53" i="55"/>
  <c r="E53" i="55"/>
  <c r="F50" i="55"/>
  <c r="M49" i="55"/>
  <c r="I49" i="55"/>
  <c r="E49" i="55"/>
  <c r="F46" i="55"/>
  <c r="M45" i="55"/>
  <c r="I45" i="55"/>
  <c r="E45" i="55"/>
  <c r="F42" i="55"/>
  <c r="M41" i="55"/>
  <c r="I41" i="55"/>
  <c r="E41" i="55"/>
  <c r="F38" i="55"/>
  <c r="M37" i="55"/>
  <c r="N37" i="55" s="1"/>
  <c r="F37" i="55" s="1"/>
  <c r="I37" i="55"/>
  <c r="A37" i="55" s="1"/>
  <c r="M33" i="55"/>
  <c r="N33" i="55" s="1"/>
  <c r="F33" i="55" s="1"/>
  <c r="I33" i="55"/>
  <c r="A33" i="55" s="1"/>
  <c r="C32" i="55"/>
  <c r="N32" i="55"/>
  <c r="F32" i="55" s="1"/>
  <c r="E32" i="55"/>
  <c r="C5" i="55"/>
  <c r="M5" i="55"/>
  <c r="D5" i="55"/>
  <c r="M7" i="55"/>
  <c r="C7" i="55"/>
  <c r="B26" i="55"/>
  <c r="N22" i="55"/>
  <c r="B22" i="55"/>
  <c r="B18" i="55"/>
  <c r="D29" i="55"/>
  <c r="C28" i="55"/>
  <c r="F27" i="55"/>
  <c r="M26" i="55"/>
  <c r="I26" i="55"/>
  <c r="E26" i="55"/>
  <c r="A26" i="55"/>
  <c r="L25" i="55"/>
  <c r="D25" i="55"/>
  <c r="C24" i="55"/>
  <c r="F23" i="55"/>
  <c r="M22" i="55"/>
  <c r="I22" i="55"/>
  <c r="E22" i="55"/>
  <c r="A22" i="55"/>
  <c r="D21" i="55"/>
  <c r="C20" i="55"/>
  <c r="F19" i="55"/>
  <c r="M18" i="55"/>
  <c r="I18" i="55"/>
  <c r="E18" i="55"/>
  <c r="A18" i="55"/>
  <c r="L17" i="55"/>
  <c r="D17" i="55"/>
  <c r="C16" i="55"/>
  <c r="F15" i="55"/>
  <c r="M14" i="55"/>
  <c r="I14" i="55"/>
  <c r="E14" i="55"/>
  <c r="A14" i="55"/>
  <c r="L13" i="55"/>
  <c r="D13" i="55"/>
  <c r="C12" i="55"/>
  <c r="F11" i="55"/>
  <c r="M10" i="55"/>
  <c r="I10" i="55"/>
  <c r="E10" i="55"/>
  <c r="A10" i="55"/>
  <c r="L9" i="55"/>
  <c r="D9" i="55"/>
  <c r="C8" i="55"/>
  <c r="B7" i="55"/>
  <c r="I6" i="55"/>
  <c r="A6" i="55" s="1"/>
  <c r="C4" i="55"/>
  <c r="N18" i="55"/>
  <c r="F18" i="55"/>
  <c r="B14" i="55"/>
  <c r="B6" i="55"/>
  <c r="F28" i="55"/>
  <c r="B28" i="55"/>
  <c r="L26" i="55"/>
  <c r="D26" i="55"/>
  <c r="F24" i="55"/>
  <c r="B24" i="55"/>
  <c r="L22" i="55"/>
  <c r="D22" i="55"/>
  <c r="F20" i="55"/>
  <c r="B20" i="55"/>
  <c r="L18" i="55"/>
  <c r="D18" i="55"/>
  <c r="F16" i="55"/>
  <c r="B16" i="55"/>
  <c r="L14" i="55"/>
  <c r="D14" i="55"/>
  <c r="F12" i="55"/>
  <c r="B12" i="55"/>
  <c r="L10" i="55"/>
  <c r="D10" i="55"/>
  <c r="C9" i="55"/>
  <c r="B8" i="55"/>
  <c r="L6" i="55"/>
  <c r="C6" i="55" s="1"/>
  <c r="B4" i="55"/>
  <c r="N26" i="55"/>
  <c r="F26" i="55"/>
  <c r="F22" i="55"/>
  <c r="F14" i="55"/>
  <c r="F10" i="55"/>
  <c r="B10" i="55"/>
  <c r="F29" i="55"/>
  <c r="M28" i="55"/>
  <c r="I28" i="55"/>
  <c r="E28" i="55"/>
  <c r="F25" i="55"/>
  <c r="M24" i="55"/>
  <c r="I24" i="55"/>
  <c r="E24" i="55"/>
  <c r="F21" i="55"/>
  <c r="M20" i="55"/>
  <c r="I20" i="55"/>
  <c r="E20" i="55"/>
  <c r="F17" i="55"/>
  <c r="M16" i="55"/>
  <c r="I16" i="55"/>
  <c r="E16" i="55"/>
  <c r="F13" i="55"/>
  <c r="M12" i="55"/>
  <c r="I12" i="55"/>
  <c r="E12" i="55"/>
  <c r="F9" i="55"/>
  <c r="M8" i="55"/>
  <c r="N8" i="55" s="1"/>
  <c r="F8" i="55" s="1"/>
  <c r="I8" i="55"/>
  <c r="A8" i="55" s="1"/>
  <c r="M4" i="55"/>
  <c r="N4" i="55" s="1"/>
  <c r="F4" i="55" s="1"/>
  <c r="I4" i="55"/>
  <c r="A4" i="55" s="1"/>
  <c r="M179" i="54"/>
  <c r="I179" i="54"/>
  <c r="E179" i="54"/>
  <c r="A179" i="54"/>
  <c r="F176" i="54"/>
  <c r="B176" i="54"/>
  <c r="M175" i="54"/>
  <c r="I175" i="54"/>
  <c r="E175" i="54"/>
  <c r="A175" i="54"/>
  <c r="F172" i="54"/>
  <c r="B172" i="54"/>
  <c r="M171" i="54"/>
  <c r="I171" i="54"/>
  <c r="E171" i="54"/>
  <c r="A171" i="54"/>
  <c r="F168" i="54"/>
  <c r="B168" i="54"/>
  <c r="M167" i="54"/>
  <c r="I167" i="54"/>
  <c r="E167" i="54"/>
  <c r="A167" i="54"/>
  <c r="F164" i="54"/>
  <c r="B164" i="54"/>
  <c r="M163" i="54"/>
  <c r="I163" i="54"/>
  <c r="E163" i="54"/>
  <c r="A163" i="54"/>
  <c r="C161" i="54"/>
  <c r="F160" i="54"/>
  <c r="B160" i="54"/>
  <c r="M159" i="54"/>
  <c r="I159" i="54"/>
  <c r="E159" i="54"/>
  <c r="A159" i="54"/>
  <c r="C157" i="54"/>
  <c r="F156" i="54"/>
  <c r="B156" i="54"/>
  <c r="M155" i="54"/>
  <c r="I155" i="54"/>
  <c r="E155" i="54"/>
  <c r="A155" i="54"/>
  <c r="C153" i="54"/>
  <c r="N179" i="54"/>
  <c r="N175" i="54"/>
  <c r="B171" i="54"/>
  <c r="N167" i="54"/>
  <c r="B159" i="54"/>
  <c r="N155" i="54"/>
  <c r="F155" i="54"/>
  <c r="L179" i="54"/>
  <c r="D179" i="54"/>
  <c r="C178" i="54"/>
  <c r="F177" i="54"/>
  <c r="B177" i="54"/>
  <c r="M176" i="54"/>
  <c r="I176" i="54"/>
  <c r="E176" i="54"/>
  <c r="A176" i="54"/>
  <c r="L175" i="54"/>
  <c r="D175" i="54"/>
  <c r="C174" i="54"/>
  <c r="F173" i="54"/>
  <c r="B173" i="54"/>
  <c r="M172" i="54"/>
  <c r="I172" i="54"/>
  <c r="E172" i="54"/>
  <c r="A172" i="54"/>
  <c r="L171" i="54"/>
  <c r="D171" i="54"/>
  <c r="F169" i="54"/>
  <c r="B169" i="54"/>
  <c r="M168" i="54"/>
  <c r="I168" i="54"/>
  <c r="E168" i="54"/>
  <c r="A168" i="54"/>
  <c r="L167" i="54"/>
  <c r="D167" i="54"/>
  <c r="F165" i="54"/>
  <c r="B165" i="54"/>
  <c r="M164" i="54"/>
  <c r="I164" i="54"/>
  <c r="E164" i="54"/>
  <c r="A164" i="54"/>
  <c r="L163" i="54"/>
  <c r="D163" i="54"/>
  <c r="F161" i="54"/>
  <c r="B161" i="54"/>
  <c r="I160" i="54"/>
  <c r="E160" i="54"/>
  <c r="A160" i="54"/>
  <c r="L159" i="54"/>
  <c r="D159" i="54"/>
  <c r="F157" i="54"/>
  <c r="B157" i="54"/>
  <c r="A156" i="54"/>
  <c r="L155" i="54"/>
  <c r="D155" i="54"/>
  <c r="F153" i="54"/>
  <c r="B153" i="54"/>
  <c r="F179" i="54"/>
  <c r="B179" i="54"/>
  <c r="F175" i="54"/>
  <c r="B175" i="54"/>
  <c r="N171" i="54"/>
  <c r="F171" i="54"/>
  <c r="F167" i="54"/>
  <c r="B167" i="54"/>
  <c r="N163" i="54"/>
  <c r="F163" i="54"/>
  <c r="B163" i="54"/>
  <c r="N159" i="54"/>
  <c r="F159" i="54"/>
  <c r="B155" i="54"/>
  <c r="F178" i="54"/>
  <c r="E177" i="54"/>
  <c r="L176" i="54"/>
  <c r="F174" i="54"/>
  <c r="M173" i="54"/>
  <c r="I173" i="54"/>
  <c r="E173" i="54"/>
  <c r="L172" i="54"/>
  <c r="F170" i="54"/>
  <c r="M169" i="54"/>
  <c r="I169" i="54"/>
  <c r="E169" i="54"/>
  <c r="L168" i="54"/>
  <c r="F166" i="54"/>
  <c r="M165" i="54"/>
  <c r="I165" i="54"/>
  <c r="E165" i="54"/>
  <c r="L164" i="54"/>
  <c r="F162" i="54"/>
  <c r="M161" i="54"/>
  <c r="I161" i="54"/>
  <c r="E161" i="54"/>
  <c r="L160" i="54"/>
  <c r="F158" i="54"/>
  <c r="M157" i="54"/>
  <c r="I157" i="54"/>
  <c r="E157" i="54"/>
  <c r="L156" i="54"/>
  <c r="F154" i="54"/>
  <c r="M153" i="54"/>
  <c r="I153" i="54"/>
  <c r="E153" i="54"/>
  <c r="N149" i="54"/>
  <c r="F149" i="54"/>
  <c r="N145" i="54"/>
  <c r="N141" i="54"/>
  <c r="F141" i="54"/>
  <c r="B137" i="54"/>
  <c r="N133" i="54"/>
  <c r="F125" i="54"/>
  <c r="M149" i="54"/>
  <c r="I149" i="54"/>
  <c r="E149" i="54"/>
  <c r="A149" i="54"/>
  <c r="D148" i="54"/>
  <c r="C147" i="54"/>
  <c r="F146" i="54"/>
  <c r="B146" i="54"/>
  <c r="M145" i="54"/>
  <c r="I145" i="54"/>
  <c r="E145" i="54"/>
  <c r="A145" i="54"/>
  <c r="C143" i="54"/>
  <c r="F142" i="54"/>
  <c r="B142" i="54"/>
  <c r="M141" i="54"/>
  <c r="I141" i="54"/>
  <c r="E141" i="54"/>
  <c r="A141" i="54"/>
  <c r="D140" i="54"/>
  <c r="C139" i="54"/>
  <c r="F138" i="54"/>
  <c r="B138" i="54"/>
  <c r="M137" i="54"/>
  <c r="I137" i="54"/>
  <c r="E137" i="54"/>
  <c r="A137" i="54"/>
  <c r="C135" i="54"/>
  <c r="F134" i="54"/>
  <c r="B134" i="54"/>
  <c r="M133" i="54"/>
  <c r="I133" i="54"/>
  <c r="P133" i="54" s="1"/>
  <c r="E133" i="54"/>
  <c r="A133" i="54"/>
  <c r="C131" i="54"/>
  <c r="F130" i="54"/>
  <c r="B130" i="54"/>
  <c r="M129" i="54"/>
  <c r="I129" i="54"/>
  <c r="P129" i="54" s="1"/>
  <c r="E129" i="54"/>
  <c r="A129" i="54"/>
  <c r="C127" i="54"/>
  <c r="F126" i="54"/>
  <c r="B126" i="54"/>
  <c r="M125" i="54"/>
  <c r="I125" i="54"/>
  <c r="E125" i="54"/>
  <c r="A125" i="54"/>
  <c r="C123" i="54"/>
  <c r="F145" i="54"/>
  <c r="F137" i="54"/>
  <c r="F133" i="54"/>
  <c r="N129" i="54"/>
  <c r="F129" i="54"/>
  <c r="B129" i="54"/>
  <c r="B125" i="54"/>
  <c r="L149" i="54"/>
  <c r="D149" i="54"/>
  <c r="F147" i="54"/>
  <c r="B147" i="54"/>
  <c r="L145" i="54"/>
  <c r="D145" i="54"/>
  <c r="F143" i="54"/>
  <c r="B143" i="54"/>
  <c r="L141" i="54"/>
  <c r="D141" i="54"/>
  <c r="F139" i="54"/>
  <c r="B139" i="54"/>
  <c r="L137" i="54"/>
  <c r="D137" i="54"/>
  <c r="F135" i="54"/>
  <c r="B135" i="54"/>
  <c r="L133" i="54"/>
  <c r="D133" i="54"/>
  <c r="F131" i="54"/>
  <c r="B131" i="54"/>
  <c r="L129" i="54"/>
  <c r="D129" i="54"/>
  <c r="F127" i="54"/>
  <c r="B127" i="54"/>
  <c r="L125" i="54"/>
  <c r="D125" i="54"/>
  <c r="F123" i="54"/>
  <c r="B123" i="54"/>
  <c r="B149" i="54"/>
  <c r="B145" i="54"/>
  <c r="B141" i="54"/>
  <c r="N137" i="54"/>
  <c r="B133" i="54"/>
  <c r="N125" i="54"/>
  <c r="F148" i="54"/>
  <c r="M147" i="54"/>
  <c r="I147" i="54"/>
  <c r="E147" i="54"/>
  <c r="F144" i="54"/>
  <c r="M143" i="54"/>
  <c r="I143" i="54"/>
  <c r="E143" i="54"/>
  <c r="F140" i="54"/>
  <c r="M139" i="54"/>
  <c r="I139" i="54"/>
  <c r="E139" i="54"/>
  <c r="F136" i="54"/>
  <c r="M135" i="54"/>
  <c r="I135" i="54"/>
  <c r="E135" i="54"/>
  <c r="F132" i="54"/>
  <c r="M131" i="54"/>
  <c r="I131" i="54"/>
  <c r="P131" i="54" s="1"/>
  <c r="E131" i="54"/>
  <c r="F128" i="54"/>
  <c r="M127" i="54"/>
  <c r="I127" i="54"/>
  <c r="P127" i="54" s="1"/>
  <c r="E127" i="54"/>
  <c r="F124" i="54"/>
  <c r="M123" i="54"/>
  <c r="I123" i="54"/>
  <c r="E123" i="54"/>
  <c r="C94" i="54"/>
  <c r="M94" i="54"/>
  <c r="D94" i="54"/>
  <c r="M96" i="54"/>
  <c r="C96" i="54"/>
  <c r="N119" i="54"/>
  <c r="F111" i="54"/>
  <c r="B111" i="54"/>
  <c r="N107" i="54"/>
  <c r="F107" i="54"/>
  <c r="B103" i="54"/>
  <c r="M119" i="54"/>
  <c r="I119" i="54"/>
  <c r="E119" i="54"/>
  <c r="A119" i="54"/>
  <c r="D118" i="54"/>
  <c r="C117" i="54"/>
  <c r="F116" i="54"/>
  <c r="M115" i="54"/>
  <c r="I115" i="54"/>
  <c r="E115" i="54"/>
  <c r="A115" i="54"/>
  <c r="D114" i="54"/>
  <c r="C113" i="54"/>
  <c r="F112" i="54"/>
  <c r="M111" i="54"/>
  <c r="I111" i="54"/>
  <c r="E111" i="54"/>
  <c r="A111" i="54"/>
  <c r="D110" i="54"/>
  <c r="C109" i="54"/>
  <c r="F108" i="54"/>
  <c r="M107" i="54"/>
  <c r="I107" i="54"/>
  <c r="E107" i="54"/>
  <c r="A107" i="54"/>
  <c r="D106" i="54"/>
  <c r="C105" i="54"/>
  <c r="F104" i="54"/>
  <c r="M103" i="54"/>
  <c r="I103" i="54"/>
  <c r="E103" i="54"/>
  <c r="A103" i="54"/>
  <c r="D102" i="54"/>
  <c r="C101" i="54"/>
  <c r="F100" i="54"/>
  <c r="M99" i="54"/>
  <c r="I99" i="54"/>
  <c r="E99" i="54"/>
  <c r="A99" i="54"/>
  <c r="D98" i="54"/>
  <c r="C97" i="54"/>
  <c r="B96" i="54"/>
  <c r="I95" i="54"/>
  <c r="A95" i="54" s="1"/>
  <c r="C93" i="54"/>
  <c r="B119" i="54"/>
  <c r="N111" i="54"/>
  <c r="F103" i="54"/>
  <c r="B95" i="54"/>
  <c r="L119" i="54"/>
  <c r="D119" i="54"/>
  <c r="F117" i="54"/>
  <c r="B117" i="54"/>
  <c r="L115" i="54"/>
  <c r="D115" i="54"/>
  <c r="F113" i="54"/>
  <c r="B113" i="54"/>
  <c r="L111" i="54"/>
  <c r="D111" i="54"/>
  <c r="F109" i="54"/>
  <c r="B109" i="54"/>
  <c r="L107" i="54"/>
  <c r="D107" i="54"/>
  <c r="F105" i="54"/>
  <c r="B105" i="54"/>
  <c r="L103" i="54"/>
  <c r="D103" i="54"/>
  <c r="F101" i="54"/>
  <c r="B101" i="54"/>
  <c r="L99" i="54"/>
  <c r="D99" i="54"/>
  <c r="B97" i="54"/>
  <c r="L95" i="54"/>
  <c r="C95" i="54" s="1"/>
  <c r="B93" i="54"/>
  <c r="F119" i="54"/>
  <c r="N115" i="54"/>
  <c r="F115" i="54"/>
  <c r="B115" i="54"/>
  <c r="B107" i="54"/>
  <c r="N103" i="54"/>
  <c r="F99" i="54"/>
  <c r="B99" i="54"/>
  <c r="F118" i="54"/>
  <c r="M117" i="54"/>
  <c r="I117" i="54"/>
  <c r="E117" i="54"/>
  <c r="F114" i="54"/>
  <c r="M113" i="54"/>
  <c r="I113" i="54"/>
  <c r="E113" i="54"/>
  <c r="F110" i="54"/>
  <c r="M109" i="54"/>
  <c r="I109" i="54"/>
  <c r="E109" i="54"/>
  <c r="F106" i="54"/>
  <c r="M105" i="54"/>
  <c r="I105" i="54"/>
  <c r="E105" i="54"/>
  <c r="F102" i="54"/>
  <c r="M101" i="54"/>
  <c r="I101" i="54"/>
  <c r="E101" i="54"/>
  <c r="F98" i="54"/>
  <c r="M97" i="54"/>
  <c r="N97" i="54" s="1"/>
  <c r="F97" i="54" s="1"/>
  <c r="I97" i="54"/>
  <c r="A97" i="54" s="1"/>
  <c r="M93" i="54"/>
  <c r="N93" i="54" s="1"/>
  <c r="F93" i="54" s="1"/>
  <c r="I93" i="54"/>
  <c r="A93" i="54" s="1"/>
  <c r="B89" i="54"/>
  <c r="N85" i="54"/>
  <c r="N73" i="54"/>
  <c r="F73" i="54"/>
  <c r="B69" i="54"/>
  <c r="D67" i="54"/>
  <c r="B65" i="54"/>
  <c r="E64" i="54"/>
  <c r="M89" i="54"/>
  <c r="I89" i="54"/>
  <c r="E89" i="54"/>
  <c r="A89" i="54"/>
  <c r="F86" i="54"/>
  <c r="B86" i="54"/>
  <c r="M85" i="54"/>
  <c r="I85" i="54"/>
  <c r="E85" i="54"/>
  <c r="A85" i="54"/>
  <c r="F82" i="54"/>
  <c r="B82" i="54"/>
  <c r="M81" i="54"/>
  <c r="I81" i="54"/>
  <c r="P81" i="54" s="1"/>
  <c r="E81" i="54"/>
  <c r="A81" i="54"/>
  <c r="F78" i="54"/>
  <c r="B78" i="54"/>
  <c r="M77" i="54"/>
  <c r="I77" i="54"/>
  <c r="P77" i="54" s="1"/>
  <c r="E77" i="54"/>
  <c r="A77" i="54"/>
  <c r="F74" i="54"/>
  <c r="B74" i="54"/>
  <c r="M73" i="54"/>
  <c r="I73" i="54"/>
  <c r="E73" i="54"/>
  <c r="A73" i="54"/>
  <c r="F70" i="54"/>
  <c r="B70" i="54"/>
  <c r="M69" i="54"/>
  <c r="I69" i="54"/>
  <c r="E69" i="54"/>
  <c r="A69" i="54"/>
  <c r="B66" i="54"/>
  <c r="I65" i="54"/>
  <c r="A65" i="54" s="1"/>
  <c r="D64" i="54"/>
  <c r="C63" i="54"/>
  <c r="N89" i="54"/>
  <c r="F85" i="54"/>
  <c r="B85" i="54"/>
  <c r="B81" i="54"/>
  <c r="L89" i="54"/>
  <c r="D89" i="54"/>
  <c r="C88" i="54"/>
  <c r="F87" i="54"/>
  <c r="B87" i="54"/>
  <c r="M86" i="54"/>
  <c r="I86" i="54"/>
  <c r="E86" i="54"/>
  <c r="A86" i="54"/>
  <c r="L85" i="54"/>
  <c r="D85" i="54"/>
  <c r="C84" i="54"/>
  <c r="F83" i="54"/>
  <c r="B83" i="54"/>
  <c r="M82" i="54"/>
  <c r="I82" i="54"/>
  <c r="E82" i="54"/>
  <c r="A82" i="54"/>
  <c r="L81" i="54"/>
  <c r="D81" i="54"/>
  <c r="C80" i="54"/>
  <c r="F79" i="54"/>
  <c r="B79" i="54"/>
  <c r="M78" i="54"/>
  <c r="I78" i="54"/>
  <c r="P78" i="54" s="1"/>
  <c r="E78" i="54"/>
  <c r="A78" i="54"/>
  <c r="L77" i="54"/>
  <c r="D77" i="54"/>
  <c r="C76" i="54"/>
  <c r="F75" i="54"/>
  <c r="B75" i="54"/>
  <c r="M74" i="54"/>
  <c r="I74" i="54"/>
  <c r="P74" i="54" s="1"/>
  <c r="E74" i="54"/>
  <c r="A74" i="54"/>
  <c r="L73" i="54"/>
  <c r="D73" i="54"/>
  <c r="C72" i="54"/>
  <c r="F71" i="54"/>
  <c r="M70" i="54"/>
  <c r="I70" i="54"/>
  <c r="E70" i="54"/>
  <c r="A70" i="54"/>
  <c r="L69" i="54"/>
  <c r="D69" i="54"/>
  <c r="C68" i="54"/>
  <c r="B67" i="54"/>
  <c r="I66" i="54"/>
  <c r="A66" i="54"/>
  <c r="L65" i="54"/>
  <c r="M65" i="54" s="1"/>
  <c r="B63" i="54"/>
  <c r="F89" i="54"/>
  <c r="N81" i="54"/>
  <c r="F81" i="54"/>
  <c r="N77" i="54"/>
  <c r="F77" i="54"/>
  <c r="B77" i="54"/>
  <c r="B73" i="54"/>
  <c r="N69" i="54"/>
  <c r="F69" i="54"/>
  <c r="F88" i="54"/>
  <c r="I87" i="54"/>
  <c r="E87" i="54"/>
  <c r="L86" i="54"/>
  <c r="F84" i="54"/>
  <c r="L82" i="54"/>
  <c r="F80" i="54"/>
  <c r="I79" i="54"/>
  <c r="P79" i="54" s="1"/>
  <c r="E79" i="54"/>
  <c r="L78" i="54"/>
  <c r="F76" i="54"/>
  <c r="L74" i="54"/>
  <c r="F72" i="54"/>
  <c r="L70" i="54"/>
  <c r="F68" i="54"/>
  <c r="M67" i="54"/>
  <c r="N67" i="54" s="1"/>
  <c r="F67" i="54" s="1"/>
  <c r="I67" i="54"/>
  <c r="A67" i="54" s="1"/>
  <c r="L66" i="54"/>
  <c r="C66" i="54" s="1"/>
  <c r="F64" i="54"/>
  <c r="M63" i="54"/>
  <c r="N63" i="54" s="1"/>
  <c r="F63" i="54" s="1"/>
  <c r="I63" i="54"/>
  <c r="A63" i="54" s="1"/>
  <c r="N59" i="54"/>
  <c r="F59" i="54"/>
  <c r="B59" i="54"/>
  <c r="B55" i="54"/>
  <c r="N51" i="54"/>
  <c r="F51" i="54"/>
  <c r="B47" i="54"/>
  <c r="B43" i="54"/>
  <c r="B35" i="54"/>
  <c r="E59" i="54"/>
  <c r="B56" i="54"/>
  <c r="I55" i="54"/>
  <c r="E55" i="54"/>
  <c r="A55" i="54"/>
  <c r="F52" i="54"/>
  <c r="B52" i="54"/>
  <c r="M51" i="54"/>
  <c r="I51" i="54"/>
  <c r="E51" i="54"/>
  <c r="A51" i="54"/>
  <c r="F48" i="54"/>
  <c r="B48" i="54"/>
  <c r="M47" i="54"/>
  <c r="I47" i="54"/>
  <c r="E47" i="54"/>
  <c r="A47" i="54"/>
  <c r="F44" i="54"/>
  <c r="B44" i="54"/>
  <c r="M43" i="54"/>
  <c r="I43" i="54"/>
  <c r="E43" i="54"/>
  <c r="A43" i="54"/>
  <c r="F40" i="54"/>
  <c r="B40" i="54"/>
  <c r="M39" i="54"/>
  <c r="I39" i="54"/>
  <c r="E39" i="54"/>
  <c r="A39" i="54"/>
  <c r="F36" i="54"/>
  <c r="B36" i="54"/>
  <c r="M35" i="54"/>
  <c r="I35" i="54"/>
  <c r="E35" i="54"/>
  <c r="A35" i="54"/>
  <c r="F55" i="54"/>
  <c r="B51" i="54"/>
  <c r="N43" i="54"/>
  <c r="F39" i="54"/>
  <c r="M59" i="54"/>
  <c r="A59" i="54"/>
  <c r="L59" i="54"/>
  <c r="D59" i="54"/>
  <c r="C58" i="54"/>
  <c r="F57" i="54"/>
  <c r="M56" i="54"/>
  <c r="I56" i="54"/>
  <c r="E56" i="54"/>
  <c r="A56" i="54"/>
  <c r="L55" i="54"/>
  <c r="D55" i="54"/>
  <c r="C54" i="54"/>
  <c r="F53" i="54"/>
  <c r="M52" i="54"/>
  <c r="I52" i="54"/>
  <c r="E52" i="54"/>
  <c r="A52" i="54"/>
  <c r="L51" i="54"/>
  <c r="D51" i="54"/>
  <c r="C50" i="54"/>
  <c r="F49" i="54"/>
  <c r="M48" i="54"/>
  <c r="I48" i="54"/>
  <c r="E48" i="54"/>
  <c r="A48" i="54"/>
  <c r="L47" i="54"/>
  <c r="D47" i="54"/>
  <c r="C46" i="54"/>
  <c r="F45" i="54"/>
  <c r="M44" i="54"/>
  <c r="I44" i="54"/>
  <c r="E44" i="54"/>
  <c r="A44" i="54"/>
  <c r="L43" i="54"/>
  <c r="D43" i="54"/>
  <c r="C42" i="54"/>
  <c r="F41" i="54"/>
  <c r="M40" i="54"/>
  <c r="I40" i="54"/>
  <c r="E40" i="54"/>
  <c r="A40" i="54"/>
  <c r="L39" i="54"/>
  <c r="D39" i="54"/>
  <c r="F37" i="54"/>
  <c r="B37" i="54"/>
  <c r="M36" i="54"/>
  <c r="I36" i="54"/>
  <c r="E36" i="54"/>
  <c r="A36" i="54"/>
  <c r="L35" i="54"/>
  <c r="D35" i="54"/>
  <c r="F33" i="54"/>
  <c r="B33" i="54"/>
  <c r="N55" i="54"/>
  <c r="N47" i="54"/>
  <c r="F47" i="54"/>
  <c r="F43" i="54"/>
  <c r="N39" i="54"/>
  <c r="B39" i="54"/>
  <c r="N35" i="54"/>
  <c r="F35" i="54"/>
  <c r="I59" i="54"/>
  <c r="N56" i="54"/>
  <c r="F56" i="54"/>
  <c r="M55" i="54"/>
  <c r="F58" i="54"/>
  <c r="L56" i="54"/>
  <c r="F54" i="54"/>
  <c r="L52" i="54"/>
  <c r="F50" i="54"/>
  <c r="L48" i="54"/>
  <c r="F46" i="54"/>
  <c r="L44" i="54"/>
  <c r="F42" i="54"/>
  <c r="L40" i="54"/>
  <c r="F38" i="54"/>
  <c r="M37" i="54"/>
  <c r="I37" i="54"/>
  <c r="E37" i="54"/>
  <c r="L36" i="54"/>
  <c r="F34" i="54"/>
  <c r="M33" i="54"/>
  <c r="I33" i="54"/>
  <c r="E33" i="54"/>
  <c r="C5" i="54"/>
  <c r="M5" i="54"/>
  <c r="D5" i="54"/>
  <c r="A8" i="54"/>
  <c r="M7" i="54"/>
  <c r="N7" i="54" s="1"/>
  <c r="F7" i="54" s="1"/>
  <c r="C7" i="54"/>
  <c r="N26" i="54"/>
  <c r="F26" i="54"/>
  <c r="N18" i="54"/>
  <c r="F18" i="54"/>
  <c r="L29" i="54"/>
  <c r="D29" i="54"/>
  <c r="C28" i="54"/>
  <c r="F27" i="54"/>
  <c r="M26" i="54"/>
  <c r="I26" i="54"/>
  <c r="E26" i="54"/>
  <c r="A26" i="54"/>
  <c r="L25" i="54"/>
  <c r="D25" i="54"/>
  <c r="C24" i="54"/>
  <c r="F23" i="54"/>
  <c r="B23" i="54"/>
  <c r="M22" i="54"/>
  <c r="I22" i="54"/>
  <c r="E22" i="54"/>
  <c r="A22" i="54"/>
  <c r="L21" i="54"/>
  <c r="D21" i="54"/>
  <c r="C20" i="54"/>
  <c r="F19" i="54"/>
  <c r="M18" i="54"/>
  <c r="I18" i="54"/>
  <c r="E18" i="54"/>
  <c r="A18" i="54"/>
  <c r="L17" i="54"/>
  <c r="D17" i="54"/>
  <c r="C16" i="54"/>
  <c r="F15" i="54"/>
  <c r="M14" i="54"/>
  <c r="I14" i="54"/>
  <c r="E14" i="54"/>
  <c r="A14" i="54"/>
  <c r="L13" i="54"/>
  <c r="D13" i="54"/>
  <c r="C12" i="54"/>
  <c r="F11" i="54"/>
  <c r="B11" i="54"/>
  <c r="M10" i="54"/>
  <c r="I10" i="54"/>
  <c r="E10" i="54"/>
  <c r="A10" i="54"/>
  <c r="L9" i="54"/>
  <c r="D9" i="54"/>
  <c r="C8" i="54"/>
  <c r="B7" i="54"/>
  <c r="I6" i="54"/>
  <c r="A6" i="54" s="1"/>
  <c r="C4" i="54"/>
  <c r="B26" i="54"/>
  <c r="B22" i="54"/>
  <c r="B18" i="54"/>
  <c r="F14" i="54"/>
  <c r="N10" i="54"/>
  <c r="B6" i="54"/>
  <c r="C29" i="54"/>
  <c r="F28" i="54"/>
  <c r="L26" i="54"/>
  <c r="D26" i="54"/>
  <c r="C25" i="54"/>
  <c r="F24" i="54"/>
  <c r="L22" i="54"/>
  <c r="D22" i="54"/>
  <c r="C21" i="54"/>
  <c r="F20" i="54"/>
  <c r="L18" i="54"/>
  <c r="D18" i="54"/>
  <c r="C17" i="54"/>
  <c r="F16" i="54"/>
  <c r="L14" i="54"/>
  <c r="D14" i="54"/>
  <c r="C13" i="54"/>
  <c r="F12" i="54"/>
  <c r="L10" i="54"/>
  <c r="D10" i="54"/>
  <c r="C9" i="54"/>
  <c r="F8" i="54"/>
  <c r="B8" i="54"/>
  <c r="I7" i="54"/>
  <c r="A7" i="54" s="1"/>
  <c r="L6" i="54"/>
  <c r="C6" i="54" s="1"/>
  <c r="D6" i="54"/>
  <c r="B4" i="54"/>
  <c r="N22" i="54"/>
  <c r="F22" i="54"/>
  <c r="N14" i="54"/>
  <c r="B14" i="54"/>
  <c r="F10" i="54"/>
  <c r="B10" i="54"/>
  <c r="D8" i="54"/>
  <c r="F29" i="54"/>
  <c r="F25" i="54"/>
  <c r="F21" i="54"/>
  <c r="F17" i="54"/>
  <c r="F13" i="54"/>
  <c r="F9" i="54"/>
  <c r="E8" i="54"/>
  <c r="M4" i="54"/>
  <c r="N4" i="54" s="1"/>
  <c r="F4" i="54" s="1"/>
  <c r="I4" i="54"/>
  <c r="A4" i="54" s="1"/>
  <c r="M3" i="54"/>
  <c r="E3" i="54" s="1"/>
  <c r="F179" i="53"/>
  <c r="B179" i="53"/>
  <c r="F175" i="53"/>
  <c r="B175" i="53"/>
  <c r="F171" i="53"/>
  <c r="B171" i="53"/>
  <c r="F167" i="53"/>
  <c r="B167" i="53"/>
  <c r="F163" i="53"/>
  <c r="B163" i="53"/>
  <c r="F159" i="53"/>
  <c r="B159" i="53"/>
  <c r="F155" i="53"/>
  <c r="B155" i="53"/>
  <c r="M179" i="53"/>
  <c r="I179" i="53"/>
  <c r="E179" i="53"/>
  <c r="A179" i="53"/>
  <c r="L178" i="53"/>
  <c r="D178" i="53"/>
  <c r="C177" i="53"/>
  <c r="F176" i="53"/>
  <c r="B176" i="53"/>
  <c r="M175" i="53"/>
  <c r="I175" i="53"/>
  <c r="E175" i="53"/>
  <c r="A175" i="53"/>
  <c r="L174" i="53"/>
  <c r="D174" i="53"/>
  <c r="C173" i="53"/>
  <c r="F172" i="53"/>
  <c r="M171" i="53"/>
  <c r="I171" i="53"/>
  <c r="E171" i="53"/>
  <c r="A171" i="53"/>
  <c r="L170" i="53"/>
  <c r="D170" i="53"/>
  <c r="C169" i="53"/>
  <c r="F168" i="53"/>
  <c r="M167" i="53"/>
  <c r="I167" i="53"/>
  <c r="E167" i="53"/>
  <c r="A167" i="53"/>
  <c r="L166" i="53"/>
  <c r="D166" i="53"/>
  <c r="C165" i="53"/>
  <c r="F164" i="53"/>
  <c r="M163" i="53"/>
  <c r="I163" i="53"/>
  <c r="E163" i="53"/>
  <c r="A163" i="53"/>
  <c r="L162" i="53"/>
  <c r="D162" i="53"/>
  <c r="C161" i="53"/>
  <c r="F160" i="53"/>
  <c r="M159" i="53"/>
  <c r="I159" i="53"/>
  <c r="E159" i="53"/>
  <c r="A159" i="53"/>
  <c r="L158" i="53"/>
  <c r="D158" i="53"/>
  <c r="C157" i="53"/>
  <c r="F156" i="53"/>
  <c r="B156" i="53"/>
  <c r="M155" i="53"/>
  <c r="I155" i="53"/>
  <c r="E155" i="53"/>
  <c r="A155" i="53"/>
  <c r="C153" i="53"/>
  <c r="L179" i="53"/>
  <c r="D179" i="53"/>
  <c r="C178" i="53"/>
  <c r="F177" i="53"/>
  <c r="E176" i="53"/>
  <c r="L175" i="53"/>
  <c r="D175" i="53"/>
  <c r="C174" i="53"/>
  <c r="F173" i="53"/>
  <c r="L171" i="53"/>
  <c r="D171" i="53"/>
  <c r="C170" i="53"/>
  <c r="F169" i="53"/>
  <c r="L167" i="53"/>
  <c r="D167" i="53"/>
  <c r="C166" i="53"/>
  <c r="F165" i="53"/>
  <c r="L163" i="53"/>
  <c r="D163" i="53"/>
  <c r="C162" i="53"/>
  <c r="F161" i="53"/>
  <c r="L159" i="53"/>
  <c r="D159" i="53"/>
  <c r="C158" i="53"/>
  <c r="F157" i="53"/>
  <c r="M156" i="53"/>
  <c r="I156" i="53"/>
  <c r="E156" i="53"/>
  <c r="A156" i="53"/>
  <c r="L155" i="53"/>
  <c r="D155" i="53"/>
  <c r="F153" i="53"/>
  <c r="B153" i="53"/>
  <c r="F178" i="53"/>
  <c r="F174" i="53"/>
  <c r="F170" i="53"/>
  <c r="F166" i="53"/>
  <c r="F162" i="53"/>
  <c r="F158" i="53"/>
  <c r="F154" i="53"/>
  <c r="M153" i="53"/>
  <c r="I153" i="53"/>
  <c r="E153" i="53"/>
  <c r="D143" i="53"/>
  <c r="C142" i="53"/>
  <c r="F141" i="53"/>
  <c r="B141" i="53"/>
  <c r="M140" i="53"/>
  <c r="I140" i="53"/>
  <c r="E140" i="53"/>
  <c r="A140" i="53"/>
  <c r="L139" i="53"/>
  <c r="D139" i="53"/>
  <c r="C138" i="53"/>
  <c r="F137" i="53"/>
  <c r="B137" i="53"/>
  <c r="M136" i="53"/>
  <c r="I136" i="53"/>
  <c r="E136" i="53"/>
  <c r="A136" i="53"/>
  <c r="L135" i="53"/>
  <c r="D135" i="53"/>
  <c r="C134" i="53"/>
  <c r="F133" i="53"/>
  <c r="B133" i="53"/>
  <c r="M132" i="53"/>
  <c r="I132" i="53"/>
  <c r="E132" i="53"/>
  <c r="A132" i="53"/>
  <c r="L131" i="53"/>
  <c r="D131" i="53"/>
  <c r="C130" i="53"/>
  <c r="F129" i="53"/>
  <c r="B129" i="53"/>
  <c r="M128" i="53"/>
  <c r="I128" i="53"/>
  <c r="E128" i="53"/>
  <c r="A128" i="53"/>
  <c r="L127" i="53"/>
  <c r="D127" i="53"/>
  <c r="C126" i="53"/>
  <c r="F125" i="53"/>
  <c r="M124" i="53"/>
  <c r="I124" i="53"/>
  <c r="E124" i="53"/>
  <c r="A124" i="53"/>
  <c r="L123" i="53"/>
  <c r="D123" i="53"/>
  <c r="M149" i="53"/>
  <c r="I149" i="53"/>
  <c r="E149" i="53"/>
  <c r="A149" i="53"/>
  <c r="L148" i="53"/>
  <c r="D148" i="53"/>
  <c r="C147" i="53"/>
  <c r="F146" i="53"/>
  <c r="M145" i="53"/>
  <c r="I145" i="53"/>
  <c r="E145" i="53"/>
  <c r="A145" i="53"/>
  <c r="L144" i="53"/>
  <c r="D144" i="53"/>
  <c r="C143" i="53"/>
  <c r="F142" i="53"/>
  <c r="M141" i="53"/>
  <c r="I141" i="53"/>
  <c r="E141" i="53"/>
  <c r="L140" i="53"/>
  <c r="D140" i="53"/>
  <c r="C139" i="53"/>
  <c r="F138" i="53"/>
  <c r="E137" i="53"/>
  <c r="L136" i="53"/>
  <c r="D136" i="53"/>
  <c r="C135" i="53"/>
  <c r="F134" i="53"/>
  <c r="M133" i="53"/>
  <c r="I133" i="53"/>
  <c r="E133" i="53"/>
  <c r="L132" i="53"/>
  <c r="D132" i="53"/>
  <c r="C131" i="53"/>
  <c r="F130" i="53"/>
  <c r="M129" i="53"/>
  <c r="I129" i="53"/>
  <c r="E129" i="53"/>
  <c r="L128" i="53"/>
  <c r="D128" i="53"/>
  <c r="C127" i="53"/>
  <c r="F126" i="53"/>
  <c r="L124" i="53"/>
  <c r="D124" i="53"/>
  <c r="C123" i="53"/>
  <c r="L149" i="53"/>
  <c r="D149" i="53"/>
  <c r="F147" i="53"/>
  <c r="B147" i="53"/>
  <c r="L145" i="53"/>
  <c r="D145" i="53"/>
  <c r="F143" i="53"/>
  <c r="B143" i="53"/>
  <c r="F139" i="53"/>
  <c r="B139" i="53"/>
  <c r="F135" i="53"/>
  <c r="B135" i="53"/>
  <c r="F131" i="53"/>
  <c r="B131" i="53"/>
  <c r="F127" i="53"/>
  <c r="B127" i="53"/>
  <c r="F123" i="53"/>
  <c r="B123" i="53"/>
  <c r="N149" i="53"/>
  <c r="F149" i="53"/>
  <c r="B149" i="53"/>
  <c r="N145" i="53"/>
  <c r="F145" i="53"/>
  <c r="B145" i="53"/>
  <c r="F148" i="53"/>
  <c r="M147" i="53"/>
  <c r="I147" i="53"/>
  <c r="E147" i="53"/>
  <c r="F144" i="53"/>
  <c r="M143" i="53"/>
  <c r="I143" i="53"/>
  <c r="E143" i="53"/>
  <c r="F140" i="53"/>
  <c r="M139" i="53"/>
  <c r="I139" i="53"/>
  <c r="E139" i="53"/>
  <c r="F136" i="53"/>
  <c r="M135" i="53"/>
  <c r="I135" i="53"/>
  <c r="E135" i="53"/>
  <c r="F132" i="53"/>
  <c r="M131" i="53"/>
  <c r="I131" i="53"/>
  <c r="E131" i="53"/>
  <c r="F128" i="53"/>
  <c r="M127" i="53"/>
  <c r="I127" i="53"/>
  <c r="E127" i="53"/>
  <c r="F124" i="53"/>
  <c r="M123" i="53"/>
  <c r="I123" i="53"/>
  <c r="E123" i="53"/>
  <c r="F119" i="53"/>
  <c r="B119" i="53"/>
  <c r="F115" i="53"/>
  <c r="B115" i="53"/>
  <c r="F111" i="53"/>
  <c r="B111" i="53"/>
  <c r="F107" i="53"/>
  <c r="B107" i="53"/>
  <c r="F103" i="53"/>
  <c r="B103" i="53"/>
  <c r="F99" i="53"/>
  <c r="B99" i="53"/>
  <c r="F95" i="53"/>
  <c r="B95" i="53"/>
  <c r="D93" i="53"/>
  <c r="M119" i="53"/>
  <c r="I119" i="53"/>
  <c r="E119" i="53"/>
  <c r="A119" i="53"/>
  <c r="L118" i="53"/>
  <c r="D118" i="53"/>
  <c r="C117" i="53"/>
  <c r="F116" i="53"/>
  <c r="M115" i="53"/>
  <c r="I115" i="53"/>
  <c r="E115" i="53"/>
  <c r="A115" i="53"/>
  <c r="L114" i="53"/>
  <c r="D114" i="53"/>
  <c r="C113" i="53"/>
  <c r="F112" i="53"/>
  <c r="M111" i="53"/>
  <c r="I111" i="53"/>
  <c r="E111" i="53"/>
  <c r="A111" i="53"/>
  <c r="L110" i="53"/>
  <c r="D110" i="53"/>
  <c r="C109" i="53"/>
  <c r="F108" i="53"/>
  <c r="M107" i="53"/>
  <c r="I107" i="53"/>
  <c r="E107" i="53"/>
  <c r="A107" i="53"/>
  <c r="L106" i="53"/>
  <c r="D106" i="53"/>
  <c r="C105" i="53"/>
  <c r="F104" i="53"/>
  <c r="M103" i="53"/>
  <c r="I103" i="53"/>
  <c r="E103" i="53"/>
  <c r="A103" i="53"/>
  <c r="L102" i="53"/>
  <c r="D102" i="53"/>
  <c r="C101" i="53"/>
  <c r="F100" i="53"/>
  <c r="M99" i="53"/>
  <c r="I99" i="53"/>
  <c r="E99" i="53"/>
  <c r="A99" i="53"/>
  <c r="L98" i="53"/>
  <c r="D98" i="53"/>
  <c r="C97" i="53"/>
  <c r="F96" i="53"/>
  <c r="M95" i="53"/>
  <c r="I95" i="53"/>
  <c r="E95" i="53"/>
  <c r="A95" i="53"/>
  <c r="L94" i="53"/>
  <c r="D94" i="53"/>
  <c r="C93" i="53"/>
  <c r="L119" i="53"/>
  <c r="D119" i="53"/>
  <c r="F117" i="53"/>
  <c r="B117" i="53"/>
  <c r="L115" i="53"/>
  <c r="D115" i="53"/>
  <c r="F113" i="53"/>
  <c r="B113" i="53"/>
  <c r="L111" i="53"/>
  <c r="D111" i="53"/>
  <c r="F109" i="53"/>
  <c r="B109" i="53"/>
  <c r="L107" i="53"/>
  <c r="D107" i="53"/>
  <c r="F105" i="53"/>
  <c r="B105" i="53"/>
  <c r="L103" i="53"/>
  <c r="D103" i="53"/>
  <c r="F101" i="53"/>
  <c r="B101" i="53"/>
  <c r="L99" i="53"/>
  <c r="D99" i="53"/>
  <c r="F97" i="53"/>
  <c r="B97" i="53"/>
  <c r="L95" i="53"/>
  <c r="D95" i="53"/>
  <c r="F93" i="53"/>
  <c r="B93" i="53"/>
  <c r="F118" i="53"/>
  <c r="M117" i="53"/>
  <c r="I117" i="53"/>
  <c r="E117" i="53"/>
  <c r="F114" i="53"/>
  <c r="M113" i="53"/>
  <c r="I113" i="53"/>
  <c r="E113" i="53"/>
  <c r="F110" i="53"/>
  <c r="M109" i="53"/>
  <c r="I109" i="53"/>
  <c r="E109" i="53"/>
  <c r="F106" i="53"/>
  <c r="M105" i="53"/>
  <c r="I105" i="53"/>
  <c r="E105" i="53"/>
  <c r="F102" i="53"/>
  <c r="M101" i="53"/>
  <c r="I101" i="53"/>
  <c r="E101" i="53"/>
  <c r="F98" i="53"/>
  <c r="M97" i="53"/>
  <c r="I97" i="53"/>
  <c r="E97" i="53"/>
  <c r="F94" i="53"/>
  <c r="M93" i="53"/>
  <c r="I93" i="53"/>
  <c r="E93" i="53"/>
  <c r="C77" i="53"/>
  <c r="A77" i="53"/>
  <c r="E77" i="53"/>
  <c r="I77" i="53"/>
  <c r="B77" i="53"/>
  <c r="D77" i="53"/>
  <c r="L77" i="53"/>
  <c r="M77" i="53"/>
  <c r="C81" i="53"/>
  <c r="E81" i="53"/>
  <c r="M81" i="53"/>
  <c r="D81" i="53"/>
  <c r="L81" i="53"/>
  <c r="A81" i="53"/>
  <c r="I81" i="53"/>
  <c r="B81" i="53"/>
  <c r="C85" i="53"/>
  <c r="E85" i="53"/>
  <c r="M85" i="53"/>
  <c r="D85" i="53"/>
  <c r="L85" i="53"/>
  <c r="A85" i="53"/>
  <c r="I85" i="53"/>
  <c r="B85" i="53"/>
  <c r="N77" i="53"/>
  <c r="C89" i="53"/>
  <c r="A89" i="53"/>
  <c r="E89" i="53"/>
  <c r="I89" i="53"/>
  <c r="M89" i="53"/>
  <c r="D89" i="53"/>
  <c r="L89" i="53"/>
  <c r="B89" i="53"/>
  <c r="N81" i="53"/>
  <c r="F77" i="53"/>
  <c r="N86" i="53"/>
  <c r="B86" i="53"/>
  <c r="B82" i="53"/>
  <c r="N78" i="53"/>
  <c r="F78" i="53"/>
  <c r="N74" i="53"/>
  <c r="F74" i="53"/>
  <c r="M73" i="53"/>
  <c r="N70" i="53"/>
  <c r="F70" i="53"/>
  <c r="I69" i="53"/>
  <c r="A69" i="53"/>
  <c r="C67" i="53"/>
  <c r="C63" i="53"/>
  <c r="C88" i="53"/>
  <c r="F87" i="53"/>
  <c r="M86" i="53"/>
  <c r="I86" i="53"/>
  <c r="E86" i="53"/>
  <c r="A86" i="53"/>
  <c r="C84" i="53"/>
  <c r="F83" i="53"/>
  <c r="M82" i="53"/>
  <c r="I82" i="53"/>
  <c r="E82" i="53"/>
  <c r="A82" i="53"/>
  <c r="C80" i="53"/>
  <c r="F79" i="53"/>
  <c r="M78" i="53"/>
  <c r="I78" i="53"/>
  <c r="E78" i="53"/>
  <c r="A78" i="53"/>
  <c r="C76" i="53"/>
  <c r="F75" i="53"/>
  <c r="M74" i="53"/>
  <c r="I74" i="53"/>
  <c r="E74" i="53"/>
  <c r="A74" i="53"/>
  <c r="L73" i="53"/>
  <c r="D73" i="53"/>
  <c r="C72" i="53"/>
  <c r="F71" i="53"/>
  <c r="M70" i="53"/>
  <c r="I70" i="53"/>
  <c r="E70" i="53"/>
  <c r="A70" i="53"/>
  <c r="L69" i="53"/>
  <c r="D69" i="53"/>
  <c r="C68" i="53"/>
  <c r="B67" i="53"/>
  <c r="I66" i="53"/>
  <c r="A66" i="53" s="1"/>
  <c r="L65" i="53"/>
  <c r="C65" i="53" s="1"/>
  <c r="C64" i="53"/>
  <c r="B63" i="53"/>
  <c r="F73" i="53"/>
  <c r="B73" i="53"/>
  <c r="F69" i="53"/>
  <c r="B69" i="53"/>
  <c r="B65" i="53"/>
  <c r="E64" i="53"/>
  <c r="F86" i="53"/>
  <c r="N82" i="53"/>
  <c r="F82" i="53"/>
  <c r="B78" i="53"/>
  <c r="B74" i="53"/>
  <c r="I73" i="53"/>
  <c r="E73" i="53"/>
  <c r="A73" i="53"/>
  <c r="B70" i="53"/>
  <c r="M69" i="53"/>
  <c r="E69" i="53"/>
  <c r="B66" i="53"/>
  <c r="I65" i="53"/>
  <c r="A65" i="53" s="1"/>
  <c r="F88" i="53"/>
  <c r="L86" i="53"/>
  <c r="F84" i="53"/>
  <c r="L82" i="53"/>
  <c r="F80" i="53"/>
  <c r="L78" i="53"/>
  <c r="F76" i="53"/>
  <c r="L74" i="53"/>
  <c r="F72" i="53"/>
  <c r="L70" i="53"/>
  <c r="F68" i="53"/>
  <c r="M67" i="53"/>
  <c r="N67" i="53" s="1"/>
  <c r="F67" i="53" s="1"/>
  <c r="I67" i="53"/>
  <c r="A67" i="53" s="1"/>
  <c r="E67" i="53"/>
  <c r="L66" i="53"/>
  <c r="C66" i="53" s="1"/>
  <c r="F64" i="53"/>
  <c r="M63" i="53"/>
  <c r="N63" i="53" s="1"/>
  <c r="F63" i="53" s="1"/>
  <c r="I63" i="53"/>
  <c r="A63" i="53" s="1"/>
  <c r="B51" i="53"/>
  <c r="N39" i="53"/>
  <c r="F39" i="53"/>
  <c r="B39" i="53"/>
  <c r="B35" i="53"/>
  <c r="D33" i="53"/>
  <c r="M59" i="53"/>
  <c r="E59" i="53"/>
  <c r="A59" i="53"/>
  <c r="F56" i="53"/>
  <c r="B56" i="53"/>
  <c r="M55" i="53"/>
  <c r="E55" i="53"/>
  <c r="A55" i="53"/>
  <c r="F52" i="53"/>
  <c r="B52" i="53"/>
  <c r="M51" i="53"/>
  <c r="E51" i="53"/>
  <c r="A51" i="53"/>
  <c r="F48" i="53"/>
  <c r="B48" i="53"/>
  <c r="M47" i="53"/>
  <c r="E47" i="53"/>
  <c r="A47" i="53"/>
  <c r="F44" i="53"/>
  <c r="B44" i="53"/>
  <c r="M43" i="53"/>
  <c r="E43" i="53"/>
  <c r="A43" i="53"/>
  <c r="F40" i="53"/>
  <c r="B40" i="53"/>
  <c r="M39" i="53"/>
  <c r="E39" i="53"/>
  <c r="A39" i="53"/>
  <c r="C37" i="53"/>
  <c r="B36" i="53"/>
  <c r="M35" i="53"/>
  <c r="N35" i="53" s="1"/>
  <c r="F35" i="53" s="1"/>
  <c r="A35" i="53"/>
  <c r="D34" i="53"/>
  <c r="C33" i="53"/>
  <c r="F59" i="53"/>
  <c r="B59" i="53"/>
  <c r="N55" i="53"/>
  <c r="F55" i="53"/>
  <c r="B55" i="53"/>
  <c r="N51" i="53"/>
  <c r="F47" i="53"/>
  <c r="B47" i="53"/>
  <c r="F43" i="53"/>
  <c r="B43" i="53"/>
  <c r="L59" i="53"/>
  <c r="D59" i="53"/>
  <c r="C58" i="53"/>
  <c r="F57" i="53"/>
  <c r="M56" i="53"/>
  <c r="E56" i="53"/>
  <c r="A56" i="53"/>
  <c r="L55" i="53"/>
  <c r="D55" i="53"/>
  <c r="C54" i="53"/>
  <c r="F53" i="53"/>
  <c r="B53" i="53"/>
  <c r="M52" i="53"/>
  <c r="E52" i="53"/>
  <c r="A52" i="53"/>
  <c r="L51" i="53"/>
  <c r="D51" i="53"/>
  <c r="C50" i="53"/>
  <c r="F49" i="53"/>
  <c r="B49" i="53"/>
  <c r="M48" i="53"/>
  <c r="E48" i="53"/>
  <c r="A48" i="53"/>
  <c r="L47" i="53"/>
  <c r="D47" i="53"/>
  <c r="C46" i="53"/>
  <c r="F45" i="53"/>
  <c r="B45" i="53"/>
  <c r="M44" i="53"/>
  <c r="E44" i="53"/>
  <c r="A44" i="53"/>
  <c r="L43" i="53"/>
  <c r="D43" i="53"/>
  <c r="C42" i="53"/>
  <c r="F41" i="53"/>
  <c r="M40" i="53"/>
  <c r="E40" i="53"/>
  <c r="A40" i="53"/>
  <c r="L39" i="53"/>
  <c r="D39" i="53"/>
  <c r="C38" i="53"/>
  <c r="F37" i="53"/>
  <c r="B37" i="53"/>
  <c r="A36" i="53"/>
  <c r="L35" i="53"/>
  <c r="C35" i="53" s="1"/>
  <c r="C34" i="53"/>
  <c r="F33" i="53"/>
  <c r="B33" i="53"/>
  <c r="N59" i="53"/>
  <c r="F51" i="53"/>
  <c r="N47" i="53"/>
  <c r="N43" i="53"/>
  <c r="D37" i="53"/>
  <c r="F58" i="53"/>
  <c r="L56" i="53"/>
  <c r="F54" i="53"/>
  <c r="E53" i="53"/>
  <c r="L52" i="53"/>
  <c r="F50" i="53"/>
  <c r="E49" i="53"/>
  <c r="L48" i="53"/>
  <c r="F46" i="53"/>
  <c r="E45" i="53"/>
  <c r="L44" i="53"/>
  <c r="F42" i="53"/>
  <c r="L40" i="53"/>
  <c r="F38" i="53"/>
  <c r="E37" i="53"/>
  <c r="L36" i="53"/>
  <c r="C36" i="53" s="1"/>
  <c r="E33" i="53"/>
  <c r="M32" i="53"/>
  <c r="E32" i="53" s="1"/>
  <c r="F26" i="53"/>
  <c r="F22" i="53"/>
  <c r="E5" i="53"/>
  <c r="D4" i="53"/>
  <c r="L29" i="53"/>
  <c r="D29" i="53"/>
  <c r="C28" i="53"/>
  <c r="F27" i="53"/>
  <c r="M26" i="53"/>
  <c r="I26" i="53"/>
  <c r="E26" i="53"/>
  <c r="A26" i="53"/>
  <c r="L25" i="53"/>
  <c r="D25" i="53"/>
  <c r="C24" i="53"/>
  <c r="F23" i="53"/>
  <c r="M22" i="53"/>
  <c r="I22" i="53"/>
  <c r="E22" i="53"/>
  <c r="A22" i="53"/>
  <c r="L21" i="53"/>
  <c r="D21" i="53"/>
  <c r="C20" i="53"/>
  <c r="F19" i="53"/>
  <c r="B19" i="53"/>
  <c r="M18" i="53"/>
  <c r="I18" i="53"/>
  <c r="E18" i="53"/>
  <c r="A18" i="53"/>
  <c r="L17" i="53"/>
  <c r="D17" i="53"/>
  <c r="C16" i="53"/>
  <c r="F15" i="53"/>
  <c r="B15" i="53"/>
  <c r="M14" i="53"/>
  <c r="I14" i="53"/>
  <c r="E14" i="53"/>
  <c r="A14" i="53"/>
  <c r="F11" i="53"/>
  <c r="B11" i="53"/>
  <c r="M10" i="53"/>
  <c r="I10" i="53"/>
  <c r="E10" i="53"/>
  <c r="A10" i="53"/>
  <c r="C8" i="53"/>
  <c r="B7" i="53"/>
  <c r="I6" i="53"/>
  <c r="A6" i="53" s="1"/>
  <c r="D5" i="53"/>
  <c r="B26" i="53"/>
  <c r="N22" i="53"/>
  <c r="N18" i="53"/>
  <c r="N14" i="53"/>
  <c r="F14" i="53"/>
  <c r="B14" i="53"/>
  <c r="N10" i="53"/>
  <c r="B10" i="53"/>
  <c r="B6" i="53"/>
  <c r="C29" i="53"/>
  <c r="F28" i="53"/>
  <c r="L26" i="53"/>
  <c r="D26" i="53"/>
  <c r="C25" i="53"/>
  <c r="F24" i="53"/>
  <c r="L22" i="53"/>
  <c r="D22" i="53"/>
  <c r="C21" i="53"/>
  <c r="F20" i="53"/>
  <c r="E19" i="53"/>
  <c r="L18" i="53"/>
  <c r="D18" i="53"/>
  <c r="C17" i="53"/>
  <c r="F16" i="53"/>
  <c r="M15" i="53"/>
  <c r="I15" i="53"/>
  <c r="E15" i="53"/>
  <c r="A15" i="53"/>
  <c r="L14" i="53"/>
  <c r="D14" i="53"/>
  <c r="C13" i="53"/>
  <c r="F12" i="53"/>
  <c r="B12" i="53"/>
  <c r="M11" i="53"/>
  <c r="I11" i="53"/>
  <c r="E11" i="53"/>
  <c r="A11" i="53"/>
  <c r="L10" i="53"/>
  <c r="D10" i="53"/>
  <c r="C9" i="53"/>
  <c r="B8" i="53"/>
  <c r="I7" i="53"/>
  <c r="A7" i="53" s="1"/>
  <c r="L6" i="53"/>
  <c r="D6" i="53" s="1"/>
  <c r="B4" i="53"/>
  <c r="N26" i="53"/>
  <c r="B22" i="53"/>
  <c r="F18" i="53"/>
  <c r="B18" i="53"/>
  <c r="F10" i="53"/>
  <c r="F29" i="53"/>
  <c r="F25" i="53"/>
  <c r="F21" i="53"/>
  <c r="F17" i="53"/>
  <c r="F13" i="53"/>
  <c r="E12" i="53"/>
  <c r="L11" i="53"/>
  <c r="F9" i="53"/>
  <c r="M8" i="53"/>
  <c r="N8" i="53" s="1"/>
  <c r="F8" i="53" s="1"/>
  <c r="I8" i="53"/>
  <c r="A8" i="53" s="1"/>
  <c r="L7" i="53"/>
  <c r="C7" i="53" s="1"/>
  <c r="F5" i="53"/>
  <c r="M4" i="53"/>
  <c r="N4" i="53" s="1"/>
  <c r="F4" i="53" s="1"/>
  <c r="I4" i="53"/>
  <c r="A4" i="53" s="1"/>
  <c r="E4" i="53"/>
  <c r="E3" i="53"/>
  <c r="N3" i="53"/>
  <c r="F3" i="53" s="1"/>
  <c r="C3" i="53"/>
  <c r="N179" i="52"/>
  <c r="N175" i="52"/>
  <c r="F175" i="52"/>
  <c r="N171" i="52"/>
  <c r="F171" i="52"/>
  <c r="B171" i="52"/>
  <c r="N167" i="52"/>
  <c r="F167" i="52"/>
  <c r="F163" i="52"/>
  <c r="B163" i="52"/>
  <c r="B159" i="52"/>
  <c r="N155" i="52"/>
  <c r="F155" i="52"/>
  <c r="M179" i="52"/>
  <c r="I179" i="52"/>
  <c r="E179" i="52"/>
  <c r="A179" i="52"/>
  <c r="F176" i="52"/>
  <c r="B176" i="52"/>
  <c r="M175" i="52"/>
  <c r="I175" i="52"/>
  <c r="E175" i="52"/>
  <c r="A175" i="52"/>
  <c r="F172" i="52"/>
  <c r="B172" i="52"/>
  <c r="M171" i="52"/>
  <c r="I171" i="52"/>
  <c r="E171" i="52"/>
  <c r="A171" i="52"/>
  <c r="F168" i="52"/>
  <c r="B168" i="52"/>
  <c r="M167" i="52"/>
  <c r="I167" i="52"/>
  <c r="E167" i="52"/>
  <c r="A167" i="52"/>
  <c r="F164" i="52"/>
  <c r="B164" i="52"/>
  <c r="M163" i="52"/>
  <c r="I163" i="52"/>
  <c r="E163" i="52"/>
  <c r="A163" i="52"/>
  <c r="F160" i="52"/>
  <c r="B160" i="52"/>
  <c r="M159" i="52"/>
  <c r="I159" i="52"/>
  <c r="E159" i="52"/>
  <c r="A159" i="52"/>
  <c r="F156" i="52"/>
  <c r="B156" i="52"/>
  <c r="M155" i="52"/>
  <c r="I155" i="52"/>
  <c r="E155" i="52"/>
  <c r="A155" i="52"/>
  <c r="F179" i="52"/>
  <c r="B179" i="52"/>
  <c r="B175" i="52"/>
  <c r="B167" i="52"/>
  <c r="N163" i="52"/>
  <c r="N159" i="52"/>
  <c r="F159" i="52"/>
  <c r="B155" i="52"/>
  <c r="L179" i="52"/>
  <c r="D179" i="52"/>
  <c r="C178" i="52"/>
  <c r="F177" i="52"/>
  <c r="M176" i="52"/>
  <c r="I176" i="52"/>
  <c r="E176" i="52"/>
  <c r="A176" i="52"/>
  <c r="L175" i="52"/>
  <c r="D175" i="52"/>
  <c r="C174" i="52"/>
  <c r="F173" i="52"/>
  <c r="M172" i="52"/>
  <c r="I172" i="52"/>
  <c r="E172" i="52"/>
  <c r="A172" i="52"/>
  <c r="L171" i="52"/>
  <c r="D171" i="52"/>
  <c r="C170" i="52"/>
  <c r="F169" i="52"/>
  <c r="B169" i="52"/>
  <c r="M168" i="52"/>
  <c r="I168" i="52"/>
  <c r="E168" i="52"/>
  <c r="A168" i="52"/>
  <c r="L167" i="52"/>
  <c r="D167" i="52"/>
  <c r="C166" i="52"/>
  <c r="F165" i="52"/>
  <c r="M164" i="52"/>
  <c r="I164" i="52"/>
  <c r="E164" i="52"/>
  <c r="A164" i="52"/>
  <c r="L163" i="52"/>
  <c r="D163" i="52"/>
  <c r="C162" i="52"/>
  <c r="F161" i="52"/>
  <c r="B161" i="52"/>
  <c r="M160" i="52"/>
  <c r="I160" i="52"/>
  <c r="E160" i="52"/>
  <c r="A160" i="52"/>
  <c r="L159" i="52"/>
  <c r="D159" i="52"/>
  <c r="C158" i="52"/>
  <c r="F157" i="52"/>
  <c r="B157" i="52"/>
  <c r="M156" i="52"/>
  <c r="I156" i="52"/>
  <c r="E156" i="52"/>
  <c r="A156" i="52"/>
  <c r="L155" i="52"/>
  <c r="D155" i="52"/>
  <c r="F153" i="52"/>
  <c r="B153" i="52"/>
  <c r="F178" i="52"/>
  <c r="L176" i="52"/>
  <c r="F174" i="52"/>
  <c r="L172" i="52"/>
  <c r="F170" i="52"/>
  <c r="L168" i="52"/>
  <c r="F166" i="52"/>
  <c r="L164" i="52"/>
  <c r="F162" i="52"/>
  <c r="M161" i="52"/>
  <c r="I161" i="52"/>
  <c r="E161" i="52"/>
  <c r="L160" i="52"/>
  <c r="F158" i="52"/>
  <c r="M157" i="52"/>
  <c r="I157" i="52"/>
  <c r="E157" i="52"/>
  <c r="L156" i="52"/>
  <c r="F154" i="52"/>
  <c r="M153" i="52"/>
  <c r="I153" i="52"/>
  <c r="E153" i="52"/>
  <c r="C145" i="52"/>
  <c r="A145" i="52"/>
  <c r="E145" i="52"/>
  <c r="I145" i="52"/>
  <c r="D145" i="52"/>
  <c r="L145" i="52"/>
  <c r="M145" i="52"/>
  <c r="B145" i="52"/>
  <c r="C149" i="52"/>
  <c r="D149" i="52"/>
  <c r="L149" i="52"/>
  <c r="A149" i="52"/>
  <c r="E149" i="52"/>
  <c r="I149" i="52"/>
  <c r="M149" i="52"/>
  <c r="B149" i="52"/>
  <c r="C133" i="52"/>
  <c r="I133" i="52"/>
  <c r="P133" i="52" s="1"/>
  <c r="D133" i="52"/>
  <c r="L133" i="52"/>
  <c r="A133" i="52"/>
  <c r="E133" i="52"/>
  <c r="M133" i="52"/>
  <c r="B133" i="52"/>
  <c r="C129" i="52"/>
  <c r="D129" i="52"/>
  <c r="L129" i="52"/>
  <c r="A129" i="52"/>
  <c r="E129" i="52"/>
  <c r="I129" i="52"/>
  <c r="P129" i="52" s="1"/>
  <c r="M129" i="52"/>
  <c r="B129" i="52"/>
  <c r="C125" i="52"/>
  <c r="I125" i="52"/>
  <c r="D125" i="52"/>
  <c r="L125" i="52"/>
  <c r="A125" i="52"/>
  <c r="E125" i="52"/>
  <c r="M125" i="52"/>
  <c r="B125" i="52"/>
  <c r="N145" i="52"/>
  <c r="C137" i="52"/>
  <c r="A137" i="52"/>
  <c r="E137" i="52"/>
  <c r="M137" i="52"/>
  <c r="D137" i="52"/>
  <c r="L137" i="52"/>
  <c r="I137" i="52"/>
  <c r="B137" i="52"/>
  <c r="N149" i="52"/>
  <c r="F145" i="52"/>
  <c r="C141" i="52"/>
  <c r="A141" i="52"/>
  <c r="I141" i="52"/>
  <c r="D141" i="52"/>
  <c r="L141" i="52"/>
  <c r="E141" i="52"/>
  <c r="M141" i="52"/>
  <c r="B141" i="52"/>
  <c r="N133" i="52"/>
  <c r="N129" i="52"/>
  <c r="N125" i="52"/>
  <c r="F146" i="52"/>
  <c r="N142" i="52"/>
  <c r="F142" i="52"/>
  <c r="N138" i="52"/>
  <c r="F138" i="52"/>
  <c r="B134" i="52"/>
  <c r="N130" i="52"/>
  <c r="F130" i="52"/>
  <c r="F126" i="52"/>
  <c r="C148" i="52"/>
  <c r="F147" i="52"/>
  <c r="M146" i="52"/>
  <c r="I146" i="52"/>
  <c r="E146" i="52"/>
  <c r="A146" i="52"/>
  <c r="C144" i="52"/>
  <c r="F143" i="52"/>
  <c r="M142" i="52"/>
  <c r="I142" i="52"/>
  <c r="E142" i="52"/>
  <c r="A142" i="52"/>
  <c r="C140" i="52"/>
  <c r="F139" i="52"/>
  <c r="M138" i="52"/>
  <c r="I138" i="52"/>
  <c r="E138" i="52"/>
  <c r="A138" i="52"/>
  <c r="C136" i="52"/>
  <c r="F135" i="52"/>
  <c r="M134" i="52"/>
  <c r="I134" i="52"/>
  <c r="P134" i="52" s="1"/>
  <c r="E134" i="52"/>
  <c r="A134" i="52"/>
  <c r="F131" i="52"/>
  <c r="B131" i="52"/>
  <c r="M130" i="52"/>
  <c r="I130" i="52"/>
  <c r="P130" i="52" s="1"/>
  <c r="E130" i="52"/>
  <c r="A130" i="52"/>
  <c r="F127" i="52"/>
  <c r="B127" i="52"/>
  <c r="M126" i="52"/>
  <c r="I126" i="52"/>
  <c r="E126" i="52"/>
  <c r="A126" i="52"/>
  <c r="F123" i="52"/>
  <c r="B123" i="52"/>
  <c r="N146" i="52"/>
  <c r="B146" i="52"/>
  <c r="B142" i="52"/>
  <c r="B138" i="52"/>
  <c r="N134" i="52"/>
  <c r="F134" i="52"/>
  <c r="B130" i="52"/>
  <c r="N126" i="52"/>
  <c r="B126" i="52"/>
  <c r="F148" i="52"/>
  <c r="L146" i="52"/>
  <c r="F144" i="52"/>
  <c r="L142" i="52"/>
  <c r="F140" i="52"/>
  <c r="L138" i="52"/>
  <c r="F136" i="52"/>
  <c r="L134" i="52"/>
  <c r="F132" i="52"/>
  <c r="M131" i="52"/>
  <c r="I131" i="52"/>
  <c r="P131" i="52" s="1"/>
  <c r="E131" i="52"/>
  <c r="L130" i="52"/>
  <c r="F128" i="52"/>
  <c r="M127" i="52"/>
  <c r="I127" i="52"/>
  <c r="P127" i="52" s="1"/>
  <c r="E127" i="52"/>
  <c r="L126" i="52"/>
  <c r="F124" i="52"/>
  <c r="M123" i="52"/>
  <c r="I123" i="52"/>
  <c r="E123" i="52"/>
  <c r="F119" i="52"/>
  <c r="B107" i="52"/>
  <c r="N103" i="52"/>
  <c r="B103" i="52"/>
  <c r="N99" i="52"/>
  <c r="N95" i="52"/>
  <c r="F95" i="52"/>
  <c r="M119" i="52"/>
  <c r="I119" i="52"/>
  <c r="E119" i="52"/>
  <c r="A119" i="52"/>
  <c r="C117" i="52"/>
  <c r="F116" i="52"/>
  <c r="B116" i="52"/>
  <c r="M115" i="52"/>
  <c r="I115" i="52"/>
  <c r="E115" i="52"/>
  <c r="A115" i="52"/>
  <c r="C113" i="52"/>
  <c r="F112" i="52"/>
  <c r="B112" i="52"/>
  <c r="M111" i="52"/>
  <c r="I111" i="52"/>
  <c r="E111" i="52"/>
  <c r="A111" i="52"/>
  <c r="D110" i="52"/>
  <c r="C109" i="52"/>
  <c r="F108" i="52"/>
  <c r="B108" i="52"/>
  <c r="M107" i="52"/>
  <c r="I107" i="52"/>
  <c r="E107" i="52"/>
  <c r="A107" i="52"/>
  <c r="D106" i="52"/>
  <c r="C105" i="52"/>
  <c r="F104" i="52"/>
  <c r="B104" i="52"/>
  <c r="M103" i="52"/>
  <c r="I103" i="52"/>
  <c r="E103" i="52"/>
  <c r="A103" i="52"/>
  <c r="D102" i="52"/>
  <c r="C101" i="52"/>
  <c r="F100" i="52"/>
  <c r="B100" i="52"/>
  <c r="M99" i="52"/>
  <c r="I99" i="52"/>
  <c r="E99" i="52"/>
  <c r="A99" i="52"/>
  <c r="C97" i="52"/>
  <c r="F96" i="52"/>
  <c r="B96" i="52"/>
  <c r="M95" i="52"/>
  <c r="I95" i="52"/>
  <c r="E95" i="52"/>
  <c r="A95" i="52"/>
  <c r="C93" i="52"/>
  <c r="B119" i="52"/>
  <c r="N115" i="52"/>
  <c r="N111" i="52"/>
  <c r="F111" i="52"/>
  <c r="N107" i="52"/>
  <c r="F107" i="52"/>
  <c r="F103" i="52"/>
  <c r="B99" i="52"/>
  <c r="L119" i="52"/>
  <c r="D119" i="52"/>
  <c r="F117" i="52"/>
  <c r="B117" i="52"/>
  <c r="L115" i="52"/>
  <c r="D115" i="52"/>
  <c r="F113" i="52"/>
  <c r="B113" i="52"/>
  <c r="L111" i="52"/>
  <c r="D111" i="52"/>
  <c r="F109" i="52"/>
  <c r="B109" i="52"/>
  <c r="L107" i="52"/>
  <c r="D107" i="52"/>
  <c r="F105" i="52"/>
  <c r="B105" i="52"/>
  <c r="L103" i="52"/>
  <c r="D103" i="52"/>
  <c r="F101" i="52"/>
  <c r="B101" i="52"/>
  <c r="L99" i="52"/>
  <c r="D99" i="52"/>
  <c r="F97" i="52"/>
  <c r="B97" i="52"/>
  <c r="L95" i="52"/>
  <c r="D95" i="52"/>
  <c r="F93" i="52"/>
  <c r="B93" i="52"/>
  <c r="N119" i="52"/>
  <c r="F115" i="52"/>
  <c r="B115" i="52"/>
  <c r="B111" i="52"/>
  <c r="F99" i="52"/>
  <c r="B95" i="52"/>
  <c r="F118" i="52"/>
  <c r="M117" i="52"/>
  <c r="I117" i="52"/>
  <c r="E117" i="52"/>
  <c r="L116" i="52"/>
  <c r="F114" i="52"/>
  <c r="M113" i="52"/>
  <c r="I113" i="52"/>
  <c r="E113" i="52"/>
  <c r="F110" i="52"/>
  <c r="M109" i="52"/>
  <c r="I109" i="52"/>
  <c r="E109" i="52"/>
  <c r="F106" i="52"/>
  <c r="M105" i="52"/>
  <c r="I105" i="52"/>
  <c r="E105" i="52"/>
  <c r="F102" i="52"/>
  <c r="M101" i="52"/>
  <c r="I101" i="52"/>
  <c r="E101" i="52"/>
  <c r="F98" i="52"/>
  <c r="M97" i="52"/>
  <c r="I97" i="52"/>
  <c r="E97" i="52"/>
  <c r="F94" i="52"/>
  <c r="M93" i="52"/>
  <c r="I93" i="52"/>
  <c r="E93" i="52"/>
  <c r="N89" i="52"/>
  <c r="F89" i="52"/>
  <c r="B85" i="52"/>
  <c r="N77" i="52"/>
  <c r="F77" i="52"/>
  <c r="F73" i="52"/>
  <c r="B69" i="52"/>
  <c r="B65" i="52"/>
  <c r="M89" i="52"/>
  <c r="I89" i="52"/>
  <c r="E89" i="52"/>
  <c r="A89" i="52"/>
  <c r="L88" i="52"/>
  <c r="D88" i="52"/>
  <c r="C87" i="52"/>
  <c r="F86" i="52"/>
  <c r="M85" i="52"/>
  <c r="I85" i="52"/>
  <c r="E85" i="52"/>
  <c r="A85" i="52"/>
  <c r="L84" i="52"/>
  <c r="D84" i="52"/>
  <c r="C83" i="52"/>
  <c r="F82" i="52"/>
  <c r="M81" i="52"/>
  <c r="I81" i="52"/>
  <c r="E81" i="52"/>
  <c r="A81" i="52"/>
  <c r="L80" i="52"/>
  <c r="D80" i="52"/>
  <c r="C79" i="52"/>
  <c r="F78" i="52"/>
  <c r="B78" i="52"/>
  <c r="M77" i="52"/>
  <c r="I77" i="52"/>
  <c r="E77" i="52"/>
  <c r="A77" i="52"/>
  <c r="L76" i="52"/>
  <c r="D76" i="52"/>
  <c r="C75" i="52"/>
  <c r="F74" i="52"/>
  <c r="B74" i="52"/>
  <c r="M73" i="52"/>
  <c r="I73" i="52"/>
  <c r="E73" i="52"/>
  <c r="A73" i="52"/>
  <c r="L72" i="52"/>
  <c r="D72" i="52"/>
  <c r="C71" i="52"/>
  <c r="F70" i="52"/>
  <c r="B70" i="52"/>
  <c r="M69" i="52"/>
  <c r="I69" i="52"/>
  <c r="E69" i="52"/>
  <c r="A69" i="52"/>
  <c r="D68" i="52"/>
  <c r="C67" i="52"/>
  <c r="F66" i="52"/>
  <c r="B66" i="52"/>
  <c r="M65" i="52"/>
  <c r="I65" i="52"/>
  <c r="E65" i="52"/>
  <c r="A65" i="52"/>
  <c r="C63" i="52"/>
  <c r="B89" i="52"/>
  <c r="N85" i="52"/>
  <c r="F85" i="52"/>
  <c r="B81" i="52"/>
  <c r="N69" i="52"/>
  <c r="F69" i="52"/>
  <c r="L89" i="52"/>
  <c r="D89" i="52"/>
  <c r="C88" i="52"/>
  <c r="F87" i="52"/>
  <c r="L85" i="52"/>
  <c r="D85" i="52"/>
  <c r="C84" i="52"/>
  <c r="F83" i="52"/>
  <c r="L81" i="52"/>
  <c r="D81" i="52"/>
  <c r="C80" i="52"/>
  <c r="F79" i="52"/>
  <c r="L77" i="52"/>
  <c r="D77" i="52"/>
  <c r="C76" i="52"/>
  <c r="F75" i="52"/>
  <c r="M74" i="52"/>
  <c r="I74" i="52"/>
  <c r="P74" i="52" s="1"/>
  <c r="E74" i="52"/>
  <c r="L73" i="52"/>
  <c r="D73" i="52"/>
  <c r="C72" i="52"/>
  <c r="F71" i="52"/>
  <c r="M70" i="52"/>
  <c r="I70" i="52"/>
  <c r="E70" i="52"/>
  <c r="L69" i="52"/>
  <c r="D69" i="52"/>
  <c r="C68" i="52"/>
  <c r="F67" i="52"/>
  <c r="B67" i="52"/>
  <c r="E66" i="52"/>
  <c r="A66" i="52"/>
  <c r="L65" i="52"/>
  <c r="D65" i="52"/>
  <c r="F63" i="52"/>
  <c r="B63" i="52"/>
  <c r="N81" i="52"/>
  <c r="F81" i="52"/>
  <c r="B77" i="52"/>
  <c r="N73" i="52"/>
  <c r="B73" i="52"/>
  <c r="N65" i="52"/>
  <c r="F65" i="52"/>
  <c r="F88" i="52"/>
  <c r="F84" i="52"/>
  <c r="F80" i="52"/>
  <c r="F76" i="52"/>
  <c r="F72" i="52"/>
  <c r="F68" i="52"/>
  <c r="I67" i="52"/>
  <c r="E67" i="52"/>
  <c r="F64" i="52"/>
  <c r="M63" i="52"/>
  <c r="I63" i="52"/>
  <c r="E63" i="52"/>
  <c r="B43" i="52"/>
  <c r="N39" i="52"/>
  <c r="F39" i="52"/>
  <c r="B35" i="52"/>
  <c r="M59" i="52"/>
  <c r="I59" i="52"/>
  <c r="E59" i="52"/>
  <c r="A59" i="52"/>
  <c r="F56" i="52"/>
  <c r="B56" i="52"/>
  <c r="M55" i="52"/>
  <c r="I55" i="52"/>
  <c r="E55" i="52"/>
  <c r="A55" i="52"/>
  <c r="F52" i="52"/>
  <c r="B52" i="52"/>
  <c r="M51" i="52"/>
  <c r="I51" i="52"/>
  <c r="E51" i="52"/>
  <c r="A51" i="52"/>
  <c r="F48" i="52"/>
  <c r="B48" i="52"/>
  <c r="M47" i="52"/>
  <c r="I47" i="52"/>
  <c r="E47" i="52"/>
  <c r="A47" i="52"/>
  <c r="F44" i="52"/>
  <c r="B44" i="52"/>
  <c r="M43" i="52"/>
  <c r="I43" i="52"/>
  <c r="E43" i="52"/>
  <c r="A43" i="52"/>
  <c r="F40" i="52"/>
  <c r="B40" i="52"/>
  <c r="M39" i="52"/>
  <c r="I39" i="52"/>
  <c r="E39" i="52"/>
  <c r="A39" i="52"/>
  <c r="C37" i="52"/>
  <c r="B36" i="52"/>
  <c r="I35" i="52"/>
  <c r="A35" i="52" s="1"/>
  <c r="D34" i="52"/>
  <c r="C33" i="52"/>
  <c r="N59" i="52"/>
  <c r="F59" i="52"/>
  <c r="B59" i="52"/>
  <c r="N55" i="52"/>
  <c r="F55" i="52"/>
  <c r="F51" i="52"/>
  <c r="F47" i="52"/>
  <c r="L59" i="52"/>
  <c r="D59" i="52"/>
  <c r="C58" i="52"/>
  <c r="F57" i="52"/>
  <c r="B57" i="52"/>
  <c r="M56" i="52"/>
  <c r="I56" i="52"/>
  <c r="E56" i="52"/>
  <c r="A56" i="52"/>
  <c r="L55" i="52"/>
  <c r="D55" i="52"/>
  <c r="C54" i="52"/>
  <c r="F53" i="52"/>
  <c r="B53" i="52"/>
  <c r="M52" i="52"/>
  <c r="I52" i="52"/>
  <c r="E52" i="52"/>
  <c r="A52" i="52"/>
  <c r="L51" i="52"/>
  <c r="D51" i="52"/>
  <c r="C50" i="52"/>
  <c r="F49" i="52"/>
  <c r="B49" i="52"/>
  <c r="M48" i="52"/>
  <c r="I48" i="52"/>
  <c r="E48" i="52"/>
  <c r="A48" i="52"/>
  <c r="L47" i="52"/>
  <c r="D47" i="52"/>
  <c r="C46" i="52"/>
  <c r="F45" i="52"/>
  <c r="M44" i="52"/>
  <c r="I44" i="52"/>
  <c r="E44" i="52"/>
  <c r="A44" i="52"/>
  <c r="L43" i="52"/>
  <c r="D43" i="52"/>
  <c r="C42" i="52"/>
  <c r="F41" i="52"/>
  <c r="M40" i="52"/>
  <c r="I40" i="52"/>
  <c r="E40" i="52"/>
  <c r="A40" i="52"/>
  <c r="L39" i="52"/>
  <c r="D39" i="52"/>
  <c r="C38" i="52"/>
  <c r="B37" i="52"/>
  <c r="I36" i="52"/>
  <c r="A36" i="52" s="1"/>
  <c r="L35" i="52"/>
  <c r="M35" i="52" s="1"/>
  <c r="B33" i="52"/>
  <c r="B55" i="52"/>
  <c r="N51" i="52"/>
  <c r="B51" i="52"/>
  <c r="N47" i="52"/>
  <c r="B47" i="52"/>
  <c r="N43" i="52"/>
  <c r="F43" i="52"/>
  <c r="B39" i="52"/>
  <c r="F58" i="52"/>
  <c r="I57" i="52"/>
  <c r="E57" i="52"/>
  <c r="L56" i="52"/>
  <c r="F54" i="52"/>
  <c r="M53" i="52"/>
  <c r="I53" i="52"/>
  <c r="E53" i="52"/>
  <c r="L52" i="52"/>
  <c r="F50" i="52"/>
  <c r="M49" i="52"/>
  <c r="I49" i="52"/>
  <c r="E49" i="52"/>
  <c r="L48" i="52"/>
  <c r="F46" i="52"/>
  <c r="L44" i="52"/>
  <c r="F42" i="52"/>
  <c r="L40" i="52"/>
  <c r="F38" i="52"/>
  <c r="M37" i="52"/>
  <c r="N37" i="52" s="1"/>
  <c r="F37" i="52" s="1"/>
  <c r="I37" i="52"/>
  <c r="A37" i="52" s="1"/>
  <c r="E37" i="52"/>
  <c r="L36" i="52"/>
  <c r="C36" i="52" s="1"/>
  <c r="M33" i="52"/>
  <c r="N33" i="52" s="1"/>
  <c r="F33" i="52" s="1"/>
  <c r="E33" i="52"/>
  <c r="M32" i="52"/>
  <c r="E32" i="52" s="1"/>
  <c r="D32" i="52"/>
  <c r="F26" i="52"/>
  <c r="B26" i="52"/>
  <c r="F22" i="52"/>
  <c r="B22" i="52"/>
  <c r="F18" i="52"/>
  <c r="B18" i="52"/>
  <c r="F14" i="52"/>
  <c r="B14" i="52"/>
  <c r="F10" i="52"/>
  <c r="B10" i="52"/>
  <c r="D8" i="52"/>
  <c r="B6" i="52"/>
  <c r="E5" i="52"/>
  <c r="F27" i="52"/>
  <c r="B27" i="52"/>
  <c r="M26" i="52"/>
  <c r="I26" i="52"/>
  <c r="E26" i="52"/>
  <c r="A26" i="52"/>
  <c r="F23" i="52"/>
  <c r="B23" i="52"/>
  <c r="M22" i="52"/>
  <c r="I22" i="52"/>
  <c r="E22" i="52"/>
  <c r="A22" i="52"/>
  <c r="F19" i="52"/>
  <c r="B19" i="52"/>
  <c r="M18" i="52"/>
  <c r="I18" i="52"/>
  <c r="E18" i="52"/>
  <c r="A18" i="52"/>
  <c r="F15" i="52"/>
  <c r="B15" i="52"/>
  <c r="M14" i="52"/>
  <c r="I14" i="52"/>
  <c r="E14" i="52"/>
  <c r="A14" i="52"/>
  <c r="F11" i="52"/>
  <c r="B11" i="52"/>
  <c r="M10" i="52"/>
  <c r="I10" i="52"/>
  <c r="E10" i="52"/>
  <c r="A10" i="52"/>
  <c r="B7" i="52"/>
  <c r="I6" i="52"/>
  <c r="A6" i="52" s="1"/>
  <c r="D5" i="52"/>
  <c r="C29" i="52"/>
  <c r="F28" i="52"/>
  <c r="B28" i="52"/>
  <c r="M27" i="52"/>
  <c r="I27" i="52"/>
  <c r="E27" i="52"/>
  <c r="A27" i="52"/>
  <c r="L26" i="52"/>
  <c r="D26" i="52"/>
  <c r="C25" i="52"/>
  <c r="F24" i="52"/>
  <c r="B24" i="52"/>
  <c r="M23" i="52"/>
  <c r="I23" i="52"/>
  <c r="E23" i="52"/>
  <c r="A23" i="52"/>
  <c r="L22" i="52"/>
  <c r="D22" i="52"/>
  <c r="C21" i="52"/>
  <c r="F20" i="52"/>
  <c r="B20" i="52"/>
  <c r="M19" i="52"/>
  <c r="I19" i="52"/>
  <c r="E19" i="52"/>
  <c r="A19" i="52"/>
  <c r="L18" i="52"/>
  <c r="D18" i="52"/>
  <c r="C17" i="52"/>
  <c r="F16" i="52"/>
  <c r="M15" i="52"/>
  <c r="I15" i="52"/>
  <c r="E15" i="52"/>
  <c r="A15" i="52"/>
  <c r="L14" i="52"/>
  <c r="D14" i="52"/>
  <c r="C13" i="52"/>
  <c r="F12" i="52"/>
  <c r="M11" i="52"/>
  <c r="I11" i="52"/>
  <c r="E11" i="52"/>
  <c r="A11" i="52"/>
  <c r="L10" i="52"/>
  <c r="D10" i="52"/>
  <c r="C9" i="52"/>
  <c r="B8" i="52"/>
  <c r="I7" i="52"/>
  <c r="A7" i="52" s="1"/>
  <c r="L6" i="52"/>
  <c r="M6" i="52" s="1"/>
  <c r="B4" i="52"/>
  <c r="F29" i="52"/>
  <c r="E28" i="52"/>
  <c r="L27" i="52"/>
  <c r="F25" i="52"/>
  <c r="E24" i="52"/>
  <c r="L23" i="52"/>
  <c r="F21" i="52"/>
  <c r="L19" i="52"/>
  <c r="F17" i="52"/>
  <c r="L15" i="52"/>
  <c r="F13" i="52"/>
  <c r="L11" i="52"/>
  <c r="F9" i="52"/>
  <c r="M8" i="52"/>
  <c r="N8" i="52" s="1"/>
  <c r="F8" i="52" s="1"/>
  <c r="I8" i="52"/>
  <c r="A8" i="52" s="1"/>
  <c r="L7" i="52"/>
  <c r="C7" i="52" s="1"/>
  <c r="F5" i="52"/>
  <c r="I4" i="52"/>
  <c r="A4" i="52" s="1"/>
  <c r="C3" i="52"/>
  <c r="N3" i="52"/>
  <c r="F3" i="52" s="1"/>
  <c r="M179" i="51"/>
  <c r="I179" i="51"/>
  <c r="E179" i="51"/>
  <c r="A179" i="51"/>
  <c r="L178" i="51"/>
  <c r="D178" i="51"/>
  <c r="C177" i="51"/>
  <c r="F176" i="51"/>
  <c r="M175" i="51"/>
  <c r="I175" i="51"/>
  <c r="E175" i="51"/>
  <c r="A175" i="51"/>
  <c r="L174" i="51"/>
  <c r="D174" i="51"/>
  <c r="C173" i="51"/>
  <c r="F172" i="51"/>
  <c r="B172" i="51"/>
  <c r="M171" i="51"/>
  <c r="I171" i="51"/>
  <c r="E171" i="51"/>
  <c r="A171" i="51"/>
  <c r="L170" i="51"/>
  <c r="D170" i="51"/>
  <c r="C169" i="51"/>
  <c r="F168" i="51"/>
  <c r="B168" i="51"/>
  <c r="M167" i="51"/>
  <c r="I167" i="51"/>
  <c r="E167" i="51"/>
  <c r="A167" i="51"/>
  <c r="L166" i="51"/>
  <c r="D166" i="51"/>
  <c r="C165" i="51"/>
  <c r="F164" i="51"/>
  <c r="B164" i="51"/>
  <c r="M163" i="51"/>
  <c r="I163" i="51"/>
  <c r="E163" i="51"/>
  <c r="A163" i="51"/>
  <c r="L162" i="51"/>
  <c r="D162" i="51"/>
  <c r="C161" i="51"/>
  <c r="F160" i="51"/>
  <c r="B160" i="51"/>
  <c r="M159" i="51"/>
  <c r="I159" i="51"/>
  <c r="E159" i="51"/>
  <c r="A159" i="51"/>
  <c r="D158" i="51"/>
  <c r="C157" i="51"/>
  <c r="F156" i="51"/>
  <c r="B156" i="51"/>
  <c r="M155" i="51"/>
  <c r="I155" i="51"/>
  <c r="E155" i="51"/>
  <c r="A155" i="51"/>
  <c r="C153" i="51"/>
  <c r="N179" i="51"/>
  <c r="F179" i="51"/>
  <c r="B179" i="51"/>
  <c r="N175" i="51"/>
  <c r="B175" i="51"/>
  <c r="N171" i="51"/>
  <c r="F171" i="51"/>
  <c r="B167" i="51"/>
  <c r="B163" i="51"/>
  <c r="N159" i="51"/>
  <c r="F159" i="51"/>
  <c r="N155" i="51"/>
  <c r="B155" i="51"/>
  <c r="L179" i="51"/>
  <c r="D179" i="51"/>
  <c r="C178" i="51"/>
  <c r="F177" i="51"/>
  <c r="L175" i="51"/>
  <c r="D175" i="51"/>
  <c r="C174" i="51"/>
  <c r="F173" i="51"/>
  <c r="L171" i="51"/>
  <c r="D171" i="51"/>
  <c r="C170" i="51"/>
  <c r="F169" i="51"/>
  <c r="L167" i="51"/>
  <c r="D167" i="51"/>
  <c r="C166" i="51"/>
  <c r="F165" i="51"/>
  <c r="E164" i="51"/>
  <c r="L163" i="51"/>
  <c r="D163" i="51"/>
  <c r="C162" i="51"/>
  <c r="F161" i="51"/>
  <c r="M160" i="51"/>
  <c r="I160" i="51"/>
  <c r="E160" i="51"/>
  <c r="A160" i="51"/>
  <c r="L159" i="51"/>
  <c r="D159" i="51"/>
  <c r="C158" i="51"/>
  <c r="F157" i="51"/>
  <c r="B157" i="51"/>
  <c r="M156" i="51"/>
  <c r="I156" i="51"/>
  <c r="E156" i="51"/>
  <c r="A156" i="51"/>
  <c r="L155" i="51"/>
  <c r="D155" i="51"/>
  <c r="F153" i="51"/>
  <c r="B153" i="51"/>
  <c r="F175" i="51"/>
  <c r="B171" i="51"/>
  <c r="N167" i="51"/>
  <c r="F167" i="51"/>
  <c r="N163" i="51"/>
  <c r="F163" i="51"/>
  <c r="B159" i="51"/>
  <c r="F155" i="51"/>
  <c r="F178" i="51"/>
  <c r="F174" i="51"/>
  <c r="F170" i="51"/>
  <c r="F166" i="51"/>
  <c r="F162" i="51"/>
  <c r="F158" i="51"/>
  <c r="M157" i="51"/>
  <c r="I157" i="51"/>
  <c r="E157" i="51"/>
  <c r="F154" i="51"/>
  <c r="M153" i="51"/>
  <c r="I153" i="51"/>
  <c r="E153" i="51"/>
  <c r="F149" i="51"/>
  <c r="B145" i="51"/>
  <c r="B141" i="51"/>
  <c r="N137" i="51"/>
  <c r="B137" i="51"/>
  <c r="N129" i="51"/>
  <c r="F129" i="51"/>
  <c r="N125" i="51"/>
  <c r="F125" i="51"/>
  <c r="M149" i="51"/>
  <c r="I149" i="51"/>
  <c r="E149" i="51"/>
  <c r="A149" i="51"/>
  <c r="C147" i="51"/>
  <c r="F146" i="51"/>
  <c r="B146" i="51"/>
  <c r="M145" i="51"/>
  <c r="I145" i="51"/>
  <c r="E145" i="51"/>
  <c r="A145" i="51"/>
  <c r="C143" i="51"/>
  <c r="F142" i="51"/>
  <c r="B142" i="51"/>
  <c r="M141" i="51"/>
  <c r="I141" i="51"/>
  <c r="E141" i="51"/>
  <c r="A141" i="51"/>
  <c r="D140" i="51"/>
  <c r="C139" i="51"/>
  <c r="F138" i="51"/>
  <c r="B138" i="51"/>
  <c r="M137" i="51"/>
  <c r="I137" i="51"/>
  <c r="E137" i="51"/>
  <c r="A137" i="51"/>
  <c r="C135" i="51"/>
  <c r="F134" i="51"/>
  <c r="B134" i="51"/>
  <c r="M133" i="51"/>
  <c r="I133" i="51"/>
  <c r="E133" i="51"/>
  <c r="A133" i="51"/>
  <c r="C131" i="51"/>
  <c r="F130" i="51"/>
  <c r="B130" i="51"/>
  <c r="M129" i="51"/>
  <c r="I129" i="51"/>
  <c r="E129" i="51"/>
  <c r="A129" i="51"/>
  <c r="C127" i="51"/>
  <c r="F126" i="51"/>
  <c r="B126" i="51"/>
  <c r="M125" i="51"/>
  <c r="I125" i="51"/>
  <c r="E125" i="51"/>
  <c r="A125" i="51"/>
  <c r="C123" i="51"/>
  <c r="F137" i="51"/>
  <c r="N133" i="51"/>
  <c r="F133" i="51"/>
  <c r="B125" i="51"/>
  <c r="L149" i="51"/>
  <c r="D149" i="51"/>
  <c r="F147" i="51"/>
  <c r="B147" i="51"/>
  <c r="L145" i="51"/>
  <c r="D145" i="51"/>
  <c r="F143" i="51"/>
  <c r="B143" i="51"/>
  <c r="L141" i="51"/>
  <c r="D141" i="51"/>
  <c r="F139" i="51"/>
  <c r="B139" i="51"/>
  <c r="L137" i="51"/>
  <c r="D137" i="51"/>
  <c r="F135" i="51"/>
  <c r="B135" i="51"/>
  <c r="L133" i="51"/>
  <c r="D133" i="51"/>
  <c r="F131" i="51"/>
  <c r="B131" i="51"/>
  <c r="L129" i="51"/>
  <c r="D129" i="51"/>
  <c r="F127" i="51"/>
  <c r="B127" i="51"/>
  <c r="L125" i="51"/>
  <c r="D125" i="51"/>
  <c r="F123" i="51"/>
  <c r="B123" i="51"/>
  <c r="N149" i="51"/>
  <c r="B149" i="51"/>
  <c r="N145" i="51"/>
  <c r="F145" i="51"/>
  <c r="N141" i="51"/>
  <c r="F141" i="51"/>
  <c r="B133" i="51"/>
  <c r="B129" i="51"/>
  <c r="F148" i="51"/>
  <c r="M147" i="51"/>
  <c r="I147" i="51"/>
  <c r="E147" i="51"/>
  <c r="F144" i="51"/>
  <c r="M143" i="51"/>
  <c r="I143" i="51"/>
  <c r="E143" i="51"/>
  <c r="F140" i="51"/>
  <c r="M139" i="51"/>
  <c r="I139" i="51"/>
  <c r="E139" i="51"/>
  <c r="F136" i="51"/>
  <c r="M135" i="51"/>
  <c r="I135" i="51"/>
  <c r="E135" i="51"/>
  <c r="F132" i="51"/>
  <c r="M131" i="51"/>
  <c r="I131" i="51"/>
  <c r="P131" i="51" s="1"/>
  <c r="E131" i="51"/>
  <c r="L130" i="51"/>
  <c r="F128" i="51"/>
  <c r="M127" i="51"/>
  <c r="I127" i="51"/>
  <c r="E127" i="51"/>
  <c r="F124" i="51"/>
  <c r="M123" i="51"/>
  <c r="I123" i="51"/>
  <c r="E123" i="51"/>
  <c r="F119" i="51"/>
  <c r="C99" i="51"/>
  <c r="A99" i="51"/>
  <c r="E99" i="51"/>
  <c r="I99" i="51"/>
  <c r="M99" i="51"/>
  <c r="D99" i="51"/>
  <c r="L99" i="51"/>
  <c r="B99" i="51"/>
  <c r="I119" i="51"/>
  <c r="D116" i="51"/>
  <c r="L116" i="51"/>
  <c r="A116" i="51"/>
  <c r="E116" i="51"/>
  <c r="I116" i="51"/>
  <c r="M116" i="51"/>
  <c r="M119" i="51"/>
  <c r="B116" i="51"/>
  <c r="C111" i="51"/>
  <c r="D111" i="51"/>
  <c r="L111" i="51"/>
  <c r="F111" i="51"/>
  <c r="C107" i="51"/>
  <c r="A107" i="51"/>
  <c r="E107" i="51"/>
  <c r="I107" i="51"/>
  <c r="M107" i="51"/>
  <c r="D107" i="51"/>
  <c r="L107" i="51"/>
  <c r="B107" i="51"/>
  <c r="N99" i="51"/>
  <c r="C119" i="51"/>
  <c r="D119" i="51"/>
  <c r="L119" i="51"/>
  <c r="D112" i="51"/>
  <c r="L112" i="51"/>
  <c r="A112" i="51"/>
  <c r="E112" i="51"/>
  <c r="I112" i="51"/>
  <c r="M112" i="51"/>
  <c r="C112" i="51"/>
  <c r="N119" i="51"/>
  <c r="E119" i="51"/>
  <c r="C116" i="51"/>
  <c r="B112" i="51"/>
  <c r="C95" i="51"/>
  <c r="A95" i="51"/>
  <c r="E95" i="51"/>
  <c r="I95" i="51"/>
  <c r="M95" i="51"/>
  <c r="D95" i="51"/>
  <c r="L95" i="51"/>
  <c r="B95" i="51"/>
  <c r="A119" i="51"/>
  <c r="N116" i="51"/>
  <c r="C115" i="51"/>
  <c r="D115" i="51"/>
  <c r="L115" i="51"/>
  <c r="F115" i="51"/>
  <c r="F112" i="51"/>
  <c r="D108" i="51"/>
  <c r="L108" i="51"/>
  <c r="B108" i="51"/>
  <c r="F108" i="51"/>
  <c r="A108" i="51"/>
  <c r="E108" i="51"/>
  <c r="I108" i="51"/>
  <c r="M108" i="51"/>
  <c r="C103" i="51"/>
  <c r="A103" i="51"/>
  <c r="E103" i="51"/>
  <c r="I103" i="51"/>
  <c r="M103" i="51"/>
  <c r="D103" i="51"/>
  <c r="L103" i="51"/>
  <c r="B103" i="51"/>
  <c r="F99" i="51"/>
  <c r="N95" i="51"/>
  <c r="F117" i="51"/>
  <c r="B117" i="51"/>
  <c r="F113" i="51"/>
  <c r="B113" i="51"/>
  <c r="F109" i="51"/>
  <c r="B109" i="51"/>
  <c r="F105" i="51"/>
  <c r="B105" i="51"/>
  <c r="M104" i="51"/>
  <c r="I104" i="51"/>
  <c r="E104" i="51"/>
  <c r="A104" i="51"/>
  <c r="F101" i="51"/>
  <c r="B101" i="51"/>
  <c r="M100" i="51"/>
  <c r="I100" i="51"/>
  <c r="E100" i="51"/>
  <c r="A100" i="51"/>
  <c r="F97" i="51"/>
  <c r="B97" i="51"/>
  <c r="M96" i="51"/>
  <c r="I96" i="51"/>
  <c r="E96" i="51"/>
  <c r="A96" i="51"/>
  <c r="F93" i="51"/>
  <c r="B93" i="51"/>
  <c r="F104" i="51"/>
  <c r="B104" i="51"/>
  <c r="F100" i="51"/>
  <c r="B100" i="51"/>
  <c r="F96" i="51"/>
  <c r="B96" i="51"/>
  <c r="F118" i="51"/>
  <c r="M117" i="51"/>
  <c r="I117" i="51"/>
  <c r="E117" i="51"/>
  <c r="F114" i="51"/>
  <c r="M113" i="51"/>
  <c r="I113" i="51"/>
  <c r="E113" i="51"/>
  <c r="F110" i="51"/>
  <c r="M109" i="51"/>
  <c r="I109" i="51"/>
  <c r="E109" i="51"/>
  <c r="F106" i="51"/>
  <c r="M105" i="51"/>
  <c r="I105" i="51"/>
  <c r="E105" i="51"/>
  <c r="L104" i="51"/>
  <c r="F102" i="51"/>
  <c r="M101" i="51"/>
  <c r="I101" i="51"/>
  <c r="E101" i="51"/>
  <c r="L100" i="51"/>
  <c r="F98" i="51"/>
  <c r="M97" i="51"/>
  <c r="I97" i="51"/>
  <c r="E97" i="51"/>
  <c r="L96" i="51"/>
  <c r="F94" i="51"/>
  <c r="M93" i="51"/>
  <c r="I93" i="51"/>
  <c r="E93" i="51"/>
  <c r="N77" i="51"/>
  <c r="B73" i="51"/>
  <c r="F65" i="51"/>
  <c r="M89" i="51"/>
  <c r="I89" i="51"/>
  <c r="E89" i="51"/>
  <c r="A89" i="51"/>
  <c r="L88" i="51"/>
  <c r="D88" i="51"/>
  <c r="F86" i="51"/>
  <c r="B86" i="51"/>
  <c r="M85" i="51"/>
  <c r="I85" i="51"/>
  <c r="E85" i="51"/>
  <c r="A85" i="51"/>
  <c r="L84" i="51"/>
  <c r="D84" i="51"/>
  <c r="F82" i="51"/>
  <c r="B82" i="51"/>
  <c r="M81" i="51"/>
  <c r="I81" i="51"/>
  <c r="E81" i="51"/>
  <c r="A81" i="51"/>
  <c r="D80" i="51"/>
  <c r="F78" i="51"/>
  <c r="B78" i="51"/>
  <c r="M77" i="51"/>
  <c r="I77" i="51"/>
  <c r="P77" i="51" s="1"/>
  <c r="E77" i="51"/>
  <c r="A77" i="51"/>
  <c r="D76" i="51"/>
  <c r="F74" i="51"/>
  <c r="B74" i="51"/>
  <c r="M73" i="51"/>
  <c r="I73" i="51"/>
  <c r="E73" i="51"/>
  <c r="A73" i="51"/>
  <c r="F70" i="51"/>
  <c r="B70" i="51"/>
  <c r="M69" i="51"/>
  <c r="I69" i="51"/>
  <c r="E69" i="51"/>
  <c r="A69" i="51"/>
  <c r="C67" i="51"/>
  <c r="F66" i="51"/>
  <c r="B66" i="51"/>
  <c r="M65" i="51"/>
  <c r="I65" i="51"/>
  <c r="E65" i="51"/>
  <c r="A65" i="51"/>
  <c r="C63" i="51"/>
  <c r="B89" i="51"/>
  <c r="F85" i="51"/>
  <c r="N81" i="51"/>
  <c r="B81" i="51"/>
  <c r="B77" i="51"/>
  <c r="F73" i="51"/>
  <c r="N69" i="51"/>
  <c r="B69" i="51"/>
  <c r="N65" i="51"/>
  <c r="L89" i="51"/>
  <c r="D89" i="51"/>
  <c r="C88" i="51"/>
  <c r="F87" i="51"/>
  <c r="M86" i="51"/>
  <c r="I86" i="51"/>
  <c r="E86" i="51"/>
  <c r="L85" i="51"/>
  <c r="D85" i="51"/>
  <c r="C84" i="51"/>
  <c r="F83" i="51"/>
  <c r="M82" i="51"/>
  <c r="I82" i="51"/>
  <c r="E82" i="51"/>
  <c r="A82" i="51"/>
  <c r="L81" i="51"/>
  <c r="D81" i="51"/>
  <c r="C80" i="51"/>
  <c r="F79" i="51"/>
  <c r="M78" i="51"/>
  <c r="I78" i="51"/>
  <c r="E78" i="51"/>
  <c r="A78" i="51"/>
  <c r="L77" i="51"/>
  <c r="D77" i="51"/>
  <c r="C76" i="51"/>
  <c r="F75" i="51"/>
  <c r="M74" i="51"/>
  <c r="I74" i="51"/>
  <c r="E74" i="51"/>
  <c r="A74" i="51"/>
  <c r="L73" i="51"/>
  <c r="D73" i="51"/>
  <c r="C72" i="51"/>
  <c r="F71" i="51"/>
  <c r="B71" i="51"/>
  <c r="M70" i="51"/>
  <c r="I70" i="51"/>
  <c r="E70" i="51"/>
  <c r="A70" i="51"/>
  <c r="L69" i="51"/>
  <c r="D69" i="51"/>
  <c r="F67" i="51"/>
  <c r="B67" i="51"/>
  <c r="E66" i="51"/>
  <c r="A66" i="51"/>
  <c r="L65" i="51"/>
  <c r="D65" i="51"/>
  <c r="F63" i="51"/>
  <c r="B63" i="51"/>
  <c r="N89" i="51"/>
  <c r="F89" i="51"/>
  <c r="N85" i="51"/>
  <c r="B85" i="51"/>
  <c r="F81" i="51"/>
  <c r="F77" i="51"/>
  <c r="N73" i="51"/>
  <c r="F69" i="51"/>
  <c r="B65" i="51"/>
  <c r="F88" i="51"/>
  <c r="F84" i="51"/>
  <c r="F80" i="51"/>
  <c r="F76" i="51"/>
  <c r="L74" i="51"/>
  <c r="F72" i="51"/>
  <c r="M71" i="51"/>
  <c r="I71" i="51"/>
  <c r="E71" i="51"/>
  <c r="L70" i="51"/>
  <c r="F68" i="51"/>
  <c r="M67" i="51"/>
  <c r="I67" i="51"/>
  <c r="E67" i="51"/>
  <c r="L66" i="51"/>
  <c r="F64" i="51"/>
  <c r="M63" i="51"/>
  <c r="I63" i="51"/>
  <c r="E63" i="51"/>
  <c r="N59" i="51"/>
  <c r="B59" i="51"/>
  <c r="N55" i="51"/>
  <c r="F55" i="51"/>
  <c r="B55" i="51"/>
  <c r="N51" i="51"/>
  <c r="F51" i="51"/>
  <c r="B51" i="51"/>
  <c r="B43" i="51"/>
  <c r="F39" i="51"/>
  <c r="N35" i="51"/>
  <c r="M59" i="51"/>
  <c r="I59" i="51"/>
  <c r="E59" i="51"/>
  <c r="A59" i="51"/>
  <c r="L58" i="51"/>
  <c r="D58" i="51"/>
  <c r="C57" i="51"/>
  <c r="F56" i="51"/>
  <c r="M55" i="51"/>
  <c r="I55" i="51"/>
  <c r="E55" i="51"/>
  <c r="A55" i="51"/>
  <c r="L54" i="51"/>
  <c r="D54" i="51"/>
  <c r="C53" i="51"/>
  <c r="F52" i="51"/>
  <c r="M51" i="51"/>
  <c r="I51" i="51"/>
  <c r="E51" i="51"/>
  <c r="A51" i="51"/>
  <c r="L50" i="51"/>
  <c r="D50" i="51"/>
  <c r="C49" i="51"/>
  <c r="F48" i="51"/>
  <c r="B48" i="51"/>
  <c r="M47" i="51"/>
  <c r="I47" i="51"/>
  <c r="E47" i="51"/>
  <c r="A47" i="51"/>
  <c r="L46" i="51"/>
  <c r="D46" i="51"/>
  <c r="C45" i="51"/>
  <c r="F44" i="51"/>
  <c r="B44" i="51"/>
  <c r="M43" i="51"/>
  <c r="I43" i="51"/>
  <c r="E43" i="51"/>
  <c r="A43" i="51"/>
  <c r="L42" i="51"/>
  <c r="D42" i="51"/>
  <c r="C41" i="51"/>
  <c r="F40" i="51"/>
  <c r="M39" i="51"/>
  <c r="I39" i="51"/>
  <c r="E39" i="51"/>
  <c r="A39" i="51"/>
  <c r="L38" i="51"/>
  <c r="D38" i="51"/>
  <c r="C37" i="51"/>
  <c r="F36" i="51"/>
  <c r="B36" i="51"/>
  <c r="M35" i="51"/>
  <c r="I35" i="51"/>
  <c r="E35" i="51"/>
  <c r="A35" i="51"/>
  <c r="C33" i="51"/>
  <c r="N47" i="51"/>
  <c r="B47" i="51"/>
  <c r="F43" i="51"/>
  <c r="F35" i="51"/>
  <c r="B35" i="51"/>
  <c r="L59" i="51"/>
  <c r="D59" i="51"/>
  <c r="C58" i="51"/>
  <c r="F57" i="51"/>
  <c r="L55" i="51"/>
  <c r="D55" i="51"/>
  <c r="C54" i="51"/>
  <c r="F53" i="51"/>
  <c r="L51" i="51"/>
  <c r="D51" i="51"/>
  <c r="C50" i="51"/>
  <c r="F49" i="51"/>
  <c r="I48" i="51"/>
  <c r="E48" i="51"/>
  <c r="L47" i="51"/>
  <c r="D47" i="51"/>
  <c r="C46" i="51"/>
  <c r="F45" i="51"/>
  <c r="I44" i="51"/>
  <c r="E44" i="51"/>
  <c r="L43" i="51"/>
  <c r="D43" i="51"/>
  <c r="C42" i="51"/>
  <c r="F41" i="51"/>
  <c r="L39" i="51"/>
  <c r="D39" i="51"/>
  <c r="C38" i="51"/>
  <c r="F37" i="51"/>
  <c r="M36" i="51"/>
  <c r="I36" i="51"/>
  <c r="E36" i="51"/>
  <c r="L35" i="51"/>
  <c r="D35" i="51"/>
  <c r="F33" i="51"/>
  <c r="B33" i="51"/>
  <c r="F59" i="51"/>
  <c r="F47" i="51"/>
  <c r="N43" i="51"/>
  <c r="N39" i="51"/>
  <c r="B39" i="51"/>
  <c r="F58" i="51"/>
  <c r="F54" i="51"/>
  <c r="F50" i="51"/>
  <c r="F46" i="51"/>
  <c r="F42" i="51"/>
  <c r="F38" i="51"/>
  <c r="F34" i="51"/>
  <c r="M33" i="51"/>
  <c r="I33" i="51"/>
  <c r="E33" i="51"/>
  <c r="B22" i="51"/>
  <c r="N18" i="51"/>
  <c r="F18" i="51"/>
  <c r="N10" i="51"/>
  <c r="B6" i="51"/>
  <c r="F27" i="51"/>
  <c r="B27" i="51"/>
  <c r="M26" i="51"/>
  <c r="I26" i="51"/>
  <c r="E26" i="51"/>
  <c r="A26" i="51"/>
  <c r="F23" i="51"/>
  <c r="B23" i="51"/>
  <c r="M22" i="51"/>
  <c r="I22" i="51"/>
  <c r="E22" i="51"/>
  <c r="A22" i="51"/>
  <c r="F19" i="51"/>
  <c r="B19" i="51"/>
  <c r="M18" i="51"/>
  <c r="I18" i="51"/>
  <c r="E18" i="51"/>
  <c r="A18" i="51"/>
  <c r="F15" i="51"/>
  <c r="B15" i="51"/>
  <c r="M14" i="51"/>
  <c r="I14" i="51"/>
  <c r="E14" i="51"/>
  <c r="A14" i="51"/>
  <c r="F11" i="51"/>
  <c r="B11" i="51"/>
  <c r="M10" i="51"/>
  <c r="I10" i="51"/>
  <c r="E10" i="51"/>
  <c r="A10" i="51"/>
  <c r="C8" i="51"/>
  <c r="B7" i="51"/>
  <c r="I6" i="51"/>
  <c r="A6" i="51"/>
  <c r="D5" i="51"/>
  <c r="C4" i="51"/>
  <c r="N26" i="51"/>
  <c r="F26" i="51"/>
  <c r="B26" i="51"/>
  <c r="E5" i="51"/>
  <c r="C29" i="51"/>
  <c r="F28" i="51"/>
  <c r="B28" i="51"/>
  <c r="M27" i="51"/>
  <c r="I27" i="51"/>
  <c r="E27" i="51"/>
  <c r="A27" i="51"/>
  <c r="L26" i="51"/>
  <c r="D26" i="51"/>
  <c r="C25" i="51"/>
  <c r="F24" i="51"/>
  <c r="B24" i="51"/>
  <c r="M23" i="51"/>
  <c r="I23" i="51"/>
  <c r="E23" i="51"/>
  <c r="A23" i="51"/>
  <c r="L22" i="51"/>
  <c r="D22" i="51"/>
  <c r="C21" i="51"/>
  <c r="F20" i="51"/>
  <c r="B20" i="51"/>
  <c r="M19" i="51"/>
  <c r="I19" i="51"/>
  <c r="E19" i="51"/>
  <c r="A19" i="51"/>
  <c r="L18" i="51"/>
  <c r="D18" i="51"/>
  <c r="C17" i="51"/>
  <c r="F16" i="51"/>
  <c r="M15" i="51"/>
  <c r="I15" i="51"/>
  <c r="E15" i="51"/>
  <c r="A15" i="51"/>
  <c r="L14" i="51"/>
  <c r="D14" i="51"/>
  <c r="C13" i="51"/>
  <c r="F12" i="51"/>
  <c r="M11" i="51"/>
  <c r="I11" i="51"/>
  <c r="E11" i="51"/>
  <c r="A11" i="51"/>
  <c r="L10" i="51"/>
  <c r="D10" i="51"/>
  <c r="C9" i="51"/>
  <c r="B8" i="51"/>
  <c r="I7" i="51"/>
  <c r="A7" i="51" s="1"/>
  <c r="L6" i="51"/>
  <c r="D6" i="51" s="1"/>
  <c r="B4" i="51"/>
  <c r="N22" i="51"/>
  <c r="F22" i="51"/>
  <c r="B18" i="51"/>
  <c r="N14" i="51"/>
  <c r="F14" i="51"/>
  <c r="B14" i="51"/>
  <c r="F10" i="51"/>
  <c r="B10" i="51"/>
  <c r="F29" i="51"/>
  <c r="E28" i="51"/>
  <c r="L27" i="51"/>
  <c r="F25" i="51"/>
  <c r="L23" i="51"/>
  <c r="F21" i="51"/>
  <c r="M20" i="51"/>
  <c r="I20" i="51"/>
  <c r="E20" i="51"/>
  <c r="L19" i="51"/>
  <c r="F17" i="51"/>
  <c r="L15" i="51"/>
  <c r="F13" i="51"/>
  <c r="L11" i="51"/>
  <c r="F9" i="51"/>
  <c r="M8" i="51"/>
  <c r="N8" i="51" s="1"/>
  <c r="F8" i="51" s="1"/>
  <c r="I8" i="51"/>
  <c r="A8" i="51" s="1"/>
  <c r="L7" i="51"/>
  <c r="C7" i="51" s="1"/>
  <c r="F5" i="51"/>
  <c r="M4" i="51"/>
  <c r="N4" i="51" s="1"/>
  <c r="F4" i="51" s="1"/>
  <c r="I4" i="51"/>
  <c r="A4" i="51" s="1"/>
  <c r="B179" i="50"/>
  <c r="N175" i="50"/>
  <c r="F175" i="50"/>
  <c r="N171" i="50"/>
  <c r="F171" i="50"/>
  <c r="N167" i="50"/>
  <c r="F167" i="50"/>
  <c r="B167" i="50"/>
  <c r="B163" i="50"/>
  <c r="F159" i="50"/>
  <c r="B159" i="50"/>
  <c r="N155" i="50"/>
  <c r="F155" i="50"/>
  <c r="B155" i="50"/>
  <c r="M179" i="50"/>
  <c r="I179" i="50"/>
  <c r="E179" i="50"/>
  <c r="A179" i="50"/>
  <c r="L178" i="50"/>
  <c r="D178" i="50"/>
  <c r="F176" i="50"/>
  <c r="B176" i="50"/>
  <c r="M175" i="50"/>
  <c r="I175" i="50"/>
  <c r="E175" i="50"/>
  <c r="A175" i="50"/>
  <c r="L174" i="50"/>
  <c r="D174" i="50"/>
  <c r="F172" i="50"/>
  <c r="B172" i="50"/>
  <c r="M171" i="50"/>
  <c r="I171" i="50"/>
  <c r="E171" i="50"/>
  <c r="A171" i="50"/>
  <c r="F168" i="50"/>
  <c r="B168" i="50"/>
  <c r="M167" i="50"/>
  <c r="I167" i="50"/>
  <c r="E167" i="50"/>
  <c r="A167" i="50"/>
  <c r="F164" i="50"/>
  <c r="B164" i="50"/>
  <c r="M163" i="50"/>
  <c r="I163" i="50"/>
  <c r="E163" i="50"/>
  <c r="A163" i="50"/>
  <c r="F160" i="50"/>
  <c r="B160" i="50"/>
  <c r="M159" i="50"/>
  <c r="I159" i="50"/>
  <c r="E159" i="50"/>
  <c r="A159" i="50"/>
  <c r="F156" i="50"/>
  <c r="B156" i="50"/>
  <c r="M155" i="50"/>
  <c r="I155" i="50"/>
  <c r="E155" i="50"/>
  <c r="A155" i="50"/>
  <c r="C153" i="50"/>
  <c r="L179" i="50"/>
  <c r="D179" i="50"/>
  <c r="C178" i="50"/>
  <c r="F177" i="50"/>
  <c r="M176" i="50"/>
  <c r="I176" i="50"/>
  <c r="E176" i="50"/>
  <c r="L175" i="50"/>
  <c r="D175" i="50"/>
  <c r="C174" i="50"/>
  <c r="F173" i="50"/>
  <c r="M172" i="50"/>
  <c r="I172" i="50"/>
  <c r="E172" i="50"/>
  <c r="A172" i="50"/>
  <c r="L171" i="50"/>
  <c r="D171" i="50"/>
  <c r="C170" i="50"/>
  <c r="F169" i="50"/>
  <c r="M168" i="50"/>
  <c r="I168" i="50"/>
  <c r="E168" i="50"/>
  <c r="A168" i="50"/>
  <c r="L167" i="50"/>
  <c r="D167" i="50"/>
  <c r="C166" i="50"/>
  <c r="F165" i="50"/>
  <c r="M164" i="50"/>
  <c r="I164" i="50"/>
  <c r="E164" i="50"/>
  <c r="A164" i="50"/>
  <c r="L163" i="50"/>
  <c r="D163" i="50"/>
  <c r="C162" i="50"/>
  <c r="F161" i="50"/>
  <c r="M160" i="50"/>
  <c r="I160" i="50"/>
  <c r="E160" i="50"/>
  <c r="A160" i="50"/>
  <c r="L159" i="50"/>
  <c r="D159" i="50"/>
  <c r="C158" i="50"/>
  <c r="F157" i="50"/>
  <c r="B157" i="50"/>
  <c r="M156" i="50"/>
  <c r="I156" i="50"/>
  <c r="E156" i="50"/>
  <c r="A156" i="50"/>
  <c r="L155" i="50"/>
  <c r="D155" i="50"/>
  <c r="F153" i="50"/>
  <c r="B153" i="50"/>
  <c r="N179" i="50"/>
  <c r="F179" i="50"/>
  <c r="B175" i="50"/>
  <c r="B171" i="50"/>
  <c r="N163" i="50"/>
  <c r="F163" i="50"/>
  <c r="N159" i="50"/>
  <c r="F178" i="50"/>
  <c r="F174" i="50"/>
  <c r="F170" i="50"/>
  <c r="L168" i="50"/>
  <c r="F166" i="50"/>
  <c r="L164" i="50"/>
  <c r="F162" i="50"/>
  <c r="L160" i="50"/>
  <c r="F158" i="50"/>
  <c r="M157" i="50"/>
  <c r="I157" i="50"/>
  <c r="E157" i="50"/>
  <c r="L156" i="50"/>
  <c r="F154" i="50"/>
  <c r="M153" i="50"/>
  <c r="I153" i="50"/>
  <c r="E153" i="50"/>
  <c r="C145" i="50"/>
  <c r="D145" i="50"/>
  <c r="L145" i="50"/>
  <c r="C142" i="50"/>
  <c r="N145" i="50"/>
  <c r="E145" i="50"/>
  <c r="B142" i="50"/>
  <c r="C149" i="50"/>
  <c r="D149" i="50"/>
  <c r="L149" i="50"/>
  <c r="F149" i="50"/>
  <c r="D146" i="50"/>
  <c r="L146" i="50"/>
  <c r="A146" i="50"/>
  <c r="E146" i="50"/>
  <c r="I146" i="50"/>
  <c r="M146" i="50"/>
  <c r="C146" i="50"/>
  <c r="M145" i="50"/>
  <c r="B145" i="50"/>
  <c r="C141" i="50"/>
  <c r="D141" i="50"/>
  <c r="L141" i="50"/>
  <c r="A141" i="50"/>
  <c r="E141" i="50"/>
  <c r="F141" i="50"/>
  <c r="C133" i="50"/>
  <c r="E133" i="50"/>
  <c r="D133" i="50"/>
  <c r="L133" i="50"/>
  <c r="A133" i="50"/>
  <c r="I133" i="50"/>
  <c r="P133" i="50" s="1"/>
  <c r="M133" i="50"/>
  <c r="B133" i="50"/>
  <c r="C129" i="50"/>
  <c r="D129" i="50"/>
  <c r="L129" i="50"/>
  <c r="A129" i="50"/>
  <c r="E129" i="50"/>
  <c r="I129" i="50"/>
  <c r="M129" i="50"/>
  <c r="B129" i="50"/>
  <c r="C125" i="50"/>
  <c r="D125" i="50"/>
  <c r="L125" i="50"/>
  <c r="A125" i="50"/>
  <c r="E125" i="50"/>
  <c r="I125" i="50"/>
  <c r="M125" i="50"/>
  <c r="B125" i="50"/>
  <c r="F145" i="50"/>
  <c r="D142" i="50"/>
  <c r="L142" i="50"/>
  <c r="A142" i="50"/>
  <c r="E142" i="50"/>
  <c r="I142" i="50"/>
  <c r="M142" i="50"/>
  <c r="I145" i="50"/>
  <c r="N149" i="50"/>
  <c r="I149" i="50"/>
  <c r="E149" i="50"/>
  <c r="B146" i="50"/>
  <c r="A145" i="50"/>
  <c r="F142" i="50"/>
  <c r="N141" i="50"/>
  <c r="I141" i="50"/>
  <c r="B141" i="50"/>
  <c r="C137" i="50"/>
  <c r="D137" i="50"/>
  <c r="L137" i="50"/>
  <c r="A137" i="50"/>
  <c r="E137" i="50"/>
  <c r="I137" i="50"/>
  <c r="M137" i="50"/>
  <c r="B137" i="50"/>
  <c r="F138" i="50"/>
  <c r="B138" i="50"/>
  <c r="N134" i="50"/>
  <c r="F134" i="50"/>
  <c r="F130" i="50"/>
  <c r="B130" i="50"/>
  <c r="F126" i="50"/>
  <c r="B126" i="50"/>
  <c r="C148" i="50"/>
  <c r="F147" i="50"/>
  <c r="C144" i="50"/>
  <c r="F143" i="50"/>
  <c r="C140" i="50"/>
  <c r="F139" i="50"/>
  <c r="M138" i="50"/>
  <c r="I138" i="50"/>
  <c r="E138" i="50"/>
  <c r="A138" i="50"/>
  <c r="C136" i="50"/>
  <c r="F135" i="50"/>
  <c r="M134" i="50"/>
  <c r="I134" i="50"/>
  <c r="P134" i="50" s="1"/>
  <c r="E134" i="50"/>
  <c r="A134" i="50"/>
  <c r="C132" i="50"/>
  <c r="F131" i="50"/>
  <c r="M130" i="50"/>
  <c r="I130" i="50"/>
  <c r="P130" i="50" s="1"/>
  <c r="E130" i="50"/>
  <c r="A130" i="50"/>
  <c r="C128" i="50"/>
  <c r="F127" i="50"/>
  <c r="M126" i="50"/>
  <c r="I126" i="50"/>
  <c r="E126" i="50"/>
  <c r="A126" i="50"/>
  <c r="C124" i="50"/>
  <c r="F123" i="50"/>
  <c r="B123" i="50"/>
  <c r="B134" i="50"/>
  <c r="F148" i="50"/>
  <c r="F144" i="50"/>
  <c r="F140" i="50"/>
  <c r="L138" i="50"/>
  <c r="F136" i="50"/>
  <c r="L134" i="50"/>
  <c r="F132" i="50"/>
  <c r="L130" i="50"/>
  <c r="F128" i="50"/>
  <c r="L126" i="50"/>
  <c r="F124" i="50"/>
  <c r="M123" i="50"/>
  <c r="I123" i="50"/>
  <c r="E123" i="50"/>
  <c r="D109" i="50"/>
  <c r="L109" i="50"/>
  <c r="A109" i="50"/>
  <c r="E109" i="50"/>
  <c r="I109" i="50"/>
  <c r="M109" i="50"/>
  <c r="C104" i="50"/>
  <c r="D104" i="50"/>
  <c r="L104" i="50"/>
  <c r="B101" i="50"/>
  <c r="F117" i="50"/>
  <c r="B117" i="50"/>
  <c r="N112" i="50"/>
  <c r="I112" i="50"/>
  <c r="E112" i="50"/>
  <c r="B109" i="50"/>
  <c r="N104" i="50"/>
  <c r="I104" i="50"/>
  <c r="E104" i="50"/>
  <c r="C97" i="50"/>
  <c r="D97" i="50"/>
  <c r="L97" i="50"/>
  <c r="A97" i="50"/>
  <c r="E97" i="50"/>
  <c r="I97" i="50"/>
  <c r="M97" i="50"/>
  <c r="B97" i="50"/>
  <c r="C82" i="50"/>
  <c r="D82" i="50"/>
  <c r="L82" i="50"/>
  <c r="A82" i="50"/>
  <c r="E82" i="50"/>
  <c r="I82" i="50"/>
  <c r="M82" i="50"/>
  <c r="B82" i="50"/>
  <c r="C78" i="50"/>
  <c r="D78" i="50"/>
  <c r="L78" i="50"/>
  <c r="A78" i="50"/>
  <c r="E78" i="50"/>
  <c r="I78" i="50"/>
  <c r="M78" i="50"/>
  <c r="B78" i="50"/>
  <c r="F112" i="50"/>
  <c r="C109" i="50"/>
  <c r="C93" i="50"/>
  <c r="D93" i="50"/>
  <c r="L93" i="50"/>
  <c r="A93" i="50"/>
  <c r="E93" i="50"/>
  <c r="I93" i="50"/>
  <c r="M93" i="50"/>
  <c r="C119" i="50"/>
  <c r="F118" i="50"/>
  <c r="B118" i="50"/>
  <c r="M117" i="50"/>
  <c r="I117" i="50"/>
  <c r="E117" i="50"/>
  <c r="A117" i="50"/>
  <c r="D113" i="50"/>
  <c r="L113" i="50"/>
  <c r="A113" i="50"/>
  <c r="E113" i="50"/>
  <c r="I113" i="50"/>
  <c r="M113" i="50"/>
  <c r="C113" i="50"/>
  <c r="M112" i="50"/>
  <c r="N109" i="50"/>
  <c r="C108" i="50"/>
  <c r="D108" i="50"/>
  <c r="L108" i="50"/>
  <c r="F108" i="50"/>
  <c r="D105" i="50"/>
  <c r="L105" i="50"/>
  <c r="A105" i="50"/>
  <c r="E105" i="50"/>
  <c r="I105" i="50"/>
  <c r="M105" i="50"/>
  <c r="C105" i="50"/>
  <c r="M104" i="50"/>
  <c r="B104" i="50"/>
  <c r="N93" i="50"/>
  <c r="C86" i="50"/>
  <c r="D86" i="50"/>
  <c r="L86" i="50"/>
  <c r="A86" i="50"/>
  <c r="E86" i="50"/>
  <c r="I86" i="50"/>
  <c r="M86" i="50"/>
  <c r="B86" i="50"/>
  <c r="C112" i="50"/>
  <c r="D112" i="50"/>
  <c r="L112" i="50"/>
  <c r="F104" i="50"/>
  <c r="C101" i="50"/>
  <c r="D101" i="50"/>
  <c r="L101" i="50"/>
  <c r="A101" i="50"/>
  <c r="E101" i="50"/>
  <c r="I101" i="50"/>
  <c r="M101" i="50"/>
  <c r="B93" i="50"/>
  <c r="F119" i="50"/>
  <c r="E118" i="50"/>
  <c r="L117" i="50"/>
  <c r="C116" i="50"/>
  <c r="D116" i="50"/>
  <c r="L116" i="50"/>
  <c r="F116" i="50"/>
  <c r="A112" i="50"/>
  <c r="F109" i="50"/>
  <c r="N108" i="50"/>
  <c r="I108" i="50"/>
  <c r="E108" i="50"/>
  <c r="B105" i="50"/>
  <c r="A104" i="50"/>
  <c r="F101" i="50"/>
  <c r="N97" i="50"/>
  <c r="F93" i="50"/>
  <c r="N82" i="50"/>
  <c r="N78" i="50"/>
  <c r="C115" i="50"/>
  <c r="F114" i="50"/>
  <c r="B114" i="50"/>
  <c r="C111" i="50"/>
  <c r="F110" i="50"/>
  <c r="C107" i="50"/>
  <c r="F106" i="50"/>
  <c r="C103" i="50"/>
  <c r="F102" i="50"/>
  <c r="L100" i="50"/>
  <c r="D100" i="50"/>
  <c r="C99" i="50"/>
  <c r="F98" i="50"/>
  <c r="B98" i="50"/>
  <c r="L96" i="50"/>
  <c r="D96" i="50"/>
  <c r="C95" i="50"/>
  <c r="F94" i="50"/>
  <c r="L92" i="50"/>
  <c r="D92" i="50"/>
  <c r="L89" i="50"/>
  <c r="D89" i="50"/>
  <c r="C88" i="50"/>
  <c r="F87" i="50"/>
  <c r="L85" i="50"/>
  <c r="D85" i="50"/>
  <c r="C84" i="50"/>
  <c r="F83" i="50"/>
  <c r="B83" i="50"/>
  <c r="L81" i="50"/>
  <c r="D81" i="50"/>
  <c r="F79" i="50"/>
  <c r="B79" i="50"/>
  <c r="L77" i="50"/>
  <c r="D77" i="50"/>
  <c r="C76" i="50"/>
  <c r="F115" i="50"/>
  <c r="F111" i="50"/>
  <c r="F107" i="50"/>
  <c r="F103" i="50"/>
  <c r="C100" i="50"/>
  <c r="F99" i="50"/>
  <c r="E98" i="50"/>
  <c r="C96" i="50"/>
  <c r="F95" i="50"/>
  <c r="C92" i="50"/>
  <c r="C89" i="50"/>
  <c r="F88" i="50"/>
  <c r="C85" i="50"/>
  <c r="F84" i="50"/>
  <c r="M83" i="50"/>
  <c r="I83" i="50"/>
  <c r="E83" i="50"/>
  <c r="C81" i="50"/>
  <c r="F80" i="50"/>
  <c r="M79" i="50"/>
  <c r="I79" i="50"/>
  <c r="E79" i="50"/>
  <c r="C77" i="50"/>
  <c r="F76" i="50"/>
  <c r="F100" i="50"/>
  <c r="F96" i="50"/>
  <c r="F92" i="50"/>
  <c r="F89" i="50"/>
  <c r="F85" i="50"/>
  <c r="F81" i="50"/>
  <c r="F77" i="50"/>
  <c r="P78" i="50"/>
  <c r="N69" i="50"/>
  <c r="F69" i="50"/>
  <c r="N65" i="50"/>
  <c r="F65" i="50"/>
  <c r="P81" i="50"/>
  <c r="P77" i="50"/>
  <c r="C75" i="50"/>
  <c r="F74" i="50"/>
  <c r="M73" i="50"/>
  <c r="I73" i="50"/>
  <c r="E73" i="50"/>
  <c r="A73" i="50"/>
  <c r="L72" i="50"/>
  <c r="D72" i="50"/>
  <c r="C71" i="50"/>
  <c r="F70" i="50"/>
  <c r="M69" i="50"/>
  <c r="I69" i="50"/>
  <c r="E69" i="50"/>
  <c r="A69" i="50"/>
  <c r="D68" i="50"/>
  <c r="C67" i="50"/>
  <c r="F66" i="50"/>
  <c r="M65" i="50"/>
  <c r="I65" i="50"/>
  <c r="E65" i="50"/>
  <c r="A65" i="50"/>
  <c r="C63" i="50"/>
  <c r="N73" i="50"/>
  <c r="F73" i="50"/>
  <c r="B73" i="50"/>
  <c r="B69" i="50"/>
  <c r="B65" i="50"/>
  <c r="F75" i="50"/>
  <c r="B75" i="50"/>
  <c r="L73" i="50"/>
  <c r="D73" i="50"/>
  <c r="F71" i="50"/>
  <c r="B71" i="50"/>
  <c r="L69" i="50"/>
  <c r="D69" i="50"/>
  <c r="F67" i="50"/>
  <c r="B67" i="50"/>
  <c r="L65" i="50"/>
  <c r="D65" i="50"/>
  <c r="F63" i="50"/>
  <c r="B63" i="50"/>
  <c r="P79" i="50"/>
  <c r="M75" i="50"/>
  <c r="I75" i="50"/>
  <c r="E75" i="50"/>
  <c r="F72" i="50"/>
  <c r="M71" i="50"/>
  <c r="I71" i="50"/>
  <c r="E71" i="50"/>
  <c r="F68" i="50"/>
  <c r="M67" i="50"/>
  <c r="I67" i="50"/>
  <c r="E67" i="50"/>
  <c r="F64" i="50"/>
  <c r="M63" i="50"/>
  <c r="I63" i="50"/>
  <c r="E63" i="50"/>
  <c r="F59" i="50"/>
  <c r="B59" i="50"/>
  <c r="M58" i="50"/>
  <c r="I58" i="50"/>
  <c r="E58" i="50"/>
  <c r="A58" i="50"/>
  <c r="C56" i="50"/>
  <c r="F55" i="50"/>
  <c r="B55" i="50"/>
  <c r="M54" i="50"/>
  <c r="I54" i="50"/>
  <c r="E54" i="50"/>
  <c r="A54" i="50"/>
  <c r="C52" i="50"/>
  <c r="F51" i="50"/>
  <c r="B51" i="50"/>
  <c r="M50" i="50"/>
  <c r="I50" i="50"/>
  <c r="E50" i="50"/>
  <c r="A50" i="50"/>
  <c r="C48" i="50"/>
  <c r="F47" i="50"/>
  <c r="B47" i="50"/>
  <c r="M46" i="50"/>
  <c r="N44" i="50"/>
  <c r="I44" i="50"/>
  <c r="E44" i="50"/>
  <c r="C32" i="50"/>
  <c r="D32" i="50"/>
  <c r="L32" i="50"/>
  <c r="A32" i="50"/>
  <c r="E32" i="50"/>
  <c r="I32" i="50"/>
  <c r="M32" i="50"/>
  <c r="B32" i="50"/>
  <c r="N58" i="50"/>
  <c r="F58" i="50"/>
  <c r="B58" i="50"/>
  <c r="F54" i="50"/>
  <c r="B54" i="50"/>
  <c r="N50" i="50"/>
  <c r="B50" i="50"/>
  <c r="A46" i="50"/>
  <c r="E46" i="50"/>
  <c r="I46" i="50"/>
  <c r="D46" i="50"/>
  <c r="B36" i="50"/>
  <c r="L58" i="50"/>
  <c r="D58" i="50"/>
  <c r="F56" i="50"/>
  <c r="B56" i="50"/>
  <c r="L54" i="50"/>
  <c r="D54" i="50"/>
  <c r="F52" i="50"/>
  <c r="B52" i="50"/>
  <c r="L50" i="50"/>
  <c r="D50" i="50"/>
  <c r="F48" i="50"/>
  <c r="B48" i="50"/>
  <c r="L46" i="50"/>
  <c r="B46" i="50"/>
  <c r="D45" i="50"/>
  <c r="L45" i="50"/>
  <c r="A45" i="50"/>
  <c r="E45" i="50"/>
  <c r="I45" i="50"/>
  <c r="M45" i="50"/>
  <c r="C45" i="50"/>
  <c r="M44" i="50"/>
  <c r="C29" i="50"/>
  <c r="D29" i="50"/>
  <c r="L29" i="50"/>
  <c r="A29" i="50"/>
  <c r="E29" i="50"/>
  <c r="I29" i="50"/>
  <c r="M29" i="50"/>
  <c r="B29" i="50"/>
  <c r="C25" i="50"/>
  <c r="D25" i="50"/>
  <c r="L25" i="50"/>
  <c r="A25" i="50"/>
  <c r="E25" i="50"/>
  <c r="I25" i="50"/>
  <c r="M25" i="50"/>
  <c r="B25" i="50"/>
  <c r="C21" i="50"/>
  <c r="D21" i="50"/>
  <c r="L21" i="50"/>
  <c r="A21" i="50"/>
  <c r="E21" i="50"/>
  <c r="I21" i="50"/>
  <c r="M21" i="50"/>
  <c r="B21" i="50"/>
  <c r="C17" i="50"/>
  <c r="D17" i="50"/>
  <c r="L17" i="50"/>
  <c r="A17" i="50"/>
  <c r="E17" i="50"/>
  <c r="I17" i="50"/>
  <c r="M17" i="50"/>
  <c r="B17" i="50"/>
  <c r="C13" i="50"/>
  <c r="D13" i="50"/>
  <c r="L13" i="50"/>
  <c r="A13" i="50"/>
  <c r="E13" i="50"/>
  <c r="I13" i="50"/>
  <c r="M13" i="50"/>
  <c r="B13" i="50"/>
  <c r="C9" i="50"/>
  <c r="D9" i="50"/>
  <c r="L9" i="50"/>
  <c r="A9" i="50"/>
  <c r="E9" i="50"/>
  <c r="I9" i="50"/>
  <c r="M9" i="50"/>
  <c r="B9" i="50"/>
  <c r="F50" i="50"/>
  <c r="N46" i="50"/>
  <c r="C44" i="50"/>
  <c r="D44" i="50"/>
  <c r="L44" i="50"/>
  <c r="F44" i="50"/>
  <c r="C40" i="50"/>
  <c r="D40" i="50"/>
  <c r="L40" i="50"/>
  <c r="A40" i="50"/>
  <c r="E40" i="50"/>
  <c r="I40" i="50"/>
  <c r="M40" i="50"/>
  <c r="B40" i="50"/>
  <c r="C36" i="50"/>
  <c r="D36" i="50"/>
  <c r="L36" i="50"/>
  <c r="A36" i="50"/>
  <c r="E36" i="50"/>
  <c r="I36" i="50"/>
  <c r="M36" i="50"/>
  <c r="L59" i="50"/>
  <c r="F57" i="50"/>
  <c r="M56" i="50"/>
  <c r="I56" i="50"/>
  <c r="E56" i="50"/>
  <c r="L55" i="50"/>
  <c r="F53" i="50"/>
  <c r="M52" i="50"/>
  <c r="I52" i="50"/>
  <c r="E52" i="50"/>
  <c r="L51" i="50"/>
  <c r="F49" i="50"/>
  <c r="M48" i="50"/>
  <c r="I48" i="50"/>
  <c r="E48" i="50"/>
  <c r="L47" i="50"/>
  <c r="F46" i="50"/>
  <c r="B45" i="50"/>
  <c r="A44" i="50"/>
  <c r="F40" i="50"/>
  <c r="F36" i="50"/>
  <c r="N32" i="50"/>
  <c r="F41" i="50"/>
  <c r="B41" i="50"/>
  <c r="F37" i="50"/>
  <c r="B37" i="50"/>
  <c r="F33" i="50"/>
  <c r="B33" i="50"/>
  <c r="F26" i="50"/>
  <c r="B26" i="50"/>
  <c r="F22" i="50"/>
  <c r="B22" i="50"/>
  <c r="F18" i="50"/>
  <c r="B18" i="50"/>
  <c r="F14" i="50"/>
  <c r="B14" i="50"/>
  <c r="F10" i="50"/>
  <c r="B10" i="50"/>
  <c r="C7" i="50"/>
  <c r="F42" i="50"/>
  <c r="B42" i="50"/>
  <c r="M41" i="50"/>
  <c r="I41" i="50"/>
  <c r="E41" i="50"/>
  <c r="A41" i="50"/>
  <c r="C39" i="50"/>
  <c r="F38" i="50"/>
  <c r="B38" i="50"/>
  <c r="M37" i="50"/>
  <c r="I37" i="50"/>
  <c r="E37" i="50"/>
  <c r="A37" i="50"/>
  <c r="F34" i="50"/>
  <c r="B34" i="50"/>
  <c r="M33" i="50"/>
  <c r="I33" i="50"/>
  <c r="E33" i="50"/>
  <c r="A33" i="50"/>
  <c r="C28" i="50"/>
  <c r="F27" i="50"/>
  <c r="B27" i="50"/>
  <c r="M26" i="50"/>
  <c r="I26" i="50"/>
  <c r="E26" i="50"/>
  <c r="A26" i="50"/>
  <c r="C24" i="50"/>
  <c r="F23" i="50"/>
  <c r="B23" i="50"/>
  <c r="M22" i="50"/>
  <c r="I22" i="50"/>
  <c r="E22" i="50"/>
  <c r="A22" i="50"/>
  <c r="C20" i="50"/>
  <c r="F19" i="50"/>
  <c r="B19" i="50"/>
  <c r="M18" i="50"/>
  <c r="I18" i="50"/>
  <c r="E18" i="50"/>
  <c r="A18" i="50"/>
  <c r="C16" i="50"/>
  <c r="F15" i="50"/>
  <c r="B15" i="50"/>
  <c r="M14" i="50"/>
  <c r="I14" i="50"/>
  <c r="E14" i="50"/>
  <c r="A14" i="50"/>
  <c r="C12" i="50"/>
  <c r="F11" i="50"/>
  <c r="B11" i="50"/>
  <c r="M10" i="50"/>
  <c r="I10" i="50"/>
  <c r="E10" i="50"/>
  <c r="A10" i="50"/>
  <c r="F7" i="50"/>
  <c r="B7" i="50"/>
  <c r="F43" i="50"/>
  <c r="M42" i="50"/>
  <c r="I42" i="50"/>
  <c r="E42" i="50"/>
  <c r="L41" i="50"/>
  <c r="F39" i="50"/>
  <c r="M38" i="50"/>
  <c r="I38" i="50"/>
  <c r="E38" i="50"/>
  <c r="L37" i="50"/>
  <c r="F35" i="50"/>
  <c r="M34" i="50"/>
  <c r="I34" i="50"/>
  <c r="E34" i="50"/>
  <c r="L33" i="50"/>
  <c r="F28" i="50"/>
  <c r="M27" i="50"/>
  <c r="I27" i="50"/>
  <c r="E27" i="50"/>
  <c r="L26" i="50"/>
  <c r="F24" i="50"/>
  <c r="M23" i="50"/>
  <c r="I23" i="50"/>
  <c r="E23" i="50"/>
  <c r="L22" i="50"/>
  <c r="F20" i="50"/>
  <c r="M19" i="50"/>
  <c r="I19" i="50"/>
  <c r="E19" i="50"/>
  <c r="L18" i="50"/>
  <c r="F16" i="50"/>
  <c r="M15" i="50"/>
  <c r="I15" i="50"/>
  <c r="E15" i="50"/>
  <c r="L14" i="50"/>
  <c r="F12" i="50"/>
  <c r="M11" i="50"/>
  <c r="I11" i="50"/>
  <c r="E11" i="50"/>
  <c r="L10" i="50"/>
  <c r="F8" i="50"/>
  <c r="M7" i="50"/>
  <c r="I7" i="50"/>
  <c r="E7" i="50"/>
  <c r="C6" i="50"/>
  <c r="E6" i="50"/>
  <c r="I6" i="50"/>
  <c r="D6" i="50"/>
  <c r="L6" i="50"/>
  <c r="A6" i="50"/>
  <c r="M6" i="50"/>
  <c r="B6" i="50"/>
  <c r="N6" i="50"/>
  <c r="F4" i="50"/>
  <c r="B4" i="50"/>
  <c r="F5" i="50"/>
  <c r="M4" i="50"/>
  <c r="I4" i="50"/>
  <c r="E4" i="50"/>
  <c r="I32" i="56"/>
  <c r="A32" i="56" s="1"/>
  <c r="B3" i="56"/>
  <c r="N3" i="56"/>
  <c r="F3" i="56" s="1"/>
  <c r="C3" i="56"/>
  <c r="B32" i="56"/>
  <c r="L32" i="56"/>
  <c r="M32" i="56" s="1"/>
  <c r="L92" i="56"/>
  <c r="D92" i="56" s="1"/>
  <c r="I92" i="56"/>
  <c r="A92" i="56" s="1"/>
  <c r="B92" i="56"/>
  <c r="D3" i="56"/>
  <c r="N62" i="56"/>
  <c r="F62" i="56" s="1"/>
  <c r="D62" i="56"/>
  <c r="L152" i="56"/>
  <c r="M152" i="56" s="1"/>
  <c r="N3" i="55"/>
  <c r="F3" i="55" s="1"/>
  <c r="C3" i="55"/>
  <c r="D3" i="55"/>
  <c r="N62" i="55"/>
  <c r="F62" i="55" s="1"/>
  <c r="N92" i="55"/>
  <c r="F92" i="55" s="1"/>
  <c r="I152" i="55"/>
  <c r="A152" i="55" s="1"/>
  <c r="L152" i="55"/>
  <c r="M152" i="55" s="1"/>
  <c r="N152" i="55" s="1"/>
  <c r="F152" i="55" s="1"/>
  <c r="N62" i="54"/>
  <c r="F62" i="54" s="1"/>
  <c r="N32" i="54"/>
  <c r="C62" i="54"/>
  <c r="C92" i="54"/>
  <c r="D62" i="54"/>
  <c r="M92" i="54"/>
  <c r="N92" i="54" s="1"/>
  <c r="F92" i="54" s="1"/>
  <c r="I92" i="54"/>
  <c r="A92" i="54" s="1"/>
  <c r="N152" i="54"/>
  <c r="C152" i="54"/>
  <c r="D152" i="54"/>
  <c r="M92" i="53"/>
  <c r="I92" i="53"/>
  <c r="E92" i="53"/>
  <c r="A92" i="53"/>
  <c r="L92" i="53"/>
  <c r="D92" i="53"/>
  <c r="B62" i="53"/>
  <c r="F92" i="53"/>
  <c r="L62" i="53"/>
  <c r="M62" i="53" s="1"/>
  <c r="N62" i="53" s="1"/>
  <c r="F62" i="53" s="1"/>
  <c r="I62" i="53"/>
  <c r="A62" i="53" s="1"/>
  <c r="P74" i="53"/>
  <c r="P75" i="53"/>
  <c r="P76" i="53"/>
  <c r="P77" i="53"/>
  <c r="P78" i="53"/>
  <c r="P79" i="53"/>
  <c r="P80" i="53"/>
  <c r="P81" i="53"/>
  <c r="N92" i="53"/>
  <c r="N32" i="53"/>
  <c r="F32" i="53" s="1"/>
  <c r="P134" i="53"/>
  <c r="P130" i="53"/>
  <c r="P131" i="53"/>
  <c r="P132" i="53"/>
  <c r="M122" i="53"/>
  <c r="I122" i="53"/>
  <c r="E122" i="53"/>
  <c r="A122" i="53"/>
  <c r="P127" i="53"/>
  <c r="P128" i="53"/>
  <c r="P129" i="53"/>
  <c r="P133" i="53"/>
  <c r="P81" i="52"/>
  <c r="M62" i="52"/>
  <c r="I62" i="52"/>
  <c r="E62" i="52"/>
  <c r="A62" i="52"/>
  <c r="L62" i="52"/>
  <c r="D62" i="52"/>
  <c r="C62" i="52"/>
  <c r="P75" i="52"/>
  <c r="P76" i="52"/>
  <c r="P77" i="52"/>
  <c r="N32" i="52"/>
  <c r="F32" i="52" s="1"/>
  <c r="P78" i="52"/>
  <c r="L92" i="52"/>
  <c r="D92" i="52"/>
  <c r="E152" i="52"/>
  <c r="I152" i="52"/>
  <c r="L152" i="52"/>
  <c r="D152" i="52"/>
  <c r="C152" i="52"/>
  <c r="F32" i="51"/>
  <c r="B32" i="51"/>
  <c r="L32" i="51"/>
  <c r="C32" i="51"/>
  <c r="M152" i="51"/>
  <c r="F122" i="51"/>
  <c r="C3" i="50"/>
  <c r="D3" i="50"/>
  <c r="L3" i="50"/>
  <c r="P132" i="50"/>
  <c r="L122" i="50"/>
  <c r="A122" i="50"/>
  <c r="M122" i="50"/>
  <c r="B122" i="50"/>
  <c r="I152" i="50"/>
  <c r="E152" i="50"/>
  <c r="N152" i="50"/>
  <c r="A152" i="50"/>
  <c r="F152" i="50"/>
  <c r="P127" i="50"/>
  <c r="P129" i="50"/>
  <c r="I3" i="51"/>
  <c r="A3" i="51" s="1"/>
  <c r="L3" i="51"/>
  <c r="C3" i="51" s="1"/>
  <c r="P74" i="51"/>
  <c r="P76" i="51"/>
  <c r="P78" i="51"/>
  <c r="P81" i="51"/>
  <c r="B3" i="51"/>
  <c r="M62" i="51"/>
  <c r="I62" i="51"/>
  <c r="E62" i="51"/>
  <c r="A62" i="51"/>
  <c r="L62" i="51"/>
  <c r="D62" i="51"/>
  <c r="C62" i="51"/>
  <c r="N62" i="51"/>
  <c r="F62" i="51"/>
  <c r="P75" i="51"/>
  <c r="P79" i="51"/>
  <c r="P80" i="51"/>
  <c r="A32" i="51"/>
  <c r="E32" i="51"/>
  <c r="I32" i="51"/>
  <c r="M32" i="51"/>
  <c r="D92" i="51"/>
  <c r="L92" i="51"/>
  <c r="B122" i="51"/>
  <c r="L122" i="51"/>
  <c r="A92" i="51"/>
  <c r="E92" i="51"/>
  <c r="I92" i="51"/>
  <c r="M92" i="51"/>
  <c r="C122" i="51"/>
  <c r="M122" i="51"/>
  <c r="I122" i="51"/>
  <c r="E122" i="51"/>
  <c r="A122" i="51"/>
  <c r="P127" i="51"/>
  <c r="P128" i="51"/>
  <c r="P129" i="51"/>
  <c r="P130" i="51"/>
  <c r="P132" i="51"/>
  <c r="P133" i="51"/>
  <c r="P134" i="51"/>
  <c r="N152" i="51"/>
  <c r="P76" i="50"/>
  <c r="P80" i="50"/>
  <c r="M62" i="50"/>
  <c r="I62" i="50"/>
  <c r="E62" i="50"/>
  <c r="A62" i="50"/>
  <c r="L62" i="50"/>
  <c r="D62" i="50"/>
  <c r="C62" i="50"/>
  <c r="P75" i="50"/>
  <c r="F62" i="50"/>
  <c r="N62" i="50"/>
  <c r="B62" i="50"/>
  <c r="P74" i="50"/>
  <c r="N122" i="50"/>
  <c r="L152" i="50"/>
  <c r="D152" i="50"/>
  <c r="C122" i="50"/>
  <c r="B152" i="50"/>
  <c r="D122" i="50"/>
  <c r="C152" i="50"/>
  <c r="M152" i="50"/>
  <c r="C32" i="56" l="1"/>
  <c r="D35" i="52"/>
  <c r="E6" i="63"/>
  <c r="N6" i="63"/>
  <c r="F6" i="63" s="1"/>
  <c r="M63" i="69"/>
  <c r="D63" i="69"/>
  <c r="C63" i="69"/>
  <c r="E122" i="60"/>
  <c r="N122" i="60"/>
  <c r="F122" i="60" s="1"/>
  <c r="E92" i="60"/>
  <c r="N92" i="60"/>
  <c r="F92" i="60" s="1"/>
  <c r="M35" i="55"/>
  <c r="N35" i="55" s="1"/>
  <c r="F35" i="55" s="1"/>
  <c r="N67" i="63"/>
  <c r="F67" i="63" s="1"/>
  <c r="E67" i="63"/>
  <c r="D66" i="69"/>
  <c r="M66" i="69"/>
  <c r="C66" i="69"/>
  <c r="M65" i="69"/>
  <c r="C65" i="69"/>
  <c r="D65" i="69"/>
  <c r="N67" i="58"/>
  <c r="F67" i="58" s="1"/>
  <c r="E67" i="58"/>
  <c r="D67" i="69"/>
  <c r="C67" i="69"/>
  <c r="M67" i="69"/>
  <c r="N66" i="58"/>
  <c r="F66" i="58" s="1"/>
  <c r="E66" i="58"/>
  <c r="C64" i="69"/>
  <c r="M64" i="69"/>
  <c r="D64" i="69"/>
  <c r="E97" i="54"/>
  <c r="D6" i="56"/>
  <c r="E62" i="58"/>
  <c r="N62" i="58"/>
  <c r="F62" i="58" s="1"/>
  <c r="E7" i="62"/>
  <c r="N7" i="62"/>
  <c r="F7" i="62" s="1"/>
  <c r="N126" i="63"/>
  <c r="F126" i="63" s="1"/>
  <c r="E126" i="63"/>
  <c r="N124" i="63"/>
  <c r="F124" i="63" s="1"/>
  <c r="E124" i="63"/>
  <c r="E125" i="62"/>
  <c r="N125" i="62"/>
  <c r="F125" i="62" s="1"/>
  <c r="N124" i="62"/>
  <c r="F124" i="62" s="1"/>
  <c r="E124" i="62"/>
  <c r="N96" i="63"/>
  <c r="F96" i="63" s="1"/>
  <c r="E96" i="63"/>
  <c r="N97" i="63"/>
  <c r="F97" i="63" s="1"/>
  <c r="E97" i="63"/>
  <c r="N64" i="63"/>
  <c r="F64" i="63" s="1"/>
  <c r="E64" i="63"/>
  <c r="N66" i="63"/>
  <c r="F66" i="63" s="1"/>
  <c r="E66" i="63"/>
  <c r="E65" i="62"/>
  <c r="N65" i="62"/>
  <c r="F65" i="62" s="1"/>
  <c r="N35" i="63"/>
  <c r="F35" i="63" s="1"/>
  <c r="E35" i="63"/>
  <c r="N34" i="62"/>
  <c r="F34" i="62" s="1"/>
  <c r="E34" i="62"/>
  <c r="N32" i="62"/>
  <c r="F32" i="62" s="1"/>
  <c r="E32" i="62"/>
  <c r="N7" i="63"/>
  <c r="F7" i="63" s="1"/>
  <c r="E7" i="63"/>
  <c r="N62" i="69"/>
  <c r="F62" i="69" s="1"/>
  <c r="E62" i="69"/>
  <c r="E156" i="62"/>
  <c r="N156" i="62"/>
  <c r="F156" i="62" s="1"/>
  <c r="N155" i="62"/>
  <c r="F155" i="62" s="1"/>
  <c r="E155" i="62"/>
  <c r="N155" i="61"/>
  <c r="F155" i="61" s="1"/>
  <c r="E155" i="61"/>
  <c r="N126" i="61"/>
  <c r="F126" i="61" s="1"/>
  <c r="E126" i="61"/>
  <c r="N125" i="61"/>
  <c r="F125" i="61" s="1"/>
  <c r="E125" i="61"/>
  <c r="N156" i="60"/>
  <c r="F156" i="60" s="1"/>
  <c r="E156" i="60"/>
  <c r="N125" i="60"/>
  <c r="F125" i="60" s="1"/>
  <c r="E125" i="60"/>
  <c r="N95" i="60"/>
  <c r="F95" i="60" s="1"/>
  <c r="E95" i="60"/>
  <c r="N156" i="59"/>
  <c r="F156" i="59" s="1"/>
  <c r="E156" i="59"/>
  <c r="E152" i="59"/>
  <c r="N152" i="59"/>
  <c r="F152" i="59" s="1"/>
  <c r="N125" i="59"/>
  <c r="F125" i="59" s="1"/>
  <c r="E125" i="59"/>
  <c r="N155" i="58"/>
  <c r="F155" i="58" s="1"/>
  <c r="E155" i="58"/>
  <c r="N124" i="58"/>
  <c r="F124" i="58" s="1"/>
  <c r="E124" i="58"/>
  <c r="N96" i="58"/>
  <c r="F96" i="58" s="1"/>
  <c r="E96" i="58"/>
  <c r="N36" i="58"/>
  <c r="F36" i="58" s="1"/>
  <c r="E36" i="58"/>
  <c r="N155" i="57"/>
  <c r="F155" i="57" s="1"/>
  <c r="E155" i="57"/>
  <c r="N125" i="57"/>
  <c r="F125" i="57" s="1"/>
  <c r="E125" i="57"/>
  <c r="N96" i="57"/>
  <c r="F96" i="57" s="1"/>
  <c r="E96" i="57"/>
  <c r="N65" i="57"/>
  <c r="F65" i="57" s="1"/>
  <c r="E65" i="57"/>
  <c r="N36" i="57"/>
  <c r="F36" i="57" s="1"/>
  <c r="E36" i="57"/>
  <c r="N3" i="63"/>
  <c r="F3" i="63" s="1"/>
  <c r="E3" i="63"/>
  <c r="E122" i="61"/>
  <c r="N122" i="61"/>
  <c r="F122" i="61" s="1"/>
  <c r="N62" i="59"/>
  <c r="F62" i="59" s="1"/>
  <c r="E62" i="59"/>
  <c r="E152" i="58"/>
  <c r="N152" i="58"/>
  <c r="F152" i="58" s="1"/>
  <c r="N34" i="53"/>
  <c r="F34" i="53" s="1"/>
  <c r="E34" i="53"/>
  <c r="D4" i="52"/>
  <c r="C4" i="52"/>
  <c r="M4" i="52"/>
  <c r="C35" i="52"/>
  <c r="D65" i="53"/>
  <c r="M6" i="54"/>
  <c r="N6" i="54" s="1"/>
  <c r="F6" i="54" s="1"/>
  <c r="M7" i="51"/>
  <c r="N7" i="51" s="1"/>
  <c r="F7" i="51" s="1"/>
  <c r="C65" i="54"/>
  <c r="E93" i="54"/>
  <c r="E97" i="55"/>
  <c r="M35" i="56"/>
  <c r="N35" i="56" s="1"/>
  <c r="F35" i="56" s="1"/>
  <c r="M95" i="56"/>
  <c r="N95" i="56" s="1"/>
  <c r="F95" i="56" s="1"/>
  <c r="E127" i="56"/>
  <c r="M126" i="56"/>
  <c r="N126" i="56" s="1"/>
  <c r="F126" i="56" s="1"/>
  <c r="C124" i="55"/>
  <c r="M124" i="55"/>
  <c r="C64" i="55"/>
  <c r="M64" i="55"/>
  <c r="M34" i="52"/>
  <c r="D6" i="52"/>
  <c r="D36" i="53"/>
  <c r="M65" i="53"/>
  <c r="N65" i="53" s="1"/>
  <c r="F65" i="53" s="1"/>
  <c r="D66" i="53"/>
  <c r="E7" i="54"/>
  <c r="E63" i="54"/>
  <c r="M6" i="55"/>
  <c r="N6" i="55" s="1"/>
  <c r="F6" i="55" s="1"/>
  <c r="D65" i="55"/>
  <c r="E123" i="55"/>
  <c r="C125" i="55"/>
  <c r="E157" i="55"/>
  <c r="M155" i="55"/>
  <c r="N155" i="55" s="1"/>
  <c r="F155" i="55" s="1"/>
  <c r="E36" i="56"/>
  <c r="D95" i="56"/>
  <c r="N155" i="56"/>
  <c r="F155" i="56" s="1"/>
  <c r="E155" i="56"/>
  <c r="E153" i="56"/>
  <c r="C155" i="56"/>
  <c r="E156" i="56"/>
  <c r="D155" i="56"/>
  <c r="N154" i="56"/>
  <c r="F154" i="56" s="1"/>
  <c r="E154" i="56"/>
  <c r="D152" i="56"/>
  <c r="E152" i="56"/>
  <c r="N152" i="56"/>
  <c r="F152" i="56" s="1"/>
  <c r="C152" i="56"/>
  <c r="C125" i="56"/>
  <c r="M125" i="56"/>
  <c r="D126" i="56"/>
  <c r="A127" i="56"/>
  <c r="E122" i="56"/>
  <c r="N122" i="56"/>
  <c r="F122" i="56" s="1"/>
  <c r="E95" i="56"/>
  <c r="E93" i="56"/>
  <c r="E96" i="56"/>
  <c r="N94" i="56"/>
  <c r="F94" i="56" s="1"/>
  <c r="E94" i="56"/>
  <c r="M92" i="56"/>
  <c r="C92" i="56"/>
  <c r="N65" i="56"/>
  <c r="F65" i="56" s="1"/>
  <c r="E65" i="56"/>
  <c r="E63" i="56"/>
  <c r="C65" i="56"/>
  <c r="E66" i="56"/>
  <c r="N64" i="56"/>
  <c r="F64" i="56" s="1"/>
  <c r="E64" i="56"/>
  <c r="D65" i="56"/>
  <c r="E33" i="56"/>
  <c r="E35" i="56"/>
  <c r="N34" i="56"/>
  <c r="F34" i="56" s="1"/>
  <c r="E34" i="56"/>
  <c r="N32" i="56"/>
  <c r="F32" i="56" s="1"/>
  <c r="E32" i="56"/>
  <c r="D32" i="56"/>
  <c r="M6" i="56"/>
  <c r="D7" i="56"/>
  <c r="E4" i="56"/>
  <c r="M7" i="56"/>
  <c r="N154" i="55"/>
  <c r="F154" i="55" s="1"/>
  <c r="E154" i="55"/>
  <c r="D155" i="55"/>
  <c r="E155" i="55"/>
  <c r="E156" i="55"/>
  <c r="N156" i="55"/>
  <c r="F156" i="55" s="1"/>
  <c r="E152" i="55"/>
  <c r="C152" i="55"/>
  <c r="D152" i="55"/>
  <c r="N125" i="55"/>
  <c r="F125" i="55" s="1"/>
  <c r="E125" i="55"/>
  <c r="E127" i="55"/>
  <c r="D125" i="55"/>
  <c r="D126" i="55"/>
  <c r="M126" i="55"/>
  <c r="A127" i="55"/>
  <c r="D95" i="55"/>
  <c r="M95" i="55"/>
  <c r="N94" i="55"/>
  <c r="F94" i="55" s="1"/>
  <c r="E94" i="55"/>
  <c r="E93" i="55"/>
  <c r="M96" i="55"/>
  <c r="C96" i="55"/>
  <c r="N65" i="55"/>
  <c r="F65" i="55" s="1"/>
  <c r="E65" i="55"/>
  <c r="M66" i="55"/>
  <c r="C65" i="55"/>
  <c r="E63" i="55"/>
  <c r="D66" i="55"/>
  <c r="E33" i="55"/>
  <c r="E37" i="55"/>
  <c r="N34" i="55"/>
  <c r="F34" i="55" s="1"/>
  <c r="E34" i="55"/>
  <c r="E35" i="55"/>
  <c r="E36" i="55"/>
  <c r="N36" i="55"/>
  <c r="F36" i="55" s="1"/>
  <c r="E7" i="55"/>
  <c r="N7" i="55"/>
  <c r="F7" i="55" s="1"/>
  <c r="N5" i="55"/>
  <c r="F5" i="55" s="1"/>
  <c r="E5" i="55"/>
  <c r="E4" i="55"/>
  <c r="E8" i="55"/>
  <c r="D6" i="55"/>
  <c r="E6" i="55"/>
  <c r="E96" i="54"/>
  <c r="N96" i="54"/>
  <c r="F96" i="54" s="1"/>
  <c r="N94" i="54"/>
  <c r="F94" i="54" s="1"/>
  <c r="E94" i="54"/>
  <c r="M95" i="54"/>
  <c r="D95" i="54"/>
  <c r="E92" i="54"/>
  <c r="N65" i="54"/>
  <c r="F65" i="54" s="1"/>
  <c r="E65" i="54"/>
  <c r="E67" i="54"/>
  <c r="D66" i="54"/>
  <c r="D65" i="54"/>
  <c r="M66" i="54"/>
  <c r="E4" i="54"/>
  <c r="N5" i="54"/>
  <c r="F5" i="54" s="1"/>
  <c r="E5" i="54"/>
  <c r="N3" i="54"/>
  <c r="F3" i="54" s="1"/>
  <c r="M66" i="53"/>
  <c r="E63" i="53"/>
  <c r="E62" i="53"/>
  <c r="C62" i="53"/>
  <c r="D62" i="53"/>
  <c r="E35" i="53"/>
  <c r="D35" i="53"/>
  <c r="M36" i="53"/>
  <c r="M7" i="53"/>
  <c r="C6" i="53"/>
  <c r="E8" i="53"/>
  <c r="D7" i="53"/>
  <c r="M6" i="53"/>
  <c r="N35" i="52"/>
  <c r="F35" i="52" s="1"/>
  <c r="E35" i="52"/>
  <c r="D36" i="52"/>
  <c r="M36" i="52"/>
  <c r="N6" i="52"/>
  <c r="F6" i="52" s="1"/>
  <c r="E6" i="52"/>
  <c r="C6" i="52"/>
  <c r="M7" i="52"/>
  <c r="D7" i="52"/>
  <c r="E8" i="52"/>
  <c r="M6" i="51"/>
  <c r="C6" i="51"/>
  <c r="E4" i="51"/>
  <c r="D7" i="51"/>
  <c r="E8" i="51"/>
  <c r="E7" i="51"/>
  <c r="D3" i="51"/>
  <c r="M3" i="51"/>
  <c r="S32" i="25"/>
  <c r="N66" i="69" l="1"/>
  <c r="F66" i="69" s="1"/>
  <c r="E66" i="69"/>
  <c r="E65" i="69"/>
  <c r="N65" i="69"/>
  <c r="F65" i="69" s="1"/>
  <c r="N64" i="69"/>
  <c r="F64" i="69" s="1"/>
  <c r="E64" i="69"/>
  <c r="N67" i="69"/>
  <c r="F67" i="69" s="1"/>
  <c r="E67" i="69"/>
  <c r="N63" i="69"/>
  <c r="F63" i="69" s="1"/>
  <c r="E63" i="69"/>
  <c r="N64" i="55"/>
  <c r="F64" i="55" s="1"/>
  <c r="E64" i="55"/>
  <c r="E126" i="56"/>
  <c r="N124" i="55"/>
  <c r="F124" i="55" s="1"/>
  <c r="E124" i="55"/>
  <c r="E65" i="53"/>
  <c r="E6" i="54"/>
  <c r="N34" i="52"/>
  <c r="F34" i="52" s="1"/>
  <c r="E34" i="52"/>
  <c r="N4" i="52"/>
  <c r="F4" i="52" s="1"/>
  <c r="E4" i="52"/>
  <c r="E125" i="56"/>
  <c r="N125" i="56"/>
  <c r="F125" i="56" s="1"/>
  <c r="E92" i="56"/>
  <c r="N92" i="56"/>
  <c r="F92" i="56" s="1"/>
  <c r="N7" i="56"/>
  <c r="F7" i="56" s="1"/>
  <c r="E7" i="56"/>
  <c r="N6" i="56"/>
  <c r="F6" i="56" s="1"/>
  <c r="E6" i="56"/>
  <c r="N126" i="55"/>
  <c r="F126" i="55" s="1"/>
  <c r="E126" i="55"/>
  <c r="E96" i="55"/>
  <c r="N96" i="55"/>
  <c r="F96" i="55" s="1"/>
  <c r="N95" i="55"/>
  <c r="F95" i="55" s="1"/>
  <c r="E95" i="55"/>
  <c r="N66" i="55"/>
  <c r="F66" i="55" s="1"/>
  <c r="E66" i="55"/>
  <c r="N95" i="54"/>
  <c r="F95" i="54" s="1"/>
  <c r="E95" i="54"/>
  <c r="N66" i="54"/>
  <c r="F66" i="54" s="1"/>
  <c r="E66" i="54"/>
  <c r="N66" i="53"/>
  <c r="F66" i="53" s="1"/>
  <c r="E66" i="53"/>
  <c r="N36" i="53"/>
  <c r="F36" i="53" s="1"/>
  <c r="E36" i="53"/>
  <c r="N6" i="53"/>
  <c r="F6" i="53" s="1"/>
  <c r="E6" i="53"/>
  <c r="N7" i="53"/>
  <c r="F7" i="53" s="1"/>
  <c r="E7" i="53"/>
  <c r="N36" i="52"/>
  <c r="F36" i="52" s="1"/>
  <c r="E36" i="52"/>
  <c r="N7" i="52"/>
  <c r="F7" i="52" s="1"/>
  <c r="E7" i="52"/>
  <c r="N6" i="51"/>
  <c r="F6" i="51" s="1"/>
  <c r="E6" i="51"/>
  <c r="E3" i="51"/>
  <c r="N3" i="51"/>
  <c r="F3" i="51" s="1"/>
  <c r="G438" i="27" l="1"/>
  <c r="C255" i="32" s="1"/>
  <c r="F255" i="32" s="1"/>
  <c r="E255" i="32" s="1"/>
  <c r="B438" i="27"/>
  <c r="B255" i="32" s="1"/>
  <c r="G437" i="27"/>
  <c r="G254" i="32" s="1"/>
  <c r="B437" i="27"/>
  <c r="B254" i="32" s="1"/>
  <c r="G436" i="27"/>
  <c r="G253" i="32" s="1"/>
  <c r="B436" i="27"/>
  <c r="B253" i="32" s="1"/>
  <c r="G435" i="27"/>
  <c r="G252" i="32" s="1"/>
  <c r="B435" i="27"/>
  <c r="B252" i="32" s="1"/>
  <c r="G434" i="27"/>
  <c r="G251" i="32" s="1"/>
  <c r="B434" i="27"/>
  <c r="B251" i="32" s="1"/>
  <c r="G433" i="27"/>
  <c r="G250" i="32" s="1"/>
  <c r="B433" i="27"/>
  <c r="B250" i="32" s="1"/>
  <c r="C254" i="32" l="1"/>
  <c r="F254" i="32" s="1"/>
  <c r="E254" i="32" s="1"/>
  <c r="C253" i="32"/>
  <c r="F253" i="32" s="1"/>
  <c r="E253" i="32" s="1"/>
  <c r="C252" i="32"/>
  <c r="F252" i="32" s="1"/>
  <c r="E252" i="32" s="1"/>
  <c r="C251" i="32"/>
  <c r="F251" i="32" s="1"/>
  <c r="E251" i="32" s="1"/>
  <c r="C250" i="32"/>
  <c r="F250" i="32" s="1"/>
  <c r="E250" i="32" s="1"/>
  <c r="G255" i="32"/>
  <c r="B356" i="32"/>
  <c r="B357" i="32"/>
  <c r="B358" i="32"/>
  <c r="B359" i="32"/>
  <c r="B360" i="32"/>
  <c r="B361" i="32"/>
  <c r="B362" i="32"/>
  <c r="B363" i="32"/>
  <c r="B364" i="32"/>
  <c r="B365" i="32"/>
  <c r="B79" i="40"/>
  <c r="C79" i="40"/>
  <c r="C78" i="40"/>
  <c r="B78" i="40"/>
  <c r="A79" i="40"/>
  <c r="J79" i="40" s="1"/>
  <c r="A362" i="32" s="1"/>
  <c r="A78" i="40"/>
  <c r="J78" i="40" s="1"/>
  <c r="A361" i="32" s="1"/>
  <c r="C82" i="40"/>
  <c r="B82" i="40"/>
  <c r="A82" i="40"/>
  <c r="J82" i="40" s="1"/>
  <c r="A365" i="32" s="1"/>
  <c r="C81" i="40"/>
  <c r="B81" i="40"/>
  <c r="A81" i="40"/>
  <c r="J81" i="40" s="1"/>
  <c r="A364" i="32" s="1"/>
  <c r="C80" i="40"/>
  <c r="B80" i="40"/>
  <c r="A80" i="40"/>
  <c r="J80" i="40" s="1"/>
  <c r="A363" i="32" s="1"/>
  <c r="B76" i="40"/>
  <c r="C76" i="40"/>
  <c r="B77" i="40"/>
  <c r="C77" i="40"/>
  <c r="C75" i="40"/>
  <c r="B75" i="40"/>
  <c r="B74" i="40"/>
  <c r="C74" i="40"/>
  <c r="C73" i="40"/>
  <c r="B73" i="40"/>
  <c r="A76" i="40"/>
  <c r="J76" i="40" s="1"/>
  <c r="A359" i="32" s="1"/>
  <c r="A77" i="40"/>
  <c r="J77" i="40" s="1"/>
  <c r="A360" i="32" s="1"/>
  <c r="A75" i="40"/>
  <c r="J75" i="40" s="1"/>
  <c r="A358" i="32" s="1"/>
  <c r="A74" i="40"/>
  <c r="J74" i="40" s="1"/>
  <c r="A357" i="32" s="1"/>
  <c r="A73" i="40"/>
  <c r="J73" i="40" s="1"/>
  <c r="A356" i="32" s="1"/>
  <c r="G213" i="48"/>
  <c r="H213" i="48"/>
  <c r="J213" i="48"/>
  <c r="A213" i="48" s="1"/>
  <c r="K213" i="48"/>
  <c r="O213" i="48"/>
  <c r="P213" i="48"/>
  <c r="R213" i="48"/>
  <c r="G214" i="48"/>
  <c r="H214" i="48"/>
  <c r="J214" i="48"/>
  <c r="D214" i="48" s="1"/>
  <c r="K214" i="48"/>
  <c r="O214" i="48"/>
  <c r="P214" i="48"/>
  <c r="R214" i="48"/>
  <c r="G215" i="48"/>
  <c r="H215" i="48"/>
  <c r="J215" i="48"/>
  <c r="C215" i="48" s="1"/>
  <c r="K215" i="48"/>
  <c r="O215" i="48"/>
  <c r="P215" i="48"/>
  <c r="R215" i="48"/>
  <c r="G216" i="48"/>
  <c r="H216" i="48"/>
  <c r="J216" i="48"/>
  <c r="B216" i="48" s="1"/>
  <c r="K216" i="48"/>
  <c r="O216" i="48"/>
  <c r="P216" i="48"/>
  <c r="R216" i="48"/>
  <c r="G217" i="48"/>
  <c r="H217" i="48"/>
  <c r="J217" i="48"/>
  <c r="A217" i="48" s="1"/>
  <c r="K217" i="48"/>
  <c r="O217" i="48"/>
  <c r="P217" i="48"/>
  <c r="R217" i="48"/>
  <c r="G218" i="48"/>
  <c r="H218" i="48"/>
  <c r="J218" i="48"/>
  <c r="B218" i="48" s="1"/>
  <c r="K218" i="48"/>
  <c r="O218" i="48"/>
  <c r="P218" i="48"/>
  <c r="R218" i="48"/>
  <c r="G219" i="48"/>
  <c r="H219" i="48"/>
  <c r="J219" i="48"/>
  <c r="C219" i="48" s="1"/>
  <c r="K219" i="48"/>
  <c r="O219" i="48"/>
  <c r="P219" i="48"/>
  <c r="R219" i="48"/>
  <c r="G220" i="48"/>
  <c r="H220" i="48"/>
  <c r="J220" i="48"/>
  <c r="B220" i="48" s="1"/>
  <c r="K220" i="48"/>
  <c r="O220" i="48"/>
  <c r="P220" i="48"/>
  <c r="R220" i="48"/>
  <c r="G221" i="48"/>
  <c r="H221" i="48"/>
  <c r="J221" i="48"/>
  <c r="B221" i="48" s="1"/>
  <c r="K221" i="48"/>
  <c r="N221" i="48"/>
  <c r="O221" i="48"/>
  <c r="P221" i="48"/>
  <c r="R221" i="48"/>
  <c r="G222" i="48"/>
  <c r="H222" i="48"/>
  <c r="J222" i="48"/>
  <c r="B222" i="48" s="1"/>
  <c r="K222" i="48"/>
  <c r="O222" i="48"/>
  <c r="P222" i="48"/>
  <c r="R222" i="48"/>
  <c r="G223" i="48"/>
  <c r="H223" i="48"/>
  <c r="J223" i="48"/>
  <c r="C223" i="48" s="1"/>
  <c r="K223" i="48"/>
  <c r="O223" i="48"/>
  <c r="P223" i="48"/>
  <c r="R223" i="48"/>
  <c r="G224" i="48"/>
  <c r="H224" i="48"/>
  <c r="J224" i="48"/>
  <c r="B224" i="48" s="1"/>
  <c r="K224" i="48"/>
  <c r="O224" i="48"/>
  <c r="P224" i="48"/>
  <c r="R224" i="48"/>
  <c r="G225" i="48"/>
  <c r="H225" i="48"/>
  <c r="J225" i="48"/>
  <c r="B225" i="48" s="1"/>
  <c r="K225" i="48"/>
  <c r="N225" i="48"/>
  <c r="O225" i="48"/>
  <c r="P225" i="48"/>
  <c r="R225" i="48"/>
  <c r="G226" i="48"/>
  <c r="H226" i="48"/>
  <c r="J226" i="48"/>
  <c r="B226" i="48" s="1"/>
  <c r="K226" i="48"/>
  <c r="N226" i="48"/>
  <c r="O226" i="48"/>
  <c r="P226" i="48"/>
  <c r="R226" i="48"/>
  <c r="G227" i="48"/>
  <c r="H227" i="48"/>
  <c r="J227" i="48"/>
  <c r="C227" i="48" s="1"/>
  <c r="K227" i="48"/>
  <c r="O227" i="48"/>
  <c r="P227" i="48"/>
  <c r="R227" i="48"/>
  <c r="G228" i="48"/>
  <c r="H228" i="48"/>
  <c r="J228" i="48"/>
  <c r="B228" i="48" s="1"/>
  <c r="K228" i="48"/>
  <c r="O228" i="48"/>
  <c r="P228" i="48"/>
  <c r="R228" i="48"/>
  <c r="G229" i="48"/>
  <c r="H229" i="48"/>
  <c r="J229" i="48"/>
  <c r="B229" i="48" s="1"/>
  <c r="K229" i="48"/>
  <c r="O229" i="48"/>
  <c r="P229" i="48"/>
  <c r="R229" i="48"/>
  <c r="G230" i="48"/>
  <c r="H230" i="48"/>
  <c r="J230" i="48"/>
  <c r="B230" i="48" s="1"/>
  <c r="K230" i="48"/>
  <c r="O230" i="48"/>
  <c r="P230" i="48"/>
  <c r="R230" i="48"/>
  <c r="G231" i="48"/>
  <c r="H231" i="48"/>
  <c r="J231" i="48"/>
  <c r="C231" i="48" s="1"/>
  <c r="K231" i="48"/>
  <c r="O231" i="48"/>
  <c r="P231" i="48"/>
  <c r="R231" i="48"/>
  <c r="G232" i="48"/>
  <c r="H232" i="48"/>
  <c r="J232" i="48"/>
  <c r="B232" i="48" s="1"/>
  <c r="K232" i="48"/>
  <c r="O232" i="48"/>
  <c r="P232" i="48"/>
  <c r="R232" i="48"/>
  <c r="G233" i="48"/>
  <c r="H233" i="48"/>
  <c r="J233" i="48"/>
  <c r="B233" i="48" s="1"/>
  <c r="K233" i="48"/>
  <c r="O233" i="48"/>
  <c r="P233" i="48"/>
  <c r="R233" i="48"/>
  <c r="G234" i="48"/>
  <c r="H234" i="48"/>
  <c r="J234" i="48"/>
  <c r="B234" i="48" s="1"/>
  <c r="K234" i="48"/>
  <c r="O234" i="48"/>
  <c r="P234" i="48"/>
  <c r="R234" i="48"/>
  <c r="G235" i="48"/>
  <c r="H235" i="48"/>
  <c r="J235" i="48"/>
  <c r="C235" i="48" s="1"/>
  <c r="K235" i="48"/>
  <c r="O235" i="48"/>
  <c r="P235" i="48"/>
  <c r="R235" i="48"/>
  <c r="G236" i="48"/>
  <c r="H236" i="48"/>
  <c r="J236" i="48"/>
  <c r="B236" i="48" s="1"/>
  <c r="K236" i="48"/>
  <c r="O236" i="48"/>
  <c r="P236" i="48"/>
  <c r="R236" i="48"/>
  <c r="G237" i="48"/>
  <c r="H237" i="48"/>
  <c r="J237" i="48"/>
  <c r="B237" i="48" s="1"/>
  <c r="K237" i="48"/>
  <c r="O237" i="48"/>
  <c r="P237" i="48"/>
  <c r="R237" i="48"/>
  <c r="G238" i="48"/>
  <c r="H238" i="48"/>
  <c r="J238" i="48"/>
  <c r="B238" i="48" s="1"/>
  <c r="K238" i="48"/>
  <c r="O238" i="48"/>
  <c r="P238" i="48"/>
  <c r="R238" i="48"/>
  <c r="G239" i="48"/>
  <c r="H239" i="48"/>
  <c r="J239" i="48"/>
  <c r="C239" i="48" s="1"/>
  <c r="K239" i="48"/>
  <c r="O239" i="48"/>
  <c r="P239" i="48"/>
  <c r="R239" i="48"/>
  <c r="G240" i="48"/>
  <c r="H240" i="48"/>
  <c r="J240" i="48"/>
  <c r="B240" i="48" s="1"/>
  <c r="K240" i="48"/>
  <c r="O240" i="48"/>
  <c r="P240" i="48"/>
  <c r="R240" i="48"/>
  <c r="Q181" i="48"/>
  <c r="Q211" i="48"/>
  <c r="R212" i="48"/>
  <c r="P212" i="48"/>
  <c r="P211" i="48"/>
  <c r="R210" i="48"/>
  <c r="P210" i="48"/>
  <c r="G183" i="43"/>
  <c r="H183" i="43"/>
  <c r="J183" i="43"/>
  <c r="O183" i="43"/>
  <c r="P183" i="43"/>
  <c r="G184" i="43"/>
  <c r="H184" i="43"/>
  <c r="J184" i="43"/>
  <c r="O184" i="43"/>
  <c r="P184" i="43"/>
  <c r="G185" i="43"/>
  <c r="H185" i="43"/>
  <c r="J185" i="43"/>
  <c r="O185" i="43"/>
  <c r="P185" i="43"/>
  <c r="G186" i="43"/>
  <c r="H186" i="43"/>
  <c r="J186" i="43"/>
  <c r="O186" i="43"/>
  <c r="P186" i="43"/>
  <c r="G187" i="43"/>
  <c r="H187" i="43"/>
  <c r="J187" i="43"/>
  <c r="O187" i="43"/>
  <c r="P187" i="43"/>
  <c r="G188" i="43"/>
  <c r="H188" i="43"/>
  <c r="J188" i="43"/>
  <c r="C188" i="43" s="1"/>
  <c r="K188" i="43"/>
  <c r="O188" i="43"/>
  <c r="P188" i="43"/>
  <c r="G189" i="43"/>
  <c r="H189" i="43"/>
  <c r="J189" i="43"/>
  <c r="C189" i="43" s="1"/>
  <c r="K189" i="43"/>
  <c r="O189" i="43"/>
  <c r="P189" i="43"/>
  <c r="G190" i="43"/>
  <c r="H190" i="43"/>
  <c r="J190" i="43"/>
  <c r="N190" i="43" s="1"/>
  <c r="K190" i="43"/>
  <c r="O190" i="43"/>
  <c r="P190" i="43"/>
  <c r="G191" i="43"/>
  <c r="H191" i="43"/>
  <c r="J191" i="43"/>
  <c r="F191" i="43" s="1"/>
  <c r="K191" i="43"/>
  <c r="O191" i="43"/>
  <c r="P191" i="43"/>
  <c r="G192" i="43"/>
  <c r="H192" i="43"/>
  <c r="J192" i="43"/>
  <c r="C192" i="43" s="1"/>
  <c r="K192" i="43"/>
  <c r="O192" i="43"/>
  <c r="P192" i="43"/>
  <c r="G193" i="43"/>
  <c r="H193" i="43"/>
  <c r="J193" i="43"/>
  <c r="C193" i="43" s="1"/>
  <c r="K193" i="43"/>
  <c r="O193" i="43"/>
  <c r="P193" i="43"/>
  <c r="G194" i="43"/>
  <c r="H194" i="43"/>
  <c r="J194" i="43"/>
  <c r="N194" i="43" s="1"/>
  <c r="K194" i="43"/>
  <c r="O194" i="43"/>
  <c r="P194" i="43"/>
  <c r="G195" i="43"/>
  <c r="H195" i="43"/>
  <c r="J195" i="43"/>
  <c r="F195" i="43" s="1"/>
  <c r="K195" i="43"/>
  <c r="O195" i="43"/>
  <c r="P195" i="43"/>
  <c r="G196" i="43"/>
  <c r="H196" i="43"/>
  <c r="J196" i="43"/>
  <c r="C196" i="43" s="1"/>
  <c r="K196" i="43"/>
  <c r="O196" i="43"/>
  <c r="P196" i="43"/>
  <c r="G197" i="43"/>
  <c r="H197" i="43"/>
  <c r="J197" i="43"/>
  <c r="C197" i="43" s="1"/>
  <c r="K197" i="43"/>
  <c r="O197" i="43"/>
  <c r="P197" i="43"/>
  <c r="F198" i="43"/>
  <c r="G198" i="43"/>
  <c r="H198" i="43"/>
  <c r="J198" i="43"/>
  <c r="N198" i="43" s="1"/>
  <c r="K198" i="43"/>
  <c r="O198" i="43"/>
  <c r="P198" i="43"/>
  <c r="G199" i="43"/>
  <c r="H199" i="43"/>
  <c r="J199" i="43"/>
  <c r="F199" i="43" s="1"/>
  <c r="K199" i="43"/>
  <c r="O199" i="43"/>
  <c r="P199" i="43"/>
  <c r="G200" i="43"/>
  <c r="H200" i="43"/>
  <c r="J200" i="43"/>
  <c r="C200" i="43" s="1"/>
  <c r="K200" i="43"/>
  <c r="O200" i="43"/>
  <c r="P200" i="43"/>
  <c r="G201" i="43"/>
  <c r="H201" i="43"/>
  <c r="J201" i="43"/>
  <c r="K201" i="43"/>
  <c r="O201" i="43"/>
  <c r="P201" i="43"/>
  <c r="G202" i="43"/>
  <c r="H202" i="43"/>
  <c r="J202" i="43"/>
  <c r="N202" i="43" s="1"/>
  <c r="K202" i="43"/>
  <c r="O202" i="43"/>
  <c r="P202" i="43"/>
  <c r="G203" i="43"/>
  <c r="H203" i="43"/>
  <c r="J203" i="43"/>
  <c r="F203" i="43" s="1"/>
  <c r="K203" i="43"/>
  <c r="O203" i="43"/>
  <c r="P203" i="43"/>
  <c r="G204" i="43"/>
  <c r="H204" i="43"/>
  <c r="J204" i="43"/>
  <c r="A204" i="43" s="1"/>
  <c r="K204" i="43"/>
  <c r="O204" i="43"/>
  <c r="P204" i="43"/>
  <c r="G205" i="43"/>
  <c r="H205" i="43"/>
  <c r="J205" i="43"/>
  <c r="B205" i="43" s="1"/>
  <c r="K205" i="43"/>
  <c r="O205" i="43"/>
  <c r="P205" i="43"/>
  <c r="G206" i="43"/>
  <c r="H206" i="43"/>
  <c r="J206" i="43"/>
  <c r="B206" i="43" s="1"/>
  <c r="K206" i="43"/>
  <c r="O206" i="43"/>
  <c r="P206" i="43"/>
  <c r="G207" i="43"/>
  <c r="H207" i="43"/>
  <c r="J207" i="43"/>
  <c r="B207" i="43" s="1"/>
  <c r="K207" i="43"/>
  <c r="O207" i="43"/>
  <c r="P207" i="43"/>
  <c r="G208" i="43"/>
  <c r="H208" i="43"/>
  <c r="J208" i="43"/>
  <c r="B208" i="43" s="1"/>
  <c r="K208" i="43"/>
  <c r="O208" i="43"/>
  <c r="P208" i="43"/>
  <c r="G209" i="43"/>
  <c r="H209" i="43"/>
  <c r="J209" i="43"/>
  <c r="B209" i="43" s="1"/>
  <c r="K209" i="43"/>
  <c r="O209" i="43"/>
  <c r="P209" i="43"/>
  <c r="G210" i="43"/>
  <c r="H210" i="43"/>
  <c r="J210" i="43"/>
  <c r="B210" i="43" s="1"/>
  <c r="K210" i="43"/>
  <c r="O210" i="43"/>
  <c r="P210" i="43"/>
  <c r="Q181" i="43"/>
  <c r="O182" i="43"/>
  <c r="J182" i="43"/>
  <c r="H182" i="43"/>
  <c r="G182" i="43"/>
  <c r="P182" i="43"/>
  <c r="P180" i="43"/>
  <c r="G180" i="43"/>
  <c r="G183" i="45"/>
  <c r="H183" i="45"/>
  <c r="J183" i="45"/>
  <c r="L183" i="45" s="1"/>
  <c r="K183" i="45"/>
  <c r="O183" i="45"/>
  <c r="P183" i="45"/>
  <c r="G184" i="45"/>
  <c r="H184" i="45"/>
  <c r="J184" i="45"/>
  <c r="K184" i="45"/>
  <c r="O184" i="45"/>
  <c r="P184" i="45"/>
  <c r="G185" i="45"/>
  <c r="H185" i="45"/>
  <c r="J185" i="45"/>
  <c r="C185" i="45" s="1"/>
  <c r="K185" i="45"/>
  <c r="O185" i="45"/>
  <c r="P185" i="45"/>
  <c r="G186" i="45"/>
  <c r="H186" i="45"/>
  <c r="J186" i="45"/>
  <c r="L186" i="45" s="1"/>
  <c r="K186" i="45"/>
  <c r="O186" i="45"/>
  <c r="P186" i="45"/>
  <c r="G187" i="45"/>
  <c r="H187" i="45"/>
  <c r="J187" i="45"/>
  <c r="L187" i="45" s="1"/>
  <c r="K187" i="45"/>
  <c r="O187" i="45"/>
  <c r="P187" i="45"/>
  <c r="G188" i="45"/>
  <c r="H188" i="45"/>
  <c r="J188" i="45"/>
  <c r="C188" i="45" s="1"/>
  <c r="K188" i="45"/>
  <c r="O188" i="45"/>
  <c r="P188" i="45"/>
  <c r="G189" i="45"/>
  <c r="H189" i="45"/>
  <c r="J189" i="45"/>
  <c r="C189" i="45" s="1"/>
  <c r="K189" i="45"/>
  <c r="O189" i="45"/>
  <c r="P189" i="45"/>
  <c r="G190" i="45"/>
  <c r="H190" i="45"/>
  <c r="J190" i="45"/>
  <c r="C190" i="45" s="1"/>
  <c r="K190" i="45"/>
  <c r="O190" i="45"/>
  <c r="P190" i="45"/>
  <c r="G191" i="45"/>
  <c r="H191" i="45"/>
  <c r="J191" i="45"/>
  <c r="L191" i="45" s="1"/>
  <c r="K191" i="45"/>
  <c r="O191" i="45"/>
  <c r="P191" i="45"/>
  <c r="G192" i="45"/>
  <c r="H192" i="45"/>
  <c r="J192" i="45"/>
  <c r="C192" i="45" s="1"/>
  <c r="K192" i="45"/>
  <c r="O192" i="45"/>
  <c r="P192" i="45"/>
  <c r="G193" i="45"/>
  <c r="H193" i="45"/>
  <c r="J193" i="45"/>
  <c r="C193" i="45" s="1"/>
  <c r="K193" i="45"/>
  <c r="O193" i="45"/>
  <c r="P193" i="45"/>
  <c r="G194" i="45"/>
  <c r="H194" i="45"/>
  <c r="J194" i="45"/>
  <c r="K194" i="45"/>
  <c r="O194" i="45"/>
  <c r="P194" i="45"/>
  <c r="G195" i="45"/>
  <c r="H195" i="45"/>
  <c r="J195" i="45"/>
  <c r="L195" i="45" s="1"/>
  <c r="K195" i="45"/>
  <c r="O195" i="45"/>
  <c r="P195" i="45"/>
  <c r="G196" i="45"/>
  <c r="H196" i="45"/>
  <c r="J196" i="45"/>
  <c r="C196" i="45" s="1"/>
  <c r="K196" i="45"/>
  <c r="O196" i="45"/>
  <c r="P196" i="45"/>
  <c r="G197" i="45"/>
  <c r="H197" i="45"/>
  <c r="J197" i="45"/>
  <c r="C197" i="45" s="1"/>
  <c r="K197" i="45"/>
  <c r="O197" i="45"/>
  <c r="P197" i="45"/>
  <c r="G198" i="45"/>
  <c r="H198" i="45"/>
  <c r="J198" i="45"/>
  <c r="F198" i="45" s="1"/>
  <c r="K198" i="45"/>
  <c r="O198" i="45"/>
  <c r="P198" i="45"/>
  <c r="G199" i="45"/>
  <c r="H199" i="45"/>
  <c r="J199" i="45"/>
  <c r="L199" i="45" s="1"/>
  <c r="K199" i="45"/>
  <c r="O199" i="45"/>
  <c r="P199" i="45"/>
  <c r="G200" i="45"/>
  <c r="H200" i="45"/>
  <c r="J200" i="45"/>
  <c r="C200" i="45" s="1"/>
  <c r="K200" i="45"/>
  <c r="L200" i="45"/>
  <c r="O200" i="45"/>
  <c r="P200" i="45"/>
  <c r="G201" i="45"/>
  <c r="H201" i="45"/>
  <c r="J201" i="45"/>
  <c r="C201" i="45" s="1"/>
  <c r="K201" i="45"/>
  <c r="L201" i="45"/>
  <c r="O201" i="45"/>
  <c r="P201" i="45"/>
  <c r="G202" i="45"/>
  <c r="H202" i="45"/>
  <c r="J202" i="45"/>
  <c r="F202" i="45" s="1"/>
  <c r="K202" i="45"/>
  <c r="O202" i="45"/>
  <c r="P202" i="45"/>
  <c r="G203" i="45"/>
  <c r="H203" i="45"/>
  <c r="J203" i="45"/>
  <c r="L203" i="45" s="1"/>
  <c r="K203" i="45"/>
  <c r="O203" i="45"/>
  <c r="P203" i="45"/>
  <c r="G204" i="45"/>
  <c r="H204" i="45"/>
  <c r="J204" i="45"/>
  <c r="A204" i="45" s="1"/>
  <c r="K204" i="45"/>
  <c r="O204" i="45"/>
  <c r="P204" i="45"/>
  <c r="G205" i="45"/>
  <c r="H205" i="45"/>
  <c r="J205" i="45"/>
  <c r="B205" i="45" s="1"/>
  <c r="K205" i="45"/>
  <c r="O205" i="45"/>
  <c r="P205" i="45"/>
  <c r="G206" i="45"/>
  <c r="H206" i="45"/>
  <c r="J206" i="45"/>
  <c r="B206" i="45" s="1"/>
  <c r="K206" i="45"/>
  <c r="O206" i="45"/>
  <c r="P206" i="45"/>
  <c r="G207" i="45"/>
  <c r="H207" i="45"/>
  <c r="J207" i="45"/>
  <c r="B207" i="45" s="1"/>
  <c r="K207" i="45"/>
  <c r="O207" i="45"/>
  <c r="P207" i="45"/>
  <c r="G208" i="45"/>
  <c r="H208" i="45"/>
  <c r="J208" i="45"/>
  <c r="B208" i="45" s="1"/>
  <c r="K208" i="45"/>
  <c r="O208" i="45"/>
  <c r="P208" i="45"/>
  <c r="G209" i="45"/>
  <c r="H209" i="45"/>
  <c r="J209" i="45"/>
  <c r="B209" i="45" s="1"/>
  <c r="K209" i="45"/>
  <c r="O209" i="45"/>
  <c r="P209" i="45"/>
  <c r="G210" i="45"/>
  <c r="H210" i="45"/>
  <c r="J210" i="45"/>
  <c r="B210" i="45" s="1"/>
  <c r="K210" i="45"/>
  <c r="O210" i="45"/>
  <c r="P210" i="45"/>
  <c r="Q181" i="45"/>
  <c r="O182" i="45"/>
  <c r="K182" i="45"/>
  <c r="J182" i="45"/>
  <c r="M182" i="45" s="1"/>
  <c r="H182" i="45"/>
  <c r="G182" i="45"/>
  <c r="P182" i="45"/>
  <c r="P180" i="45"/>
  <c r="G180" i="45"/>
  <c r="Q151" i="26"/>
  <c r="G183" i="26"/>
  <c r="H183" i="26"/>
  <c r="J183" i="26"/>
  <c r="A183" i="26" s="1"/>
  <c r="K183" i="26"/>
  <c r="O183" i="26"/>
  <c r="P183" i="26"/>
  <c r="S183" i="26"/>
  <c r="G184" i="26"/>
  <c r="H184" i="26"/>
  <c r="J184" i="26"/>
  <c r="B184" i="26" s="1"/>
  <c r="K184" i="26"/>
  <c r="O184" i="26"/>
  <c r="P184" i="26"/>
  <c r="R184" i="26"/>
  <c r="G185" i="26"/>
  <c r="H185" i="26"/>
  <c r="J185" i="26"/>
  <c r="C185" i="26" s="1"/>
  <c r="K185" i="26"/>
  <c r="O185" i="26"/>
  <c r="P185" i="26"/>
  <c r="S185" i="26"/>
  <c r="G186" i="26"/>
  <c r="H186" i="26"/>
  <c r="J186" i="26"/>
  <c r="E186" i="26" s="1"/>
  <c r="K186" i="26"/>
  <c r="O186" i="26"/>
  <c r="P186" i="26"/>
  <c r="S186" i="26"/>
  <c r="G187" i="26"/>
  <c r="H187" i="26"/>
  <c r="J187" i="26"/>
  <c r="A187" i="26" s="1"/>
  <c r="K187" i="26"/>
  <c r="O187" i="26"/>
  <c r="P187" i="26"/>
  <c r="G188" i="26"/>
  <c r="H188" i="26"/>
  <c r="J188" i="26"/>
  <c r="B188" i="26" s="1"/>
  <c r="K188" i="26"/>
  <c r="O188" i="26"/>
  <c r="P188" i="26"/>
  <c r="S188" i="26"/>
  <c r="G189" i="26"/>
  <c r="H189" i="26"/>
  <c r="J189" i="26"/>
  <c r="C189" i="26" s="1"/>
  <c r="K189" i="26"/>
  <c r="O189" i="26"/>
  <c r="P189" i="26"/>
  <c r="S189" i="26"/>
  <c r="G190" i="26"/>
  <c r="H190" i="26"/>
  <c r="J190" i="26"/>
  <c r="B190" i="26" s="1"/>
  <c r="K190" i="26"/>
  <c r="O190" i="26"/>
  <c r="P190" i="26"/>
  <c r="S190" i="26"/>
  <c r="G191" i="26"/>
  <c r="H191" i="26"/>
  <c r="J191" i="26"/>
  <c r="K191" i="26"/>
  <c r="O191" i="26"/>
  <c r="P191" i="26"/>
  <c r="S191" i="26"/>
  <c r="G192" i="26"/>
  <c r="H192" i="26"/>
  <c r="J192" i="26"/>
  <c r="B192" i="26" s="1"/>
  <c r="K192" i="26"/>
  <c r="O192" i="26"/>
  <c r="P192" i="26"/>
  <c r="G193" i="26"/>
  <c r="H193" i="26"/>
  <c r="J193" i="26"/>
  <c r="C193" i="26" s="1"/>
  <c r="K193" i="26"/>
  <c r="O193" i="26"/>
  <c r="P193" i="26"/>
  <c r="S193" i="26"/>
  <c r="G194" i="26"/>
  <c r="H194" i="26"/>
  <c r="J194" i="26"/>
  <c r="B194" i="26" s="1"/>
  <c r="K194" i="26"/>
  <c r="O194" i="26"/>
  <c r="P194" i="26"/>
  <c r="S194" i="26"/>
  <c r="G195" i="26"/>
  <c r="H195" i="26"/>
  <c r="J195" i="26"/>
  <c r="L195" i="26" s="1"/>
  <c r="K195" i="26"/>
  <c r="O195" i="26"/>
  <c r="P195" i="26"/>
  <c r="S195" i="26"/>
  <c r="G196" i="26"/>
  <c r="H196" i="26"/>
  <c r="J196" i="26"/>
  <c r="E196" i="26" s="1"/>
  <c r="K196" i="26"/>
  <c r="O196" i="26"/>
  <c r="P196" i="26"/>
  <c r="S196" i="26"/>
  <c r="G197" i="26"/>
  <c r="H197" i="26"/>
  <c r="J197" i="26"/>
  <c r="C197" i="26" s="1"/>
  <c r="K197" i="26"/>
  <c r="O197" i="26"/>
  <c r="P197" i="26"/>
  <c r="S197" i="26"/>
  <c r="G198" i="26"/>
  <c r="H198" i="26"/>
  <c r="J198" i="26"/>
  <c r="D198" i="26" s="1"/>
  <c r="K198" i="26"/>
  <c r="O198" i="26"/>
  <c r="P198" i="26"/>
  <c r="S198" i="26"/>
  <c r="G199" i="26"/>
  <c r="H199" i="26"/>
  <c r="J199" i="26"/>
  <c r="K199" i="26"/>
  <c r="O199" i="26"/>
  <c r="P199" i="26"/>
  <c r="G200" i="26"/>
  <c r="H200" i="26"/>
  <c r="J200" i="26"/>
  <c r="B200" i="26" s="1"/>
  <c r="K200" i="26"/>
  <c r="L200" i="26"/>
  <c r="O200" i="26"/>
  <c r="P200" i="26"/>
  <c r="S200" i="26"/>
  <c r="G201" i="26"/>
  <c r="H201" i="26"/>
  <c r="J201" i="26"/>
  <c r="C201" i="26" s="1"/>
  <c r="K201" i="26"/>
  <c r="O201" i="26"/>
  <c r="P201" i="26"/>
  <c r="S201" i="26"/>
  <c r="G202" i="26"/>
  <c r="H202" i="26"/>
  <c r="J202" i="26"/>
  <c r="K202" i="26"/>
  <c r="O202" i="26"/>
  <c r="P202" i="26"/>
  <c r="S202" i="26"/>
  <c r="G203" i="26"/>
  <c r="H203" i="26"/>
  <c r="J203" i="26"/>
  <c r="K203" i="26"/>
  <c r="O203" i="26"/>
  <c r="P203" i="26"/>
  <c r="S203" i="26"/>
  <c r="G204" i="26"/>
  <c r="H204" i="26"/>
  <c r="J204" i="26"/>
  <c r="B204" i="26" s="1"/>
  <c r="K204" i="26"/>
  <c r="O204" i="26"/>
  <c r="P204" i="26"/>
  <c r="S204" i="26"/>
  <c r="G205" i="26"/>
  <c r="H205" i="26"/>
  <c r="J205" i="26"/>
  <c r="C205" i="26" s="1"/>
  <c r="K205" i="26"/>
  <c r="O205" i="26"/>
  <c r="P205" i="26"/>
  <c r="S205" i="26"/>
  <c r="G206" i="26"/>
  <c r="H206" i="26"/>
  <c r="J206" i="26"/>
  <c r="K206" i="26"/>
  <c r="O206" i="26"/>
  <c r="P206" i="26"/>
  <c r="S206" i="26"/>
  <c r="G207" i="26"/>
  <c r="H207" i="26"/>
  <c r="J207" i="26"/>
  <c r="C207" i="26" s="1"/>
  <c r="K207" i="26"/>
  <c r="O207" i="26"/>
  <c r="P207" i="26"/>
  <c r="S207" i="26"/>
  <c r="G208" i="26"/>
  <c r="H208" i="26"/>
  <c r="J208" i="26"/>
  <c r="B208" i="26" s="1"/>
  <c r="K208" i="26"/>
  <c r="N208" i="26"/>
  <c r="O208" i="26"/>
  <c r="P208" i="26"/>
  <c r="S208" i="26"/>
  <c r="G209" i="26"/>
  <c r="H209" i="26"/>
  <c r="J209" i="26"/>
  <c r="F209" i="26" s="1"/>
  <c r="K209" i="26"/>
  <c r="O209" i="26"/>
  <c r="P209" i="26"/>
  <c r="S209" i="26"/>
  <c r="G210" i="26"/>
  <c r="H210" i="26"/>
  <c r="J210" i="26"/>
  <c r="K210" i="26"/>
  <c r="O210" i="26"/>
  <c r="P210" i="26"/>
  <c r="S210" i="26"/>
  <c r="G182" i="26"/>
  <c r="H182" i="26"/>
  <c r="J182" i="26"/>
  <c r="A182" i="26" s="1"/>
  <c r="K182" i="26"/>
  <c r="O182" i="26"/>
  <c r="P182" i="26"/>
  <c r="S182" i="26"/>
  <c r="Q181" i="26"/>
  <c r="P181" i="26"/>
  <c r="R180" i="26"/>
  <c r="P180" i="26"/>
  <c r="G183" i="25"/>
  <c r="H183" i="25"/>
  <c r="J183" i="25"/>
  <c r="D183" i="25" s="1"/>
  <c r="K183" i="25"/>
  <c r="O183" i="25"/>
  <c r="P183" i="25"/>
  <c r="G184" i="25"/>
  <c r="H184" i="25"/>
  <c r="J184" i="25"/>
  <c r="C184" i="25" s="1"/>
  <c r="K184" i="25"/>
  <c r="O184" i="25"/>
  <c r="P184" i="25"/>
  <c r="G185" i="25"/>
  <c r="H185" i="25"/>
  <c r="J185" i="25"/>
  <c r="N185" i="25" s="1"/>
  <c r="K185" i="25"/>
  <c r="O185" i="25"/>
  <c r="P185" i="25"/>
  <c r="E186" i="25"/>
  <c r="G186" i="25"/>
  <c r="H186" i="25"/>
  <c r="J186" i="25"/>
  <c r="N186" i="25" s="1"/>
  <c r="K186" i="25"/>
  <c r="O186" i="25"/>
  <c r="P186" i="25"/>
  <c r="G187" i="25"/>
  <c r="H187" i="25"/>
  <c r="J187" i="25"/>
  <c r="R187" i="25" s="1"/>
  <c r="K187" i="25"/>
  <c r="O187" i="25"/>
  <c r="P187" i="25"/>
  <c r="G188" i="25"/>
  <c r="H188" i="25"/>
  <c r="J188" i="25"/>
  <c r="R188" i="25" s="1"/>
  <c r="K188" i="25"/>
  <c r="O188" i="25"/>
  <c r="P188" i="25"/>
  <c r="G189" i="25"/>
  <c r="H189" i="25"/>
  <c r="J189" i="25"/>
  <c r="K189" i="25"/>
  <c r="O189" i="25"/>
  <c r="P189" i="25"/>
  <c r="G190" i="25"/>
  <c r="H190" i="25"/>
  <c r="J190" i="25"/>
  <c r="M190" i="25" s="1"/>
  <c r="K190" i="25"/>
  <c r="O190" i="25"/>
  <c r="P190" i="25"/>
  <c r="G191" i="25"/>
  <c r="H191" i="25"/>
  <c r="J191" i="25"/>
  <c r="R191" i="25" s="1"/>
  <c r="K191" i="25"/>
  <c r="O191" i="25"/>
  <c r="P191" i="25"/>
  <c r="G192" i="25"/>
  <c r="H192" i="25"/>
  <c r="J192" i="25"/>
  <c r="C192" i="25" s="1"/>
  <c r="K192" i="25"/>
  <c r="O192" i="25"/>
  <c r="P192" i="25"/>
  <c r="G193" i="25"/>
  <c r="H193" i="25"/>
  <c r="J193" i="25"/>
  <c r="K193" i="25"/>
  <c r="O193" i="25"/>
  <c r="P193" i="25"/>
  <c r="G194" i="25"/>
  <c r="H194" i="25"/>
  <c r="J194" i="25"/>
  <c r="M194" i="25" s="1"/>
  <c r="K194" i="25"/>
  <c r="O194" i="25"/>
  <c r="P194" i="25"/>
  <c r="G195" i="25"/>
  <c r="H195" i="25"/>
  <c r="J195" i="25"/>
  <c r="N195" i="25" s="1"/>
  <c r="K195" i="25"/>
  <c r="O195" i="25"/>
  <c r="P195" i="25"/>
  <c r="G196" i="25"/>
  <c r="H196" i="25"/>
  <c r="J196" i="25"/>
  <c r="C196" i="25" s="1"/>
  <c r="K196" i="25"/>
  <c r="O196" i="25"/>
  <c r="P196" i="25"/>
  <c r="G197" i="25"/>
  <c r="H197" i="25"/>
  <c r="J197" i="25"/>
  <c r="R197" i="25" s="1"/>
  <c r="K197" i="25"/>
  <c r="O197" i="25"/>
  <c r="P197" i="25"/>
  <c r="G198" i="25"/>
  <c r="H198" i="25"/>
  <c r="J198" i="25"/>
  <c r="R198" i="25" s="1"/>
  <c r="K198" i="25"/>
  <c r="O198" i="25"/>
  <c r="P198" i="25"/>
  <c r="G199" i="25"/>
  <c r="H199" i="25"/>
  <c r="J199" i="25"/>
  <c r="R199" i="25" s="1"/>
  <c r="K199" i="25"/>
  <c r="O199" i="25"/>
  <c r="P199" i="25"/>
  <c r="G200" i="25"/>
  <c r="H200" i="25"/>
  <c r="J200" i="25"/>
  <c r="K200" i="25"/>
  <c r="O200" i="25"/>
  <c r="P200" i="25"/>
  <c r="G201" i="25"/>
  <c r="H201" i="25"/>
  <c r="J201" i="25"/>
  <c r="K201" i="25"/>
  <c r="O201" i="25"/>
  <c r="P201" i="25"/>
  <c r="G202" i="25"/>
  <c r="H202" i="25"/>
  <c r="J202" i="25"/>
  <c r="R202" i="25" s="1"/>
  <c r="K202" i="25"/>
  <c r="O202" i="25"/>
  <c r="P202" i="25"/>
  <c r="G203" i="25"/>
  <c r="H203" i="25"/>
  <c r="J203" i="25"/>
  <c r="A203" i="25" s="1"/>
  <c r="K203" i="25"/>
  <c r="M203" i="25"/>
  <c r="O203" i="25"/>
  <c r="P203" i="25"/>
  <c r="G204" i="25"/>
  <c r="H204" i="25"/>
  <c r="J204" i="25"/>
  <c r="N204" i="25" s="1"/>
  <c r="K204" i="25"/>
  <c r="O204" i="25"/>
  <c r="P204" i="25"/>
  <c r="G205" i="25"/>
  <c r="H205" i="25"/>
  <c r="J205" i="25"/>
  <c r="K205" i="25"/>
  <c r="O205" i="25"/>
  <c r="P205" i="25"/>
  <c r="G206" i="25"/>
  <c r="H206" i="25"/>
  <c r="J206" i="25"/>
  <c r="R206" i="25" s="1"/>
  <c r="K206" i="25"/>
  <c r="O206" i="25"/>
  <c r="P206" i="25"/>
  <c r="G207" i="25"/>
  <c r="H207" i="25"/>
  <c r="J207" i="25"/>
  <c r="I207" i="25" s="1"/>
  <c r="K207" i="25"/>
  <c r="O207" i="25"/>
  <c r="P207" i="25"/>
  <c r="G208" i="25"/>
  <c r="H208" i="25"/>
  <c r="J208" i="25"/>
  <c r="K208" i="25"/>
  <c r="O208" i="25"/>
  <c r="P208" i="25"/>
  <c r="G209" i="25"/>
  <c r="H209" i="25"/>
  <c r="J209" i="25"/>
  <c r="R209" i="25" s="1"/>
  <c r="K209" i="25"/>
  <c r="O209" i="25"/>
  <c r="P209" i="25"/>
  <c r="G210" i="25"/>
  <c r="H210" i="25"/>
  <c r="J210" i="25"/>
  <c r="N210" i="25" s="1"/>
  <c r="K210" i="25"/>
  <c r="O210" i="25"/>
  <c r="P210" i="25"/>
  <c r="Q181" i="25"/>
  <c r="O182" i="25"/>
  <c r="K182" i="25"/>
  <c r="J182" i="25"/>
  <c r="H182" i="25"/>
  <c r="G182" i="25"/>
  <c r="P182" i="25"/>
  <c r="P181" i="25"/>
  <c r="G213" i="24"/>
  <c r="H213" i="24"/>
  <c r="J213" i="24"/>
  <c r="O213" i="24"/>
  <c r="G214" i="24"/>
  <c r="H214" i="24"/>
  <c r="J214" i="24"/>
  <c r="O214" i="24"/>
  <c r="G215" i="24"/>
  <c r="H215" i="24"/>
  <c r="J215" i="24"/>
  <c r="O215" i="24"/>
  <c r="G216" i="24"/>
  <c r="H216" i="24"/>
  <c r="J216" i="24"/>
  <c r="O216" i="24"/>
  <c r="G217" i="24"/>
  <c r="H217" i="24"/>
  <c r="J217" i="24"/>
  <c r="O217" i="24"/>
  <c r="G218" i="24"/>
  <c r="H218" i="24"/>
  <c r="J218" i="24"/>
  <c r="A218" i="24" s="1"/>
  <c r="K218" i="24"/>
  <c r="O218" i="24"/>
  <c r="G219" i="24"/>
  <c r="H219" i="24"/>
  <c r="J219" i="24"/>
  <c r="C219" i="24" s="1"/>
  <c r="K219" i="24"/>
  <c r="O219" i="24"/>
  <c r="G220" i="24"/>
  <c r="H220" i="24"/>
  <c r="J220" i="24"/>
  <c r="C220" i="24" s="1"/>
  <c r="K220" i="24"/>
  <c r="O220" i="24"/>
  <c r="G221" i="24"/>
  <c r="H221" i="24"/>
  <c r="J221" i="24"/>
  <c r="K221" i="24"/>
  <c r="O221" i="24"/>
  <c r="G222" i="24"/>
  <c r="H222" i="24"/>
  <c r="J222" i="24"/>
  <c r="C222" i="24" s="1"/>
  <c r="K222" i="24"/>
  <c r="O222" i="24"/>
  <c r="G223" i="24"/>
  <c r="H223" i="24"/>
  <c r="J223" i="24"/>
  <c r="B223" i="24" s="1"/>
  <c r="K223" i="24"/>
  <c r="O223" i="24"/>
  <c r="G224" i="24"/>
  <c r="H224" i="24"/>
  <c r="J224" i="24"/>
  <c r="C224" i="24" s="1"/>
  <c r="K224" i="24"/>
  <c r="O224" i="24"/>
  <c r="G225" i="24"/>
  <c r="H225" i="24"/>
  <c r="J225" i="24"/>
  <c r="K225" i="24"/>
  <c r="O225" i="24"/>
  <c r="G226" i="24"/>
  <c r="H226" i="24"/>
  <c r="J226" i="24"/>
  <c r="B226" i="24" s="1"/>
  <c r="K226" i="24"/>
  <c r="O226" i="24"/>
  <c r="G227" i="24"/>
  <c r="H227" i="24"/>
  <c r="J227" i="24"/>
  <c r="C227" i="24" s="1"/>
  <c r="K227" i="24"/>
  <c r="O227" i="24"/>
  <c r="G228" i="24"/>
  <c r="H228" i="24"/>
  <c r="J228" i="24"/>
  <c r="B228" i="24" s="1"/>
  <c r="K228" i="24"/>
  <c r="O228" i="24"/>
  <c r="G229" i="24"/>
  <c r="H229" i="24"/>
  <c r="J229" i="24"/>
  <c r="K229" i="24"/>
  <c r="O229" i="24"/>
  <c r="G230" i="24"/>
  <c r="H230" i="24"/>
  <c r="J230" i="24"/>
  <c r="B230" i="24" s="1"/>
  <c r="K230" i="24"/>
  <c r="O230" i="24"/>
  <c r="G231" i="24"/>
  <c r="H231" i="24"/>
  <c r="J231" i="24"/>
  <c r="C231" i="24" s="1"/>
  <c r="K231" i="24"/>
  <c r="O231" i="24"/>
  <c r="G232" i="24"/>
  <c r="H232" i="24"/>
  <c r="J232" i="24"/>
  <c r="B232" i="24" s="1"/>
  <c r="K232" i="24"/>
  <c r="O232" i="24"/>
  <c r="G233" i="24"/>
  <c r="H233" i="24"/>
  <c r="J233" i="24"/>
  <c r="K233" i="24"/>
  <c r="O233" i="24"/>
  <c r="G234" i="24"/>
  <c r="H234" i="24"/>
  <c r="J234" i="24"/>
  <c r="A234" i="24" s="1"/>
  <c r="K234" i="24"/>
  <c r="O234" i="24"/>
  <c r="G235" i="24"/>
  <c r="H235" i="24"/>
  <c r="J235" i="24"/>
  <c r="A235" i="24" s="1"/>
  <c r="K235" i="24"/>
  <c r="O235" i="24"/>
  <c r="G236" i="24"/>
  <c r="H236" i="24"/>
  <c r="J236" i="24"/>
  <c r="A236" i="24" s="1"/>
  <c r="K236" i="24"/>
  <c r="O236" i="24"/>
  <c r="G237" i="24"/>
  <c r="H237" i="24"/>
  <c r="J237" i="24"/>
  <c r="A237" i="24" s="1"/>
  <c r="K237" i="24"/>
  <c r="O237" i="24"/>
  <c r="G238" i="24"/>
  <c r="H238" i="24"/>
  <c r="J238" i="24"/>
  <c r="A238" i="24" s="1"/>
  <c r="K238" i="24"/>
  <c r="O238" i="24"/>
  <c r="G239" i="24"/>
  <c r="H239" i="24"/>
  <c r="J239" i="24"/>
  <c r="A239" i="24" s="1"/>
  <c r="K239" i="24"/>
  <c r="O239" i="24"/>
  <c r="G240" i="24"/>
  <c r="H240" i="24"/>
  <c r="J240" i="24"/>
  <c r="A240" i="24" s="1"/>
  <c r="K240" i="24"/>
  <c r="O240" i="24"/>
  <c r="Q211" i="24"/>
  <c r="O212" i="24"/>
  <c r="J212" i="24"/>
  <c r="H212" i="24"/>
  <c r="G212" i="24"/>
  <c r="G213" i="8"/>
  <c r="H213" i="8"/>
  <c r="J213" i="8"/>
  <c r="G214" i="8"/>
  <c r="H214" i="8"/>
  <c r="J214" i="8"/>
  <c r="G215" i="8"/>
  <c r="H215" i="8"/>
  <c r="J215" i="8"/>
  <c r="O215" i="8" s="1"/>
  <c r="G216" i="8"/>
  <c r="H216" i="8"/>
  <c r="J216" i="8"/>
  <c r="O216" i="8" s="1"/>
  <c r="S216" i="8" s="1"/>
  <c r="G217" i="8"/>
  <c r="H217" i="8"/>
  <c r="J217" i="8"/>
  <c r="O217" i="8" s="1"/>
  <c r="S217" i="8" s="1"/>
  <c r="G218" i="8"/>
  <c r="H218" i="8"/>
  <c r="J218" i="8"/>
  <c r="R218" i="8" s="1"/>
  <c r="K218" i="8"/>
  <c r="G219" i="8"/>
  <c r="H219" i="8"/>
  <c r="J219" i="8"/>
  <c r="O219" i="8" s="1"/>
  <c r="K219" i="8"/>
  <c r="G220" i="8"/>
  <c r="H220" i="8"/>
  <c r="J220" i="8"/>
  <c r="D220" i="8" s="1"/>
  <c r="K220" i="8"/>
  <c r="G221" i="8"/>
  <c r="H221" i="8"/>
  <c r="J221" i="8"/>
  <c r="S221" i="8" s="1"/>
  <c r="K221" i="8"/>
  <c r="G222" i="8"/>
  <c r="H222" i="8"/>
  <c r="J222" i="8"/>
  <c r="A222" i="8" s="1"/>
  <c r="K222" i="8"/>
  <c r="G223" i="8"/>
  <c r="H223" i="8"/>
  <c r="J223" i="8"/>
  <c r="O223" i="8" s="1"/>
  <c r="K223" i="8"/>
  <c r="G224" i="8"/>
  <c r="H224" i="8"/>
  <c r="J224" i="8"/>
  <c r="A224" i="8" s="1"/>
  <c r="K224" i="8"/>
  <c r="G225" i="8"/>
  <c r="H225" i="8"/>
  <c r="J225" i="8"/>
  <c r="A225" i="8" s="1"/>
  <c r="K225" i="8"/>
  <c r="G226" i="8"/>
  <c r="H226" i="8"/>
  <c r="J226" i="8"/>
  <c r="O226" i="8" s="1"/>
  <c r="K226" i="8"/>
  <c r="G227" i="8"/>
  <c r="H227" i="8"/>
  <c r="J227" i="8"/>
  <c r="O227" i="8" s="1"/>
  <c r="K227" i="8"/>
  <c r="G228" i="8"/>
  <c r="H228" i="8"/>
  <c r="J228" i="8"/>
  <c r="A228" i="8" s="1"/>
  <c r="K228" i="8"/>
  <c r="G229" i="8"/>
  <c r="H229" i="8"/>
  <c r="J229" i="8"/>
  <c r="A229" i="8" s="1"/>
  <c r="K229" i="8"/>
  <c r="G230" i="8"/>
  <c r="H230" i="8"/>
  <c r="J230" i="8"/>
  <c r="O230" i="8" s="1"/>
  <c r="K230" i="8"/>
  <c r="G231" i="8"/>
  <c r="H231" i="8"/>
  <c r="J231" i="8"/>
  <c r="O231" i="8" s="1"/>
  <c r="K231" i="8"/>
  <c r="G232" i="8"/>
  <c r="H232" i="8"/>
  <c r="J232" i="8"/>
  <c r="O232" i="8" s="1"/>
  <c r="K232" i="8"/>
  <c r="S232" i="8"/>
  <c r="G233" i="8"/>
  <c r="H233" i="8"/>
  <c r="J233" i="8"/>
  <c r="A233" i="8" s="1"/>
  <c r="K233" i="8"/>
  <c r="G234" i="8"/>
  <c r="H234" i="8"/>
  <c r="J234" i="8"/>
  <c r="O234" i="8" s="1"/>
  <c r="K234" i="8"/>
  <c r="G235" i="8"/>
  <c r="H235" i="8"/>
  <c r="J235" i="8"/>
  <c r="O235" i="8" s="1"/>
  <c r="K235" i="8"/>
  <c r="G236" i="8"/>
  <c r="H236" i="8"/>
  <c r="J236" i="8"/>
  <c r="B236" i="8" s="1"/>
  <c r="K236" i="8"/>
  <c r="G237" i="8"/>
  <c r="H237" i="8"/>
  <c r="J237" i="8"/>
  <c r="A237" i="8" s="1"/>
  <c r="K237" i="8"/>
  <c r="G238" i="8"/>
  <c r="H238" i="8"/>
  <c r="J238" i="8"/>
  <c r="O238" i="8" s="1"/>
  <c r="K238" i="8"/>
  <c r="G239" i="8"/>
  <c r="H239" i="8"/>
  <c r="J239" i="8"/>
  <c r="O239" i="8" s="1"/>
  <c r="K239" i="8"/>
  <c r="G240" i="8"/>
  <c r="H240" i="8"/>
  <c r="J240" i="8"/>
  <c r="O240" i="8" s="1"/>
  <c r="K240" i="8"/>
  <c r="Q211" i="8"/>
  <c r="J212" i="8"/>
  <c r="O212" i="8" s="1"/>
  <c r="H212" i="8"/>
  <c r="G212" i="8"/>
  <c r="K210" i="8"/>
  <c r="J210" i="8"/>
  <c r="S210" i="8" s="1"/>
  <c r="H210" i="8"/>
  <c r="G210" i="8"/>
  <c r="B210" i="8"/>
  <c r="G170" i="13"/>
  <c r="G171" i="13"/>
  <c r="G169" i="13"/>
  <c r="G168" i="13"/>
  <c r="G167" i="13"/>
  <c r="G162" i="13"/>
  <c r="G163" i="13"/>
  <c r="G164" i="13"/>
  <c r="G165" i="13"/>
  <c r="G166" i="13"/>
  <c r="G161" i="13"/>
  <c r="A168" i="13"/>
  <c r="E168" i="13" s="1"/>
  <c r="A162" i="13"/>
  <c r="E162" i="13" s="1"/>
  <c r="A163" i="13"/>
  <c r="E163" i="13" s="1"/>
  <c r="A165" i="13"/>
  <c r="E165" i="13" s="1"/>
  <c r="A166" i="13"/>
  <c r="E166" i="13" s="1"/>
  <c r="A161" i="13"/>
  <c r="E161" i="13" s="1"/>
  <c r="G250" i="7"/>
  <c r="G251" i="7"/>
  <c r="G249" i="7"/>
  <c r="G247" i="7"/>
  <c r="G248" i="7"/>
  <c r="G246" i="7"/>
  <c r="G242" i="7"/>
  <c r="G243" i="7"/>
  <c r="G244" i="7"/>
  <c r="G245" i="7"/>
  <c r="G241" i="7"/>
  <c r="A247" i="7"/>
  <c r="E247" i="7" s="1"/>
  <c r="A242" i="7"/>
  <c r="E242" i="7" s="1"/>
  <c r="A243" i="7"/>
  <c r="E243" i="7" s="1"/>
  <c r="A244" i="7"/>
  <c r="E244" i="7" s="1"/>
  <c r="A245" i="7"/>
  <c r="E245" i="7" s="1"/>
  <c r="B83" i="11"/>
  <c r="C83" i="11" s="1"/>
  <c r="D83" i="11" s="1"/>
  <c r="E83" i="11" s="1"/>
  <c r="F83" i="11" s="1"/>
  <c r="G83" i="11" s="1"/>
  <c r="H83" i="11" s="1"/>
  <c r="I83" i="11" s="1"/>
  <c r="J83" i="11" s="1"/>
  <c r="K83" i="11" s="1"/>
  <c r="L83" i="11" s="1"/>
  <c r="M83" i="11" s="1"/>
  <c r="N83" i="11" s="1"/>
  <c r="O83" i="11" s="1"/>
  <c r="P83" i="11" s="1"/>
  <c r="Q83" i="11" s="1"/>
  <c r="R83" i="11" s="1"/>
  <c r="S83" i="11" s="1"/>
  <c r="T83" i="11" s="1"/>
  <c r="U83" i="11" s="1"/>
  <c r="V83" i="11" s="1"/>
  <c r="W83" i="11" s="1"/>
  <c r="X83" i="11" s="1"/>
  <c r="Y83" i="11" s="1"/>
  <c r="Z83" i="11" s="1"/>
  <c r="AA83" i="11" s="1"/>
  <c r="A83" i="11"/>
  <c r="B82" i="11"/>
  <c r="C82" i="11" s="1"/>
  <c r="D82" i="11" s="1"/>
  <c r="E82" i="11" s="1"/>
  <c r="F82" i="11" s="1"/>
  <c r="G82" i="11" s="1"/>
  <c r="H82" i="11" s="1"/>
  <c r="I82" i="11" s="1"/>
  <c r="J82" i="11" s="1"/>
  <c r="K82" i="11" s="1"/>
  <c r="L82" i="11" s="1"/>
  <c r="M82" i="11" s="1"/>
  <c r="N82" i="11" s="1"/>
  <c r="O82" i="11" s="1"/>
  <c r="P82" i="11" s="1"/>
  <c r="Q82" i="11" s="1"/>
  <c r="R82" i="11" s="1"/>
  <c r="S82" i="11" s="1"/>
  <c r="T82" i="11" s="1"/>
  <c r="U82" i="11" s="1"/>
  <c r="V82" i="11" s="1"/>
  <c r="W82" i="11" s="1"/>
  <c r="X82" i="11" s="1"/>
  <c r="Y82" i="11" s="1"/>
  <c r="Z82" i="11" s="1"/>
  <c r="AA82" i="11" s="1"/>
  <c r="A82" i="11"/>
  <c r="B86" i="11"/>
  <c r="C86" i="11" s="1"/>
  <c r="D86" i="11" s="1"/>
  <c r="E86" i="11" s="1"/>
  <c r="F86" i="11" s="1"/>
  <c r="G86" i="11" s="1"/>
  <c r="H86" i="11" s="1"/>
  <c r="I86" i="11" s="1"/>
  <c r="J86" i="11" s="1"/>
  <c r="K86" i="11" s="1"/>
  <c r="L86" i="11" s="1"/>
  <c r="M86" i="11" s="1"/>
  <c r="N86" i="11" s="1"/>
  <c r="O86" i="11" s="1"/>
  <c r="P86" i="11" s="1"/>
  <c r="Q86" i="11" s="1"/>
  <c r="R86" i="11" s="1"/>
  <c r="S86" i="11" s="1"/>
  <c r="T86" i="11" s="1"/>
  <c r="U86" i="11" s="1"/>
  <c r="V86" i="11" s="1"/>
  <c r="W86" i="11" s="1"/>
  <c r="X86" i="11" s="1"/>
  <c r="Y86" i="11" s="1"/>
  <c r="Z86" i="11" s="1"/>
  <c r="AA86" i="11" s="1"/>
  <c r="A86" i="11"/>
  <c r="B85" i="11"/>
  <c r="C85" i="11" s="1"/>
  <c r="D85" i="11" s="1"/>
  <c r="E85" i="11" s="1"/>
  <c r="F85" i="11" s="1"/>
  <c r="G85" i="11" s="1"/>
  <c r="H85" i="11" s="1"/>
  <c r="I85" i="11" s="1"/>
  <c r="J85" i="11" s="1"/>
  <c r="K85" i="11" s="1"/>
  <c r="L85" i="11" s="1"/>
  <c r="M85" i="11" s="1"/>
  <c r="N85" i="11" s="1"/>
  <c r="O85" i="11" s="1"/>
  <c r="P85" i="11" s="1"/>
  <c r="Q85" i="11" s="1"/>
  <c r="R85" i="11" s="1"/>
  <c r="S85" i="11" s="1"/>
  <c r="T85" i="11" s="1"/>
  <c r="U85" i="11" s="1"/>
  <c r="V85" i="11" s="1"/>
  <c r="W85" i="11" s="1"/>
  <c r="X85" i="11" s="1"/>
  <c r="Y85" i="11" s="1"/>
  <c r="Z85" i="11" s="1"/>
  <c r="AA85" i="11" s="1"/>
  <c r="A85" i="11"/>
  <c r="B84" i="11"/>
  <c r="C84" i="11" s="1"/>
  <c r="D84" i="11" s="1"/>
  <c r="E84" i="11" s="1"/>
  <c r="F84" i="11" s="1"/>
  <c r="G84" i="11" s="1"/>
  <c r="H84" i="11" s="1"/>
  <c r="I84" i="11" s="1"/>
  <c r="J84" i="11" s="1"/>
  <c r="K84" i="11" s="1"/>
  <c r="L84" i="11" s="1"/>
  <c r="M84" i="11" s="1"/>
  <c r="N84" i="11" s="1"/>
  <c r="O84" i="11" s="1"/>
  <c r="P84" i="11" s="1"/>
  <c r="Q84" i="11" s="1"/>
  <c r="R84" i="11" s="1"/>
  <c r="S84" i="11" s="1"/>
  <c r="T84" i="11" s="1"/>
  <c r="U84" i="11" s="1"/>
  <c r="V84" i="11" s="1"/>
  <c r="W84" i="11" s="1"/>
  <c r="X84" i="11" s="1"/>
  <c r="Y84" i="11" s="1"/>
  <c r="Z84" i="11" s="1"/>
  <c r="AA84" i="11" s="1"/>
  <c r="A84" i="11"/>
  <c r="K187" i="43"/>
  <c r="L187" i="43" s="1"/>
  <c r="K186" i="43"/>
  <c r="K185" i="43"/>
  <c r="K184" i="43"/>
  <c r="L184" i="43" s="1"/>
  <c r="D184" i="43" s="1"/>
  <c r="K183" i="43"/>
  <c r="L183" i="43" s="1"/>
  <c r="D183" i="43" s="1"/>
  <c r="K182" i="43"/>
  <c r="L182" i="43" s="1"/>
  <c r="M182" i="43" s="1"/>
  <c r="E182" i="43" s="1"/>
  <c r="K217" i="24"/>
  <c r="K217" i="8"/>
  <c r="K216" i="24"/>
  <c r="K216" i="8"/>
  <c r="K215" i="24"/>
  <c r="K215" i="8"/>
  <c r="K214" i="24"/>
  <c r="L214" i="24" s="1"/>
  <c r="K214" i="8"/>
  <c r="K213" i="24"/>
  <c r="K213" i="8"/>
  <c r="K212" i="24"/>
  <c r="K212" i="8"/>
  <c r="K134" i="32"/>
  <c r="J134" i="32"/>
  <c r="K133" i="32"/>
  <c r="J133" i="32"/>
  <c r="K132" i="32"/>
  <c r="J132" i="32"/>
  <c r="K129" i="32"/>
  <c r="J129" i="32"/>
  <c r="K128" i="32"/>
  <c r="J128" i="32"/>
  <c r="K127" i="32"/>
  <c r="J127" i="32"/>
  <c r="K124" i="32"/>
  <c r="J124" i="32"/>
  <c r="K123" i="32"/>
  <c r="J123" i="32"/>
  <c r="K122" i="32"/>
  <c r="J122" i="32"/>
  <c r="N204" i="26" l="1"/>
  <c r="M184" i="26"/>
  <c r="I208" i="26"/>
  <c r="N200" i="45"/>
  <c r="A205" i="43"/>
  <c r="L221" i="48"/>
  <c r="F232" i="8"/>
  <c r="R234" i="24"/>
  <c r="N230" i="48"/>
  <c r="L221" i="8"/>
  <c r="N194" i="26"/>
  <c r="L182" i="45"/>
  <c r="L217" i="8"/>
  <c r="C217" i="8" s="1"/>
  <c r="N237" i="8"/>
  <c r="M226" i="8"/>
  <c r="F204" i="25"/>
  <c r="R208" i="26"/>
  <c r="M208" i="26"/>
  <c r="A200" i="26"/>
  <c r="I188" i="26"/>
  <c r="N195" i="45"/>
  <c r="L192" i="45"/>
  <c r="N191" i="45"/>
  <c r="F190" i="43"/>
  <c r="N240" i="48"/>
  <c r="I240" i="48"/>
  <c r="L237" i="48"/>
  <c r="M232" i="48"/>
  <c r="L230" i="48"/>
  <c r="M228" i="48"/>
  <c r="A225" i="48"/>
  <c r="A221" i="48"/>
  <c r="L213" i="24"/>
  <c r="L217" i="24"/>
  <c r="S236" i="8"/>
  <c r="T221" i="8"/>
  <c r="L239" i="24"/>
  <c r="R235" i="24"/>
  <c r="L218" i="24"/>
  <c r="I194" i="26"/>
  <c r="N188" i="26"/>
  <c r="N187" i="26"/>
  <c r="N184" i="26"/>
  <c r="I184" i="26"/>
  <c r="L196" i="45"/>
  <c r="L193" i="45"/>
  <c r="F191" i="45"/>
  <c r="N192" i="43"/>
  <c r="N191" i="43"/>
  <c r="M240" i="48"/>
  <c r="A230" i="48"/>
  <c r="D187" i="26"/>
  <c r="B182" i="45"/>
  <c r="F199" i="45"/>
  <c r="A207" i="43"/>
  <c r="F202" i="43"/>
  <c r="F192" i="43"/>
  <c r="A222" i="48"/>
  <c r="N188" i="43"/>
  <c r="F188" i="43"/>
  <c r="R238" i="8"/>
  <c r="T233" i="8"/>
  <c r="T227" i="8"/>
  <c r="N224" i="8"/>
  <c r="N220" i="8"/>
  <c r="L240" i="24"/>
  <c r="N234" i="24"/>
  <c r="M207" i="25"/>
  <c r="C203" i="25"/>
  <c r="N194" i="25"/>
  <c r="L183" i="25"/>
  <c r="A204" i="26"/>
  <c r="R194" i="26"/>
  <c r="M194" i="26"/>
  <c r="N192" i="26"/>
  <c r="I190" i="26"/>
  <c r="A182" i="45"/>
  <c r="F200" i="45"/>
  <c r="L197" i="45"/>
  <c r="N209" i="43"/>
  <c r="N207" i="43"/>
  <c r="N205" i="43"/>
  <c r="N203" i="43"/>
  <c r="N200" i="43"/>
  <c r="N199" i="43"/>
  <c r="L238" i="48"/>
  <c r="M236" i="48"/>
  <c r="N234" i="48"/>
  <c r="N233" i="48"/>
  <c r="N229" i="48"/>
  <c r="M224" i="48"/>
  <c r="N222" i="48"/>
  <c r="N220" i="48"/>
  <c r="I220" i="48"/>
  <c r="M216" i="48"/>
  <c r="L233" i="8"/>
  <c r="N227" i="8"/>
  <c r="S223" i="8"/>
  <c r="M218" i="8"/>
  <c r="O224" i="8"/>
  <c r="N237" i="24"/>
  <c r="N235" i="24"/>
  <c r="L234" i="24"/>
  <c r="N203" i="25"/>
  <c r="I203" i="25"/>
  <c r="C187" i="25"/>
  <c r="C208" i="26"/>
  <c r="I204" i="26"/>
  <c r="N200" i="26"/>
  <c r="C198" i="26"/>
  <c r="L192" i="26"/>
  <c r="N190" i="26"/>
  <c r="C184" i="26"/>
  <c r="L185" i="45"/>
  <c r="M210" i="43"/>
  <c r="L209" i="43"/>
  <c r="M208" i="43"/>
  <c r="L207" i="43"/>
  <c r="M206" i="43"/>
  <c r="L205" i="43"/>
  <c r="M204" i="43"/>
  <c r="F200" i="43"/>
  <c r="A238" i="48"/>
  <c r="N237" i="48"/>
  <c r="A233" i="48"/>
  <c r="N232" i="48"/>
  <c r="I232" i="48"/>
  <c r="A229" i="48"/>
  <c r="N228" i="48"/>
  <c r="I228" i="48"/>
  <c r="L222" i="48"/>
  <c r="M220" i="48"/>
  <c r="N218" i="48"/>
  <c r="C207" i="25"/>
  <c r="A194" i="26"/>
  <c r="A192" i="26"/>
  <c r="F203" i="45"/>
  <c r="C186" i="45"/>
  <c r="F183" i="45"/>
  <c r="A209" i="43"/>
  <c r="F210" i="8"/>
  <c r="L236" i="8"/>
  <c r="S224" i="8"/>
  <c r="N207" i="25"/>
  <c r="I194" i="25"/>
  <c r="A190" i="26"/>
  <c r="N238" i="48"/>
  <c r="A237" i="48"/>
  <c r="N236" i="48"/>
  <c r="I236" i="48"/>
  <c r="N224" i="48"/>
  <c r="I224" i="48"/>
  <c r="S229" i="8"/>
  <c r="L182" i="25"/>
  <c r="R182" i="25"/>
  <c r="F201" i="25"/>
  <c r="R201" i="25"/>
  <c r="D234" i="48"/>
  <c r="D226" i="48"/>
  <c r="D218" i="48"/>
  <c r="S239" i="8"/>
  <c r="T236" i="8"/>
  <c r="F236" i="8"/>
  <c r="S233" i="8"/>
  <c r="L232" i="8"/>
  <c r="N229" i="8"/>
  <c r="I229" i="8"/>
  <c r="P229" i="8" s="1"/>
  <c r="S228" i="8"/>
  <c r="F227" i="8"/>
  <c r="T225" i="8"/>
  <c r="M225" i="8"/>
  <c r="I225" i="8"/>
  <c r="P225" i="8" s="1"/>
  <c r="C225" i="8"/>
  <c r="N222" i="8"/>
  <c r="D221" i="8"/>
  <c r="C220" i="8"/>
  <c r="R240" i="24"/>
  <c r="C240" i="24"/>
  <c r="R218" i="24"/>
  <c r="B207" i="25"/>
  <c r="R207" i="25"/>
  <c r="D207" i="25"/>
  <c r="D204" i="25"/>
  <c r="R204" i="25"/>
  <c r="L203" i="25"/>
  <c r="D192" i="25"/>
  <c r="R192" i="25"/>
  <c r="N190" i="25"/>
  <c r="I190" i="25"/>
  <c r="L187" i="25"/>
  <c r="D184" i="25"/>
  <c r="R184" i="25"/>
  <c r="N182" i="26"/>
  <c r="L208" i="26"/>
  <c r="A208" i="26"/>
  <c r="L207" i="26"/>
  <c r="R204" i="26"/>
  <c r="M204" i="26"/>
  <c r="D194" i="26"/>
  <c r="D190" i="26"/>
  <c r="L184" i="26"/>
  <c r="A184" i="26"/>
  <c r="D183" i="26"/>
  <c r="N204" i="45"/>
  <c r="I204" i="45"/>
  <c r="B201" i="45"/>
  <c r="F197" i="45"/>
  <c r="F195" i="45"/>
  <c r="F193" i="45"/>
  <c r="N189" i="45"/>
  <c r="F185" i="45"/>
  <c r="F194" i="43"/>
  <c r="A236" i="48"/>
  <c r="M234" i="48"/>
  <c r="I234" i="48"/>
  <c r="C234" i="48"/>
  <c r="L229" i="48"/>
  <c r="A228" i="48"/>
  <c r="M226" i="48"/>
  <c r="I226" i="48"/>
  <c r="C226" i="48"/>
  <c r="A220" i="48"/>
  <c r="M218" i="48"/>
  <c r="I218" i="48"/>
  <c r="C218" i="48"/>
  <c r="D229" i="8"/>
  <c r="N225" i="8"/>
  <c r="C208" i="25"/>
  <c r="R208" i="25"/>
  <c r="D190" i="25"/>
  <c r="B189" i="45"/>
  <c r="D233" i="8"/>
  <c r="T220" i="8"/>
  <c r="C218" i="8"/>
  <c r="N238" i="24"/>
  <c r="N236" i="24"/>
  <c r="B182" i="25"/>
  <c r="N206" i="25"/>
  <c r="M205" i="25"/>
  <c r="R205" i="25"/>
  <c r="N201" i="25"/>
  <c r="D200" i="25"/>
  <c r="R200" i="25"/>
  <c r="N188" i="25"/>
  <c r="A183" i="25"/>
  <c r="R183" i="25"/>
  <c r="L182" i="26"/>
  <c r="N209" i="26"/>
  <c r="D200" i="26"/>
  <c r="M204" i="45"/>
  <c r="B197" i="45"/>
  <c r="B195" i="45"/>
  <c r="B193" i="45"/>
  <c r="L190" i="45"/>
  <c r="L189" i="45"/>
  <c r="N187" i="45"/>
  <c r="B185" i="45"/>
  <c r="D210" i="43"/>
  <c r="D209" i="43"/>
  <c r="D208" i="43"/>
  <c r="D207" i="43"/>
  <c r="D206" i="43"/>
  <c r="D205" i="43"/>
  <c r="D204" i="43"/>
  <c r="N196" i="43"/>
  <c r="N195" i="43"/>
  <c r="D238" i="48"/>
  <c r="L234" i="48"/>
  <c r="A234" i="48"/>
  <c r="D230" i="48"/>
  <c r="L226" i="48"/>
  <c r="A226" i="48"/>
  <c r="D222" i="48"/>
  <c r="L218" i="48"/>
  <c r="A218" i="48"/>
  <c r="D225" i="8"/>
  <c r="C182" i="25"/>
  <c r="B210" i="25"/>
  <c r="R210" i="25"/>
  <c r="B190" i="25"/>
  <c r="R190" i="25"/>
  <c r="N189" i="25"/>
  <c r="R189" i="25"/>
  <c r="B187" i="45"/>
  <c r="R239" i="8"/>
  <c r="R235" i="8"/>
  <c r="N233" i="8"/>
  <c r="M229" i="8"/>
  <c r="S226" i="8"/>
  <c r="S225" i="8"/>
  <c r="L225" i="8"/>
  <c r="T218" i="8"/>
  <c r="L212" i="8"/>
  <c r="B212" i="8"/>
  <c r="S212" i="8"/>
  <c r="N236" i="8"/>
  <c r="B235" i="8"/>
  <c r="M233" i="8"/>
  <c r="I233" i="8"/>
  <c r="P233" i="8" s="1"/>
  <c r="C233" i="8"/>
  <c r="T229" i="8"/>
  <c r="S227" i="8"/>
  <c r="R226" i="8"/>
  <c r="R225" i="8"/>
  <c r="S220" i="8"/>
  <c r="N218" i="8"/>
  <c r="I218" i="8"/>
  <c r="P218" i="8" s="1"/>
  <c r="N240" i="24"/>
  <c r="N239" i="24"/>
  <c r="N218" i="24"/>
  <c r="F182" i="25"/>
  <c r="L207" i="25"/>
  <c r="A207" i="25"/>
  <c r="B203" i="25"/>
  <c r="R203" i="25"/>
  <c r="D203" i="25"/>
  <c r="F197" i="25"/>
  <c r="D196" i="25"/>
  <c r="R196" i="25"/>
  <c r="E195" i="25"/>
  <c r="R195" i="25"/>
  <c r="B194" i="25"/>
  <c r="R194" i="25"/>
  <c r="D194" i="25"/>
  <c r="N193" i="25"/>
  <c r="R193" i="25"/>
  <c r="F189" i="25"/>
  <c r="L186" i="25"/>
  <c r="R186" i="25"/>
  <c r="F185" i="25"/>
  <c r="R185" i="25"/>
  <c r="N183" i="25"/>
  <c r="D182" i="26"/>
  <c r="D208" i="26"/>
  <c r="D204" i="26"/>
  <c r="R200" i="26"/>
  <c r="M200" i="26"/>
  <c r="I200" i="26"/>
  <c r="C200" i="26"/>
  <c r="R190" i="26"/>
  <c r="M190" i="26"/>
  <c r="C188" i="26"/>
  <c r="L187" i="26"/>
  <c r="D184" i="26"/>
  <c r="N201" i="45"/>
  <c r="B200" i="45"/>
  <c r="N197" i="45"/>
  <c r="N193" i="45"/>
  <c r="B191" i="45"/>
  <c r="F189" i="45"/>
  <c r="F187" i="45"/>
  <c r="N185" i="45"/>
  <c r="N183" i="45"/>
  <c r="N210" i="43"/>
  <c r="I210" i="43"/>
  <c r="A210" i="43"/>
  <c r="M209" i="43"/>
  <c r="I209" i="43"/>
  <c r="C209" i="43"/>
  <c r="N208" i="43"/>
  <c r="I208" i="43"/>
  <c r="A208" i="43"/>
  <c r="M207" i="43"/>
  <c r="I207" i="43"/>
  <c r="C207" i="43"/>
  <c r="N206" i="43"/>
  <c r="I206" i="43"/>
  <c r="A206" i="43"/>
  <c r="M205" i="43"/>
  <c r="I205" i="43"/>
  <c r="C205" i="43"/>
  <c r="N204" i="43"/>
  <c r="I204" i="43"/>
  <c r="F196" i="43"/>
  <c r="A240" i="48"/>
  <c r="M238" i="48"/>
  <c r="I238" i="48"/>
  <c r="C238" i="48"/>
  <c r="L233" i="48"/>
  <c r="A232" i="48"/>
  <c r="M230" i="48"/>
  <c r="I230" i="48"/>
  <c r="C230" i="48"/>
  <c r="L225" i="48"/>
  <c r="A224" i="48"/>
  <c r="M222" i="48"/>
  <c r="I222" i="48"/>
  <c r="C222" i="48"/>
  <c r="N217" i="48"/>
  <c r="A216" i="48"/>
  <c r="L217" i="48"/>
  <c r="N216" i="48"/>
  <c r="I216" i="48"/>
  <c r="M212" i="8"/>
  <c r="C212" i="8"/>
  <c r="C210" i="8"/>
  <c r="S240" i="8"/>
  <c r="M239" i="8"/>
  <c r="N238" i="8"/>
  <c r="T237" i="8"/>
  <c r="M237" i="8"/>
  <c r="I237" i="8"/>
  <c r="P237" i="8" s="1"/>
  <c r="D237" i="8"/>
  <c r="C236" i="8"/>
  <c r="N234" i="8"/>
  <c r="R233" i="8"/>
  <c r="B232" i="8"/>
  <c r="R229" i="8"/>
  <c r="L229" i="8"/>
  <c r="C229" i="8"/>
  <c r="N228" i="8"/>
  <c r="B227" i="8"/>
  <c r="B226" i="8"/>
  <c r="L224" i="8"/>
  <c r="T222" i="8"/>
  <c r="M222" i="8"/>
  <c r="I222" i="8"/>
  <c r="P222" i="8" s="1"/>
  <c r="D222" i="8"/>
  <c r="A221" i="8"/>
  <c r="O221" i="8"/>
  <c r="C221" i="8"/>
  <c r="S218" i="8"/>
  <c r="L218" i="8"/>
  <c r="B214" i="8"/>
  <c r="O214" i="8"/>
  <c r="S214" i="8" s="1"/>
  <c r="L214" i="8"/>
  <c r="C214" i="8" s="1"/>
  <c r="O213" i="8"/>
  <c r="S213" i="8" s="1"/>
  <c r="L213" i="8"/>
  <c r="O236" i="8"/>
  <c r="O220" i="8"/>
  <c r="K212" i="48"/>
  <c r="H212" i="48"/>
  <c r="O212" i="48"/>
  <c r="G212" i="48"/>
  <c r="J212" i="48"/>
  <c r="I212" i="48" s="1"/>
  <c r="D210" i="8"/>
  <c r="L210" i="8"/>
  <c r="R210" i="8"/>
  <c r="N240" i="8"/>
  <c r="C239" i="8"/>
  <c r="L238" i="8"/>
  <c r="S237" i="8"/>
  <c r="L237" i="8"/>
  <c r="C237" i="8"/>
  <c r="B234" i="8"/>
  <c r="B233" i="8"/>
  <c r="O233" i="8"/>
  <c r="E233" i="8"/>
  <c r="N230" i="8"/>
  <c r="L228" i="8"/>
  <c r="A226" i="8"/>
  <c r="B225" i="8"/>
  <c r="O225" i="8"/>
  <c r="E225" i="8"/>
  <c r="T224" i="8"/>
  <c r="D224" i="8"/>
  <c r="S222" i="8"/>
  <c r="L222" i="8"/>
  <c r="C222" i="8"/>
  <c r="N221" i="8"/>
  <c r="N219" i="8"/>
  <c r="L216" i="24"/>
  <c r="E210" i="8"/>
  <c r="I210" i="8"/>
  <c r="P210" i="8" s="1"/>
  <c r="M210" i="8"/>
  <c r="T210" i="8"/>
  <c r="B239" i="8"/>
  <c r="D238" i="8"/>
  <c r="R237" i="8"/>
  <c r="B229" i="8"/>
  <c r="O229" i="8"/>
  <c r="E229" i="8"/>
  <c r="T228" i="8"/>
  <c r="D228" i="8"/>
  <c r="C224" i="8"/>
  <c r="R222" i="8"/>
  <c r="F219" i="8"/>
  <c r="B218" i="8"/>
  <c r="O218" i="8"/>
  <c r="E218" i="8"/>
  <c r="A218" i="8"/>
  <c r="D218" i="8"/>
  <c r="O228" i="8"/>
  <c r="O210" i="8"/>
  <c r="B238" i="8"/>
  <c r="B237" i="8"/>
  <c r="O237" i="8"/>
  <c r="E237" i="8"/>
  <c r="C228" i="8"/>
  <c r="B222" i="8"/>
  <c r="O222" i="8"/>
  <c r="E222" i="8"/>
  <c r="C233" i="24"/>
  <c r="D233" i="24"/>
  <c r="C229" i="24"/>
  <c r="D229" i="24"/>
  <c r="B225" i="24"/>
  <c r="D225" i="24"/>
  <c r="B221" i="24"/>
  <c r="D221" i="24"/>
  <c r="D237" i="24"/>
  <c r="E210" i="25"/>
  <c r="B206" i="25"/>
  <c r="A206" i="25"/>
  <c r="E206" i="25"/>
  <c r="B202" i="25"/>
  <c r="D202" i="25"/>
  <c r="I202" i="25"/>
  <c r="M202" i="25"/>
  <c r="A202" i="25"/>
  <c r="B199" i="25"/>
  <c r="E199" i="25"/>
  <c r="C199" i="25"/>
  <c r="L199" i="25"/>
  <c r="D199" i="25"/>
  <c r="B198" i="25"/>
  <c r="D198" i="25"/>
  <c r="I198" i="25"/>
  <c r="M198" i="25"/>
  <c r="A198" i="25"/>
  <c r="B191" i="25"/>
  <c r="A191" i="25"/>
  <c r="D191" i="25"/>
  <c r="I191" i="25"/>
  <c r="M191" i="25"/>
  <c r="C191" i="25"/>
  <c r="A203" i="26"/>
  <c r="N203" i="26"/>
  <c r="D203" i="26"/>
  <c r="D202" i="26"/>
  <c r="C202" i="26"/>
  <c r="A199" i="26"/>
  <c r="D199" i="26"/>
  <c r="N199" i="26"/>
  <c r="A191" i="26"/>
  <c r="N191" i="26"/>
  <c r="D191" i="26"/>
  <c r="L191" i="26"/>
  <c r="R239" i="24"/>
  <c r="C239" i="24"/>
  <c r="L238" i="24"/>
  <c r="L237" i="24"/>
  <c r="L236" i="24"/>
  <c r="L235" i="24"/>
  <c r="L215" i="24"/>
  <c r="D240" i="24"/>
  <c r="D236" i="24"/>
  <c r="D232" i="24"/>
  <c r="D228" i="24"/>
  <c r="D224" i="24"/>
  <c r="D220" i="24"/>
  <c r="M210" i="25"/>
  <c r="I210" i="25"/>
  <c r="D210" i="25"/>
  <c r="F208" i="25"/>
  <c r="E207" i="25"/>
  <c r="M206" i="25"/>
  <c r="I206" i="25"/>
  <c r="D206" i="25"/>
  <c r="B205" i="25"/>
  <c r="N202" i="25"/>
  <c r="C200" i="25"/>
  <c r="N199" i="25"/>
  <c r="I199" i="25"/>
  <c r="A199" i="25"/>
  <c r="N198" i="25"/>
  <c r="L195" i="25"/>
  <c r="N191" i="25"/>
  <c r="D188" i="25"/>
  <c r="C188" i="25"/>
  <c r="A187" i="25"/>
  <c r="N187" i="25"/>
  <c r="D187" i="25"/>
  <c r="D210" i="26"/>
  <c r="C210" i="26"/>
  <c r="B196" i="26"/>
  <c r="C196" i="26"/>
  <c r="I196" i="26"/>
  <c r="M196" i="26"/>
  <c r="R196" i="26"/>
  <c r="A196" i="26"/>
  <c r="D186" i="26"/>
  <c r="C186" i="26"/>
  <c r="I186" i="26"/>
  <c r="M186" i="26"/>
  <c r="R186" i="26"/>
  <c r="A186" i="26"/>
  <c r="L186" i="26"/>
  <c r="R238" i="24"/>
  <c r="R237" i="24"/>
  <c r="R236" i="24"/>
  <c r="D239" i="24"/>
  <c r="D235" i="24"/>
  <c r="D231" i="24"/>
  <c r="D227" i="24"/>
  <c r="D223" i="24"/>
  <c r="D219" i="24"/>
  <c r="L210" i="25"/>
  <c r="A210" i="25"/>
  <c r="L206" i="25"/>
  <c r="A205" i="25"/>
  <c r="L202" i="25"/>
  <c r="M199" i="25"/>
  <c r="L198" i="25"/>
  <c r="L191" i="25"/>
  <c r="A207" i="26"/>
  <c r="D207" i="26"/>
  <c r="N207" i="26"/>
  <c r="D206" i="26"/>
  <c r="C206" i="26"/>
  <c r="L203" i="26"/>
  <c r="L199" i="26"/>
  <c r="N196" i="26"/>
  <c r="D238" i="24"/>
  <c r="D234" i="24"/>
  <c r="D230" i="24"/>
  <c r="D226" i="24"/>
  <c r="D222" i="24"/>
  <c r="D218" i="24"/>
  <c r="E202" i="25"/>
  <c r="E198" i="25"/>
  <c r="B195" i="25"/>
  <c r="A195" i="25"/>
  <c r="D195" i="25"/>
  <c r="I195" i="25"/>
  <c r="M195" i="25"/>
  <c r="C195" i="25"/>
  <c r="E191" i="25"/>
  <c r="B186" i="25"/>
  <c r="D186" i="25"/>
  <c r="I186" i="25"/>
  <c r="M186" i="25"/>
  <c r="A186" i="25"/>
  <c r="C203" i="26"/>
  <c r="C199" i="26"/>
  <c r="L196" i="26"/>
  <c r="A195" i="26"/>
  <c r="N195" i="26"/>
  <c r="D195" i="26"/>
  <c r="N186" i="26"/>
  <c r="E192" i="26"/>
  <c r="E210" i="45"/>
  <c r="E209" i="45"/>
  <c r="E208" i="45"/>
  <c r="E207" i="45"/>
  <c r="E206" i="45"/>
  <c r="E205" i="45"/>
  <c r="C202" i="45"/>
  <c r="B198" i="45"/>
  <c r="F194" i="45"/>
  <c r="B194" i="45"/>
  <c r="N194" i="45"/>
  <c r="B184" i="45"/>
  <c r="N184" i="45"/>
  <c r="F184" i="45"/>
  <c r="F201" i="43"/>
  <c r="N201" i="43"/>
  <c r="L185" i="43"/>
  <c r="D185" i="43" s="1"/>
  <c r="C204" i="25"/>
  <c r="E203" i="25"/>
  <c r="L194" i="25"/>
  <c r="A194" i="25"/>
  <c r="L190" i="25"/>
  <c r="A190" i="25"/>
  <c r="N184" i="25"/>
  <c r="C183" i="25"/>
  <c r="E208" i="26"/>
  <c r="L204" i="26"/>
  <c r="C204" i="26"/>
  <c r="E200" i="26"/>
  <c r="N198" i="26"/>
  <c r="L194" i="26"/>
  <c r="C194" i="26"/>
  <c r="R192" i="26"/>
  <c r="M192" i="26"/>
  <c r="I192" i="26"/>
  <c r="C192" i="26"/>
  <c r="L190" i="26"/>
  <c r="C190" i="26"/>
  <c r="R188" i="26"/>
  <c r="M188" i="26"/>
  <c r="A188" i="26"/>
  <c r="N210" i="45"/>
  <c r="I210" i="45"/>
  <c r="C210" i="45"/>
  <c r="N209" i="45"/>
  <c r="I209" i="45"/>
  <c r="C209" i="45"/>
  <c r="N208" i="45"/>
  <c r="I208" i="45"/>
  <c r="C208" i="45"/>
  <c r="N207" i="45"/>
  <c r="I207" i="45"/>
  <c r="C207" i="45"/>
  <c r="N206" i="45"/>
  <c r="I206" i="45"/>
  <c r="C206" i="45"/>
  <c r="N205" i="45"/>
  <c r="I205" i="45"/>
  <c r="A205" i="45"/>
  <c r="C203" i="45"/>
  <c r="N202" i="45"/>
  <c r="B202" i="45"/>
  <c r="C199" i="45"/>
  <c r="N198" i="45"/>
  <c r="B188" i="45"/>
  <c r="N188" i="45"/>
  <c r="F188" i="45"/>
  <c r="F197" i="43"/>
  <c r="N197" i="43"/>
  <c r="E184" i="26"/>
  <c r="N183" i="26"/>
  <c r="I182" i="45"/>
  <c r="M210" i="45"/>
  <c r="A210" i="45"/>
  <c r="M209" i="45"/>
  <c r="A209" i="45"/>
  <c r="M208" i="45"/>
  <c r="A208" i="45"/>
  <c r="M207" i="45"/>
  <c r="A207" i="45"/>
  <c r="M206" i="45"/>
  <c r="A206" i="45"/>
  <c r="M205" i="45"/>
  <c r="N203" i="45"/>
  <c r="B203" i="45"/>
  <c r="L202" i="45"/>
  <c r="F201" i="45"/>
  <c r="N199" i="45"/>
  <c r="B199" i="45"/>
  <c r="L198" i="45"/>
  <c r="L194" i="45"/>
  <c r="B192" i="45"/>
  <c r="N192" i="45"/>
  <c r="F192" i="45"/>
  <c r="F186" i="45"/>
  <c r="B186" i="45"/>
  <c r="N186" i="45"/>
  <c r="L184" i="45"/>
  <c r="F193" i="43"/>
  <c r="N193" i="43"/>
  <c r="E194" i="25"/>
  <c r="E190" i="25"/>
  <c r="E204" i="26"/>
  <c r="E194" i="26"/>
  <c r="E190" i="26"/>
  <c r="E188" i="26"/>
  <c r="L183" i="26"/>
  <c r="E204" i="45"/>
  <c r="C198" i="45"/>
  <c r="B196" i="45"/>
  <c r="N196" i="45"/>
  <c r="F196" i="45"/>
  <c r="C194" i="45"/>
  <c r="F190" i="45"/>
  <c r="B190" i="45"/>
  <c r="N190" i="45"/>
  <c r="L188" i="45"/>
  <c r="C184" i="45"/>
  <c r="C201" i="43"/>
  <c r="F189" i="43"/>
  <c r="N189" i="43"/>
  <c r="L186" i="43"/>
  <c r="C186" i="43" s="1"/>
  <c r="C203" i="43"/>
  <c r="C199" i="43"/>
  <c r="C195" i="43"/>
  <c r="C191" i="43"/>
  <c r="E214" i="48"/>
  <c r="D213" i="48"/>
  <c r="C195" i="45"/>
  <c r="C191" i="45"/>
  <c r="C187" i="45"/>
  <c r="E210" i="43"/>
  <c r="E208" i="43"/>
  <c r="E206" i="43"/>
  <c r="E204" i="43"/>
  <c r="C202" i="43"/>
  <c r="C198" i="43"/>
  <c r="C194" i="43"/>
  <c r="C190" i="43"/>
  <c r="E216" i="48"/>
  <c r="N214" i="48"/>
  <c r="I214" i="48"/>
  <c r="C214" i="48"/>
  <c r="E237" i="48"/>
  <c r="E233" i="48"/>
  <c r="E229" i="48"/>
  <c r="E225" i="48"/>
  <c r="E221" i="48"/>
  <c r="D217" i="48"/>
  <c r="M214" i="48"/>
  <c r="A214" i="48"/>
  <c r="N213" i="48"/>
  <c r="L210" i="43"/>
  <c r="C210" i="43"/>
  <c r="E209" i="43"/>
  <c r="L208" i="43"/>
  <c r="C208" i="43"/>
  <c r="E207" i="43"/>
  <c r="L206" i="43"/>
  <c r="C206" i="43"/>
  <c r="E205" i="43"/>
  <c r="L204" i="43"/>
  <c r="C204" i="43"/>
  <c r="E240" i="48"/>
  <c r="E238" i="48"/>
  <c r="M237" i="48"/>
  <c r="I237" i="48"/>
  <c r="D237" i="48"/>
  <c r="E236" i="48"/>
  <c r="E234" i="48"/>
  <c r="M233" i="48"/>
  <c r="I233" i="48"/>
  <c r="D233" i="48"/>
  <c r="E232" i="48"/>
  <c r="E230" i="48"/>
  <c r="M229" i="48"/>
  <c r="I229" i="48"/>
  <c r="D229" i="48"/>
  <c r="E228" i="48"/>
  <c r="E226" i="48"/>
  <c r="M225" i="48"/>
  <c r="I225" i="48"/>
  <c r="D225" i="48"/>
  <c r="E224" i="48"/>
  <c r="E222" i="48"/>
  <c r="M221" i="48"/>
  <c r="I221" i="48"/>
  <c r="D221" i="48"/>
  <c r="E220" i="48"/>
  <c r="E218" i="48"/>
  <c r="M217" i="48"/>
  <c r="I217" i="48"/>
  <c r="L213" i="48"/>
  <c r="N231" i="48"/>
  <c r="F231" i="48"/>
  <c r="B227" i="48"/>
  <c r="N219" i="48"/>
  <c r="F219" i="48"/>
  <c r="B215" i="48"/>
  <c r="L240" i="48"/>
  <c r="D240" i="48"/>
  <c r="M239" i="48"/>
  <c r="I239" i="48"/>
  <c r="E239" i="48"/>
  <c r="A239" i="48"/>
  <c r="F238" i="48"/>
  <c r="C237" i="48"/>
  <c r="L236" i="48"/>
  <c r="D236" i="48"/>
  <c r="M235" i="48"/>
  <c r="I235" i="48"/>
  <c r="E235" i="48"/>
  <c r="A235" i="48"/>
  <c r="F234" i="48"/>
  <c r="C233" i="48"/>
  <c r="L232" i="48"/>
  <c r="D232" i="48"/>
  <c r="M231" i="48"/>
  <c r="I231" i="48"/>
  <c r="E231" i="48"/>
  <c r="A231" i="48"/>
  <c r="F230" i="48"/>
  <c r="C229" i="48"/>
  <c r="L228" i="48"/>
  <c r="D228" i="48"/>
  <c r="M227" i="48"/>
  <c r="I227" i="48"/>
  <c r="E227" i="48"/>
  <c r="A227" i="48"/>
  <c r="F226" i="48"/>
  <c r="C225" i="48"/>
  <c r="L224" i="48"/>
  <c r="D224" i="48"/>
  <c r="M223" i="48"/>
  <c r="I223" i="48"/>
  <c r="E223" i="48"/>
  <c r="A223" i="48"/>
  <c r="F222" i="48"/>
  <c r="C221" i="48"/>
  <c r="L220" i="48"/>
  <c r="D220" i="48"/>
  <c r="M219" i="48"/>
  <c r="I219" i="48"/>
  <c r="E219" i="48"/>
  <c r="A219" i="48"/>
  <c r="F218" i="48"/>
  <c r="C217" i="48"/>
  <c r="L216" i="48"/>
  <c r="D216" i="48"/>
  <c r="M215" i="48"/>
  <c r="I215" i="48"/>
  <c r="E215" i="48"/>
  <c r="A215" i="48"/>
  <c r="F214" i="48"/>
  <c r="B214" i="48"/>
  <c r="C213" i="48"/>
  <c r="B239" i="48"/>
  <c r="N235" i="48"/>
  <c r="F235" i="48"/>
  <c r="N227" i="48"/>
  <c r="F227" i="48"/>
  <c r="N223" i="48"/>
  <c r="F223" i="48"/>
  <c r="N215" i="48"/>
  <c r="F215" i="48"/>
  <c r="C240" i="48"/>
  <c r="L239" i="48"/>
  <c r="D239" i="48"/>
  <c r="F237" i="48"/>
  <c r="C236" i="48"/>
  <c r="L235" i="48"/>
  <c r="D235" i="48"/>
  <c r="F233" i="48"/>
  <c r="C232" i="48"/>
  <c r="L231" i="48"/>
  <c r="D231" i="48"/>
  <c r="F229" i="48"/>
  <c r="C228" i="48"/>
  <c r="L227" i="48"/>
  <c r="D227" i="48"/>
  <c r="F225" i="48"/>
  <c r="C224" i="48"/>
  <c r="L223" i="48"/>
  <c r="D223" i="48"/>
  <c r="F221" i="48"/>
  <c r="C220" i="48"/>
  <c r="L219" i="48"/>
  <c r="D219" i="48"/>
  <c r="F217" i="48"/>
  <c r="B217" i="48"/>
  <c r="C216" i="48"/>
  <c r="L215" i="48"/>
  <c r="D215" i="48"/>
  <c r="F213" i="48"/>
  <c r="B213" i="48"/>
  <c r="N239" i="48"/>
  <c r="F239" i="48"/>
  <c r="B235" i="48"/>
  <c r="B231" i="48"/>
  <c r="B223" i="48"/>
  <c r="B219" i="48"/>
  <c r="F240" i="48"/>
  <c r="F236" i="48"/>
  <c r="F232" i="48"/>
  <c r="F228" i="48"/>
  <c r="F224" i="48"/>
  <c r="F220" i="48"/>
  <c r="E217" i="48"/>
  <c r="F216" i="48"/>
  <c r="L214" i="48"/>
  <c r="M213" i="48"/>
  <c r="I213" i="48"/>
  <c r="E213" i="48"/>
  <c r="B212" i="48"/>
  <c r="C187" i="43"/>
  <c r="D187" i="43"/>
  <c r="A203" i="43"/>
  <c r="E203" i="43"/>
  <c r="I203" i="43"/>
  <c r="M203" i="43"/>
  <c r="D203" i="43"/>
  <c r="A202" i="43"/>
  <c r="E202" i="43"/>
  <c r="I202" i="43"/>
  <c r="M202" i="43"/>
  <c r="D202" i="43"/>
  <c r="A201" i="43"/>
  <c r="E201" i="43"/>
  <c r="I201" i="43"/>
  <c r="M201" i="43"/>
  <c r="D201" i="43"/>
  <c r="A200" i="43"/>
  <c r="E200" i="43"/>
  <c r="I200" i="43"/>
  <c r="M200" i="43"/>
  <c r="D200" i="43"/>
  <c r="A199" i="43"/>
  <c r="E199" i="43"/>
  <c r="I199" i="43"/>
  <c r="M199" i="43"/>
  <c r="D199" i="43"/>
  <c r="A198" i="43"/>
  <c r="E198" i="43"/>
  <c r="I198" i="43"/>
  <c r="M198" i="43"/>
  <c r="D198" i="43"/>
  <c r="A197" i="43"/>
  <c r="E197" i="43"/>
  <c r="I197" i="43"/>
  <c r="M197" i="43"/>
  <c r="D197" i="43"/>
  <c r="A196" i="43"/>
  <c r="E196" i="43"/>
  <c r="I196" i="43"/>
  <c r="M196" i="43"/>
  <c r="D196" i="43"/>
  <c r="A195" i="43"/>
  <c r="E195" i="43"/>
  <c r="I195" i="43"/>
  <c r="M195" i="43"/>
  <c r="D195" i="43"/>
  <c r="A194" i="43"/>
  <c r="E194" i="43"/>
  <c r="I194" i="43"/>
  <c r="M194" i="43"/>
  <c r="D194" i="43"/>
  <c r="A193" i="43"/>
  <c r="E193" i="43"/>
  <c r="I193" i="43"/>
  <c r="M193" i="43"/>
  <c r="D193" i="43"/>
  <c r="A192" i="43"/>
  <c r="E192" i="43"/>
  <c r="I192" i="43"/>
  <c r="M192" i="43"/>
  <c r="D192" i="43"/>
  <c r="A191" i="43"/>
  <c r="E191" i="43"/>
  <c r="I191" i="43"/>
  <c r="M191" i="43"/>
  <c r="D191" i="43"/>
  <c r="A190" i="43"/>
  <c r="E190" i="43"/>
  <c r="I190" i="43"/>
  <c r="M190" i="43"/>
  <c r="D190" i="43"/>
  <c r="A189" i="43"/>
  <c r="E189" i="43"/>
  <c r="I189" i="43"/>
  <c r="M189" i="43"/>
  <c r="D189" i="43"/>
  <c r="A188" i="43"/>
  <c r="E188" i="43"/>
  <c r="I188" i="43"/>
  <c r="M188" i="43"/>
  <c r="B188" i="43"/>
  <c r="D188" i="43"/>
  <c r="F210" i="43"/>
  <c r="F209" i="43"/>
  <c r="F208" i="43"/>
  <c r="F207" i="43"/>
  <c r="F206" i="43"/>
  <c r="F205" i="43"/>
  <c r="F204" i="43"/>
  <c r="B204" i="43"/>
  <c r="L203" i="43"/>
  <c r="B203" i="43"/>
  <c r="L202" i="43"/>
  <c r="B202" i="43"/>
  <c r="L201" i="43"/>
  <c r="B201" i="43"/>
  <c r="L200" i="43"/>
  <c r="B200" i="43"/>
  <c r="L199" i="43"/>
  <c r="B199" i="43"/>
  <c r="L198" i="43"/>
  <c r="B198" i="43"/>
  <c r="L197" i="43"/>
  <c r="B197" i="43"/>
  <c r="L196" i="43"/>
  <c r="B196" i="43"/>
  <c r="L195" i="43"/>
  <c r="B195" i="43"/>
  <c r="L194" i="43"/>
  <c r="B194" i="43"/>
  <c r="L193" i="43"/>
  <c r="B193" i="43"/>
  <c r="L192" i="43"/>
  <c r="B192" i="43"/>
  <c r="L191" i="43"/>
  <c r="B191" i="43"/>
  <c r="L190" i="43"/>
  <c r="B190" i="43"/>
  <c r="L189" i="43"/>
  <c r="B189" i="43"/>
  <c r="L188" i="43"/>
  <c r="D186" i="43"/>
  <c r="C184" i="43"/>
  <c r="C183" i="43"/>
  <c r="B187" i="43"/>
  <c r="B186" i="43"/>
  <c r="B185" i="43"/>
  <c r="B184" i="43"/>
  <c r="B183" i="43"/>
  <c r="M187" i="43"/>
  <c r="N187" i="43" s="1"/>
  <c r="F187" i="43" s="1"/>
  <c r="E187" i="43"/>
  <c r="M185" i="43"/>
  <c r="N185" i="43" s="1"/>
  <c r="F185" i="43" s="1"/>
  <c r="M184" i="43"/>
  <c r="N184" i="43" s="1"/>
  <c r="F184" i="43" s="1"/>
  <c r="M183" i="43"/>
  <c r="N183" i="43" s="1"/>
  <c r="F183" i="43" s="1"/>
  <c r="B182" i="43"/>
  <c r="C182" i="43"/>
  <c r="N182" i="43"/>
  <c r="F182" i="43" s="1"/>
  <c r="D182" i="43"/>
  <c r="L210" i="45"/>
  <c r="D210" i="45"/>
  <c r="L209" i="45"/>
  <c r="D209" i="45"/>
  <c r="L208" i="45"/>
  <c r="D208" i="45"/>
  <c r="L207" i="45"/>
  <c r="D207" i="45"/>
  <c r="L206" i="45"/>
  <c r="D206" i="45"/>
  <c r="L205" i="45"/>
  <c r="D205" i="45"/>
  <c r="L204" i="45"/>
  <c r="D204" i="45"/>
  <c r="A203" i="45"/>
  <c r="E203" i="45"/>
  <c r="I203" i="45"/>
  <c r="M203" i="45"/>
  <c r="D203" i="45"/>
  <c r="A202" i="45"/>
  <c r="E202" i="45"/>
  <c r="I202" i="45"/>
  <c r="M202" i="45"/>
  <c r="D202" i="45"/>
  <c r="A201" i="45"/>
  <c r="E201" i="45"/>
  <c r="I201" i="45"/>
  <c r="M201" i="45"/>
  <c r="D201" i="45"/>
  <c r="A200" i="45"/>
  <c r="E200" i="45"/>
  <c r="I200" i="45"/>
  <c r="M200" i="45"/>
  <c r="D200" i="45"/>
  <c r="A199" i="45"/>
  <c r="E199" i="45"/>
  <c r="I199" i="45"/>
  <c r="M199" i="45"/>
  <c r="D199" i="45"/>
  <c r="A198" i="45"/>
  <c r="E198" i="45"/>
  <c r="I198" i="45"/>
  <c r="M198" i="45"/>
  <c r="D198" i="45"/>
  <c r="A197" i="45"/>
  <c r="E197" i="45"/>
  <c r="I197" i="45"/>
  <c r="M197" i="45"/>
  <c r="D197" i="45"/>
  <c r="A196" i="45"/>
  <c r="E196" i="45"/>
  <c r="I196" i="45"/>
  <c r="M196" i="45"/>
  <c r="D196" i="45"/>
  <c r="A195" i="45"/>
  <c r="E195" i="45"/>
  <c r="I195" i="45"/>
  <c r="M195" i="45"/>
  <c r="D195" i="45"/>
  <c r="A194" i="45"/>
  <c r="E194" i="45"/>
  <c r="I194" i="45"/>
  <c r="M194" i="45"/>
  <c r="D194" i="45"/>
  <c r="A193" i="45"/>
  <c r="E193" i="45"/>
  <c r="I193" i="45"/>
  <c r="M193" i="45"/>
  <c r="D193" i="45"/>
  <c r="A192" i="45"/>
  <c r="E192" i="45"/>
  <c r="I192" i="45"/>
  <c r="M192" i="45"/>
  <c r="D192" i="45"/>
  <c r="A191" i="45"/>
  <c r="E191" i="45"/>
  <c r="I191" i="45"/>
  <c r="M191" i="45"/>
  <c r="D191" i="45"/>
  <c r="A190" i="45"/>
  <c r="E190" i="45"/>
  <c r="I190" i="45"/>
  <c r="M190" i="45"/>
  <c r="D190" i="45"/>
  <c r="A189" i="45"/>
  <c r="E189" i="45"/>
  <c r="I189" i="45"/>
  <c r="M189" i="45"/>
  <c r="D189" i="45"/>
  <c r="A188" i="45"/>
  <c r="E188" i="45"/>
  <c r="I188" i="45"/>
  <c r="M188" i="45"/>
  <c r="D188" i="45"/>
  <c r="A187" i="45"/>
  <c r="E187" i="45"/>
  <c r="I187" i="45"/>
  <c r="M187" i="45"/>
  <c r="D187" i="45"/>
  <c r="A186" i="45"/>
  <c r="E186" i="45"/>
  <c r="I186" i="45"/>
  <c r="M186" i="45"/>
  <c r="D186" i="45"/>
  <c r="A185" i="45"/>
  <c r="E185" i="45"/>
  <c r="I185" i="45"/>
  <c r="M185" i="45"/>
  <c r="D185" i="45"/>
  <c r="A184" i="45"/>
  <c r="E184" i="45"/>
  <c r="I184" i="45"/>
  <c r="M184" i="45"/>
  <c r="D184" i="45"/>
  <c r="A183" i="45"/>
  <c r="E183" i="45"/>
  <c r="I183" i="45"/>
  <c r="M183" i="45"/>
  <c r="D183" i="45"/>
  <c r="C205" i="45"/>
  <c r="C204" i="45"/>
  <c r="C183" i="45"/>
  <c r="F210" i="45"/>
  <c r="F209" i="45"/>
  <c r="F208" i="45"/>
  <c r="F207" i="45"/>
  <c r="F206" i="45"/>
  <c r="F205" i="45"/>
  <c r="F204" i="45"/>
  <c r="B204" i="45"/>
  <c r="B183" i="45"/>
  <c r="E182" i="45"/>
  <c r="F182" i="45"/>
  <c r="N182" i="45"/>
  <c r="C182" i="45"/>
  <c r="D182" i="45"/>
  <c r="C209" i="26"/>
  <c r="E209" i="26"/>
  <c r="I209" i="26"/>
  <c r="R209" i="26"/>
  <c r="D209" i="26"/>
  <c r="L209" i="26"/>
  <c r="A209" i="26"/>
  <c r="M209" i="26"/>
  <c r="B209" i="26"/>
  <c r="N185" i="26"/>
  <c r="F185" i="26"/>
  <c r="N210" i="26"/>
  <c r="F210" i="26"/>
  <c r="N206" i="26"/>
  <c r="F206" i="26"/>
  <c r="R205" i="26"/>
  <c r="B202" i="26"/>
  <c r="M201" i="26"/>
  <c r="I201" i="26"/>
  <c r="F198" i="26"/>
  <c r="B198" i="26"/>
  <c r="R197" i="26"/>
  <c r="M197" i="26"/>
  <c r="I197" i="26"/>
  <c r="E197" i="26"/>
  <c r="A197" i="26"/>
  <c r="D196" i="26"/>
  <c r="C195" i="26"/>
  <c r="F194" i="26"/>
  <c r="R193" i="26"/>
  <c r="M193" i="26"/>
  <c r="I193" i="26"/>
  <c r="E193" i="26"/>
  <c r="A193" i="26"/>
  <c r="D192" i="26"/>
  <c r="C191" i="26"/>
  <c r="F190" i="26"/>
  <c r="R189" i="26"/>
  <c r="M189" i="26"/>
  <c r="I189" i="26"/>
  <c r="E189" i="26"/>
  <c r="A189" i="26"/>
  <c r="L188" i="26"/>
  <c r="D188" i="26"/>
  <c r="C187" i="26"/>
  <c r="F186" i="26"/>
  <c r="B186" i="26"/>
  <c r="R185" i="26"/>
  <c r="M185" i="26"/>
  <c r="I185" i="26"/>
  <c r="E185" i="26"/>
  <c r="A185" i="26"/>
  <c r="C183" i="26"/>
  <c r="F205" i="26"/>
  <c r="B205" i="26"/>
  <c r="N201" i="26"/>
  <c r="F201" i="26"/>
  <c r="B201" i="26"/>
  <c r="B197" i="26"/>
  <c r="N193" i="26"/>
  <c r="F189" i="26"/>
  <c r="B189" i="26"/>
  <c r="I205" i="26"/>
  <c r="R210" i="26"/>
  <c r="M210" i="26"/>
  <c r="I210" i="26"/>
  <c r="E210" i="26"/>
  <c r="A210" i="26"/>
  <c r="F207" i="26"/>
  <c r="B207" i="26"/>
  <c r="R206" i="26"/>
  <c r="M206" i="26"/>
  <c r="I206" i="26"/>
  <c r="E206" i="26"/>
  <c r="A206" i="26"/>
  <c r="L205" i="26"/>
  <c r="D205" i="26"/>
  <c r="F203" i="26"/>
  <c r="B203" i="26"/>
  <c r="R202" i="26"/>
  <c r="M202" i="26"/>
  <c r="I202" i="26"/>
  <c r="E202" i="26"/>
  <c r="A202" i="26"/>
  <c r="L201" i="26"/>
  <c r="D201" i="26"/>
  <c r="F199" i="26"/>
  <c r="B199" i="26"/>
  <c r="R198" i="26"/>
  <c r="M198" i="26"/>
  <c r="I198" i="26"/>
  <c r="E198" i="26"/>
  <c r="A198" i="26"/>
  <c r="L197" i="26"/>
  <c r="D197" i="26"/>
  <c r="F195" i="26"/>
  <c r="B195" i="26"/>
  <c r="L193" i="26"/>
  <c r="D193" i="26"/>
  <c r="F191" i="26"/>
  <c r="B191" i="26"/>
  <c r="L189" i="26"/>
  <c r="D189" i="26"/>
  <c r="F187" i="26"/>
  <c r="B187" i="26"/>
  <c r="L185" i="26"/>
  <c r="D185" i="26"/>
  <c r="F183" i="26"/>
  <c r="B183" i="26"/>
  <c r="N205" i="26"/>
  <c r="N197" i="26"/>
  <c r="F197" i="26"/>
  <c r="F193" i="26"/>
  <c r="B193" i="26"/>
  <c r="N189" i="26"/>
  <c r="B185" i="26"/>
  <c r="B210" i="26"/>
  <c r="B206" i="26"/>
  <c r="M205" i="26"/>
  <c r="E205" i="26"/>
  <c r="A205" i="26"/>
  <c r="N202" i="26"/>
  <c r="F202" i="26"/>
  <c r="R201" i="26"/>
  <c r="E201" i="26"/>
  <c r="A201" i="26"/>
  <c r="L210" i="26"/>
  <c r="F208" i="26"/>
  <c r="R207" i="26"/>
  <c r="M207" i="26"/>
  <c r="I207" i="26"/>
  <c r="E207" i="26"/>
  <c r="L206" i="26"/>
  <c r="F204" i="26"/>
  <c r="R203" i="26"/>
  <c r="M203" i="26"/>
  <c r="I203" i="26"/>
  <c r="E203" i="26"/>
  <c r="L202" i="26"/>
  <c r="F200" i="26"/>
  <c r="R199" i="26"/>
  <c r="M199" i="26"/>
  <c r="I199" i="26"/>
  <c r="E199" i="26"/>
  <c r="L198" i="26"/>
  <c r="F196" i="26"/>
  <c r="R195" i="26"/>
  <c r="M195" i="26"/>
  <c r="I195" i="26"/>
  <c r="E195" i="26"/>
  <c r="F192" i="26"/>
  <c r="R191" i="26"/>
  <c r="M191" i="26"/>
  <c r="I191" i="26"/>
  <c r="E191" i="26"/>
  <c r="F188" i="26"/>
  <c r="R187" i="26"/>
  <c r="M187" i="26"/>
  <c r="I187" i="26"/>
  <c r="E187" i="26"/>
  <c r="F184" i="26"/>
  <c r="R183" i="26"/>
  <c r="M183" i="26"/>
  <c r="I183" i="26"/>
  <c r="E183" i="26"/>
  <c r="C182" i="26"/>
  <c r="F182" i="26"/>
  <c r="B182" i="26"/>
  <c r="R182" i="26"/>
  <c r="M182" i="26"/>
  <c r="I182" i="26"/>
  <c r="E182" i="26"/>
  <c r="C209" i="25"/>
  <c r="D209" i="25"/>
  <c r="L209" i="25"/>
  <c r="F209" i="25"/>
  <c r="B193" i="25"/>
  <c r="N209" i="25"/>
  <c r="I209" i="25"/>
  <c r="E209" i="25"/>
  <c r="C197" i="25"/>
  <c r="M197" i="25"/>
  <c r="D197" i="25"/>
  <c r="L197" i="25"/>
  <c r="A197" i="25"/>
  <c r="E197" i="25"/>
  <c r="I197" i="25"/>
  <c r="B197" i="25"/>
  <c r="D208" i="25"/>
  <c r="L208" i="25"/>
  <c r="A208" i="25"/>
  <c r="E208" i="25"/>
  <c r="I208" i="25"/>
  <c r="M208" i="25"/>
  <c r="M209" i="25"/>
  <c r="B209" i="25"/>
  <c r="C201" i="25"/>
  <c r="D201" i="25"/>
  <c r="L201" i="25"/>
  <c r="A201" i="25"/>
  <c r="E201" i="25"/>
  <c r="I201" i="25"/>
  <c r="M201" i="25"/>
  <c r="B201" i="25"/>
  <c r="C193" i="25"/>
  <c r="A193" i="25"/>
  <c r="E193" i="25"/>
  <c r="I193" i="25"/>
  <c r="M193" i="25"/>
  <c r="D193" i="25"/>
  <c r="L193" i="25"/>
  <c r="B208" i="25"/>
  <c r="C205" i="25"/>
  <c r="D205" i="25"/>
  <c r="L205" i="25"/>
  <c r="F205" i="25"/>
  <c r="A209" i="25"/>
  <c r="N208" i="25"/>
  <c r="N205" i="25"/>
  <c r="I205" i="25"/>
  <c r="E205" i="25"/>
  <c r="N197" i="25"/>
  <c r="F193" i="25"/>
  <c r="C189" i="25"/>
  <c r="A189" i="25"/>
  <c r="I189" i="25"/>
  <c r="D189" i="25"/>
  <c r="L189" i="25"/>
  <c r="E189" i="25"/>
  <c r="M189" i="25"/>
  <c r="B189" i="25"/>
  <c r="C185" i="25"/>
  <c r="D185" i="25"/>
  <c r="L185" i="25"/>
  <c r="A185" i="25"/>
  <c r="E185" i="25"/>
  <c r="I185" i="25"/>
  <c r="M185" i="25"/>
  <c r="B185" i="25"/>
  <c r="B204" i="25"/>
  <c r="N200" i="25"/>
  <c r="F200" i="25"/>
  <c r="N196" i="25"/>
  <c r="F196" i="25"/>
  <c r="F188" i="25"/>
  <c r="B188" i="25"/>
  <c r="F184" i="25"/>
  <c r="B184" i="25"/>
  <c r="C210" i="25"/>
  <c r="F207" i="25"/>
  <c r="C206" i="25"/>
  <c r="M204" i="25"/>
  <c r="I204" i="25"/>
  <c r="E204" i="25"/>
  <c r="A204" i="25"/>
  <c r="F203" i="25"/>
  <c r="C202" i="25"/>
  <c r="M200" i="25"/>
  <c r="I200" i="25"/>
  <c r="E200" i="25"/>
  <c r="A200" i="25"/>
  <c r="F199" i="25"/>
  <c r="C198" i="25"/>
  <c r="M196" i="25"/>
  <c r="I196" i="25"/>
  <c r="E196" i="25"/>
  <c r="A196" i="25"/>
  <c r="F195" i="25"/>
  <c r="C194" i="25"/>
  <c r="M192" i="25"/>
  <c r="I192" i="25"/>
  <c r="E192" i="25"/>
  <c r="A192" i="25"/>
  <c r="F191" i="25"/>
  <c r="C190" i="25"/>
  <c r="M188" i="25"/>
  <c r="I188" i="25"/>
  <c r="E188" i="25"/>
  <c r="A188" i="25"/>
  <c r="F187" i="25"/>
  <c r="B187" i="25"/>
  <c r="C186" i="25"/>
  <c r="M184" i="25"/>
  <c r="I184" i="25"/>
  <c r="E184" i="25"/>
  <c r="A184" i="25"/>
  <c r="F183" i="25"/>
  <c r="B183" i="25"/>
  <c r="B200" i="25"/>
  <c r="B196" i="25"/>
  <c r="N192" i="25"/>
  <c r="F192" i="25"/>
  <c r="B192" i="25"/>
  <c r="F210" i="25"/>
  <c r="F206" i="25"/>
  <c r="L204" i="25"/>
  <c r="F202" i="25"/>
  <c r="L200" i="25"/>
  <c r="F198" i="25"/>
  <c r="L196" i="25"/>
  <c r="F194" i="25"/>
  <c r="L192" i="25"/>
  <c r="F190" i="25"/>
  <c r="L188" i="25"/>
  <c r="M187" i="25"/>
  <c r="I187" i="25"/>
  <c r="E187" i="25"/>
  <c r="F186" i="25"/>
  <c r="L184" i="25"/>
  <c r="M183" i="25"/>
  <c r="I183" i="25"/>
  <c r="E183" i="25"/>
  <c r="D182" i="25"/>
  <c r="A182" i="25"/>
  <c r="E182" i="25"/>
  <c r="I182" i="25"/>
  <c r="M182" i="25"/>
  <c r="N182" i="25"/>
  <c r="C238" i="24"/>
  <c r="C237" i="24"/>
  <c r="C236" i="24"/>
  <c r="C235" i="24"/>
  <c r="C234" i="24"/>
  <c r="N233" i="24"/>
  <c r="N232" i="24"/>
  <c r="C232" i="24"/>
  <c r="N231" i="24"/>
  <c r="N230" i="24"/>
  <c r="C230" i="24"/>
  <c r="N229" i="24"/>
  <c r="N228" i="24"/>
  <c r="C228" i="24"/>
  <c r="N227" i="24"/>
  <c r="N226" i="24"/>
  <c r="C226" i="24"/>
  <c r="N225" i="24"/>
  <c r="C225" i="24"/>
  <c r="N224" i="24"/>
  <c r="N223" i="24"/>
  <c r="C223" i="24"/>
  <c r="N222" i="24"/>
  <c r="N221" i="24"/>
  <c r="C221" i="24"/>
  <c r="N220" i="24"/>
  <c r="N219" i="24"/>
  <c r="A233" i="24"/>
  <c r="E233" i="24"/>
  <c r="I233" i="24"/>
  <c r="M233" i="24"/>
  <c r="A231" i="24"/>
  <c r="E231" i="24"/>
  <c r="I231" i="24"/>
  <c r="M231" i="24"/>
  <c r="A229" i="24"/>
  <c r="E229" i="24"/>
  <c r="I229" i="24"/>
  <c r="M229" i="24"/>
  <c r="A227" i="24"/>
  <c r="E227" i="24"/>
  <c r="I227" i="24"/>
  <c r="M227" i="24"/>
  <c r="A224" i="24"/>
  <c r="E224" i="24"/>
  <c r="I224" i="24"/>
  <c r="M224" i="24"/>
  <c r="A222" i="24"/>
  <c r="E222" i="24"/>
  <c r="I222" i="24"/>
  <c r="M222" i="24"/>
  <c r="A220" i="24"/>
  <c r="E220" i="24"/>
  <c r="I220" i="24"/>
  <c r="M220" i="24"/>
  <c r="A219" i="24"/>
  <c r="E219" i="24"/>
  <c r="I219" i="24"/>
  <c r="M219" i="24"/>
  <c r="F240" i="24"/>
  <c r="B240" i="24"/>
  <c r="F239" i="24"/>
  <c r="B239" i="24"/>
  <c r="F238" i="24"/>
  <c r="B238" i="24"/>
  <c r="F237" i="24"/>
  <c r="B237" i="24"/>
  <c r="F236" i="24"/>
  <c r="B236" i="24"/>
  <c r="F235" i="24"/>
  <c r="B235" i="24"/>
  <c r="F234" i="24"/>
  <c r="B234" i="24"/>
  <c r="L233" i="24"/>
  <c r="B233" i="24"/>
  <c r="L232" i="24"/>
  <c r="L231" i="24"/>
  <c r="B231" i="24"/>
  <c r="L230" i="24"/>
  <c r="L229" i="24"/>
  <c r="B229" i="24"/>
  <c r="L228" i="24"/>
  <c r="L227" i="24"/>
  <c r="B227" i="24"/>
  <c r="L226" i="24"/>
  <c r="L225" i="24"/>
  <c r="L224" i="24"/>
  <c r="B224" i="24"/>
  <c r="L223" i="24"/>
  <c r="L222" i="24"/>
  <c r="B222" i="24"/>
  <c r="L221" i="24"/>
  <c r="L220" i="24"/>
  <c r="B220" i="24"/>
  <c r="L219" i="24"/>
  <c r="B219" i="24"/>
  <c r="A232" i="24"/>
  <c r="E232" i="24"/>
  <c r="I232" i="24"/>
  <c r="M232" i="24"/>
  <c r="A230" i="24"/>
  <c r="E230" i="24"/>
  <c r="I230" i="24"/>
  <c r="M230" i="24"/>
  <c r="A228" i="24"/>
  <c r="E228" i="24"/>
  <c r="I228" i="24"/>
  <c r="M228" i="24"/>
  <c r="A226" i="24"/>
  <c r="E226" i="24"/>
  <c r="I226" i="24"/>
  <c r="M226" i="24"/>
  <c r="A225" i="24"/>
  <c r="E225" i="24"/>
  <c r="I225" i="24"/>
  <c r="M225" i="24"/>
  <c r="A223" i="24"/>
  <c r="E223" i="24"/>
  <c r="I223" i="24"/>
  <c r="M223" i="24"/>
  <c r="A221" i="24"/>
  <c r="E221" i="24"/>
  <c r="I221" i="24"/>
  <c r="M221" i="24"/>
  <c r="M240" i="24"/>
  <c r="I240" i="24"/>
  <c r="E240" i="24"/>
  <c r="M239" i="24"/>
  <c r="I239" i="24"/>
  <c r="E239" i="24"/>
  <c r="M238" i="24"/>
  <c r="I238" i="24"/>
  <c r="E238" i="24"/>
  <c r="M237" i="24"/>
  <c r="I237" i="24"/>
  <c r="E237" i="24"/>
  <c r="M236" i="24"/>
  <c r="I236" i="24"/>
  <c r="E236" i="24"/>
  <c r="M235" i="24"/>
  <c r="I235" i="24"/>
  <c r="E235" i="24"/>
  <c r="M234" i="24"/>
  <c r="I234" i="24"/>
  <c r="E234" i="24"/>
  <c r="R233" i="24"/>
  <c r="F233" i="24"/>
  <c r="R232" i="24"/>
  <c r="F232" i="24"/>
  <c r="R231" i="24"/>
  <c r="F231" i="24"/>
  <c r="R230" i="24"/>
  <c r="F230" i="24"/>
  <c r="R229" i="24"/>
  <c r="F229" i="24"/>
  <c r="R228" i="24"/>
  <c r="F228" i="24"/>
  <c r="R227" i="24"/>
  <c r="F227" i="24"/>
  <c r="R226" i="24"/>
  <c r="F226" i="24"/>
  <c r="R225" i="24"/>
  <c r="F225" i="24"/>
  <c r="R224" i="24"/>
  <c r="F224" i="24"/>
  <c r="R223" i="24"/>
  <c r="F223" i="24"/>
  <c r="R222" i="24"/>
  <c r="F222" i="24"/>
  <c r="R221" i="24"/>
  <c r="F221" i="24"/>
  <c r="R220" i="24"/>
  <c r="F220" i="24"/>
  <c r="R219" i="24"/>
  <c r="F219" i="24"/>
  <c r="C218" i="24"/>
  <c r="C217" i="24"/>
  <c r="C216" i="24"/>
  <c r="C215" i="24"/>
  <c r="C214" i="24"/>
  <c r="C213" i="24"/>
  <c r="F218" i="24"/>
  <c r="B218" i="24"/>
  <c r="B217" i="24"/>
  <c r="B216" i="24"/>
  <c r="B215" i="24"/>
  <c r="B214" i="24"/>
  <c r="B213" i="24"/>
  <c r="M218" i="24"/>
  <c r="I218" i="24"/>
  <c r="E218" i="24"/>
  <c r="M217" i="24"/>
  <c r="N217" i="24" s="1"/>
  <c r="M216" i="24"/>
  <c r="N216" i="24" s="1"/>
  <c r="M215" i="24"/>
  <c r="N215" i="24" s="1"/>
  <c r="M214" i="24"/>
  <c r="N214" i="24" s="1"/>
  <c r="M213" i="24"/>
  <c r="N213" i="24" s="1"/>
  <c r="B212" i="24"/>
  <c r="L212" i="24"/>
  <c r="A240" i="8"/>
  <c r="E240" i="8"/>
  <c r="I240" i="8"/>
  <c r="P240" i="8" s="1"/>
  <c r="D240" i="8"/>
  <c r="D231" i="8"/>
  <c r="L231" i="8"/>
  <c r="F231" i="8"/>
  <c r="A231" i="8"/>
  <c r="C230" i="8"/>
  <c r="T230" i="8"/>
  <c r="F230" i="8"/>
  <c r="A230" i="8"/>
  <c r="D223" i="8"/>
  <c r="L223" i="8"/>
  <c r="A223" i="8"/>
  <c r="E223" i="8"/>
  <c r="I223" i="8"/>
  <c r="P223" i="8" s="1"/>
  <c r="M223" i="8"/>
  <c r="R223" i="8"/>
  <c r="C223" i="8"/>
  <c r="R240" i="8"/>
  <c r="M240" i="8"/>
  <c r="C240" i="8"/>
  <c r="D235" i="8"/>
  <c r="L235" i="8"/>
  <c r="F235" i="8"/>
  <c r="A235" i="8"/>
  <c r="C234" i="8"/>
  <c r="T234" i="8"/>
  <c r="F234" i="8"/>
  <c r="A234" i="8"/>
  <c r="T231" i="8"/>
  <c r="N231" i="8"/>
  <c r="I231" i="8"/>
  <c r="P231" i="8" s="1"/>
  <c r="E231" i="8"/>
  <c r="S230" i="8"/>
  <c r="M230" i="8"/>
  <c r="I230" i="8"/>
  <c r="P230" i="8" s="1"/>
  <c r="E230" i="8"/>
  <c r="B223" i="8"/>
  <c r="D239" i="8"/>
  <c r="L239" i="8"/>
  <c r="F239" i="8"/>
  <c r="A239" i="8"/>
  <c r="C238" i="8"/>
  <c r="T238" i="8"/>
  <c r="F238" i="8"/>
  <c r="A238" i="8"/>
  <c r="L240" i="8"/>
  <c r="B240" i="8"/>
  <c r="T235" i="8"/>
  <c r="N235" i="8"/>
  <c r="I235" i="8"/>
  <c r="P235" i="8" s="1"/>
  <c r="E235" i="8"/>
  <c r="S234" i="8"/>
  <c r="M234" i="8"/>
  <c r="I234" i="8"/>
  <c r="P234" i="8" s="1"/>
  <c r="E234" i="8"/>
  <c r="A232" i="8"/>
  <c r="E232" i="8"/>
  <c r="I232" i="8"/>
  <c r="P232" i="8" s="1"/>
  <c r="M232" i="8"/>
  <c r="R232" i="8"/>
  <c r="D232" i="8"/>
  <c r="S231" i="8"/>
  <c r="M231" i="8"/>
  <c r="C231" i="8"/>
  <c r="R230" i="8"/>
  <c r="L230" i="8"/>
  <c r="D230" i="8"/>
  <c r="C226" i="8"/>
  <c r="T226" i="8"/>
  <c r="D226" i="8"/>
  <c r="L226" i="8"/>
  <c r="F226" i="8"/>
  <c r="N223" i="8"/>
  <c r="C219" i="8"/>
  <c r="T219" i="8"/>
  <c r="D219" i="8"/>
  <c r="L219" i="8"/>
  <c r="A219" i="8"/>
  <c r="E219" i="8"/>
  <c r="I219" i="8"/>
  <c r="P219" i="8" s="1"/>
  <c r="M219" i="8"/>
  <c r="R219" i="8"/>
  <c r="B219" i="8"/>
  <c r="L215" i="8"/>
  <c r="B215" i="8"/>
  <c r="T240" i="8"/>
  <c r="F240" i="8"/>
  <c r="T239" i="8"/>
  <c r="N239" i="8"/>
  <c r="I239" i="8"/>
  <c r="P239" i="8" s="1"/>
  <c r="E239" i="8"/>
  <c r="S238" i="8"/>
  <c r="M238" i="8"/>
  <c r="I238" i="8"/>
  <c r="P238" i="8" s="1"/>
  <c r="E238" i="8"/>
  <c r="A236" i="8"/>
  <c r="E236" i="8"/>
  <c r="I236" i="8"/>
  <c r="P236" i="8" s="1"/>
  <c r="M236" i="8"/>
  <c r="R236" i="8"/>
  <c r="D236" i="8"/>
  <c r="S235" i="8"/>
  <c r="M235" i="8"/>
  <c r="C235" i="8"/>
  <c r="R234" i="8"/>
  <c r="L234" i="8"/>
  <c r="D234" i="8"/>
  <c r="T232" i="8"/>
  <c r="N232" i="8"/>
  <c r="C232" i="8"/>
  <c r="R231" i="8"/>
  <c r="B231" i="8"/>
  <c r="B230" i="8"/>
  <c r="D227" i="8"/>
  <c r="L227" i="8"/>
  <c r="A227" i="8"/>
  <c r="E227" i="8"/>
  <c r="I227" i="8"/>
  <c r="P227" i="8" s="1"/>
  <c r="M227" i="8"/>
  <c r="R227" i="8"/>
  <c r="C227" i="8"/>
  <c r="N226" i="8"/>
  <c r="I226" i="8"/>
  <c r="P226" i="8" s="1"/>
  <c r="E226" i="8"/>
  <c r="T223" i="8"/>
  <c r="F223" i="8"/>
  <c r="S219" i="8"/>
  <c r="S215" i="8"/>
  <c r="F228" i="8"/>
  <c r="B228" i="8"/>
  <c r="F224" i="8"/>
  <c r="B224" i="8"/>
  <c r="F220" i="8"/>
  <c r="B220" i="8"/>
  <c r="B216" i="8"/>
  <c r="C213" i="8"/>
  <c r="F237" i="8"/>
  <c r="F233" i="8"/>
  <c r="F229" i="8"/>
  <c r="R228" i="8"/>
  <c r="M228" i="8"/>
  <c r="I228" i="8"/>
  <c r="P228" i="8" s="1"/>
  <c r="E228" i="8"/>
  <c r="F225" i="8"/>
  <c r="R224" i="8"/>
  <c r="M224" i="8"/>
  <c r="I224" i="8"/>
  <c r="P224" i="8" s="1"/>
  <c r="E224" i="8"/>
  <c r="F221" i="8"/>
  <c r="B221" i="8"/>
  <c r="R220" i="8"/>
  <c r="M220" i="8"/>
  <c r="I220" i="8"/>
  <c r="P220" i="8" s="1"/>
  <c r="E220" i="8"/>
  <c r="A220" i="8"/>
  <c r="B217" i="8"/>
  <c r="B213" i="8"/>
  <c r="F222" i="8"/>
  <c r="R221" i="8"/>
  <c r="M221" i="8"/>
  <c r="I221" i="8"/>
  <c r="P221" i="8" s="1"/>
  <c r="E221" i="8"/>
  <c r="L220" i="8"/>
  <c r="F218" i="8"/>
  <c r="M217" i="8"/>
  <c r="N217" i="8" s="1"/>
  <c r="L216" i="8"/>
  <c r="C216" i="8" s="1"/>
  <c r="M213" i="8"/>
  <c r="N213" i="8" s="1"/>
  <c r="N210" i="8"/>
  <c r="N212" i="8"/>
  <c r="G183" i="48"/>
  <c r="H183" i="48"/>
  <c r="J183" i="48"/>
  <c r="A183" i="48" s="1"/>
  <c r="K183" i="48"/>
  <c r="O183" i="48"/>
  <c r="P183" i="48"/>
  <c r="R183" i="48"/>
  <c r="G184" i="48"/>
  <c r="H184" i="48"/>
  <c r="J184" i="48"/>
  <c r="D184" i="48" s="1"/>
  <c r="K184" i="48"/>
  <c r="O184" i="48"/>
  <c r="P184" i="48"/>
  <c r="R184" i="48"/>
  <c r="G185" i="48"/>
  <c r="H185" i="48"/>
  <c r="J185" i="48"/>
  <c r="C185" i="48" s="1"/>
  <c r="K185" i="48"/>
  <c r="O185" i="48"/>
  <c r="P185" i="48"/>
  <c r="R185" i="48"/>
  <c r="G186" i="48"/>
  <c r="H186" i="48"/>
  <c r="J186" i="48"/>
  <c r="B186" i="48" s="1"/>
  <c r="K186" i="48"/>
  <c r="O186" i="48"/>
  <c r="P186" i="48"/>
  <c r="R186" i="48"/>
  <c r="G187" i="48"/>
  <c r="H187" i="48"/>
  <c r="J187" i="48"/>
  <c r="A187" i="48" s="1"/>
  <c r="K187" i="48"/>
  <c r="L187" i="48"/>
  <c r="O187" i="48"/>
  <c r="P187" i="48"/>
  <c r="R187" i="48"/>
  <c r="G188" i="48"/>
  <c r="H188" i="48"/>
  <c r="J188" i="48"/>
  <c r="D188" i="48" s="1"/>
  <c r="K188" i="48"/>
  <c r="N188" i="48"/>
  <c r="O188" i="48"/>
  <c r="P188" i="48"/>
  <c r="R188" i="48"/>
  <c r="G189" i="48"/>
  <c r="H189" i="48"/>
  <c r="J189" i="48"/>
  <c r="C189" i="48" s="1"/>
  <c r="K189" i="48"/>
  <c r="O189" i="48"/>
  <c r="P189" i="48"/>
  <c r="R189" i="48"/>
  <c r="G190" i="48"/>
  <c r="H190" i="48"/>
  <c r="J190" i="48"/>
  <c r="B190" i="48" s="1"/>
  <c r="K190" i="48"/>
  <c r="O190" i="48"/>
  <c r="P190" i="48"/>
  <c r="R190" i="48"/>
  <c r="G191" i="48"/>
  <c r="H191" i="48"/>
  <c r="J191" i="48"/>
  <c r="A191" i="48" s="1"/>
  <c r="K191" i="48"/>
  <c r="O191" i="48"/>
  <c r="P191" i="48"/>
  <c r="R191" i="48"/>
  <c r="G192" i="48"/>
  <c r="H192" i="48"/>
  <c r="J192" i="48"/>
  <c r="B192" i="48" s="1"/>
  <c r="K192" i="48"/>
  <c r="O192" i="48"/>
  <c r="P192" i="48"/>
  <c r="R192" i="48"/>
  <c r="G193" i="48"/>
  <c r="H193" i="48"/>
  <c r="J193" i="48"/>
  <c r="C193" i="48" s="1"/>
  <c r="K193" i="48"/>
  <c r="O193" i="48"/>
  <c r="P193" i="48"/>
  <c r="R193" i="48"/>
  <c r="G194" i="48"/>
  <c r="H194" i="48"/>
  <c r="J194" i="48"/>
  <c r="B194" i="48" s="1"/>
  <c r="K194" i="48"/>
  <c r="O194" i="48"/>
  <c r="P194" i="48"/>
  <c r="R194" i="48"/>
  <c r="G195" i="48"/>
  <c r="H195" i="48"/>
  <c r="J195" i="48"/>
  <c r="A195" i="48" s="1"/>
  <c r="K195" i="48"/>
  <c r="O195" i="48"/>
  <c r="P195" i="48"/>
  <c r="R195" i="48"/>
  <c r="G196" i="48"/>
  <c r="H196" i="48"/>
  <c r="J196" i="48"/>
  <c r="B196" i="48" s="1"/>
  <c r="K196" i="48"/>
  <c r="O196" i="48"/>
  <c r="P196" i="48"/>
  <c r="R196" i="48"/>
  <c r="G197" i="48"/>
  <c r="H197" i="48"/>
  <c r="J197" i="48"/>
  <c r="C197" i="48" s="1"/>
  <c r="K197" i="48"/>
  <c r="O197" i="48"/>
  <c r="P197" i="48"/>
  <c r="R197" i="48"/>
  <c r="G198" i="48"/>
  <c r="H198" i="48"/>
  <c r="J198" i="48"/>
  <c r="B198" i="48" s="1"/>
  <c r="K198" i="48"/>
  <c r="O198" i="48"/>
  <c r="P198" i="48"/>
  <c r="R198" i="48"/>
  <c r="G199" i="48"/>
  <c r="H199" i="48"/>
  <c r="J199" i="48"/>
  <c r="A199" i="48" s="1"/>
  <c r="K199" i="48"/>
  <c r="O199" i="48"/>
  <c r="P199" i="48"/>
  <c r="R199" i="48"/>
  <c r="G200" i="48"/>
  <c r="H200" i="48"/>
  <c r="J200" i="48"/>
  <c r="B200" i="48" s="1"/>
  <c r="K200" i="48"/>
  <c r="O200" i="48"/>
  <c r="P200" i="48"/>
  <c r="R200" i="48"/>
  <c r="G201" i="48"/>
  <c r="H201" i="48"/>
  <c r="J201" i="48"/>
  <c r="C201" i="48" s="1"/>
  <c r="K201" i="48"/>
  <c r="O201" i="48"/>
  <c r="P201" i="48"/>
  <c r="R201" i="48"/>
  <c r="G202" i="48"/>
  <c r="H202" i="48"/>
  <c r="J202" i="48"/>
  <c r="B202" i="48" s="1"/>
  <c r="K202" i="48"/>
  <c r="O202" i="48"/>
  <c r="P202" i="48"/>
  <c r="R202" i="48"/>
  <c r="G203" i="48"/>
  <c r="H203" i="48"/>
  <c r="J203" i="48"/>
  <c r="A203" i="48" s="1"/>
  <c r="K203" i="48"/>
  <c r="O203" i="48"/>
  <c r="P203" i="48"/>
  <c r="R203" i="48"/>
  <c r="G204" i="48"/>
  <c r="H204" i="48"/>
  <c r="J204" i="48"/>
  <c r="B204" i="48" s="1"/>
  <c r="K204" i="48"/>
  <c r="O204" i="48"/>
  <c r="P204" i="48"/>
  <c r="R204" i="48"/>
  <c r="G205" i="48"/>
  <c r="H205" i="48"/>
  <c r="J205" i="48"/>
  <c r="C205" i="48" s="1"/>
  <c r="K205" i="48"/>
  <c r="O205" i="48"/>
  <c r="P205" i="48"/>
  <c r="R205" i="48"/>
  <c r="G206" i="48"/>
  <c r="H206" i="48"/>
  <c r="J206" i="48"/>
  <c r="B206" i="48" s="1"/>
  <c r="K206" i="48"/>
  <c r="O206" i="48"/>
  <c r="P206" i="48"/>
  <c r="R206" i="48"/>
  <c r="G207" i="48"/>
  <c r="H207" i="48"/>
  <c r="J207" i="48"/>
  <c r="A207" i="48" s="1"/>
  <c r="K207" i="48"/>
  <c r="O207" i="48"/>
  <c r="P207" i="48"/>
  <c r="R207" i="48"/>
  <c r="G208" i="48"/>
  <c r="H208" i="48"/>
  <c r="J208" i="48"/>
  <c r="B208" i="48" s="1"/>
  <c r="K208" i="48"/>
  <c r="O208" i="48"/>
  <c r="P208" i="48"/>
  <c r="R208" i="48"/>
  <c r="G209" i="48"/>
  <c r="H209" i="48"/>
  <c r="J209" i="48"/>
  <c r="C209" i="48" s="1"/>
  <c r="K209" i="48"/>
  <c r="O209" i="48"/>
  <c r="P209" i="48"/>
  <c r="R209" i="48"/>
  <c r="R182" i="48"/>
  <c r="P182" i="48"/>
  <c r="P181" i="48"/>
  <c r="R180" i="48"/>
  <c r="P180" i="48"/>
  <c r="G153" i="43"/>
  <c r="H153" i="43"/>
  <c r="J153" i="43"/>
  <c r="O153" i="43"/>
  <c r="P153" i="43"/>
  <c r="G154" i="43"/>
  <c r="H154" i="43"/>
  <c r="J154" i="43"/>
  <c r="O154" i="43"/>
  <c r="P154" i="43"/>
  <c r="G155" i="43"/>
  <c r="H155" i="43"/>
  <c r="J155" i="43"/>
  <c r="O155" i="43"/>
  <c r="P155" i="43"/>
  <c r="G156" i="43"/>
  <c r="H156" i="43"/>
  <c r="J156" i="43"/>
  <c r="O156" i="43"/>
  <c r="P156" i="43"/>
  <c r="G157" i="43"/>
  <c r="H157" i="43"/>
  <c r="J157" i="43"/>
  <c r="O157" i="43"/>
  <c r="P157" i="43"/>
  <c r="G158" i="43"/>
  <c r="H158" i="43"/>
  <c r="J158" i="43"/>
  <c r="A158" i="43" s="1"/>
  <c r="K158" i="43"/>
  <c r="O158" i="43"/>
  <c r="P158" i="43"/>
  <c r="G159" i="43"/>
  <c r="H159" i="43"/>
  <c r="J159" i="43"/>
  <c r="F159" i="43" s="1"/>
  <c r="K159" i="43"/>
  <c r="O159" i="43"/>
  <c r="P159" i="43"/>
  <c r="G160" i="43"/>
  <c r="H160" i="43"/>
  <c r="J160" i="43"/>
  <c r="F160" i="43" s="1"/>
  <c r="K160" i="43"/>
  <c r="O160" i="43"/>
  <c r="P160" i="43"/>
  <c r="G161" i="43"/>
  <c r="H161" i="43"/>
  <c r="J161" i="43"/>
  <c r="F161" i="43" s="1"/>
  <c r="K161" i="43"/>
  <c r="O161" i="43"/>
  <c r="P161" i="43"/>
  <c r="G162" i="43"/>
  <c r="H162" i="43"/>
  <c r="J162" i="43"/>
  <c r="F162" i="43" s="1"/>
  <c r="K162" i="43"/>
  <c r="O162" i="43"/>
  <c r="P162" i="43"/>
  <c r="G163" i="43"/>
  <c r="H163" i="43"/>
  <c r="J163" i="43"/>
  <c r="F163" i="43" s="1"/>
  <c r="K163" i="43"/>
  <c r="O163" i="43"/>
  <c r="P163" i="43"/>
  <c r="G164" i="43"/>
  <c r="H164" i="43"/>
  <c r="J164" i="43"/>
  <c r="F164" i="43" s="1"/>
  <c r="K164" i="43"/>
  <c r="O164" i="43"/>
  <c r="P164" i="43"/>
  <c r="G165" i="43"/>
  <c r="H165" i="43"/>
  <c r="J165" i="43"/>
  <c r="F165" i="43" s="1"/>
  <c r="K165" i="43"/>
  <c r="O165" i="43"/>
  <c r="P165" i="43"/>
  <c r="G166" i="43"/>
  <c r="H166" i="43"/>
  <c r="J166" i="43"/>
  <c r="F166" i="43" s="1"/>
  <c r="K166" i="43"/>
  <c r="O166" i="43"/>
  <c r="P166" i="43"/>
  <c r="G167" i="43"/>
  <c r="H167" i="43"/>
  <c r="J167" i="43"/>
  <c r="F167" i="43" s="1"/>
  <c r="K167" i="43"/>
  <c r="O167" i="43"/>
  <c r="P167" i="43"/>
  <c r="G168" i="43"/>
  <c r="H168" i="43"/>
  <c r="J168" i="43"/>
  <c r="F168" i="43" s="1"/>
  <c r="K168" i="43"/>
  <c r="O168" i="43"/>
  <c r="P168" i="43"/>
  <c r="G169" i="43"/>
  <c r="H169" i="43"/>
  <c r="J169" i="43"/>
  <c r="F169" i="43" s="1"/>
  <c r="K169" i="43"/>
  <c r="O169" i="43"/>
  <c r="P169" i="43"/>
  <c r="G170" i="43"/>
  <c r="H170" i="43"/>
  <c r="J170" i="43"/>
  <c r="F170" i="43" s="1"/>
  <c r="K170" i="43"/>
  <c r="O170" i="43"/>
  <c r="P170" i="43"/>
  <c r="G171" i="43"/>
  <c r="H171" i="43"/>
  <c r="J171" i="43"/>
  <c r="F171" i="43" s="1"/>
  <c r="K171" i="43"/>
  <c r="O171" i="43"/>
  <c r="P171" i="43"/>
  <c r="G172" i="43"/>
  <c r="H172" i="43"/>
  <c r="J172" i="43"/>
  <c r="F172" i="43" s="1"/>
  <c r="K172" i="43"/>
  <c r="O172" i="43"/>
  <c r="P172" i="43"/>
  <c r="G173" i="43"/>
  <c r="H173" i="43"/>
  <c r="J173" i="43"/>
  <c r="F173" i="43" s="1"/>
  <c r="K173" i="43"/>
  <c r="O173" i="43"/>
  <c r="P173" i="43"/>
  <c r="C174" i="43"/>
  <c r="G174" i="43"/>
  <c r="H174" i="43"/>
  <c r="J174" i="43"/>
  <c r="A174" i="43" s="1"/>
  <c r="K174" i="43"/>
  <c r="O174" i="43"/>
  <c r="P174" i="43"/>
  <c r="G175" i="43"/>
  <c r="H175" i="43"/>
  <c r="J175" i="43"/>
  <c r="D175" i="43" s="1"/>
  <c r="K175" i="43"/>
  <c r="O175" i="43"/>
  <c r="P175" i="43"/>
  <c r="G176" i="43"/>
  <c r="H176" i="43"/>
  <c r="J176" i="43"/>
  <c r="D176" i="43" s="1"/>
  <c r="K176" i="43"/>
  <c r="O176" i="43"/>
  <c r="P176" i="43"/>
  <c r="G177" i="43"/>
  <c r="H177" i="43"/>
  <c r="J177" i="43"/>
  <c r="D177" i="43" s="1"/>
  <c r="K177" i="43"/>
  <c r="O177" i="43"/>
  <c r="P177" i="43"/>
  <c r="G178" i="43"/>
  <c r="H178" i="43"/>
  <c r="J178" i="43"/>
  <c r="D178" i="43" s="1"/>
  <c r="K178" i="43"/>
  <c r="O178" i="43"/>
  <c r="P178" i="43"/>
  <c r="G179" i="43"/>
  <c r="H179" i="43"/>
  <c r="J179" i="43"/>
  <c r="D179" i="43" s="1"/>
  <c r="K179" i="43"/>
  <c r="O179" i="43"/>
  <c r="P179" i="43"/>
  <c r="Q151" i="43"/>
  <c r="O152" i="43"/>
  <c r="J152" i="43"/>
  <c r="H152" i="43"/>
  <c r="G152" i="43"/>
  <c r="P152" i="43"/>
  <c r="P150" i="43"/>
  <c r="G150" i="43"/>
  <c r="R160" i="43"/>
  <c r="R161" i="43"/>
  <c r="R162" i="43"/>
  <c r="R163" i="43"/>
  <c r="R164" i="43"/>
  <c r="R165" i="43"/>
  <c r="Q121" i="43"/>
  <c r="G153" i="45"/>
  <c r="H153" i="45"/>
  <c r="J153" i="45"/>
  <c r="A153" i="45" s="1"/>
  <c r="K153" i="45"/>
  <c r="O153" i="45"/>
  <c r="P153" i="45"/>
  <c r="G154" i="45"/>
  <c r="H154" i="45"/>
  <c r="J154" i="45"/>
  <c r="D154" i="45" s="1"/>
  <c r="K154" i="45"/>
  <c r="O154" i="45"/>
  <c r="P154" i="45"/>
  <c r="G155" i="45"/>
  <c r="H155" i="45"/>
  <c r="J155" i="45"/>
  <c r="C155" i="45" s="1"/>
  <c r="K155" i="45"/>
  <c r="O155" i="45"/>
  <c r="P155" i="45"/>
  <c r="G156" i="45"/>
  <c r="H156" i="45"/>
  <c r="J156" i="45"/>
  <c r="K156" i="45"/>
  <c r="O156" i="45"/>
  <c r="P156" i="45"/>
  <c r="G157" i="45"/>
  <c r="H157" i="45"/>
  <c r="J157" i="45"/>
  <c r="K157" i="45"/>
  <c r="O157" i="45"/>
  <c r="P157" i="45"/>
  <c r="G158" i="45"/>
  <c r="H158" i="45"/>
  <c r="J158" i="45"/>
  <c r="K158" i="45"/>
  <c r="O158" i="45"/>
  <c r="P158" i="45"/>
  <c r="G159" i="45"/>
  <c r="H159" i="45"/>
  <c r="J159" i="45"/>
  <c r="K159" i="45"/>
  <c r="O159" i="45"/>
  <c r="P159" i="45"/>
  <c r="G160" i="45"/>
  <c r="H160" i="45"/>
  <c r="J160" i="45"/>
  <c r="K160" i="45"/>
  <c r="O160" i="45"/>
  <c r="P160" i="45"/>
  <c r="G161" i="45"/>
  <c r="H161" i="45"/>
  <c r="J161" i="45"/>
  <c r="K161" i="45"/>
  <c r="O161" i="45"/>
  <c r="P161" i="45"/>
  <c r="G162" i="45"/>
  <c r="H162" i="45"/>
  <c r="J162" i="45"/>
  <c r="C162" i="45" s="1"/>
  <c r="K162" i="45"/>
  <c r="O162" i="45"/>
  <c r="P162" i="45"/>
  <c r="G163" i="45"/>
  <c r="H163" i="45"/>
  <c r="J163" i="45"/>
  <c r="C163" i="45" s="1"/>
  <c r="K163" i="45"/>
  <c r="O163" i="45"/>
  <c r="P163" i="45"/>
  <c r="G164" i="45"/>
  <c r="H164" i="45"/>
  <c r="J164" i="45"/>
  <c r="K164" i="45"/>
  <c r="O164" i="45"/>
  <c r="P164" i="45"/>
  <c r="G165" i="45"/>
  <c r="H165" i="45"/>
  <c r="J165" i="45"/>
  <c r="C165" i="45" s="1"/>
  <c r="K165" i="45"/>
  <c r="O165" i="45"/>
  <c r="P165" i="45"/>
  <c r="G166" i="45"/>
  <c r="H166" i="45"/>
  <c r="J166" i="45"/>
  <c r="D166" i="45" s="1"/>
  <c r="K166" i="45"/>
  <c r="O166" i="45"/>
  <c r="P166" i="45"/>
  <c r="G167" i="45"/>
  <c r="H167" i="45"/>
  <c r="J167" i="45"/>
  <c r="K167" i="45"/>
  <c r="O167" i="45"/>
  <c r="P167" i="45"/>
  <c r="G168" i="45"/>
  <c r="H168" i="45"/>
  <c r="J168" i="45"/>
  <c r="C168" i="45" s="1"/>
  <c r="K168" i="45"/>
  <c r="O168" i="45"/>
  <c r="P168" i="45"/>
  <c r="G169" i="45"/>
  <c r="H169" i="45"/>
  <c r="J169" i="45"/>
  <c r="C169" i="45" s="1"/>
  <c r="K169" i="45"/>
  <c r="O169" i="45"/>
  <c r="P169" i="45"/>
  <c r="G170" i="45"/>
  <c r="H170" i="45"/>
  <c r="J170" i="45"/>
  <c r="K170" i="45"/>
  <c r="O170" i="45"/>
  <c r="P170" i="45"/>
  <c r="G171" i="45"/>
  <c r="H171" i="45"/>
  <c r="J171" i="45"/>
  <c r="K171" i="45"/>
  <c r="O171" i="45"/>
  <c r="P171" i="45"/>
  <c r="G172" i="45"/>
  <c r="H172" i="45"/>
  <c r="J172" i="45"/>
  <c r="C172" i="45" s="1"/>
  <c r="K172" i="45"/>
  <c r="O172" i="45"/>
  <c r="P172" i="45"/>
  <c r="G173" i="45"/>
  <c r="H173" i="45"/>
  <c r="J173" i="45"/>
  <c r="C173" i="45" s="1"/>
  <c r="K173" i="45"/>
  <c r="O173" i="45"/>
  <c r="P173" i="45"/>
  <c r="G174" i="45"/>
  <c r="H174" i="45"/>
  <c r="J174" i="45"/>
  <c r="A174" i="45" s="1"/>
  <c r="K174" i="45"/>
  <c r="O174" i="45"/>
  <c r="P174" i="45"/>
  <c r="G175" i="45"/>
  <c r="H175" i="45"/>
  <c r="J175" i="45"/>
  <c r="A175" i="45" s="1"/>
  <c r="K175" i="45"/>
  <c r="O175" i="45"/>
  <c r="P175" i="45"/>
  <c r="G176" i="45"/>
  <c r="H176" i="45"/>
  <c r="J176" i="45"/>
  <c r="A176" i="45" s="1"/>
  <c r="K176" i="45"/>
  <c r="O176" i="45"/>
  <c r="P176" i="45"/>
  <c r="G177" i="45"/>
  <c r="H177" i="45"/>
  <c r="J177" i="45"/>
  <c r="A177" i="45" s="1"/>
  <c r="K177" i="45"/>
  <c r="O177" i="45"/>
  <c r="P177" i="45"/>
  <c r="G178" i="45"/>
  <c r="H178" i="45"/>
  <c r="J178" i="45"/>
  <c r="A178" i="45" s="1"/>
  <c r="K178" i="45"/>
  <c r="O178" i="45"/>
  <c r="P178" i="45"/>
  <c r="G179" i="45"/>
  <c r="H179" i="45"/>
  <c r="J179" i="45"/>
  <c r="A179" i="45" s="1"/>
  <c r="K179" i="45"/>
  <c r="O179" i="45"/>
  <c r="P179" i="45"/>
  <c r="Q151" i="45"/>
  <c r="O152" i="45"/>
  <c r="K152" i="45"/>
  <c r="J152" i="45"/>
  <c r="L152" i="45" s="1"/>
  <c r="H152" i="45"/>
  <c r="G152" i="45"/>
  <c r="P152" i="45"/>
  <c r="N152" i="45"/>
  <c r="P150" i="45"/>
  <c r="G150" i="45"/>
  <c r="G153" i="26"/>
  <c r="H153" i="26"/>
  <c r="J153" i="26"/>
  <c r="A153" i="26" s="1"/>
  <c r="K153" i="26"/>
  <c r="O153" i="26"/>
  <c r="P153" i="26"/>
  <c r="S153" i="26"/>
  <c r="G154" i="26"/>
  <c r="H154" i="26"/>
  <c r="J154" i="26"/>
  <c r="B154" i="26" s="1"/>
  <c r="K154" i="26"/>
  <c r="O154" i="26"/>
  <c r="P154" i="26"/>
  <c r="S154" i="26"/>
  <c r="G155" i="26"/>
  <c r="H155" i="26"/>
  <c r="J155" i="26"/>
  <c r="K155" i="26"/>
  <c r="O155" i="26"/>
  <c r="P155" i="26"/>
  <c r="S155" i="26"/>
  <c r="G156" i="26"/>
  <c r="H156" i="26"/>
  <c r="J156" i="26"/>
  <c r="D156" i="26" s="1"/>
  <c r="K156" i="26"/>
  <c r="O156" i="26"/>
  <c r="P156" i="26"/>
  <c r="S156" i="26"/>
  <c r="G157" i="26"/>
  <c r="H157" i="26"/>
  <c r="J157" i="26"/>
  <c r="A157" i="26" s="1"/>
  <c r="K157" i="26"/>
  <c r="L157" i="26"/>
  <c r="O157" i="26"/>
  <c r="P157" i="26"/>
  <c r="S157" i="26"/>
  <c r="G158" i="26"/>
  <c r="H158" i="26"/>
  <c r="J158" i="26"/>
  <c r="N158" i="26" s="1"/>
  <c r="K158" i="26"/>
  <c r="O158" i="26"/>
  <c r="P158" i="26"/>
  <c r="S158" i="26"/>
  <c r="G159" i="26"/>
  <c r="H159" i="26"/>
  <c r="J159" i="26"/>
  <c r="N159" i="26" s="1"/>
  <c r="K159" i="26"/>
  <c r="O159" i="26"/>
  <c r="P159" i="26"/>
  <c r="S159" i="26"/>
  <c r="G160" i="26"/>
  <c r="H160" i="26"/>
  <c r="J160" i="26"/>
  <c r="D160" i="26" s="1"/>
  <c r="K160" i="26"/>
  <c r="O160" i="26"/>
  <c r="P160" i="26"/>
  <c r="S160" i="26"/>
  <c r="G161" i="26"/>
  <c r="H161" i="26"/>
  <c r="J161" i="26"/>
  <c r="D161" i="26" s="1"/>
  <c r="K161" i="26"/>
  <c r="O161" i="26"/>
  <c r="P161" i="26"/>
  <c r="S161" i="26"/>
  <c r="G162" i="26"/>
  <c r="H162" i="26"/>
  <c r="J162" i="26"/>
  <c r="B162" i="26" s="1"/>
  <c r="K162" i="26"/>
  <c r="O162" i="26"/>
  <c r="P162" i="26"/>
  <c r="S162" i="26"/>
  <c r="G163" i="26"/>
  <c r="H163" i="26"/>
  <c r="J163" i="26"/>
  <c r="N163" i="26" s="1"/>
  <c r="K163" i="26"/>
  <c r="O163" i="26"/>
  <c r="P163" i="26"/>
  <c r="S163" i="26"/>
  <c r="G164" i="26"/>
  <c r="H164" i="26"/>
  <c r="J164" i="26"/>
  <c r="K164" i="26"/>
  <c r="O164" i="26"/>
  <c r="P164" i="26"/>
  <c r="S164" i="26"/>
  <c r="G165" i="26"/>
  <c r="H165" i="26"/>
  <c r="J165" i="26"/>
  <c r="B165" i="26" s="1"/>
  <c r="K165" i="26"/>
  <c r="O165" i="26"/>
  <c r="P165" i="26"/>
  <c r="S165" i="26"/>
  <c r="G166" i="26"/>
  <c r="H166" i="26"/>
  <c r="J166" i="26"/>
  <c r="B166" i="26" s="1"/>
  <c r="K166" i="26"/>
  <c r="O166" i="26"/>
  <c r="P166" i="26"/>
  <c r="S166" i="26"/>
  <c r="G167" i="26"/>
  <c r="H167" i="26"/>
  <c r="J167" i="26"/>
  <c r="F167" i="26" s="1"/>
  <c r="K167" i="26"/>
  <c r="O167" i="26"/>
  <c r="P167" i="26"/>
  <c r="S167" i="26"/>
  <c r="G168" i="26"/>
  <c r="H168" i="26"/>
  <c r="J168" i="26"/>
  <c r="D168" i="26" s="1"/>
  <c r="K168" i="26"/>
  <c r="O168" i="26"/>
  <c r="P168" i="26"/>
  <c r="S168" i="26"/>
  <c r="G169" i="26"/>
  <c r="H169" i="26"/>
  <c r="J169" i="26"/>
  <c r="B169" i="26" s="1"/>
  <c r="K169" i="26"/>
  <c r="O169" i="26"/>
  <c r="P169" i="26"/>
  <c r="S169" i="26"/>
  <c r="G170" i="26"/>
  <c r="H170" i="26"/>
  <c r="J170" i="26"/>
  <c r="B170" i="26" s="1"/>
  <c r="K170" i="26"/>
  <c r="O170" i="26"/>
  <c r="P170" i="26"/>
  <c r="S170" i="26"/>
  <c r="G171" i="26"/>
  <c r="H171" i="26"/>
  <c r="J171" i="26"/>
  <c r="K171" i="26"/>
  <c r="O171" i="26"/>
  <c r="P171" i="26"/>
  <c r="S171" i="26"/>
  <c r="G172" i="26"/>
  <c r="H172" i="26"/>
  <c r="J172" i="26"/>
  <c r="F172" i="26" s="1"/>
  <c r="K172" i="26"/>
  <c r="O172" i="26"/>
  <c r="P172" i="26"/>
  <c r="S172" i="26"/>
  <c r="G173" i="26"/>
  <c r="H173" i="26"/>
  <c r="J173" i="26"/>
  <c r="B173" i="26" s="1"/>
  <c r="K173" i="26"/>
  <c r="O173" i="26"/>
  <c r="P173" i="26"/>
  <c r="S173" i="26"/>
  <c r="G174" i="26"/>
  <c r="H174" i="26"/>
  <c r="J174" i="26"/>
  <c r="B174" i="26" s="1"/>
  <c r="K174" i="26"/>
  <c r="O174" i="26"/>
  <c r="P174" i="26"/>
  <c r="S174" i="26"/>
  <c r="G175" i="26"/>
  <c r="H175" i="26"/>
  <c r="J175" i="26"/>
  <c r="E175" i="26" s="1"/>
  <c r="K175" i="26"/>
  <c r="O175" i="26"/>
  <c r="P175" i="26"/>
  <c r="S175" i="26"/>
  <c r="G176" i="26"/>
  <c r="H176" i="26"/>
  <c r="J176" i="26"/>
  <c r="F176" i="26" s="1"/>
  <c r="K176" i="26"/>
  <c r="O176" i="26"/>
  <c r="P176" i="26"/>
  <c r="S176" i="26"/>
  <c r="G177" i="26"/>
  <c r="H177" i="26"/>
  <c r="J177" i="26"/>
  <c r="B177" i="26" s="1"/>
  <c r="K177" i="26"/>
  <c r="O177" i="26"/>
  <c r="P177" i="26"/>
  <c r="S177" i="26"/>
  <c r="G178" i="26"/>
  <c r="H178" i="26"/>
  <c r="J178" i="26"/>
  <c r="B178" i="26" s="1"/>
  <c r="K178" i="26"/>
  <c r="O178" i="26"/>
  <c r="P178" i="26"/>
  <c r="S178" i="26"/>
  <c r="G179" i="26"/>
  <c r="H179" i="26"/>
  <c r="J179" i="26"/>
  <c r="B179" i="26" s="1"/>
  <c r="K179" i="26"/>
  <c r="O179" i="26"/>
  <c r="P179" i="26"/>
  <c r="S179" i="26"/>
  <c r="O152" i="26"/>
  <c r="K152" i="26"/>
  <c r="J152" i="26"/>
  <c r="R152" i="26" s="1"/>
  <c r="H152" i="26"/>
  <c r="G152" i="26"/>
  <c r="S152" i="26"/>
  <c r="P152" i="26"/>
  <c r="P151" i="26"/>
  <c r="R150" i="26"/>
  <c r="P150" i="26"/>
  <c r="G153" i="25"/>
  <c r="H153" i="25"/>
  <c r="J153" i="25"/>
  <c r="N153" i="25" s="1"/>
  <c r="K153" i="25"/>
  <c r="O153" i="25"/>
  <c r="P153" i="25"/>
  <c r="G154" i="25"/>
  <c r="H154" i="25"/>
  <c r="J154" i="25"/>
  <c r="C154" i="25" s="1"/>
  <c r="K154" i="25"/>
  <c r="O154" i="25"/>
  <c r="P154" i="25"/>
  <c r="G155" i="25"/>
  <c r="H155" i="25"/>
  <c r="J155" i="25"/>
  <c r="K155" i="25"/>
  <c r="O155" i="25"/>
  <c r="P155" i="25"/>
  <c r="G156" i="25"/>
  <c r="H156" i="25"/>
  <c r="J156" i="25"/>
  <c r="I156" i="25" s="1"/>
  <c r="K156" i="25"/>
  <c r="O156" i="25"/>
  <c r="P156" i="25"/>
  <c r="G157" i="25"/>
  <c r="H157" i="25"/>
  <c r="J157" i="25"/>
  <c r="L157" i="25" s="1"/>
  <c r="K157" i="25"/>
  <c r="O157" i="25"/>
  <c r="P157" i="25"/>
  <c r="G158" i="25"/>
  <c r="H158" i="25"/>
  <c r="J158" i="25"/>
  <c r="K158" i="25"/>
  <c r="O158" i="25"/>
  <c r="P158" i="25"/>
  <c r="G159" i="25"/>
  <c r="H159" i="25"/>
  <c r="J159" i="25"/>
  <c r="K159" i="25"/>
  <c r="O159" i="25"/>
  <c r="P159" i="25"/>
  <c r="G160" i="25"/>
  <c r="H160" i="25"/>
  <c r="J160" i="25"/>
  <c r="A160" i="25" s="1"/>
  <c r="K160" i="25"/>
  <c r="O160" i="25"/>
  <c r="P160" i="25"/>
  <c r="G161" i="25"/>
  <c r="H161" i="25"/>
  <c r="J161" i="25"/>
  <c r="D161" i="25" s="1"/>
  <c r="K161" i="25"/>
  <c r="O161" i="25"/>
  <c r="P161" i="25"/>
  <c r="G162" i="25"/>
  <c r="H162" i="25"/>
  <c r="J162" i="25"/>
  <c r="K162" i="25"/>
  <c r="O162" i="25"/>
  <c r="P162" i="25"/>
  <c r="G163" i="25"/>
  <c r="H163" i="25"/>
  <c r="J163" i="25"/>
  <c r="K163" i="25"/>
  <c r="O163" i="25"/>
  <c r="P163" i="25"/>
  <c r="G164" i="25"/>
  <c r="H164" i="25"/>
  <c r="J164" i="25"/>
  <c r="I164" i="25" s="1"/>
  <c r="K164" i="25"/>
  <c r="O164" i="25"/>
  <c r="P164" i="25"/>
  <c r="G165" i="25"/>
  <c r="H165" i="25"/>
  <c r="J165" i="25"/>
  <c r="K165" i="25"/>
  <c r="O165" i="25"/>
  <c r="P165" i="25"/>
  <c r="G166" i="25"/>
  <c r="H166" i="25"/>
  <c r="J166" i="25"/>
  <c r="C166" i="25" s="1"/>
  <c r="K166" i="25"/>
  <c r="O166" i="25"/>
  <c r="P166" i="25"/>
  <c r="G167" i="25"/>
  <c r="H167" i="25"/>
  <c r="J167" i="25"/>
  <c r="K167" i="25"/>
  <c r="O167" i="25"/>
  <c r="P167" i="25"/>
  <c r="G168" i="25"/>
  <c r="H168" i="25"/>
  <c r="J168" i="25"/>
  <c r="N168" i="25" s="1"/>
  <c r="K168" i="25"/>
  <c r="O168" i="25"/>
  <c r="P168" i="25"/>
  <c r="G169" i="25"/>
  <c r="H169" i="25"/>
  <c r="J169" i="25"/>
  <c r="M169" i="25" s="1"/>
  <c r="K169" i="25"/>
  <c r="O169" i="25"/>
  <c r="P169" i="25"/>
  <c r="G170" i="25"/>
  <c r="H170" i="25"/>
  <c r="J170" i="25"/>
  <c r="K170" i="25"/>
  <c r="O170" i="25"/>
  <c r="P170" i="25"/>
  <c r="G171" i="25"/>
  <c r="H171" i="25"/>
  <c r="J171" i="25"/>
  <c r="K171" i="25"/>
  <c r="O171" i="25"/>
  <c r="P171" i="25"/>
  <c r="G172" i="25"/>
  <c r="H172" i="25"/>
  <c r="J172" i="25"/>
  <c r="K172" i="25"/>
  <c r="O172" i="25"/>
  <c r="P172" i="25"/>
  <c r="G173" i="25"/>
  <c r="H173" i="25"/>
  <c r="J173" i="25"/>
  <c r="M173" i="25" s="1"/>
  <c r="K173" i="25"/>
  <c r="O173" i="25"/>
  <c r="P173" i="25"/>
  <c r="G174" i="25"/>
  <c r="H174" i="25"/>
  <c r="J174" i="25"/>
  <c r="K174" i="25"/>
  <c r="O174" i="25"/>
  <c r="P174" i="25"/>
  <c r="G175" i="25"/>
  <c r="H175" i="25"/>
  <c r="J175" i="25"/>
  <c r="K175" i="25"/>
  <c r="O175" i="25"/>
  <c r="P175" i="25"/>
  <c r="G176" i="25"/>
  <c r="H176" i="25"/>
  <c r="J176" i="25"/>
  <c r="L176" i="25" s="1"/>
  <c r="K176" i="25"/>
  <c r="O176" i="25"/>
  <c r="P176" i="25"/>
  <c r="G177" i="25"/>
  <c r="H177" i="25"/>
  <c r="J177" i="25"/>
  <c r="K177" i="25"/>
  <c r="N177" i="25"/>
  <c r="O177" i="25"/>
  <c r="P177" i="25"/>
  <c r="G178" i="25"/>
  <c r="H178" i="25"/>
  <c r="J178" i="25"/>
  <c r="C178" i="25" s="1"/>
  <c r="K178" i="25"/>
  <c r="O178" i="25"/>
  <c r="P178" i="25"/>
  <c r="G179" i="25"/>
  <c r="H179" i="25"/>
  <c r="J179" i="25"/>
  <c r="K179" i="25"/>
  <c r="O179" i="25"/>
  <c r="P179" i="25"/>
  <c r="Q151" i="25"/>
  <c r="O152" i="25"/>
  <c r="K152" i="25"/>
  <c r="J152" i="25"/>
  <c r="H152" i="25"/>
  <c r="G152" i="25"/>
  <c r="P152" i="25"/>
  <c r="F152" i="25"/>
  <c r="B152" i="25"/>
  <c r="P151" i="25"/>
  <c r="G183" i="24"/>
  <c r="H183" i="24"/>
  <c r="J183" i="24"/>
  <c r="O183" i="24"/>
  <c r="G184" i="24"/>
  <c r="H184" i="24"/>
  <c r="J184" i="24"/>
  <c r="O184" i="24"/>
  <c r="G185" i="24"/>
  <c r="H185" i="24"/>
  <c r="J185" i="24"/>
  <c r="B185" i="24" s="1"/>
  <c r="O185" i="24"/>
  <c r="G186" i="24"/>
  <c r="H186" i="24"/>
  <c r="J186" i="24"/>
  <c r="O186" i="24"/>
  <c r="G187" i="24"/>
  <c r="H187" i="24"/>
  <c r="J187" i="24"/>
  <c r="O187" i="24"/>
  <c r="G188" i="24"/>
  <c r="H188" i="24"/>
  <c r="J188" i="24"/>
  <c r="D188" i="24" s="1"/>
  <c r="K188" i="24"/>
  <c r="O188" i="24"/>
  <c r="G189" i="24"/>
  <c r="H189" i="24"/>
  <c r="J189" i="24"/>
  <c r="D189" i="24" s="1"/>
  <c r="K189" i="24"/>
  <c r="O189" i="24"/>
  <c r="G190" i="24"/>
  <c r="H190" i="24"/>
  <c r="J190" i="24"/>
  <c r="D190" i="24" s="1"/>
  <c r="K190" i="24"/>
  <c r="O190" i="24"/>
  <c r="G191" i="24"/>
  <c r="H191" i="24"/>
  <c r="J191" i="24"/>
  <c r="D191" i="24" s="1"/>
  <c r="K191" i="24"/>
  <c r="O191" i="24"/>
  <c r="G192" i="24"/>
  <c r="H192" i="24"/>
  <c r="J192" i="24"/>
  <c r="D192" i="24" s="1"/>
  <c r="K192" i="24"/>
  <c r="O192" i="24"/>
  <c r="G193" i="24"/>
  <c r="H193" i="24"/>
  <c r="J193" i="24"/>
  <c r="D193" i="24" s="1"/>
  <c r="K193" i="24"/>
  <c r="O193" i="24"/>
  <c r="G194" i="24"/>
  <c r="H194" i="24"/>
  <c r="J194" i="24"/>
  <c r="D194" i="24" s="1"/>
  <c r="K194" i="24"/>
  <c r="O194" i="24"/>
  <c r="G195" i="24"/>
  <c r="H195" i="24"/>
  <c r="J195" i="24"/>
  <c r="D195" i="24" s="1"/>
  <c r="K195" i="24"/>
  <c r="O195" i="24"/>
  <c r="G196" i="24"/>
  <c r="H196" i="24"/>
  <c r="J196" i="24"/>
  <c r="D196" i="24" s="1"/>
  <c r="K196" i="24"/>
  <c r="O196" i="24"/>
  <c r="G197" i="24"/>
  <c r="H197" i="24"/>
  <c r="J197" i="24"/>
  <c r="K197" i="24"/>
  <c r="O197" i="24"/>
  <c r="G198" i="24"/>
  <c r="H198" i="24"/>
  <c r="J198" i="24"/>
  <c r="K198" i="24"/>
  <c r="O198" i="24"/>
  <c r="G199" i="24"/>
  <c r="H199" i="24"/>
  <c r="J199" i="24"/>
  <c r="K199" i="24"/>
  <c r="O199" i="24"/>
  <c r="G200" i="24"/>
  <c r="H200" i="24"/>
  <c r="J200" i="24"/>
  <c r="K200" i="24"/>
  <c r="O200" i="24"/>
  <c r="G201" i="24"/>
  <c r="H201" i="24"/>
  <c r="J201" i="24"/>
  <c r="K201" i="24"/>
  <c r="O201" i="24"/>
  <c r="G202" i="24"/>
  <c r="H202" i="24"/>
  <c r="J202" i="24"/>
  <c r="K202" i="24"/>
  <c r="O202" i="24"/>
  <c r="G203" i="24"/>
  <c r="H203" i="24"/>
  <c r="J203" i="24"/>
  <c r="K203" i="24"/>
  <c r="O203" i="24"/>
  <c r="G204" i="24"/>
  <c r="H204" i="24"/>
  <c r="J204" i="24"/>
  <c r="N204" i="24" s="1"/>
  <c r="K204" i="24"/>
  <c r="O204" i="24"/>
  <c r="G205" i="24"/>
  <c r="H205" i="24"/>
  <c r="J205" i="24"/>
  <c r="L205" i="24" s="1"/>
  <c r="K205" i="24"/>
  <c r="O205" i="24"/>
  <c r="G206" i="24"/>
  <c r="H206" i="24"/>
  <c r="J206" i="24"/>
  <c r="N206" i="24" s="1"/>
  <c r="K206" i="24"/>
  <c r="O206" i="24"/>
  <c r="G207" i="24"/>
  <c r="H207" i="24"/>
  <c r="J207" i="24"/>
  <c r="N207" i="24" s="1"/>
  <c r="K207" i="24"/>
  <c r="L207" i="24"/>
  <c r="O207" i="24"/>
  <c r="G208" i="24"/>
  <c r="H208" i="24"/>
  <c r="J208" i="24"/>
  <c r="L208" i="24" s="1"/>
  <c r="K208" i="24"/>
  <c r="O208" i="24"/>
  <c r="G209" i="24"/>
  <c r="H209" i="24"/>
  <c r="J209" i="24"/>
  <c r="L209" i="24" s="1"/>
  <c r="K209" i="24"/>
  <c r="O209" i="24"/>
  <c r="Q181" i="8"/>
  <c r="Q181" i="24"/>
  <c r="O182" i="24"/>
  <c r="J182" i="24"/>
  <c r="B182" i="24" s="1"/>
  <c r="H182" i="24"/>
  <c r="G182" i="24"/>
  <c r="G183" i="8"/>
  <c r="H183" i="8"/>
  <c r="J183" i="8"/>
  <c r="O183" i="8" s="1"/>
  <c r="S183" i="8" s="1"/>
  <c r="G184" i="8"/>
  <c r="H184" i="8"/>
  <c r="J184" i="8"/>
  <c r="B184" i="8" s="1"/>
  <c r="G185" i="8"/>
  <c r="H185" i="8"/>
  <c r="J185" i="8"/>
  <c r="G186" i="8"/>
  <c r="H186" i="8"/>
  <c r="J186" i="8"/>
  <c r="G187" i="8"/>
  <c r="H187" i="8"/>
  <c r="J187" i="8"/>
  <c r="O187" i="8" s="1"/>
  <c r="S187" i="8" s="1"/>
  <c r="G188" i="8"/>
  <c r="H188" i="8"/>
  <c r="J188" i="8"/>
  <c r="B188" i="8" s="1"/>
  <c r="K188" i="8"/>
  <c r="G189" i="8"/>
  <c r="H189" i="8"/>
  <c r="J189" i="8"/>
  <c r="N189" i="8" s="1"/>
  <c r="K189" i="8"/>
  <c r="G190" i="8"/>
  <c r="H190" i="8"/>
  <c r="J190" i="8"/>
  <c r="D190" i="8" s="1"/>
  <c r="K190" i="8"/>
  <c r="G191" i="8"/>
  <c r="H191" i="8"/>
  <c r="J191" i="8"/>
  <c r="A191" i="8" s="1"/>
  <c r="K191" i="8"/>
  <c r="G192" i="8"/>
  <c r="H192" i="8"/>
  <c r="J192" i="8"/>
  <c r="B192" i="8" s="1"/>
  <c r="K192" i="8"/>
  <c r="T192" i="8"/>
  <c r="G193" i="8"/>
  <c r="H193" i="8"/>
  <c r="J193" i="8"/>
  <c r="F193" i="8" s="1"/>
  <c r="K193" i="8"/>
  <c r="G194" i="8"/>
  <c r="H194" i="8"/>
  <c r="J194" i="8"/>
  <c r="D194" i="8" s="1"/>
  <c r="K194" i="8"/>
  <c r="R194" i="8"/>
  <c r="G195" i="8"/>
  <c r="H195" i="8"/>
  <c r="J195" i="8"/>
  <c r="A195" i="8" s="1"/>
  <c r="K195" i="8"/>
  <c r="G196" i="8"/>
  <c r="H196" i="8"/>
  <c r="J196" i="8"/>
  <c r="B196" i="8" s="1"/>
  <c r="K196" i="8"/>
  <c r="G197" i="8"/>
  <c r="H197" i="8"/>
  <c r="J197" i="8"/>
  <c r="N197" i="8" s="1"/>
  <c r="K197" i="8"/>
  <c r="G198" i="8"/>
  <c r="H198" i="8"/>
  <c r="J198" i="8"/>
  <c r="D198" i="8" s="1"/>
  <c r="K198" i="8"/>
  <c r="G199" i="8"/>
  <c r="H199" i="8"/>
  <c r="J199" i="8"/>
  <c r="A199" i="8" s="1"/>
  <c r="K199" i="8"/>
  <c r="G200" i="8"/>
  <c r="H200" i="8"/>
  <c r="J200" i="8"/>
  <c r="B200" i="8" s="1"/>
  <c r="K200" i="8"/>
  <c r="G201" i="8"/>
  <c r="H201" i="8"/>
  <c r="J201" i="8"/>
  <c r="F201" i="8" s="1"/>
  <c r="K201" i="8"/>
  <c r="G202" i="8"/>
  <c r="H202" i="8"/>
  <c r="J202" i="8"/>
  <c r="D202" i="8" s="1"/>
  <c r="K202" i="8"/>
  <c r="O202" i="8"/>
  <c r="G203" i="8"/>
  <c r="H203" i="8"/>
  <c r="J203" i="8"/>
  <c r="L203" i="8" s="1"/>
  <c r="K203" i="8"/>
  <c r="G204" i="8"/>
  <c r="H204" i="8"/>
  <c r="J204" i="8"/>
  <c r="T204" i="8" s="1"/>
  <c r="K204" i="8"/>
  <c r="G205" i="8"/>
  <c r="H205" i="8"/>
  <c r="J205" i="8"/>
  <c r="K205" i="8"/>
  <c r="G206" i="8"/>
  <c r="H206" i="8"/>
  <c r="J206" i="8"/>
  <c r="D206" i="8" s="1"/>
  <c r="K206" i="8"/>
  <c r="G207" i="8"/>
  <c r="H207" i="8"/>
  <c r="J207" i="8"/>
  <c r="F207" i="8" s="1"/>
  <c r="K207" i="8"/>
  <c r="G208" i="8"/>
  <c r="H208" i="8"/>
  <c r="J208" i="8"/>
  <c r="C208" i="8" s="1"/>
  <c r="K208" i="8"/>
  <c r="G209" i="8"/>
  <c r="H209" i="8"/>
  <c r="J209" i="8"/>
  <c r="D209" i="8" s="1"/>
  <c r="K209" i="8"/>
  <c r="J182" i="8"/>
  <c r="O182" i="8" s="1"/>
  <c r="S182" i="8" s="1"/>
  <c r="H182" i="8"/>
  <c r="G182" i="8"/>
  <c r="K180" i="8"/>
  <c r="J180" i="8"/>
  <c r="O180" i="8" s="1"/>
  <c r="H180" i="8"/>
  <c r="G180" i="8"/>
  <c r="G158" i="13"/>
  <c r="G159" i="13"/>
  <c r="G157" i="13"/>
  <c r="G156" i="13"/>
  <c r="G155" i="13"/>
  <c r="A156" i="13"/>
  <c r="E156" i="13" s="1"/>
  <c r="G150" i="13"/>
  <c r="G151" i="13"/>
  <c r="G152" i="13"/>
  <c r="G153" i="13"/>
  <c r="G154" i="13"/>
  <c r="G149" i="13"/>
  <c r="A154" i="13"/>
  <c r="E154" i="13" s="1"/>
  <c r="A153" i="13"/>
  <c r="E153" i="13" s="1"/>
  <c r="A151" i="13"/>
  <c r="E151" i="13" s="1"/>
  <c r="A150" i="13"/>
  <c r="E150" i="13" s="1"/>
  <c r="A149" i="13"/>
  <c r="E149" i="13" s="1"/>
  <c r="G238" i="7"/>
  <c r="G239" i="7"/>
  <c r="G237" i="7"/>
  <c r="G236" i="7"/>
  <c r="G235" i="7"/>
  <c r="G234" i="7"/>
  <c r="G230" i="7"/>
  <c r="G231" i="7"/>
  <c r="G232" i="7"/>
  <c r="G233" i="7"/>
  <c r="G229" i="7"/>
  <c r="A235" i="7"/>
  <c r="E235" i="7" s="1"/>
  <c r="A233" i="7"/>
  <c r="E233" i="7" s="1"/>
  <c r="A232" i="7"/>
  <c r="E232" i="7" s="1"/>
  <c r="A231" i="7"/>
  <c r="E231" i="7" s="1"/>
  <c r="A230" i="7"/>
  <c r="E230" i="7" s="1"/>
  <c r="B80" i="11"/>
  <c r="C80" i="11" s="1"/>
  <c r="D80" i="11" s="1"/>
  <c r="E80" i="11" s="1"/>
  <c r="F80" i="11" s="1"/>
  <c r="G80" i="11" s="1"/>
  <c r="H80" i="11" s="1"/>
  <c r="I80" i="11" s="1"/>
  <c r="J80" i="11" s="1"/>
  <c r="K80" i="11" s="1"/>
  <c r="L80" i="11" s="1"/>
  <c r="M80" i="11" s="1"/>
  <c r="N80" i="11" s="1"/>
  <c r="O80" i="11" s="1"/>
  <c r="P80" i="11" s="1"/>
  <c r="Q80" i="11" s="1"/>
  <c r="R80" i="11" s="1"/>
  <c r="S80" i="11" s="1"/>
  <c r="T80" i="11" s="1"/>
  <c r="U80" i="11" s="1"/>
  <c r="V80" i="11" s="1"/>
  <c r="W80" i="11" s="1"/>
  <c r="X80" i="11" s="1"/>
  <c r="Y80" i="11" s="1"/>
  <c r="Z80" i="11" s="1"/>
  <c r="AA80" i="11" s="1"/>
  <c r="B81" i="11"/>
  <c r="C81" i="11" s="1"/>
  <c r="D81" i="11" s="1"/>
  <c r="E81" i="11" s="1"/>
  <c r="F81" i="11" s="1"/>
  <c r="G81" i="11" s="1"/>
  <c r="H81" i="11" s="1"/>
  <c r="I81" i="11" s="1"/>
  <c r="J81" i="11" s="1"/>
  <c r="K81" i="11" s="1"/>
  <c r="L81" i="11" s="1"/>
  <c r="M81" i="11" s="1"/>
  <c r="N81" i="11" s="1"/>
  <c r="O81" i="11" s="1"/>
  <c r="P81" i="11" s="1"/>
  <c r="Q81" i="11" s="1"/>
  <c r="R81" i="11" s="1"/>
  <c r="S81" i="11" s="1"/>
  <c r="T81" i="11" s="1"/>
  <c r="U81" i="11" s="1"/>
  <c r="V81" i="11" s="1"/>
  <c r="W81" i="11" s="1"/>
  <c r="X81" i="11" s="1"/>
  <c r="Y81" i="11" s="1"/>
  <c r="Z81" i="11" s="1"/>
  <c r="AA81" i="11" s="1"/>
  <c r="B79" i="11"/>
  <c r="C79" i="11" s="1"/>
  <c r="D79" i="11" s="1"/>
  <c r="E79" i="11" s="1"/>
  <c r="F79" i="11" s="1"/>
  <c r="G79" i="11" s="1"/>
  <c r="H79" i="11" s="1"/>
  <c r="I79" i="11" s="1"/>
  <c r="J79" i="11" s="1"/>
  <c r="K79" i="11" s="1"/>
  <c r="L79" i="11" s="1"/>
  <c r="M79" i="11" s="1"/>
  <c r="N79" i="11" s="1"/>
  <c r="O79" i="11" s="1"/>
  <c r="P79" i="11" s="1"/>
  <c r="Q79" i="11" s="1"/>
  <c r="R79" i="11" s="1"/>
  <c r="S79" i="11" s="1"/>
  <c r="T79" i="11" s="1"/>
  <c r="U79" i="11" s="1"/>
  <c r="V79" i="11" s="1"/>
  <c r="W79" i="11" s="1"/>
  <c r="X79" i="11" s="1"/>
  <c r="Y79" i="11" s="1"/>
  <c r="Z79" i="11" s="1"/>
  <c r="AA79" i="11" s="1"/>
  <c r="A80" i="11"/>
  <c r="A81" i="11"/>
  <c r="A79" i="11"/>
  <c r="B78" i="11"/>
  <c r="C78" i="11" s="1"/>
  <c r="D78" i="11" s="1"/>
  <c r="E78" i="11" s="1"/>
  <c r="F78" i="11" s="1"/>
  <c r="G78" i="11" s="1"/>
  <c r="H78" i="11" s="1"/>
  <c r="I78" i="11" s="1"/>
  <c r="J78" i="11" s="1"/>
  <c r="K78" i="11" s="1"/>
  <c r="L78" i="11" s="1"/>
  <c r="M78" i="11" s="1"/>
  <c r="N78" i="11" s="1"/>
  <c r="O78" i="11" s="1"/>
  <c r="P78" i="11" s="1"/>
  <c r="Q78" i="11" s="1"/>
  <c r="R78" i="11" s="1"/>
  <c r="S78" i="11" s="1"/>
  <c r="T78" i="11" s="1"/>
  <c r="U78" i="11" s="1"/>
  <c r="V78" i="11" s="1"/>
  <c r="W78" i="11" s="1"/>
  <c r="X78" i="11" s="1"/>
  <c r="Y78" i="11" s="1"/>
  <c r="Z78" i="11" s="1"/>
  <c r="AA78" i="11" s="1"/>
  <c r="A78" i="11"/>
  <c r="B77" i="11"/>
  <c r="C77" i="11" s="1"/>
  <c r="D77" i="11" s="1"/>
  <c r="E77" i="11" s="1"/>
  <c r="F77" i="11" s="1"/>
  <c r="G77" i="11" s="1"/>
  <c r="H77" i="11" s="1"/>
  <c r="I77" i="11" s="1"/>
  <c r="J77" i="11" s="1"/>
  <c r="K77" i="11" s="1"/>
  <c r="L77" i="11" s="1"/>
  <c r="M77" i="11" s="1"/>
  <c r="N77" i="11" s="1"/>
  <c r="O77" i="11" s="1"/>
  <c r="P77" i="11" s="1"/>
  <c r="Q77" i="11" s="1"/>
  <c r="R77" i="11" s="1"/>
  <c r="S77" i="11" s="1"/>
  <c r="T77" i="11" s="1"/>
  <c r="U77" i="11" s="1"/>
  <c r="V77" i="11" s="1"/>
  <c r="W77" i="11" s="1"/>
  <c r="X77" i="11" s="1"/>
  <c r="Y77" i="11" s="1"/>
  <c r="Z77" i="11" s="1"/>
  <c r="AA77" i="11" s="1"/>
  <c r="A77" i="11"/>
  <c r="K157" i="43"/>
  <c r="K156" i="43"/>
  <c r="K155" i="43"/>
  <c r="L155" i="43" s="1"/>
  <c r="D155" i="43" s="1"/>
  <c r="K154" i="43"/>
  <c r="L154" i="43" s="1"/>
  <c r="C154" i="43" s="1"/>
  <c r="K153" i="43"/>
  <c r="K152" i="43"/>
  <c r="K187" i="24"/>
  <c r="K187" i="8"/>
  <c r="K186" i="24"/>
  <c r="K186" i="8"/>
  <c r="K185" i="24"/>
  <c r="K185" i="8"/>
  <c r="K184" i="24"/>
  <c r="K184" i="8"/>
  <c r="K183" i="24"/>
  <c r="K183" i="8"/>
  <c r="K182" i="24"/>
  <c r="K182" i="8"/>
  <c r="T200" i="8" l="1"/>
  <c r="N192" i="8"/>
  <c r="D153" i="26"/>
  <c r="L178" i="45"/>
  <c r="L158" i="43"/>
  <c r="M198" i="48"/>
  <c r="N192" i="48"/>
  <c r="L191" i="48"/>
  <c r="D187" i="48"/>
  <c r="O196" i="8"/>
  <c r="S190" i="8"/>
  <c r="N156" i="25"/>
  <c r="D179" i="45"/>
  <c r="D178" i="45"/>
  <c r="C200" i="48"/>
  <c r="A198" i="48"/>
  <c r="D191" i="48"/>
  <c r="N160" i="25"/>
  <c r="L187" i="8"/>
  <c r="C187" i="8" s="1"/>
  <c r="N200" i="8"/>
  <c r="R190" i="8"/>
  <c r="M160" i="25"/>
  <c r="I160" i="25"/>
  <c r="L156" i="25"/>
  <c r="N178" i="26"/>
  <c r="D199" i="8"/>
  <c r="O192" i="8"/>
  <c r="C190" i="8"/>
  <c r="L168" i="25"/>
  <c r="L160" i="25"/>
  <c r="L178" i="26"/>
  <c r="A165" i="26"/>
  <c r="C177" i="43"/>
  <c r="L166" i="43"/>
  <c r="L184" i="8"/>
  <c r="B152" i="26"/>
  <c r="C166" i="43"/>
  <c r="D158" i="43"/>
  <c r="N177" i="45"/>
  <c r="O198" i="8"/>
  <c r="O194" i="8"/>
  <c r="O191" i="8"/>
  <c r="L206" i="24"/>
  <c r="N173" i="25"/>
  <c r="I173" i="25"/>
  <c r="N157" i="25"/>
  <c r="A156" i="25"/>
  <c r="A178" i="26"/>
  <c r="N166" i="26"/>
  <c r="L177" i="45"/>
  <c r="L170" i="43"/>
  <c r="L162" i="43"/>
  <c r="N204" i="48"/>
  <c r="M214" i="8"/>
  <c r="N214" i="8" s="1"/>
  <c r="O200" i="8"/>
  <c r="F197" i="8"/>
  <c r="M156" i="25"/>
  <c r="N154" i="25"/>
  <c r="I179" i="26"/>
  <c r="R178" i="26"/>
  <c r="M178" i="26"/>
  <c r="I178" i="26"/>
  <c r="N174" i="26"/>
  <c r="N173" i="26"/>
  <c r="B172" i="26"/>
  <c r="N157" i="26"/>
  <c r="C170" i="43"/>
  <c r="C162" i="43"/>
  <c r="A204" i="48"/>
  <c r="D203" i="48"/>
  <c r="D195" i="48"/>
  <c r="C209" i="8"/>
  <c r="C176" i="43"/>
  <c r="C206" i="8"/>
  <c r="B172" i="25"/>
  <c r="R172" i="25"/>
  <c r="N170" i="26"/>
  <c r="M186" i="43"/>
  <c r="N186" i="43" s="1"/>
  <c r="F186" i="43" s="1"/>
  <c r="F180" i="8"/>
  <c r="N176" i="25"/>
  <c r="D162" i="25"/>
  <c r="R162" i="25"/>
  <c r="C159" i="25"/>
  <c r="R159" i="25"/>
  <c r="C155" i="25"/>
  <c r="R155" i="25"/>
  <c r="A162" i="26"/>
  <c r="D158" i="26"/>
  <c r="N196" i="48"/>
  <c r="D196" i="48"/>
  <c r="N201" i="8"/>
  <c r="N191" i="8"/>
  <c r="N208" i="24"/>
  <c r="C179" i="25"/>
  <c r="R179" i="25"/>
  <c r="M176" i="25"/>
  <c r="A176" i="25"/>
  <c r="N169" i="25"/>
  <c r="D166" i="25"/>
  <c r="R166" i="25"/>
  <c r="D164" i="25"/>
  <c r="A161" i="25"/>
  <c r="R161" i="25"/>
  <c r="R170" i="26"/>
  <c r="M170" i="26"/>
  <c r="I170" i="26"/>
  <c r="D169" i="26"/>
  <c r="I158" i="26"/>
  <c r="A200" i="48"/>
  <c r="I196" i="48"/>
  <c r="C196" i="48"/>
  <c r="L156" i="43"/>
  <c r="B180" i="8"/>
  <c r="M180" i="8"/>
  <c r="T209" i="8"/>
  <c r="S206" i="8"/>
  <c r="M206" i="8"/>
  <c r="L201" i="8"/>
  <c r="A200" i="8"/>
  <c r="S197" i="8"/>
  <c r="S196" i="8"/>
  <c r="M196" i="8"/>
  <c r="I196" i="8"/>
  <c r="P196" i="8" s="1"/>
  <c r="C196" i="8"/>
  <c r="L195" i="8"/>
  <c r="A192" i="8"/>
  <c r="L191" i="8"/>
  <c r="T188" i="8"/>
  <c r="O184" i="8"/>
  <c r="S184" i="8" s="1"/>
  <c r="N209" i="24"/>
  <c r="N205" i="24"/>
  <c r="L204" i="24"/>
  <c r="C152" i="25"/>
  <c r="R152" i="25"/>
  <c r="N172" i="25"/>
  <c r="C171" i="25"/>
  <c r="R171" i="25"/>
  <c r="B168" i="25"/>
  <c r="R168" i="25"/>
  <c r="A168" i="25"/>
  <c r="C167" i="25"/>
  <c r="R167" i="25"/>
  <c r="N164" i="25"/>
  <c r="N162" i="25"/>
  <c r="M161" i="25"/>
  <c r="D158" i="25"/>
  <c r="R158" i="25"/>
  <c r="A157" i="25"/>
  <c r="R157" i="25"/>
  <c r="A179" i="26"/>
  <c r="R177" i="26"/>
  <c r="M177" i="26"/>
  <c r="I177" i="26"/>
  <c r="C177" i="26"/>
  <c r="L170" i="26"/>
  <c r="R169" i="26"/>
  <c r="M169" i="26"/>
  <c r="I169" i="26"/>
  <c r="C169" i="26"/>
  <c r="N165" i="26"/>
  <c r="L162" i="26"/>
  <c r="D157" i="26"/>
  <c r="N156" i="26"/>
  <c r="N154" i="26"/>
  <c r="N153" i="26"/>
  <c r="D177" i="45"/>
  <c r="L174" i="45"/>
  <c r="C178" i="43"/>
  <c r="L172" i="43"/>
  <c r="L168" i="43"/>
  <c r="L164" i="43"/>
  <c r="L160" i="43"/>
  <c r="N208" i="48"/>
  <c r="L207" i="48"/>
  <c r="N203" i="48"/>
  <c r="N200" i="48"/>
  <c r="L196" i="48"/>
  <c r="A196" i="48"/>
  <c r="N194" i="48"/>
  <c r="I194" i="48"/>
  <c r="A194" i="48"/>
  <c r="O206" i="8"/>
  <c r="S195" i="8"/>
  <c r="B176" i="25"/>
  <c r="R176" i="25"/>
  <c r="D176" i="25"/>
  <c r="D170" i="25"/>
  <c r="R170" i="25"/>
  <c r="A170" i="26"/>
  <c r="N162" i="26"/>
  <c r="T206" i="8"/>
  <c r="N206" i="8"/>
  <c r="I206" i="8"/>
  <c r="P206" i="8" s="1"/>
  <c r="A206" i="8"/>
  <c r="T196" i="8"/>
  <c r="N196" i="8"/>
  <c r="D196" i="8"/>
  <c r="N195" i="8"/>
  <c r="I176" i="25"/>
  <c r="C175" i="25"/>
  <c r="R175" i="25"/>
  <c r="A169" i="25"/>
  <c r="R169" i="25"/>
  <c r="A165" i="25"/>
  <c r="R165" i="25"/>
  <c r="B164" i="25"/>
  <c r="R164" i="25"/>
  <c r="C163" i="25"/>
  <c r="R163" i="25"/>
  <c r="N161" i="25"/>
  <c r="N177" i="26"/>
  <c r="D177" i="26"/>
  <c r="N169" i="26"/>
  <c r="R162" i="26"/>
  <c r="M162" i="26"/>
  <c r="M196" i="48"/>
  <c r="C194" i="48"/>
  <c r="L153" i="43"/>
  <c r="L157" i="43"/>
  <c r="E180" i="8"/>
  <c r="I180" i="8"/>
  <c r="P180" i="8" s="1"/>
  <c r="O209" i="8"/>
  <c r="R206" i="8"/>
  <c r="S203" i="8"/>
  <c r="S199" i="8"/>
  <c r="R196" i="8"/>
  <c r="L196" i="8"/>
  <c r="A196" i="8"/>
  <c r="D195" i="8"/>
  <c r="T191" i="8"/>
  <c r="N188" i="8"/>
  <c r="D178" i="25"/>
  <c r="R178" i="25"/>
  <c r="A177" i="25"/>
  <c r="R177" i="25"/>
  <c r="D174" i="25"/>
  <c r="R174" i="25"/>
  <c r="A173" i="25"/>
  <c r="R173" i="25"/>
  <c r="C173" i="25"/>
  <c r="L169" i="25"/>
  <c r="M168" i="25"/>
  <c r="I168" i="25"/>
  <c r="N166" i="25"/>
  <c r="N165" i="25"/>
  <c r="M164" i="25"/>
  <c r="L161" i="25"/>
  <c r="B160" i="25"/>
  <c r="R160" i="25"/>
  <c r="D160" i="25"/>
  <c r="B156" i="25"/>
  <c r="R156" i="25"/>
  <c r="D156" i="25"/>
  <c r="D154" i="25"/>
  <c r="R154" i="25"/>
  <c r="A153" i="25"/>
  <c r="R153" i="25"/>
  <c r="D178" i="26"/>
  <c r="L177" i="26"/>
  <c r="L169" i="26"/>
  <c r="A169" i="26"/>
  <c r="R165" i="26"/>
  <c r="M165" i="26"/>
  <c r="F163" i="26"/>
  <c r="C162" i="26"/>
  <c r="C160" i="26"/>
  <c r="C156" i="26"/>
  <c r="L153" i="26"/>
  <c r="D175" i="45"/>
  <c r="D174" i="45"/>
  <c r="C172" i="43"/>
  <c r="C168" i="43"/>
  <c r="C164" i="43"/>
  <c r="C160" i="43"/>
  <c r="D207" i="48"/>
  <c r="L203" i="48"/>
  <c r="L200" i="48"/>
  <c r="M194" i="48"/>
  <c r="C185" i="43"/>
  <c r="N212" i="48"/>
  <c r="C212" i="48"/>
  <c r="L212" i="48"/>
  <c r="D212" i="48"/>
  <c r="L183" i="48"/>
  <c r="C184" i="8"/>
  <c r="M184" i="8"/>
  <c r="B204" i="8"/>
  <c r="C204" i="8"/>
  <c r="L204" i="8"/>
  <c r="R204" i="8"/>
  <c r="D204" i="8"/>
  <c r="I204" i="8"/>
  <c r="P204" i="8" s="1"/>
  <c r="M204" i="8"/>
  <c r="S204" i="8"/>
  <c r="E204" i="8"/>
  <c r="A204" i="8"/>
  <c r="O204" i="8"/>
  <c r="K182" i="48"/>
  <c r="O182" i="48"/>
  <c r="G182" i="48"/>
  <c r="J182" i="48"/>
  <c r="B182" i="48" s="1"/>
  <c r="H182" i="48"/>
  <c r="L184" i="24"/>
  <c r="F205" i="8"/>
  <c r="L205" i="8"/>
  <c r="N205" i="8"/>
  <c r="B205" i="8"/>
  <c r="N204" i="8"/>
  <c r="S180" i="8"/>
  <c r="C180" i="8"/>
  <c r="R180" i="8"/>
  <c r="L180" i="8"/>
  <c r="D180" i="8"/>
  <c r="T180" i="8"/>
  <c r="L183" i="8"/>
  <c r="F203" i="8"/>
  <c r="R202" i="8"/>
  <c r="R200" i="8"/>
  <c r="L200" i="8"/>
  <c r="C200" i="8"/>
  <c r="L199" i="8"/>
  <c r="R198" i="8"/>
  <c r="S194" i="8"/>
  <c r="M194" i="8"/>
  <c r="A194" i="8"/>
  <c r="R192" i="8"/>
  <c r="L192" i="8"/>
  <c r="C192" i="8"/>
  <c r="T190" i="8"/>
  <c r="N190" i="8"/>
  <c r="F189" i="8"/>
  <c r="O188" i="8"/>
  <c r="O186" i="8"/>
  <c r="S186" i="8" s="1"/>
  <c r="A209" i="24"/>
  <c r="D209" i="24"/>
  <c r="A208" i="24"/>
  <c r="D208" i="24"/>
  <c r="A207" i="24"/>
  <c r="D207" i="24"/>
  <c r="A206" i="24"/>
  <c r="D206" i="24"/>
  <c r="A205" i="24"/>
  <c r="D205" i="24"/>
  <c r="A204" i="24"/>
  <c r="D204" i="24"/>
  <c r="C200" i="24"/>
  <c r="D200" i="24"/>
  <c r="L177" i="25"/>
  <c r="N174" i="25"/>
  <c r="L172" i="25"/>
  <c r="A172" i="25"/>
  <c r="C170" i="25"/>
  <c r="C169" i="25"/>
  <c r="E168" i="25"/>
  <c r="D165" i="25"/>
  <c r="N158" i="25"/>
  <c r="C157" i="25"/>
  <c r="E156" i="25"/>
  <c r="D153" i="25"/>
  <c r="E178" i="26"/>
  <c r="E177" i="26"/>
  <c r="N176" i="26"/>
  <c r="L174" i="26"/>
  <c r="A174" i="26"/>
  <c r="L173" i="26"/>
  <c r="C173" i="26"/>
  <c r="E170" i="26"/>
  <c r="E169" i="26"/>
  <c r="C168" i="26"/>
  <c r="R166" i="26"/>
  <c r="M166" i="26"/>
  <c r="I166" i="26"/>
  <c r="D166" i="26"/>
  <c r="I165" i="26"/>
  <c r="D165" i="26"/>
  <c r="D164" i="26"/>
  <c r="C164" i="26"/>
  <c r="N164" i="26"/>
  <c r="F155" i="26"/>
  <c r="N155" i="26"/>
  <c r="B203" i="8"/>
  <c r="E202" i="8"/>
  <c r="E198" i="8"/>
  <c r="E188" i="8"/>
  <c r="C203" i="24"/>
  <c r="D203" i="24"/>
  <c r="B199" i="24"/>
  <c r="D199" i="24"/>
  <c r="C174" i="25"/>
  <c r="D173" i="25"/>
  <c r="D168" i="25"/>
  <c r="C165" i="25"/>
  <c r="E164" i="25"/>
  <c r="C158" i="25"/>
  <c r="C153" i="25"/>
  <c r="E179" i="26"/>
  <c r="A173" i="26"/>
  <c r="D170" i="26"/>
  <c r="L166" i="26"/>
  <c r="A166" i="26"/>
  <c r="L165" i="26"/>
  <c r="C165" i="26"/>
  <c r="B158" i="26"/>
  <c r="A158" i="26"/>
  <c r="C158" i="26"/>
  <c r="L158" i="26"/>
  <c r="E158" i="26"/>
  <c r="N203" i="8"/>
  <c r="T202" i="8"/>
  <c r="N202" i="8"/>
  <c r="I202" i="8"/>
  <c r="P202" i="8" s="1"/>
  <c r="C202" i="8"/>
  <c r="E200" i="8"/>
  <c r="T198" i="8"/>
  <c r="N198" i="8"/>
  <c r="I198" i="8"/>
  <c r="P198" i="8" s="1"/>
  <c r="C198" i="8"/>
  <c r="E194" i="8"/>
  <c r="E192" i="8"/>
  <c r="S189" i="8"/>
  <c r="S188" i="8"/>
  <c r="M188" i="8"/>
  <c r="I188" i="8"/>
  <c r="P188" i="8" s="1"/>
  <c r="D188" i="8"/>
  <c r="B202" i="24"/>
  <c r="D202" i="24"/>
  <c r="B198" i="24"/>
  <c r="D198" i="24"/>
  <c r="D177" i="25"/>
  <c r="E172" i="25"/>
  <c r="E174" i="26"/>
  <c r="E173" i="26"/>
  <c r="A161" i="26"/>
  <c r="L161" i="26"/>
  <c r="N161" i="26"/>
  <c r="C161" i="26"/>
  <c r="E206" i="8"/>
  <c r="S202" i="8"/>
  <c r="M202" i="8"/>
  <c r="A202" i="8"/>
  <c r="S200" i="8"/>
  <c r="M200" i="8"/>
  <c r="I200" i="8"/>
  <c r="P200" i="8" s="1"/>
  <c r="D200" i="8"/>
  <c r="N199" i="8"/>
  <c r="S198" i="8"/>
  <c r="M198" i="8"/>
  <c r="A198" i="8"/>
  <c r="E196" i="8"/>
  <c r="T194" i="8"/>
  <c r="N194" i="8"/>
  <c r="I194" i="8"/>
  <c r="P194" i="8" s="1"/>
  <c r="C194" i="8"/>
  <c r="S192" i="8"/>
  <c r="M192" i="8"/>
  <c r="I192" i="8"/>
  <c r="P192" i="8" s="1"/>
  <c r="D192" i="8"/>
  <c r="S191" i="8"/>
  <c r="D191" i="8"/>
  <c r="O190" i="8"/>
  <c r="R188" i="8"/>
  <c r="L188" i="8"/>
  <c r="A188" i="8"/>
  <c r="R209" i="24"/>
  <c r="R208" i="24"/>
  <c r="R207" i="24"/>
  <c r="R206" i="24"/>
  <c r="R205" i="24"/>
  <c r="R204" i="24"/>
  <c r="B201" i="24"/>
  <c r="D201" i="24"/>
  <c r="C197" i="24"/>
  <c r="D197" i="24"/>
  <c r="L185" i="24"/>
  <c r="L183" i="24"/>
  <c r="N152" i="25"/>
  <c r="M177" i="25"/>
  <c r="I177" i="25"/>
  <c r="C177" i="25"/>
  <c r="E176" i="25"/>
  <c r="L173" i="25"/>
  <c r="M172" i="25"/>
  <c r="I172" i="25"/>
  <c r="D172" i="25"/>
  <c r="N170" i="25"/>
  <c r="D169" i="25"/>
  <c r="L165" i="25"/>
  <c r="L164" i="25"/>
  <c r="A164" i="25"/>
  <c r="C162" i="25"/>
  <c r="C161" i="25"/>
  <c r="E160" i="25"/>
  <c r="D157" i="25"/>
  <c r="L153" i="25"/>
  <c r="N179" i="26"/>
  <c r="A177" i="26"/>
  <c r="R174" i="26"/>
  <c r="M174" i="26"/>
  <c r="I174" i="26"/>
  <c r="D174" i="26"/>
  <c r="R173" i="26"/>
  <c r="M173" i="26"/>
  <c r="I173" i="26"/>
  <c r="D173" i="26"/>
  <c r="E166" i="26"/>
  <c r="E165" i="26"/>
  <c r="R158" i="26"/>
  <c r="M158" i="26"/>
  <c r="E162" i="26"/>
  <c r="L154" i="26"/>
  <c r="C154" i="26"/>
  <c r="B152" i="45"/>
  <c r="N179" i="45"/>
  <c r="L176" i="45"/>
  <c r="N175" i="45"/>
  <c r="L153" i="45"/>
  <c r="L173" i="43"/>
  <c r="B172" i="43"/>
  <c r="L171" i="43"/>
  <c r="B170" i="43"/>
  <c r="L169" i="43"/>
  <c r="B168" i="43"/>
  <c r="L167" i="43"/>
  <c r="B166" i="43"/>
  <c r="L165" i="43"/>
  <c r="B164" i="43"/>
  <c r="L163" i="43"/>
  <c r="B162" i="43"/>
  <c r="L161" i="43"/>
  <c r="B160" i="43"/>
  <c r="L159" i="43"/>
  <c r="C158" i="43"/>
  <c r="L208" i="48"/>
  <c r="C208" i="48"/>
  <c r="M206" i="48"/>
  <c r="A206" i="48"/>
  <c r="M204" i="48"/>
  <c r="I204" i="48"/>
  <c r="D204" i="48"/>
  <c r="N202" i="48"/>
  <c r="I202" i="48"/>
  <c r="C202" i="48"/>
  <c r="E200" i="48"/>
  <c r="L199" i="48"/>
  <c r="E198" i="48"/>
  <c r="N195" i="48"/>
  <c r="L192" i="48"/>
  <c r="C192" i="48"/>
  <c r="M190" i="48"/>
  <c r="A190" i="48"/>
  <c r="M188" i="48"/>
  <c r="I188" i="48"/>
  <c r="C188" i="48"/>
  <c r="M186" i="48"/>
  <c r="A186" i="48"/>
  <c r="N185" i="48"/>
  <c r="N184" i="48"/>
  <c r="I184" i="48"/>
  <c r="C184" i="48"/>
  <c r="E186" i="43"/>
  <c r="I162" i="26"/>
  <c r="D162" i="26"/>
  <c r="C157" i="26"/>
  <c r="A154" i="26"/>
  <c r="C153" i="26"/>
  <c r="F152" i="45"/>
  <c r="L179" i="45"/>
  <c r="N178" i="45"/>
  <c r="D176" i="45"/>
  <c r="L175" i="45"/>
  <c r="N174" i="45"/>
  <c r="D153" i="45"/>
  <c r="C179" i="43"/>
  <c r="C175" i="43"/>
  <c r="C173" i="43"/>
  <c r="N172" i="43"/>
  <c r="C171" i="43"/>
  <c r="N170" i="43"/>
  <c r="C169" i="43"/>
  <c r="N168" i="43"/>
  <c r="C167" i="43"/>
  <c r="N166" i="43"/>
  <c r="C165" i="43"/>
  <c r="N164" i="43"/>
  <c r="C163" i="43"/>
  <c r="N162" i="43"/>
  <c r="C161" i="43"/>
  <c r="N160" i="43"/>
  <c r="C159" i="43"/>
  <c r="N158" i="43"/>
  <c r="A208" i="48"/>
  <c r="N207" i="48"/>
  <c r="L204" i="48"/>
  <c r="C204" i="48"/>
  <c r="M202" i="48"/>
  <c r="A202" i="48"/>
  <c r="M200" i="48"/>
  <c r="I200" i="48"/>
  <c r="D200" i="48"/>
  <c r="D199" i="48"/>
  <c r="N198" i="48"/>
  <c r="I198" i="48"/>
  <c r="C198" i="48"/>
  <c r="E196" i="48"/>
  <c r="L195" i="48"/>
  <c r="E194" i="48"/>
  <c r="A192" i="48"/>
  <c r="N191" i="48"/>
  <c r="L188" i="48"/>
  <c r="A188" i="48"/>
  <c r="N187" i="48"/>
  <c r="M184" i="48"/>
  <c r="A184" i="48"/>
  <c r="N183" i="48"/>
  <c r="E183" i="43"/>
  <c r="E154" i="26"/>
  <c r="B173" i="43"/>
  <c r="B171" i="43"/>
  <c r="B169" i="43"/>
  <c r="B167" i="43"/>
  <c r="B165" i="43"/>
  <c r="B163" i="43"/>
  <c r="B161" i="43"/>
  <c r="B159" i="43"/>
  <c r="E208" i="48"/>
  <c r="E206" i="48"/>
  <c r="E192" i="48"/>
  <c r="E190" i="48"/>
  <c r="E186" i="48"/>
  <c r="E212" i="48"/>
  <c r="M212" i="48"/>
  <c r="F212" i="48"/>
  <c r="A212" i="48"/>
  <c r="R154" i="26"/>
  <c r="M154" i="26"/>
  <c r="I154" i="26"/>
  <c r="D154" i="26"/>
  <c r="N176" i="45"/>
  <c r="N153" i="45"/>
  <c r="N173" i="43"/>
  <c r="N171" i="43"/>
  <c r="N169" i="43"/>
  <c r="N167" i="43"/>
  <c r="N165" i="43"/>
  <c r="N163" i="43"/>
  <c r="N161" i="43"/>
  <c r="N159" i="43"/>
  <c r="M208" i="48"/>
  <c r="I208" i="48"/>
  <c r="D208" i="48"/>
  <c r="N206" i="48"/>
  <c r="I206" i="48"/>
  <c r="C206" i="48"/>
  <c r="E204" i="48"/>
  <c r="E202" i="48"/>
  <c r="N199" i="48"/>
  <c r="M192" i="48"/>
  <c r="I192" i="48"/>
  <c r="D192" i="48"/>
  <c r="N190" i="48"/>
  <c r="I190" i="48"/>
  <c r="C190" i="48"/>
  <c r="E188" i="48"/>
  <c r="N186" i="48"/>
  <c r="I186" i="48"/>
  <c r="C186" i="48"/>
  <c r="E184" i="48"/>
  <c r="D183" i="48"/>
  <c r="M216" i="8"/>
  <c r="N216" i="8" s="1"/>
  <c r="E185" i="43"/>
  <c r="E184" i="43"/>
  <c r="M212" i="24"/>
  <c r="C212" i="24"/>
  <c r="M215" i="8"/>
  <c r="C215" i="8"/>
  <c r="B205" i="48"/>
  <c r="N201" i="48"/>
  <c r="N197" i="48"/>
  <c r="F197" i="48"/>
  <c r="B197" i="48"/>
  <c r="F193" i="48"/>
  <c r="B193" i="48"/>
  <c r="B189" i="48"/>
  <c r="F185" i="48"/>
  <c r="B185" i="48"/>
  <c r="M209" i="48"/>
  <c r="I209" i="48"/>
  <c r="E209" i="48"/>
  <c r="A209" i="48"/>
  <c r="F208" i="48"/>
  <c r="C207" i="48"/>
  <c r="L206" i="48"/>
  <c r="D206" i="48"/>
  <c r="M205" i="48"/>
  <c r="I205" i="48"/>
  <c r="E205" i="48"/>
  <c r="A205" i="48"/>
  <c r="F204" i="48"/>
  <c r="C203" i="48"/>
  <c r="L202" i="48"/>
  <c r="D202" i="48"/>
  <c r="M201" i="48"/>
  <c r="I201" i="48"/>
  <c r="E201" i="48"/>
  <c r="A201" i="48"/>
  <c r="F200" i="48"/>
  <c r="C199" i="48"/>
  <c r="L198" i="48"/>
  <c r="D198" i="48"/>
  <c r="M197" i="48"/>
  <c r="I197" i="48"/>
  <c r="E197" i="48"/>
  <c r="A197" i="48"/>
  <c r="F196" i="48"/>
  <c r="C195" i="48"/>
  <c r="L194" i="48"/>
  <c r="D194" i="48"/>
  <c r="M193" i="48"/>
  <c r="I193" i="48"/>
  <c r="E193" i="48"/>
  <c r="A193" i="48"/>
  <c r="F192" i="48"/>
  <c r="C191" i="48"/>
  <c r="L190" i="48"/>
  <c r="D190" i="48"/>
  <c r="M189" i="48"/>
  <c r="I189" i="48"/>
  <c r="E189" i="48"/>
  <c r="A189" i="48"/>
  <c r="F188" i="48"/>
  <c r="B188" i="48"/>
  <c r="C187" i="48"/>
  <c r="L186" i="48"/>
  <c r="D186" i="48"/>
  <c r="M185" i="48"/>
  <c r="I185" i="48"/>
  <c r="E185" i="48"/>
  <c r="A185" i="48"/>
  <c r="F184" i="48"/>
  <c r="B184" i="48"/>
  <c r="C183" i="48"/>
  <c r="F209" i="48"/>
  <c r="B209" i="48"/>
  <c r="N205" i="48"/>
  <c r="F205" i="48"/>
  <c r="F201" i="48"/>
  <c r="B201" i="48"/>
  <c r="N189" i="48"/>
  <c r="L209" i="48"/>
  <c r="D209" i="48"/>
  <c r="F207" i="48"/>
  <c r="B207" i="48"/>
  <c r="L205" i="48"/>
  <c r="D205" i="48"/>
  <c r="F203" i="48"/>
  <c r="B203" i="48"/>
  <c r="L201" i="48"/>
  <c r="D201" i="48"/>
  <c r="F199" i="48"/>
  <c r="B199" i="48"/>
  <c r="L197" i="48"/>
  <c r="D197" i="48"/>
  <c r="F195" i="48"/>
  <c r="B195" i="48"/>
  <c r="L193" i="48"/>
  <c r="D193" i="48"/>
  <c r="F191" i="48"/>
  <c r="B191" i="48"/>
  <c r="L189" i="48"/>
  <c r="D189" i="48"/>
  <c r="F187" i="48"/>
  <c r="B187" i="48"/>
  <c r="L185" i="48"/>
  <c r="D185" i="48"/>
  <c r="F183" i="48"/>
  <c r="B183" i="48"/>
  <c r="N209" i="48"/>
  <c r="N193" i="48"/>
  <c r="F189" i="48"/>
  <c r="M207" i="48"/>
  <c r="I207" i="48"/>
  <c r="E207" i="48"/>
  <c r="F206" i="48"/>
  <c r="M203" i="48"/>
  <c r="I203" i="48"/>
  <c r="E203" i="48"/>
  <c r="F202" i="48"/>
  <c r="M199" i="48"/>
  <c r="I199" i="48"/>
  <c r="E199" i="48"/>
  <c r="F198" i="48"/>
  <c r="M195" i="48"/>
  <c r="I195" i="48"/>
  <c r="E195" i="48"/>
  <c r="F194" i="48"/>
  <c r="M191" i="48"/>
  <c r="I191" i="48"/>
  <c r="E191" i="48"/>
  <c r="F190" i="48"/>
  <c r="M187" i="48"/>
  <c r="I187" i="48"/>
  <c r="E187" i="48"/>
  <c r="F186" i="48"/>
  <c r="L184" i="48"/>
  <c r="M183" i="48"/>
  <c r="I183" i="48"/>
  <c r="E183" i="48"/>
  <c r="E182" i="48"/>
  <c r="D153" i="43"/>
  <c r="C153" i="43"/>
  <c r="D157" i="43"/>
  <c r="C157" i="43"/>
  <c r="D156" i="43"/>
  <c r="C156" i="43"/>
  <c r="F179" i="43"/>
  <c r="B179" i="43"/>
  <c r="N178" i="43"/>
  <c r="F178" i="43"/>
  <c r="B178" i="43"/>
  <c r="N177" i="43"/>
  <c r="B176" i="43"/>
  <c r="N175" i="43"/>
  <c r="F174" i="43"/>
  <c r="B174" i="43"/>
  <c r="M179" i="43"/>
  <c r="I179" i="43"/>
  <c r="E179" i="43"/>
  <c r="A179" i="43"/>
  <c r="M178" i="43"/>
  <c r="I178" i="43"/>
  <c r="E178" i="43"/>
  <c r="A178" i="43"/>
  <c r="M177" i="43"/>
  <c r="I177" i="43"/>
  <c r="E177" i="43"/>
  <c r="A177" i="43"/>
  <c r="M176" i="43"/>
  <c r="I176" i="43"/>
  <c r="E176" i="43"/>
  <c r="A176" i="43"/>
  <c r="M175" i="43"/>
  <c r="I175" i="43"/>
  <c r="E175" i="43"/>
  <c r="A175" i="43"/>
  <c r="M174" i="43"/>
  <c r="I174" i="43"/>
  <c r="E174" i="43"/>
  <c r="C155" i="43"/>
  <c r="D154" i="43"/>
  <c r="N179" i="43"/>
  <c r="F177" i="43"/>
  <c r="B177" i="43"/>
  <c r="N176" i="43"/>
  <c r="F176" i="43"/>
  <c r="F175" i="43"/>
  <c r="B175" i="43"/>
  <c r="N174" i="43"/>
  <c r="L179" i="43"/>
  <c r="L178" i="43"/>
  <c r="L177" i="43"/>
  <c r="L176" i="43"/>
  <c r="L175" i="43"/>
  <c r="L174" i="43"/>
  <c r="D174" i="43"/>
  <c r="A173" i="43"/>
  <c r="E173" i="43"/>
  <c r="I173" i="43"/>
  <c r="M173" i="43"/>
  <c r="D173" i="43"/>
  <c r="A172" i="43"/>
  <c r="E172" i="43"/>
  <c r="I172" i="43"/>
  <c r="M172" i="43"/>
  <c r="D172" i="43"/>
  <c r="A171" i="43"/>
  <c r="E171" i="43"/>
  <c r="I171" i="43"/>
  <c r="M171" i="43"/>
  <c r="D171" i="43"/>
  <c r="A170" i="43"/>
  <c r="E170" i="43"/>
  <c r="I170" i="43"/>
  <c r="M170" i="43"/>
  <c r="D170" i="43"/>
  <c r="A169" i="43"/>
  <c r="E169" i="43"/>
  <c r="I169" i="43"/>
  <c r="M169" i="43"/>
  <c r="D169" i="43"/>
  <c r="A168" i="43"/>
  <c r="E168" i="43"/>
  <c r="I168" i="43"/>
  <c r="M168" i="43"/>
  <c r="D168" i="43"/>
  <c r="A167" i="43"/>
  <c r="E167" i="43"/>
  <c r="I167" i="43"/>
  <c r="M167" i="43"/>
  <c r="D167" i="43"/>
  <c r="A166" i="43"/>
  <c r="E166" i="43"/>
  <c r="I166" i="43"/>
  <c r="M166" i="43"/>
  <c r="D166" i="43"/>
  <c r="A165" i="43"/>
  <c r="E165" i="43"/>
  <c r="I165" i="43"/>
  <c r="M165" i="43"/>
  <c r="D165" i="43"/>
  <c r="A164" i="43"/>
  <c r="E164" i="43"/>
  <c r="I164" i="43"/>
  <c r="M164" i="43"/>
  <c r="D164" i="43"/>
  <c r="A163" i="43"/>
  <c r="E163" i="43"/>
  <c r="I163" i="43"/>
  <c r="M163" i="43"/>
  <c r="D163" i="43"/>
  <c r="A162" i="43"/>
  <c r="E162" i="43"/>
  <c r="I162" i="43"/>
  <c r="M162" i="43"/>
  <c r="D162" i="43"/>
  <c r="A161" i="43"/>
  <c r="E161" i="43"/>
  <c r="I161" i="43"/>
  <c r="M161" i="43"/>
  <c r="D161" i="43"/>
  <c r="A160" i="43"/>
  <c r="E160" i="43"/>
  <c r="I160" i="43"/>
  <c r="M160" i="43"/>
  <c r="D160" i="43"/>
  <c r="A159" i="43"/>
  <c r="E159" i="43"/>
  <c r="I159" i="43"/>
  <c r="M159" i="43"/>
  <c r="D159" i="43"/>
  <c r="F158" i="43"/>
  <c r="B158" i="43"/>
  <c r="B157" i="43"/>
  <c r="B156" i="43"/>
  <c r="B155" i="43"/>
  <c r="B154" i="43"/>
  <c r="B153" i="43"/>
  <c r="M158" i="43"/>
  <c r="I158" i="43"/>
  <c r="E158" i="43"/>
  <c r="M157" i="43"/>
  <c r="N157" i="43" s="1"/>
  <c r="F157" i="43" s="1"/>
  <c r="M156" i="43"/>
  <c r="N156" i="43" s="1"/>
  <c r="F156" i="43" s="1"/>
  <c r="M155" i="43"/>
  <c r="N155" i="43" s="1"/>
  <c r="F155" i="43" s="1"/>
  <c r="M154" i="43"/>
  <c r="N154" i="43" s="1"/>
  <c r="F154" i="43" s="1"/>
  <c r="M153" i="43"/>
  <c r="N153" i="43" s="1"/>
  <c r="F153" i="43" s="1"/>
  <c r="L152" i="43"/>
  <c r="M152" i="43" s="1"/>
  <c r="C152" i="43"/>
  <c r="B152" i="43"/>
  <c r="A171" i="45"/>
  <c r="E171" i="45"/>
  <c r="I171" i="45"/>
  <c r="M171" i="45"/>
  <c r="A170" i="45"/>
  <c r="E170" i="45"/>
  <c r="I170" i="45"/>
  <c r="M170" i="45"/>
  <c r="D170" i="45"/>
  <c r="A167" i="45"/>
  <c r="E167" i="45"/>
  <c r="I167" i="45"/>
  <c r="M167" i="45"/>
  <c r="D165" i="45"/>
  <c r="A164" i="45"/>
  <c r="E164" i="45"/>
  <c r="I164" i="45"/>
  <c r="M164" i="45"/>
  <c r="D162" i="45"/>
  <c r="A161" i="45"/>
  <c r="E161" i="45"/>
  <c r="I161" i="45"/>
  <c r="M161" i="45"/>
  <c r="A160" i="45"/>
  <c r="E160" i="45"/>
  <c r="I160" i="45"/>
  <c r="M160" i="45"/>
  <c r="A159" i="45"/>
  <c r="E159" i="45"/>
  <c r="I159" i="45"/>
  <c r="M159" i="45"/>
  <c r="A158" i="45"/>
  <c r="E158" i="45"/>
  <c r="I158" i="45"/>
  <c r="M158" i="45"/>
  <c r="A157" i="45"/>
  <c r="E157" i="45"/>
  <c r="I157" i="45"/>
  <c r="M157" i="45"/>
  <c r="A156" i="45"/>
  <c r="E156" i="45"/>
  <c r="I156" i="45"/>
  <c r="M156" i="45"/>
  <c r="D156" i="45"/>
  <c r="A154" i="45"/>
  <c r="E154" i="45"/>
  <c r="I154" i="45"/>
  <c r="M154" i="45"/>
  <c r="C179" i="45"/>
  <c r="C178" i="45"/>
  <c r="C177" i="45"/>
  <c r="C176" i="45"/>
  <c r="C175" i="45"/>
  <c r="C174" i="45"/>
  <c r="N173" i="45"/>
  <c r="N172" i="45"/>
  <c r="N171" i="45"/>
  <c r="C171" i="45"/>
  <c r="N170" i="45"/>
  <c r="C170" i="45"/>
  <c r="N169" i="45"/>
  <c r="N168" i="45"/>
  <c r="N167" i="45"/>
  <c r="C167" i="45"/>
  <c r="N166" i="45"/>
  <c r="C166" i="45"/>
  <c r="N165" i="45"/>
  <c r="N164" i="45"/>
  <c r="C164" i="45"/>
  <c r="N163" i="45"/>
  <c r="N162" i="45"/>
  <c r="N161" i="45"/>
  <c r="C161" i="45"/>
  <c r="N160" i="45"/>
  <c r="C160" i="45"/>
  <c r="N159" i="45"/>
  <c r="C159" i="45"/>
  <c r="N158" i="45"/>
  <c r="C158" i="45"/>
  <c r="N157" i="45"/>
  <c r="C157" i="45"/>
  <c r="N156" i="45"/>
  <c r="C156" i="45"/>
  <c r="N155" i="45"/>
  <c r="N154" i="45"/>
  <c r="C154" i="45"/>
  <c r="A173" i="45"/>
  <c r="E173" i="45"/>
  <c r="I173" i="45"/>
  <c r="M173" i="45"/>
  <c r="D173" i="45"/>
  <c r="D171" i="45"/>
  <c r="A169" i="45"/>
  <c r="E169" i="45"/>
  <c r="I169" i="45"/>
  <c r="M169" i="45"/>
  <c r="D167" i="45"/>
  <c r="A172" i="45"/>
  <c r="E172" i="45"/>
  <c r="I172" i="45"/>
  <c r="M172" i="45"/>
  <c r="D172" i="45"/>
  <c r="D169" i="45"/>
  <c r="A168" i="45"/>
  <c r="E168" i="45"/>
  <c r="I168" i="45"/>
  <c r="M168" i="45"/>
  <c r="D168" i="45"/>
  <c r="A166" i="45"/>
  <c r="E166" i="45"/>
  <c r="I166" i="45"/>
  <c r="M166" i="45"/>
  <c r="A165" i="45"/>
  <c r="E165" i="45"/>
  <c r="I165" i="45"/>
  <c r="M165" i="45"/>
  <c r="D164" i="45"/>
  <c r="A163" i="45"/>
  <c r="E163" i="45"/>
  <c r="I163" i="45"/>
  <c r="M163" i="45"/>
  <c r="D163" i="45"/>
  <c r="A162" i="45"/>
  <c r="E162" i="45"/>
  <c r="I162" i="45"/>
  <c r="M162" i="45"/>
  <c r="D161" i="45"/>
  <c r="D160" i="45"/>
  <c r="D159" i="45"/>
  <c r="D158" i="45"/>
  <c r="D157" i="45"/>
  <c r="A155" i="45"/>
  <c r="E155" i="45"/>
  <c r="I155" i="45"/>
  <c r="M155" i="45"/>
  <c r="D155" i="45"/>
  <c r="F179" i="45"/>
  <c r="B179" i="45"/>
  <c r="F178" i="45"/>
  <c r="B178" i="45"/>
  <c r="F177" i="45"/>
  <c r="B177" i="45"/>
  <c r="F176" i="45"/>
  <c r="B176" i="45"/>
  <c r="F175" i="45"/>
  <c r="B175" i="45"/>
  <c r="F174" i="45"/>
  <c r="B174" i="45"/>
  <c r="L173" i="45"/>
  <c r="B173" i="45"/>
  <c r="L172" i="45"/>
  <c r="B172" i="45"/>
  <c r="L171" i="45"/>
  <c r="B171" i="45"/>
  <c r="L170" i="45"/>
  <c r="B170" i="45"/>
  <c r="L169" i="45"/>
  <c r="B169" i="45"/>
  <c r="L168" i="45"/>
  <c r="B168" i="45"/>
  <c r="L167" i="45"/>
  <c r="B167" i="45"/>
  <c r="L166" i="45"/>
  <c r="B166" i="45"/>
  <c r="L165" i="45"/>
  <c r="B165" i="45"/>
  <c r="L164" i="45"/>
  <c r="B164" i="45"/>
  <c r="L163" i="45"/>
  <c r="B163" i="45"/>
  <c r="L162" i="45"/>
  <c r="B162" i="45"/>
  <c r="L161" i="45"/>
  <c r="B161" i="45"/>
  <c r="L160" i="45"/>
  <c r="B160" i="45"/>
  <c r="L159" i="45"/>
  <c r="B159" i="45"/>
  <c r="L158" i="45"/>
  <c r="B158" i="45"/>
  <c r="L157" i="45"/>
  <c r="B157" i="45"/>
  <c r="L156" i="45"/>
  <c r="B156" i="45"/>
  <c r="L155" i="45"/>
  <c r="B155" i="45"/>
  <c r="L154" i="45"/>
  <c r="B154" i="45"/>
  <c r="M179" i="45"/>
  <c r="I179" i="45"/>
  <c r="E179" i="45"/>
  <c r="M178" i="45"/>
  <c r="I178" i="45"/>
  <c r="E178" i="45"/>
  <c r="M177" i="45"/>
  <c r="I177" i="45"/>
  <c r="E177" i="45"/>
  <c r="M176" i="45"/>
  <c r="I176" i="45"/>
  <c r="E176" i="45"/>
  <c r="M175" i="45"/>
  <c r="I175" i="45"/>
  <c r="E175" i="45"/>
  <c r="M174" i="45"/>
  <c r="I174" i="45"/>
  <c r="E174" i="45"/>
  <c r="F173" i="45"/>
  <c r="F172" i="45"/>
  <c r="F171" i="45"/>
  <c r="F170" i="45"/>
  <c r="F169" i="45"/>
  <c r="F168" i="45"/>
  <c r="F167" i="45"/>
  <c r="F166" i="45"/>
  <c r="F165" i="45"/>
  <c r="F164" i="45"/>
  <c r="F163" i="45"/>
  <c r="F162" i="45"/>
  <c r="F161" i="45"/>
  <c r="F160" i="45"/>
  <c r="F159" i="45"/>
  <c r="F158" i="45"/>
  <c r="F157" i="45"/>
  <c r="F156" i="45"/>
  <c r="F155" i="45"/>
  <c r="F154" i="45"/>
  <c r="C153" i="45"/>
  <c r="F153" i="45"/>
  <c r="B153" i="45"/>
  <c r="M153" i="45"/>
  <c r="I153" i="45"/>
  <c r="E153" i="45"/>
  <c r="C152" i="45"/>
  <c r="D152" i="45"/>
  <c r="A152" i="45"/>
  <c r="E152" i="45"/>
  <c r="I152" i="45"/>
  <c r="M152" i="45"/>
  <c r="F175" i="26"/>
  <c r="C171" i="26"/>
  <c r="D171" i="26"/>
  <c r="L171" i="26"/>
  <c r="A171" i="26"/>
  <c r="E171" i="26"/>
  <c r="I171" i="26"/>
  <c r="M171" i="26"/>
  <c r="R179" i="26"/>
  <c r="M179" i="26"/>
  <c r="N175" i="26"/>
  <c r="I175" i="26"/>
  <c r="N172" i="26"/>
  <c r="C167" i="26"/>
  <c r="E167" i="26"/>
  <c r="I167" i="26"/>
  <c r="R167" i="26"/>
  <c r="D167" i="26"/>
  <c r="L167" i="26"/>
  <c r="A167" i="26"/>
  <c r="M167" i="26"/>
  <c r="B167" i="26"/>
  <c r="C175" i="26"/>
  <c r="D175" i="26"/>
  <c r="L175" i="26"/>
  <c r="D176" i="26"/>
  <c r="L176" i="26"/>
  <c r="A176" i="26"/>
  <c r="E176" i="26"/>
  <c r="I176" i="26"/>
  <c r="M176" i="26"/>
  <c r="R176" i="26"/>
  <c r="C176" i="26"/>
  <c r="R175" i="26"/>
  <c r="M175" i="26"/>
  <c r="B175" i="26"/>
  <c r="N171" i="26"/>
  <c r="C155" i="26"/>
  <c r="D155" i="26"/>
  <c r="L155" i="26"/>
  <c r="A155" i="26"/>
  <c r="E155" i="26"/>
  <c r="I155" i="26"/>
  <c r="M155" i="26"/>
  <c r="R155" i="26"/>
  <c r="B155" i="26"/>
  <c r="B171" i="26"/>
  <c r="C159" i="26"/>
  <c r="A159" i="26"/>
  <c r="I159" i="26"/>
  <c r="M159" i="26"/>
  <c r="D159" i="26"/>
  <c r="L159" i="26"/>
  <c r="E159" i="26"/>
  <c r="R159" i="26"/>
  <c r="B159" i="26"/>
  <c r="C179" i="26"/>
  <c r="D179" i="26"/>
  <c r="L179" i="26"/>
  <c r="F179" i="26"/>
  <c r="B176" i="26"/>
  <c r="A175" i="26"/>
  <c r="D172" i="26"/>
  <c r="L172" i="26"/>
  <c r="A172" i="26"/>
  <c r="E172" i="26"/>
  <c r="I172" i="26"/>
  <c r="M172" i="26"/>
  <c r="R172" i="26"/>
  <c r="C172" i="26"/>
  <c r="R171" i="26"/>
  <c r="F171" i="26"/>
  <c r="N167" i="26"/>
  <c r="C163" i="26"/>
  <c r="A163" i="26"/>
  <c r="E163" i="26"/>
  <c r="I163" i="26"/>
  <c r="M163" i="26"/>
  <c r="R163" i="26"/>
  <c r="D163" i="26"/>
  <c r="L163" i="26"/>
  <c r="B163" i="26"/>
  <c r="F159" i="26"/>
  <c r="B168" i="26"/>
  <c r="N160" i="26"/>
  <c r="F160" i="26"/>
  <c r="F156" i="26"/>
  <c r="B156" i="26"/>
  <c r="C178" i="26"/>
  <c r="F177" i="26"/>
  <c r="C174" i="26"/>
  <c r="F173" i="26"/>
  <c r="C170" i="26"/>
  <c r="F169" i="26"/>
  <c r="R168" i="26"/>
  <c r="M168" i="26"/>
  <c r="I168" i="26"/>
  <c r="E168" i="26"/>
  <c r="A168" i="26"/>
  <c r="C166" i="26"/>
  <c r="F165" i="26"/>
  <c r="R164" i="26"/>
  <c r="M164" i="26"/>
  <c r="I164" i="26"/>
  <c r="E164" i="26"/>
  <c r="A164" i="26"/>
  <c r="F161" i="26"/>
  <c r="B161" i="26"/>
  <c r="R160" i="26"/>
  <c r="M160" i="26"/>
  <c r="I160" i="26"/>
  <c r="E160" i="26"/>
  <c r="A160" i="26"/>
  <c r="F157" i="26"/>
  <c r="B157" i="26"/>
  <c r="R156" i="26"/>
  <c r="M156" i="26"/>
  <c r="I156" i="26"/>
  <c r="E156" i="26"/>
  <c r="A156" i="26"/>
  <c r="F153" i="26"/>
  <c r="B153" i="26"/>
  <c r="N168" i="26"/>
  <c r="F168" i="26"/>
  <c r="F164" i="26"/>
  <c r="B164" i="26"/>
  <c r="B160" i="26"/>
  <c r="F178" i="26"/>
  <c r="F174" i="26"/>
  <c r="F170" i="26"/>
  <c r="L168" i="26"/>
  <c r="F166" i="26"/>
  <c r="L164" i="26"/>
  <c r="F162" i="26"/>
  <c r="R161" i="26"/>
  <c r="M161" i="26"/>
  <c r="I161" i="26"/>
  <c r="E161" i="26"/>
  <c r="L160" i="26"/>
  <c r="F158" i="26"/>
  <c r="R157" i="26"/>
  <c r="M157" i="26"/>
  <c r="I157" i="26"/>
  <c r="E157" i="26"/>
  <c r="L156" i="26"/>
  <c r="F154" i="26"/>
  <c r="R153" i="26"/>
  <c r="M153" i="26"/>
  <c r="I153" i="26"/>
  <c r="E153" i="26"/>
  <c r="F152" i="26"/>
  <c r="C152" i="26"/>
  <c r="N152" i="26"/>
  <c r="D152" i="26"/>
  <c r="L152" i="26"/>
  <c r="A152" i="26"/>
  <c r="E152" i="26"/>
  <c r="I152" i="26"/>
  <c r="M152" i="26"/>
  <c r="B175" i="25"/>
  <c r="F171" i="25"/>
  <c r="B163" i="25"/>
  <c r="N159" i="25"/>
  <c r="E179" i="25"/>
  <c r="I175" i="25"/>
  <c r="F174" i="25"/>
  <c r="B174" i="25"/>
  <c r="M171" i="25"/>
  <c r="I171" i="25"/>
  <c r="E171" i="25"/>
  <c r="A171" i="25"/>
  <c r="F170" i="25"/>
  <c r="B170" i="25"/>
  <c r="M167" i="25"/>
  <c r="I167" i="25"/>
  <c r="E167" i="25"/>
  <c r="A167" i="25"/>
  <c r="F166" i="25"/>
  <c r="B166" i="25"/>
  <c r="M163" i="25"/>
  <c r="I163" i="25"/>
  <c r="E163" i="25"/>
  <c r="A163" i="25"/>
  <c r="F162" i="25"/>
  <c r="B162" i="25"/>
  <c r="M159" i="25"/>
  <c r="I159" i="25"/>
  <c r="E159" i="25"/>
  <c r="A159" i="25"/>
  <c r="F158" i="25"/>
  <c r="B158" i="25"/>
  <c r="M155" i="25"/>
  <c r="I155" i="25"/>
  <c r="E155" i="25"/>
  <c r="A155" i="25"/>
  <c r="F154" i="25"/>
  <c r="B154" i="25"/>
  <c r="F179" i="25"/>
  <c r="N175" i="25"/>
  <c r="F175" i="25"/>
  <c r="B171" i="25"/>
  <c r="N167" i="25"/>
  <c r="F167" i="25"/>
  <c r="B167" i="25"/>
  <c r="N163" i="25"/>
  <c r="F163" i="25"/>
  <c r="B159" i="25"/>
  <c r="F155" i="25"/>
  <c r="B155" i="25"/>
  <c r="M179" i="25"/>
  <c r="B178" i="25"/>
  <c r="M175" i="25"/>
  <c r="A175" i="25"/>
  <c r="L179" i="25"/>
  <c r="D179" i="25"/>
  <c r="M178" i="25"/>
  <c r="I178" i="25"/>
  <c r="E178" i="25"/>
  <c r="A178" i="25"/>
  <c r="F177" i="25"/>
  <c r="B177" i="25"/>
  <c r="C176" i="25"/>
  <c r="L175" i="25"/>
  <c r="D175" i="25"/>
  <c r="M174" i="25"/>
  <c r="I174" i="25"/>
  <c r="E174" i="25"/>
  <c r="A174" i="25"/>
  <c r="F173" i="25"/>
  <c r="B173" i="25"/>
  <c r="C172" i="25"/>
  <c r="L171" i="25"/>
  <c r="D171" i="25"/>
  <c r="M170" i="25"/>
  <c r="I170" i="25"/>
  <c r="E170" i="25"/>
  <c r="A170" i="25"/>
  <c r="F169" i="25"/>
  <c r="B169" i="25"/>
  <c r="C168" i="25"/>
  <c r="L167" i="25"/>
  <c r="D167" i="25"/>
  <c r="M166" i="25"/>
  <c r="I166" i="25"/>
  <c r="E166" i="25"/>
  <c r="A166" i="25"/>
  <c r="F165" i="25"/>
  <c r="B165" i="25"/>
  <c r="C164" i="25"/>
  <c r="L163" i="25"/>
  <c r="D163" i="25"/>
  <c r="M162" i="25"/>
  <c r="I162" i="25"/>
  <c r="E162" i="25"/>
  <c r="A162" i="25"/>
  <c r="F161" i="25"/>
  <c r="B161" i="25"/>
  <c r="C160" i="25"/>
  <c r="L159" i="25"/>
  <c r="D159" i="25"/>
  <c r="M158" i="25"/>
  <c r="I158" i="25"/>
  <c r="E158" i="25"/>
  <c r="A158" i="25"/>
  <c r="F157" i="25"/>
  <c r="B157" i="25"/>
  <c r="C156" i="25"/>
  <c r="L155" i="25"/>
  <c r="D155" i="25"/>
  <c r="M154" i="25"/>
  <c r="I154" i="25"/>
  <c r="E154" i="25"/>
  <c r="A154" i="25"/>
  <c r="F153" i="25"/>
  <c r="B153" i="25"/>
  <c r="N179" i="25"/>
  <c r="B179" i="25"/>
  <c r="N171" i="25"/>
  <c r="F159" i="25"/>
  <c r="N155" i="25"/>
  <c r="I179" i="25"/>
  <c r="A179" i="25"/>
  <c r="N178" i="25"/>
  <c r="F178" i="25"/>
  <c r="E175" i="25"/>
  <c r="L178" i="25"/>
  <c r="E177" i="25"/>
  <c r="F176" i="25"/>
  <c r="L174" i="25"/>
  <c r="E173" i="25"/>
  <c r="F172" i="25"/>
  <c r="L170" i="25"/>
  <c r="I169" i="25"/>
  <c r="E169" i="25"/>
  <c r="F168" i="25"/>
  <c r="L166" i="25"/>
  <c r="M165" i="25"/>
  <c r="I165" i="25"/>
  <c r="E165" i="25"/>
  <c r="F164" i="25"/>
  <c r="L162" i="25"/>
  <c r="I161" i="25"/>
  <c r="E161" i="25"/>
  <c r="F160" i="25"/>
  <c r="L158" i="25"/>
  <c r="M157" i="25"/>
  <c r="I157" i="25"/>
  <c r="E157" i="25"/>
  <c r="F156" i="25"/>
  <c r="L154" i="25"/>
  <c r="M153" i="25"/>
  <c r="I153" i="25"/>
  <c r="E153" i="25"/>
  <c r="D152" i="25"/>
  <c r="L152" i="25"/>
  <c r="A152" i="25"/>
  <c r="E152" i="25"/>
  <c r="I152" i="25"/>
  <c r="M152" i="25"/>
  <c r="A196" i="24"/>
  <c r="E196" i="24"/>
  <c r="I196" i="24"/>
  <c r="M196" i="24"/>
  <c r="A195" i="24"/>
  <c r="E195" i="24"/>
  <c r="I195" i="24"/>
  <c r="M195" i="24"/>
  <c r="A194" i="24"/>
  <c r="E194" i="24"/>
  <c r="I194" i="24"/>
  <c r="M194" i="24"/>
  <c r="A193" i="24"/>
  <c r="E193" i="24"/>
  <c r="I193" i="24"/>
  <c r="M193" i="24"/>
  <c r="A192" i="24"/>
  <c r="E192" i="24"/>
  <c r="I192" i="24"/>
  <c r="M192" i="24"/>
  <c r="A191" i="24"/>
  <c r="E191" i="24"/>
  <c r="I191" i="24"/>
  <c r="M191" i="24"/>
  <c r="A190" i="24"/>
  <c r="E190" i="24"/>
  <c r="I190" i="24"/>
  <c r="M190" i="24"/>
  <c r="A189" i="24"/>
  <c r="E189" i="24"/>
  <c r="I189" i="24"/>
  <c r="M189" i="24"/>
  <c r="A188" i="24"/>
  <c r="E188" i="24"/>
  <c r="I188" i="24"/>
  <c r="M188" i="24"/>
  <c r="C209" i="24"/>
  <c r="C208" i="24"/>
  <c r="C207" i="24"/>
  <c r="C206" i="24"/>
  <c r="C205" i="24"/>
  <c r="C204" i="24"/>
  <c r="N203" i="24"/>
  <c r="N202" i="24"/>
  <c r="C202" i="24"/>
  <c r="N201" i="24"/>
  <c r="C201" i="24"/>
  <c r="N200" i="24"/>
  <c r="N199" i="24"/>
  <c r="C199" i="24"/>
  <c r="N198" i="24"/>
  <c r="C198" i="24"/>
  <c r="N197" i="24"/>
  <c r="N196" i="24"/>
  <c r="C196" i="24"/>
  <c r="N195" i="24"/>
  <c r="C195" i="24"/>
  <c r="N194" i="24"/>
  <c r="C194" i="24"/>
  <c r="N193" i="24"/>
  <c r="C193" i="24"/>
  <c r="N192" i="24"/>
  <c r="C192" i="24"/>
  <c r="N191" i="24"/>
  <c r="C191" i="24"/>
  <c r="N190" i="24"/>
  <c r="C190" i="24"/>
  <c r="N189" i="24"/>
  <c r="C189" i="24"/>
  <c r="N188" i="24"/>
  <c r="C188" i="24"/>
  <c r="B186" i="24"/>
  <c r="A203" i="24"/>
  <c r="E203" i="24"/>
  <c r="I203" i="24"/>
  <c r="M203" i="24"/>
  <c r="A200" i="24"/>
  <c r="E200" i="24"/>
  <c r="I200" i="24"/>
  <c r="M200" i="24"/>
  <c r="A197" i="24"/>
  <c r="E197" i="24"/>
  <c r="I197" i="24"/>
  <c r="M197" i="24"/>
  <c r="F209" i="24"/>
  <c r="B209" i="24"/>
  <c r="F208" i="24"/>
  <c r="B208" i="24"/>
  <c r="F207" i="24"/>
  <c r="B207" i="24"/>
  <c r="F206" i="24"/>
  <c r="B206" i="24"/>
  <c r="F205" i="24"/>
  <c r="B205" i="24"/>
  <c r="F204" i="24"/>
  <c r="B204" i="24"/>
  <c r="L203" i="24"/>
  <c r="B203" i="24"/>
  <c r="L202" i="24"/>
  <c r="L201" i="24"/>
  <c r="L200" i="24"/>
  <c r="B200" i="24"/>
  <c r="L199" i="24"/>
  <c r="L198" i="24"/>
  <c r="L197" i="24"/>
  <c r="B197" i="24"/>
  <c r="L196" i="24"/>
  <c r="B196" i="24"/>
  <c r="L195" i="24"/>
  <c r="B195" i="24"/>
  <c r="L194" i="24"/>
  <c r="B194" i="24"/>
  <c r="L193" i="24"/>
  <c r="B193" i="24"/>
  <c r="L192" i="24"/>
  <c r="B192" i="24"/>
  <c r="L191" i="24"/>
  <c r="B191" i="24"/>
  <c r="L190" i="24"/>
  <c r="B190" i="24"/>
  <c r="L189" i="24"/>
  <c r="B189" i="24"/>
  <c r="L188" i="24"/>
  <c r="B188" i="24"/>
  <c r="L187" i="24"/>
  <c r="M187" i="24" s="1"/>
  <c r="B187" i="24"/>
  <c r="L186" i="24"/>
  <c r="M186" i="24" s="1"/>
  <c r="M184" i="24"/>
  <c r="C184" i="24"/>
  <c r="A202" i="24"/>
  <c r="E202" i="24"/>
  <c r="I202" i="24"/>
  <c r="M202" i="24"/>
  <c r="A201" i="24"/>
  <c r="E201" i="24"/>
  <c r="I201" i="24"/>
  <c r="M201" i="24"/>
  <c r="A199" i="24"/>
  <c r="E199" i="24"/>
  <c r="I199" i="24"/>
  <c r="M199" i="24"/>
  <c r="A198" i="24"/>
  <c r="E198" i="24"/>
  <c r="I198" i="24"/>
  <c r="M198" i="24"/>
  <c r="M209" i="24"/>
  <c r="I209" i="24"/>
  <c r="E209" i="24"/>
  <c r="M208" i="24"/>
  <c r="I208" i="24"/>
  <c r="E208" i="24"/>
  <c r="M207" i="24"/>
  <c r="I207" i="24"/>
  <c r="E207" i="24"/>
  <c r="M206" i="24"/>
  <c r="I206" i="24"/>
  <c r="E206" i="24"/>
  <c r="M205" i="24"/>
  <c r="I205" i="24"/>
  <c r="E205" i="24"/>
  <c r="M204" i="24"/>
  <c r="I204" i="24"/>
  <c r="E204" i="24"/>
  <c r="R203" i="24"/>
  <c r="F203" i="24"/>
  <c r="R202" i="24"/>
  <c r="F202" i="24"/>
  <c r="R201" i="24"/>
  <c r="F201" i="24"/>
  <c r="R200" i="24"/>
  <c r="F200" i="24"/>
  <c r="R199" i="24"/>
  <c r="F199" i="24"/>
  <c r="R198" i="24"/>
  <c r="F198" i="24"/>
  <c r="R197" i="24"/>
  <c r="F197" i="24"/>
  <c r="R196" i="24"/>
  <c r="F196" i="24"/>
  <c r="R195" i="24"/>
  <c r="F195" i="24"/>
  <c r="R194" i="24"/>
  <c r="F194" i="24"/>
  <c r="R193" i="24"/>
  <c r="F193" i="24"/>
  <c r="R192" i="24"/>
  <c r="F192" i="24"/>
  <c r="R191" i="24"/>
  <c r="F191" i="24"/>
  <c r="R190" i="24"/>
  <c r="F190" i="24"/>
  <c r="R189" i="24"/>
  <c r="F189" i="24"/>
  <c r="R188" i="24"/>
  <c r="F188" i="24"/>
  <c r="M185" i="24"/>
  <c r="N185" i="24" s="1"/>
  <c r="C185" i="24"/>
  <c r="N184" i="24"/>
  <c r="B184" i="24"/>
  <c r="C183" i="24"/>
  <c r="B183" i="24"/>
  <c r="M183" i="24"/>
  <c r="N183" i="24" s="1"/>
  <c r="L182" i="24"/>
  <c r="S208" i="8"/>
  <c r="F209" i="8"/>
  <c r="E208" i="8"/>
  <c r="C193" i="8"/>
  <c r="O193" i="8"/>
  <c r="T193" i="8"/>
  <c r="D193" i="8"/>
  <c r="L193" i="8"/>
  <c r="A193" i="8"/>
  <c r="E193" i="8"/>
  <c r="I193" i="8"/>
  <c r="P193" i="8" s="1"/>
  <c r="M193" i="8"/>
  <c r="R193" i="8"/>
  <c r="B193" i="8"/>
  <c r="O185" i="8"/>
  <c r="S185" i="8" s="1"/>
  <c r="L185" i="8"/>
  <c r="C185" i="8" s="1"/>
  <c r="B185" i="8"/>
  <c r="S209" i="8"/>
  <c r="N209" i="8"/>
  <c r="B209" i="8"/>
  <c r="I208" i="8"/>
  <c r="P208" i="8" s="1"/>
  <c r="A207" i="8"/>
  <c r="E207" i="8"/>
  <c r="I207" i="8"/>
  <c r="P207" i="8" s="1"/>
  <c r="M207" i="8"/>
  <c r="R207" i="8"/>
  <c r="R209" i="8"/>
  <c r="M209" i="8"/>
  <c r="I209" i="8"/>
  <c r="P209" i="8" s="1"/>
  <c r="E209" i="8"/>
  <c r="A209" i="8"/>
  <c r="L208" i="8"/>
  <c r="D208" i="8"/>
  <c r="T207" i="8"/>
  <c r="N207" i="8"/>
  <c r="C207" i="8"/>
  <c r="S205" i="8"/>
  <c r="A203" i="8"/>
  <c r="E203" i="8"/>
  <c r="I203" i="8"/>
  <c r="P203" i="8" s="1"/>
  <c r="M203" i="8"/>
  <c r="R203" i="8"/>
  <c r="C203" i="8"/>
  <c r="O203" i="8"/>
  <c r="T203" i="8"/>
  <c r="D203" i="8"/>
  <c r="S201" i="8"/>
  <c r="C197" i="8"/>
  <c r="O197" i="8"/>
  <c r="T197" i="8"/>
  <c r="D197" i="8"/>
  <c r="L197" i="8"/>
  <c r="A197" i="8"/>
  <c r="E197" i="8"/>
  <c r="I197" i="8"/>
  <c r="P197" i="8" s="1"/>
  <c r="M197" i="8"/>
  <c r="R197" i="8"/>
  <c r="B197" i="8"/>
  <c r="S193" i="8"/>
  <c r="C189" i="8"/>
  <c r="O189" i="8"/>
  <c r="T189" i="8"/>
  <c r="D189" i="8"/>
  <c r="L189" i="8"/>
  <c r="A189" i="8"/>
  <c r="E189" i="8"/>
  <c r="I189" i="8"/>
  <c r="P189" i="8" s="1"/>
  <c r="M189" i="8"/>
  <c r="R189" i="8"/>
  <c r="B189" i="8"/>
  <c r="N208" i="8"/>
  <c r="F208" i="8"/>
  <c r="B208" i="8"/>
  <c r="R208" i="8"/>
  <c r="M208" i="8"/>
  <c r="A208" i="8"/>
  <c r="O207" i="8"/>
  <c r="D207" i="8"/>
  <c r="L209" i="8"/>
  <c r="T208" i="8"/>
  <c r="O208" i="8"/>
  <c r="S207" i="8"/>
  <c r="L207" i="8"/>
  <c r="B207" i="8"/>
  <c r="C205" i="8"/>
  <c r="O205" i="8"/>
  <c r="T205" i="8"/>
  <c r="A205" i="8"/>
  <c r="E205" i="8"/>
  <c r="I205" i="8"/>
  <c r="P205" i="8" s="1"/>
  <c r="M205" i="8"/>
  <c r="R205" i="8"/>
  <c r="D205" i="8"/>
  <c r="C201" i="8"/>
  <c r="O201" i="8"/>
  <c r="T201" i="8"/>
  <c r="D201" i="8"/>
  <c r="A201" i="8"/>
  <c r="E201" i="8"/>
  <c r="I201" i="8"/>
  <c r="P201" i="8" s="1"/>
  <c r="M201" i="8"/>
  <c r="R201" i="8"/>
  <c r="B201" i="8"/>
  <c r="N193" i="8"/>
  <c r="F206" i="8"/>
  <c r="B206" i="8"/>
  <c r="F202" i="8"/>
  <c r="B202" i="8"/>
  <c r="T199" i="8"/>
  <c r="O199" i="8"/>
  <c r="C199" i="8"/>
  <c r="F198" i="8"/>
  <c r="B198" i="8"/>
  <c r="T195" i="8"/>
  <c r="O195" i="8"/>
  <c r="C195" i="8"/>
  <c r="F194" i="8"/>
  <c r="B194" i="8"/>
  <c r="C191" i="8"/>
  <c r="F190" i="8"/>
  <c r="B190" i="8"/>
  <c r="B186" i="8"/>
  <c r="C183" i="8"/>
  <c r="F199" i="8"/>
  <c r="B199" i="8"/>
  <c r="F195" i="8"/>
  <c r="B195" i="8"/>
  <c r="F191" i="8"/>
  <c r="B191" i="8"/>
  <c r="M190" i="8"/>
  <c r="I190" i="8"/>
  <c r="P190" i="8" s="1"/>
  <c r="E190" i="8"/>
  <c r="A190" i="8"/>
  <c r="C188" i="8"/>
  <c r="B187" i="8"/>
  <c r="B183" i="8"/>
  <c r="L206" i="8"/>
  <c r="F204" i="8"/>
  <c r="L202" i="8"/>
  <c r="F200" i="8"/>
  <c r="R199" i="8"/>
  <c r="M199" i="8"/>
  <c r="I199" i="8"/>
  <c r="P199" i="8" s="1"/>
  <c r="E199" i="8"/>
  <c r="L198" i="8"/>
  <c r="F196" i="8"/>
  <c r="R195" i="8"/>
  <c r="M195" i="8"/>
  <c r="I195" i="8"/>
  <c r="P195" i="8" s="1"/>
  <c r="E195" i="8"/>
  <c r="L194" i="8"/>
  <c r="F192" i="8"/>
  <c r="R191" i="8"/>
  <c r="M191" i="8"/>
  <c r="I191" i="8"/>
  <c r="P191" i="8" s="1"/>
  <c r="E191" i="8"/>
  <c r="L190" i="8"/>
  <c r="F188" i="8"/>
  <c r="M187" i="8"/>
  <c r="N187" i="8" s="1"/>
  <c r="L186" i="8"/>
  <c r="C186" i="8" s="1"/>
  <c r="M183" i="8"/>
  <c r="N183" i="8" s="1"/>
  <c r="B182" i="8"/>
  <c r="L182" i="8"/>
  <c r="N180" i="8"/>
  <c r="B383" i="32"/>
  <c r="C383" i="32"/>
  <c r="A384" i="32"/>
  <c r="B384" i="32"/>
  <c r="C384" i="32"/>
  <c r="D384" i="32"/>
  <c r="E384" i="32"/>
  <c r="A385" i="32"/>
  <c r="B385" i="32"/>
  <c r="C385" i="32"/>
  <c r="D385" i="32"/>
  <c r="E385" i="32"/>
  <c r="A386" i="32"/>
  <c r="B386" i="32"/>
  <c r="C386" i="32"/>
  <c r="D386" i="32"/>
  <c r="E386" i="32"/>
  <c r="A387" i="32"/>
  <c r="B387" i="32"/>
  <c r="C387" i="32"/>
  <c r="D387" i="32"/>
  <c r="E387" i="32"/>
  <c r="A388" i="32"/>
  <c r="B388" i="32"/>
  <c r="C388" i="32"/>
  <c r="D388" i="32"/>
  <c r="E388" i="32"/>
  <c r="A389" i="32"/>
  <c r="B389" i="32"/>
  <c r="C389" i="32"/>
  <c r="D389" i="32"/>
  <c r="E389" i="32"/>
  <c r="A390" i="32"/>
  <c r="B390" i="32"/>
  <c r="C390" i="32"/>
  <c r="D390" i="32"/>
  <c r="E390" i="32"/>
  <c r="A392" i="32"/>
  <c r="B392" i="32"/>
  <c r="C392" i="32"/>
  <c r="D392" i="32"/>
  <c r="E392" i="32"/>
  <c r="A393" i="32"/>
  <c r="B393" i="32"/>
  <c r="C393" i="32"/>
  <c r="D393" i="32"/>
  <c r="E393" i="32"/>
  <c r="A394" i="32"/>
  <c r="B394" i="32"/>
  <c r="C394" i="32"/>
  <c r="D394" i="32"/>
  <c r="E394" i="32"/>
  <c r="A395" i="32"/>
  <c r="B395" i="32"/>
  <c r="C395" i="32"/>
  <c r="D395" i="32"/>
  <c r="E395" i="32"/>
  <c r="A396" i="32"/>
  <c r="B396" i="32"/>
  <c r="C396" i="32"/>
  <c r="D396" i="32"/>
  <c r="E396" i="32"/>
  <c r="A397" i="32"/>
  <c r="B397" i="32"/>
  <c r="C397" i="32"/>
  <c r="D397" i="32"/>
  <c r="E397" i="32"/>
  <c r="B350" i="32"/>
  <c r="B351" i="32"/>
  <c r="B352" i="32"/>
  <c r="B353" i="32"/>
  <c r="B354" i="32"/>
  <c r="B355" i="32"/>
  <c r="B344" i="32"/>
  <c r="B345" i="32"/>
  <c r="B346" i="32"/>
  <c r="B347" i="32"/>
  <c r="B348" i="32"/>
  <c r="B349" i="32"/>
  <c r="C72" i="40"/>
  <c r="B72" i="40"/>
  <c r="A72" i="40"/>
  <c r="J72" i="40" s="1"/>
  <c r="A355" i="32" s="1"/>
  <c r="A70" i="40"/>
  <c r="J70" i="40" s="1"/>
  <c r="A353" i="32" s="1"/>
  <c r="B70" i="40"/>
  <c r="C70" i="40"/>
  <c r="A71" i="40"/>
  <c r="J71" i="40" s="1"/>
  <c r="A354" i="32" s="1"/>
  <c r="B71" i="40"/>
  <c r="C71" i="40"/>
  <c r="C69" i="40"/>
  <c r="B69" i="40"/>
  <c r="A69" i="40"/>
  <c r="J69" i="40" s="1"/>
  <c r="A352" i="32" s="1"/>
  <c r="C68" i="40"/>
  <c r="B68" i="40"/>
  <c r="A68" i="40"/>
  <c r="J68" i="40" s="1"/>
  <c r="A351" i="32" s="1"/>
  <c r="C67" i="40"/>
  <c r="B67" i="40"/>
  <c r="A67" i="40"/>
  <c r="J67" i="40" s="1"/>
  <c r="A350" i="32" s="1"/>
  <c r="Q91" i="48"/>
  <c r="Q121" i="48"/>
  <c r="G153" i="48"/>
  <c r="H153" i="48"/>
  <c r="J153" i="48"/>
  <c r="A153" i="48" s="1"/>
  <c r="K153" i="48"/>
  <c r="O153" i="48"/>
  <c r="P153" i="48"/>
  <c r="R153" i="48"/>
  <c r="G154" i="48"/>
  <c r="H154" i="48"/>
  <c r="J154" i="48"/>
  <c r="D154" i="48" s="1"/>
  <c r="K154" i="48"/>
  <c r="O154" i="48"/>
  <c r="P154" i="48"/>
  <c r="R154" i="48"/>
  <c r="G155" i="48"/>
  <c r="H155" i="48"/>
  <c r="J155" i="48"/>
  <c r="C155" i="48" s="1"/>
  <c r="K155" i="48"/>
  <c r="O155" i="48"/>
  <c r="P155" i="48"/>
  <c r="R155" i="48"/>
  <c r="G156" i="48"/>
  <c r="H156" i="48"/>
  <c r="J156" i="48"/>
  <c r="B156" i="48" s="1"/>
  <c r="K156" i="48"/>
  <c r="O156" i="48"/>
  <c r="P156" i="48"/>
  <c r="R156" i="48"/>
  <c r="G157" i="48"/>
  <c r="H157" i="48"/>
  <c r="J157" i="48"/>
  <c r="A157" i="48" s="1"/>
  <c r="K157" i="48"/>
  <c r="O157" i="48"/>
  <c r="P157" i="48"/>
  <c r="R157" i="48"/>
  <c r="G158" i="48"/>
  <c r="H158" i="48"/>
  <c r="J158" i="48"/>
  <c r="B158" i="48" s="1"/>
  <c r="K158" i="48"/>
  <c r="O158" i="48"/>
  <c r="P158" i="48"/>
  <c r="R158" i="48"/>
  <c r="G159" i="48"/>
  <c r="H159" i="48"/>
  <c r="J159" i="48"/>
  <c r="C159" i="48" s="1"/>
  <c r="K159" i="48"/>
  <c r="O159" i="48"/>
  <c r="P159" i="48"/>
  <c r="R159" i="48"/>
  <c r="G160" i="48"/>
  <c r="H160" i="48"/>
  <c r="J160" i="48"/>
  <c r="B160" i="48" s="1"/>
  <c r="K160" i="48"/>
  <c r="O160" i="48"/>
  <c r="P160" i="48"/>
  <c r="R160" i="48"/>
  <c r="G161" i="48"/>
  <c r="H161" i="48"/>
  <c r="J161" i="48"/>
  <c r="B161" i="48" s="1"/>
  <c r="K161" i="48"/>
  <c r="O161" i="48"/>
  <c r="P161" i="48"/>
  <c r="R161" i="48"/>
  <c r="G162" i="48"/>
  <c r="H162" i="48"/>
  <c r="J162" i="48"/>
  <c r="B162" i="48" s="1"/>
  <c r="K162" i="48"/>
  <c r="O162" i="48"/>
  <c r="P162" i="48"/>
  <c r="R162" i="48"/>
  <c r="G163" i="48"/>
  <c r="H163" i="48"/>
  <c r="J163" i="48"/>
  <c r="C163" i="48" s="1"/>
  <c r="K163" i="48"/>
  <c r="O163" i="48"/>
  <c r="P163" i="48"/>
  <c r="R163" i="48"/>
  <c r="G164" i="48"/>
  <c r="H164" i="48"/>
  <c r="J164" i="48"/>
  <c r="B164" i="48" s="1"/>
  <c r="K164" i="48"/>
  <c r="O164" i="48"/>
  <c r="P164" i="48"/>
  <c r="R164" i="48"/>
  <c r="G165" i="48"/>
  <c r="H165" i="48"/>
  <c r="J165" i="48"/>
  <c r="B165" i="48" s="1"/>
  <c r="K165" i="48"/>
  <c r="O165" i="48"/>
  <c r="P165" i="48"/>
  <c r="R165" i="48"/>
  <c r="G166" i="48"/>
  <c r="H166" i="48"/>
  <c r="J166" i="48"/>
  <c r="A166" i="48" s="1"/>
  <c r="K166" i="48"/>
  <c r="O166" i="48"/>
  <c r="P166" i="48"/>
  <c r="R166" i="48"/>
  <c r="G167" i="48"/>
  <c r="H167" i="48"/>
  <c r="J167" i="48"/>
  <c r="C167" i="48" s="1"/>
  <c r="K167" i="48"/>
  <c r="O167" i="48"/>
  <c r="P167" i="48"/>
  <c r="R167" i="48"/>
  <c r="G168" i="48"/>
  <c r="H168" i="48"/>
  <c r="J168" i="48"/>
  <c r="B168" i="48" s="1"/>
  <c r="K168" i="48"/>
  <c r="O168" i="48"/>
  <c r="P168" i="48"/>
  <c r="R168" i="48"/>
  <c r="G169" i="48"/>
  <c r="H169" i="48"/>
  <c r="J169" i="48"/>
  <c r="B169" i="48" s="1"/>
  <c r="K169" i="48"/>
  <c r="O169" i="48"/>
  <c r="P169" i="48"/>
  <c r="R169" i="48"/>
  <c r="G170" i="48"/>
  <c r="H170" i="48"/>
  <c r="J170" i="48"/>
  <c r="B170" i="48" s="1"/>
  <c r="K170" i="48"/>
  <c r="O170" i="48"/>
  <c r="P170" i="48"/>
  <c r="R170" i="48"/>
  <c r="G171" i="48"/>
  <c r="H171" i="48"/>
  <c r="J171" i="48"/>
  <c r="C171" i="48" s="1"/>
  <c r="K171" i="48"/>
  <c r="O171" i="48"/>
  <c r="P171" i="48"/>
  <c r="R171" i="48"/>
  <c r="G172" i="48"/>
  <c r="H172" i="48"/>
  <c r="J172" i="48"/>
  <c r="B172" i="48" s="1"/>
  <c r="K172" i="48"/>
  <c r="O172" i="48"/>
  <c r="P172" i="48"/>
  <c r="R172" i="48"/>
  <c r="G173" i="48"/>
  <c r="H173" i="48"/>
  <c r="J173" i="48"/>
  <c r="B173" i="48" s="1"/>
  <c r="K173" i="48"/>
  <c r="O173" i="48"/>
  <c r="P173" i="48"/>
  <c r="R173" i="48"/>
  <c r="G174" i="48"/>
  <c r="H174" i="48"/>
  <c r="J174" i="48"/>
  <c r="B174" i="48" s="1"/>
  <c r="K174" i="48"/>
  <c r="O174" i="48"/>
  <c r="P174" i="48"/>
  <c r="R174" i="48"/>
  <c r="G175" i="48"/>
  <c r="H175" i="48"/>
  <c r="J175" i="48"/>
  <c r="C175" i="48" s="1"/>
  <c r="K175" i="48"/>
  <c r="O175" i="48"/>
  <c r="P175" i="48"/>
  <c r="R175" i="48"/>
  <c r="G176" i="48"/>
  <c r="H176" i="48"/>
  <c r="J176" i="48"/>
  <c r="B176" i="48" s="1"/>
  <c r="K176" i="48"/>
  <c r="O176" i="48"/>
  <c r="P176" i="48"/>
  <c r="R176" i="48"/>
  <c r="G177" i="48"/>
  <c r="H177" i="48"/>
  <c r="J177" i="48"/>
  <c r="B177" i="48" s="1"/>
  <c r="K177" i="48"/>
  <c r="O177" i="48"/>
  <c r="P177" i="48"/>
  <c r="R177" i="48"/>
  <c r="G178" i="48"/>
  <c r="H178" i="48"/>
  <c r="J178" i="48"/>
  <c r="B178" i="48" s="1"/>
  <c r="K178" i="48"/>
  <c r="O178" i="48"/>
  <c r="P178" i="48"/>
  <c r="R178" i="48"/>
  <c r="G179" i="48"/>
  <c r="H179" i="48"/>
  <c r="J179" i="48"/>
  <c r="C179" i="48" s="1"/>
  <c r="K179" i="48"/>
  <c r="O179" i="48"/>
  <c r="P179" i="48"/>
  <c r="R179" i="48"/>
  <c r="Q151" i="48"/>
  <c r="R152" i="48"/>
  <c r="P152" i="48"/>
  <c r="P151" i="48"/>
  <c r="R150" i="48"/>
  <c r="P150" i="48"/>
  <c r="G123" i="43"/>
  <c r="H123" i="43"/>
  <c r="J123" i="43"/>
  <c r="O123" i="43"/>
  <c r="P123" i="43"/>
  <c r="G124" i="43"/>
  <c r="H124" i="43"/>
  <c r="J124" i="43"/>
  <c r="O124" i="43"/>
  <c r="P124" i="43"/>
  <c r="G125" i="43"/>
  <c r="H125" i="43"/>
  <c r="J125" i="43"/>
  <c r="O125" i="43"/>
  <c r="P125" i="43"/>
  <c r="G126" i="43"/>
  <c r="H126" i="43"/>
  <c r="J126" i="43"/>
  <c r="B126" i="43" s="1"/>
  <c r="O126" i="43"/>
  <c r="P126" i="43"/>
  <c r="G127" i="43"/>
  <c r="H127" i="43"/>
  <c r="J127" i="43"/>
  <c r="B127" i="43" s="1"/>
  <c r="O127" i="43"/>
  <c r="G128" i="43"/>
  <c r="H128" i="43"/>
  <c r="J128" i="43"/>
  <c r="C128" i="43" s="1"/>
  <c r="K128" i="43"/>
  <c r="O128" i="43"/>
  <c r="G129" i="43"/>
  <c r="H129" i="43"/>
  <c r="J129" i="43"/>
  <c r="C129" i="43" s="1"/>
  <c r="K129" i="43"/>
  <c r="O129" i="43"/>
  <c r="G130" i="43"/>
  <c r="H130" i="43"/>
  <c r="J130" i="43"/>
  <c r="C130" i="43" s="1"/>
  <c r="K130" i="43"/>
  <c r="N130" i="43"/>
  <c r="O130" i="43"/>
  <c r="G131" i="43"/>
  <c r="H131" i="43"/>
  <c r="J131" i="43"/>
  <c r="C131" i="43" s="1"/>
  <c r="K131" i="43"/>
  <c r="O131" i="43"/>
  <c r="G132" i="43"/>
  <c r="H132" i="43"/>
  <c r="J132" i="43"/>
  <c r="C132" i="43" s="1"/>
  <c r="K132" i="43"/>
  <c r="O132" i="43"/>
  <c r="G133" i="43"/>
  <c r="H133" i="43"/>
  <c r="J133" i="43"/>
  <c r="C133" i="43" s="1"/>
  <c r="K133" i="43"/>
  <c r="O133" i="43"/>
  <c r="G134" i="43"/>
  <c r="H134" i="43"/>
  <c r="J134" i="43"/>
  <c r="B134" i="43" s="1"/>
  <c r="K134" i="43"/>
  <c r="O134" i="43"/>
  <c r="G135" i="43"/>
  <c r="H135" i="43"/>
  <c r="J135" i="43"/>
  <c r="C135" i="43" s="1"/>
  <c r="K135" i="43"/>
  <c r="O135" i="43"/>
  <c r="P135" i="43"/>
  <c r="G136" i="43"/>
  <c r="H136" i="43"/>
  <c r="J136" i="43"/>
  <c r="F136" i="43" s="1"/>
  <c r="K136" i="43"/>
  <c r="O136" i="43"/>
  <c r="P136" i="43"/>
  <c r="G137" i="43"/>
  <c r="H137" i="43"/>
  <c r="J137" i="43"/>
  <c r="B137" i="43" s="1"/>
  <c r="K137" i="43"/>
  <c r="O137" i="43"/>
  <c r="P137" i="43"/>
  <c r="G138" i="43"/>
  <c r="H138" i="43"/>
  <c r="J138" i="43"/>
  <c r="C138" i="43" s="1"/>
  <c r="K138" i="43"/>
  <c r="O138" i="43"/>
  <c r="P138" i="43"/>
  <c r="G139" i="43"/>
  <c r="H139" i="43"/>
  <c r="J139" i="43"/>
  <c r="C139" i="43" s="1"/>
  <c r="K139" i="43"/>
  <c r="O139" i="43"/>
  <c r="P139" i="43"/>
  <c r="G140" i="43"/>
  <c r="H140" i="43"/>
  <c r="J140" i="43"/>
  <c r="F140" i="43" s="1"/>
  <c r="K140" i="43"/>
  <c r="O140" i="43"/>
  <c r="P140" i="43"/>
  <c r="G141" i="43"/>
  <c r="H141" i="43"/>
  <c r="J141" i="43"/>
  <c r="C141" i="43" s="1"/>
  <c r="K141" i="43"/>
  <c r="O141" i="43"/>
  <c r="P141" i="43"/>
  <c r="G142" i="43"/>
  <c r="H142" i="43"/>
  <c r="J142" i="43"/>
  <c r="C142" i="43" s="1"/>
  <c r="K142" i="43"/>
  <c r="O142" i="43"/>
  <c r="P142" i="43"/>
  <c r="G143" i="43"/>
  <c r="H143" i="43"/>
  <c r="J143" i="43"/>
  <c r="C143" i="43" s="1"/>
  <c r="K143" i="43"/>
  <c r="O143" i="43"/>
  <c r="P143" i="43"/>
  <c r="G144" i="43"/>
  <c r="H144" i="43"/>
  <c r="J144" i="43"/>
  <c r="A144" i="43" s="1"/>
  <c r="K144" i="43"/>
  <c r="O144" i="43"/>
  <c r="P144" i="43"/>
  <c r="G145" i="43"/>
  <c r="H145" i="43"/>
  <c r="J145" i="43"/>
  <c r="B145" i="43" s="1"/>
  <c r="K145" i="43"/>
  <c r="O145" i="43"/>
  <c r="P145" i="43"/>
  <c r="G146" i="43"/>
  <c r="H146" i="43"/>
  <c r="J146" i="43"/>
  <c r="B146" i="43" s="1"/>
  <c r="K146" i="43"/>
  <c r="O146" i="43"/>
  <c r="P146" i="43"/>
  <c r="G147" i="43"/>
  <c r="H147" i="43"/>
  <c r="J147" i="43"/>
  <c r="B147" i="43" s="1"/>
  <c r="K147" i="43"/>
  <c r="N147" i="43"/>
  <c r="O147" i="43"/>
  <c r="P147" i="43"/>
  <c r="G148" i="43"/>
  <c r="H148" i="43"/>
  <c r="J148" i="43"/>
  <c r="B148" i="43" s="1"/>
  <c r="K148" i="43"/>
  <c r="O148" i="43"/>
  <c r="P148" i="43"/>
  <c r="G149" i="43"/>
  <c r="H149" i="43"/>
  <c r="J149" i="43"/>
  <c r="B149" i="43" s="1"/>
  <c r="K149" i="43"/>
  <c r="O149" i="43"/>
  <c r="P149" i="43"/>
  <c r="O122" i="43"/>
  <c r="J122" i="43"/>
  <c r="H122" i="43"/>
  <c r="G122" i="43"/>
  <c r="P122" i="43"/>
  <c r="P120" i="43"/>
  <c r="G120" i="43"/>
  <c r="G123" i="45"/>
  <c r="H123" i="45"/>
  <c r="J123" i="45"/>
  <c r="A123" i="45" s="1"/>
  <c r="K123" i="45"/>
  <c r="O123" i="45"/>
  <c r="P123" i="45"/>
  <c r="G124" i="45"/>
  <c r="H124" i="45"/>
  <c r="J124" i="45"/>
  <c r="F124" i="45" s="1"/>
  <c r="K124" i="45"/>
  <c r="O124" i="45"/>
  <c r="P124" i="45"/>
  <c r="G125" i="45"/>
  <c r="H125" i="45"/>
  <c r="J125" i="45"/>
  <c r="F125" i="45" s="1"/>
  <c r="K125" i="45"/>
  <c r="L125" i="45"/>
  <c r="O125" i="45"/>
  <c r="P125" i="45"/>
  <c r="G126" i="45"/>
  <c r="H126" i="45"/>
  <c r="J126" i="45"/>
  <c r="F126" i="45" s="1"/>
  <c r="K126" i="45"/>
  <c r="N126" i="45"/>
  <c r="O126" i="45"/>
  <c r="P126" i="45"/>
  <c r="G127" i="45"/>
  <c r="H127" i="45"/>
  <c r="J127" i="45"/>
  <c r="F127" i="45" s="1"/>
  <c r="K127" i="45"/>
  <c r="O127" i="45"/>
  <c r="G128" i="45"/>
  <c r="H128" i="45"/>
  <c r="J128" i="45"/>
  <c r="F128" i="45" s="1"/>
  <c r="K128" i="45"/>
  <c r="O128" i="45"/>
  <c r="G129" i="45"/>
  <c r="H129" i="45"/>
  <c r="J129" i="45"/>
  <c r="F129" i="45" s="1"/>
  <c r="K129" i="45"/>
  <c r="O129" i="45"/>
  <c r="G130" i="45"/>
  <c r="H130" i="45"/>
  <c r="J130" i="45"/>
  <c r="F130" i="45" s="1"/>
  <c r="K130" i="45"/>
  <c r="O130" i="45"/>
  <c r="G131" i="45"/>
  <c r="H131" i="45"/>
  <c r="J131" i="45"/>
  <c r="F131" i="45" s="1"/>
  <c r="K131" i="45"/>
  <c r="O131" i="45"/>
  <c r="G132" i="45"/>
  <c r="H132" i="45"/>
  <c r="J132" i="45"/>
  <c r="F132" i="45" s="1"/>
  <c r="K132" i="45"/>
  <c r="O132" i="45"/>
  <c r="G133" i="45"/>
  <c r="H133" i="45"/>
  <c r="J133" i="45"/>
  <c r="F133" i="45" s="1"/>
  <c r="K133" i="45"/>
  <c r="O133" i="45"/>
  <c r="G134" i="45"/>
  <c r="H134" i="45"/>
  <c r="J134" i="45"/>
  <c r="F134" i="45" s="1"/>
  <c r="K134" i="45"/>
  <c r="O134" i="45"/>
  <c r="G135" i="45"/>
  <c r="H135" i="45"/>
  <c r="J135" i="45"/>
  <c r="F135" i="45" s="1"/>
  <c r="K135" i="45"/>
  <c r="O135" i="45"/>
  <c r="P135" i="45"/>
  <c r="G136" i="45"/>
  <c r="H136" i="45"/>
  <c r="J136" i="45"/>
  <c r="F136" i="45" s="1"/>
  <c r="K136" i="45"/>
  <c r="O136" i="45"/>
  <c r="P136" i="45"/>
  <c r="G137" i="45"/>
  <c r="H137" i="45"/>
  <c r="J137" i="45"/>
  <c r="F137" i="45" s="1"/>
  <c r="K137" i="45"/>
  <c r="O137" i="45"/>
  <c r="P137" i="45"/>
  <c r="G138" i="45"/>
  <c r="H138" i="45"/>
  <c r="J138" i="45"/>
  <c r="F138" i="45" s="1"/>
  <c r="K138" i="45"/>
  <c r="O138" i="45"/>
  <c r="P138" i="45"/>
  <c r="G139" i="45"/>
  <c r="H139" i="45"/>
  <c r="J139" i="45"/>
  <c r="F139" i="45" s="1"/>
  <c r="K139" i="45"/>
  <c r="O139" i="45"/>
  <c r="P139" i="45"/>
  <c r="G140" i="45"/>
  <c r="H140" i="45"/>
  <c r="J140" i="45"/>
  <c r="F140" i="45" s="1"/>
  <c r="K140" i="45"/>
  <c r="O140" i="45"/>
  <c r="P140" i="45"/>
  <c r="G141" i="45"/>
  <c r="H141" i="45"/>
  <c r="J141" i="45"/>
  <c r="F141" i="45" s="1"/>
  <c r="K141" i="45"/>
  <c r="O141" i="45"/>
  <c r="P141" i="45"/>
  <c r="G142" i="45"/>
  <c r="H142" i="45"/>
  <c r="J142" i="45"/>
  <c r="F142" i="45" s="1"/>
  <c r="K142" i="45"/>
  <c r="O142" i="45"/>
  <c r="P142" i="45"/>
  <c r="G143" i="45"/>
  <c r="H143" i="45"/>
  <c r="J143" i="45"/>
  <c r="F143" i="45" s="1"/>
  <c r="K143" i="45"/>
  <c r="O143" i="45"/>
  <c r="P143" i="45"/>
  <c r="G144" i="45"/>
  <c r="H144" i="45"/>
  <c r="J144" i="45"/>
  <c r="A144" i="45" s="1"/>
  <c r="K144" i="45"/>
  <c r="O144" i="45"/>
  <c r="P144" i="45"/>
  <c r="G145" i="45"/>
  <c r="H145" i="45"/>
  <c r="J145" i="45"/>
  <c r="D145" i="45" s="1"/>
  <c r="K145" i="45"/>
  <c r="O145" i="45"/>
  <c r="P145" i="45"/>
  <c r="G146" i="45"/>
  <c r="H146" i="45"/>
  <c r="J146" i="45"/>
  <c r="D146" i="45" s="1"/>
  <c r="K146" i="45"/>
  <c r="O146" i="45"/>
  <c r="P146" i="45"/>
  <c r="G147" i="45"/>
  <c r="H147" i="45"/>
  <c r="J147" i="45"/>
  <c r="D147" i="45" s="1"/>
  <c r="K147" i="45"/>
  <c r="O147" i="45"/>
  <c r="P147" i="45"/>
  <c r="G148" i="45"/>
  <c r="H148" i="45"/>
  <c r="J148" i="45"/>
  <c r="D148" i="45" s="1"/>
  <c r="K148" i="45"/>
  <c r="O148" i="45"/>
  <c r="P148" i="45"/>
  <c r="G149" i="45"/>
  <c r="H149" i="45"/>
  <c r="J149" i="45"/>
  <c r="D149" i="45" s="1"/>
  <c r="K149" i="45"/>
  <c r="O149" i="45"/>
  <c r="P149" i="45"/>
  <c r="Q121" i="45"/>
  <c r="O122" i="45"/>
  <c r="K122" i="45"/>
  <c r="J122" i="45"/>
  <c r="M122" i="45" s="1"/>
  <c r="H122" i="45"/>
  <c r="G122" i="45"/>
  <c r="P122" i="45"/>
  <c r="L122" i="45"/>
  <c r="P120" i="45"/>
  <c r="G120" i="45"/>
  <c r="G123" i="26"/>
  <c r="H123" i="26"/>
  <c r="J123" i="26"/>
  <c r="A123" i="26" s="1"/>
  <c r="K123" i="26"/>
  <c r="O123" i="26"/>
  <c r="P123" i="26"/>
  <c r="S123" i="26"/>
  <c r="G124" i="26"/>
  <c r="H124" i="26"/>
  <c r="J124" i="26"/>
  <c r="B124" i="26" s="1"/>
  <c r="K124" i="26"/>
  <c r="O124" i="26"/>
  <c r="P124" i="26"/>
  <c r="S124" i="26"/>
  <c r="G125" i="26"/>
  <c r="H125" i="26"/>
  <c r="J125" i="26"/>
  <c r="C125" i="26" s="1"/>
  <c r="K125" i="26"/>
  <c r="O125" i="26"/>
  <c r="P125" i="26"/>
  <c r="S125" i="26"/>
  <c r="G126" i="26"/>
  <c r="H126" i="26"/>
  <c r="J126" i="26"/>
  <c r="B126" i="26" s="1"/>
  <c r="K126" i="26"/>
  <c r="O126" i="26"/>
  <c r="P126" i="26"/>
  <c r="S126" i="26"/>
  <c r="G127" i="26"/>
  <c r="H127" i="26"/>
  <c r="J127" i="26"/>
  <c r="A127" i="26" s="1"/>
  <c r="K127" i="26"/>
  <c r="O127" i="26"/>
  <c r="P127" i="26"/>
  <c r="S127" i="26"/>
  <c r="G128" i="26"/>
  <c r="H128" i="26"/>
  <c r="J128" i="26"/>
  <c r="B128" i="26" s="1"/>
  <c r="K128" i="26"/>
  <c r="O128" i="26"/>
  <c r="P128" i="26"/>
  <c r="G129" i="26"/>
  <c r="H129" i="26"/>
  <c r="J129" i="26"/>
  <c r="C129" i="26" s="1"/>
  <c r="K129" i="26"/>
  <c r="O129" i="26"/>
  <c r="P129" i="26"/>
  <c r="G130" i="26"/>
  <c r="H130" i="26"/>
  <c r="J130" i="26"/>
  <c r="B130" i="26" s="1"/>
  <c r="K130" i="26"/>
  <c r="O130" i="26"/>
  <c r="P130" i="26"/>
  <c r="G131" i="26"/>
  <c r="H131" i="26"/>
  <c r="J131" i="26"/>
  <c r="A131" i="26" s="1"/>
  <c r="K131" i="26"/>
  <c r="O131" i="26"/>
  <c r="P131" i="26"/>
  <c r="G132" i="26"/>
  <c r="H132" i="26"/>
  <c r="J132" i="26"/>
  <c r="B132" i="26" s="1"/>
  <c r="K132" i="26"/>
  <c r="O132" i="26"/>
  <c r="P132" i="26"/>
  <c r="G133" i="26"/>
  <c r="H133" i="26"/>
  <c r="J133" i="26"/>
  <c r="C133" i="26" s="1"/>
  <c r="K133" i="26"/>
  <c r="O133" i="26"/>
  <c r="P133" i="26"/>
  <c r="G134" i="26"/>
  <c r="H134" i="26"/>
  <c r="J134" i="26"/>
  <c r="B134" i="26" s="1"/>
  <c r="K134" i="26"/>
  <c r="O134" i="26"/>
  <c r="P134" i="26"/>
  <c r="G135" i="26"/>
  <c r="H135" i="26"/>
  <c r="J135" i="26"/>
  <c r="A135" i="26" s="1"/>
  <c r="K135" i="26"/>
  <c r="O135" i="26"/>
  <c r="P135" i="26"/>
  <c r="G136" i="26"/>
  <c r="H136" i="26"/>
  <c r="J136" i="26"/>
  <c r="B136" i="26" s="1"/>
  <c r="K136" i="26"/>
  <c r="N136" i="26"/>
  <c r="O136" i="26"/>
  <c r="P136" i="26"/>
  <c r="G137" i="26"/>
  <c r="H137" i="26"/>
  <c r="J137" i="26"/>
  <c r="C137" i="26" s="1"/>
  <c r="K137" i="26"/>
  <c r="O137" i="26"/>
  <c r="P137" i="26"/>
  <c r="G138" i="26"/>
  <c r="H138" i="26"/>
  <c r="J138" i="26"/>
  <c r="B138" i="26" s="1"/>
  <c r="K138" i="26"/>
  <c r="O138" i="26"/>
  <c r="P138" i="26"/>
  <c r="G139" i="26"/>
  <c r="H139" i="26"/>
  <c r="J139" i="26"/>
  <c r="A139" i="26" s="1"/>
  <c r="K139" i="26"/>
  <c r="O139" i="26"/>
  <c r="P139" i="26"/>
  <c r="G140" i="26"/>
  <c r="H140" i="26"/>
  <c r="J140" i="26"/>
  <c r="B140" i="26" s="1"/>
  <c r="K140" i="26"/>
  <c r="O140" i="26"/>
  <c r="P140" i="26"/>
  <c r="G141" i="26"/>
  <c r="H141" i="26"/>
  <c r="J141" i="26"/>
  <c r="C141" i="26" s="1"/>
  <c r="K141" i="26"/>
  <c r="O141" i="26"/>
  <c r="P141" i="26"/>
  <c r="G142" i="26"/>
  <c r="H142" i="26"/>
  <c r="J142" i="26"/>
  <c r="B142" i="26" s="1"/>
  <c r="K142" i="26"/>
  <c r="O142" i="26"/>
  <c r="P142" i="26"/>
  <c r="S142" i="26"/>
  <c r="G143" i="26"/>
  <c r="H143" i="26"/>
  <c r="J143" i="26"/>
  <c r="A143" i="26" s="1"/>
  <c r="K143" i="26"/>
  <c r="O143" i="26"/>
  <c r="P143" i="26"/>
  <c r="G144" i="26"/>
  <c r="H144" i="26"/>
  <c r="J144" i="26"/>
  <c r="B144" i="26" s="1"/>
  <c r="K144" i="26"/>
  <c r="O144" i="26"/>
  <c r="P144" i="26"/>
  <c r="G145" i="26"/>
  <c r="H145" i="26"/>
  <c r="J145" i="26"/>
  <c r="C145" i="26" s="1"/>
  <c r="K145" i="26"/>
  <c r="O145" i="26"/>
  <c r="P145" i="26"/>
  <c r="G146" i="26"/>
  <c r="H146" i="26"/>
  <c r="J146" i="26"/>
  <c r="B146" i="26" s="1"/>
  <c r="K146" i="26"/>
  <c r="O146" i="26"/>
  <c r="P146" i="26"/>
  <c r="G147" i="26"/>
  <c r="H147" i="26"/>
  <c r="J147" i="26"/>
  <c r="A147" i="26" s="1"/>
  <c r="K147" i="26"/>
  <c r="O147" i="26"/>
  <c r="P147" i="26"/>
  <c r="G148" i="26"/>
  <c r="H148" i="26"/>
  <c r="J148" i="26"/>
  <c r="B148" i="26" s="1"/>
  <c r="K148" i="26"/>
  <c r="O148" i="26"/>
  <c r="P148" i="26"/>
  <c r="G149" i="26"/>
  <c r="H149" i="26"/>
  <c r="J149" i="26"/>
  <c r="C149" i="26" s="1"/>
  <c r="K149" i="26"/>
  <c r="O149" i="26"/>
  <c r="P149" i="26"/>
  <c r="S149" i="26"/>
  <c r="Q121" i="26"/>
  <c r="O122" i="26"/>
  <c r="K122" i="26"/>
  <c r="J122" i="26"/>
  <c r="R122" i="26" s="1"/>
  <c r="H122" i="26"/>
  <c r="G122" i="26"/>
  <c r="S122" i="26"/>
  <c r="P122" i="26"/>
  <c r="P121" i="26"/>
  <c r="R120" i="26"/>
  <c r="P120" i="26"/>
  <c r="Q91" i="25"/>
  <c r="G123" i="25"/>
  <c r="H123" i="25"/>
  <c r="J123" i="25"/>
  <c r="K123" i="25"/>
  <c r="O123" i="25"/>
  <c r="P123" i="25"/>
  <c r="G124" i="25"/>
  <c r="H124" i="25"/>
  <c r="J124" i="25"/>
  <c r="M124" i="25" s="1"/>
  <c r="K124" i="25"/>
  <c r="O124" i="25"/>
  <c r="P124" i="25"/>
  <c r="G125" i="25"/>
  <c r="H125" i="25"/>
  <c r="J125" i="25"/>
  <c r="N125" i="25" s="1"/>
  <c r="K125" i="25"/>
  <c r="O125" i="25"/>
  <c r="P125" i="25"/>
  <c r="G126" i="25"/>
  <c r="H126" i="25"/>
  <c r="J126" i="25"/>
  <c r="N126" i="25" s="1"/>
  <c r="K126" i="25"/>
  <c r="O126" i="25"/>
  <c r="P126" i="25"/>
  <c r="G127" i="25"/>
  <c r="H127" i="25"/>
  <c r="J127" i="25"/>
  <c r="K127" i="25"/>
  <c r="O127" i="25"/>
  <c r="P127" i="25"/>
  <c r="G128" i="25"/>
  <c r="H128" i="25"/>
  <c r="J128" i="25"/>
  <c r="K128" i="25"/>
  <c r="O128" i="25"/>
  <c r="P128" i="25"/>
  <c r="G129" i="25"/>
  <c r="H129" i="25"/>
  <c r="J129" i="25"/>
  <c r="K129" i="25"/>
  <c r="O129" i="25"/>
  <c r="P129" i="25"/>
  <c r="G130" i="25"/>
  <c r="H130" i="25"/>
  <c r="J130" i="25"/>
  <c r="N130" i="25" s="1"/>
  <c r="K130" i="25"/>
  <c r="O130" i="25"/>
  <c r="P130" i="25"/>
  <c r="G131" i="25"/>
  <c r="H131" i="25"/>
  <c r="J131" i="25"/>
  <c r="D131" i="25" s="1"/>
  <c r="K131" i="25"/>
  <c r="O131" i="25"/>
  <c r="P131" i="25"/>
  <c r="G132" i="25"/>
  <c r="H132" i="25"/>
  <c r="J132" i="25"/>
  <c r="K132" i="25"/>
  <c r="O132" i="25"/>
  <c r="P132" i="25"/>
  <c r="G133" i="25"/>
  <c r="H133" i="25"/>
  <c r="J133" i="25"/>
  <c r="K133" i="25"/>
  <c r="O133" i="25"/>
  <c r="P133" i="25"/>
  <c r="G134" i="25"/>
  <c r="H134" i="25"/>
  <c r="J134" i="25"/>
  <c r="K134" i="25"/>
  <c r="O134" i="25"/>
  <c r="P134" i="25"/>
  <c r="G135" i="25"/>
  <c r="H135" i="25"/>
  <c r="J135" i="25"/>
  <c r="K135" i="25"/>
  <c r="O135" i="25"/>
  <c r="P135" i="25"/>
  <c r="G136" i="25"/>
  <c r="H136" i="25"/>
  <c r="J136" i="25"/>
  <c r="I136" i="25" s="1"/>
  <c r="K136" i="25"/>
  <c r="O136" i="25"/>
  <c r="P136" i="25"/>
  <c r="G137" i="25"/>
  <c r="H137" i="25"/>
  <c r="J137" i="25"/>
  <c r="K137" i="25"/>
  <c r="O137" i="25"/>
  <c r="P137" i="25"/>
  <c r="G138" i="25"/>
  <c r="H138" i="25"/>
  <c r="J138" i="25"/>
  <c r="K138" i="25"/>
  <c r="O138" i="25"/>
  <c r="P138" i="25"/>
  <c r="G139" i="25"/>
  <c r="H139" i="25"/>
  <c r="J139" i="25"/>
  <c r="K139" i="25"/>
  <c r="O139" i="25"/>
  <c r="P139" i="25"/>
  <c r="G140" i="25"/>
  <c r="H140" i="25"/>
  <c r="J140" i="25"/>
  <c r="K140" i="25"/>
  <c r="O140" i="25"/>
  <c r="P140" i="25"/>
  <c r="G141" i="25"/>
  <c r="H141" i="25"/>
  <c r="J141" i="25"/>
  <c r="K141" i="25"/>
  <c r="O141" i="25"/>
  <c r="P141" i="25"/>
  <c r="G142" i="25"/>
  <c r="H142" i="25"/>
  <c r="J142" i="25"/>
  <c r="I142" i="25" s="1"/>
  <c r="K142" i="25"/>
  <c r="O142" i="25"/>
  <c r="P142" i="25"/>
  <c r="G143" i="25"/>
  <c r="H143" i="25"/>
  <c r="J143" i="25"/>
  <c r="R143" i="25" s="1"/>
  <c r="K143" i="25"/>
  <c r="O143" i="25"/>
  <c r="P143" i="25"/>
  <c r="G144" i="25"/>
  <c r="H144" i="25"/>
  <c r="J144" i="25"/>
  <c r="K144" i="25"/>
  <c r="O144" i="25"/>
  <c r="P144" i="25"/>
  <c r="G145" i="25"/>
  <c r="H145" i="25"/>
  <c r="J145" i="25"/>
  <c r="K145" i="25"/>
  <c r="O145" i="25"/>
  <c r="P145" i="25"/>
  <c r="G146" i="25"/>
  <c r="H146" i="25"/>
  <c r="J146" i="25"/>
  <c r="R146" i="25" s="1"/>
  <c r="K146" i="25"/>
  <c r="O146" i="25"/>
  <c r="P146" i="25"/>
  <c r="G147" i="25"/>
  <c r="H147" i="25"/>
  <c r="J147" i="25"/>
  <c r="N147" i="25" s="1"/>
  <c r="K147" i="25"/>
  <c r="L147" i="25"/>
  <c r="O147" i="25"/>
  <c r="P147" i="25"/>
  <c r="G148" i="25"/>
  <c r="H148" i="25"/>
  <c r="J148" i="25"/>
  <c r="R148" i="25" s="1"/>
  <c r="K148" i="25"/>
  <c r="O148" i="25"/>
  <c r="P148" i="25"/>
  <c r="G149" i="25"/>
  <c r="H149" i="25"/>
  <c r="J149" i="25"/>
  <c r="K149" i="25"/>
  <c r="O149" i="25"/>
  <c r="P149" i="25"/>
  <c r="Q121" i="25"/>
  <c r="O122" i="25"/>
  <c r="K122" i="25"/>
  <c r="J122" i="25"/>
  <c r="N122" i="25" s="1"/>
  <c r="H122" i="25"/>
  <c r="G122" i="25"/>
  <c r="P122" i="25"/>
  <c r="P121" i="25"/>
  <c r="Q121" i="8"/>
  <c r="Q151" i="8"/>
  <c r="Q121" i="24"/>
  <c r="Q151" i="24"/>
  <c r="G153" i="24"/>
  <c r="H153" i="24"/>
  <c r="J153" i="24"/>
  <c r="O153" i="24"/>
  <c r="G154" i="24"/>
  <c r="H154" i="24"/>
  <c r="J154" i="24"/>
  <c r="O154" i="24"/>
  <c r="G155" i="24"/>
  <c r="H155" i="24"/>
  <c r="J155" i="24"/>
  <c r="O155" i="24"/>
  <c r="G156" i="24"/>
  <c r="H156" i="24"/>
  <c r="J156" i="24"/>
  <c r="O156" i="24"/>
  <c r="G157" i="24"/>
  <c r="H157" i="24"/>
  <c r="J157" i="24"/>
  <c r="O157" i="24"/>
  <c r="G158" i="24"/>
  <c r="H158" i="24"/>
  <c r="J158" i="24"/>
  <c r="N158" i="24" s="1"/>
  <c r="K158" i="24"/>
  <c r="O158" i="24"/>
  <c r="G159" i="24"/>
  <c r="H159" i="24"/>
  <c r="J159" i="24"/>
  <c r="L159" i="24" s="1"/>
  <c r="K159" i="24"/>
  <c r="O159" i="24"/>
  <c r="G160" i="24"/>
  <c r="H160" i="24"/>
  <c r="J160" i="24"/>
  <c r="L160" i="24" s="1"/>
  <c r="K160" i="24"/>
  <c r="O160" i="24"/>
  <c r="G161" i="24"/>
  <c r="H161" i="24"/>
  <c r="J161" i="24"/>
  <c r="M161" i="24" s="1"/>
  <c r="K161" i="24"/>
  <c r="N161" i="24"/>
  <c r="O161" i="24"/>
  <c r="R161" i="24"/>
  <c r="G162" i="24"/>
  <c r="H162" i="24"/>
  <c r="J162" i="24"/>
  <c r="N162" i="24" s="1"/>
  <c r="K162" i="24"/>
  <c r="O162" i="24"/>
  <c r="G163" i="24"/>
  <c r="H163" i="24"/>
  <c r="J163" i="24"/>
  <c r="R163" i="24" s="1"/>
  <c r="K163" i="24"/>
  <c r="O163" i="24"/>
  <c r="G164" i="24"/>
  <c r="H164" i="24"/>
  <c r="I164" i="24"/>
  <c r="J164" i="24"/>
  <c r="L164" i="24" s="1"/>
  <c r="K164" i="24"/>
  <c r="N164" i="24"/>
  <c r="O164" i="24"/>
  <c r="G165" i="24"/>
  <c r="H165" i="24"/>
  <c r="J165" i="24"/>
  <c r="M165" i="24" s="1"/>
  <c r="K165" i="24"/>
  <c r="O165" i="24"/>
  <c r="G166" i="24"/>
  <c r="H166" i="24"/>
  <c r="J166" i="24"/>
  <c r="N166" i="24" s="1"/>
  <c r="K166" i="24"/>
  <c r="O166" i="24"/>
  <c r="G167" i="24"/>
  <c r="H167" i="24"/>
  <c r="J167" i="24"/>
  <c r="R167" i="24" s="1"/>
  <c r="K167" i="24"/>
  <c r="O167" i="24"/>
  <c r="G168" i="24"/>
  <c r="H168" i="24"/>
  <c r="I168" i="24"/>
  <c r="J168" i="24"/>
  <c r="L168" i="24" s="1"/>
  <c r="K168" i="24"/>
  <c r="M168" i="24"/>
  <c r="N168" i="24"/>
  <c r="O168" i="24"/>
  <c r="G169" i="24"/>
  <c r="H169" i="24"/>
  <c r="J169" i="24"/>
  <c r="M169" i="24" s="1"/>
  <c r="K169" i="24"/>
  <c r="O169" i="24"/>
  <c r="G170" i="24"/>
  <c r="H170" i="24"/>
  <c r="J170" i="24"/>
  <c r="N170" i="24" s="1"/>
  <c r="K170" i="24"/>
  <c r="O170" i="24"/>
  <c r="G171" i="24"/>
  <c r="H171" i="24"/>
  <c r="J171" i="24"/>
  <c r="R171" i="24" s="1"/>
  <c r="K171" i="24"/>
  <c r="O171" i="24"/>
  <c r="G172" i="24"/>
  <c r="H172" i="24"/>
  <c r="J172" i="24"/>
  <c r="R172" i="24" s="1"/>
  <c r="K172" i="24"/>
  <c r="O172" i="24"/>
  <c r="G173" i="24"/>
  <c r="H173" i="24"/>
  <c r="J173" i="24"/>
  <c r="R173" i="24" s="1"/>
  <c r="K173" i="24"/>
  <c r="O173" i="24"/>
  <c r="G174" i="24"/>
  <c r="H174" i="24"/>
  <c r="J174" i="24"/>
  <c r="R174" i="24" s="1"/>
  <c r="K174" i="24"/>
  <c r="O174" i="24"/>
  <c r="G175" i="24"/>
  <c r="H175" i="24"/>
  <c r="J175" i="24"/>
  <c r="R175" i="24" s="1"/>
  <c r="K175" i="24"/>
  <c r="O175" i="24"/>
  <c r="G176" i="24"/>
  <c r="H176" i="24"/>
  <c r="J176" i="24"/>
  <c r="R176" i="24" s="1"/>
  <c r="K176" i="24"/>
  <c r="O176" i="24"/>
  <c r="G177" i="24"/>
  <c r="H177" i="24"/>
  <c r="J177" i="24"/>
  <c r="R177" i="24" s="1"/>
  <c r="K177" i="24"/>
  <c r="O177" i="24"/>
  <c r="G178" i="24"/>
  <c r="H178" i="24"/>
  <c r="J178" i="24"/>
  <c r="R178" i="24" s="1"/>
  <c r="K178" i="24"/>
  <c r="O178" i="24"/>
  <c r="G179" i="24"/>
  <c r="H179" i="24"/>
  <c r="J179" i="24"/>
  <c r="R179" i="24" s="1"/>
  <c r="K179" i="24"/>
  <c r="O179" i="24"/>
  <c r="O152" i="24"/>
  <c r="J152" i="24"/>
  <c r="B152" i="24" s="1"/>
  <c r="H152" i="24"/>
  <c r="G152" i="24"/>
  <c r="G153" i="8"/>
  <c r="H153" i="8"/>
  <c r="J153" i="8"/>
  <c r="O153" i="8" s="1"/>
  <c r="S153" i="8" s="1"/>
  <c r="G154" i="8"/>
  <c r="H154" i="8"/>
  <c r="J154" i="8"/>
  <c r="B154" i="8" s="1"/>
  <c r="G155" i="8"/>
  <c r="H155" i="8"/>
  <c r="J155" i="8"/>
  <c r="G156" i="8"/>
  <c r="H156" i="8"/>
  <c r="J156" i="8"/>
  <c r="O156" i="8" s="1"/>
  <c r="S156" i="8" s="1"/>
  <c r="G157" i="8"/>
  <c r="H157" i="8"/>
  <c r="J157" i="8"/>
  <c r="G158" i="8"/>
  <c r="H158" i="8"/>
  <c r="J158" i="8"/>
  <c r="B158" i="8" s="1"/>
  <c r="K158" i="8"/>
  <c r="G159" i="8"/>
  <c r="H159" i="8"/>
  <c r="J159" i="8"/>
  <c r="F159" i="8" s="1"/>
  <c r="K159" i="8"/>
  <c r="G160" i="8"/>
  <c r="H160" i="8"/>
  <c r="J160" i="8"/>
  <c r="B160" i="8" s="1"/>
  <c r="K160" i="8"/>
  <c r="G161" i="8"/>
  <c r="H161" i="8"/>
  <c r="J161" i="8"/>
  <c r="B161" i="8" s="1"/>
  <c r="K161" i="8"/>
  <c r="G162" i="8"/>
  <c r="H162" i="8"/>
  <c r="J162" i="8"/>
  <c r="B162" i="8" s="1"/>
  <c r="K162" i="8"/>
  <c r="G163" i="8"/>
  <c r="H163" i="8"/>
  <c r="J163" i="8"/>
  <c r="N163" i="8" s="1"/>
  <c r="K163" i="8"/>
  <c r="G164" i="8"/>
  <c r="H164" i="8"/>
  <c r="J164" i="8"/>
  <c r="B164" i="8" s="1"/>
  <c r="K164" i="8"/>
  <c r="S164" i="8"/>
  <c r="G165" i="8"/>
  <c r="H165" i="8"/>
  <c r="J165" i="8"/>
  <c r="A165" i="8" s="1"/>
  <c r="K165" i="8"/>
  <c r="G166" i="8"/>
  <c r="H166" i="8"/>
  <c r="J166" i="8"/>
  <c r="B166" i="8" s="1"/>
  <c r="K166" i="8"/>
  <c r="G167" i="8"/>
  <c r="H167" i="8"/>
  <c r="J167" i="8"/>
  <c r="F167" i="8" s="1"/>
  <c r="K167" i="8"/>
  <c r="G168" i="8"/>
  <c r="H168" i="8"/>
  <c r="J168" i="8"/>
  <c r="B168" i="8" s="1"/>
  <c r="K168" i="8"/>
  <c r="G169" i="8"/>
  <c r="H169" i="8"/>
  <c r="J169" i="8"/>
  <c r="S169" i="8" s="1"/>
  <c r="K169" i="8"/>
  <c r="G170" i="8"/>
  <c r="H170" i="8"/>
  <c r="J170" i="8"/>
  <c r="C170" i="8" s="1"/>
  <c r="K170" i="8"/>
  <c r="G171" i="8"/>
  <c r="H171" i="8"/>
  <c r="J171" i="8"/>
  <c r="N171" i="8" s="1"/>
  <c r="K171" i="8"/>
  <c r="G172" i="8"/>
  <c r="H172" i="8"/>
  <c r="J172" i="8"/>
  <c r="B172" i="8" s="1"/>
  <c r="K172" i="8"/>
  <c r="T172" i="8"/>
  <c r="G173" i="8"/>
  <c r="H173" i="8"/>
  <c r="J173" i="8"/>
  <c r="E173" i="8" s="1"/>
  <c r="K173" i="8"/>
  <c r="G174" i="8"/>
  <c r="H174" i="8"/>
  <c r="J174" i="8"/>
  <c r="E174" i="8" s="1"/>
  <c r="K174" i="8"/>
  <c r="G175" i="8"/>
  <c r="H175" i="8"/>
  <c r="J175" i="8"/>
  <c r="F175" i="8" s="1"/>
  <c r="K175" i="8"/>
  <c r="G176" i="8"/>
  <c r="H176" i="8"/>
  <c r="J176" i="8"/>
  <c r="B176" i="8" s="1"/>
  <c r="K176" i="8"/>
  <c r="N176" i="8"/>
  <c r="G177" i="8"/>
  <c r="H177" i="8"/>
  <c r="J177" i="8"/>
  <c r="L177" i="8" s="1"/>
  <c r="K177" i="8"/>
  <c r="G178" i="8"/>
  <c r="H178" i="8"/>
  <c r="J178" i="8"/>
  <c r="C178" i="8" s="1"/>
  <c r="K178" i="8"/>
  <c r="G179" i="8"/>
  <c r="H179" i="8"/>
  <c r="J179" i="8"/>
  <c r="B179" i="8" s="1"/>
  <c r="K179" i="8"/>
  <c r="J152" i="8"/>
  <c r="B152" i="8" s="1"/>
  <c r="H152" i="8"/>
  <c r="G152" i="8"/>
  <c r="K150" i="8"/>
  <c r="J150" i="8"/>
  <c r="S150" i="8" s="1"/>
  <c r="H150" i="8"/>
  <c r="G150" i="8"/>
  <c r="A143" i="13"/>
  <c r="E143" i="13" s="1"/>
  <c r="A141" i="13"/>
  <c r="E141" i="13" s="1"/>
  <c r="A140" i="13"/>
  <c r="E140" i="13" s="1"/>
  <c r="A138" i="13"/>
  <c r="E138" i="13" s="1"/>
  <c r="A137" i="13"/>
  <c r="E137" i="13" s="1"/>
  <c r="A136" i="13"/>
  <c r="E136" i="13" s="1"/>
  <c r="G147" i="13"/>
  <c r="G145" i="13"/>
  <c r="G146" i="13"/>
  <c r="G144" i="13"/>
  <c r="G143" i="13"/>
  <c r="G142" i="13"/>
  <c r="G137" i="13"/>
  <c r="G138" i="13"/>
  <c r="G139" i="13"/>
  <c r="G140" i="13"/>
  <c r="G141" i="13"/>
  <c r="G136" i="13"/>
  <c r="G222" i="7"/>
  <c r="G223" i="7"/>
  <c r="G224" i="7"/>
  <c r="G225" i="7"/>
  <c r="G226" i="7"/>
  <c r="G227" i="7"/>
  <c r="G221" i="7"/>
  <c r="G219" i="7"/>
  <c r="G220" i="7"/>
  <c r="G218" i="7"/>
  <c r="G217" i="7"/>
  <c r="G216" i="7"/>
  <c r="G215" i="7"/>
  <c r="G214" i="7"/>
  <c r="G213" i="7"/>
  <c r="G212" i="7"/>
  <c r="G211" i="7"/>
  <c r="G210" i="7"/>
  <c r="A216" i="7"/>
  <c r="E216" i="7" s="1"/>
  <c r="A214" i="7"/>
  <c r="E214" i="7" s="1"/>
  <c r="A213" i="7"/>
  <c r="E213" i="7" s="1"/>
  <c r="A212" i="7"/>
  <c r="E212" i="7" s="1"/>
  <c r="A211" i="7"/>
  <c r="E211" i="7" s="1"/>
  <c r="B76" i="11"/>
  <c r="C76" i="11" s="1"/>
  <c r="D76" i="11" s="1"/>
  <c r="E76" i="11" s="1"/>
  <c r="F76" i="11" s="1"/>
  <c r="G76" i="11" s="1"/>
  <c r="H76" i="11" s="1"/>
  <c r="I76" i="11" s="1"/>
  <c r="J76" i="11" s="1"/>
  <c r="K76" i="11" s="1"/>
  <c r="L76" i="11" s="1"/>
  <c r="M76" i="11" s="1"/>
  <c r="N76" i="11" s="1"/>
  <c r="O76" i="11" s="1"/>
  <c r="P76" i="11" s="1"/>
  <c r="Q76" i="11" s="1"/>
  <c r="R76" i="11" s="1"/>
  <c r="S76" i="11" s="1"/>
  <c r="T76" i="11" s="1"/>
  <c r="U76" i="11" s="1"/>
  <c r="V76" i="11" s="1"/>
  <c r="W76" i="11" s="1"/>
  <c r="X76" i="11" s="1"/>
  <c r="Y76" i="11" s="1"/>
  <c r="Z76" i="11" s="1"/>
  <c r="AA76" i="11" s="1"/>
  <c r="B74" i="11"/>
  <c r="C74" i="11" s="1"/>
  <c r="D74" i="11" s="1"/>
  <c r="E74" i="11" s="1"/>
  <c r="F74" i="11" s="1"/>
  <c r="G74" i="11" s="1"/>
  <c r="H74" i="11" s="1"/>
  <c r="I74" i="11" s="1"/>
  <c r="J74" i="11" s="1"/>
  <c r="K74" i="11" s="1"/>
  <c r="L74" i="11" s="1"/>
  <c r="M74" i="11" s="1"/>
  <c r="N74" i="11" s="1"/>
  <c r="O74" i="11" s="1"/>
  <c r="P74" i="11" s="1"/>
  <c r="Q74" i="11" s="1"/>
  <c r="R74" i="11" s="1"/>
  <c r="S74" i="11" s="1"/>
  <c r="T74" i="11" s="1"/>
  <c r="U74" i="11" s="1"/>
  <c r="V74" i="11" s="1"/>
  <c r="W74" i="11" s="1"/>
  <c r="X74" i="11" s="1"/>
  <c r="Y74" i="11" s="1"/>
  <c r="Z74" i="11" s="1"/>
  <c r="AA74" i="11" s="1"/>
  <c r="B75" i="11"/>
  <c r="C75" i="11" s="1"/>
  <c r="D75" i="11" s="1"/>
  <c r="E75" i="11" s="1"/>
  <c r="F75" i="11" s="1"/>
  <c r="G75" i="11" s="1"/>
  <c r="H75" i="11" s="1"/>
  <c r="I75" i="11" s="1"/>
  <c r="J75" i="11" s="1"/>
  <c r="K75" i="11" s="1"/>
  <c r="L75" i="11" s="1"/>
  <c r="M75" i="11" s="1"/>
  <c r="N75" i="11" s="1"/>
  <c r="O75" i="11" s="1"/>
  <c r="P75" i="11" s="1"/>
  <c r="Q75" i="11" s="1"/>
  <c r="R75" i="11" s="1"/>
  <c r="S75" i="11" s="1"/>
  <c r="T75" i="11" s="1"/>
  <c r="U75" i="11" s="1"/>
  <c r="V75" i="11" s="1"/>
  <c r="W75" i="11" s="1"/>
  <c r="X75" i="11" s="1"/>
  <c r="Y75" i="11" s="1"/>
  <c r="Z75" i="11" s="1"/>
  <c r="AA75" i="11" s="1"/>
  <c r="B73" i="11"/>
  <c r="C73" i="11" s="1"/>
  <c r="D73" i="11" s="1"/>
  <c r="E73" i="11" s="1"/>
  <c r="F73" i="11" s="1"/>
  <c r="G73" i="11" s="1"/>
  <c r="H73" i="11" s="1"/>
  <c r="I73" i="11" s="1"/>
  <c r="J73" i="11" s="1"/>
  <c r="K73" i="11" s="1"/>
  <c r="L73" i="11" s="1"/>
  <c r="M73" i="11" s="1"/>
  <c r="N73" i="11" s="1"/>
  <c r="O73" i="11" s="1"/>
  <c r="P73" i="11" s="1"/>
  <c r="Q73" i="11" s="1"/>
  <c r="R73" i="11" s="1"/>
  <c r="S73" i="11" s="1"/>
  <c r="T73" i="11" s="1"/>
  <c r="U73" i="11" s="1"/>
  <c r="V73" i="11" s="1"/>
  <c r="W73" i="11" s="1"/>
  <c r="X73" i="11" s="1"/>
  <c r="Y73" i="11" s="1"/>
  <c r="Z73" i="11" s="1"/>
  <c r="AA73" i="11" s="1"/>
  <c r="B72" i="11"/>
  <c r="C72" i="11" s="1"/>
  <c r="D72" i="11" s="1"/>
  <c r="E72" i="11" s="1"/>
  <c r="F72" i="11" s="1"/>
  <c r="G72" i="11" s="1"/>
  <c r="H72" i="11" s="1"/>
  <c r="I72" i="11" s="1"/>
  <c r="J72" i="11" s="1"/>
  <c r="K72" i="11" s="1"/>
  <c r="L72" i="11" s="1"/>
  <c r="M72" i="11" s="1"/>
  <c r="N72" i="11" s="1"/>
  <c r="O72" i="11" s="1"/>
  <c r="P72" i="11" s="1"/>
  <c r="Q72" i="11" s="1"/>
  <c r="R72" i="11" s="1"/>
  <c r="S72" i="11" s="1"/>
  <c r="T72" i="11" s="1"/>
  <c r="U72" i="11" s="1"/>
  <c r="V72" i="11" s="1"/>
  <c r="W72" i="11" s="1"/>
  <c r="X72" i="11" s="1"/>
  <c r="Y72" i="11" s="1"/>
  <c r="Z72" i="11" s="1"/>
  <c r="AA72" i="11" s="1"/>
  <c r="B71" i="11"/>
  <c r="C71" i="11" s="1"/>
  <c r="D71" i="11" s="1"/>
  <c r="E71" i="11" s="1"/>
  <c r="F71" i="11" s="1"/>
  <c r="G71" i="11" s="1"/>
  <c r="H71" i="11" s="1"/>
  <c r="I71" i="11" s="1"/>
  <c r="J71" i="11" s="1"/>
  <c r="K71" i="11" s="1"/>
  <c r="L71" i="11" s="1"/>
  <c r="M71" i="11" s="1"/>
  <c r="N71" i="11" s="1"/>
  <c r="O71" i="11" s="1"/>
  <c r="P71" i="11" s="1"/>
  <c r="Q71" i="11" s="1"/>
  <c r="R71" i="11" s="1"/>
  <c r="S71" i="11" s="1"/>
  <c r="T71" i="11" s="1"/>
  <c r="U71" i="11" s="1"/>
  <c r="V71" i="11" s="1"/>
  <c r="W71" i="11" s="1"/>
  <c r="X71" i="11" s="1"/>
  <c r="Y71" i="11" s="1"/>
  <c r="Z71" i="11" s="1"/>
  <c r="AA71" i="11" s="1"/>
  <c r="A76" i="11"/>
  <c r="A74" i="11"/>
  <c r="A75" i="11"/>
  <c r="A73" i="11"/>
  <c r="A72" i="11"/>
  <c r="A71" i="11"/>
  <c r="B240" i="32"/>
  <c r="C240" i="32"/>
  <c r="F240" i="32" s="1"/>
  <c r="E240" i="32" s="1"/>
  <c r="G240" i="32"/>
  <c r="B241" i="32"/>
  <c r="C241" i="32"/>
  <c r="F241" i="32" s="1"/>
  <c r="E241" i="32" s="1"/>
  <c r="G241" i="32"/>
  <c r="K127" i="43"/>
  <c r="L127" i="43" s="1"/>
  <c r="C127" i="43" s="1"/>
  <c r="K126" i="43"/>
  <c r="L126" i="43" s="1"/>
  <c r="C126" i="43" s="1"/>
  <c r="K125" i="43"/>
  <c r="K124" i="43"/>
  <c r="K123" i="43"/>
  <c r="K122" i="43"/>
  <c r="L122" i="43" s="1"/>
  <c r="K157" i="24"/>
  <c r="K157" i="8"/>
  <c r="K156" i="24"/>
  <c r="K156" i="8"/>
  <c r="K155" i="24"/>
  <c r="K155" i="8"/>
  <c r="K154" i="24"/>
  <c r="K154" i="8"/>
  <c r="K153" i="24"/>
  <c r="K153" i="8"/>
  <c r="K152" i="24"/>
  <c r="K152" i="8"/>
  <c r="D338" i="27"/>
  <c r="D337" i="27"/>
  <c r="D336" i="27"/>
  <c r="D333" i="27"/>
  <c r="D332" i="27"/>
  <c r="D331" i="27"/>
  <c r="D328" i="27"/>
  <c r="B146" i="13" s="1"/>
  <c r="A146" i="13" s="1"/>
  <c r="E146" i="13" s="1"/>
  <c r="D327" i="27"/>
  <c r="B219" i="7" s="1"/>
  <c r="A219" i="7" s="1"/>
  <c r="E219" i="7" s="1"/>
  <c r="D326" i="27"/>
  <c r="B144" i="13" s="1"/>
  <c r="A144" i="13" s="1"/>
  <c r="E144" i="13" s="1"/>
  <c r="D274" i="27"/>
  <c r="D272" i="27"/>
  <c r="D270" i="27"/>
  <c r="B217" i="7" s="1"/>
  <c r="A217" i="7" s="1"/>
  <c r="E217" i="7" s="1"/>
  <c r="D247" i="27"/>
  <c r="D245" i="27"/>
  <c r="D243" i="27"/>
  <c r="B210" i="7" s="1"/>
  <c r="A210" i="7" s="1"/>
  <c r="L153" i="24" l="1"/>
  <c r="M153" i="24" s="1"/>
  <c r="E148" i="25"/>
  <c r="D143" i="26"/>
  <c r="A182" i="48"/>
  <c r="S171" i="8"/>
  <c r="N137" i="43"/>
  <c r="L156" i="24"/>
  <c r="M156" i="24" s="1"/>
  <c r="O176" i="8"/>
  <c r="R166" i="8"/>
  <c r="M142" i="25"/>
  <c r="N138" i="45"/>
  <c r="B135" i="43"/>
  <c r="L161" i="48"/>
  <c r="M122" i="25"/>
  <c r="L176" i="8"/>
  <c r="N168" i="8"/>
  <c r="R164" i="8"/>
  <c r="R168" i="24"/>
  <c r="M164" i="24"/>
  <c r="A122" i="25"/>
  <c r="D143" i="25"/>
  <c r="M136" i="25"/>
  <c r="N142" i="26"/>
  <c r="N134" i="26"/>
  <c r="N145" i="45"/>
  <c r="L139" i="45"/>
  <c r="L127" i="45"/>
  <c r="L123" i="45"/>
  <c r="N148" i="43"/>
  <c r="L141" i="43"/>
  <c r="N131" i="43"/>
  <c r="N129" i="43"/>
  <c r="L153" i="8"/>
  <c r="L157" i="8"/>
  <c r="T176" i="8"/>
  <c r="O175" i="8"/>
  <c r="S167" i="8"/>
  <c r="F163" i="8"/>
  <c r="I161" i="24"/>
  <c r="C122" i="25"/>
  <c r="N146" i="25"/>
  <c r="N146" i="26"/>
  <c r="L142" i="26"/>
  <c r="N139" i="26"/>
  <c r="L138" i="26"/>
  <c r="L135" i="26"/>
  <c r="M128" i="26"/>
  <c r="D127" i="26"/>
  <c r="N126" i="26"/>
  <c r="I122" i="45"/>
  <c r="L141" i="45"/>
  <c r="N140" i="45"/>
  <c r="N129" i="45"/>
  <c r="N124" i="45"/>
  <c r="B139" i="43"/>
  <c r="N161" i="48"/>
  <c r="E122" i="25"/>
  <c r="A142" i="26"/>
  <c r="D139" i="26"/>
  <c r="C141" i="45"/>
  <c r="C137" i="45"/>
  <c r="L128" i="43"/>
  <c r="N158" i="8"/>
  <c r="O158" i="8"/>
  <c r="T158" i="8"/>
  <c r="L158" i="8"/>
  <c r="R158" i="8"/>
  <c r="N175" i="8"/>
  <c r="O171" i="8"/>
  <c r="B122" i="25"/>
  <c r="F122" i="25"/>
  <c r="D147" i="25"/>
  <c r="N131" i="25"/>
  <c r="D135" i="26"/>
  <c r="R128" i="26"/>
  <c r="C146" i="45"/>
  <c r="C145" i="45"/>
  <c r="C139" i="45"/>
  <c r="N134" i="45"/>
  <c r="C127" i="45"/>
  <c r="C125" i="45"/>
  <c r="D123" i="45"/>
  <c r="B142" i="43"/>
  <c r="F141" i="43"/>
  <c r="N138" i="43"/>
  <c r="N132" i="43"/>
  <c r="N176" i="48"/>
  <c r="I176" i="48"/>
  <c r="N172" i="48"/>
  <c r="I172" i="48"/>
  <c r="N168" i="48"/>
  <c r="I168" i="48"/>
  <c r="E156" i="43"/>
  <c r="L171" i="8"/>
  <c r="N160" i="24"/>
  <c r="I122" i="25"/>
  <c r="A142" i="25"/>
  <c r="A136" i="25"/>
  <c r="L131" i="25"/>
  <c r="N130" i="26"/>
  <c r="L143" i="45"/>
  <c r="N142" i="45"/>
  <c r="L135" i="45"/>
  <c r="L134" i="45"/>
  <c r="M145" i="43"/>
  <c r="L138" i="43"/>
  <c r="L132" i="43"/>
  <c r="N178" i="48"/>
  <c r="M176" i="48"/>
  <c r="N174" i="48"/>
  <c r="M172" i="48"/>
  <c r="N170" i="48"/>
  <c r="M168" i="48"/>
  <c r="N166" i="48"/>
  <c r="S172" i="8"/>
  <c r="T168" i="8"/>
  <c r="O166" i="8"/>
  <c r="N161" i="8"/>
  <c r="R164" i="24"/>
  <c r="R159" i="24"/>
  <c r="D122" i="25"/>
  <c r="I146" i="25"/>
  <c r="N142" i="25"/>
  <c r="N136" i="25"/>
  <c r="L143" i="26"/>
  <c r="N140" i="26"/>
  <c r="L139" i="26"/>
  <c r="N138" i="26"/>
  <c r="D131" i="26"/>
  <c r="C143" i="45"/>
  <c r="L137" i="45"/>
  <c r="N136" i="45"/>
  <c r="C135" i="45"/>
  <c r="N127" i="45"/>
  <c r="N125" i="45"/>
  <c r="N123" i="45"/>
  <c r="I147" i="43"/>
  <c r="B138" i="43"/>
  <c r="L137" i="43"/>
  <c r="N133" i="43"/>
  <c r="L130" i="43"/>
  <c r="N128" i="43"/>
  <c r="M161" i="48"/>
  <c r="I161" i="48"/>
  <c r="N158" i="48"/>
  <c r="L157" i="48"/>
  <c r="N165" i="8"/>
  <c r="A162" i="8"/>
  <c r="N144" i="25"/>
  <c r="R144" i="25"/>
  <c r="C141" i="25"/>
  <c r="R141" i="25"/>
  <c r="D140" i="25"/>
  <c r="R140" i="25"/>
  <c r="C140" i="25"/>
  <c r="A127" i="25"/>
  <c r="R127" i="25"/>
  <c r="D130" i="26"/>
  <c r="A146" i="43"/>
  <c r="D172" i="8"/>
  <c r="A166" i="8"/>
  <c r="M165" i="8"/>
  <c r="D164" i="8"/>
  <c r="R162" i="8"/>
  <c r="I162" i="8"/>
  <c r="P162" i="8" s="1"/>
  <c r="N179" i="24"/>
  <c r="N178" i="24"/>
  <c r="N177" i="24"/>
  <c r="N176" i="24"/>
  <c r="N175" i="24"/>
  <c r="N174" i="24"/>
  <c r="N173" i="24"/>
  <c r="N172" i="24"/>
  <c r="N171" i="24"/>
  <c r="N167" i="24"/>
  <c r="N163" i="24"/>
  <c r="M160" i="24"/>
  <c r="I160" i="24"/>
  <c r="N140" i="25"/>
  <c r="I140" i="25"/>
  <c r="A140" i="25"/>
  <c r="A139" i="25"/>
  <c r="R139" i="25"/>
  <c r="B138" i="25"/>
  <c r="R138" i="25"/>
  <c r="C138" i="25"/>
  <c r="A135" i="25"/>
  <c r="R135" i="25"/>
  <c r="C133" i="25"/>
  <c r="R133" i="25"/>
  <c r="C129" i="25"/>
  <c r="R129" i="25"/>
  <c r="D128" i="25"/>
  <c r="R128" i="25"/>
  <c r="C128" i="25"/>
  <c r="N127" i="25"/>
  <c r="B126" i="25"/>
  <c r="R126" i="25"/>
  <c r="A126" i="25"/>
  <c r="N147" i="26"/>
  <c r="D134" i="26"/>
  <c r="R130" i="26"/>
  <c r="M130" i="26"/>
  <c r="I130" i="26"/>
  <c r="C130" i="26"/>
  <c r="D126" i="26"/>
  <c r="D124" i="26"/>
  <c r="N123" i="26"/>
  <c r="N131" i="45"/>
  <c r="N130" i="45"/>
  <c r="C149" i="43"/>
  <c r="I146" i="43"/>
  <c r="N144" i="43"/>
  <c r="I144" i="43"/>
  <c r="D178" i="48"/>
  <c r="D174" i="48"/>
  <c r="D170" i="48"/>
  <c r="D166" i="48"/>
  <c r="D165" i="48"/>
  <c r="B150" i="8"/>
  <c r="D150" i="8"/>
  <c r="O178" i="8"/>
  <c r="N177" i="8"/>
  <c r="B215" i="7"/>
  <c r="A215" i="7" s="1"/>
  <c r="E215" i="7" s="1"/>
  <c r="L150" i="8"/>
  <c r="N179" i="8"/>
  <c r="M178" i="8"/>
  <c r="M177" i="8"/>
  <c r="R176" i="8"/>
  <c r="C176" i="8"/>
  <c r="R174" i="8"/>
  <c r="N172" i="8"/>
  <c r="I172" i="8"/>
  <c r="P172" i="8" s="1"/>
  <c r="T171" i="8"/>
  <c r="F171" i="8"/>
  <c r="T166" i="8"/>
  <c r="N166" i="8"/>
  <c r="I166" i="8"/>
  <c r="P166" i="8" s="1"/>
  <c r="S165" i="8"/>
  <c r="L165" i="8"/>
  <c r="N164" i="8"/>
  <c r="I164" i="8"/>
  <c r="P164" i="8" s="1"/>
  <c r="S163" i="8"/>
  <c r="N162" i="8"/>
  <c r="S160" i="8"/>
  <c r="A158" i="8"/>
  <c r="L179" i="24"/>
  <c r="L178" i="24"/>
  <c r="L177" i="24"/>
  <c r="L176" i="24"/>
  <c r="L175" i="24"/>
  <c r="L174" i="24"/>
  <c r="L173" i="24"/>
  <c r="L172" i="24"/>
  <c r="L171" i="24"/>
  <c r="N169" i="24"/>
  <c r="I169" i="24"/>
  <c r="L167" i="24"/>
  <c r="N165" i="24"/>
  <c r="I165" i="24"/>
  <c r="L163" i="24"/>
  <c r="R160" i="24"/>
  <c r="N159" i="24"/>
  <c r="C149" i="25"/>
  <c r="R149" i="25"/>
  <c r="A147" i="25"/>
  <c r="R147" i="25"/>
  <c r="C146" i="25"/>
  <c r="C145" i="25"/>
  <c r="R145" i="25"/>
  <c r="M140" i="25"/>
  <c r="N138" i="25"/>
  <c r="I138" i="25"/>
  <c r="A138" i="25"/>
  <c r="C137" i="25"/>
  <c r="R137" i="25"/>
  <c r="D136" i="25"/>
  <c r="R136" i="25"/>
  <c r="C136" i="25"/>
  <c r="N135" i="25"/>
  <c r="N128" i="25"/>
  <c r="I128" i="25"/>
  <c r="A128" i="25"/>
  <c r="L127" i="25"/>
  <c r="M126" i="25"/>
  <c r="I126" i="25"/>
  <c r="C125" i="25"/>
  <c r="R125" i="25"/>
  <c r="D124" i="25"/>
  <c r="R124" i="25"/>
  <c r="C124" i="25"/>
  <c r="L147" i="26"/>
  <c r="D142" i="26"/>
  <c r="D138" i="26"/>
  <c r="R134" i="26"/>
  <c r="M134" i="26"/>
  <c r="I134" i="26"/>
  <c r="C134" i="26"/>
  <c r="N131" i="26"/>
  <c r="L130" i="26"/>
  <c r="C128" i="26"/>
  <c r="N127" i="26"/>
  <c r="R126" i="26"/>
  <c r="M126" i="26"/>
  <c r="I126" i="26"/>
  <c r="C126" i="26"/>
  <c r="N124" i="26"/>
  <c r="I124" i="26"/>
  <c r="L123" i="26"/>
  <c r="N133" i="45"/>
  <c r="L131" i="45"/>
  <c r="L130" i="45"/>
  <c r="I149" i="43"/>
  <c r="C148" i="43"/>
  <c r="N146" i="43"/>
  <c r="A145" i="43"/>
  <c r="M144" i="43"/>
  <c r="N143" i="43"/>
  <c r="N142" i="43"/>
  <c r="B141" i="43"/>
  <c r="F137" i="43"/>
  <c r="L134" i="43"/>
  <c r="B133" i="43"/>
  <c r="F132" i="43"/>
  <c r="B131" i="43"/>
  <c r="F130" i="43"/>
  <c r="B129" i="43"/>
  <c r="F128" i="43"/>
  <c r="M178" i="48"/>
  <c r="I178" i="48"/>
  <c r="C178" i="48"/>
  <c r="A176" i="48"/>
  <c r="M174" i="48"/>
  <c r="I174" i="48"/>
  <c r="C174" i="48"/>
  <c r="A172" i="48"/>
  <c r="M170" i="48"/>
  <c r="I170" i="48"/>
  <c r="C170" i="48"/>
  <c r="A168" i="48"/>
  <c r="M166" i="48"/>
  <c r="I166" i="48"/>
  <c r="C166" i="48"/>
  <c r="N165" i="48"/>
  <c r="I165" i="48"/>
  <c r="F182" i="48"/>
  <c r="R178" i="8"/>
  <c r="S177" i="8"/>
  <c r="B177" i="8"/>
  <c r="B220" i="7"/>
  <c r="A220" i="7" s="1"/>
  <c r="E220" i="7" s="1"/>
  <c r="I177" i="8"/>
  <c r="P177" i="8" s="1"/>
  <c r="L152" i="8"/>
  <c r="L154" i="8"/>
  <c r="S178" i="8"/>
  <c r="B178" i="8"/>
  <c r="A176" i="8"/>
  <c r="B174" i="8"/>
  <c r="M172" i="8"/>
  <c r="S166" i="8"/>
  <c r="M166" i="8"/>
  <c r="R165" i="8"/>
  <c r="D165" i="8"/>
  <c r="M164" i="8"/>
  <c r="N160" i="8"/>
  <c r="L122" i="25"/>
  <c r="R122" i="25"/>
  <c r="M148" i="25"/>
  <c r="B142" i="25"/>
  <c r="R142" i="25"/>
  <c r="C142" i="25"/>
  <c r="M138" i="25"/>
  <c r="L135" i="25"/>
  <c r="B134" i="25"/>
  <c r="R134" i="25"/>
  <c r="D132" i="25"/>
  <c r="R132" i="25"/>
  <c r="A131" i="25"/>
  <c r="R131" i="25"/>
  <c r="B130" i="25"/>
  <c r="R130" i="25"/>
  <c r="M128" i="25"/>
  <c r="L126" i="25"/>
  <c r="N124" i="25"/>
  <c r="I124" i="25"/>
  <c r="A124" i="25"/>
  <c r="A123" i="25"/>
  <c r="R123" i="25"/>
  <c r="R142" i="26"/>
  <c r="M142" i="26"/>
  <c r="I142" i="26"/>
  <c r="C142" i="26"/>
  <c r="R138" i="26"/>
  <c r="M138" i="26"/>
  <c r="I138" i="26"/>
  <c r="C138" i="26"/>
  <c r="N135" i="26"/>
  <c r="L134" i="26"/>
  <c r="N132" i="26"/>
  <c r="L131" i="26"/>
  <c r="N128" i="26"/>
  <c r="I128" i="26"/>
  <c r="L127" i="26"/>
  <c r="L126" i="26"/>
  <c r="R124" i="26"/>
  <c r="M124" i="26"/>
  <c r="N143" i="45"/>
  <c r="N141" i="45"/>
  <c r="N139" i="45"/>
  <c r="N137" i="45"/>
  <c r="N135" i="45"/>
  <c r="C131" i="45"/>
  <c r="N149" i="43"/>
  <c r="I148" i="43"/>
  <c r="C147" i="43"/>
  <c r="N145" i="43"/>
  <c r="I145" i="43"/>
  <c r="B143" i="43"/>
  <c r="L142" i="43"/>
  <c r="N141" i="43"/>
  <c r="N139" i="43"/>
  <c r="N135" i="43"/>
  <c r="F134" i="43"/>
  <c r="B132" i="43"/>
  <c r="B130" i="43"/>
  <c r="B128" i="43"/>
  <c r="L178" i="48"/>
  <c r="A178" i="48"/>
  <c r="N177" i="48"/>
  <c r="L174" i="48"/>
  <c r="A174" i="48"/>
  <c r="N173" i="48"/>
  <c r="L170" i="48"/>
  <c r="A170" i="48"/>
  <c r="N169" i="48"/>
  <c r="L166" i="48"/>
  <c r="M165" i="48"/>
  <c r="N162" i="48"/>
  <c r="D161" i="48"/>
  <c r="N184" i="8"/>
  <c r="M154" i="48"/>
  <c r="C154" i="48"/>
  <c r="N154" i="48"/>
  <c r="I154" i="48"/>
  <c r="A154" i="48"/>
  <c r="C154" i="8"/>
  <c r="L155" i="24"/>
  <c r="B237" i="7"/>
  <c r="A237" i="7" s="1"/>
  <c r="E237" i="7" s="1"/>
  <c r="B157" i="13"/>
  <c r="A157" i="13" s="1"/>
  <c r="E157" i="13" s="1"/>
  <c r="B250" i="7"/>
  <c r="A250" i="7" s="1"/>
  <c r="E250" i="7" s="1"/>
  <c r="B170" i="13"/>
  <c r="A170" i="13" s="1"/>
  <c r="E170" i="13" s="1"/>
  <c r="B218" i="7"/>
  <c r="B142" i="13"/>
  <c r="A142" i="13" s="1"/>
  <c r="E142" i="13" s="1"/>
  <c r="B145" i="13"/>
  <c r="A145" i="13" s="1"/>
  <c r="E145" i="13" s="1"/>
  <c r="R179" i="8"/>
  <c r="D177" i="8"/>
  <c r="B175" i="8"/>
  <c r="E172" i="8"/>
  <c r="F169" i="8"/>
  <c r="O168" i="8"/>
  <c r="A168" i="8"/>
  <c r="E164" i="8"/>
  <c r="E162" i="8"/>
  <c r="T160" i="8"/>
  <c r="O160" i="8"/>
  <c r="A160" i="8"/>
  <c r="B169" i="24"/>
  <c r="D169" i="24"/>
  <c r="F169" i="24"/>
  <c r="E169" i="24"/>
  <c r="A169" i="24"/>
  <c r="B165" i="24"/>
  <c r="D165" i="24"/>
  <c r="F165" i="24"/>
  <c r="E165" i="24"/>
  <c r="A165" i="24"/>
  <c r="B161" i="24"/>
  <c r="D161" i="24"/>
  <c r="F161" i="24"/>
  <c r="E161" i="24"/>
  <c r="A161" i="24"/>
  <c r="D148" i="25"/>
  <c r="C148" i="25"/>
  <c r="I148" i="25"/>
  <c r="N148" i="25"/>
  <c r="A148" i="25"/>
  <c r="B146" i="25"/>
  <c r="A146" i="25"/>
  <c r="M146" i="25"/>
  <c r="E146" i="25"/>
  <c r="A143" i="25"/>
  <c r="L143" i="25"/>
  <c r="N143" i="25"/>
  <c r="B167" i="13"/>
  <c r="A167" i="13" s="1"/>
  <c r="E167" i="13" s="1"/>
  <c r="B246" i="7"/>
  <c r="A246" i="7" s="1"/>
  <c r="E246" i="7" s="1"/>
  <c r="B248" i="7"/>
  <c r="A248" i="7" s="1"/>
  <c r="E248" i="7" s="1"/>
  <c r="D179" i="8"/>
  <c r="E168" i="8"/>
  <c r="E161" i="8"/>
  <c r="E160" i="8"/>
  <c r="B170" i="24"/>
  <c r="D170" i="24"/>
  <c r="E170" i="24"/>
  <c r="F170" i="24"/>
  <c r="A170" i="24"/>
  <c r="B166" i="24"/>
  <c r="D166" i="24"/>
  <c r="E166" i="24"/>
  <c r="F166" i="24"/>
  <c r="A166" i="24"/>
  <c r="B162" i="24"/>
  <c r="D162" i="24"/>
  <c r="E162" i="24"/>
  <c r="F162" i="24"/>
  <c r="A162" i="24"/>
  <c r="B158" i="24"/>
  <c r="D158" i="24"/>
  <c r="E158" i="24"/>
  <c r="F158" i="24"/>
  <c r="A158" i="24"/>
  <c r="B157" i="24"/>
  <c r="B154" i="24"/>
  <c r="B229" i="7"/>
  <c r="A229" i="7" s="1"/>
  <c r="E229" i="7" s="1"/>
  <c r="B152" i="13"/>
  <c r="A152" i="13" s="1"/>
  <c r="E152" i="13" s="1"/>
  <c r="B238" i="7"/>
  <c r="A238" i="7" s="1"/>
  <c r="E238" i="7" s="1"/>
  <c r="B158" i="13"/>
  <c r="A158" i="13" s="1"/>
  <c r="E158" i="13" s="1"/>
  <c r="O152" i="8"/>
  <c r="M179" i="8"/>
  <c r="I179" i="8"/>
  <c r="P179" i="8" s="1"/>
  <c r="C179" i="8"/>
  <c r="E178" i="8"/>
  <c r="R177" i="8"/>
  <c r="E176" i="8"/>
  <c r="T175" i="8"/>
  <c r="L175" i="8"/>
  <c r="R172" i="8"/>
  <c r="L172" i="8"/>
  <c r="C172" i="8"/>
  <c r="B171" i="8"/>
  <c r="S168" i="8"/>
  <c r="M168" i="8"/>
  <c r="I168" i="8"/>
  <c r="P168" i="8" s="1"/>
  <c r="D168" i="8"/>
  <c r="N167" i="8"/>
  <c r="L164" i="8"/>
  <c r="C164" i="8"/>
  <c r="M162" i="8"/>
  <c r="S161" i="8"/>
  <c r="M161" i="8"/>
  <c r="I161" i="8"/>
  <c r="P161" i="8" s="1"/>
  <c r="D161" i="8"/>
  <c r="R160" i="8"/>
  <c r="M160" i="8"/>
  <c r="I160" i="8"/>
  <c r="P160" i="8" s="1"/>
  <c r="D160" i="8"/>
  <c r="E158" i="8"/>
  <c r="O154" i="8"/>
  <c r="S154" i="8" s="1"/>
  <c r="B179" i="24"/>
  <c r="D179" i="24"/>
  <c r="F179" i="24"/>
  <c r="E179" i="24"/>
  <c r="C179" i="24"/>
  <c r="B178" i="24"/>
  <c r="D178" i="24"/>
  <c r="E178" i="24"/>
  <c r="F178" i="24"/>
  <c r="C178" i="24"/>
  <c r="B177" i="24"/>
  <c r="D177" i="24"/>
  <c r="F177" i="24"/>
  <c r="E177" i="24"/>
  <c r="C177" i="24"/>
  <c r="B176" i="24"/>
  <c r="D176" i="24"/>
  <c r="E176" i="24"/>
  <c r="F176" i="24"/>
  <c r="C176" i="24"/>
  <c r="B175" i="24"/>
  <c r="D175" i="24"/>
  <c r="F175" i="24"/>
  <c r="E175" i="24"/>
  <c r="C175" i="24"/>
  <c r="B174" i="24"/>
  <c r="D174" i="24"/>
  <c r="E174" i="24"/>
  <c r="F174" i="24"/>
  <c r="C174" i="24"/>
  <c r="B173" i="24"/>
  <c r="D173" i="24"/>
  <c r="F173" i="24"/>
  <c r="E173" i="24"/>
  <c r="C173" i="24"/>
  <c r="B172" i="24"/>
  <c r="D172" i="24"/>
  <c r="E172" i="24"/>
  <c r="F172" i="24"/>
  <c r="C172" i="24"/>
  <c r="B171" i="24"/>
  <c r="D171" i="24"/>
  <c r="F171" i="24"/>
  <c r="E171" i="24"/>
  <c r="A171" i="24"/>
  <c r="M170" i="24"/>
  <c r="I170" i="24"/>
  <c r="R169" i="24"/>
  <c r="L169" i="24"/>
  <c r="B167" i="24"/>
  <c r="D167" i="24"/>
  <c r="F167" i="24"/>
  <c r="E167" i="24"/>
  <c r="A167" i="24"/>
  <c r="M166" i="24"/>
  <c r="I166" i="24"/>
  <c r="R165" i="24"/>
  <c r="L165" i="24"/>
  <c r="B163" i="24"/>
  <c r="D163" i="24"/>
  <c r="F163" i="24"/>
  <c r="E163" i="24"/>
  <c r="A163" i="24"/>
  <c r="M162" i="24"/>
  <c r="I162" i="24"/>
  <c r="L161" i="24"/>
  <c r="B159" i="24"/>
  <c r="D159" i="24"/>
  <c r="F159" i="24"/>
  <c r="E159" i="24"/>
  <c r="A159" i="24"/>
  <c r="M158" i="24"/>
  <c r="I158" i="24"/>
  <c r="B155" i="24"/>
  <c r="D144" i="25"/>
  <c r="A144" i="25"/>
  <c r="M144" i="25"/>
  <c r="E144" i="25"/>
  <c r="B164" i="13"/>
  <c r="A164" i="13" s="1"/>
  <c r="E164" i="13" s="1"/>
  <c r="B241" i="7"/>
  <c r="A241" i="7" s="1"/>
  <c r="E241" i="7" s="1"/>
  <c r="B171" i="13"/>
  <c r="A171" i="13" s="1"/>
  <c r="E171" i="13" s="1"/>
  <c r="B251" i="7"/>
  <c r="A251" i="7" s="1"/>
  <c r="E251" i="7" s="1"/>
  <c r="B159" i="13"/>
  <c r="A159" i="13" s="1"/>
  <c r="E159" i="13" s="1"/>
  <c r="B239" i="7"/>
  <c r="A239" i="7" s="1"/>
  <c r="E239" i="7" s="1"/>
  <c r="B155" i="13"/>
  <c r="A155" i="13" s="1"/>
  <c r="E155" i="13" s="1"/>
  <c r="B236" i="7"/>
  <c r="A236" i="7" s="1"/>
  <c r="E236" i="7" s="1"/>
  <c r="B234" i="7"/>
  <c r="B249" i="7"/>
  <c r="A249" i="7" s="1"/>
  <c r="E249" i="7" s="1"/>
  <c r="B169" i="13"/>
  <c r="A169" i="13" s="1"/>
  <c r="E169" i="13" s="1"/>
  <c r="J152" i="48"/>
  <c r="M152" i="48" s="1"/>
  <c r="H152" i="48"/>
  <c r="O152" i="48"/>
  <c r="G152" i="48"/>
  <c r="K152" i="48"/>
  <c r="F150" i="8"/>
  <c r="S179" i="8"/>
  <c r="L179" i="8"/>
  <c r="T178" i="8"/>
  <c r="N178" i="8"/>
  <c r="I178" i="8"/>
  <c r="P178" i="8" s="1"/>
  <c r="S176" i="8"/>
  <c r="M176" i="8"/>
  <c r="I176" i="8"/>
  <c r="P176" i="8" s="1"/>
  <c r="D176" i="8"/>
  <c r="S175" i="8"/>
  <c r="C175" i="8"/>
  <c r="B173" i="8"/>
  <c r="O172" i="8"/>
  <c r="A172" i="8"/>
  <c r="R168" i="8"/>
  <c r="L168" i="8"/>
  <c r="C168" i="8"/>
  <c r="E166" i="8"/>
  <c r="T164" i="8"/>
  <c r="O164" i="8"/>
  <c r="A164" i="8"/>
  <c r="S162" i="8"/>
  <c r="R161" i="8"/>
  <c r="L161" i="8"/>
  <c r="A161" i="8"/>
  <c r="L160" i="8"/>
  <c r="C160" i="8"/>
  <c r="S158" i="8"/>
  <c r="M158" i="8"/>
  <c r="I158" i="8"/>
  <c r="P158" i="8" s="1"/>
  <c r="C158" i="8"/>
  <c r="M154" i="8"/>
  <c r="N154" i="8" s="1"/>
  <c r="M179" i="24"/>
  <c r="I179" i="24"/>
  <c r="A179" i="24"/>
  <c r="M178" i="24"/>
  <c r="I178" i="24"/>
  <c r="A178" i="24"/>
  <c r="M177" i="24"/>
  <c r="I177" i="24"/>
  <c r="A177" i="24"/>
  <c r="M176" i="24"/>
  <c r="I176" i="24"/>
  <c r="A176" i="24"/>
  <c r="M175" i="24"/>
  <c r="I175" i="24"/>
  <c r="A175" i="24"/>
  <c r="M174" i="24"/>
  <c r="I174" i="24"/>
  <c r="A174" i="24"/>
  <c r="M173" i="24"/>
  <c r="I173" i="24"/>
  <c r="A173" i="24"/>
  <c r="M172" i="24"/>
  <c r="I172" i="24"/>
  <c r="A172" i="24"/>
  <c r="M171" i="24"/>
  <c r="I171" i="24"/>
  <c r="R170" i="24"/>
  <c r="L170" i="24"/>
  <c r="B168" i="24"/>
  <c r="D168" i="24"/>
  <c r="E168" i="24"/>
  <c r="F168" i="24"/>
  <c r="A168" i="24"/>
  <c r="M167" i="24"/>
  <c r="I167" i="24"/>
  <c r="R166" i="24"/>
  <c r="L166" i="24"/>
  <c r="B164" i="24"/>
  <c r="D164" i="24"/>
  <c r="E164" i="24"/>
  <c r="F164" i="24"/>
  <c r="A164" i="24"/>
  <c r="M163" i="24"/>
  <c r="I163" i="24"/>
  <c r="R162" i="24"/>
  <c r="L162" i="24"/>
  <c r="B160" i="24"/>
  <c r="D160" i="24"/>
  <c r="E160" i="24"/>
  <c r="F160" i="24"/>
  <c r="A160" i="24"/>
  <c r="M159" i="24"/>
  <c r="I159" i="24"/>
  <c r="R158" i="24"/>
  <c r="L158" i="24"/>
  <c r="L157" i="24"/>
  <c r="M157" i="24" s="1"/>
  <c r="B156" i="24"/>
  <c r="L154" i="24"/>
  <c r="B153" i="24"/>
  <c r="I144" i="25"/>
  <c r="C144" i="25"/>
  <c r="N139" i="25"/>
  <c r="E134" i="25"/>
  <c r="E132" i="25"/>
  <c r="E130" i="25"/>
  <c r="N123" i="25"/>
  <c r="E148" i="26"/>
  <c r="R146" i="26"/>
  <c r="M146" i="26"/>
  <c r="I146" i="26"/>
  <c r="D146" i="26"/>
  <c r="N144" i="26"/>
  <c r="I144" i="26"/>
  <c r="C144" i="26"/>
  <c r="R140" i="26"/>
  <c r="M140" i="26"/>
  <c r="I140" i="26"/>
  <c r="C140" i="26"/>
  <c r="R136" i="26"/>
  <c r="M136" i="26"/>
  <c r="I136" i="26"/>
  <c r="C136" i="26"/>
  <c r="R132" i="26"/>
  <c r="M132" i="26"/>
  <c r="I132" i="26"/>
  <c r="C132" i="26"/>
  <c r="B132" i="45"/>
  <c r="B128" i="45"/>
  <c r="C140" i="43"/>
  <c r="C136" i="43"/>
  <c r="E177" i="48"/>
  <c r="E173" i="48"/>
  <c r="E169" i="48"/>
  <c r="E164" i="48"/>
  <c r="E162" i="48"/>
  <c r="E160" i="48"/>
  <c r="E158" i="48"/>
  <c r="E156" i="48"/>
  <c r="L139" i="25"/>
  <c r="E138" i="25"/>
  <c r="E136" i="25"/>
  <c r="D135" i="25"/>
  <c r="N134" i="25"/>
  <c r="I134" i="25"/>
  <c r="C134" i="25"/>
  <c r="N132" i="25"/>
  <c r="I132" i="25"/>
  <c r="C132" i="25"/>
  <c r="M130" i="25"/>
  <c r="I130" i="25"/>
  <c r="C130" i="25"/>
  <c r="E128" i="25"/>
  <c r="D127" i="25"/>
  <c r="E126" i="25"/>
  <c r="L123" i="25"/>
  <c r="N148" i="26"/>
  <c r="I148" i="26"/>
  <c r="C148" i="26"/>
  <c r="D147" i="26"/>
  <c r="L146" i="26"/>
  <c r="C146" i="26"/>
  <c r="R144" i="26"/>
  <c r="M144" i="26"/>
  <c r="A144" i="26"/>
  <c r="L140" i="26"/>
  <c r="A140" i="26"/>
  <c r="A138" i="26"/>
  <c r="L136" i="26"/>
  <c r="A136" i="26"/>
  <c r="A134" i="26"/>
  <c r="L132" i="26"/>
  <c r="A132" i="26"/>
  <c r="A130" i="26"/>
  <c r="L128" i="26"/>
  <c r="A128" i="26"/>
  <c r="A126" i="26"/>
  <c r="L124" i="26"/>
  <c r="C124" i="26"/>
  <c r="D123" i="26"/>
  <c r="C147" i="45"/>
  <c r="B143" i="45"/>
  <c r="L142" i="45"/>
  <c r="B141" i="45"/>
  <c r="L140" i="45"/>
  <c r="B139" i="45"/>
  <c r="L138" i="45"/>
  <c r="B137" i="45"/>
  <c r="L136" i="45"/>
  <c r="B135" i="45"/>
  <c r="C134" i="45"/>
  <c r="L133" i="45"/>
  <c r="N132" i="45"/>
  <c r="B131" i="45"/>
  <c r="C130" i="45"/>
  <c r="L129" i="45"/>
  <c r="N128" i="45"/>
  <c r="B127" i="45"/>
  <c r="L126" i="45"/>
  <c r="B125" i="45"/>
  <c r="L124" i="45"/>
  <c r="C123" i="45"/>
  <c r="B122" i="43"/>
  <c r="M149" i="43"/>
  <c r="A149" i="43"/>
  <c r="M148" i="43"/>
  <c r="A148" i="43"/>
  <c r="M147" i="43"/>
  <c r="A147" i="43"/>
  <c r="M146" i="43"/>
  <c r="E144" i="43"/>
  <c r="L143" i="43"/>
  <c r="F142" i="43"/>
  <c r="N140" i="43"/>
  <c r="B140" i="43"/>
  <c r="L139" i="43"/>
  <c r="F138" i="43"/>
  <c r="C137" i="43"/>
  <c r="N136" i="43"/>
  <c r="B136" i="43"/>
  <c r="L135" i="43"/>
  <c r="C134" i="43"/>
  <c r="L133" i="43"/>
  <c r="L131" i="43"/>
  <c r="L129" i="43"/>
  <c r="E178" i="48"/>
  <c r="M177" i="48"/>
  <c r="I177" i="48"/>
  <c r="D177" i="48"/>
  <c r="E176" i="48"/>
  <c r="E174" i="48"/>
  <c r="M173" i="48"/>
  <c r="I173" i="48"/>
  <c r="D173" i="48"/>
  <c r="E172" i="48"/>
  <c r="E170" i="48"/>
  <c r="M169" i="48"/>
  <c r="I169" i="48"/>
  <c r="D169" i="48"/>
  <c r="E168" i="48"/>
  <c r="E166" i="48"/>
  <c r="L165" i="48"/>
  <c r="A165" i="48"/>
  <c r="N164" i="48"/>
  <c r="I164" i="48"/>
  <c r="A164" i="48"/>
  <c r="M162" i="48"/>
  <c r="I162" i="48"/>
  <c r="D162" i="48"/>
  <c r="A161" i="48"/>
  <c r="N160" i="48"/>
  <c r="I160" i="48"/>
  <c r="A160" i="48"/>
  <c r="M158" i="48"/>
  <c r="I158" i="48"/>
  <c r="D158" i="48"/>
  <c r="D157" i="48"/>
  <c r="N156" i="48"/>
  <c r="I156" i="48"/>
  <c r="A156" i="48"/>
  <c r="N153" i="48"/>
  <c r="M185" i="8"/>
  <c r="C187" i="24"/>
  <c r="C186" i="24"/>
  <c r="L182" i="48"/>
  <c r="N182" i="48"/>
  <c r="I182" i="48"/>
  <c r="D182" i="48"/>
  <c r="M182" i="48"/>
  <c r="C182" i="48"/>
  <c r="E142" i="25"/>
  <c r="E140" i="25"/>
  <c r="D139" i="25"/>
  <c r="M134" i="25"/>
  <c r="A134" i="25"/>
  <c r="M132" i="25"/>
  <c r="A132" i="25"/>
  <c r="L130" i="25"/>
  <c r="A130" i="25"/>
  <c r="N129" i="25"/>
  <c r="C126" i="25"/>
  <c r="E124" i="25"/>
  <c r="D123" i="25"/>
  <c r="R148" i="26"/>
  <c r="M148" i="26"/>
  <c r="A148" i="26"/>
  <c r="A146" i="26"/>
  <c r="N143" i="26"/>
  <c r="E142" i="26"/>
  <c r="E138" i="26"/>
  <c r="E134" i="26"/>
  <c r="E130" i="26"/>
  <c r="E126" i="26"/>
  <c r="A124" i="26"/>
  <c r="C148" i="45"/>
  <c r="C142" i="45"/>
  <c r="C140" i="45"/>
  <c r="C138" i="45"/>
  <c r="C136" i="45"/>
  <c r="B134" i="45"/>
  <c r="C133" i="45"/>
  <c r="L132" i="45"/>
  <c r="B130" i="45"/>
  <c r="C129" i="45"/>
  <c r="L128" i="45"/>
  <c r="C126" i="45"/>
  <c r="C124" i="45"/>
  <c r="E145" i="43"/>
  <c r="F143" i="43"/>
  <c r="L140" i="43"/>
  <c r="F139" i="43"/>
  <c r="L136" i="43"/>
  <c r="F135" i="43"/>
  <c r="N134" i="43"/>
  <c r="F133" i="43"/>
  <c r="F131" i="43"/>
  <c r="F129" i="43"/>
  <c r="L125" i="43"/>
  <c r="D125" i="43" s="1"/>
  <c r="L124" i="43"/>
  <c r="D124" i="43" s="1"/>
  <c r="L123" i="43"/>
  <c r="D123" i="43" s="1"/>
  <c r="L177" i="48"/>
  <c r="A177" i="48"/>
  <c r="L173" i="48"/>
  <c r="A173" i="48"/>
  <c r="L169" i="48"/>
  <c r="A169" i="48"/>
  <c r="M164" i="48"/>
  <c r="L162" i="48"/>
  <c r="C162" i="48"/>
  <c r="M160" i="48"/>
  <c r="L158" i="48"/>
  <c r="C158" i="48"/>
  <c r="M156" i="48"/>
  <c r="L153" i="48"/>
  <c r="E155" i="43"/>
  <c r="E146" i="26"/>
  <c r="E144" i="26"/>
  <c r="E140" i="26"/>
  <c r="E136" i="26"/>
  <c r="E132" i="26"/>
  <c r="E128" i="26"/>
  <c r="E124" i="26"/>
  <c r="C149" i="45"/>
  <c r="C144" i="45"/>
  <c r="B142" i="45"/>
  <c r="B140" i="45"/>
  <c r="B138" i="45"/>
  <c r="B136" i="45"/>
  <c r="B133" i="45"/>
  <c r="C132" i="45"/>
  <c r="B129" i="45"/>
  <c r="C128" i="45"/>
  <c r="B126" i="45"/>
  <c r="B124" i="45"/>
  <c r="E149" i="43"/>
  <c r="E148" i="43"/>
  <c r="E147" i="43"/>
  <c r="E146" i="43"/>
  <c r="E165" i="48"/>
  <c r="A162" i="48"/>
  <c r="E161" i="48"/>
  <c r="A158" i="48"/>
  <c r="N157" i="48"/>
  <c r="E154" i="48"/>
  <c r="D153" i="48"/>
  <c r="D152" i="43"/>
  <c r="N212" i="24"/>
  <c r="N215" i="8"/>
  <c r="E154" i="43"/>
  <c r="E153" i="43"/>
  <c r="E157" i="43"/>
  <c r="E152" i="43"/>
  <c r="N152" i="43"/>
  <c r="F152" i="43" s="1"/>
  <c r="N187" i="24"/>
  <c r="N186" i="24"/>
  <c r="C182" i="24"/>
  <c r="M182" i="24"/>
  <c r="N185" i="8"/>
  <c r="M186" i="8"/>
  <c r="C182" i="8"/>
  <c r="M182" i="8"/>
  <c r="N171" i="48"/>
  <c r="F171" i="48"/>
  <c r="B167" i="48"/>
  <c r="N163" i="48"/>
  <c r="F163" i="48"/>
  <c r="B163" i="48"/>
  <c r="B159" i="48"/>
  <c r="M179" i="48"/>
  <c r="I179" i="48"/>
  <c r="E179" i="48"/>
  <c r="A179" i="48"/>
  <c r="F178" i="48"/>
  <c r="C177" i="48"/>
  <c r="L176" i="48"/>
  <c r="D176" i="48"/>
  <c r="M175" i="48"/>
  <c r="I175" i="48"/>
  <c r="E175" i="48"/>
  <c r="A175" i="48"/>
  <c r="F174" i="48"/>
  <c r="C173" i="48"/>
  <c r="L172" i="48"/>
  <c r="D172" i="48"/>
  <c r="M171" i="48"/>
  <c r="I171" i="48"/>
  <c r="E171" i="48"/>
  <c r="A171" i="48"/>
  <c r="F170" i="48"/>
  <c r="C169" i="48"/>
  <c r="L168" i="48"/>
  <c r="D168" i="48"/>
  <c r="M167" i="48"/>
  <c r="I167" i="48"/>
  <c r="E167" i="48"/>
  <c r="A167" i="48"/>
  <c r="F166" i="48"/>
  <c r="B166" i="48"/>
  <c r="C165" i="48"/>
  <c r="L164" i="48"/>
  <c r="D164" i="48"/>
  <c r="M163" i="48"/>
  <c r="I163" i="48"/>
  <c r="E163" i="48"/>
  <c r="A163" i="48"/>
  <c r="F162" i="48"/>
  <c r="C161" i="48"/>
  <c r="L160" i="48"/>
  <c r="D160" i="48"/>
  <c r="M159" i="48"/>
  <c r="I159" i="48"/>
  <c r="E159" i="48"/>
  <c r="A159" i="48"/>
  <c r="F158" i="48"/>
  <c r="C157" i="48"/>
  <c r="L156" i="48"/>
  <c r="D156" i="48"/>
  <c r="M155" i="48"/>
  <c r="I155" i="48"/>
  <c r="E155" i="48"/>
  <c r="A155" i="48"/>
  <c r="F154" i="48"/>
  <c r="B154" i="48"/>
  <c r="C153" i="48"/>
  <c r="N179" i="48"/>
  <c r="B175" i="48"/>
  <c r="B171" i="48"/>
  <c r="N167" i="48"/>
  <c r="N159" i="48"/>
  <c r="F159" i="48"/>
  <c r="F155" i="48"/>
  <c r="L179" i="48"/>
  <c r="D179" i="48"/>
  <c r="F177" i="48"/>
  <c r="C176" i="48"/>
  <c r="L175" i="48"/>
  <c r="D175" i="48"/>
  <c r="F173" i="48"/>
  <c r="C172" i="48"/>
  <c r="L171" i="48"/>
  <c r="D171" i="48"/>
  <c r="F169" i="48"/>
  <c r="C168" i="48"/>
  <c r="L167" i="48"/>
  <c r="D167" i="48"/>
  <c r="F165" i="48"/>
  <c r="C164" i="48"/>
  <c r="L163" i="48"/>
  <c r="D163" i="48"/>
  <c r="F161" i="48"/>
  <c r="C160" i="48"/>
  <c r="L159" i="48"/>
  <c r="D159" i="48"/>
  <c r="F157" i="48"/>
  <c r="B157" i="48"/>
  <c r="C156" i="48"/>
  <c r="L155" i="48"/>
  <c r="D155" i="48"/>
  <c r="F153" i="48"/>
  <c r="B153" i="48"/>
  <c r="F179" i="48"/>
  <c r="B179" i="48"/>
  <c r="N175" i="48"/>
  <c r="F175" i="48"/>
  <c r="F167" i="48"/>
  <c r="N155" i="48"/>
  <c r="B155" i="48"/>
  <c r="F176" i="48"/>
  <c r="F172" i="48"/>
  <c r="F168" i="48"/>
  <c r="F164" i="48"/>
  <c r="F160" i="48"/>
  <c r="M157" i="48"/>
  <c r="I157" i="48"/>
  <c r="E157" i="48"/>
  <c r="F156" i="48"/>
  <c r="L154" i="48"/>
  <c r="M153" i="48"/>
  <c r="I153" i="48"/>
  <c r="E153" i="48"/>
  <c r="B152" i="48"/>
  <c r="D152" i="48"/>
  <c r="L152" i="48"/>
  <c r="E152" i="48"/>
  <c r="I152" i="48"/>
  <c r="L149" i="43"/>
  <c r="D149" i="43"/>
  <c r="L148" i="43"/>
  <c r="D148" i="43"/>
  <c r="L147" i="43"/>
  <c r="D147" i="43"/>
  <c r="L146" i="43"/>
  <c r="D146" i="43"/>
  <c r="L145" i="43"/>
  <c r="D145" i="43"/>
  <c r="L144" i="43"/>
  <c r="D144" i="43"/>
  <c r="A143" i="43"/>
  <c r="E143" i="43"/>
  <c r="I143" i="43"/>
  <c r="M143" i="43"/>
  <c r="D143" i="43"/>
  <c r="A142" i="43"/>
  <c r="E142" i="43"/>
  <c r="I142" i="43"/>
  <c r="M142" i="43"/>
  <c r="D142" i="43"/>
  <c r="A141" i="43"/>
  <c r="E141" i="43"/>
  <c r="I141" i="43"/>
  <c r="M141" i="43"/>
  <c r="D141" i="43"/>
  <c r="A140" i="43"/>
  <c r="E140" i="43"/>
  <c r="I140" i="43"/>
  <c r="M140" i="43"/>
  <c r="D140" i="43"/>
  <c r="A139" i="43"/>
  <c r="E139" i="43"/>
  <c r="I139" i="43"/>
  <c r="M139" i="43"/>
  <c r="D139" i="43"/>
  <c r="A138" i="43"/>
  <c r="E138" i="43"/>
  <c r="I138" i="43"/>
  <c r="M138" i="43"/>
  <c r="D138" i="43"/>
  <c r="A137" i="43"/>
  <c r="E137" i="43"/>
  <c r="I137" i="43"/>
  <c r="M137" i="43"/>
  <c r="D137" i="43"/>
  <c r="A136" i="43"/>
  <c r="E136" i="43"/>
  <c r="I136" i="43"/>
  <c r="M136" i="43"/>
  <c r="D136" i="43"/>
  <c r="A135" i="43"/>
  <c r="E135" i="43"/>
  <c r="I135" i="43"/>
  <c r="M135" i="43"/>
  <c r="D135" i="43"/>
  <c r="A134" i="43"/>
  <c r="E134" i="43"/>
  <c r="I134" i="43"/>
  <c r="P134" i="43" s="1"/>
  <c r="M134" i="43"/>
  <c r="D134" i="43"/>
  <c r="A133" i="43"/>
  <c r="E133" i="43"/>
  <c r="I133" i="43"/>
  <c r="P133" i="43" s="1"/>
  <c r="M133" i="43"/>
  <c r="D133" i="43"/>
  <c r="A132" i="43"/>
  <c r="E132" i="43"/>
  <c r="I132" i="43"/>
  <c r="P132" i="43" s="1"/>
  <c r="M132" i="43"/>
  <c r="D132" i="43"/>
  <c r="A131" i="43"/>
  <c r="E131" i="43"/>
  <c r="I131" i="43"/>
  <c r="P131" i="43" s="1"/>
  <c r="M131" i="43"/>
  <c r="D131" i="43"/>
  <c r="A130" i="43"/>
  <c r="E130" i="43"/>
  <c r="I130" i="43"/>
  <c r="P130" i="43" s="1"/>
  <c r="M130" i="43"/>
  <c r="D130" i="43"/>
  <c r="A129" i="43"/>
  <c r="E129" i="43"/>
  <c r="I129" i="43"/>
  <c r="P129" i="43" s="1"/>
  <c r="M129" i="43"/>
  <c r="D129" i="43"/>
  <c r="A128" i="43"/>
  <c r="E128" i="43"/>
  <c r="I128" i="43"/>
  <c r="P128" i="43" s="1"/>
  <c r="M128" i="43"/>
  <c r="D128" i="43"/>
  <c r="M127" i="43"/>
  <c r="N127" i="43" s="1"/>
  <c r="F127" i="43" s="1"/>
  <c r="D127" i="43"/>
  <c r="M126" i="43"/>
  <c r="N126" i="43" s="1"/>
  <c r="F126" i="43" s="1"/>
  <c r="D126" i="43"/>
  <c r="C146" i="43"/>
  <c r="C145" i="43"/>
  <c r="C144" i="43"/>
  <c r="F149" i="43"/>
  <c r="F148" i="43"/>
  <c r="F147" i="43"/>
  <c r="F146" i="43"/>
  <c r="F145" i="43"/>
  <c r="F144" i="43"/>
  <c r="B144" i="43"/>
  <c r="C125" i="43"/>
  <c r="C124" i="43"/>
  <c r="C123" i="43"/>
  <c r="B125" i="43"/>
  <c r="B124" i="43"/>
  <c r="B123" i="43"/>
  <c r="M125" i="43"/>
  <c r="N125" i="43" s="1"/>
  <c r="F125" i="43" s="1"/>
  <c r="M124" i="43"/>
  <c r="N124" i="43" s="1"/>
  <c r="F124" i="43" s="1"/>
  <c r="M123" i="43"/>
  <c r="N123" i="43" s="1"/>
  <c r="F123" i="43" s="1"/>
  <c r="M122" i="43"/>
  <c r="E122" i="43" s="1"/>
  <c r="C122" i="43"/>
  <c r="D122" i="43"/>
  <c r="B148" i="45"/>
  <c r="N147" i="45"/>
  <c r="M149" i="45"/>
  <c r="I149" i="45"/>
  <c r="E149" i="45"/>
  <c r="A149" i="45"/>
  <c r="M148" i="45"/>
  <c r="I148" i="45"/>
  <c r="E148" i="45"/>
  <c r="A148" i="45"/>
  <c r="M147" i="45"/>
  <c r="I147" i="45"/>
  <c r="E147" i="45"/>
  <c r="A147" i="45"/>
  <c r="M146" i="45"/>
  <c r="I146" i="45"/>
  <c r="E146" i="45"/>
  <c r="A146" i="45"/>
  <c r="M145" i="45"/>
  <c r="I145" i="45"/>
  <c r="E145" i="45"/>
  <c r="A145" i="45"/>
  <c r="M144" i="45"/>
  <c r="I144" i="45"/>
  <c r="E144" i="45"/>
  <c r="N149" i="45"/>
  <c r="F149" i="45"/>
  <c r="B149" i="45"/>
  <c r="N148" i="45"/>
  <c r="F148" i="45"/>
  <c r="F147" i="45"/>
  <c r="B147" i="45"/>
  <c r="N146" i="45"/>
  <c r="F146" i="45"/>
  <c r="B146" i="45"/>
  <c r="F145" i="45"/>
  <c r="B145" i="45"/>
  <c r="N144" i="45"/>
  <c r="F144" i="45"/>
  <c r="B144" i="45"/>
  <c r="L149" i="45"/>
  <c r="L148" i="45"/>
  <c r="L147" i="45"/>
  <c r="L146" i="45"/>
  <c r="L145" i="45"/>
  <c r="L144" i="45"/>
  <c r="D144" i="45"/>
  <c r="A143" i="45"/>
  <c r="E143" i="45"/>
  <c r="I143" i="45"/>
  <c r="M143" i="45"/>
  <c r="D143" i="45"/>
  <c r="A142" i="45"/>
  <c r="E142" i="45"/>
  <c r="I142" i="45"/>
  <c r="M142" i="45"/>
  <c r="D142" i="45"/>
  <c r="A141" i="45"/>
  <c r="E141" i="45"/>
  <c r="I141" i="45"/>
  <c r="M141" i="45"/>
  <c r="D141" i="45"/>
  <c r="A140" i="45"/>
  <c r="E140" i="45"/>
  <c r="I140" i="45"/>
  <c r="M140" i="45"/>
  <c r="D140" i="45"/>
  <c r="A139" i="45"/>
  <c r="E139" i="45"/>
  <c r="I139" i="45"/>
  <c r="M139" i="45"/>
  <c r="D139" i="45"/>
  <c r="A138" i="45"/>
  <c r="E138" i="45"/>
  <c r="I138" i="45"/>
  <c r="M138" i="45"/>
  <c r="D138" i="45"/>
  <c r="A137" i="45"/>
  <c r="E137" i="45"/>
  <c r="I137" i="45"/>
  <c r="M137" i="45"/>
  <c r="D137" i="45"/>
  <c r="A136" i="45"/>
  <c r="E136" i="45"/>
  <c r="I136" i="45"/>
  <c r="M136" i="45"/>
  <c r="D136" i="45"/>
  <c r="A135" i="45"/>
  <c r="E135" i="45"/>
  <c r="I135" i="45"/>
  <c r="M135" i="45"/>
  <c r="D135" i="45"/>
  <c r="A134" i="45"/>
  <c r="E134" i="45"/>
  <c r="I134" i="45"/>
  <c r="P134" i="45" s="1"/>
  <c r="M134" i="45"/>
  <c r="D134" i="45"/>
  <c r="A133" i="45"/>
  <c r="E133" i="45"/>
  <c r="I133" i="45"/>
  <c r="P133" i="45" s="1"/>
  <c r="M133" i="45"/>
  <c r="D133" i="45"/>
  <c r="A132" i="45"/>
  <c r="E132" i="45"/>
  <c r="I132" i="45"/>
  <c r="P132" i="45" s="1"/>
  <c r="M132" i="45"/>
  <c r="D132" i="45"/>
  <c r="A131" i="45"/>
  <c r="E131" i="45"/>
  <c r="I131" i="45"/>
  <c r="P131" i="45" s="1"/>
  <c r="M131" i="45"/>
  <c r="D131" i="45"/>
  <c r="A130" i="45"/>
  <c r="E130" i="45"/>
  <c r="I130" i="45"/>
  <c r="P130" i="45" s="1"/>
  <c r="M130" i="45"/>
  <c r="D130" i="45"/>
  <c r="A129" i="45"/>
  <c r="E129" i="45"/>
  <c r="I129" i="45"/>
  <c r="P129" i="45" s="1"/>
  <c r="M129" i="45"/>
  <c r="D129" i="45"/>
  <c r="A128" i="45"/>
  <c r="E128" i="45"/>
  <c r="I128" i="45"/>
  <c r="P128" i="45" s="1"/>
  <c r="M128" i="45"/>
  <c r="D128" i="45"/>
  <c r="A127" i="45"/>
  <c r="E127" i="45"/>
  <c r="I127" i="45"/>
  <c r="P127" i="45" s="1"/>
  <c r="M127" i="45"/>
  <c r="D127" i="45"/>
  <c r="A126" i="45"/>
  <c r="E126" i="45"/>
  <c r="I126" i="45"/>
  <c r="M126" i="45"/>
  <c r="D126" i="45"/>
  <c r="A125" i="45"/>
  <c r="E125" i="45"/>
  <c r="I125" i="45"/>
  <c r="M125" i="45"/>
  <c r="D125" i="45"/>
  <c r="A124" i="45"/>
  <c r="E124" i="45"/>
  <c r="I124" i="45"/>
  <c r="M124" i="45"/>
  <c r="D124" i="45"/>
  <c r="F123" i="45"/>
  <c r="B123" i="45"/>
  <c r="M123" i="45"/>
  <c r="I123" i="45"/>
  <c r="E123" i="45"/>
  <c r="A122" i="45"/>
  <c r="E122" i="45"/>
  <c r="C122" i="45"/>
  <c r="B122" i="45"/>
  <c r="F122" i="45"/>
  <c r="N122" i="45"/>
  <c r="D122" i="45"/>
  <c r="N149" i="26"/>
  <c r="F149" i="26"/>
  <c r="B149" i="26"/>
  <c r="N145" i="26"/>
  <c r="N137" i="26"/>
  <c r="F137" i="26"/>
  <c r="N133" i="26"/>
  <c r="B129" i="26"/>
  <c r="F125" i="26"/>
  <c r="B125" i="26"/>
  <c r="R149" i="26"/>
  <c r="M149" i="26"/>
  <c r="I149" i="26"/>
  <c r="E149" i="26"/>
  <c r="A149" i="26"/>
  <c r="L148" i="26"/>
  <c r="D148" i="26"/>
  <c r="C147" i="26"/>
  <c r="F146" i="26"/>
  <c r="R145" i="26"/>
  <c r="M145" i="26"/>
  <c r="I145" i="26"/>
  <c r="E145" i="26"/>
  <c r="A145" i="26"/>
  <c r="L144" i="26"/>
  <c r="D144" i="26"/>
  <c r="C143" i="26"/>
  <c r="F142" i="26"/>
  <c r="R141" i="26"/>
  <c r="M141" i="26"/>
  <c r="I141" i="26"/>
  <c r="E141" i="26"/>
  <c r="A141" i="26"/>
  <c r="D140" i="26"/>
  <c r="C139" i="26"/>
  <c r="F138" i="26"/>
  <c r="R137" i="26"/>
  <c r="M137" i="26"/>
  <c r="I137" i="26"/>
  <c r="E137" i="26"/>
  <c r="A137" i="26"/>
  <c r="D136" i="26"/>
  <c r="C135" i="26"/>
  <c r="F134" i="26"/>
  <c r="R133" i="26"/>
  <c r="M133" i="26"/>
  <c r="I133" i="26"/>
  <c r="E133" i="26"/>
  <c r="A133" i="26"/>
  <c r="D132" i="26"/>
  <c r="C131" i="26"/>
  <c r="F130" i="26"/>
  <c r="R129" i="26"/>
  <c r="M129" i="26"/>
  <c r="I129" i="26"/>
  <c r="E129" i="26"/>
  <c r="A129" i="26"/>
  <c r="D128" i="26"/>
  <c r="C127" i="26"/>
  <c r="F126" i="26"/>
  <c r="R125" i="26"/>
  <c r="M125" i="26"/>
  <c r="I125" i="26"/>
  <c r="E125" i="26"/>
  <c r="A125" i="26"/>
  <c r="C123" i="26"/>
  <c r="F145" i="26"/>
  <c r="B145" i="26"/>
  <c r="B133" i="26"/>
  <c r="N129" i="26"/>
  <c r="F129" i="26"/>
  <c r="L149" i="26"/>
  <c r="D149" i="26"/>
  <c r="F147" i="26"/>
  <c r="B147" i="26"/>
  <c r="L145" i="26"/>
  <c r="D145" i="26"/>
  <c r="F143" i="26"/>
  <c r="B143" i="26"/>
  <c r="L141" i="26"/>
  <c r="D141" i="26"/>
  <c r="F139" i="26"/>
  <c r="B139" i="26"/>
  <c r="L137" i="26"/>
  <c r="D137" i="26"/>
  <c r="F135" i="26"/>
  <c r="B135" i="26"/>
  <c r="L133" i="26"/>
  <c r="D133" i="26"/>
  <c r="F131" i="26"/>
  <c r="B131" i="26"/>
  <c r="L129" i="26"/>
  <c r="D129" i="26"/>
  <c r="F127" i="26"/>
  <c r="B127" i="26"/>
  <c r="L125" i="26"/>
  <c r="D125" i="26"/>
  <c r="F123" i="26"/>
  <c r="B123" i="26"/>
  <c r="N141" i="26"/>
  <c r="F141" i="26"/>
  <c r="B141" i="26"/>
  <c r="B137" i="26"/>
  <c r="F133" i="26"/>
  <c r="N125" i="26"/>
  <c r="F148" i="26"/>
  <c r="R147" i="26"/>
  <c r="M147" i="26"/>
  <c r="I147" i="26"/>
  <c r="E147" i="26"/>
  <c r="F144" i="26"/>
  <c r="R143" i="26"/>
  <c r="M143" i="26"/>
  <c r="I143" i="26"/>
  <c r="E143" i="26"/>
  <c r="F140" i="26"/>
  <c r="R139" i="26"/>
  <c r="M139" i="26"/>
  <c r="I139" i="26"/>
  <c r="E139" i="26"/>
  <c r="F136" i="26"/>
  <c r="R135" i="26"/>
  <c r="M135" i="26"/>
  <c r="I135" i="26"/>
  <c r="E135" i="26"/>
  <c r="F132" i="26"/>
  <c r="R131" i="26"/>
  <c r="M131" i="26"/>
  <c r="I131" i="26"/>
  <c r="E131" i="26"/>
  <c r="F128" i="26"/>
  <c r="R127" i="26"/>
  <c r="M127" i="26"/>
  <c r="I127" i="26"/>
  <c r="E127" i="26"/>
  <c r="F124" i="26"/>
  <c r="R123" i="26"/>
  <c r="M123" i="26"/>
  <c r="I123" i="26"/>
  <c r="E123" i="26"/>
  <c r="C122" i="26"/>
  <c r="D122" i="26"/>
  <c r="L122" i="26"/>
  <c r="B122" i="26"/>
  <c r="F122" i="26"/>
  <c r="N122" i="26"/>
  <c r="A122" i="26"/>
  <c r="E122" i="26"/>
  <c r="I122" i="26"/>
  <c r="M122" i="26"/>
  <c r="B149" i="25"/>
  <c r="N145" i="25"/>
  <c r="F137" i="25"/>
  <c r="F133" i="25"/>
  <c r="F129" i="25"/>
  <c r="B129" i="25"/>
  <c r="F125" i="25"/>
  <c r="B125" i="25"/>
  <c r="M149" i="25"/>
  <c r="I149" i="25"/>
  <c r="E149" i="25"/>
  <c r="A149" i="25"/>
  <c r="F148" i="25"/>
  <c r="B148" i="25"/>
  <c r="C147" i="25"/>
  <c r="L146" i="25"/>
  <c r="D146" i="25"/>
  <c r="M145" i="25"/>
  <c r="I145" i="25"/>
  <c r="E145" i="25"/>
  <c r="A145" i="25"/>
  <c r="F144" i="25"/>
  <c r="B144" i="25"/>
  <c r="C143" i="25"/>
  <c r="L142" i="25"/>
  <c r="D142" i="25"/>
  <c r="M141" i="25"/>
  <c r="I141" i="25"/>
  <c r="E141" i="25"/>
  <c r="A141" i="25"/>
  <c r="F140" i="25"/>
  <c r="B140" i="25"/>
  <c r="C139" i="25"/>
  <c r="L138" i="25"/>
  <c r="D138" i="25"/>
  <c r="M137" i="25"/>
  <c r="I137" i="25"/>
  <c r="E137" i="25"/>
  <c r="A137" i="25"/>
  <c r="F136" i="25"/>
  <c r="B136" i="25"/>
  <c r="C135" i="25"/>
  <c r="L134" i="25"/>
  <c r="D134" i="25"/>
  <c r="M133" i="25"/>
  <c r="I133" i="25"/>
  <c r="E133" i="25"/>
  <c r="A133" i="25"/>
  <c r="F132" i="25"/>
  <c r="B132" i="25"/>
  <c r="C131" i="25"/>
  <c r="D130" i="25"/>
  <c r="M129" i="25"/>
  <c r="I129" i="25"/>
  <c r="E129" i="25"/>
  <c r="A129" i="25"/>
  <c r="F128" i="25"/>
  <c r="B128" i="25"/>
  <c r="C127" i="25"/>
  <c r="D126" i="25"/>
  <c r="M125" i="25"/>
  <c r="I125" i="25"/>
  <c r="E125" i="25"/>
  <c r="A125" i="25"/>
  <c r="F124" i="25"/>
  <c r="B124" i="25"/>
  <c r="C123" i="25"/>
  <c r="F145" i="25"/>
  <c r="B141" i="25"/>
  <c r="N137" i="25"/>
  <c r="B137" i="25"/>
  <c r="L149" i="25"/>
  <c r="D149" i="25"/>
  <c r="F147" i="25"/>
  <c r="B147" i="25"/>
  <c r="L145" i="25"/>
  <c r="D145" i="25"/>
  <c r="F143" i="25"/>
  <c r="B143" i="25"/>
  <c r="L141" i="25"/>
  <c r="D141" i="25"/>
  <c r="F139" i="25"/>
  <c r="B139" i="25"/>
  <c r="L137" i="25"/>
  <c r="D137" i="25"/>
  <c r="F135" i="25"/>
  <c r="B135" i="25"/>
  <c r="L133" i="25"/>
  <c r="D133" i="25"/>
  <c r="F131" i="25"/>
  <c r="B131" i="25"/>
  <c r="L129" i="25"/>
  <c r="D129" i="25"/>
  <c r="F127" i="25"/>
  <c r="B127" i="25"/>
  <c r="L125" i="25"/>
  <c r="D125" i="25"/>
  <c r="F123" i="25"/>
  <c r="B123" i="25"/>
  <c r="N149" i="25"/>
  <c r="F149" i="25"/>
  <c r="B145" i="25"/>
  <c r="N141" i="25"/>
  <c r="F141" i="25"/>
  <c r="N133" i="25"/>
  <c r="B133" i="25"/>
  <c r="L148" i="25"/>
  <c r="M147" i="25"/>
  <c r="I147" i="25"/>
  <c r="E147" i="25"/>
  <c r="F146" i="25"/>
  <c r="L144" i="25"/>
  <c r="M143" i="25"/>
  <c r="I143" i="25"/>
  <c r="E143" i="25"/>
  <c r="F142" i="25"/>
  <c r="L140" i="25"/>
  <c r="M139" i="25"/>
  <c r="I139" i="25"/>
  <c r="E139" i="25"/>
  <c r="F138" i="25"/>
  <c r="L136" i="25"/>
  <c r="M135" i="25"/>
  <c r="I135" i="25"/>
  <c r="E135" i="25"/>
  <c r="F134" i="25"/>
  <c r="L132" i="25"/>
  <c r="M131" i="25"/>
  <c r="I131" i="25"/>
  <c r="E131" i="25"/>
  <c r="F130" i="25"/>
  <c r="L128" i="25"/>
  <c r="M127" i="25"/>
  <c r="I127" i="25"/>
  <c r="E127" i="25"/>
  <c r="F126" i="25"/>
  <c r="L124" i="25"/>
  <c r="M123" i="25"/>
  <c r="I123" i="25"/>
  <c r="E123" i="25"/>
  <c r="N157" i="24"/>
  <c r="N156" i="24"/>
  <c r="N153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L152" i="24"/>
  <c r="O170" i="8"/>
  <c r="O174" i="8"/>
  <c r="F174" i="8"/>
  <c r="A174" i="8"/>
  <c r="N173" i="8"/>
  <c r="E170" i="8"/>
  <c r="A169" i="8"/>
  <c r="E169" i="8"/>
  <c r="I169" i="8"/>
  <c r="P169" i="8" s="1"/>
  <c r="M169" i="8"/>
  <c r="R169" i="8"/>
  <c r="C169" i="8"/>
  <c r="O169" i="8"/>
  <c r="T169" i="8"/>
  <c r="C159" i="8"/>
  <c r="O159" i="8"/>
  <c r="T159" i="8"/>
  <c r="D159" i="8"/>
  <c r="L159" i="8"/>
  <c r="A159" i="8"/>
  <c r="E159" i="8"/>
  <c r="I159" i="8"/>
  <c r="P159" i="8" s="1"/>
  <c r="M159" i="8"/>
  <c r="R159" i="8"/>
  <c r="B159" i="8"/>
  <c r="F173" i="8"/>
  <c r="A173" i="8"/>
  <c r="T170" i="8"/>
  <c r="I170" i="8"/>
  <c r="P170" i="8" s="1"/>
  <c r="D169" i="8"/>
  <c r="T179" i="8"/>
  <c r="O179" i="8"/>
  <c r="D178" i="8"/>
  <c r="L178" i="8"/>
  <c r="F178" i="8"/>
  <c r="A178" i="8"/>
  <c r="C177" i="8"/>
  <c r="O177" i="8"/>
  <c r="T177" i="8"/>
  <c r="F177" i="8"/>
  <c r="A177" i="8"/>
  <c r="T174" i="8"/>
  <c r="N174" i="8"/>
  <c r="I174" i="8"/>
  <c r="P174" i="8" s="1"/>
  <c r="S173" i="8"/>
  <c r="M173" i="8"/>
  <c r="I173" i="8"/>
  <c r="P173" i="8" s="1"/>
  <c r="A171" i="8"/>
  <c r="E171" i="8"/>
  <c r="I171" i="8"/>
  <c r="P171" i="8" s="1"/>
  <c r="M171" i="8"/>
  <c r="R171" i="8"/>
  <c r="D171" i="8"/>
  <c r="S170" i="8"/>
  <c r="M170" i="8"/>
  <c r="N169" i="8"/>
  <c r="B169" i="8"/>
  <c r="C167" i="8"/>
  <c r="O167" i="8"/>
  <c r="T167" i="8"/>
  <c r="D167" i="8"/>
  <c r="L167" i="8"/>
  <c r="A167" i="8"/>
  <c r="E167" i="8"/>
  <c r="I167" i="8"/>
  <c r="P167" i="8" s="1"/>
  <c r="M167" i="8"/>
  <c r="R167" i="8"/>
  <c r="B167" i="8"/>
  <c r="S159" i="8"/>
  <c r="O155" i="8"/>
  <c r="L155" i="8"/>
  <c r="C155" i="8" s="1"/>
  <c r="B155" i="8"/>
  <c r="B170" i="8"/>
  <c r="D170" i="8"/>
  <c r="L170" i="8"/>
  <c r="F170" i="8"/>
  <c r="D174" i="8"/>
  <c r="L174" i="8"/>
  <c r="C173" i="8"/>
  <c r="O173" i="8"/>
  <c r="T173" i="8"/>
  <c r="N170" i="8"/>
  <c r="A179" i="8"/>
  <c r="E179" i="8"/>
  <c r="F179" i="8"/>
  <c r="E177" i="8"/>
  <c r="A175" i="8"/>
  <c r="E175" i="8"/>
  <c r="I175" i="8"/>
  <c r="P175" i="8" s="1"/>
  <c r="M175" i="8"/>
  <c r="R175" i="8"/>
  <c r="D175" i="8"/>
  <c r="S174" i="8"/>
  <c r="M174" i="8"/>
  <c r="C174" i="8"/>
  <c r="R173" i="8"/>
  <c r="L173" i="8"/>
  <c r="D173" i="8"/>
  <c r="C171" i="8"/>
  <c r="R170" i="8"/>
  <c r="A170" i="8"/>
  <c r="L169" i="8"/>
  <c r="C163" i="8"/>
  <c r="O163" i="8"/>
  <c r="T163" i="8"/>
  <c r="D163" i="8"/>
  <c r="L163" i="8"/>
  <c r="A163" i="8"/>
  <c r="E163" i="8"/>
  <c r="I163" i="8"/>
  <c r="P163" i="8" s="1"/>
  <c r="M163" i="8"/>
  <c r="R163" i="8"/>
  <c r="B163" i="8"/>
  <c r="N159" i="8"/>
  <c r="S155" i="8"/>
  <c r="F176" i="8"/>
  <c r="F172" i="8"/>
  <c r="F168" i="8"/>
  <c r="L166" i="8"/>
  <c r="D166" i="8"/>
  <c r="T165" i="8"/>
  <c r="O165" i="8"/>
  <c r="C165" i="8"/>
  <c r="F164" i="8"/>
  <c r="L162" i="8"/>
  <c r="D162" i="8"/>
  <c r="T161" i="8"/>
  <c r="O161" i="8"/>
  <c r="C161" i="8"/>
  <c r="F160" i="8"/>
  <c r="D158" i="8"/>
  <c r="O157" i="8"/>
  <c r="S157" i="8" s="1"/>
  <c r="C157" i="8"/>
  <c r="B156" i="8"/>
  <c r="C153" i="8"/>
  <c r="C166" i="8"/>
  <c r="F165" i="8"/>
  <c r="B165" i="8"/>
  <c r="T162" i="8"/>
  <c r="O162" i="8"/>
  <c r="C162" i="8"/>
  <c r="F161" i="8"/>
  <c r="B157" i="8"/>
  <c r="B153" i="8"/>
  <c r="F166" i="8"/>
  <c r="I165" i="8"/>
  <c r="P165" i="8" s="1"/>
  <c r="E165" i="8"/>
  <c r="F162" i="8"/>
  <c r="F158" i="8"/>
  <c r="M157" i="8"/>
  <c r="L156" i="8"/>
  <c r="M153" i="8"/>
  <c r="N153" i="8" s="1"/>
  <c r="C150" i="8"/>
  <c r="O150" i="8"/>
  <c r="T150" i="8"/>
  <c r="C152" i="8"/>
  <c r="S152" i="8"/>
  <c r="E150" i="8"/>
  <c r="I150" i="8"/>
  <c r="P150" i="8" s="1"/>
  <c r="M150" i="8"/>
  <c r="R150" i="8"/>
  <c r="M152" i="8"/>
  <c r="N152" i="8" s="1"/>
  <c r="N150" i="8"/>
  <c r="E210" i="7"/>
  <c r="K114" i="13"/>
  <c r="N110" i="13"/>
  <c r="N109" i="13"/>
  <c r="N108" i="13"/>
  <c r="N107" i="13"/>
  <c r="N106" i="13"/>
  <c r="N100" i="13"/>
  <c r="N101" i="13"/>
  <c r="N102" i="13"/>
  <c r="N103" i="13"/>
  <c r="N104" i="13"/>
  <c r="N105" i="13"/>
  <c r="N99" i="13"/>
  <c r="K108" i="13"/>
  <c r="K103" i="13"/>
  <c r="K96" i="13"/>
  <c r="K97" i="13" s="1"/>
  <c r="K98" i="13" s="1"/>
  <c r="K99" i="13" s="1"/>
  <c r="K100" i="13" s="1"/>
  <c r="K101" i="13" s="1"/>
  <c r="K90" i="13"/>
  <c r="K91" i="13" s="1"/>
  <c r="K92" i="13" s="1"/>
  <c r="K93" i="13" s="1"/>
  <c r="K94" i="13" s="1"/>
  <c r="M155" i="8" l="1"/>
  <c r="E124" i="43"/>
  <c r="A152" i="48"/>
  <c r="N152" i="48"/>
  <c r="C152" i="48"/>
  <c r="F152" i="48"/>
  <c r="N122" i="43"/>
  <c r="F122" i="43" s="1"/>
  <c r="M154" i="24"/>
  <c r="A234" i="7"/>
  <c r="E234" i="7" s="1"/>
  <c r="A218" i="7"/>
  <c r="E218" i="7" s="1"/>
  <c r="N157" i="8"/>
  <c r="M155" i="24"/>
  <c r="E123" i="43"/>
  <c r="N182" i="24"/>
  <c r="N186" i="8"/>
  <c r="N182" i="8"/>
  <c r="E126" i="43"/>
  <c r="E125" i="43"/>
  <c r="E127" i="43"/>
  <c r="C152" i="24"/>
  <c r="M152" i="24"/>
  <c r="M156" i="8"/>
  <c r="C156" i="8"/>
  <c r="N155" i="8"/>
  <c r="G123" i="48"/>
  <c r="H123" i="48"/>
  <c r="J123" i="48"/>
  <c r="A123" i="48" s="1"/>
  <c r="K123" i="48"/>
  <c r="O123" i="48"/>
  <c r="P123" i="48"/>
  <c r="R123" i="48"/>
  <c r="G124" i="48"/>
  <c r="H124" i="48"/>
  <c r="J124" i="48"/>
  <c r="D124" i="48" s="1"/>
  <c r="K124" i="48"/>
  <c r="O124" i="48"/>
  <c r="P124" i="48"/>
  <c r="R124" i="48"/>
  <c r="G125" i="48"/>
  <c r="H125" i="48"/>
  <c r="J125" i="48"/>
  <c r="C125" i="48" s="1"/>
  <c r="K125" i="48"/>
  <c r="O125" i="48"/>
  <c r="P125" i="48"/>
  <c r="R125" i="48"/>
  <c r="G126" i="48"/>
  <c r="H126" i="48"/>
  <c r="J126" i="48"/>
  <c r="B126" i="48" s="1"/>
  <c r="K126" i="48"/>
  <c r="O126" i="48"/>
  <c r="P126" i="48"/>
  <c r="R126" i="48"/>
  <c r="G127" i="48"/>
  <c r="H127" i="48"/>
  <c r="J127" i="48"/>
  <c r="A127" i="48" s="1"/>
  <c r="K127" i="48"/>
  <c r="O127" i="48"/>
  <c r="P127" i="48"/>
  <c r="R127" i="48"/>
  <c r="G128" i="48"/>
  <c r="H128" i="48"/>
  <c r="J128" i="48"/>
  <c r="D128" i="48" s="1"/>
  <c r="K128" i="48"/>
  <c r="O128" i="48"/>
  <c r="P128" i="48"/>
  <c r="R128" i="48"/>
  <c r="G129" i="48"/>
  <c r="H129" i="48"/>
  <c r="J129" i="48"/>
  <c r="C129" i="48" s="1"/>
  <c r="K129" i="48"/>
  <c r="O129" i="48"/>
  <c r="P129" i="48"/>
  <c r="R129" i="48"/>
  <c r="G130" i="48"/>
  <c r="H130" i="48"/>
  <c r="J130" i="48"/>
  <c r="B130" i="48" s="1"/>
  <c r="K130" i="48"/>
  <c r="O130" i="48"/>
  <c r="P130" i="48"/>
  <c r="R130" i="48"/>
  <c r="G131" i="48"/>
  <c r="H131" i="48"/>
  <c r="J131" i="48"/>
  <c r="A131" i="48" s="1"/>
  <c r="K131" i="48"/>
  <c r="O131" i="48"/>
  <c r="P131" i="48"/>
  <c r="R131" i="48"/>
  <c r="G132" i="48"/>
  <c r="H132" i="48"/>
  <c r="J132" i="48"/>
  <c r="D132" i="48" s="1"/>
  <c r="K132" i="48"/>
  <c r="O132" i="48"/>
  <c r="P132" i="48"/>
  <c r="R132" i="48"/>
  <c r="G133" i="48"/>
  <c r="H133" i="48"/>
  <c r="J133" i="48"/>
  <c r="C133" i="48" s="1"/>
  <c r="K133" i="48"/>
  <c r="O133" i="48"/>
  <c r="P133" i="48"/>
  <c r="R133" i="48"/>
  <c r="G134" i="48"/>
  <c r="H134" i="48"/>
  <c r="J134" i="48"/>
  <c r="B134" i="48" s="1"/>
  <c r="K134" i="48"/>
  <c r="M134" i="48"/>
  <c r="O134" i="48"/>
  <c r="P134" i="48"/>
  <c r="R134" i="48"/>
  <c r="G135" i="48"/>
  <c r="H135" i="48"/>
  <c r="J135" i="48"/>
  <c r="A135" i="48" s="1"/>
  <c r="K135" i="48"/>
  <c r="O135" i="48"/>
  <c r="P135" i="48"/>
  <c r="R135" i="48"/>
  <c r="G136" i="48"/>
  <c r="H136" i="48"/>
  <c r="J136" i="48"/>
  <c r="D136" i="48" s="1"/>
  <c r="K136" i="48"/>
  <c r="O136" i="48"/>
  <c r="P136" i="48"/>
  <c r="R136" i="48"/>
  <c r="G137" i="48"/>
  <c r="H137" i="48"/>
  <c r="J137" i="48"/>
  <c r="C137" i="48" s="1"/>
  <c r="K137" i="48"/>
  <c r="O137" i="48"/>
  <c r="P137" i="48"/>
  <c r="R137" i="48"/>
  <c r="G138" i="48"/>
  <c r="H138" i="48"/>
  <c r="J138" i="48"/>
  <c r="B138" i="48" s="1"/>
  <c r="K138" i="48"/>
  <c r="O138" i="48"/>
  <c r="P138" i="48"/>
  <c r="R138" i="48"/>
  <c r="G139" i="48"/>
  <c r="H139" i="48"/>
  <c r="J139" i="48"/>
  <c r="A139" i="48" s="1"/>
  <c r="K139" i="48"/>
  <c r="O139" i="48"/>
  <c r="P139" i="48"/>
  <c r="R139" i="48"/>
  <c r="G140" i="48"/>
  <c r="H140" i="48"/>
  <c r="J140" i="48"/>
  <c r="D140" i="48" s="1"/>
  <c r="K140" i="48"/>
  <c r="O140" i="48"/>
  <c r="P140" i="48"/>
  <c r="R140" i="48"/>
  <c r="G141" i="48"/>
  <c r="H141" i="48"/>
  <c r="J141" i="48"/>
  <c r="C141" i="48" s="1"/>
  <c r="K141" i="48"/>
  <c r="O141" i="48"/>
  <c r="P141" i="48"/>
  <c r="R141" i="48"/>
  <c r="G142" i="48"/>
  <c r="H142" i="48"/>
  <c r="J142" i="48"/>
  <c r="B142" i="48" s="1"/>
  <c r="K142" i="48"/>
  <c r="O142" i="48"/>
  <c r="P142" i="48"/>
  <c r="R142" i="48"/>
  <c r="G143" i="48"/>
  <c r="H143" i="48"/>
  <c r="J143" i="48"/>
  <c r="A143" i="48" s="1"/>
  <c r="K143" i="48"/>
  <c r="O143" i="48"/>
  <c r="P143" i="48"/>
  <c r="R143" i="48"/>
  <c r="G144" i="48"/>
  <c r="H144" i="48"/>
  <c r="J144" i="48"/>
  <c r="D144" i="48" s="1"/>
  <c r="K144" i="48"/>
  <c r="O144" i="48"/>
  <c r="P144" i="48"/>
  <c r="R144" i="48"/>
  <c r="G145" i="48"/>
  <c r="H145" i="48"/>
  <c r="J145" i="48"/>
  <c r="C145" i="48" s="1"/>
  <c r="K145" i="48"/>
  <c r="O145" i="48"/>
  <c r="P145" i="48"/>
  <c r="R145" i="48"/>
  <c r="G146" i="48"/>
  <c r="H146" i="48"/>
  <c r="J146" i="48"/>
  <c r="B146" i="48" s="1"/>
  <c r="K146" i="48"/>
  <c r="O146" i="48"/>
  <c r="P146" i="48"/>
  <c r="R146" i="48"/>
  <c r="G147" i="48"/>
  <c r="H147" i="48"/>
  <c r="J147" i="48"/>
  <c r="A147" i="48" s="1"/>
  <c r="K147" i="48"/>
  <c r="O147" i="48"/>
  <c r="P147" i="48"/>
  <c r="R147" i="48"/>
  <c r="G148" i="48"/>
  <c r="H148" i="48"/>
  <c r="J148" i="48"/>
  <c r="D148" i="48" s="1"/>
  <c r="K148" i="48"/>
  <c r="O148" i="48"/>
  <c r="P148" i="48"/>
  <c r="R148" i="48"/>
  <c r="G149" i="48"/>
  <c r="H149" i="48"/>
  <c r="J149" i="48"/>
  <c r="C149" i="48" s="1"/>
  <c r="K149" i="48"/>
  <c r="O149" i="48"/>
  <c r="P149" i="48"/>
  <c r="R149" i="48"/>
  <c r="R122" i="48"/>
  <c r="P122" i="48"/>
  <c r="P121" i="48"/>
  <c r="R120" i="48"/>
  <c r="P120" i="48"/>
  <c r="G93" i="43"/>
  <c r="H93" i="43"/>
  <c r="J93" i="43"/>
  <c r="O93" i="43"/>
  <c r="P93" i="43"/>
  <c r="G94" i="43"/>
  <c r="H94" i="43"/>
  <c r="J94" i="43"/>
  <c r="O94" i="43"/>
  <c r="P94" i="43"/>
  <c r="G95" i="43"/>
  <c r="H95" i="43"/>
  <c r="J95" i="43"/>
  <c r="O95" i="43"/>
  <c r="P95" i="43"/>
  <c r="G96" i="43"/>
  <c r="H96" i="43"/>
  <c r="J96" i="43"/>
  <c r="B96" i="43" s="1"/>
  <c r="O96" i="43"/>
  <c r="P96" i="43"/>
  <c r="G97" i="43"/>
  <c r="H97" i="43"/>
  <c r="J97" i="43"/>
  <c r="O97" i="43"/>
  <c r="P97" i="43"/>
  <c r="G98" i="43"/>
  <c r="H98" i="43"/>
  <c r="J98" i="43"/>
  <c r="B98" i="43" s="1"/>
  <c r="K98" i="43"/>
  <c r="O98" i="43"/>
  <c r="P98" i="43"/>
  <c r="G99" i="43"/>
  <c r="H99" i="43"/>
  <c r="J99" i="43"/>
  <c r="B99" i="43" s="1"/>
  <c r="K99" i="43"/>
  <c r="O99" i="43"/>
  <c r="P99" i="43"/>
  <c r="G100" i="43"/>
  <c r="H100" i="43"/>
  <c r="J100" i="43"/>
  <c r="B100" i="43" s="1"/>
  <c r="K100" i="43"/>
  <c r="O100" i="43"/>
  <c r="P100" i="43"/>
  <c r="G101" i="43"/>
  <c r="H101" i="43"/>
  <c r="J101" i="43"/>
  <c r="K101" i="43"/>
  <c r="O101" i="43"/>
  <c r="P101" i="43"/>
  <c r="G102" i="43"/>
  <c r="H102" i="43"/>
  <c r="J102" i="43"/>
  <c r="B102" i="43" s="1"/>
  <c r="K102" i="43"/>
  <c r="O102" i="43"/>
  <c r="P102" i="43"/>
  <c r="G103" i="43"/>
  <c r="H103" i="43"/>
  <c r="J103" i="43"/>
  <c r="B103" i="43" s="1"/>
  <c r="K103" i="43"/>
  <c r="O103" i="43"/>
  <c r="P103" i="43"/>
  <c r="G104" i="43"/>
  <c r="H104" i="43"/>
  <c r="J104" i="43"/>
  <c r="C104" i="43" s="1"/>
  <c r="K104" i="43"/>
  <c r="O104" i="43"/>
  <c r="P104" i="43"/>
  <c r="G105" i="43"/>
  <c r="H105" i="43"/>
  <c r="J105" i="43"/>
  <c r="B105" i="43" s="1"/>
  <c r="K105" i="43"/>
  <c r="O105" i="43"/>
  <c r="P105" i="43"/>
  <c r="G106" i="43"/>
  <c r="H106" i="43"/>
  <c r="J106" i="43"/>
  <c r="K106" i="43"/>
  <c r="O106" i="43"/>
  <c r="P106" i="43"/>
  <c r="G107" i="43"/>
  <c r="H107" i="43"/>
  <c r="J107" i="43"/>
  <c r="C107" i="43" s="1"/>
  <c r="K107" i="43"/>
  <c r="O107" i="43"/>
  <c r="P107" i="43"/>
  <c r="G108" i="43"/>
  <c r="H108" i="43"/>
  <c r="J108" i="43"/>
  <c r="C108" i="43" s="1"/>
  <c r="K108" i="43"/>
  <c r="O108" i="43"/>
  <c r="P108" i="43"/>
  <c r="G109" i="43"/>
  <c r="H109" i="43"/>
  <c r="J109" i="43"/>
  <c r="C109" i="43" s="1"/>
  <c r="K109" i="43"/>
  <c r="O109" i="43"/>
  <c r="P109" i="43"/>
  <c r="G110" i="43"/>
  <c r="H110" i="43"/>
  <c r="J110" i="43"/>
  <c r="B110" i="43" s="1"/>
  <c r="K110" i="43"/>
  <c r="O110" i="43"/>
  <c r="P110" i="43"/>
  <c r="G111" i="43"/>
  <c r="H111" i="43"/>
  <c r="J111" i="43"/>
  <c r="K111" i="43"/>
  <c r="O111" i="43"/>
  <c r="P111" i="43"/>
  <c r="G112" i="43"/>
  <c r="H112" i="43"/>
  <c r="J112" i="43"/>
  <c r="K112" i="43"/>
  <c r="O112" i="43"/>
  <c r="P112" i="43"/>
  <c r="G113" i="43"/>
  <c r="H113" i="43"/>
  <c r="J113" i="43"/>
  <c r="B113" i="43" s="1"/>
  <c r="K113" i="43"/>
  <c r="O113" i="43"/>
  <c r="P113" i="43"/>
  <c r="G114" i="43"/>
  <c r="H114" i="43"/>
  <c r="J114" i="43"/>
  <c r="A114" i="43" s="1"/>
  <c r="K114" i="43"/>
  <c r="O114" i="43"/>
  <c r="P114" i="43"/>
  <c r="G115" i="43"/>
  <c r="H115" i="43"/>
  <c r="J115" i="43"/>
  <c r="A115" i="43" s="1"/>
  <c r="K115" i="43"/>
  <c r="O115" i="43"/>
  <c r="P115" i="43"/>
  <c r="G116" i="43"/>
  <c r="H116" i="43"/>
  <c r="J116" i="43"/>
  <c r="A116" i="43" s="1"/>
  <c r="K116" i="43"/>
  <c r="O116" i="43"/>
  <c r="P116" i="43"/>
  <c r="G117" i="43"/>
  <c r="H117" i="43"/>
  <c r="J117" i="43"/>
  <c r="A117" i="43" s="1"/>
  <c r="K117" i="43"/>
  <c r="O117" i="43"/>
  <c r="P117" i="43"/>
  <c r="G118" i="43"/>
  <c r="H118" i="43"/>
  <c r="J118" i="43"/>
  <c r="A118" i="43" s="1"/>
  <c r="K118" i="43"/>
  <c r="O118" i="43"/>
  <c r="P118" i="43"/>
  <c r="G119" i="43"/>
  <c r="H119" i="43"/>
  <c r="J119" i="43"/>
  <c r="A119" i="43" s="1"/>
  <c r="K119" i="43"/>
  <c r="O119" i="43"/>
  <c r="P119" i="43"/>
  <c r="O92" i="43"/>
  <c r="J92" i="43"/>
  <c r="H92" i="43"/>
  <c r="G92" i="43"/>
  <c r="P92" i="43"/>
  <c r="Q91" i="43"/>
  <c r="P90" i="43"/>
  <c r="G90" i="43"/>
  <c r="Q31" i="45"/>
  <c r="Q61" i="45"/>
  <c r="Q91" i="45"/>
  <c r="G93" i="45"/>
  <c r="H93" i="45"/>
  <c r="J93" i="45"/>
  <c r="A93" i="45" s="1"/>
  <c r="K93" i="45"/>
  <c r="O93" i="45"/>
  <c r="P93" i="45"/>
  <c r="G94" i="45"/>
  <c r="H94" i="45"/>
  <c r="J94" i="45"/>
  <c r="B94" i="45" s="1"/>
  <c r="K94" i="45"/>
  <c r="O94" i="45"/>
  <c r="P94" i="45"/>
  <c r="G95" i="45"/>
  <c r="H95" i="45"/>
  <c r="J95" i="45"/>
  <c r="C95" i="45" s="1"/>
  <c r="K95" i="45"/>
  <c r="O95" i="45"/>
  <c r="P95" i="45"/>
  <c r="G96" i="45"/>
  <c r="H96" i="45"/>
  <c r="J96" i="45"/>
  <c r="F96" i="45" s="1"/>
  <c r="K96" i="45"/>
  <c r="O96" i="45"/>
  <c r="P96" i="45"/>
  <c r="G97" i="45"/>
  <c r="H97" i="45"/>
  <c r="J97" i="45"/>
  <c r="L97" i="45" s="1"/>
  <c r="K97" i="45"/>
  <c r="O97" i="45"/>
  <c r="P97" i="45"/>
  <c r="G98" i="45"/>
  <c r="H98" i="45"/>
  <c r="J98" i="45"/>
  <c r="B98" i="45" s="1"/>
  <c r="K98" i="45"/>
  <c r="O98" i="45"/>
  <c r="P98" i="45"/>
  <c r="G99" i="45"/>
  <c r="H99" i="45"/>
  <c r="J99" i="45"/>
  <c r="C99" i="45" s="1"/>
  <c r="K99" i="45"/>
  <c r="O99" i="45"/>
  <c r="P99" i="45"/>
  <c r="G100" i="45"/>
  <c r="H100" i="45"/>
  <c r="J100" i="45"/>
  <c r="F100" i="45" s="1"/>
  <c r="K100" i="45"/>
  <c r="O100" i="45"/>
  <c r="P100" i="45"/>
  <c r="G101" i="45"/>
  <c r="H101" i="45"/>
  <c r="J101" i="45"/>
  <c r="L101" i="45" s="1"/>
  <c r="K101" i="45"/>
  <c r="O101" i="45"/>
  <c r="P101" i="45"/>
  <c r="G102" i="45"/>
  <c r="H102" i="45"/>
  <c r="J102" i="45"/>
  <c r="B102" i="45" s="1"/>
  <c r="K102" i="45"/>
  <c r="O102" i="45"/>
  <c r="P102" i="45"/>
  <c r="G103" i="45"/>
  <c r="H103" i="45"/>
  <c r="J103" i="45"/>
  <c r="C103" i="45" s="1"/>
  <c r="K103" i="45"/>
  <c r="O103" i="45"/>
  <c r="P103" i="45"/>
  <c r="G104" i="45"/>
  <c r="H104" i="45"/>
  <c r="J104" i="45"/>
  <c r="F104" i="45" s="1"/>
  <c r="K104" i="45"/>
  <c r="O104" i="45"/>
  <c r="P104" i="45"/>
  <c r="G105" i="45"/>
  <c r="H105" i="45"/>
  <c r="J105" i="45"/>
  <c r="L105" i="45" s="1"/>
  <c r="K105" i="45"/>
  <c r="O105" i="45"/>
  <c r="P105" i="45"/>
  <c r="G106" i="45"/>
  <c r="H106" i="45"/>
  <c r="J106" i="45"/>
  <c r="B106" i="45" s="1"/>
  <c r="K106" i="45"/>
  <c r="O106" i="45"/>
  <c r="P106" i="45"/>
  <c r="G107" i="45"/>
  <c r="H107" i="45"/>
  <c r="J107" i="45"/>
  <c r="C107" i="45" s="1"/>
  <c r="K107" i="45"/>
  <c r="O107" i="45"/>
  <c r="P107" i="45"/>
  <c r="G108" i="45"/>
  <c r="H108" i="45"/>
  <c r="J108" i="45"/>
  <c r="F108" i="45" s="1"/>
  <c r="K108" i="45"/>
  <c r="O108" i="45"/>
  <c r="P108" i="45"/>
  <c r="G109" i="45"/>
  <c r="H109" i="45"/>
  <c r="J109" i="45"/>
  <c r="L109" i="45" s="1"/>
  <c r="K109" i="45"/>
  <c r="O109" i="45"/>
  <c r="P109" i="45"/>
  <c r="G110" i="45"/>
  <c r="H110" i="45"/>
  <c r="J110" i="45"/>
  <c r="B110" i="45" s="1"/>
  <c r="K110" i="45"/>
  <c r="O110" i="45"/>
  <c r="P110" i="45"/>
  <c r="G111" i="45"/>
  <c r="H111" i="45"/>
  <c r="J111" i="45"/>
  <c r="C111" i="45" s="1"/>
  <c r="K111" i="45"/>
  <c r="O111" i="45"/>
  <c r="P111" i="45"/>
  <c r="G112" i="45"/>
  <c r="H112" i="45"/>
  <c r="J112" i="45"/>
  <c r="F112" i="45" s="1"/>
  <c r="K112" i="45"/>
  <c r="O112" i="45"/>
  <c r="P112" i="45"/>
  <c r="G113" i="45"/>
  <c r="H113" i="45"/>
  <c r="J113" i="45"/>
  <c r="L113" i="45" s="1"/>
  <c r="K113" i="45"/>
  <c r="N113" i="45"/>
  <c r="O113" i="45"/>
  <c r="P113" i="45"/>
  <c r="G114" i="45"/>
  <c r="H114" i="45"/>
  <c r="J114" i="45"/>
  <c r="A114" i="45" s="1"/>
  <c r="K114" i="45"/>
  <c r="O114" i="45"/>
  <c r="P114" i="45"/>
  <c r="G115" i="45"/>
  <c r="H115" i="45"/>
  <c r="J115" i="45"/>
  <c r="D115" i="45" s="1"/>
  <c r="K115" i="45"/>
  <c r="O115" i="45"/>
  <c r="P115" i="45"/>
  <c r="G116" i="45"/>
  <c r="H116" i="45"/>
  <c r="J116" i="45"/>
  <c r="D116" i="45" s="1"/>
  <c r="K116" i="45"/>
  <c r="O116" i="45"/>
  <c r="P116" i="45"/>
  <c r="G117" i="45"/>
  <c r="H117" i="45"/>
  <c r="J117" i="45"/>
  <c r="D117" i="45" s="1"/>
  <c r="K117" i="45"/>
  <c r="O117" i="45"/>
  <c r="P117" i="45"/>
  <c r="G118" i="45"/>
  <c r="H118" i="45"/>
  <c r="J118" i="45"/>
  <c r="D118" i="45" s="1"/>
  <c r="K118" i="45"/>
  <c r="O118" i="45"/>
  <c r="P118" i="45"/>
  <c r="G119" i="45"/>
  <c r="H119" i="45"/>
  <c r="J119" i="45"/>
  <c r="D119" i="45" s="1"/>
  <c r="K119" i="45"/>
  <c r="O119" i="45"/>
  <c r="P119" i="45"/>
  <c r="O92" i="45"/>
  <c r="K92" i="45"/>
  <c r="J92" i="45"/>
  <c r="M92" i="45" s="1"/>
  <c r="G92" i="45"/>
  <c r="H92" i="45"/>
  <c r="P92" i="45"/>
  <c r="L92" i="45"/>
  <c r="P90" i="45"/>
  <c r="G90" i="45"/>
  <c r="G63" i="26"/>
  <c r="H63" i="26"/>
  <c r="J63" i="26"/>
  <c r="A63" i="26" s="1"/>
  <c r="K63" i="26"/>
  <c r="O63" i="26"/>
  <c r="P63" i="26"/>
  <c r="S63" i="26"/>
  <c r="G64" i="26"/>
  <c r="H64" i="26"/>
  <c r="J64" i="26"/>
  <c r="B64" i="26" s="1"/>
  <c r="K64" i="26"/>
  <c r="O64" i="26"/>
  <c r="P64" i="26"/>
  <c r="S64" i="26"/>
  <c r="G65" i="26"/>
  <c r="H65" i="26"/>
  <c r="J65" i="26"/>
  <c r="A65" i="26" s="1"/>
  <c r="K65" i="26"/>
  <c r="O65" i="26"/>
  <c r="P65" i="26"/>
  <c r="S65" i="26"/>
  <c r="G66" i="26"/>
  <c r="H66" i="26"/>
  <c r="J66" i="26"/>
  <c r="B66" i="26" s="1"/>
  <c r="K66" i="26"/>
  <c r="O66" i="26"/>
  <c r="P66" i="26"/>
  <c r="S66" i="26"/>
  <c r="G67" i="26"/>
  <c r="H67" i="26"/>
  <c r="J67" i="26"/>
  <c r="A67" i="26" s="1"/>
  <c r="K67" i="26"/>
  <c r="O67" i="26"/>
  <c r="P67" i="26"/>
  <c r="S67" i="26"/>
  <c r="G68" i="26"/>
  <c r="H68" i="26"/>
  <c r="J68" i="26"/>
  <c r="B68" i="26" s="1"/>
  <c r="K68" i="26"/>
  <c r="O68" i="26"/>
  <c r="P68" i="26"/>
  <c r="S68" i="26"/>
  <c r="G69" i="26"/>
  <c r="H69" i="26"/>
  <c r="J69" i="26"/>
  <c r="A69" i="26" s="1"/>
  <c r="K69" i="26"/>
  <c r="O69" i="26"/>
  <c r="P69" i="26"/>
  <c r="S69" i="26"/>
  <c r="G70" i="26"/>
  <c r="H70" i="26"/>
  <c r="J70" i="26"/>
  <c r="B70" i="26" s="1"/>
  <c r="K70" i="26"/>
  <c r="O70" i="26"/>
  <c r="P70" i="26"/>
  <c r="S70" i="26"/>
  <c r="G71" i="26"/>
  <c r="H71" i="26"/>
  <c r="J71" i="26"/>
  <c r="A71" i="26" s="1"/>
  <c r="K71" i="26"/>
  <c r="O71" i="26"/>
  <c r="P71" i="26"/>
  <c r="S71" i="26"/>
  <c r="G72" i="26"/>
  <c r="H72" i="26"/>
  <c r="J72" i="26"/>
  <c r="B72" i="26" s="1"/>
  <c r="K72" i="26"/>
  <c r="O72" i="26"/>
  <c r="P72" i="26"/>
  <c r="S72" i="26"/>
  <c r="G73" i="26"/>
  <c r="H73" i="26"/>
  <c r="J73" i="26"/>
  <c r="A73" i="26" s="1"/>
  <c r="K73" i="26"/>
  <c r="O73" i="26"/>
  <c r="P73" i="26"/>
  <c r="S73" i="26"/>
  <c r="G74" i="26"/>
  <c r="H74" i="26"/>
  <c r="J74" i="26"/>
  <c r="B74" i="26" s="1"/>
  <c r="K74" i="26"/>
  <c r="O74" i="26"/>
  <c r="P74" i="26"/>
  <c r="S74" i="26"/>
  <c r="G75" i="26"/>
  <c r="H75" i="26"/>
  <c r="J75" i="26"/>
  <c r="A75" i="26" s="1"/>
  <c r="K75" i="26"/>
  <c r="O75" i="26"/>
  <c r="P75" i="26"/>
  <c r="G76" i="26"/>
  <c r="H76" i="26"/>
  <c r="J76" i="26"/>
  <c r="B76" i="26" s="1"/>
  <c r="K76" i="26"/>
  <c r="O76" i="26"/>
  <c r="P76" i="26"/>
  <c r="G77" i="26"/>
  <c r="H77" i="26"/>
  <c r="J77" i="26"/>
  <c r="A77" i="26" s="1"/>
  <c r="K77" i="26"/>
  <c r="O77" i="26"/>
  <c r="P77" i="26"/>
  <c r="G78" i="26"/>
  <c r="H78" i="26"/>
  <c r="J78" i="26"/>
  <c r="B78" i="26" s="1"/>
  <c r="K78" i="26"/>
  <c r="O78" i="26"/>
  <c r="P78" i="26"/>
  <c r="G79" i="26"/>
  <c r="H79" i="26"/>
  <c r="J79" i="26"/>
  <c r="A79" i="26" s="1"/>
  <c r="K79" i="26"/>
  <c r="O79" i="26"/>
  <c r="P79" i="26"/>
  <c r="G80" i="26"/>
  <c r="H80" i="26"/>
  <c r="J80" i="26"/>
  <c r="B80" i="26" s="1"/>
  <c r="K80" i="26"/>
  <c r="O80" i="26"/>
  <c r="P80" i="26"/>
  <c r="G81" i="26"/>
  <c r="H81" i="26"/>
  <c r="J81" i="26"/>
  <c r="B81" i="26" s="1"/>
  <c r="K81" i="26"/>
  <c r="O81" i="26"/>
  <c r="P81" i="26"/>
  <c r="G82" i="26"/>
  <c r="H82" i="26"/>
  <c r="J82" i="26"/>
  <c r="B82" i="26" s="1"/>
  <c r="K82" i="26"/>
  <c r="O82" i="26"/>
  <c r="P82" i="26"/>
  <c r="G83" i="26"/>
  <c r="H83" i="26"/>
  <c r="J83" i="26"/>
  <c r="A83" i="26" s="1"/>
  <c r="K83" i="26"/>
  <c r="N83" i="26"/>
  <c r="O83" i="26"/>
  <c r="P83" i="26"/>
  <c r="G84" i="26"/>
  <c r="H84" i="26"/>
  <c r="J84" i="26"/>
  <c r="B84" i="26" s="1"/>
  <c r="K84" i="26"/>
  <c r="O84" i="26"/>
  <c r="P84" i="26"/>
  <c r="G85" i="26"/>
  <c r="H85" i="26"/>
  <c r="J85" i="26"/>
  <c r="B85" i="26" s="1"/>
  <c r="K85" i="26"/>
  <c r="O85" i="26"/>
  <c r="P85" i="26"/>
  <c r="G86" i="26"/>
  <c r="H86" i="26"/>
  <c r="J86" i="26"/>
  <c r="B86" i="26" s="1"/>
  <c r="K86" i="26"/>
  <c r="M86" i="26"/>
  <c r="O86" i="26"/>
  <c r="P86" i="26"/>
  <c r="R86" i="26"/>
  <c r="G87" i="26"/>
  <c r="H87" i="26"/>
  <c r="J87" i="26"/>
  <c r="A87" i="26" s="1"/>
  <c r="K87" i="26"/>
  <c r="O87" i="26"/>
  <c r="P87" i="26"/>
  <c r="C88" i="26"/>
  <c r="G88" i="26"/>
  <c r="H88" i="26"/>
  <c r="J88" i="26"/>
  <c r="B88" i="26" s="1"/>
  <c r="K88" i="26"/>
  <c r="O88" i="26"/>
  <c r="P88" i="26"/>
  <c r="G89" i="26"/>
  <c r="H89" i="26"/>
  <c r="J89" i="26"/>
  <c r="B89" i="26" s="1"/>
  <c r="K89" i="26"/>
  <c r="O89" i="26"/>
  <c r="P89" i="26"/>
  <c r="S89" i="26"/>
  <c r="O62" i="26"/>
  <c r="K62" i="26"/>
  <c r="J62" i="26"/>
  <c r="L62" i="26" s="1"/>
  <c r="H62" i="26"/>
  <c r="G62" i="26"/>
  <c r="G93" i="26"/>
  <c r="H93" i="26"/>
  <c r="J93" i="26"/>
  <c r="A93" i="26" s="1"/>
  <c r="K93" i="26"/>
  <c r="O93" i="26"/>
  <c r="P93" i="26"/>
  <c r="G94" i="26"/>
  <c r="H94" i="26"/>
  <c r="J94" i="26"/>
  <c r="B94" i="26" s="1"/>
  <c r="K94" i="26"/>
  <c r="O94" i="26"/>
  <c r="P94" i="26"/>
  <c r="G95" i="26"/>
  <c r="H95" i="26"/>
  <c r="J95" i="26"/>
  <c r="C95" i="26" s="1"/>
  <c r="K95" i="26"/>
  <c r="O95" i="26"/>
  <c r="P95" i="26"/>
  <c r="G96" i="26"/>
  <c r="H96" i="26"/>
  <c r="J96" i="26"/>
  <c r="D96" i="26" s="1"/>
  <c r="K96" i="26"/>
  <c r="O96" i="26"/>
  <c r="P96" i="26"/>
  <c r="S96" i="26"/>
  <c r="G97" i="26"/>
  <c r="H97" i="26"/>
  <c r="J97" i="26"/>
  <c r="A97" i="26" s="1"/>
  <c r="K97" i="26"/>
  <c r="O97" i="26"/>
  <c r="P97" i="26"/>
  <c r="S97" i="26"/>
  <c r="G98" i="26"/>
  <c r="H98" i="26"/>
  <c r="J98" i="26"/>
  <c r="B98" i="26" s="1"/>
  <c r="K98" i="26"/>
  <c r="O98" i="26"/>
  <c r="P98" i="26"/>
  <c r="S98" i="26"/>
  <c r="G99" i="26"/>
  <c r="H99" i="26"/>
  <c r="J99" i="26"/>
  <c r="C99" i="26" s="1"/>
  <c r="K99" i="26"/>
  <c r="O99" i="26"/>
  <c r="P99" i="26"/>
  <c r="S99" i="26"/>
  <c r="G100" i="26"/>
  <c r="H100" i="26"/>
  <c r="J100" i="26"/>
  <c r="D100" i="26" s="1"/>
  <c r="K100" i="26"/>
  <c r="O100" i="26"/>
  <c r="P100" i="26"/>
  <c r="S100" i="26"/>
  <c r="G101" i="26"/>
  <c r="H101" i="26"/>
  <c r="J101" i="26"/>
  <c r="A101" i="26" s="1"/>
  <c r="K101" i="26"/>
  <c r="O101" i="26"/>
  <c r="P101" i="26"/>
  <c r="S101" i="26"/>
  <c r="G102" i="26"/>
  <c r="H102" i="26"/>
  <c r="I102" i="26"/>
  <c r="J102" i="26"/>
  <c r="B102" i="26" s="1"/>
  <c r="K102" i="26"/>
  <c r="L102" i="26"/>
  <c r="M102" i="26"/>
  <c r="N102" i="26"/>
  <c r="O102" i="26"/>
  <c r="P102" i="26"/>
  <c r="R102" i="26"/>
  <c r="S102" i="26"/>
  <c r="G103" i="26"/>
  <c r="H103" i="26"/>
  <c r="J103" i="26"/>
  <c r="C103" i="26" s="1"/>
  <c r="K103" i="26"/>
  <c r="O103" i="26"/>
  <c r="P103" i="26"/>
  <c r="S103" i="26"/>
  <c r="G104" i="26"/>
  <c r="H104" i="26"/>
  <c r="J104" i="26"/>
  <c r="D104" i="26" s="1"/>
  <c r="K104" i="26"/>
  <c r="O104" i="26"/>
  <c r="P104" i="26"/>
  <c r="S104" i="26"/>
  <c r="G105" i="26"/>
  <c r="H105" i="26"/>
  <c r="J105" i="26"/>
  <c r="A105" i="26" s="1"/>
  <c r="K105" i="26"/>
  <c r="O105" i="26"/>
  <c r="P105" i="26"/>
  <c r="S105" i="26"/>
  <c r="G106" i="26"/>
  <c r="H106" i="26"/>
  <c r="J106" i="26"/>
  <c r="B106" i="26" s="1"/>
  <c r="K106" i="26"/>
  <c r="L106" i="26"/>
  <c r="N106" i="26"/>
  <c r="O106" i="26"/>
  <c r="P106" i="26"/>
  <c r="S106" i="26"/>
  <c r="G107" i="26"/>
  <c r="H107" i="26"/>
  <c r="J107" i="26"/>
  <c r="C107" i="26" s="1"/>
  <c r="K107" i="26"/>
  <c r="O107" i="26"/>
  <c r="P107" i="26"/>
  <c r="S107" i="26"/>
  <c r="C108" i="26"/>
  <c r="G108" i="26"/>
  <c r="H108" i="26"/>
  <c r="J108" i="26"/>
  <c r="D108" i="26" s="1"/>
  <c r="K108" i="26"/>
  <c r="O108" i="26"/>
  <c r="P108" i="26"/>
  <c r="S108" i="26"/>
  <c r="G109" i="26"/>
  <c r="H109" i="26"/>
  <c r="J109" i="26"/>
  <c r="A109" i="26" s="1"/>
  <c r="K109" i="26"/>
  <c r="O109" i="26"/>
  <c r="P109" i="26"/>
  <c r="S109" i="26"/>
  <c r="G110" i="26"/>
  <c r="H110" i="26"/>
  <c r="J110" i="26"/>
  <c r="B110" i="26" s="1"/>
  <c r="K110" i="26"/>
  <c r="O110" i="26"/>
  <c r="P110" i="26"/>
  <c r="S110" i="26"/>
  <c r="G111" i="26"/>
  <c r="H111" i="26"/>
  <c r="J111" i="26"/>
  <c r="C111" i="26" s="1"/>
  <c r="K111" i="26"/>
  <c r="O111" i="26"/>
  <c r="P111" i="26"/>
  <c r="S111" i="26"/>
  <c r="G112" i="26"/>
  <c r="H112" i="26"/>
  <c r="J112" i="26"/>
  <c r="D112" i="26" s="1"/>
  <c r="K112" i="26"/>
  <c r="O112" i="26"/>
  <c r="P112" i="26"/>
  <c r="S112" i="26"/>
  <c r="G113" i="26"/>
  <c r="H113" i="26"/>
  <c r="J113" i="26"/>
  <c r="A113" i="26" s="1"/>
  <c r="K113" i="26"/>
  <c r="O113" i="26"/>
  <c r="P113" i="26"/>
  <c r="S113" i="26"/>
  <c r="G114" i="26"/>
  <c r="H114" i="26"/>
  <c r="J114" i="26"/>
  <c r="B114" i="26" s="1"/>
  <c r="K114" i="26"/>
  <c r="O114" i="26"/>
  <c r="P114" i="26"/>
  <c r="S114" i="26"/>
  <c r="G115" i="26"/>
  <c r="H115" i="26"/>
  <c r="J115" i="26"/>
  <c r="C115" i="26" s="1"/>
  <c r="K115" i="26"/>
  <c r="O115" i="26"/>
  <c r="P115" i="26"/>
  <c r="S115" i="26"/>
  <c r="G116" i="26"/>
  <c r="H116" i="26"/>
  <c r="J116" i="26"/>
  <c r="D116" i="26" s="1"/>
  <c r="K116" i="26"/>
  <c r="O116" i="26"/>
  <c r="P116" i="26"/>
  <c r="S116" i="26"/>
  <c r="G117" i="26"/>
  <c r="H117" i="26"/>
  <c r="J117" i="26"/>
  <c r="A117" i="26" s="1"/>
  <c r="K117" i="26"/>
  <c r="O117" i="26"/>
  <c r="P117" i="26"/>
  <c r="S117" i="26"/>
  <c r="G118" i="26"/>
  <c r="H118" i="26"/>
  <c r="J118" i="26"/>
  <c r="B118" i="26" s="1"/>
  <c r="K118" i="26"/>
  <c r="O118" i="26"/>
  <c r="P118" i="26"/>
  <c r="S118" i="26"/>
  <c r="G119" i="26"/>
  <c r="H119" i="26"/>
  <c r="J119" i="26"/>
  <c r="C119" i="26" s="1"/>
  <c r="K119" i="26"/>
  <c r="O119" i="26"/>
  <c r="P119" i="26"/>
  <c r="S119" i="26"/>
  <c r="O92" i="26"/>
  <c r="K92" i="26"/>
  <c r="J92" i="26"/>
  <c r="N92" i="26" s="1"/>
  <c r="H92" i="26"/>
  <c r="G92" i="26"/>
  <c r="S62" i="26"/>
  <c r="R62" i="26"/>
  <c r="P62" i="26"/>
  <c r="N62" i="26"/>
  <c r="D62" i="26"/>
  <c r="R92" i="26"/>
  <c r="P92" i="26"/>
  <c r="Q91" i="26"/>
  <c r="P91" i="26"/>
  <c r="R90" i="26"/>
  <c r="P90" i="26"/>
  <c r="G93" i="25"/>
  <c r="H93" i="25"/>
  <c r="J93" i="25"/>
  <c r="L93" i="25" s="1"/>
  <c r="K93" i="25"/>
  <c r="O93" i="25"/>
  <c r="P93" i="25"/>
  <c r="G94" i="25"/>
  <c r="H94" i="25"/>
  <c r="J94" i="25"/>
  <c r="K94" i="25"/>
  <c r="O94" i="25"/>
  <c r="P94" i="25"/>
  <c r="G95" i="25"/>
  <c r="H95" i="25"/>
  <c r="J95" i="25"/>
  <c r="K95" i="25"/>
  <c r="O95" i="25"/>
  <c r="P95" i="25"/>
  <c r="G96" i="25"/>
  <c r="H96" i="25"/>
  <c r="J96" i="25"/>
  <c r="K96" i="25"/>
  <c r="O96" i="25"/>
  <c r="P96" i="25"/>
  <c r="G97" i="25"/>
  <c r="H97" i="25"/>
  <c r="J97" i="25"/>
  <c r="K97" i="25"/>
  <c r="O97" i="25"/>
  <c r="P97" i="25"/>
  <c r="G98" i="25"/>
  <c r="H98" i="25"/>
  <c r="J98" i="25"/>
  <c r="N98" i="25" s="1"/>
  <c r="K98" i="25"/>
  <c r="O98" i="25"/>
  <c r="P98" i="25"/>
  <c r="G99" i="25"/>
  <c r="H99" i="25"/>
  <c r="J99" i="25"/>
  <c r="K99" i="25"/>
  <c r="O99" i="25"/>
  <c r="P99" i="25"/>
  <c r="G100" i="25"/>
  <c r="H100" i="25"/>
  <c r="J100" i="25"/>
  <c r="N100" i="25" s="1"/>
  <c r="K100" i="25"/>
  <c r="O100" i="25"/>
  <c r="P100" i="25"/>
  <c r="G101" i="25"/>
  <c r="H101" i="25"/>
  <c r="J101" i="25"/>
  <c r="K101" i="25"/>
  <c r="O101" i="25"/>
  <c r="P101" i="25"/>
  <c r="G102" i="25"/>
  <c r="H102" i="25"/>
  <c r="J102" i="25"/>
  <c r="K102" i="25"/>
  <c r="O102" i="25"/>
  <c r="P102" i="25"/>
  <c r="G103" i="25"/>
  <c r="H103" i="25"/>
  <c r="J103" i="25"/>
  <c r="K103" i="25"/>
  <c r="O103" i="25"/>
  <c r="P103" i="25"/>
  <c r="G104" i="25"/>
  <c r="H104" i="25"/>
  <c r="J104" i="25"/>
  <c r="K104" i="25"/>
  <c r="O104" i="25"/>
  <c r="P104" i="25"/>
  <c r="G105" i="25"/>
  <c r="H105" i="25"/>
  <c r="J105" i="25"/>
  <c r="K105" i="25"/>
  <c r="O105" i="25"/>
  <c r="P105" i="25"/>
  <c r="G106" i="25"/>
  <c r="H106" i="25"/>
  <c r="J106" i="25"/>
  <c r="K106" i="25"/>
  <c r="O106" i="25"/>
  <c r="P106" i="25"/>
  <c r="G107" i="25"/>
  <c r="H107" i="25"/>
  <c r="J107" i="25"/>
  <c r="K107" i="25"/>
  <c r="O107" i="25"/>
  <c r="P107" i="25"/>
  <c r="G108" i="25"/>
  <c r="H108" i="25"/>
  <c r="J108" i="25"/>
  <c r="K108" i="25"/>
  <c r="O108" i="25"/>
  <c r="P108" i="25"/>
  <c r="G109" i="25"/>
  <c r="H109" i="25"/>
  <c r="J109" i="25"/>
  <c r="K109" i="25"/>
  <c r="O109" i="25"/>
  <c r="P109" i="25"/>
  <c r="G110" i="25"/>
  <c r="H110" i="25"/>
  <c r="J110" i="25"/>
  <c r="R110" i="25" s="1"/>
  <c r="K110" i="25"/>
  <c r="O110" i="25"/>
  <c r="P110" i="25"/>
  <c r="G111" i="25"/>
  <c r="H111" i="25"/>
  <c r="J111" i="25"/>
  <c r="R111" i="25" s="1"/>
  <c r="K111" i="25"/>
  <c r="O111" i="25"/>
  <c r="P111" i="25"/>
  <c r="G112" i="25"/>
  <c r="H112" i="25"/>
  <c r="J112" i="25"/>
  <c r="M112" i="25" s="1"/>
  <c r="K112" i="25"/>
  <c r="O112" i="25"/>
  <c r="P112" i="25"/>
  <c r="G113" i="25"/>
  <c r="H113" i="25"/>
  <c r="J113" i="25"/>
  <c r="D113" i="25" s="1"/>
  <c r="K113" i="25"/>
  <c r="O113" i="25"/>
  <c r="P113" i="25"/>
  <c r="G114" i="25"/>
  <c r="H114" i="25"/>
  <c r="J114" i="25"/>
  <c r="B114" i="25" s="1"/>
  <c r="K114" i="25"/>
  <c r="O114" i="25"/>
  <c r="P114" i="25"/>
  <c r="G115" i="25"/>
  <c r="H115" i="25"/>
  <c r="I115" i="25"/>
  <c r="J115" i="25"/>
  <c r="A115" i="25" s="1"/>
  <c r="K115" i="25"/>
  <c r="O115" i="25"/>
  <c r="P115" i="25"/>
  <c r="G116" i="25"/>
  <c r="H116" i="25"/>
  <c r="J116" i="25"/>
  <c r="N116" i="25" s="1"/>
  <c r="K116" i="25"/>
  <c r="O116" i="25"/>
  <c r="P116" i="25"/>
  <c r="G117" i="25"/>
  <c r="H117" i="25"/>
  <c r="J117" i="25"/>
  <c r="K117" i="25"/>
  <c r="O117" i="25"/>
  <c r="P117" i="25"/>
  <c r="G118" i="25"/>
  <c r="H118" i="25"/>
  <c r="J118" i="25"/>
  <c r="N118" i="25" s="1"/>
  <c r="K118" i="25"/>
  <c r="O118" i="25"/>
  <c r="P118" i="25"/>
  <c r="G119" i="25"/>
  <c r="H119" i="25"/>
  <c r="J119" i="25"/>
  <c r="K119" i="25"/>
  <c r="O119" i="25"/>
  <c r="P119" i="25"/>
  <c r="O92" i="25"/>
  <c r="K92" i="25"/>
  <c r="J92" i="25"/>
  <c r="I92" i="25" s="1"/>
  <c r="H92" i="25"/>
  <c r="G92" i="25"/>
  <c r="P92" i="25"/>
  <c r="M92" i="25"/>
  <c r="P91" i="25"/>
  <c r="G123" i="24"/>
  <c r="H123" i="24"/>
  <c r="J123" i="24"/>
  <c r="O123" i="24"/>
  <c r="G124" i="24"/>
  <c r="H124" i="24"/>
  <c r="J124" i="24"/>
  <c r="O124" i="24"/>
  <c r="G125" i="24"/>
  <c r="H125" i="24"/>
  <c r="J125" i="24"/>
  <c r="O125" i="24"/>
  <c r="G126" i="24"/>
  <c r="H126" i="24"/>
  <c r="J126" i="24"/>
  <c r="O126" i="24"/>
  <c r="G127" i="24"/>
  <c r="H127" i="24"/>
  <c r="J127" i="24"/>
  <c r="O127" i="24"/>
  <c r="G128" i="24"/>
  <c r="H128" i="24"/>
  <c r="J128" i="24"/>
  <c r="N128" i="24" s="1"/>
  <c r="K128" i="24"/>
  <c r="O128" i="24"/>
  <c r="G129" i="24"/>
  <c r="H129" i="24"/>
  <c r="J129" i="24"/>
  <c r="N129" i="24" s="1"/>
  <c r="K129" i="24"/>
  <c r="O129" i="24"/>
  <c r="R129" i="24"/>
  <c r="G130" i="24"/>
  <c r="H130" i="24"/>
  <c r="J130" i="24"/>
  <c r="R130" i="24" s="1"/>
  <c r="K130" i="24"/>
  <c r="O130" i="24"/>
  <c r="G131" i="24"/>
  <c r="H131" i="24"/>
  <c r="J131" i="24"/>
  <c r="N131" i="24" s="1"/>
  <c r="K131" i="24"/>
  <c r="O131" i="24"/>
  <c r="G132" i="24"/>
  <c r="H132" i="24"/>
  <c r="J132" i="24"/>
  <c r="N132" i="24" s="1"/>
  <c r="K132" i="24"/>
  <c r="O132" i="24"/>
  <c r="R132" i="24"/>
  <c r="G133" i="24"/>
  <c r="H133" i="24"/>
  <c r="J133" i="24"/>
  <c r="N133" i="24" s="1"/>
  <c r="K133" i="24"/>
  <c r="O133" i="24"/>
  <c r="G134" i="24"/>
  <c r="H134" i="24"/>
  <c r="J134" i="24"/>
  <c r="N134" i="24" s="1"/>
  <c r="K134" i="24"/>
  <c r="O134" i="24"/>
  <c r="G135" i="24"/>
  <c r="H135" i="24"/>
  <c r="J135" i="24"/>
  <c r="N135" i="24" s="1"/>
  <c r="K135" i="24"/>
  <c r="O135" i="24"/>
  <c r="G136" i="24"/>
  <c r="H136" i="24"/>
  <c r="J136" i="24"/>
  <c r="N136" i="24" s="1"/>
  <c r="K136" i="24"/>
  <c r="O136" i="24"/>
  <c r="G137" i="24"/>
  <c r="H137" i="24"/>
  <c r="J137" i="24"/>
  <c r="N137" i="24" s="1"/>
  <c r="K137" i="24"/>
  <c r="O137" i="24"/>
  <c r="R137" i="24"/>
  <c r="G138" i="24"/>
  <c r="H138" i="24"/>
  <c r="J138" i="24"/>
  <c r="R138" i="24" s="1"/>
  <c r="K138" i="24"/>
  <c r="O138" i="24"/>
  <c r="G139" i="24"/>
  <c r="H139" i="24"/>
  <c r="J139" i="24"/>
  <c r="N139" i="24" s="1"/>
  <c r="K139" i="24"/>
  <c r="O139" i="24"/>
  <c r="G140" i="24"/>
  <c r="H140" i="24"/>
  <c r="J140" i="24"/>
  <c r="N140" i="24" s="1"/>
  <c r="K140" i="24"/>
  <c r="O140" i="24"/>
  <c r="G141" i="24"/>
  <c r="H141" i="24"/>
  <c r="J141" i="24"/>
  <c r="N141" i="24" s="1"/>
  <c r="K141" i="24"/>
  <c r="O141" i="24"/>
  <c r="R141" i="24"/>
  <c r="G142" i="24"/>
  <c r="H142" i="24"/>
  <c r="J142" i="24"/>
  <c r="N142" i="24" s="1"/>
  <c r="K142" i="24"/>
  <c r="O142" i="24"/>
  <c r="G143" i="24"/>
  <c r="H143" i="24"/>
  <c r="J143" i="24"/>
  <c r="N143" i="24" s="1"/>
  <c r="K143" i="24"/>
  <c r="O143" i="24"/>
  <c r="R143" i="24"/>
  <c r="G144" i="24"/>
  <c r="H144" i="24"/>
  <c r="J144" i="24"/>
  <c r="L144" i="24" s="1"/>
  <c r="K144" i="24"/>
  <c r="O144" i="24"/>
  <c r="G145" i="24"/>
  <c r="H145" i="24"/>
  <c r="J145" i="24"/>
  <c r="L145" i="24" s="1"/>
  <c r="K145" i="24"/>
  <c r="O145" i="24"/>
  <c r="G146" i="24"/>
  <c r="H146" i="24"/>
  <c r="J146" i="24"/>
  <c r="I146" i="24" s="1"/>
  <c r="K146" i="24"/>
  <c r="L146" i="24"/>
  <c r="N146" i="24"/>
  <c r="O146" i="24"/>
  <c r="G147" i="24"/>
  <c r="H147" i="24"/>
  <c r="I147" i="24"/>
  <c r="J147" i="24"/>
  <c r="A147" i="24" s="1"/>
  <c r="K147" i="24"/>
  <c r="L147" i="24"/>
  <c r="M147" i="24"/>
  <c r="N147" i="24"/>
  <c r="O147" i="24"/>
  <c r="R147" i="24"/>
  <c r="G148" i="24"/>
  <c r="H148" i="24"/>
  <c r="J148" i="24"/>
  <c r="L148" i="24" s="1"/>
  <c r="K148" i="24"/>
  <c r="O148" i="24"/>
  <c r="G149" i="24"/>
  <c r="H149" i="24"/>
  <c r="J149" i="24"/>
  <c r="L149" i="24" s="1"/>
  <c r="K149" i="24"/>
  <c r="O149" i="24"/>
  <c r="O122" i="24"/>
  <c r="J122" i="24"/>
  <c r="B122" i="24" s="1"/>
  <c r="H122" i="24"/>
  <c r="G122" i="24"/>
  <c r="Q91" i="24"/>
  <c r="G123" i="8"/>
  <c r="H123" i="8"/>
  <c r="J123" i="8"/>
  <c r="O123" i="8" s="1"/>
  <c r="S123" i="8" s="1"/>
  <c r="G124" i="8"/>
  <c r="H124" i="8"/>
  <c r="J124" i="8"/>
  <c r="B124" i="8" s="1"/>
  <c r="G125" i="8"/>
  <c r="H125" i="8"/>
  <c r="J125" i="8"/>
  <c r="G126" i="8"/>
  <c r="H126" i="8"/>
  <c r="J126" i="8"/>
  <c r="B126" i="8" s="1"/>
  <c r="G127" i="8"/>
  <c r="H127" i="8"/>
  <c r="J127" i="8"/>
  <c r="O127" i="8" s="1"/>
  <c r="S127" i="8" s="1"/>
  <c r="G128" i="8"/>
  <c r="H128" i="8"/>
  <c r="J128" i="8"/>
  <c r="B128" i="8" s="1"/>
  <c r="K128" i="8"/>
  <c r="G129" i="8"/>
  <c r="H129" i="8"/>
  <c r="J129" i="8"/>
  <c r="A129" i="8" s="1"/>
  <c r="K129" i="8"/>
  <c r="G130" i="8"/>
  <c r="H130" i="8"/>
  <c r="J130" i="8"/>
  <c r="F130" i="8" s="1"/>
  <c r="K130" i="8"/>
  <c r="S130" i="8"/>
  <c r="G131" i="8"/>
  <c r="H131" i="8"/>
  <c r="J131" i="8"/>
  <c r="B131" i="8" s="1"/>
  <c r="K131" i="8"/>
  <c r="G132" i="8"/>
  <c r="H132" i="8"/>
  <c r="J132" i="8"/>
  <c r="B132" i="8" s="1"/>
  <c r="K132" i="8"/>
  <c r="G133" i="8"/>
  <c r="H133" i="8"/>
  <c r="J133" i="8"/>
  <c r="A133" i="8" s="1"/>
  <c r="K133" i="8"/>
  <c r="G134" i="8"/>
  <c r="H134" i="8"/>
  <c r="J134" i="8"/>
  <c r="F134" i="8" s="1"/>
  <c r="K134" i="8"/>
  <c r="G135" i="8"/>
  <c r="H135" i="8"/>
  <c r="J135" i="8"/>
  <c r="B135" i="8" s="1"/>
  <c r="K135" i="8"/>
  <c r="S135" i="8"/>
  <c r="G136" i="8"/>
  <c r="H136" i="8"/>
  <c r="J136" i="8"/>
  <c r="N136" i="8" s="1"/>
  <c r="K136" i="8"/>
  <c r="G137" i="8"/>
  <c r="H137" i="8"/>
  <c r="J137" i="8"/>
  <c r="C137" i="8" s="1"/>
  <c r="K137" i="8"/>
  <c r="G138" i="8"/>
  <c r="H138" i="8"/>
  <c r="J138" i="8"/>
  <c r="F138" i="8" s="1"/>
  <c r="K138" i="8"/>
  <c r="G139" i="8"/>
  <c r="H139" i="8"/>
  <c r="J139" i="8"/>
  <c r="B139" i="8" s="1"/>
  <c r="K139" i="8"/>
  <c r="G140" i="8"/>
  <c r="H140" i="8"/>
  <c r="J140" i="8"/>
  <c r="B140" i="8" s="1"/>
  <c r="K140" i="8"/>
  <c r="G141" i="8"/>
  <c r="H141" i="8"/>
  <c r="J141" i="8"/>
  <c r="I141" i="8" s="1"/>
  <c r="P141" i="8" s="1"/>
  <c r="K141" i="8"/>
  <c r="G142" i="8"/>
  <c r="H142" i="8"/>
  <c r="J142" i="8"/>
  <c r="L142" i="8" s="1"/>
  <c r="K142" i="8"/>
  <c r="G143" i="8"/>
  <c r="H143" i="8"/>
  <c r="J143" i="8"/>
  <c r="B143" i="8" s="1"/>
  <c r="K143" i="8"/>
  <c r="G144" i="8"/>
  <c r="H144" i="8"/>
  <c r="J144" i="8"/>
  <c r="F144" i="8" s="1"/>
  <c r="K144" i="8"/>
  <c r="G145" i="8"/>
  <c r="H145" i="8"/>
  <c r="J145" i="8"/>
  <c r="R145" i="8" s="1"/>
  <c r="K145" i="8"/>
  <c r="G146" i="8"/>
  <c r="H146" i="8"/>
  <c r="J146" i="8"/>
  <c r="O146" i="8" s="1"/>
  <c r="K146" i="8"/>
  <c r="G147" i="8"/>
  <c r="H147" i="8"/>
  <c r="J147" i="8"/>
  <c r="B147" i="8" s="1"/>
  <c r="K147" i="8"/>
  <c r="G148" i="8"/>
  <c r="H148" i="8"/>
  <c r="J148" i="8"/>
  <c r="D148" i="8" s="1"/>
  <c r="K148" i="8"/>
  <c r="G149" i="8"/>
  <c r="H149" i="8"/>
  <c r="J149" i="8"/>
  <c r="B149" i="8" s="1"/>
  <c r="K149" i="8"/>
  <c r="R149" i="8"/>
  <c r="J122" i="8"/>
  <c r="O122" i="8" s="1"/>
  <c r="H122" i="8"/>
  <c r="G122" i="8"/>
  <c r="M120" i="8"/>
  <c r="K120" i="8"/>
  <c r="J120" i="8"/>
  <c r="L120" i="8" s="1"/>
  <c r="H120" i="8"/>
  <c r="G120" i="8"/>
  <c r="E120" i="8"/>
  <c r="K97" i="43"/>
  <c r="K96" i="43"/>
  <c r="K95" i="43"/>
  <c r="K94" i="43"/>
  <c r="L94" i="43" s="1"/>
  <c r="D94" i="43" s="1"/>
  <c r="K93" i="43"/>
  <c r="L93" i="43" s="1"/>
  <c r="D93" i="43" s="1"/>
  <c r="K122" i="48"/>
  <c r="K92" i="43"/>
  <c r="L92" i="43" s="1"/>
  <c r="K127" i="24"/>
  <c r="L127" i="24" s="1"/>
  <c r="K127" i="8"/>
  <c r="K126" i="24"/>
  <c r="K126" i="8"/>
  <c r="K125" i="24"/>
  <c r="L125" i="24" s="1"/>
  <c r="K125" i="8"/>
  <c r="K124" i="24"/>
  <c r="K124" i="8"/>
  <c r="K123" i="24"/>
  <c r="K123" i="8"/>
  <c r="K122" i="24"/>
  <c r="K122" i="8"/>
  <c r="G432" i="27"/>
  <c r="B432" i="27"/>
  <c r="B249" i="32" s="1"/>
  <c r="G431" i="27"/>
  <c r="B431" i="27"/>
  <c r="B248" i="32" s="1"/>
  <c r="G430" i="27"/>
  <c r="B430" i="27"/>
  <c r="B247" i="32" s="1"/>
  <c r="G429" i="27"/>
  <c r="B429" i="27"/>
  <c r="B246" i="32" s="1"/>
  <c r="G428" i="27"/>
  <c r="B428" i="27"/>
  <c r="B245" i="32" s="1"/>
  <c r="G427" i="27"/>
  <c r="B427" i="27"/>
  <c r="B244" i="32" s="1"/>
  <c r="G426" i="27"/>
  <c r="B426" i="27"/>
  <c r="B243" i="32" s="1"/>
  <c r="G425" i="27"/>
  <c r="B425" i="27"/>
  <c r="B242" i="32" s="1"/>
  <c r="G422" i="27"/>
  <c r="B422" i="27"/>
  <c r="B239" i="32" s="1"/>
  <c r="G421" i="27"/>
  <c r="B421" i="27"/>
  <c r="B238" i="32" s="1"/>
  <c r="G420" i="27"/>
  <c r="B420" i="27"/>
  <c r="B237" i="32" s="1"/>
  <c r="G419" i="27"/>
  <c r="B419" i="27"/>
  <c r="B236" i="32" s="1"/>
  <c r="G418" i="27"/>
  <c r="B418" i="27"/>
  <c r="B235" i="32" s="1"/>
  <c r="C66" i="40"/>
  <c r="B66" i="40"/>
  <c r="B64" i="40"/>
  <c r="C64" i="40"/>
  <c r="B65" i="40"/>
  <c r="C65" i="40"/>
  <c r="C63" i="40"/>
  <c r="B63" i="40"/>
  <c r="B62" i="40"/>
  <c r="C62" i="40"/>
  <c r="C61" i="40"/>
  <c r="B61" i="40"/>
  <c r="A66" i="40"/>
  <c r="J66" i="40" s="1"/>
  <c r="A349" i="32" s="1"/>
  <c r="A64" i="40"/>
  <c r="J64" i="40" s="1"/>
  <c r="A347" i="32" s="1"/>
  <c r="A65" i="40"/>
  <c r="J65" i="40" s="1"/>
  <c r="A348" i="32" s="1"/>
  <c r="A63" i="40"/>
  <c r="J63" i="40" s="1"/>
  <c r="A346" i="32" s="1"/>
  <c r="A62" i="40"/>
  <c r="J62" i="40" s="1"/>
  <c r="A345" i="32" s="1"/>
  <c r="A61" i="40"/>
  <c r="J61" i="40" s="1"/>
  <c r="A344" i="32" s="1"/>
  <c r="G203" i="7"/>
  <c r="G204" i="7"/>
  <c r="G205" i="7"/>
  <c r="G206" i="7"/>
  <c r="G207" i="7"/>
  <c r="G208" i="7"/>
  <c r="G202" i="7"/>
  <c r="G200" i="7"/>
  <c r="G201" i="7"/>
  <c r="G199" i="7"/>
  <c r="G197" i="7"/>
  <c r="G198" i="7"/>
  <c r="G196" i="7"/>
  <c r="G192" i="7"/>
  <c r="G193" i="7"/>
  <c r="G194" i="7"/>
  <c r="G195" i="7"/>
  <c r="G191" i="7"/>
  <c r="G134" i="13"/>
  <c r="G132" i="13"/>
  <c r="G133" i="13"/>
  <c r="G131" i="13"/>
  <c r="G130" i="13"/>
  <c r="G129" i="13"/>
  <c r="G124" i="13"/>
  <c r="G125" i="13"/>
  <c r="G126" i="13"/>
  <c r="G127" i="13"/>
  <c r="G128" i="13"/>
  <c r="G123" i="13"/>
  <c r="A130" i="13"/>
  <c r="E130" i="13" s="1"/>
  <c r="A128" i="13"/>
  <c r="E128" i="13" s="1"/>
  <c r="A127" i="13"/>
  <c r="E127" i="13" s="1"/>
  <c r="A124" i="13"/>
  <c r="E124" i="13" s="1"/>
  <c r="A125" i="13"/>
  <c r="E125" i="13" s="1"/>
  <c r="A123" i="13"/>
  <c r="E123" i="13" s="1"/>
  <c r="A197" i="7"/>
  <c r="E197" i="7" s="1"/>
  <c r="A195" i="7"/>
  <c r="E195" i="7" s="1"/>
  <c r="A194" i="7"/>
  <c r="E194" i="7" s="1"/>
  <c r="A193" i="7"/>
  <c r="E193" i="7" s="1"/>
  <c r="A192" i="7"/>
  <c r="E192" i="7" s="1"/>
  <c r="B70" i="11"/>
  <c r="C70" i="11" s="1"/>
  <c r="D70" i="11" s="1"/>
  <c r="E70" i="11" s="1"/>
  <c r="F70" i="11" s="1"/>
  <c r="G70" i="11" s="1"/>
  <c r="H70" i="11" s="1"/>
  <c r="I70" i="11" s="1"/>
  <c r="J70" i="11" s="1"/>
  <c r="K70" i="11" s="1"/>
  <c r="L70" i="11" s="1"/>
  <c r="M70" i="11" s="1"/>
  <c r="N70" i="11" s="1"/>
  <c r="O70" i="11" s="1"/>
  <c r="P70" i="11" s="1"/>
  <c r="Q70" i="11" s="1"/>
  <c r="R70" i="11" s="1"/>
  <c r="S70" i="11" s="1"/>
  <c r="T70" i="11" s="1"/>
  <c r="U70" i="11" s="1"/>
  <c r="V70" i="11" s="1"/>
  <c r="W70" i="11" s="1"/>
  <c r="X70" i="11" s="1"/>
  <c r="Y70" i="11" s="1"/>
  <c r="Z70" i="11" s="1"/>
  <c r="AA70" i="11" s="1"/>
  <c r="B68" i="11"/>
  <c r="C68" i="11" s="1"/>
  <c r="D68" i="11" s="1"/>
  <c r="E68" i="11" s="1"/>
  <c r="F68" i="11" s="1"/>
  <c r="G68" i="11" s="1"/>
  <c r="H68" i="11" s="1"/>
  <c r="I68" i="11" s="1"/>
  <c r="J68" i="11" s="1"/>
  <c r="K68" i="11" s="1"/>
  <c r="L68" i="11" s="1"/>
  <c r="M68" i="11" s="1"/>
  <c r="N68" i="11" s="1"/>
  <c r="O68" i="11" s="1"/>
  <c r="P68" i="11" s="1"/>
  <c r="Q68" i="11" s="1"/>
  <c r="R68" i="11" s="1"/>
  <c r="S68" i="11" s="1"/>
  <c r="T68" i="11" s="1"/>
  <c r="U68" i="11" s="1"/>
  <c r="V68" i="11" s="1"/>
  <c r="W68" i="11" s="1"/>
  <c r="X68" i="11" s="1"/>
  <c r="Y68" i="11" s="1"/>
  <c r="Z68" i="11" s="1"/>
  <c r="AA68" i="11" s="1"/>
  <c r="B69" i="11"/>
  <c r="C69" i="11" s="1"/>
  <c r="D69" i="11" s="1"/>
  <c r="E69" i="11" s="1"/>
  <c r="F69" i="11" s="1"/>
  <c r="G69" i="11" s="1"/>
  <c r="H69" i="11" s="1"/>
  <c r="I69" i="11" s="1"/>
  <c r="J69" i="11" s="1"/>
  <c r="K69" i="11" s="1"/>
  <c r="L69" i="11" s="1"/>
  <c r="M69" i="11" s="1"/>
  <c r="N69" i="11" s="1"/>
  <c r="O69" i="11" s="1"/>
  <c r="P69" i="11" s="1"/>
  <c r="Q69" i="11" s="1"/>
  <c r="R69" i="11" s="1"/>
  <c r="S69" i="11" s="1"/>
  <c r="T69" i="11" s="1"/>
  <c r="U69" i="11" s="1"/>
  <c r="V69" i="11" s="1"/>
  <c r="W69" i="11" s="1"/>
  <c r="X69" i="11" s="1"/>
  <c r="Y69" i="11" s="1"/>
  <c r="Z69" i="11" s="1"/>
  <c r="AA69" i="11" s="1"/>
  <c r="B67" i="11"/>
  <c r="C67" i="11" s="1"/>
  <c r="D67" i="11" s="1"/>
  <c r="E67" i="11" s="1"/>
  <c r="F67" i="11" s="1"/>
  <c r="G67" i="11" s="1"/>
  <c r="H67" i="11" s="1"/>
  <c r="I67" i="11" s="1"/>
  <c r="J67" i="11" s="1"/>
  <c r="K67" i="11" s="1"/>
  <c r="L67" i="11" s="1"/>
  <c r="M67" i="11" s="1"/>
  <c r="N67" i="11" s="1"/>
  <c r="O67" i="11" s="1"/>
  <c r="P67" i="11" s="1"/>
  <c r="Q67" i="11" s="1"/>
  <c r="R67" i="11" s="1"/>
  <c r="S67" i="11" s="1"/>
  <c r="T67" i="11" s="1"/>
  <c r="U67" i="11" s="1"/>
  <c r="V67" i="11" s="1"/>
  <c r="W67" i="11" s="1"/>
  <c r="X67" i="11" s="1"/>
  <c r="Y67" i="11" s="1"/>
  <c r="Z67" i="11" s="1"/>
  <c r="AA67" i="11" s="1"/>
  <c r="B66" i="11"/>
  <c r="C66" i="11" s="1"/>
  <c r="D66" i="11" s="1"/>
  <c r="E66" i="11" s="1"/>
  <c r="F66" i="11" s="1"/>
  <c r="G66" i="11" s="1"/>
  <c r="H66" i="11" s="1"/>
  <c r="I66" i="11" s="1"/>
  <c r="J66" i="11" s="1"/>
  <c r="K66" i="11" s="1"/>
  <c r="L66" i="11" s="1"/>
  <c r="M66" i="11" s="1"/>
  <c r="N66" i="11" s="1"/>
  <c r="O66" i="11" s="1"/>
  <c r="P66" i="11" s="1"/>
  <c r="Q66" i="11" s="1"/>
  <c r="R66" i="11" s="1"/>
  <c r="S66" i="11" s="1"/>
  <c r="T66" i="11" s="1"/>
  <c r="U66" i="11" s="1"/>
  <c r="V66" i="11" s="1"/>
  <c r="W66" i="11" s="1"/>
  <c r="X66" i="11" s="1"/>
  <c r="Y66" i="11" s="1"/>
  <c r="Z66" i="11" s="1"/>
  <c r="AA66" i="11" s="1"/>
  <c r="B65" i="11"/>
  <c r="C65" i="11" s="1"/>
  <c r="D65" i="11" s="1"/>
  <c r="E65" i="11" s="1"/>
  <c r="F65" i="11" s="1"/>
  <c r="G65" i="11" s="1"/>
  <c r="H65" i="11" s="1"/>
  <c r="I65" i="11" s="1"/>
  <c r="J65" i="11" s="1"/>
  <c r="K65" i="11" s="1"/>
  <c r="L65" i="11" s="1"/>
  <c r="M65" i="11" s="1"/>
  <c r="N65" i="11" s="1"/>
  <c r="O65" i="11" s="1"/>
  <c r="P65" i="11" s="1"/>
  <c r="Q65" i="11" s="1"/>
  <c r="R65" i="11" s="1"/>
  <c r="S65" i="11" s="1"/>
  <c r="T65" i="11" s="1"/>
  <c r="U65" i="11" s="1"/>
  <c r="V65" i="11" s="1"/>
  <c r="W65" i="11" s="1"/>
  <c r="X65" i="11" s="1"/>
  <c r="Y65" i="11" s="1"/>
  <c r="Z65" i="11" s="1"/>
  <c r="AA65" i="11" s="1"/>
  <c r="A70" i="11"/>
  <c r="A68" i="11"/>
  <c r="A69" i="11"/>
  <c r="A67" i="11"/>
  <c r="A66" i="11"/>
  <c r="A65" i="11"/>
  <c r="B233" i="32"/>
  <c r="C233" i="32"/>
  <c r="F233" i="32" s="1"/>
  <c r="E233" i="32" s="1"/>
  <c r="G233" i="32"/>
  <c r="B234" i="32"/>
  <c r="C234" i="32"/>
  <c r="F234" i="32" s="1"/>
  <c r="E234" i="32" s="1"/>
  <c r="G234" i="32"/>
  <c r="K119" i="32"/>
  <c r="J119" i="32"/>
  <c r="K118" i="32"/>
  <c r="J118" i="32"/>
  <c r="K117" i="32"/>
  <c r="J117" i="32"/>
  <c r="B56" i="32"/>
  <c r="C56" i="32"/>
  <c r="D56" i="32"/>
  <c r="E56" i="32"/>
  <c r="F56" i="32"/>
  <c r="G56" i="32"/>
  <c r="H56" i="32"/>
  <c r="C232" i="32"/>
  <c r="F232" i="32" s="1"/>
  <c r="E232" i="32" s="1"/>
  <c r="B415" i="27"/>
  <c r="B232" i="32" s="1"/>
  <c r="G414" i="27"/>
  <c r="C231" i="32" s="1"/>
  <c r="F231" i="32" s="1"/>
  <c r="E231" i="32" s="1"/>
  <c r="B414" i="27"/>
  <c r="B231" i="32" s="1"/>
  <c r="G413" i="27"/>
  <c r="G230" i="32" s="1"/>
  <c r="B413" i="27"/>
  <c r="B230" i="32" s="1"/>
  <c r="G412" i="27"/>
  <c r="C229" i="32" s="1"/>
  <c r="F229" i="32" s="1"/>
  <c r="E229" i="32" s="1"/>
  <c r="B412" i="27"/>
  <c r="B229" i="32" s="1"/>
  <c r="G411" i="27"/>
  <c r="C228" i="32" s="1"/>
  <c r="F228" i="32" s="1"/>
  <c r="E228" i="32" s="1"/>
  <c r="B228" i="32"/>
  <c r="D323" i="27"/>
  <c r="B133" i="13" s="1"/>
  <c r="A133" i="13" s="1"/>
  <c r="E133" i="13" s="1"/>
  <c r="D322" i="27"/>
  <c r="B132" i="13" s="1"/>
  <c r="A132" i="13" s="1"/>
  <c r="E132" i="13" s="1"/>
  <c r="D321" i="27"/>
  <c r="B199" i="7" s="1"/>
  <c r="A199" i="7" s="1"/>
  <c r="E199" i="7" s="1"/>
  <c r="D268" i="27"/>
  <c r="B129" i="13" s="1"/>
  <c r="A129" i="13" s="1"/>
  <c r="E129" i="13" s="1"/>
  <c r="D241" i="27"/>
  <c r="B139" i="13" s="1"/>
  <c r="A139" i="13" s="1"/>
  <c r="E139" i="13" s="1"/>
  <c r="T138" i="8" l="1"/>
  <c r="A92" i="25"/>
  <c r="E92" i="26"/>
  <c r="B62" i="26"/>
  <c r="F62" i="26"/>
  <c r="M62" i="26"/>
  <c r="N86" i="26"/>
  <c r="I86" i="26"/>
  <c r="N82" i="26"/>
  <c r="N79" i="26"/>
  <c r="R77" i="26"/>
  <c r="M77" i="26"/>
  <c r="N76" i="26"/>
  <c r="N93" i="45"/>
  <c r="C62" i="26"/>
  <c r="I62" i="26"/>
  <c r="R143" i="8"/>
  <c r="N130" i="8"/>
  <c r="N115" i="25"/>
  <c r="A62" i="26"/>
  <c r="E62" i="26"/>
  <c r="N118" i="26"/>
  <c r="N81" i="26"/>
  <c r="N78" i="26"/>
  <c r="N77" i="26"/>
  <c r="I77" i="26"/>
  <c r="N105" i="45"/>
  <c r="R142" i="24"/>
  <c r="I110" i="26"/>
  <c r="N89" i="26"/>
  <c r="N140" i="48"/>
  <c r="I140" i="48"/>
  <c r="R134" i="24"/>
  <c r="O143" i="8"/>
  <c r="N143" i="8"/>
  <c r="S133" i="8"/>
  <c r="R140" i="24"/>
  <c r="R135" i="24"/>
  <c r="N110" i="26"/>
  <c r="A102" i="26"/>
  <c r="D97" i="26"/>
  <c r="N96" i="26"/>
  <c r="L89" i="26"/>
  <c r="C84" i="26"/>
  <c r="R82" i="26"/>
  <c r="N101" i="45"/>
  <c r="L117" i="43"/>
  <c r="M140" i="48"/>
  <c r="T143" i="8"/>
  <c r="L143" i="8"/>
  <c r="R132" i="8"/>
  <c r="N112" i="26"/>
  <c r="L109" i="26"/>
  <c r="N108" i="26"/>
  <c r="C119" i="45"/>
  <c r="N95" i="45"/>
  <c r="N135" i="48"/>
  <c r="N134" i="48"/>
  <c r="I134" i="48"/>
  <c r="N127" i="48"/>
  <c r="C118" i="26"/>
  <c r="C89" i="26"/>
  <c r="L86" i="26"/>
  <c r="L77" i="26"/>
  <c r="I146" i="48"/>
  <c r="N136" i="48"/>
  <c r="I136" i="48"/>
  <c r="A147" i="8"/>
  <c r="S142" i="8"/>
  <c r="L122" i="8"/>
  <c r="I147" i="8"/>
  <c r="P147" i="8" s="1"/>
  <c r="O142" i="8"/>
  <c r="N148" i="24"/>
  <c r="I148" i="24"/>
  <c r="N144" i="24"/>
  <c r="R133" i="24"/>
  <c r="L124" i="24"/>
  <c r="T147" i="8"/>
  <c r="M147" i="8"/>
  <c r="C143" i="8"/>
  <c r="N142" i="8"/>
  <c r="N133" i="8"/>
  <c r="I133" i="8"/>
  <c r="P133" i="8" s="1"/>
  <c r="S131" i="8"/>
  <c r="N129" i="8"/>
  <c r="O124" i="8"/>
  <c r="S124" i="8" s="1"/>
  <c r="M148" i="24"/>
  <c r="R146" i="24"/>
  <c r="M144" i="24"/>
  <c r="R139" i="24"/>
  <c r="N138" i="24"/>
  <c r="R136" i="24"/>
  <c r="R131" i="24"/>
  <c r="N130" i="24"/>
  <c r="R128" i="24"/>
  <c r="M115" i="25"/>
  <c r="R118" i="26"/>
  <c r="M118" i="26"/>
  <c r="I118" i="26"/>
  <c r="A118" i="26"/>
  <c r="R110" i="26"/>
  <c r="M110" i="26"/>
  <c r="R89" i="26"/>
  <c r="M89" i="26"/>
  <c r="I89" i="26"/>
  <c r="A89" i="26"/>
  <c r="N85" i="26"/>
  <c r="L73" i="26"/>
  <c r="N72" i="26"/>
  <c r="N66" i="26"/>
  <c r="I66" i="26"/>
  <c r="N99" i="45"/>
  <c r="N146" i="48"/>
  <c r="N144" i="48"/>
  <c r="A140" i="48"/>
  <c r="N139" i="48"/>
  <c r="N138" i="48"/>
  <c r="M136" i="48"/>
  <c r="M132" i="48"/>
  <c r="N131" i="48"/>
  <c r="O147" i="8"/>
  <c r="G229" i="32"/>
  <c r="N147" i="8"/>
  <c r="O133" i="8"/>
  <c r="S129" i="8"/>
  <c r="I144" i="24"/>
  <c r="L127" i="8"/>
  <c r="C127" i="8" s="1"/>
  <c r="S147" i="8"/>
  <c r="S143" i="8"/>
  <c r="M143" i="8"/>
  <c r="I143" i="8"/>
  <c r="P143" i="8" s="1"/>
  <c r="A143" i="8"/>
  <c r="F142" i="8"/>
  <c r="T133" i="8"/>
  <c r="M133" i="8"/>
  <c r="R128" i="8"/>
  <c r="N149" i="24"/>
  <c r="N145" i="24"/>
  <c r="L118" i="26"/>
  <c r="C102" i="26"/>
  <c r="L93" i="26"/>
  <c r="A86" i="26"/>
  <c r="R66" i="26"/>
  <c r="M66" i="26"/>
  <c r="N109" i="45"/>
  <c r="N97" i="45"/>
  <c r="L119" i="43"/>
  <c r="N114" i="43"/>
  <c r="A134" i="48"/>
  <c r="L131" i="48"/>
  <c r="A110" i="26"/>
  <c r="A136" i="48"/>
  <c r="C149" i="8"/>
  <c r="A148" i="24"/>
  <c r="A117" i="25"/>
  <c r="R117" i="25"/>
  <c r="A109" i="25"/>
  <c r="R109" i="25"/>
  <c r="D106" i="25"/>
  <c r="R106" i="25"/>
  <c r="A101" i="25"/>
  <c r="R101" i="25"/>
  <c r="B100" i="25"/>
  <c r="R100" i="25"/>
  <c r="F99" i="25"/>
  <c r="R99" i="25"/>
  <c r="B96" i="25"/>
  <c r="R96" i="25"/>
  <c r="D94" i="25"/>
  <c r="R94" i="25"/>
  <c r="C92" i="26"/>
  <c r="C116" i="26"/>
  <c r="D113" i="26"/>
  <c r="D105" i="26"/>
  <c r="C100" i="26"/>
  <c r="D85" i="26"/>
  <c r="D82" i="26"/>
  <c r="D74" i="26"/>
  <c r="C64" i="26"/>
  <c r="B111" i="45"/>
  <c r="B107" i="45"/>
  <c r="B103" i="45"/>
  <c r="B99" i="45"/>
  <c r="B95" i="45"/>
  <c r="C142" i="48"/>
  <c r="C138" i="48"/>
  <c r="O149" i="8"/>
  <c r="I149" i="8"/>
  <c r="P149" i="8" s="1"/>
  <c r="O138" i="8"/>
  <c r="N135" i="8"/>
  <c r="N132" i="8"/>
  <c r="N131" i="8"/>
  <c r="N128" i="8"/>
  <c r="A149" i="24"/>
  <c r="A145" i="24"/>
  <c r="L123" i="24"/>
  <c r="M123" i="24" s="1"/>
  <c r="N123" i="24" s="1"/>
  <c r="L92" i="25"/>
  <c r="R92" i="25"/>
  <c r="F114" i="25"/>
  <c r="R114" i="25"/>
  <c r="A113" i="25"/>
  <c r="R113" i="25"/>
  <c r="B108" i="25"/>
  <c r="R108" i="25"/>
  <c r="D108" i="25"/>
  <c r="I107" i="25"/>
  <c r="R107" i="25"/>
  <c r="B104" i="25"/>
  <c r="R104" i="25"/>
  <c r="D102" i="25"/>
  <c r="R102" i="25"/>
  <c r="A97" i="25"/>
  <c r="R97" i="25"/>
  <c r="D94" i="26"/>
  <c r="R85" i="26"/>
  <c r="M85" i="26"/>
  <c r="I85" i="26"/>
  <c r="C85" i="26"/>
  <c r="M82" i="26"/>
  <c r="I82" i="26"/>
  <c r="A82" i="26"/>
  <c r="D81" i="26"/>
  <c r="D78" i="26"/>
  <c r="N74" i="26"/>
  <c r="I74" i="26"/>
  <c r="A74" i="26"/>
  <c r="D70" i="26"/>
  <c r="N111" i="45"/>
  <c r="N107" i="45"/>
  <c r="N103" i="45"/>
  <c r="C114" i="43"/>
  <c r="N147" i="48"/>
  <c r="C146" i="48"/>
  <c r="N142" i="48"/>
  <c r="I142" i="48"/>
  <c r="A142" i="48"/>
  <c r="M138" i="48"/>
  <c r="I138" i="48"/>
  <c r="A138" i="48"/>
  <c r="C124" i="48"/>
  <c r="B200" i="7"/>
  <c r="A200" i="7" s="1"/>
  <c r="E200" i="7" s="1"/>
  <c r="I120" i="8"/>
  <c r="P120" i="8" s="1"/>
  <c r="R120" i="8"/>
  <c r="N149" i="8"/>
  <c r="S145" i="8"/>
  <c r="B142" i="8"/>
  <c r="L138" i="8"/>
  <c r="L135" i="8"/>
  <c r="L132" i="8"/>
  <c r="L131" i="8"/>
  <c r="B129" i="8"/>
  <c r="L128" i="8"/>
  <c r="M149" i="24"/>
  <c r="I149" i="24"/>
  <c r="R148" i="24"/>
  <c r="A146" i="24"/>
  <c r="M145" i="24"/>
  <c r="I145" i="24"/>
  <c r="R144" i="24"/>
  <c r="D92" i="25"/>
  <c r="F118" i="25"/>
  <c r="R118" i="25"/>
  <c r="B112" i="25"/>
  <c r="R112" i="25"/>
  <c r="D112" i="25"/>
  <c r="N109" i="25"/>
  <c r="N108" i="25"/>
  <c r="I108" i="25"/>
  <c r="N106" i="25"/>
  <c r="A105" i="25"/>
  <c r="R105" i="25"/>
  <c r="L101" i="25"/>
  <c r="L100" i="25"/>
  <c r="N99" i="25"/>
  <c r="N96" i="25"/>
  <c r="F95" i="25"/>
  <c r="R95" i="25"/>
  <c r="A92" i="26"/>
  <c r="F92" i="26"/>
  <c r="C106" i="26"/>
  <c r="N105" i="26"/>
  <c r="N94" i="26"/>
  <c r="I94" i="26"/>
  <c r="A94" i="26"/>
  <c r="L85" i="26"/>
  <c r="A85" i="26"/>
  <c r="L82" i="26"/>
  <c r="R81" i="26"/>
  <c r="M81" i="26"/>
  <c r="I81" i="26"/>
  <c r="C81" i="26"/>
  <c r="C80" i="26"/>
  <c r="R78" i="26"/>
  <c r="M78" i="26"/>
  <c r="I78" i="26"/>
  <c r="A78" i="26"/>
  <c r="C77" i="26"/>
  <c r="C76" i="26"/>
  <c r="R74" i="26"/>
  <c r="M74" i="26"/>
  <c r="C72" i="26"/>
  <c r="N70" i="26"/>
  <c r="I70" i="26"/>
  <c r="A70" i="26"/>
  <c r="L69" i="26"/>
  <c r="N68" i="26"/>
  <c r="D66" i="26"/>
  <c r="A92" i="45"/>
  <c r="C117" i="45"/>
  <c r="N114" i="45"/>
  <c r="F113" i="45"/>
  <c r="L112" i="45"/>
  <c r="L111" i="45"/>
  <c r="F109" i="45"/>
  <c r="L108" i="45"/>
  <c r="L107" i="45"/>
  <c r="F105" i="45"/>
  <c r="L104" i="45"/>
  <c r="L103" i="45"/>
  <c r="F101" i="45"/>
  <c r="L100" i="45"/>
  <c r="L99" i="45"/>
  <c r="F97" i="45"/>
  <c r="L96" i="45"/>
  <c r="L95" i="45"/>
  <c r="D93" i="45"/>
  <c r="L115" i="43"/>
  <c r="M114" i="43"/>
  <c r="I114" i="43"/>
  <c r="L147" i="48"/>
  <c r="C144" i="48"/>
  <c r="M142" i="48"/>
  <c r="L138" i="48"/>
  <c r="C132" i="48"/>
  <c r="L127" i="48"/>
  <c r="N124" i="48"/>
  <c r="I124" i="48"/>
  <c r="A124" i="48"/>
  <c r="N123" i="48"/>
  <c r="T149" i="8"/>
  <c r="D147" i="8"/>
  <c r="D143" i="8"/>
  <c r="B141" i="8"/>
  <c r="C135" i="8"/>
  <c r="B133" i="8"/>
  <c r="A132" i="8"/>
  <c r="C131" i="8"/>
  <c r="R129" i="8"/>
  <c r="I129" i="8"/>
  <c r="P129" i="8" s="1"/>
  <c r="T128" i="8"/>
  <c r="A128" i="8"/>
  <c r="R149" i="24"/>
  <c r="M146" i="24"/>
  <c r="R145" i="24"/>
  <c r="E92" i="25"/>
  <c r="B119" i="25"/>
  <c r="R119" i="25"/>
  <c r="B116" i="25"/>
  <c r="R116" i="25"/>
  <c r="E115" i="25"/>
  <c r="R115" i="25"/>
  <c r="B115" i="25"/>
  <c r="N114" i="25"/>
  <c r="N113" i="25"/>
  <c r="N112" i="25"/>
  <c r="I112" i="25"/>
  <c r="F110" i="25"/>
  <c r="D109" i="25"/>
  <c r="M108" i="25"/>
  <c r="N104" i="25"/>
  <c r="F103" i="25"/>
  <c r="R103" i="25"/>
  <c r="A100" i="25"/>
  <c r="D98" i="25"/>
  <c r="R98" i="25"/>
  <c r="A93" i="25"/>
  <c r="R93" i="25"/>
  <c r="B92" i="26"/>
  <c r="L92" i="26"/>
  <c r="D118" i="26"/>
  <c r="N114" i="26"/>
  <c r="N113" i="26"/>
  <c r="D110" i="26"/>
  <c r="L105" i="26"/>
  <c r="D102" i="26"/>
  <c r="N98" i="26"/>
  <c r="N97" i="26"/>
  <c r="R94" i="26"/>
  <c r="M94" i="26"/>
  <c r="D89" i="26"/>
  <c r="N87" i="26"/>
  <c r="D86" i="26"/>
  <c r="L81" i="26"/>
  <c r="A81" i="26"/>
  <c r="L78" i="26"/>
  <c r="R70" i="26"/>
  <c r="M70" i="26"/>
  <c r="C68" i="26"/>
  <c r="A66" i="26"/>
  <c r="L65" i="26"/>
  <c r="N64" i="26"/>
  <c r="I92" i="45"/>
  <c r="N115" i="45"/>
  <c r="B113" i="45"/>
  <c r="F111" i="45"/>
  <c r="B109" i="45"/>
  <c r="F107" i="45"/>
  <c r="B105" i="45"/>
  <c r="F103" i="45"/>
  <c r="B101" i="45"/>
  <c r="F99" i="45"/>
  <c r="B97" i="45"/>
  <c r="F95" i="45"/>
  <c r="L114" i="43"/>
  <c r="D147" i="48"/>
  <c r="I144" i="48"/>
  <c r="C140" i="48"/>
  <c r="C136" i="48"/>
  <c r="C134" i="48"/>
  <c r="N132" i="48"/>
  <c r="I132" i="48"/>
  <c r="A132" i="48"/>
  <c r="D127" i="48"/>
  <c r="N126" i="48"/>
  <c r="M124" i="48"/>
  <c r="L123" i="48"/>
  <c r="L95" i="43"/>
  <c r="D95" i="43" s="1"/>
  <c r="G231" i="32"/>
  <c r="B131" i="13"/>
  <c r="A131" i="13" s="1"/>
  <c r="E131" i="13" s="1"/>
  <c r="S148" i="8"/>
  <c r="L148" i="8"/>
  <c r="B148" i="8"/>
  <c r="M145" i="8"/>
  <c r="L144" i="8"/>
  <c r="R139" i="8"/>
  <c r="L139" i="8"/>
  <c r="C139" i="8"/>
  <c r="C138" i="8"/>
  <c r="E135" i="8"/>
  <c r="E132" i="8"/>
  <c r="E131" i="8"/>
  <c r="E128" i="8"/>
  <c r="L123" i="8"/>
  <c r="C123" i="8" s="1"/>
  <c r="B143" i="24"/>
  <c r="D143" i="24"/>
  <c r="F143" i="24"/>
  <c r="E143" i="24"/>
  <c r="B142" i="24"/>
  <c r="D142" i="24"/>
  <c r="E142" i="24"/>
  <c r="F142" i="24"/>
  <c r="B141" i="24"/>
  <c r="D141" i="24"/>
  <c r="F141" i="24"/>
  <c r="E141" i="24"/>
  <c r="B140" i="24"/>
  <c r="D140" i="24"/>
  <c r="E140" i="24"/>
  <c r="F140" i="24"/>
  <c r="B139" i="24"/>
  <c r="D139" i="24"/>
  <c r="F139" i="24"/>
  <c r="E139" i="24"/>
  <c r="B138" i="24"/>
  <c r="D138" i="24"/>
  <c r="E138" i="24"/>
  <c r="F138" i="24"/>
  <c r="B137" i="24"/>
  <c r="D137" i="24"/>
  <c r="F137" i="24"/>
  <c r="E137" i="24"/>
  <c r="B136" i="24"/>
  <c r="D136" i="24"/>
  <c r="E136" i="24"/>
  <c r="F136" i="24"/>
  <c r="B135" i="24"/>
  <c r="D135" i="24"/>
  <c r="F135" i="24"/>
  <c r="E135" i="24"/>
  <c r="B134" i="24"/>
  <c r="D134" i="24"/>
  <c r="E134" i="24"/>
  <c r="F134" i="24"/>
  <c r="B133" i="24"/>
  <c r="D133" i="24"/>
  <c r="F133" i="24"/>
  <c r="E133" i="24"/>
  <c r="B132" i="24"/>
  <c r="D132" i="24"/>
  <c r="E132" i="24"/>
  <c r="F132" i="24"/>
  <c r="B131" i="24"/>
  <c r="D131" i="24"/>
  <c r="F131" i="24"/>
  <c r="E131" i="24"/>
  <c r="B130" i="24"/>
  <c r="D130" i="24"/>
  <c r="E130" i="24"/>
  <c r="F130" i="24"/>
  <c r="B129" i="24"/>
  <c r="D129" i="24"/>
  <c r="F129" i="24"/>
  <c r="E129" i="24"/>
  <c r="D128" i="24"/>
  <c r="E128" i="24"/>
  <c r="F128" i="24"/>
  <c r="L117" i="25"/>
  <c r="L116" i="25"/>
  <c r="A116" i="25"/>
  <c r="M107" i="25"/>
  <c r="L105" i="25"/>
  <c r="L104" i="25"/>
  <c r="A104" i="25"/>
  <c r="N103" i="25"/>
  <c r="N102" i="25"/>
  <c r="C101" i="25"/>
  <c r="E100" i="25"/>
  <c r="L97" i="25"/>
  <c r="L96" i="25"/>
  <c r="A96" i="25"/>
  <c r="N95" i="25"/>
  <c r="N94" i="25"/>
  <c r="C93" i="25"/>
  <c r="L117" i="26"/>
  <c r="L114" i="26"/>
  <c r="C114" i="26"/>
  <c r="C109" i="26"/>
  <c r="E106" i="26"/>
  <c r="N104" i="26"/>
  <c r="L101" i="26"/>
  <c r="L98" i="26"/>
  <c r="C98" i="26"/>
  <c r="C93" i="26"/>
  <c r="C73" i="26"/>
  <c r="C69" i="26"/>
  <c r="C65" i="26"/>
  <c r="C112" i="45"/>
  <c r="L110" i="45"/>
  <c r="C108" i="45"/>
  <c r="L106" i="45"/>
  <c r="C104" i="45"/>
  <c r="L102" i="45"/>
  <c r="C100" i="45"/>
  <c r="L98" i="45"/>
  <c r="C96" i="45"/>
  <c r="L94" i="45"/>
  <c r="C119" i="43"/>
  <c r="L118" i="43"/>
  <c r="C117" i="43"/>
  <c r="L116" i="43"/>
  <c r="C115" i="43"/>
  <c r="G122" i="48"/>
  <c r="O122" i="48"/>
  <c r="M148" i="48"/>
  <c r="A148" i="48"/>
  <c r="L143" i="48"/>
  <c r="E142" i="48"/>
  <c r="E140" i="48"/>
  <c r="D139" i="48"/>
  <c r="E138" i="48"/>
  <c r="E136" i="48"/>
  <c r="D135" i="48"/>
  <c r="M130" i="48"/>
  <c r="A130" i="48"/>
  <c r="M128" i="48"/>
  <c r="A128" i="48"/>
  <c r="L126" i="48"/>
  <c r="A126" i="48"/>
  <c r="N125" i="48"/>
  <c r="B196" i="7"/>
  <c r="A196" i="7" s="1"/>
  <c r="E196" i="7" s="1"/>
  <c r="N154" i="24"/>
  <c r="G228" i="32"/>
  <c r="G232" i="32"/>
  <c r="B198" i="7"/>
  <c r="A198" i="7" s="1"/>
  <c r="E198" i="7" s="1"/>
  <c r="B201" i="7"/>
  <c r="A201" i="7" s="1"/>
  <c r="E201" i="7" s="1"/>
  <c r="C236" i="32"/>
  <c r="F236" i="32" s="1"/>
  <c r="E236" i="32" s="1"/>
  <c r="G236" i="32"/>
  <c r="C238" i="32"/>
  <c r="F238" i="32" s="1"/>
  <c r="E238" i="32" s="1"/>
  <c r="G238" i="32"/>
  <c r="C242" i="32"/>
  <c r="F242" i="32" s="1"/>
  <c r="E242" i="32" s="1"/>
  <c r="G242" i="32"/>
  <c r="G244" i="32"/>
  <c r="C244" i="32"/>
  <c r="F244" i="32" s="1"/>
  <c r="E244" i="32" s="1"/>
  <c r="G246" i="32"/>
  <c r="C246" i="32"/>
  <c r="F246" i="32" s="1"/>
  <c r="E246" i="32" s="1"/>
  <c r="C248" i="32"/>
  <c r="F248" i="32" s="1"/>
  <c r="E248" i="32" s="1"/>
  <c r="G248" i="32"/>
  <c r="E149" i="8"/>
  <c r="R148" i="8"/>
  <c r="E147" i="8"/>
  <c r="C145" i="8"/>
  <c r="D144" i="8"/>
  <c r="C142" i="8"/>
  <c r="O139" i="8"/>
  <c r="A139" i="8"/>
  <c r="N138" i="8"/>
  <c r="B138" i="8"/>
  <c r="R135" i="8"/>
  <c r="M135" i="8"/>
  <c r="I135" i="8"/>
  <c r="P135" i="8" s="1"/>
  <c r="D135" i="8"/>
  <c r="S132" i="8"/>
  <c r="M132" i="8"/>
  <c r="I132" i="8"/>
  <c r="P132" i="8" s="1"/>
  <c r="D132" i="8"/>
  <c r="R131" i="8"/>
  <c r="M131" i="8"/>
  <c r="I131" i="8"/>
  <c r="P131" i="8" s="1"/>
  <c r="D131" i="8"/>
  <c r="O130" i="8"/>
  <c r="E129" i="8"/>
  <c r="S128" i="8"/>
  <c r="M128" i="8"/>
  <c r="I128" i="8"/>
  <c r="P128" i="8" s="1"/>
  <c r="D128" i="8"/>
  <c r="D117" i="25"/>
  <c r="C113" i="25"/>
  <c r="E112" i="25"/>
  <c r="C109" i="25"/>
  <c r="E108" i="25"/>
  <c r="D105" i="25"/>
  <c r="C102" i="25"/>
  <c r="N101" i="25"/>
  <c r="M100" i="25"/>
  <c r="I100" i="25"/>
  <c r="D100" i="25"/>
  <c r="D97" i="25"/>
  <c r="C94" i="25"/>
  <c r="N93" i="25"/>
  <c r="D117" i="26"/>
  <c r="A114" i="26"/>
  <c r="C113" i="26"/>
  <c r="E110" i="26"/>
  <c r="N109" i="26"/>
  <c r="R106" i="26"/>
  <c r="M106" i="26"/>
  <c r="I106" i="26"/>
  <c r="D106" i="26"/>
  <c r="C104" i="26"/>
  <c r="D101" i="26"/>
  <c r="A98" i="26"/>
  <c r="C97" i="26"/>
  <c r="E94" i="26"/>
  <c r="N93" i="26"/>
  <c r="E74" i="26"/>
  <c r="N73" i="26"/>
  <c r="E70" i="26"/>
  <c r="N69" i="26"/>
  <c r="E66" i="26"/>
  <c r="N65" i="26"/>
  <c r="C118" i="45"/>
  <c r="C113" i="45"/>
  <c r="N112" i="45"/>
  <c r="B112" i="45"/>
  <c r="F110" i="45"/>
  <c r="C109" i="45"/>
  <c r="N108" i="45"/>
  <c r="B108" i="45"/>
  <c r="F106" i="45"/>
  <c r="C105" i="45"/>
  <c r="N104" i="45"/>
  <c r="B104" i="45"/>
  <c r="F102" i="45"/>
  <c r="C101" i="45"/>
  <c r="N100" i="45"/>
  <c r="B100" i="45"/>
  <c r="F98" i="45"/>
  <c r="C97" i="45"/>
  <c r="N96" i="45"/>
  <c r="B96" i="45"/>
  <c r="F94" i="45"/>
  <c r="C93" i="45"/>
  <c r="N119" i="43"/>
  <c r="D118" i="43"/>
  <c r="N117" i="43"/>
  <c r="D116" i="43"/>
  <c r="N115" i="43"/>
  <c r="H122" i="48"/>
  <c r="E146" i="48"/>
  <c r="E144" i="48"/>
  <c r="D143" i="48"/>
  <c r="N148" i="8"/>
  <c r="E148" i="8"/>
  <c r="T139" i="8"/>
  <c r="N139" i="8"/>
  <c r="C117" i="25"/>
  <c r="E116" i="25"/>
  <c r="B107" i="25"/>
  <c r="C105" i="25"/>
  <c r="E104" i="25"/>
  <c r="C97" i="25"/>
  <c r="E96" i="25"/>
  <c r="C117" i="26"/>
  <c r="E114" i="26"/>
  <c r="C101" i="26"/>
  <c r="E98" i="26"/>
  <c r="C110" i="45"/>
  <c r="C106" i="45"/>
  <c r="C102" i="45"/>
  <c r="C98" i="45"/>
  <c r="C94" i="45"/>
  <c r="C118" i="43"/>
  <c r="C116" i="43"/>
  <c r="J122" i="48"/>
  <c r="M122" i="48" s="1"/>
  <c r="E148" i="48"/>
  <c r="E130" i="48"/>
  <c r="E128" i="48"/>
  <c r="E126" i="48"/>
  <c r="N155" i="24"/>
  <c r="B126" i="13"/>
  <c r="A126" i="13" s="1"/>
  <c r="E126" i="13" s="1"/>
  <c r="B145" i="8"/>
  <c r="B144" i="8"/>
  <c r="E139" i="8"/>
  <c r="B191" i="7"/>
  <c r="C235" i="32"/>
  <c r="F235" i="32" s="1"/>
  <c r="E235" i="32" s="1"/>
  <c r="G235" i="32"/>
  <c r="C237" i="32"/>
  <c r="F237" i="32" s="1"/>
  <c r="E237" i="32" s="1"/>
  <c r="G237" i="32"/>
  <c r="C239" i="32"/>
  <c r="F239" i="32" s="1"/>
  <c r="E239" i="32" s="1"/>
  <c r="G239" i="32"/>
  <c r="C243" i="32"/>
  <c r="F243" i="32" s="1"/>
  <c r="E243" i="32" s="1"/>
  <c r="G243" i="32"/>
  <c r="G245" i="32"/>
  <c r="C245" i="32"/>
  <c r="F245" i="32" s="1"/>
  <c r="E245" i="32" s="1"/>
  <c r="C247" i="32"/>
  <c r="F247" i="32" s="1"/>
  <c r="E247" i="32" s="1"/>
  <c r="G247" i="32"/>
  <c r="C249" i="32"/>
  <c r="F249" i="32" s="1"/>
  <c r="E249" i="32" s="1"/>
  <c r="G249" i="32"/>
  <c r="S149" i="8"/>
  <c r="M149" i="8"/>
  <c r="M148" i="8"/>
  <c r="I148" i="8"/>
  <c r="P148" i="8" s="1"/>
  <c r="R147" i="8"/>
  <c r="L147" i="8"/>
  <c r="C147" i="8"/>
  <c r="R144" i="8"/>
  <c r="E143" i="8"/>
  <c r="T142" i="8"/>
  <c r="R141" i="8"/>
  <c r="S139" i="8"/>
  <c r="M139" i="8"/>
  <c r="I139" i="8"/>
  <c r="P139" i="8" s="1"/>
  <c r="D139" i="8"/>
  <c r="S138" i="8"/>
  <c r="T135" i="8"/>
  <c r="O135" i="8"/>
  <c r="A135" i="8"/>
  <c r="E133" i="8"/>
  <c r="T131" i="8"/>
  <c r="O131" i="8"/>
  <c r="A131" i="8"/>
  <c r="B130" i="8"/>
  <c r="M129" i="8"/>
  <c r="O128" i="8"/>
  <c r="L124" i="8"/>
  <c r="B149" i="24"/>
  <c r="D149" i="24"/>
  <c r="F149" i="24"/>
  <c r="E149" i="24"/>
  <c r="C149" i="24"/>
  <c r="B148" i="24"/>
  <c r="D148" i="24"/>
  <c r="E148" i="24"/>
  <c r="F148" i="24"/>
  <c r="C148" i="24"/>
  <c r="B147" i="24"/>
  <c r="D147" i="24"/>
  <c r="F147" i="24"/>
  <c r="E147" i="24"/>
  <c r="C147" i="24"/>
  <c r="B146" i="24"/>
  <c r="D146" i="24"/>
  <c r="E146" i="24"/>
  <c r="F146" i="24"/>
  <c r="C146" i="24"/>
  <c r="B145" i="24"/>
  <c r="D145" i="24"/>
  <c r="F145" i="24"/>
  <c r="E145" i="24"/>
  <c r="C145" i="24"/>
  <c r="A144" i="24"/>
  <c r="D144" i="24"/>
  <c r="E144" i="24"/>
  <c r="F144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L126" i="24"/>
  <c r="C92" i="25"/>
  <c r="N92" i="25"/>
  <c r="N117" i="25"/>
  <c r="M116" i="25"/>
  <c r="I116" i="25"/>
  <c r="D116" i="25"/>
  <c r="L113" i="25"/>
  <c r="L112" i="25"/>
  <c r="A112" i="25"/>
  <c r="L109" i="25"/>
  <c r="L108" i="25"/>
  <c r="A108" i="25"/>
  <c r="N107" i="25"/>
  <c r="C106" i="25"/>
  <c r="N105" i="25"/>
  <c r="M104" i="25"/>
  <c r="I104" i="25"/>
  <c r="D104" i="25"/>
  <c r="D101" i="25"/>
  <c r="C98" i="25"/>
  <c r="N97" i="25"/>
  <c r="M96" i="25"/>
  <c r="I96" i="25"/>
  <c r="D96" i="25"/>
  <c r="D93" i="25"/>
  <c r="E118" i="26"/>
  <c r="N117" i="26"/>
  <c r="N116" i="26"/>
  <c r="R114" i="26"/>
  <c r="M114" i="26"/>
  <c r="I114" i="26"/>
  <c r="D114" i="26"/>
  <c r="L113" i="26"/>
  <c r="C112" i="26"/>
  <c r="L110" i="26"/>
  <c r="C110" i="26"/>
  <c r="D109" i="26"/>
  <c r="A106" i="26"/>
  <c r="C105" i="26"/>
  <c r="E102" i="26"/>
  <c r="N101" i="26"/>
  <c r="N100" i="26"/>
  <c r="R98" i="26"/>
  <c r="M98" i="26"/>
  <c r="I98" i="26"/>
  <c r="D98" i="26"/>
  <c r="L97" i="26"/>
  <c r="C96" i="26"/>
  <c r="L94" i="26"/>
  <c r="C94" i="26"/>
  <c r="D93" i="26"/>
  <c r="E89" i="26"/>
  <c r="N88" i="26"/>
  <c r="E86" i="26"/>
  <c r="E85" i="26"/>
  <c r="N84" i="26"/>
  <c r="E82" i="26"/>
  <c r="E81" i="26"/>
  <c r="N80" i="26"/>
  <c r="E78" i="26"/>
  <c r="D77" i="26"/>
  <c r="N75" i="26"/>
  <c r="L74" i="26"/>
  <c r="C74" i="26"/>
  <c r="D73" i="26"/>
  <c r="N71" i="26"/>
  <c r="L70" i="26"/>
  <c r="C70" i="26"/>
  <c r="D69" i="26"/>
  <c r="N67" i="26"/>
  <c r="L66" i="26"/>
  <c r="C66" i="26"/>
  <c r="D65" i="26"/>
  <c r="N63" i="26"/>
  <c r="B92" i="45"/>
  <c r="C116" i="45"/>
  <c r="C115" i="45"/>
  <c r="C114" i="45"/>
  <c r="N110" i="45"/>
  <c r="N106" i="45"/>
  <c r="N102" i="45"/>
  <c r="N98" i="45"/>
  <c r="N94" i="45"/>
  <c r="L93" i="45"/>
  <c r="D119" i="43"/>
  <c r="N118" i="43"/>
  <c r="D117" i="43"/>
  <c r="N116" i="43"/>
  <c r="D115" i="43"/>
  <c r="D114" i="43"/>
  <c r="N148" i="48"/>
  <c r="I148" i="48"/>
  <c r="C148" i="48"/>
  <c r="M146" i="48"/>
  <c r="A146" i="48"/>
  <c r="M144" i="48"/>
  <c r="A144" i="48"/>
  <c r="N143" i="48"/>
  <c r="L139" i="48"/>
  <c r="L135" i="48"/>
  <c r="E134" i="48"/>
  <c r="E132" i="48"/>
  <c r="D131" i="48"/>
  <c r="N130" i="48"/>
  <c r="I130" i="48"/>
  <c r="C130" i="48"/>
  <c r="N128" i="48"/>
  <c r="I128" i="48"/>
  <c r="C128" i="48"/>
  <c r="M126" i="48"/>
  <c r="I126" i="48"/>
  <c r="C126" i="48"/>
  <c r="E124" i="48"/>
  <c r="D123" i="48"/>
  <c r="N152" i="24"/>
  <c r="N156" i="8"/>
  <c r="C230" i="32"/>
  <c r="F230" i="32" s="1"/>
  <c r="E230" i="32" s="1"/>
  <c r="F149" i="48"/>
  <c r="F145" i="48"/>
  <c r="N141" i="48"/>
  <c r="B133" i="48"/>
  <c r="B129" i="48"/>
  <c r="F125" i="48"/>
  <c r="B125" i="48"/>
  <c r="M149" i="48"/>
  <c r="I149" i="48"/>
  <c r="E149" i="48"/>
  <c r="A149" i="48"/>
  <c r="F148" i="48"/>
  <c r="B148" i="48"/>
  <c r="C147" i="48"/>
  <c r="L146" i="48"/>
  <c r="D146" i="48"/>
  <c r="M145" i="48"/>
  <c r="I145" i="48"/>
  <c r="E145" i="48"/>
  <c r="A145" i="48"/>
  <c r="F144" i="48"/>
  <c r="B144" i="48"/>
  <c r="C143" i="48"/>
  <c r="L142" i="48"/>
  <c r="D142" i="48"/>
  <c r="M141" i="48"/>
  <c r="I141" i="48"/>
  <c r="E141" i="48"/>
  <c r="A141" i="48"/>
  <c r="F140" i="48"/>
  <c r="B140" i="48"/>
  <c r="C139" i="48"/>
  <c r="D138" i="48"/>
  <c r="M137" i="48"/>
  <c r="I137" i="48"/>
  <c r="E137" i="48"/>
  <c r="A137" i="48"/>
  <c r="F136" i="48"/>
  <c r="B136" i="48"/>
  <c r="C135" i="48"/>
  <c r="L134" i="48"/>
  <c r="D134" i="48"/>
  <c r="M133" i="48"/>
  <c r="I133" i="48"/>
  <c r="E133" i="48"/>
  <c r="A133" i="48"/>
  <c r="F132" i="48"/>
  <c r="B132" i="48"/>
  <c r="C131" i="48"/>
  <c r="L130" i="48"/>
  <c r="D130" i="48"/>
  <c r="M129" i="48"/>
  <c r="I129" i="48"/>
  <c r="E129" i="48"/>
  <c r="A129" i="48"/>
  <c r="F128" i="48"/>
  <c r="B128" i="48"/>
  <c r="C127" i="48"/>
  <c r="D126" i="48"/>
  <c r="M125" i="48"/>
  <c r="I125" i="48"/>
  <c r="E125" i="48"/>
  <c r="A125" i="48"/>
  <c r="F124" i="48"/>
  <c r="B124" i="48"/>
  <c r="C123" i="48"/>
  <c r="N149" i="48"/>
  <c r="B145" i="48"/>
  <c r="B141" i="48"/>
  <c r="N133" i="48"/>
  <c r="L149" i="48"/>
  <c r="D149" i="48"/>
  <c r="F147" i="48"/>
  <c r="B147" i="48"/>
  <c r="L145" i="48"/>
  <c r="D145" i="48"/>
  <c r="F143" i="48"/>
  <c r="B143" i="48"/>
  <c r="L141" i="48"/>
  <c r="D141" i="48"/>
  <c r="F139" i="48"/>
  <c r="B139" i="48"/>
  <c r="L137" i="48"/>
  <c r="D137" i="48"/>
  <c r="F135" i="48"/>
  <c r="B135" i="48"/>
  <c r="L133" i="48"/>
  <c r="D133" i="48"/>
  <c r="F131" i="48"/>
  <c r="B131" i="48"/>
  <c r="L129" i="48"/>
  <c r="D129" i="48"/>
  <c r="F127" i="48"/>
  <c r="B127" i="48"/>
  <c r="L125" i="48"/>
  <c r="D125" i="48"/>
  <c r="F123" i="48"/>
  <c r="B123" i="48"/>
  <c r="B149" i="48"/>
  <c r="N145" i="48"/>
  <c r="F141" i="48"/>
  <c r="N137" i="48"/>
  <c r="F137" i="48"/>
  <c r="B137" i="48"/>
  <c r="F133" i="48"/>
  <c r="N129" i="48"/>
  <c r="F129" i="48"/>
  <c r="L148" i="48"/>
  <c r="M147" i="48"/>
  <c r="I147" i="48"/>
  <c r="E147" i="48"/>
  <c r="F146" i="48"/>
  <c r="L144" i="48"/>
  <c r="M143" i="48"/>
  <c r="I143" i="48"/>
  <c r="E143" i="48"/>
  <c r="F142" i="48"/>
  <c r="L140" i="48"/>
  <c r="M139" i="48"/>
  <c r="I139" i="48"/>
  <c r="E139" i="48"/>
  <c r="F138" i="48"/>
  <c r="L136" i="48"/>
  <c r="M135" i="48"/>
  <c r="I135" i="48"/>
  <c r="E135" i="48"/>
  <c r="F134" i="48"/>
  <c r="L132" i="48"/>
  <c r="M131" i="48"/>
  <c r="I131" i="48"/>
  <c r="E131" i="48"/>
  <c r="F130" i="48"/>
  <c r="L128" i="48"/>
  <c r="M127" i="48"/>
  <c r="I127" i="48"/>
  <c r="E127" i="48"/>
  <c r="F126" i="48"/>
  <c r="L124" i="48"/>
  <c r="M123" i="48"/>
  <c r="I123" i="48"/>
  <c r="E123" i="48"/>
  <c r="L122" i="48"/>
  <c r="E122" i="48"/>
  <c r="A112" i="43"/>
  <c r="E112" i="43"/>
  <c r="I112" i="43"/>
  <c r="M112" i="43"/>
  <c r="A111" i="43"/>
  <c r="E111" i="43"/>
  <c r="I111" i="43"/>
  <c r="M111" i="43"/>
  <c r="D111" i="43"/>
  <c r="D109" i="43"/>
  <c r="A106" i="43"/>
  <c r="E106" i="43"/>
  <c r="I106" i="43"/>
  <c r="M106" i="43"/>
  <c r="D106" i="43"/>
  <c r="D103" i="43"/>
  <c r="A101" i="43"/>
  <c r="E101" i="43"/>
  <c r="I101" i="43"/>
  <c r="M101" i="43"/>
  <c r="D101" i="43"/>
  <c r="D100" i="43"/>
  <c r="D99" i="43"/>
  <c r="N113" i="43"/>
  <c r="C113" i="43"/>
  <c r="N112" i="43"/>
  <c r="C112" i="43"/>
  <c r="N111" i="43"/>
  <c r="C111" i="43"/>
  <c r="N110" i="43"/>
  <c r="C110" i="43"/>
  <c r="N109" i="43"/>
  <c r="N108" i="43"/>
  <c r="N107" i="43"/>
  <c r="N106" i="43"/>
  <c r="C106" i="43"/>
  <c r="N105" i="43"/>
  <c r="C105" i="43"/>
  <c r="N104" i="43"/>
  <c r="N103" i="43"/>
  <c r="C103" i="43"/>
  <c r="N102" i="43"/>
  <c r="C102" i="43"/>
  <c r="N101" i="43"/>
  <c r="C101" i="43"/>
  <c r="N100" i="43"/>
  <c r="C100" i="43"/>
  <c r="N99" i="43"/>
  <c r="C99" i="43"/>
  <c r="N98" i="43"/>
  <c r="C98" i="43"/>
  <c r="D112" i="43"/>
  <c r="A109" i="43"/>
  <c r="E109" i="43"/>
  <c r="I109" i="43"/>
  <c r="M109" i="43"/>
  <c r="A108" i="43"/>
  <c r="E108" i="43"/>
  <c r="I108" i="43"/>
  <c r="M108" i="43"/>
  <c r="A107" i="43"/>
  <c r="E107" i="43"/>
  <c r="I107" i="43"/>
  <c r="M107" i="43"/>
  <c r="D107" i="43"/>
  <c r="D105" i="43"/>
  <c r="A104" i="43"/>
  <c r="E104" i="43"/>
  <c r="I104" i="43"/>
  <c r="M104" i="43"/>
  <c r="D104" i="43"/>
  <c r="D98" i="43"/>
  <c r="F119" i="43"/>
  <c r="B119" i="43"/>
  <c r="F118" i="43"/>
  <c r="B118" i="43"/>
  <c r="F117" i="43"/>
  <c r="B117" i="43"/>
  <c r="F116" i="43"/>
  <c r="B116" i="43"/>
  <c r="F115" i="43"/>
  <c r="B115" i="43"/>
  <c r="F114" i="43"/>
  <c r="B114" i="43"/>
  <c r="L113" i="43"/>
  <c r="L112" i="43"/>
  <c r="B112" i="43"/>
  <c r="L111" i="43"/>
  <c r="B111" i="43"/>
  <c r="L110" i="43"/>
  <c r="L109" i="43"/>
  <c r="B109" i="43"/>
  <c r="L108" i="43"/>
  <c r="B108" i="43"/>
  <c r="L107" i="43"/>
  <c r="B107" i="43"/>
  <c r="L106" i="43"/>
  <c r="B106" i="43"/>
  <c r="L105" i="43"/>
  <c r="L104" i="43"/>
  <c r="B104" i="43"/>
  <c r="L103" i="43"/>
  <c r="L102" i="43"/>
  <c r="L101" i="43"/>
  <c r="B101" i="43"/>
  <c r="L100" i="43"/>
  <c r="L99" i="43"/>
  <c r="L98" i="43"/>
  <c r="L97" i="43"/>
  <c r="C97" i="43" s="1"/>
  <c r="B97" i="43"/>
  <c r="L96" i="43"/>
  <c r="D96" i="43" s="1"/>
  <c r="A113" i="43"/>
  <c r="E113" i="43"/>
  <c r="I113" i="43"/>
  <c r="M113" i="43"/>
  <c r="D113" i="43"/>
  <c r="A110" i="43"/>
  <c r="E110" i="43"/>
  <c r="I110" i="43"/>
  <c r="M110" i="43"/>
  <c r="D110" i="43"/>
  <c r="D108" i="43"/>
  <c r="A105" i="43"/>
  <c r="E105" i="43"/>
  <c r="I105" i="43"/>
  <c r="M105" i="43"/>
  <c r="A103" i="43"/>
  <c r="E103" i="43"/>
  <c r="I103" i="43"/>
  <c r="M103" i="43"/>
  <c r="A102" i="43"/>
  <c r="E102" i="43"/>
  <c r="I102" i="43"/>
  <c r="M102" i="43"/>
  <c r="D102" i="43"/>
  <c r="A100" i="43"/>
  <c r="E100" i="43"/>
  <c r="I100" i="43"/>
  <c r="M100" i="43"/>
  <c r="A99" i="43"/>
  <c r="E99" i="43"/>
  <c r="I99" i="43"/>
  <c r="M99" i="43"/>
  <c r="A98" i="43"/>
  <c r="E98" i="43"/>
  <c r="I98" i="43"/>
  <c r="M98" i="43"/>
  <c r="M119" i="43"/>
  <c r="I119" i="43"/>
  <c r="E119" i="43"/>
  <c r="M118" i="43"/>
  <c r="I118" i="43"/>
  <c r="E118" i="43"/>
  <c r="M117" i="43"/>
  <c r="I117" i="43"/>
  <c r="E117" i="43"/>
  <c r="M116" i="43"/>
  <c r="I116" i="43"/>
  <c r="E116" i="43"/>
  <c r="M115" i="43"/>
  <c r="I115" i="43"/>
  <c r="E115" i="43"/>
  <c r="E114" i="43"/>
  <c r="F113" i="43"/>
  <c r="F112" i="43"/>
  <c r="F111" i="43"/>
  <c r="F110" i="43"/>
  <c r="F109" i="43"/>
  <c r="F108" i="43"/>
  <c r="F107" i="43"/>
  <c r="F106" i="43"/>
  <c r="F105" i="43"/>
  <c r="F104" i="43"/>
  <c r="F103" i="43"/>
  <c r="F102" i="43"/>
  <c r="F101" i="43"/>
  <c r="F100" i="43"/>
  <c r="F99" i="43"/>
  <c r="F98" i="43"/>
  <c r="C95" i="43"/>
  <c r="C94" i="43"/>
  <c r="C93" i="43"/>
  <c r="B95" i="43"/>
  <c r="B94" i="43"/>
  <c r="B93" i="43"/>
  <c r="M95" i="43"/>
  <c r="N95" i="43" s="1"/>
  <c r="F95" i="43" s="1"/>
  <c r="M94" i="43"/>
  <c r="N94" i="43" s="1"/>
  <c r="F94" i="43" s="1"/>
  <c r="M93" i="43"/>
  <c r="N93" i="43" s="1"/>
  <c r="F93" i="43" s="1"/>
  <c r="M92" i="43"/>
  <c r="E92" i="43" s="1"/>
  <c r="B92" i="43"/>
  <c r="C92" i="43"/>
  <c r="D92" i="43"/>
  <c r="N119" i="45"/>
  <c r="F119" i="45"/>
  <c r="F118" i="45"/>
  <c r="B118" i="45"/>
  <c r="N117" i="45"/>
  <c r="F117" i="45"/>
  <c r="B117" i="45"/>
  <c r="N116" i="45"/>
  <c r="F116" i="45"/>
  <c r="B116" i="45"/>
  <c r="F115" i="45"/>
  <c r="B115" i="45"/>
  <c r="F114" i="45"/>
  <c r="B114" i="45"/>
  <c r="M119" i="45"/>
  <c r="I119" i="45"/>
  <c r="E119" i="45"/>
  <c r="A119" i="45"/>
  <c r="M118" i="45"/>
  <c r="I118" i="45"/>
  <c r="E118" i="45"/>
  <c r="A118" i="45"/>
  <c r="M117" i="45"/>
  <c r="I117" i="45"/>
  <c r="E117" i="45"/>
  <c r="A117" i="45"/>
  <c r="M116" i="45"/>
  <c r="I116" i="45"/>
  <c r="E116" i="45"/>
  <c r="A116" i="45"/>
  <c r="M115" i="45"/>
  <c r="I115" i="45"/>
  <c r="E115" i="45"/>
  <c r="A115" i="45"/>
  <c r="M114" i="45"/>
  <c r="I114" i="45"/>
  <c r="E114" i="45"/>
  <c r="B119" i="45"/>
  <c r="N118" i="45"/>
  <c r="L119" i="45"/>
  <c r="L118" i="45"/>
  <c r="L117" i="45"/>
  <c r="L116" i="45"/>
  <c r="L115" i="45"/>
  <c r="L114" i="45"/>
  <c r="D114" i="45"/>
  <c r="A113" i="45"/>
  <c r="E113" i="45"/>
  <c r="I113" i="45"/>
  <c r="M113" i="45"/>
  <c r="D113" i="45"/>
  <c r="A112" i="45"/>
  <c r="E112" i="45"/>
  <c r="I112" i="45"/>
  <c r="M112" i="45"/>
  <c r="D112" i="45"/>
  <c r="A111" i="45"/>
  <c r="E111" i="45"/>
  <c r="I111" i="45"/>
  <c r="M111" i="45"/>
  <c r="D111" i="45"/>
  <c r="A110" i="45"/>
  <c r="E110" i="45"/>
  <c r="I110" i="45"/>
  <c r="M110" i="45"/>
  <c r="D110" i="45"/>
  <c r="A109" i="45"/>
  <c r="E109" i="45"/>
  <c r="I109" i="45"/>
  <c r="M109" i="45"/>
  <c r="D109" i="45"/>
  <c r="A108" i="45"/>
  <c r="E108" i="45"/>
  <c r="I108" i="45"/>
  <c r="M108" i="45"/>
  <c r="D108" i="45"/>
  <c r="A107" i="45"/>
  <c r="E107" i="45"/>
  <c r="I107" i="45"/>
  <c r="M107" i="45"/>
  <c r="D107" i="45"/>
  <c r="A106" i="45"/>
  <c r="E106" i="45"/>
  <c r="I106" i="45"/>
  <c r="M106" i="45"/>
  <c r="D106" i="45"/>
  <c r="A105" i="45"/>
  <c r="E105" i="45"/>
  <c r="I105" i="45"/>
  <c r="M105" i="45"/>
  <c r="D105" i="45"/>
  <c r="A104" i="45"/>
  <c r="E104" i="45"/>
  <c r="I104" i="45"/>
  <c r="M104" i="45"/>
  <c r="D104" i="45"/>
  <c r="A103" i="45"/>
  <c r="E103" i="45"/>
  <c r="I103" i="45"/>
  <c r="M103" i="45"/>
  <c r="D103" i="45"/>
  <c r="A102" i="45"/>
  <c r="E102" i="45"/>
  <c r="I102" i="45"/>
  <c r="M102" i="45"/>
  <c r="D102" i="45"/>
  <c r="A101" i="45"/>
  <c r="E101" i="45"/>
  <c r="I101" i="45"/>
  <c r="M101" i="45"/>
  <c r="D101" i="45"/>
  <c r="A100" i="45"/>
  <c r="E100" i="45"/>
  <c r="I100" i="45"/>
  <c r="M100" i="45"/>
  <c r="D100" i="45"/>
  <c r="A99" i="45"/>
  <c r="E99" i="45"/>
  <c r="I99" i="45"/>
  <c r="M99" i="45"/>
  <c r="D99" i="45"/>
  <c r="A98" i="45"/>
  <c r="E98" i="45"/>
  <c r="I98" i="45"/>
  <c r="M98" i="45"/>
  <c r="D98" i="45"/>
  <c r="A97" i="45"/>
  <c r="E97" i="45"/>
  <c r="I97" i="45"/>
  <c r="M97" i="45"/>
  <c r="D97" i="45"/>
  <c r="A96" i="45"/>
  <c r="E96" i="45"/>
  <c r="I96" i="45"/>
  <c r="M96" i="45"/>
  <c r="D96" i="45"/>
  <c r="A95" i="45"/>
  <c r="E95" i="45"/>
  <c r="I95" i="45"/>
  <c r="M95" i="45"/>
  <c r="D95" i="45"/>
  <c r="A94" i="45"/>
  <c r="E94" i="45"/>
  <c r="I94" i="45"/>
  <c r="M94" i="45"/>
  <c r="D94" i="45"/>
  <c r="F93" i="45"/>
  <c r="B93" i="45"/>
  <c r="M93" i="45"/>
  <c r="I93" i="45"/>
  <c r="E93" i="45"/>
  <c r="E92" i="45"/>
  <c r="F92" i="45"/>
  <c r="N92" i="45"/>
  <c r="C92" i="45"/>
  <c r="D92" i="45"/>
  <c r="F89" i="26"/>
  <c r="R88" i="26"/>
  <c r="M88" i="26"/>
  <c r="I88" i="26"/>
  <c r="E88" i="26"/>
  <c r="A88" i="26"/>
  <c r="L87" i="26"/>
  <c r="D87" i="26"/>
  <c r="C86" i="26"/>
  <c r="F85" i="26"/>
  <c r="R84" i="26"/>
  <c r="M84" i="26"/>
  <c r="I84" i="26"/>
  <c r="E84" i="26"/>
  <c r="A84" i="26"/>
  <c r="L83" i="26"/>
  <c r="D83" i="26"/>
  <c r="C82" i="26"/>
  <c r="F81" i="26"/>
  <c r="R80" i="26"/>
  <c r="M80" i="26"/>
  <c r="I80" i="26"/>
  <c r="E80" i="26"/>
  <c r="A80" i="26"/>
  <c r="L79" i="26"/>
  <c r="D79" i="26"/>
  <c r="C78" i="26"/>
  <c r="F77" i="26"/>
  <c r="B77" i="26"/>
  <c r="R76" i="26"/>
  <c r="M76" i="26"/>
  <c r="I76" i="26"/>
  <c r="E76" i="26"/>
  <c r="A76" i="26"/>
  <c r="L75" i="26"/>
  <c r="D75" i="26"/>
  <c r="F73" i="26"/>
  <c r="B73" i="26"/>
  <c r="R72" i="26"/>
  <c r="M72" i="26"/>
  <c r="I72" i="26"/>
  <c r="E72" i="26"/>
  <c r="A72" i="26"/>
  <c r="L71" i="26"/>
  <c r="D71" i="26"/>
  <c r="F69" i="26"/>
  <c r="B69" i="26"/>
  <c r="R68" i="26"/>
  <c r="M68" i="26"/>
  <c r="I68" i="26"/>
  <c r="E68" i="26"/>
  <c r="A68" i="26"/>
  <c r="L67" i="26"/>
  <c r="D67" i="26"/>
  <c r="F65" i="26"/>
  <c r="B65" i="26"/>
  <c r="R64" i="26"/>
  <c r="M64" i="26"/>
  <c r="I64" i="26"/>
  <c r="E64" i="26"/>
  <c r="A64" i="26"/>
  <c r="L63" i="26"/>
  <c r="D63" i="26"/>
  <c r="L88" i="26"/>
  <c r="D88" i="26"/>
  <c r="C87" i="26"/>
  <c r="F86" i="26"/>
  <c r="L84" i="26"/>
  <c r="D84" i="26"/>
  <c r="C83" i="26"/>
  <c r="F82" i="26"/>
  <c r="L80" i="26"/>
  <c r="D80" i="26"/>
  <c r="C79" i="26"/>
  <c r="F78" i="26"/>
  <c r="E77" i="26"/>
  <c r="L76" i="26"/>
  <c r="D76" i="26"/>
  <c r="C75" i="26"/>
  <c r="F74" i="26"/>
  <c r="R73" i="26"/>
  <c r="M73" i="26"/>
  <c r="I73" i="26"/>
  <c r="E73" i="26"/>
  <c r="L72" i="26"/>
  <c r="D72" i="26"/>
  <c r="C71" i="26"/>
  <c r="F70" i="26"/>
  <c r="R69" i="26"/>
  <c r="M69" i="26"/>
  <c r="I69" i="26"/>
  <c r="E69" i="26"/>
  <c r="L68" i="26"/>
  <c r="D68" i="26"/>
  <c r="C67" i="26"/>
  <c r="F66" i="26"/>
  <c r="R65" i="26"/>
  <c r="M65" i="26"/>
  <c r="I65" i="26"/>
  <c r="E65" i="26"/>
  <c r="L64" i="26"/>
  <c r="D64" i="26"/>
  <c r="C63" i="26"/>
  <c r="F87" i="26"/>
  <c r="B87" i="26"/>
  <c r="F83" i="26"/>
  <c r="B83" i="26"/>
  <c r="F79" i="26"/>
  <c r="B79" i="26"/>
  <c r="F75" i="26"/>
  <c r="B75" i="26"/>
  <c r="F71" i="26"/>
  <c r="B71" i="26"/>
  <c r="F67" i="26"/>
  <c r="B67" i="26"/>
  <c r="F63" i="26"/>
  <c r="B63" i="26"/>
  <c r="F88" i="26"/>
  <c r="R87" i="26"/>
  <c r="M87" i="26"/>
  <c r="I87" i="26"/>
  <c r="E87" i="26"/>
  <c r="F84" i="26"/>
  <c r="R83" i="26"/>
  <c r="M83" i="26"/>
  <c r="I83" i="26"/>
  <c r="E83" i="26"/>
  <c r="F80" i="26"/>
  <c r="R79" i="26"/>
  <c r="M79" i="26"/>
  <c r="I79" i="26"/>
  <c r="E79" i="26"/>
  <c r="F76" i="26"/>
  <c r="R75" i="26"/>
  <c r="M75" i="26"/>
  <c r="I75" i="26"/>
  <c r="E75" i="26"/>
  <c r="F72" i="26"/>
  <c r="R71" i="26"/>
  <c r="M71" i="26"/>
  <c r="I71" i="26"/>
  <c r="E71" i="26"/>
  <c r="F68" i="26"/>
  <c r="R67" i="26"/>
  <c r="M67" i="26"/>
  <c r="I67" i="26"/>
  <c r="E67" i="26"/>
  <c r="F64" i="26"/>
  <c r="R63" i="26"/>
  <c r="M63" i="26"/>
  <c r="I63" i="26"/>
  <c r="E63" i="26"/>
  <c r="N119" i="26"/>
  <c r="N115" i="26"/>
  <c r="F111" i="26"/>
  <c r="B103" i="26"/>
  <c r="N99" i="26"/>
  <c r="R119" i="26"/>
  <c r="M119" i="26"/>
  <c r="I119" i="26"/>
  <c r="F116" i="26"/>
  <c r="B116" i="26"/>
  <c r="R115" i="26"/>
  <c r="M115" i="26"/>
  <c r="I115" i="26"/>
  <c r="E115" i="26"/>
  <c r="A115" i="26"/>
  <c r="F112" i="26"/>
  <c r="B112" i="26"/>
  <c r="R111" i="26"/>
  <c r="M111" i="26"/>
  <c r="I111" i="26"/>
  <c r="E111" i="26"/>
  <c r="A111" i="26"/>
  <c r="F108" i="26"/>
  <c r="B108" i="26"/>
  <c r="R107" i="26"/>
  <c r="M107" i="26"/>
  <c r="I107" i="26"/>
  <c r="E107" i="26"/>
  <c r="A107" i="26"/>
  <c r="F104" i="26"/>
  <c r="B104" i="26"/>
  <c r="R103" i="26"/>
  <c r="M103" i="26"/>
  <c r="I103" i="26"/>
  <c r="E103" i="26"/>
  <c r="A103" i="26"/>
  <c r="F100" i="26"/>
  <c r="B100" i="26"/>
  <c r="R99" i="26"/>
  <c r="M99" i="26"/>
  <c r="I99" i="26"/>
  <c r="E99" i="26"/>
  <c r="A99" i="26"/>
  <c r="F96" i="26"/>
  <c r="B96" i="26"/>
  <c r="R95" i="26"/>
  <c r="M95" i="26"/>
  <c r="I95" i="26"/>
  <c r="E95" i="26"/>
  <c r="A95" i="26"/>
  <c r="F115" i="26"/>
  <c r="B111" i="26"/>
  <c r="N107" i="26"/>
  <c r="F107" i="26"/>
  <c r="B107" i="26"/>
  <c r="N103" i="26"/>
  <c r="F99" i="26"/>
  <c r="B99" i="26"/>
  <c r="B95" i="26"/>
  <c r="E119" i="26"/>
  <c r="L119" i="26"/>
  <c r="D119" i="26"/>
  <c r="F117" i="26"/>
  <c r="B117" i="26"/>
  <c r="R116" i="26"/>
  <c r="M116" i="26"/>
  <c r="I116" i="26"/>
  <c r="E116" i="26"/>
  <c r="A116" i="26"/>
  <c r="L115" i="26"/>
  <c r="D115" i="26"/>
  <c r="F113" i="26"/>
  <c r="B113" i="26"/>
  <c r="R112" i="26"/>
  <c r="M112" i="26"/>
  <c r="I112" i="26"/>
  <c r="E112" i="26"/>
  <c r="A112" i="26"/>
  <c r="L111" i="26"/>
  <c r="D111" i="26"/>
  <c r="F109" i="26"/>
  <c r="B109" i="26"/>
  <c r="R108" i="26"/>
  <c r="M108" i="26"/>
  <c r="I108" i="26"/>
  <c r="E108" i="26"/>
  <c r="A108" i="26"/>
  <c r="L107" i="26"/>
  <c r="D107" i="26"/>
  <c r="F105" i="26"/>
  <c r="B105" i="26"/>
  <c r="R104" i="26"/>
  <c r="M104" i="26"/>
  <c r="I104" i="26"/>
  <c r="E104" i="26"/>
  <c r="A104" i="26"/>
  <c r="L103" i="26"/>
  <c r="D103" i="26"/>
  <c r="F101" i="26"/>
  <c r="B101" i="26"/>
  <c r="R100" i="26"/>
  <c r="M100" i="26"/>
  <c r="I100" i="26"/>
  <c r="E100" i="26"/>
  <c r="A100" i="26"/>
  <c r="L99" i="26"/>
  <c r="D99" i="26"/>
  <c r="F97" i="26"/>
  <c r="B97" i="26"/>
  <c r="R96" i="26"/>
  <c r="M96" i="26"/>
  <c r="I96" i="26"/>
  <c r="E96" i="26"/>
  <c r="A96" i="26"/>
  <c r="L95" i="26"/>
  <c r="D95" i="26"/>
  <c r="F93" i="26"/>
  <c r="B93" i="26"/>
  <c r="F119" i="26"/>
  <c r="B119" i="26"/>
  <c r="B115" i="26"/>
  <c r="N111" i="26"/>
  <c r="F103" i="26"/>
  <c r="N95" i="26"/>
  <c r="F95" i="26"/>
  <c r="A119" i="26"/>
  <c r="F118" i="26"/>
  <c r="R117" i="26"/>
  <c r="M117" i="26"/>
  <c r="I117" i="26"/>
  <c r="E117" i="26"/>
  <c r="L116" i="26"/>
  <c r="F114" i="26"/>
  <c r="R113" i="26"/>
  <c r="M113" i="26"/>
  <c r="I113" i="26"/>
  <c r="E113" i="26"/>
  <c r="L112" i="26"/>
  <c r="F110" i="26"/>
  <c r="R109" i="26"/>
  <c r="M109" i="26"/>
  <c r="I109" i="26"/>
  <c r="E109" i="26"/>
  <c r="L108" i="26"/>
  <c r="F106" i="26"/>
  <c r="R105" i="26"/>
  <c r="M105" i="26"/>
  <c r="I105" i="26"/>
  <c r="E105" i="26"/>
  <c r="L104" i="26"/>
  <c r="F102" i="26"/>
  <c r="R101" i="26"/>
  <c r="M101" i="26"/>
  <c r="I101" i="26"/>
  <c r="E101" i="26"/>
  <c r="L100" i="26"/>
  <c r="F98" i="26"/>
  <c r="R97" i="26"/>
  <c r="M97" i="26"/>
  <c r="I97" i="26"/>
  <c r="E97" i="26"/>
  <c r="L96" i="26"/>
  <c r="F94" i="26"/>
  <c r="R93" i="26"/>
  <c r="M93" i="26"/>
  <c r="I93" i="26"/>
  <c r="E93" i="26"/>
  <c r="I92" i="26"/>
  <c r="M92" i="26"/>
  <c r="D92" i="26"/>
  <c r="F119" i="25"/>
  <c r="C111" i="25"/>
  <c r="D111" i="25"/>
  <c r="L111" i="25"/>
  <c r="N119" i="25"/>
  <c r="I119" i="25"/>
  <c r="E119" i="25"/>
  <c r="D118" i="25"/>
  <c r="L118" i="25"/>
  <c r="A118" i="25"/>
  <c r="E118" i="25"/>
  <c r="I118" i="25"/>
  <c r="M118" i="25"/>
  <c r="C118" i="25"/>
  <c r="N111" i="25"/>
  <c r="I111" i="25"/>
  <c r="E111" i="25"/>
  <c r="D110" i="25"/>
  <c r="L110" i="25"/>
  <c r="A110" i="25"/>
  <c r="E110" i="25"/>
  <c r="I110" i="25"/>
  <c r="M110" i="25"/>
  <c r="C110" i="25"/>
  <c r="M119" i="25"/>
  <c r="B118" i="25"/>
  <c r="C115" i="25"/>
  <c r="D115" i="25"/>
  <c r="L115" i="25"/>
  <c r="F115" i="25"/>
  <c r="M111" i="25"/>
  <c r="B111" i="25"/>
  <c r="B110" i="25"/>
  <c r="C107" i="25"/>
  <c r="A107" i="25"/>
  <c r="E107" i="25"/>
  <c r="D107" i="25"/>
  <c r="L107" i="25"/>
  <c r="F107" i="25"/>
  <c r="C119" i="25"/>
  <c r="D119" i="25"/>
  <c r="L119" i="25"/>
  <c r="F111" i="25"/>
  <c r="A119" i="25"/>
  <c r="D114" i="25"/>
  <c r="L114" i="25"/>
  <c r="A114" i="25"/>
  <c r="E114" i="25"/>
  <c r="I114" i="25"/>
  <c r="M114" i="25"/>
  <c r="C114" i="25"/>
  <c r="A111" i="25"/>
  <c r="N110" i="25"/>
  <c r="C103" i="25"/>
  <c r="A103" i="25"/>
  <c r="E103" i="25"/>
  <c r="I103" i="25"/>
  <c r="M103" i="25"/>
  <c r="D103" i="25"/>
  <c r="L103" i="25"/>
  <c r="B103" i="25"/>
  <c r="C99" i="25"/>
  <c r="A99" i="25"/>
  <c r="E99" i="25"/>
  <c r="I99" i="25"/>
  <c r="M99" i="25"/>
  <c r="D99" i="25"/>
  <c r="L99" i="25"/>
  <c r="B99" i="25"/>
  <c r="C95" i="25"/>
  <c r="A95" i="25"/>
  <c r="E95" i="25"/>
  <c r="I95" i="25"/>
  <c r="M95" i="25"/>
  <c r="D95" i="25"/>
  <c r="L95" i="25"/>
  <c r="B95" i="25"/>
  <c r="F117" i="25"/>
  <c r="B117" i="25"/>
  <c r="C116" i="25"/>
  <c r="F113" i="25"/>
  <c r="B113" i="25"/>
  <c r="C112" i="25"/>
  <c r="F109" i="25"/>
  <c r="B109" i="25"/>
  <c r="C108" i="25"/>
  <c r="M106" i="25"/>
  <c r="I106" i="25"/>
  <c r="E106" i="25"/>
  <c r="A106" i="25"/>
  <c r="F105" i="25"/>
  <c r="B105" i="25"/>
  <c r="C104" i="25"/>
  <c r="M102" i="25"/>
  <c r="I102" i="25"/>
  <c r="E102" i="25"/>
  <c r="A102" i="25"/>
  <c r="F101" i="25"/>
  <c r="B101" i="25"/>
  <c r="C100" i="25"/>
  <c r="M98" i="25"/>
  <c r="I98" i="25"/>
  <c r="E98" i="25"/>
  <c r="A98" i="25"/>
  <c r="F97" i="25"/>
  <c r="B97" i="25"/>
  <c r="C96" i="25"/>
  <c r="M94" i="25"/>
  <c r="I94" i="25"/>
  <c r="E94" i="25"/>
  <c r="A94" i="25"/>
  <c r="F93" i="25"/>
  <c r="B93" i="25"/>
  <c r="F106" i="25"/>
  <c r="B106" i="25"/>
  <c r="F102" i="25"/>
  <c r="B102" i="25"/>
  <c r="F98" i="25"/>
  <c r="B98" i="25"/>
  <c r="F94" i="25"/>
  <c r="B94" i="25"/>
  <c r="M117" i="25"/>
  <c r="I117" i="25"/>
  <c r="E117" i="25"/>
  <c r="F116" i="25"/>
  <c r="M113" i="25"/>
  <c r="I113" i="25"/>
  <c r="E113" i="25"/>
  <c r="F112" i="25"/>
  <c r="M109" i="25"/>
  <c r="I109" i="25"/>
  <c r="E109" i="25"/>
  <c r="F108" i="25"/>
  <c r="L106" i="25"/>
  <c r="M105" i="25"/>
  <c r="I105" i="25"/>
  <c r="E105" i="25"/>
  <c r="F104" i="25"/>
  <c r="L102" i="25"/>
  <c r="M101" i="25"/>
  <c r="I101" i="25"/>
  <c r="E101" i="25"/>
  <c r="F100" i="25"/>
  <c r="L98" i="25"/>
  <c r="M97" i="25"/>
  <c r="I97" i="25"/>
  <c r="E97" i="25"/>
  <c r="F96" i="25"/>
  <c r="L94" i="25"/>
  <c r="M93" i="25"/>
  <c r="I93" i="25"/>
  <c r="E93" i="25"/>
  <c r="B92" i="25"/>
  <c r="F92" i="25"/>
  <c r="C127" i="24"/>
  <c r="B144" i="24"/>
  <c r="L143" i="24"/>
  <c r="L142" i="24"/>
  <c r="L141" i="24"/>
  <c r="L140" i="24"/>
  <c r="L139" i="24"/>
  <c r="L138" i="24"/>
  <c r="L137" i="24"/>
  <c r="L136" i="24"/>
  <c r="L135" i="24"/>
  <c r="L134" i="24"/>
  <c r="L133" i="24"/>
  <c r="L132" i="24"/>
  <c r="L131" i="24"/>
  <c r="L130" i="24"/>
  <c r="L129" i="24"/>
  <c r="L128" i="24"/>
  <c r="B128" i="24"/>
  <c r="A143" i="24"/>
  <c r="I143" i="24"/>
  <c r="M143" i="24"/>
  <c r="A142" i="24"/>
  <c r="I142" i="24"/>
  <c r="M142" i="24"/>
  <c r="A141" i="24"/>
  <c r="I141" i="24"/>
  <c r="M141" i="24"/>
  <c r="A140" i="24"/>
  <c r="I140" i="24"/>
  <c r="M140" i="24"/>
  <c r="A139" i="24"/>
  <c r="I139" i="24"/>
  <c r="M139" i="24"/>
  <c r="A138" i="24"/>
  <c r="I138" i="24"/>
  <c r="M138" i="24"/>
  <c r="A137" i="24"/>
  <c r="I137" i="24"/>
  <c r="M137" i="24"/>
  <c r="A136" i="24"/>
  <c r="I136" i="24"/>
  <c r="M136" i="24"/>
  <c r="A135" i="24"/>
  <c r="I135" i="24"/>
  <c r="M135" i="24"/>
  <c r="A134" i="24"/>
  <c r="I134" i="24"/>
  <c r="M134" i="24"/>
  <c r="A133" i="24"/>
  <c r="I133" i="24"/>
  <c r="M133" i="24"/>
  <c r="A132" i="24"/>
  <c r="I132" i="24"/>
  <c r="M132" i="24"/>
  <c r="A131" i="24"/>
  <c r="I131" i="24"/>
  <c r="M131" i="24"/>
  <c r="A130" i="24"/>
  <c r="I130" i="24"/>
  <c r="M130" i="24"/>
  <c r="A129" i="24"/>
  <c r="I129" i="24"/>
  <c r="M129" i="24"/>
  <c r="A128" i="24"/>
  <c r="I128" i="24"/>
  <c r="M128" i="24"/>
  <c r="C125" i="24"/>
  <c r="C124" i="24"/>
  <c r="C123" i="24"/>
  <c r="B127" i="24"/>
  <c r="B126" i="24"/>
  <c r="B125" i="24"/>
  <c r="B124" i="24"/>
  <c r="B123" i="24"/>
  <c r="M127" i="24"/>
  <c r="N127" i="24" s="1"/>
  <c r="M126" i="24"/>
  <c r="N126" i="24" s="1"/>
  <c r="M125" i="24"/>
  <c r="N125" i="24" s="1"/>
  <c r="M124" i="24"/>
  <c r="N124" i="24" s="1"/>
  <c r="L122" i="24"/>
  <c r="A146" i="8"/>
  <c r="E146" i="8"/>
  <c r="I146" i="8"/>
  <c r="P146" i="8" s="1"/>
  <c r="M146" i="8"/>
  <c r="R146" i="8"/>
  <c r="D146" i="8"/>
  <c r="O137" i="8"/>
  <c r="F137" i="8"/>
  <c r="C136" i="8"/>
  <c r="O136" i="8"/>
  <c r="T136" i="8"/>
  <c r="F136" i="8"/>
  <c r="A136" i="8"/>
  <c r="O125" i="8"/>
  <c r="L125" i="8"/>
  <c r="M125" i="8" s="1"/>
  <c r="C146" i="8"/>
  <c r="O141" i="8"/>
  <c r="F141" i="8"/>
  <c r="C140" i="8"/>
  <c r="O140" i="8"/>
  <c r="T140" i="8"/>
  <c r="F140" i="8"/>
  <c r="T137" i="8"/>
  <c r="N137" i="8"/>
  <c r="I137" i="8"/>
  <c r="P137" i="8" s="1"/>
  <c r="S136" i="8"/>
  <c r="M136" i="8"/>
  <c r="I136" i="8"/>
  <c r="P136" i="8" s="1"/>
  <c r="E136" i="8"/>
  <c r="A134" i="8"/>
  <c r="E134" i="8"/>
  <c r="I134" i="8"/>
  <c r="P134" i="8" s="1"/>
  <c r="M134" i="8"/>
  <c r="R134" i="8"/>
  <c r="D134" i="8"/>
  <c r="S146" i="8"/>
  <c r="L146" i="8"/>
  <c r="D145" i="8"/>
  <c r="L145" i="8"/>
  <c r="F145" i="8"/>
  <c r="A145" i="8"/>
  <c r="N144" i="8"/>
  <c r="T141" i="8"/>
  <c r="S140" i="8"/>
  <c r="I140" i="8"/>
  <c r="P140" i="8" s="1"/>
  <c r="E140" i="8"/>
  <c r="A138" i="8"/>
  <c r="E138" i="8"/>
  <c r="I138" i="8"/>
  <c r="P138" i="8" s="1"/>
  <c r="M138" i="8"/>
  <c r="R138" i="8"/>
  <c r="D138" i="8"/>
  <c r="S137" i="8"/>
  <c r="M137" i="8"/>
  <c r="R136" i="8"/>
  <c r="L136" i="8"/>
  <c r="D136" i="8"/>
  <c r="T134" i="8"/>
  <c r="N134" i="8"/>
  <c r="C134" i="8"/>
  <c r="R133" i="8"/>
  <c r="T130" i="8"/>
  <c r="C129" i="8"/>
  <c r="O129" i="8"/>
  <c r="T129" i="8"/>
  <c r="D129" i="8"/>
  <c r="L129" i="8"/>
  <c r="F129" i="8"/>
  <c r="O126" i="8"/>
  <c r="S126" i="8" s="1"/>
  <c r="B125" i="8"/>
  <c r="D137" i="8"/>
  <c r="L137" i="8"/>
  <c r="A137" i="8"/>
  <c r="T146" i="8"/>
  <c r="N146" i="8"/>
  <c r="D141" i="8"/>
  <c r="L141" i="8"/>
  <c r="A141" i="8"/>
  <c r="N140" i="8"/>
  <c r="A140" i="8"/>
  <c r="E137" i="8"/>
  <c r="O134" i="8"/>
  <c r="L126" i="8"/>
  <c r="M126" i="8" s="1"/>
  <c r="B146" i="8"/>
  <c r="O145" i="8"/>
  <c r="C144" i="8"/>
  <c r="O144" i="8"/>
  <c r="T144" i="8"/>
  <c r="A144" i="8"/>
  <c r="N141" i="8"/>
  <c r="E141" i="8"/>
  <c r="M140" i="8"/>
  <c r="D149" i="8"/>
  <c r="L149" i="8"/>
  <c r="F149" i="8"/>
  <c r="A149" i="8"/>
  <c r="C148" i="8"/>
  <c r="O148" i="8"/>
  <c r="T148" i="8"/>
  <c r="F148" i="8"/>
  <c r="A148" i="8"/>
  <c r="F146" i="8"/>
  <c r="T145" i="8"/>
  <c r="N145" i="8"/>
  <c r="I145" i="8"/>
  <c r="P145" i="8" s="1"/>
  <c r="E145" i="8"/>
  <c r="S144" i="8"/>
  <c r="M144" i="8"/>
  <c r="I144" i="8"/>
  <c r="P144" i="8" s="1"/>
  <c r="E144" i="8"/>
  <c r="A142" i="8"/>
  <c r="E142" i="8"/>
  <c r="I142" i="8"/>
  <c r="P142" i="8" s="1"/>
  <c r="M142" i="8"/>
  <c r="R142" i="8"/>
  <c r="D142" i="8"/>
  <c r="S141" i="8"/>
  <c r="M141" i="8"/>
  <c r="C141" i="8"/>
  <c r="R140" i="8"/>
  <c r="L140" i="8"/>
  <c r="D140" i="8"/>
  <c r="R137" i="8"/>
  <c r="B137" i="8"/>
  <c r="B136" i="8"/>
  <c r="S134" i="8"/>
  <c r="L134" i="8"/>
  <c r="B134" i="8"/>
  <c r="C133" i="8"/>
  <c r="D133" i="8"/>
  <c r="L133" i="8"/>
  <c r="F133" i="8"/>
  <c r="D130" i="8"/>
  <c r="L130" i="8"/>
  <c r="A130" i="8"/>
  <c r="E130" i="8"/>
  <c r="I130" i="8"/>
  <c r="P130" i="8" s="1"/>
  <c r="M130" i="8"/>
  <c r="R130" i="8"/>
  <c r="C130" i="8"/>
  <c r="S125" i="8"/>
  <c r="F147" i="8"/>
  <c r="F143" i="8"/>
  <c r="F139" i="8"/>
  <c r="F135" i="8"/>
  <c r="T132" i="8"/>
  <c r="O132" i="8"/>
  <c r="C132" i="8"/>
  <c r="F131" i="8"/>
  <c r="C128" i="8"/>
  <c r="B127" i="8"/>
  <c r="B123" i="8"/>
  <c r="F132" i="8"/>
  <c r="F128" i="8"/>
  <c r="M127" i="8"/>
  <c r="N127" i="8" s="1"/>
  <c r="M123" i="8"/>
  <c r="N123" i="8" s="1"/>
  <c r="M122" i="8"/>
  <c r="N122" i="8" s="1"/>
  <c r="S120" i="8"/>
  <c r="C120" i="8"/>
  <c r="O120" i="8"/>
  <c r="T120" i="8"/>
  <c r="C122" i="8"/>
  <c r="S122" i="8"/>
  <c r="B120" i="8"/>
  <c r="F120" i="8"/>
  <c r="N120" i="8"/>
  <c r="B122" i="8"/>
  <c r="D120" i="8"/>
  <c r="K114" i="32"/>
  <c r="J114" i="32"/>
  <c r="K113" i="32"/>
  <c r="J113" i="32"/>
  <c r="K112" i="32"/>
  <c r="J112" i="32"/>
  <c r="K109" i="32"/>
  <c r="J109" i="32"/>
  <c r="K108" i="32"/>
  <c r="J108" i="32"/>
  <c r="K107" i="32"/>
  <c r="J107" i="32"/>
  <c r="G93" i="48"/>
  <c r="H93" i="48"/>
  <c r="J93" i="48"/>
  <c r="A93" i="48" s="1"/>
  <c r="K93" i="48"/>
  <c r="O93" i="48"/>
  <c r="P93" i="48"/>
  <c r="R93" i="48"/>
  <c r="G94" i="48"/>
  <c r="H94" i="48"/>
  <c r="J94" i="48"/>
  <c r="D94" i="48" s="1"/>
  <c r="K94" i="48"/>
  <c r="O94" i="48"/>
  <c r="P94" i="48"/>
  <c r="R94" i="48"/>
  <c r="G95" i="48"/>
  <c r="H95" i="48"/>
  <c r="J95" i="48"/>
  <c r="C95" i="48" s="1"/>
  <c r="K95" i="48"/>
  <c r="O95" i="48"/>
  <c r="P95" i="48"/>
  <c r="R95" i="48"/>
  <c r="G96" i="48"/>
  <c r="H96" i="48"/>
  <c r="J96" i="48"/>
  <c r="B96" i="48" s="1"/>
  <c r="K96" i="48"/>
  <c r="O96" i="48"/>
  <c r="P96" i="48"/>
  <c r="R96" i="48"/>
  <c r="G97" i="48"/>
  <c r="H97" i="48"/>
  <c r="J97" i="48"/>
  <c r="A97" i="48" s="1"/>
  <c r="K97" i="48"/>
  <c r="O97" i="48"/>
  <c r="P97" i="48"/>
  <c r="R97" i="48"/>
  <c r="G98" i="48"/>
  <c r="H98" i="48"/>
  <c r="J98" i="48"/>
  <c r="D98" i="48" s="1"/>
  <c r="K98" i="48"/>
  <c r="O98" i="48"/>
  <c r="P98" i="48"/>
  <c r="R98" i="48"/>
  <c r="G99" i="48"/>
  <c r="H99" i="48"/>
  <c r="J99" i="48"/>
  <c r="C99" i="48" s="1"/>
  <c r="K99" i="48"/>
  <c r="O99" i="48"/>
  <c r="P99" i="48"/>
  <c r="R99" i="48"/>
  <c r="G100" i="48"/>
  <c r="H100" i="48"/>
  <c r="J100" i="48"/>
  <c r="B100" i="48" s="1"/>
  <c r="K100" i="48"/>
  <c r="O100" i="48"/>
  <c r="P100" i="48"/>
  <c r="R100" i="48"/>
  <c r="G101" i="48"/>
  <c r="H101" i="48"/>
  <c r="J101" i="48"/>
  <c r="A101" i="48" s="1"/>
  <c r="K101" i="48"/>
  <c r="O101" i="48"/>
  <c r="P101" i="48"/>
  <c r="R101" i="48"/>
  <c r="G102" i="48"/>
  <c r="H102" i="48"/>
  <c r="J102" i="48"/>
  <c r="D102" i="48" s="1"/>
  <c r="K102" i="48"/>
  <c r="O102" i="48"/>
  <c r="P102" i="48"/>
  <c r="R102" i="48"/>
  <c r="G103" i="48"/>
  <c r="H103" i="48"/>
  <c r="J103" i="48"/>
  <c r="C103" i="48" s="1"/>
  <c r="K103" i="48"/>
  <c r="O103" i="48"/>
  <c r="P103" i="48"/>
  <c r="R103" i="48"/>
  <c r="G104" i="48"/>
  <c r="H104" i="48"/>
  <c r="J104" i="48"/>
  <c r="B104" i="48" s="1"/>
  <c r="K104" i="48"/>
  <c r="O104" i="48"/>
  <c r="P104" i="48"/>
  <c r="R104" i="48"/>
  <c r="G105" i="48"/>
  <c r="H105" i="48"/>
  <c r="J105" i="48"/>
  <c r="A105" i="48" s="1"/>
  <c r="K105" i="48"/>
  <c r="O105" i="48"/>
  <c r="P105" i="48"/>
  <c r="R105" i="48"/>
  <c r="G106" i="48"/>
  <c r="H106" i="48"/>
  <c r="J106" i="48"/>
  <c r="D106" i="48" s="1"/>
  <c r="K106" i="48"/>
  <c r="O106" i="48"/>
  <c r="P106" i="48"/>
  <c r="R106" i="48"/>
  <c r="G107" i="48"/>
  <c r="H107" i="48"/>
  <c r="J107" i="48"/>
  <c r="C107" i="48" s="1"/>
  <c r="K107" i="48"/>
  <c r="O107" i="48"/>
  <c r="P107" i="48"/>
  <c r="R107" i="48"/>
  <c r="G108" i="48"/>
  <c r="H108" i="48"/>
  <c r="J108" i="48"/>
  <c r="B108" i="48" s="1"/>
  <c r="K108" i="48"/>
  <c r="O108" i="48"/>
  <c r="P108" i="48"/>
  <c r="R108" i="48"/>
  <c r="G109" i="48"/>
  <c r="H109" i="48"/>
  <c r="J109" i="48"/>
  <c r="A109" i="48" s="1"/>
  <c r="K109" i="48"/>
  <c r="O109" i="48"/>
  <c r="P109" i="48"/>
  <c r="R109" i="48"/>
  <c r="G110" i="48"/>
  <c r="H110" i="48"/>
  <c r="J110" i="48"/>
  <c r="A110" i="48" s="1"/>
  <c r="K110" i="48"/>
  <c r="O110" i="48"/>
  <c r="P110" i="48"/>
  <c r="R110" i="48"/>
  <c r="G111" i="48"/>
  <c r="H111" i="48"/>
  <c r="J111" i="48"/>
  <c r="C111" i="48" s="1"/>
  <c r="K111" i="48"/>
  <c r="O111" i="48"/>
  <c r="P111" i="48"/>
  <c r="R111" i="48"/>
  <c r="G112" i="48"/>
  <c r="H112" i="48"/>
  <c r="J112" i="48"/>
  <c r="B112" i="48" s="1"/>
  <c r="K112" i="48"/>
  <c r="O112" i="48"/>
  <c r="P112" i="48"/>
  <c r="R112" i="48"/>
  <c r="G113" i="48"/>
  <c r="H113" i="48"/>
  <c r="J113" i="48"/>
  <c r="B113" i="48" s="1"/>
  <c r="K113" i="48"/>
  <c r="O113" i="48"/>
  <c r="P113" i="48"/>
  <c r="R113" i="48"/>
  <c r="G114" i="48"/>
  <c r="H114" i="48"/>
  <c r="J114" i="48"/>
  <c r="A114" i="48" s="1"/>
  <c r="K114" i="48"/>
  <c r="O114" i="48"/>
  <c r="P114" i="48"/>
  <c r="R114" i="48"/>
  <c r="G115" i="48"/>
  <c r="H115" i="48"/>
  <c r="J115" i="48"/>
  <c r="C115" i="48" s="1"/>
  <c r="K115" i="48"/>
  <c r="O115" i="48"/>
  <c r="P115" i="48"/>
  <c r="R115" i="48"/>
  <c r="G116" i="48"/>
  <c r="H116" i="48"/>
  <c r="J116" i="48"/>
  <c r="B116" i="48" s="1"/>
  <c r="K116" i="48"/>
  <c r="O116" i="48"/>
  <c r="P116" i="48"/>
  <c r="R116" i="48"/>
  <c r="G117" i="48"/>
  <c r="H117" i="48"/>
  <c r="J117" i="48"/>
  <c r="B117" i="48" s="1"/>
  <c r="K117" i="48"/>
  <c r="O117" i="48"/>
  <c r="P117" i="48"/>
  <c r="R117" i="48"/>
  <c r="G118" i="48"/>
  <c r="H118" i="48"/>
  <c r="J118" i="48"/>
  <c r="A118" i="48" s="1"/>
  <c r="K118" i="48"/>
  <c r="O118" i="48"/>
  <c r="P118" i="48"/>
  <c r="R118" i="48"/>
  <c r="G119" i="48"/>
  <c r="H119" i="48"/>
  <c r="J119" i="48"/>
  <c r="C119" i="48" s="1"/>
  <c r="K119" i="48"/>
  <c r="O119" i="48"/>
  <c r="P119" i="48"/>
  <c r="R119" i="48"/>
  <c r="R92" i="48"/>
  <c r="P92" i="48"/>
  <c r="P91" i="48"/>
  <c r="R90" i="48"/>
  <c r="P90" i="48"/>
  <c r="Q31" i="43"/>
  <c r="Q61" i="43"/>
  <c r="G63" i="43"/>
  <c r="H63" i="43"/>
  <c r="J63" i="43"/>
  <c r="O63" i="43"/>
  <c r="P63" i="43"/>
  <c r="G64" i="43"/>
  <c r="H64" i="43"/>
  <c r="J64" i="43"/>
  <c r="O64" i="43"/>
  <c r="P64" i="43"/>
  <c r="G65" i="43"/>
  <c r="H65" i="43"/>
  <c r="J65" i="43"/>
  <c r="O65" i="43"/>
  <c r="P65" i="43"/>
  <c r="G66" i="43"/>
  <c r="H66" i="43"/>
  <c r="J66" i="43"/>
  <c r="O66" i="43"/>
  <c r="P66" i="43"/>
  <c r="G67" i="43"/>
  <c r="H67" i="43"/>
  <c r="J67" i="43"/>
  <c r="O67" i="43"/>
  <c r="P67" i="43"/>
  <c r="G68" i="43"/>
  <c r="H68" i="43"/>
  <c r="J68" i="43"/>
  <c r="C68" i="43" s="1"/>
  <c r="K68" i="43"/>
  <c r="O68" i="43"/>
  <c r="P68" i="43"/>
  <c r="G69" i="43"/>
  <c r="H69" i="43"/>
  <c r="J69" i="43"/>
  <c r="C69" i="43" s="1"/>
  <c r="K69" i="43"/>
  <c r="O69" i="43"/>
  <c r="P69" i="43"/>
  <c r="G70" i="43"/>
  <c r="H70" i="43"/>
  <c r="J70" i="43"/>
  <c r="C70" i="43" s="1"/>
  <c r="K70" i="43"/>
  <c r="O70" i="43"/>
  <c r="P70" i="43"/>
  <c r="G71" i="43"/>
  <c r="H71" i="43"/>
  <c r="J71" i="43"/>
  <c r="F71" i="43" s="1"/>
  <c r="K71" i="43"/>
  <c r="O71" i="43"/>
  <c r="P71" i="43"/>
  <c r="G72" i="43"/>
  <c r="H72" i="43"/>
  <c r="J72" i="43"/>
  <c r="C72" i="43" s="1"/>
  <c r="K72" i="43"/>
  <c r="O72" i="43"/>
  <c r="P72" i="43"/>
  <c r="F73" i="43"/>
  <c r="G73" i="43"/>
  <c r="H73" i="43"/>
  <c r="J73" i="43"/>
  <c r="K73" i="43"/>
  <c r="O73" i="43"/>
  <c r="P73" i="43"/>
  <c r="G74" i="43"/>
  <c r="H74" i="43"/>
  <c r="J74" i="43"/>
  <c r="C74" i="43" s="1"/>
  <c r="K74" i="43"/>
  <c r="O74" i="43"/>
  <c r="G75" i="43"/>
  <c r="H75" i="43"/>
  <c r="J75" i="43"/>
  <c r="F75" i="43" s="1"/>
  <c r="K75" i="43"/>
  <c r="O75" i="43"/>
  <c r="G76" i="43"/>
  <c r="H76" i="43"/>
  <c r="J76" i="43"/>
  <c r="F76" i="43" s="1"/>
  <c r="K76" i="43"/>
  <c r="O76" i="43"/>
  <c r="G77" i="43"/>
  <c r="H77" i="43"/>
  <c r="J77" i="43"/>
  <c r="F77" i="43" s="1"/>
  <c r="K77" i="43"/>
  <c r="O77" i="43"/>
  <c r="G78" i="43"/>
  <c r="H78" i="43"/>
  <c r="J78" i="43"/>
  <c r="C78" i="43" s="1"/>
  <c r="K78" i="43"/>
  <c r="O78" i="43"/>
  <c r="G79" i="43"/>
  <c r="H79" i="43"/>
  <c r="J79" i="43"/>
  <c r="F79" i="43" s="1"/>
  <c r="K79" i="43"/>
  <c r="O79" i="43"/>
  <c r="G80" i="43"/>
  <c r="H80" i="43"/>
  <c r="J80" i="43"/>
  <c r="F80" i="43" s="1"/>
  <c r="K80" i="43"/>
  <c r="O80" i="43"/>
  <c r="G81" i="43"/>
  <c r="H81" i="43"/>
  <c r="J81" i="43"/>
  <c r="C81" i="43" s="1"/>
  <c r="K81" i="43"/>
  <c r="O81" i="43"/>
  <c r="G82" i="43"/>
  <c r="H82" i="43"/>
  <c r="J82" i="43"/>
  <c r="C82" i="43" s="1"/>
  <c r="K82" i="43"/>
  <c r="O82" i="43"/>
  <c r="P82" i="43"/>
  <c r="F83" i="43"/>
  <c r="G83" i="43"/>
  <c r="H83" i="43"/>
  <c r="J83" i="43"/>
  <c r="K83" i="43"/>
  <c r="O83" i="43"/>
  <c r="P83" i="43"/>
  <c r="G84" i="43"/>
  <c r="H84" i="43"/>
  <c r="J84" i="43"/>
  <c r="A84" i="43" s="1"/>
  <c r="K84" i="43"/>
  <c r="O84" i="43"/>
  <c r="P84" i="43"/>
  <c r="G85" i="43"/>
  <c r="H85" i="43"/>
  <c r="J85" i="43"/>
  <c r="B85" i="43" s="1"/>
  <c r="K85" i="43"/>
  <c r="O85" i="43"/>
  <c r="P85" i="43"/>
  <c r="G86" i="43"/>
  <c r="H86" i="43"/>
  <c r="J86" i="43"/>
  <c r="B86" i="43" s="1"/>
  <c r="K86" i="43"/>
  <c r="O86" i="43"/>
  <c r="P86" i="43"/>
  <c r="G87" i="43"/>
  <c r="H87" i="43"/>
  <c r="J87" i="43"/>
  <c r="B87" i="43" s="1"/>
  <c r="K87" i="43"/>
  <c r="O87" i="43"/>
  <c r="P87" i="43"/>
  <c r="G88" i="43"/>
  <c r="H88" i="43"/>
  <c r="J88" i="43"/>
  <c r="B88" i="43" s="1"/>
  <c r="K88" i="43"/>
  <c r="O88" i="43"/>
  <c r="P88" i="43"/>
  <c r="G89" i="43"/>
  <c r="H89" i="43"/>
  <c r="J89" i="43"/>
  <c r="B89" i="43" s="1"/>
  <c r="K89" i="43"/>
  <c r="O89" i="43"/>
  <c r="P89" i="43"/>
  <c r="O62" i="43"/>
  <c r="J62" i="43"/>
  <c r="B62" i="43" s="1"/>
  <c r="H62" i="43"/>
  <c r="G62" i="43"/>
  <c r="P62" i="43"/>
  <c r="P60" i="43"/>
  <c r="G60" i="43"/>
  <c r="G63" i="45"/>
  <c r="H63" i="45"/>
  <c r="J63" i="45"/>
  <c r="A63" i="45" s="1"/>
  <c r="K63" i="45"/>
  <c r="O63" i="45"/>
  <c r="P63" i="45"/>
  <c r="G64" i="45"/>
  <c r="H64" i="45"/>
  <c r="J64" i="45"/>
  <c r="B64" i="45" s="1"/>
  <c r="K64" i="45"/>
  <c r="O64" i="45"/>
  <c r="P64" i="45"/>
  <c r="G65" i="45"/>
  <c r="H65" i="45"/>
  <c r="J65" i="45"/>
  <c r="C65" i="45" s="1"/>
  <c r="K65" i="45"/>
  <c r="O65" i="45"/>
  <c r="P65" i="45"/>
  <c r="G66" i="45"/>
  <c r="H66" i="45"/>
  <c r="J66" i="45"/>
  <c r="K66" i="45"/>
  <c r="O66" i="45"/>
  <c r="P66" i="45"/>
  <c r="G67" i="45"/>
  <c r="H67" i="45"/>
  <c r="J67" i="45"/>
  <c r="C67" i="45" s="1"/>
  <c r="K67" i="45"/>
  <c r="O67" i="45"/>
  <c r="P67" i="45"/>
  <c r="G68" i="45"/>
  <c r="H68" i="45"/>
  <c r="J68" i="45"/>
  <c r="C68" i="45" s="1"/>
  <c r="K68" i="45"/>
  <c r="O68" i="45"/>
  <c r="P68" i="45"/>
  <c r="G69" i="45"/>
  <c r="H69" i="45"/>
  <c r="J69" i="45"/>
  <c r="C69" i="45" s="1"/>
  <c r="K69" i="45"/>
  <c r="O69" i="45"/>
  <c r="P69" i="45"/>
  <c r="G70" i="45"/>
  <c r="H70" i="45"/>
  <c r="J70" i="45"/>
  <c r="B70" i="45" s="1"/>
  <c r="K70" i="45"/>
  <c r="O70" i="45"/>
  <c r="P70" i="45"/>
  <c r="G71" i="45"/>
  <c r="H71" i="45"/>
  <c r="J71" i="45"/>
  <c r="K71" i="45"/>
  <c r="O71" i="45"/>
  <c r="P71" i="45"/>
  <c r="G72" i="45"/>
  <c r="H72" i="45"/>
  <c r="J72" i="45"/>
  <c r="C72" i="45" s="1"/>
  <c r="K72" i="45"/>
  <c r="O72" i="45"/>
  <c r="P72" i="45"/>
  <c r="G73" i="45"/>
  <c r="H73" i="45"/>
  <c r="J73" i="45"/>
  <c r="C73" i="45" s="1"/>
  <c r="K73" i="45"/>
  <c r="O73" i="45"/>
  <c r="P73" i="45"/>
  <c r="G74" i="45"/>
  <c r="H74" i="45"/>
  <c r="J74" i="45"/>
  <c r="B74" i="45" s="1"/>
  <c r="K74" i="45"/>
  <c r="O74" i="45"/>
  <c r="G75" i="45"/>
  <c r="H75" i="45"/>
  <c r="J75" i="45"/>
  <c r="B75" i="45" s="1"/>
  <c r="K75" i="45"/>
  <c r="O75" i="45"/>
  <c r="G76" i="45"/>
  <c r="H76" i="45"/>
  <c r="J76" i="45"/>
  <c r="C76" i="45" s="1"/>
  <c r="K76" i="45"/>
  <c r="O76" i="45"/>
  <c r="G77" i="45"/>
  <c r="H77" i="45"/>
  <c r="J77" i="45"/>
  <c r="C77" i="45" s="1"/>
  <c r="K77" i="45"/>
  <c r="O77" i="45"/>
  <c r="G78" i="45"/>
  <c r="H78" i="45"/>
  <c r="J78" i="45"/>
  <c r="B78" i="45" s="1"/>
  <c r="K78" i="45"/>
  <c r="O78" i="45"/>
  <c r="G79" i="45"/>
  <c r="H79" i="45"/>
  <c r="J79" i="45"/>
  <c r="B79" i="45" s="1"/>
  <c r="K79" i="45"/>
  <c r="O79" i="45"/>
  <c r="G80" i="45"/>
  <c r="H80" i="45"/>
  <c r="J80" i="45"/>
  <c r="C80" i="45" s="1"/>
  <c r="K80" i="45"/>
  <c r="O80" i="45"/>
  <c r="G81" i="45"/>
  <c r="H81" i="45"/>
  <c r="J81" i="45"/>
  <c r="C81" i="45" s="1"/>
  <c r="K81" i="45"/>
  <c r="O81" i="45"/>
  <c r="G82" i="45"/>
  <c r="H82" i="45"/>
  <c r="J82" i="45"/>
  <c r="K82" i="45"/>
  <c r="O82" i="45"/>
  <c r="P82" i="45"/>
  <c r="G83" i="45"/>
  <c r="H83" i="45"/>
  <c r="J83" i="45"/>
  <c r="B83" i="45" s="1"/>
  <c r="K83" i="45"/>
  <c r="O83" i="45"/>
  <c r="P83" i="45"/>
  <c r="G84" i="45"/>
  <c r="H84" i="45"/>
  <c r="J84" i="45"/>
  <c r="A84" i="45" s="1"/>
  <c r="K84" i="45"/>
  <c r="O84" i="45"/>
  <c r="P84" i="45"/>
  <c r="G85" i="45"/>
  <c r="H85" i="45"/>
  <c r="J85" i="45"/>
  <c r="B85" i="45" s="1"/>
  <c r="K85" i="45"/>
  <c r="O85" i="45"/>
  <c r="P85" i="45"/>
  <c r="G86" i="45"/>
  <c r="H86" i="45"/>
  <c r="J86" i="45"/>
  <c r="B86" i="45" s="1"/>
  <c r="K86" i="45"/>
  <c r="O86" i="45"/>
  <c r="P86" i="45"/>
  <c r="G87" i="45"/>
  <c r="H87" i="45"/>
  <c r="J87" i="45"/>
  <c r="B87" i="45" s="1"/>
  <c r="K87" i="45"/>
  <c r="O87" i="45"/>
  <c r="P87" i="45"/>
  <c r="G88" i="45"/>
  <c r="H88" i="45"/>
  <c r="J88" i="45"/>
  <c r="B88" i="45" s="1"/>
  <c r="K88" i="45"/>
  <c r="O88" i="45"/>
  <c r="P88" i="45"/>
  <c r="G89" i="45"/>
  <c r="H89" i="45"/>
  <c r="J89" i="45"/>
  <c r="B89" i="45" s="1"/>
  <c r="K89" i="45"/>
  <c r="O89" i="45"/>
  <c r="P89" i="45"/>
  <c r="O62" i="45"/>
  <c r="K62" i="45"/>
  <c r="H62" i="45"/>
  <c r="G62" i="45"/>
  <c r="J62" i="45"/>
  <c r="E62" i="45" s="1"/>
  <c r="P62" i="45"/>
  <c r="P60" i="45"/>
  <c r="G60" i="45"/>
  <c r="Q61" i="26"/>
  <c r="P61" i="26"/>
  <c r="R60" i="26"/>
  <c r="P60" i="26"/>
  <c r="G93" i="24"/>
  <c r="H93" i="24"/>
  <c r="J93" i="24"/>
  <c r="O93" i="24"/>
  <c r="G94" i="24"/>
  <c r="H94" i="24"/>
  <c r="J94" i="24"/>
  <c r="O94" i="24"/>
  <c r="G95" i="24"/>
  <c r="H95" i="24"/>
  <c r="J95" i="24"/>
  <c r="O95" i="24"/>
  <c r="G96" i="24"/>
  <c r="H96" i="24"/>
  <c r="J96" i="24"/>
  <c r="O96" i="24"/>
  <c r="G97" i="24"/>
  <c r="H97" i="24"/>
  <c r="J97" i="24"/>
  <c r="O97" i="24"/>
  <c r="G98" i="24"/>
  <c r="H98" i="24"/>
  <c r="J98" i="24"/>
  <c r="L98" i="24" s="1"/>
  <c r="K98" i="24"/>
  <c r="O98" i="24"/>
  <c r="G99" i="24"/>
  <c r="H99" i="24"/>
  <c r="J99" i="24"/>
  <c r="L99" i="24" s="1"/>
  <c r="K99" i="24"/>
  <c r="O99" i="24"/>
  <c r="G100" i="24"/>
  <c r="H100" i="24"/>
  <c r="J100" i="24"/>
  <c r="I100" i="24" s="1"/>
  <c r="K100" i="24"/>
  <c r="M100" i="24"/>
  <c r="N100" i="24"/>
  <c r="O100" i="24"/>
  <c r="G101" i="24"/>
  <c r="H101" i="24"/>
  <c r="J101" i="24"/>
  <c r="L101" i="24" s="1"/>
  <c r="K101" i="24"/>
  <c r="N101" i="24"/>
  <c r="O101" i="24"/>
  <c r="G102" i="24"/>
  <c r="H102" i="24"/>
  <c r="J102" i="24"/>
  <c r="L102" i="24" s="1"/>
  <c r="K102" i="24"/>
  <c r="O102" i="24"/>
  <c r="G103" i="24"/>
  <c r="H103" i="24"/>
  <c r="J103" i="24"/>
  <c r="L103" i="24" s="1"/>
  <c r="K103" i="24"/>
  <c r="O103" i="24"/>
  <c r="G104" i="24"/>
  <c r="H104" i="24"/>
  <c r="J104" i="24"/>
  <c r="I104" i="24" s="1"/>
  <c r="K104" i="24"/>
  <c r="O104" i="24"/>
  <c r="R104" i="24"/>
  <c r="G105" i="24"/>
  <c r="H105" i="24"/>
  <c r="J105" i="24"/>
  <c r="A105" i="24" s="1"/>
  <c r="K105" i="24"/>
  <c r="O105" i="24"/>
  <c r="G106" i="24"/>
  <c r="H106" i="24"/>
  <c r="J106" i="24"/>
  <c r="L106" i="24" s="1"/>
  <c r="K106" i="24"/>
  <c r="O106" i="24"/>
  <c r="G107" i="24"/>
  <c r="H107" i="24"/>
  <c r="J107" i="24"/>
  <c r="L107" i="24" s="1"/>
  <c r="K107" i="24"/>
  <c r="O107" i="24"/>
  <c r="G108" i="24"/>
  <c r="H108" i="24"/>
  <c r="J108" i="24"/>
  <c r="I108" i="24" s="1"/>
  <c r="K108" i="24"/>
  <c r="O108" i="24"/>
  <c r="G109" i="24"/>
  <c r="H109" i="24"/>
  <c r="J109" i="24"/>
  <c r="A109" i="24" s="1"/>
  <c r="K109" i="24"/>
  <c r="L109" i="24"/>
  <c r="N109" i="24"/>
  <c r="O109" i="24"/>
  <c r="R109" i="24"/>
  <c r="G110" i="24"/>
  <c r="H110" i="24"/>
  <c r="J110" i="24"/>
  <c r="L110" i="24" s="1"/>
  <c r="K110" i="24"/>
  <c r="O110" i="24"/>
  <c r="G111" i="24"/>
  <c r="H111" i="24"/>
  <c r="J111" i="24"/>
  <c r="L111" i="24" s="1"/>
  <c r="K111" i="24"/>
  <c r="O111" i="24"/>
  <c r="G112" i="24"/>
  <c r="H112" i="24"/>
  <c r="J112" i="24"/>
  <c r="I112" i="24" s="1"/>
  <c r="K112" i="24"/>
  <c r="L112" i="24"/>
  <c r="O112" i="24"/>
  <c r="R112" i="24"/>
  <c r="G113" i="24"/>
  <c r="H113" i="24"/>
  <c r="J113" i="24"/>
  <c r="A113" i="24" s="1"/>
  <c r="K113" i="24"/>
  <c r="O113" i="24"/>
  <c r="G114" i="24"/>
  <c r="H114" i="24"/>
  <c r="J114" i="24"/>
  <c r="L114" i="24" s="1"/>
  <c r="K114" i="24"/>
  <c r="O114" i="24"/>
  <c r="G115" i="24"/>
  <c r="H115" i="24"/>
  <c r="J115" i="24"/>
  <c r="L115" i="24" s="1"/>
  <c r="K115" i="24"/>
  <c r="O115" i="24"/>
  <c r="G116" i="24"/>
  <c r="H116" i="24"/>
  <c r="J116" i="24"/>
  <c r="I116" i="24" s="1"/>
  <c r="K116" i="24"/>
  <c r="N116" i="24"/>
  <c r="O116" i="24"/>
  <c r="G117" i="24"/>
  <c r="H117" i="24"/>
  <c r="J117" i="24"/>
  <c r="A117" i="24" s="1"/>
  <c r="K117" i="24"/>
  <c r="O117" i="24"/>
  <c r="G118" i="24"/>
  <c r="H118" i="24"/>
  <c r="J118" i="24"/>
  <c r="L118" i="24" s="1"/>
  <c r="K118" i="24"/>
  <c r="O118" i="24"/>
  <c r="G119" i="24"/>
  <c r="H119" i="24"/>
  <c r="J119" i="24"/>
  <c r="L119" i="24" s="1"/>
  <c r="K119" i="24"/>
  <c r="O119" i="24"/>
  <c r="O92" i="24"/>
  <c r="H92" i="24"/>
  <c r="G92" i="24"/>
  <c r="J92" i="24"/>
  <c r="Q31" i="25"/>
  <c r="G63" i="25"/>
  <c r="H63" i="25"/>
  <c r="J63" i="25"/>
  <c r="K63" i="25"/>
  <c r="O63" i="25"/>
  <c r="P63" i="25"/>
  <c r="G64" i="25"/>
  <c r="H64" i="25"/>
  <c r="J64" i="25"/>
  <c r="K64" i="25"/>
  <c r="O64" i="25"/>
  <c r="P64" i="25"/>
  <c r="G65" i="25"/>
  <c r="H65" i="25"/>
  <c r="J65" i="25"/>
  <c r="R65" i="25" s="1"/>
  <c r="K65" i="25"/>
  <c r="O65" i="25"/>
  <c r="P65" i="25"/>
  <c r="G66" i="25"/>
  <c r="H66" i="25"/>
  <c r="J66" i="25"/>
  <c r="K66" i="25"/>
  <c r="O66" i="25"/>
  <c r="P66" i="25"/>
  <c r="G67" i="25"/>
  <c r="H67" i="25"/>
  <c r="J67" i="25"/>
  <c r="K67" i="25"/>
  <c r="O67" i="25"/>
  <c r="P67" i="25"/>
  <c r="G68" i="25"/>
  <c r="H68" i="25"/>
  <c r="J68" i="25"/>
  <c r="C68" i="25" s="1"/>
  <c r="K68" i="25"/>
  <c r="O68" i="25"/>
  <c r="P68" i="25"/>
  <c r="G69" i="25"/>
  <c r="H69" i="25"/>
  <c r="J69" i="25"/>
  <c r="R69" i="25" s="1"/>
  <c r="K69" i="25"/>
  <c r="O69" i="25"/>
  <c r="P69" i="25"/>
  <c r="G70" i="25"/>
  <c r="H70" i="25"/>
  <c r="J70" i="25"/>
  <c r="L70" i="25" s="1"/>
  <c r="K70" i="25"/>
  <c r="O70" i="25"/>
  <c r="P70" i="25"/>
  <c r="G71" i="25"/>
  <c r="H71" i="25"/>
  <c r="J71" i="25"/>
  <c r="K71" i="25"/>
  <c r="O71" i="25"/>
  <c r="P71" i="25"/>
  <c r="G72" i="25"/>
  <c r="H72" i="25"/>
  <c r="J72" i="25"/>
  <c r="K72" i="25"/>
  <c r="O72" i="25"/>
  <c r="P72" i="25"/>
  <c r="G73" i="25"/>
  <c r="H73" i="25"/>
  <c r="J73" i="25"/>
  <c r="F73" i="25" s="1"/>
  <c r="K73" i="25"/>
  <c r="O73" i="25"/>
  <c r="P73" i="25"/>
  <c r="G74" i="25"/>
  <c r="H74" i="25"/>
  <c r="J74" i="25"/>
  <c r="K74" i="25"/>
  <c r="N74" i="25"/>
  <c r="O74" i="25"/>
  <c r="P74" i="25"/>
  <c r="G75" i="25"/>
  <c r="H75" i="25"/>
  <c r="J75" i="25"/>
  <c r="D75" i="25" s="1"/>
  <c r="K75" i="25"/>
  <c r="O75" i="25"/>
  <c r="P75" i="25"/>
  <c r="G76" i="25"/>
  <c r="H76" i="25"/>
  <c r="J76" i="25"/>
  <c r="K76" i="25"/>
  <c r="O76" i="25"/>
  <c r="P76" i="25"/>
  <c r="G77" i="25"/>
  <c r="H77" i="25"/>
  <c r="J77" i="25"/>
  <c r="N77" i="25" s="1"/>
  <c r="K77" i="25"/>
  <c r="O77" i="25"/>
  <c r="P77" i="25"/>
  <c r="G78" i="25"/>
  <c r="H78" i="25"/>
  <c r="J78" i="25"/>
  <c r="N78" i="25" s="1"/>
  <c r="K78" i="25"/>
  <c r="O78" i="25"/>
  <c r="P78" i="25"/>
  <c r="G79" i="25"/>
  <c r="H79" i="25"/>
  <c r="J79" i="25"/>
  <c r="K79" i="25"/>
  <c r="O79" i="25"/>
  <c r="P79" i="25"/>
  <c r="G80" i="25"/>
  <c r="H80" i="25"/>
  <c r="J80" i="25"/>
  <c r="C80" i="25" s="1"/>
  <c r="K80" i="25"/>
  <c r="O80" i="25"/>
  <c r="P80" i="25"/>
  <c r="G81" i="25"/>
  <c r="H81" i="25"/>
  <c r="J81" i="25"/>
  <c r="R81" i="25" s="1"/>
  <c r="K81" i="25"/>
  <c r="O81" i="25"/>
  <c r="P81" i="25"/>
  <c r="G82" i="25"/>
  <c r="H82" i="25"/>
  <c r="J82" i="25"/>
  <c r="N82" i="25" s="1"/>
  <c r="K82" i="25"/>
  <c r="O82" i="25"/>
  <c r="P82" i="25"/>
  <c r="G83" i="25"/>
  <c r="H83" i="25"/>
  <c r="J83" i="25"/>
  <c r="L83" i="25" s="1"/>
  <c r="K83" i="25"/>
  <c r="O83" i="25"/>
  <c r="P83" i="25"/>
  <c r="G84" i="25"/>
  <c r="H84" i="25"/>
  <c r="J84" i="25"/>
  <c r="R84" i="25" s="1"/>
  <c r="K84" i="25"/>
  <c r="P84" i="25"/>
  <c r="G85" i="25"/>
  <c r="H85" i="25"/>
  <c r="J85" i="25"/>
  <c r="K85" i="25"/>
  <c r="P85" i="25"/>
  <c r="G86" i="25"/>
  <c r="H86" i="25"/>
  <c r="J86" i="25"/>
  <c r="K86" i="25"/>
  <c r="P86" i="25"/>
  <c r="G87" i="25"/>
  <c r="H87" i="25"/>
  <c r="J87" i="25"/>
  <c r="A87" i="25" s="1"/>
  <c r="K87" i="25"/>
  <c r="P87" i="25"/>
  <c r="G88" i="25"/>
  <c r="H88" i="25"/>
  <c r="J88" i="25"/>
  <c r="R88" i="25" s="1"/>
  <c r="K88" i="25"/>
  <c r="P88" i="25"/>
  <c r="G89" i="25"/>
  <c r="H89" i="25"/>
  <c r="J89" i="25"/>
  <c r="R89" i="25" s="1"/>
  <c r="K89" i="25"/>
  <c r="P89" i="25"/>
  <c r="Q61" i="25"/>
  <c r="O62" i="25"/>
  <c r="K62" i="25"/>
  <c r="J62" i="25"/>
  <c r="H62" i="25"/>
  <c r="G62" i="25"/>
  <c r="P62" i="25"/>
  <c r="P61" i="25"/>
  <c r="G93" i="8"/>
  <c r="H93" i="8"/>
  <c r="J93" i="8"/>
  <c r="G94" i="8"/>
  <c r="H94" i="8"/>
  <c r="J94" i="8"/>
  <c r="B94" i="8" s="1"/>
  <c r="G95" i="8"/>
  <c r="H95" i="8"/>
  <c r="J95" i="8"/>
  <c r="G96" i="8"/>
  <c r="H96" i="8"/>
  <c r="J96" i="8"/>
  <c r="G97" i="8"/>
  <c r="H97" i="8"/>
  <c r="J97" i="8"/>
  <c r="O97" i="8" s="1"/>
  <c r="S97" i="8" s="1"/>
  <c r="G98" i="8"/>
  <c r="H98" i="8"/>
  <c r="J98" i="8"/>
  <c r="B98" i="8" s="1"/>
  <c r="K98" i="8"/>
  <c r="N98" i="8"/>
  <c r="O98" i="8"/>
  <c r="G99" i="8"/>
  <c r="H99" i="8"/>
  <c r="J99" i="8"/>
  <c r="R99" i="8" s="1"/>
  <c r="K99" i="8"/>
  <c r="G100" i="8"/>
  <c r="H100" i="8"/>
  <c r="J100" i="8"/>
  <c r="N100" i="8" s="1"/>
  <c r="K100" i="8"/>
  <c r="G101" i="8"/>
  <c r="H101" i="8"/>
  <c r="J101" i="8"/>
  <c r="A101" i="8" s="1"/>
  <c r="K101" i="8"/>
  <c r="G102" i="8"/>
  <c r="H102" i="8"/>
  <c r="I102" i="8"/>
  <c r="P102" i="8" s="1"/>
  <c r="J102" i="8"/>
  <c r="B102" i="8" s="1"/>
  <c r="K102" i="8"/>
  <c r="M102" i="8"/>
  <c r="N102" i="8"/>
  <c r="T102" i="8"/>
  <c r="G103" i="8"/>
  <c r="H103" i="8"/>
  <c r="J103" i="8"/>
  <c r="R103" i="8" s="1"/>
  <c r="K103" i="8"/>
  <c r="G104" i="8"/>
  <c r="H104" i="8"/>
  <c r="J104" i="8"/>
  <c r="S104" i="8" s="1"/>
  <c r="K104" i="8"/>
  <c r="G105" i="8"/>
  <c r="H105" i="8"/>
  <c r="J105" i="8"/>
  <c r="A105" i="8" s="1"/>
  <c r="K105" i="8"/>
  <c r="S105" i="8"/>
  <c r="G106" i="8"/>
  <c r="H106" i="8"/>
  <c r="J106" i="8"/>
  <c r="E106" i="8" s="1"/>
  <c r="K106" i="8"/>
  <c r="G107" i="8"/>
  <c r="H107" i="8"/>
  <c r="J107" i="8"/>
  <c r="E107" i="8" s="1"/>
  <c r="K107" i="8"/>
  <c r="G108" i="8"/>
  <c r="H108" i="8"/>
  <c r="J108" i="8"/>
  <c r="S108" i="8" s="1"/>
  <c r="K108" i="8"/>
  <c r="G109" i="8"/>
  <c r="H109" i="8"/>
  <c r="J109" i="8"/>
  <c r="A109" i="8" s="1"/>
  <c r="K109" i="8"/>
  <c r="E110" i="8"/>
  <c r="G110" i="8"/>
  <c r="H110" i="8"/>
  <c r="J110" i="8"/>
  <c r="N110" i="8" s="1"/>
  <c r="K110" i="8"/>
  <c r="G111" i="8"/>
  <c r="H111" i="8"/>
  <c r="J111" i="8"/>
  <c r="K111" i="8"/>
  <c r="G112" i="8"/>
  <c r="H112" i="8"/>
  <c r="J112" i="8"/>
  <c r="B112" i="8" s="1"/>
  <c r="K112" i="8"/>
  <c r="G113" i="8"/>
  <c r="H113" i="8"/>
  <c r="J113" i="8"/>
  <c r="C113" i="8" s="1"/>
  <c r="K113" i="8"/>
  <c r="G114" i="8"/>
  <c r="H114" i="8"/>
  <c r="J114" i="8"/>
  <c r="T114" i="8" s="1"/>
  <c r="K114" i="8"/>
  <c r="G115" i="8"/>
  <c r="H115" i="8"/>
  <c r="J115" i="8"/>
  <c r="B115" i="8" s="1"/>
  <c r="K115" i="8"/>
  <c r="G116" i="8"/>
  <c r="H116" i="8"/>
  <c r="J116" i="8"/>
  <c r="B116" i="8" s="1"/>
  <c r="K116" i="8"/>
  <c r="R116" i="8"/>
  <c r="S116" i="8"/>
  <c r="G117" i="8"/>
  <c r="H117" i="8"/>
  <c r="J117" i="8"/>
  <c r="O117" i="8" s="1"/>
  <c r="K117" i="8"/>
  <c r="G118" i="8"/>
  <c r="H118" i="8"/>
  <c r="J118" i="8"/>
  <c r="B118" i="8" s="1"/>
  <c r="K118" i="8"/>
  <c r="G119" i="8"/>
  <c r="H119" i="8"/>
  <c r="J119" i="8"/>
  <c r="K119" i="8"/>
  <c r="J92" i="8"/>
  <c r="O92" i="8" s="1"/>
  <c r="H92" i="8"/>
  <c r="G92" i="8"/>
  <c r="Q31" i="8"/>
  <c r="Q61" i="8"/>
  <c r="Q91" i="8"/>
  <c r="K97" i="24"/>
  <c r="L97" i="24" s="1"/>
  <c r="K97" i="8"/>
  <c r="K96" i="24"/>
  <c r="K96" i="8"/>
  <c r="K95" i="24"/>
  <c r="K95" i="8"/>
  <c r="K94" i="24"/>
  <c r="L94" i="24" s="1"/>
  <c r="K94" i="8"/>
  <c r="K93" i="24"/>
  <c r="L93" i="24" s="1"/>
  <c r="M93" i="24" s="1"/>
  <c r="N93" i="24" s="1"/>
  <c r="K93" i="8"/>
  <c r="K92" i="24"/>
  <c r="K92" i="8"/>
  <c r="C60" i="40"/>
  <c r="B60" i="40"/>
  <c r="B58" i="40"/>
  <c r="C58" i="40"/>
  <c r="B59" i="40"/>
  <c r="C59" i="40"/>
  <c r="C57" i="40"/>
  <c r="B57" i="40"/>
  <c r="C56" i="40"/>
  <c r="B56" i="40"/>
  <c r="C55" i="40"/>
  <c r="B55" i="40"/>
  <c r="A60" i="40"/>
  <c r="J60" i="40" s="1"/>
  <c r="A343" i="32" s="1"/>
  <c r="A58" i="40"/>
  <c r="J58" i="40" s="1"/>
  <c r="A341" i="32" s="1"/>
  <c r="A59" i="40"/>
  <c r="J59" i="40" s="1"/>
  <c r="A342" i="32" s="1"/>
  <c r="A57" i="40"/>
  <c r="J57" i="40" s="1"/>
  <c r="A340" i="32" s="1"/>
  <c r="A56" i="40"/>
  <c r="J56" i="40" s="1"/>
  <c r="A339" i="32" s="1"/>
  <c r="A55" i="40"/>
  <c r="J55" i="40" s="1"/>
  <c r="A338" i="32" s="1"/>
  <c r="B338" i="32"/>
  <c r="B339" i="32"/>
  <c r="B340" i="32"/>
  <c r="B341" i="32"/>
  <c r="B342" i="32"/>
  <c r="B343" i="32"/>
  <c r="B336" i="32"/>
  <c r="B337" i="32"/>
  <c r="B331" i="32"/>
  <c r="B332" i="32"/>
  <c r="B333" i="32"/>
  <c r="B334" i="32"/>
  <c r="B335" i="32"/>
  <c r="B226" i="32"/>
  <c r="C226" i="32"/>
  <c r="F226" i="32" s="1"/>
  <c r="E226" i="32" s="1"/>
  <c r="G226" i="32"/>
  <c r="B227" i="32"/>
  <c r="C227" i="32"/>
  <c r="F227" i="32" s="1"/>
  <c r="E227" i="32" s="1"/>
  <c r="G227" i="32"/>
  <c r="O113" i="8" l="1"/>
  <c r="T98" i="8"/>
  <c r="L98" i="8"/>
  <c r="N118" i="24"/>
  <c r="N103" i="24"/>
  <c r="R100" i="24"/>
  <c r="L100" i="24"/>
  <c r="N113" i="8"/>
  <c r="S98" i="8"/>
  <c r="N112" i="24"/>
  <c r="N110" i="24"/>
  <c r="M109" i="24"/>
  <c r="I109" i="24"/>
  <c r="N108" i="24"/>
  <c r="L87" i="45"/>
  <c r="N118" i="8"/>
  <c r="M118" i="8"/>
  <c r="I118" i="8"/>
  <c r="P118" i="8" s="1"/>
  <c r="O105" i="8"/>
  <c r="N70" i="25"/>
  <c r="M117" i="24"/>
  <c r="N84" i="43"/>
  <c r="T118" i="8"/>
  <c r="L118" i="8"/>
  <c r="R115" i="8"/>
  <c r="T110" i="8"/>
  <c r="R107" i="8"/>
  <c r="L105" i="8"/>
  <c r="R98" i="8"/>
  <c r="R117" i="24"/>
  <c r="L117" i="24"/>
  <c r="N107" i="24"/>
  <c r="N87" i="43"/>
  <c r="L84" i="43"/>
  <c r="N117" i="48"/>
  <c r="N117" i="24"/>
  <c r="S107" i="8"/>
  <c r="I117" i="24"/>
  <c r="S118" i="8"/>
  <c r="N115" i="8"/>
  <c r="T105" i="8"/>
  <c r="T100" i="8"/>
  <c r="F88" i="25"/>
  <c r="N115" i="24"/>
  <c r="N104" i="24"/>
  <c r="N99" i="24"/>
  <c r="I62" i="45"/>
  <c r="N113" i="48"/>
  <c r="M104" i="48"/>
  <c r="F70" i="43"/>
  <c r="A98" i="8"/>
  <c r="M98" i="8"/>
  <c r="I98" i="8"/>
  <c r="P98" i="8" s="1"/>
  <c r="A99" i="8"/>
  <c r="K63" i="43"/>
  <c r="K63" i="59"/>
  <c r="N105" i="24"/>
  <c r="L97" i="8"/>
  <c r="C97" i="8" s="1"/>
  <c r="K64" i="43"/>
  <c r="K64" i="59"/>
  <c r="L64" i="59" s="1"/>
  <c r="R118" i="8"/>
  <c r="M116" i="8"/>
  <c r="L115" i="8"/>
  <c r="R112" i="8"/>
  <c r="O109" i="8"/>
  <c r="D105" i="8"/>
  <c r="N83" i="25"/>
  <c r="N119" i="24"/>
  <c r="L116" i="24"/>
  <c r="N114" i="24"/>
  <c r="M113" i="24"/>
  <c r="I113" i="24"/>
  <c r="N111" i="24"/>
  <c r="L108" i="24"/>
  <c r="N106" i="24"/>
  <c r="M105" i="24"/>
  <c r="I105" i="24"/>
  <c r="N89" i="45"/>
  <c r="N85" i="45"/>
  <c r="N89" i="43"/>
  <c r="I89" i="43"/>
  <c r="A87" i="43"/>
  <c r="A122" i="48"/>
  <c r="D122" i="48"/>
  <c r="K67" i="43"/>
  <c r="K67" i="59"/>
  <c r="N113" i="24"/>
  <c r="K65" i="43"/>
  <c r="K65" i="59"/>
  <c r="C118" i="8"/>
  <c r="C116" i="8"/>
  <c r="N109" i="8"/>
  <c r="C102" i="8"/>
  <c r="C98" i="8"/>
  <c r="C84" i="25"/>
  <c r="R116" i="24"/>
  <c r="R113" i="24"/>
  <c r="L113" i="24"/>
  <c r="R108" i="24"/>
  <c r="R105" i="24"/>
  <c r="L105" i="24"/>
  <c r="L89" i="45"/>
  <c r="L85" i="45"/>
  <c r="M89" i="43"/>
  <c r="A88" i="43"/>
  <c r="M87" i="43"/>
  <c r="I87" i="43"/>
  <c r="N106" i="48"/>
  <c r="N104" i="48"/>
  <c r="I104" i="48"/>
  <c r="N122" i="48"/>
  <c r="C122" i="48"/>
  <c r="K62" i="43"/>
  <c r="L62" i="43" s="1"/>
  <c r="M62" i="43" s="1"/>
  <c r="E62" i="43" s="1"/>
  <c r="K62" i="59"/>
  <c r="K66" i="43"/>
  <c r="K66" i="59"/>
  <c r="L66" i="59" s="1"/>
  <c r="L104" i="24"/>
  <c r="N87" i="45"/>
  <c r="N63" i="45"/>
  <c r="L87" i="43"/>
  <c r="F69" i="43"/>
  <c r="C106" i="48"/>
  <c r="N94" i="48"/>
  <c r="D93" i="48"/>
  <c r="D97" i="43"/>
  <c r="I122" i="48"/>
  <c r="F122" i="48"/>
  <c r="B122" i="48"/>
  <c r="B113" i="8"/>
  <c r="F104" i="8"/>
  <c r="D102" i="8"/>
  <c r="D101" i="8"/>
  <c r="F100" i="8"/>
  <c r="O94" i="8"/>
  <c r="S94" i="8" s="1"/>
  <c r="B86" i="25"/>
  <c r="R86" i="25"/>
  <c r="B82" i="25"/>
  <c r="R82" i="25"/>
  <c r="D82" i="25"/>
  <c r="A79" i="25"/>
  <c r="R79" i="25"/>
  <c r="D72" i="25"/>
  <c r="R72" i="25"/>
  <c r="B66" i="25"/>
  <c r="R66" i="25"/>
  <c r="D64" i="25"/>
  <c r="R64" i="25"/>
  <c r="A118" i="24"/>
  <c r="A114" i="24"/>
  <c r="A110" i="24"/>
  <c r="A106" i="24"/>
  <c r="L95" i="24"/>
  <c r="B87" i="25"/>
  <c r="R87" i="25"/>
  <c r="A85" i="25"/>
  <c r="R85" i="25"/>
  <c r="M82" i="25"/>
  <c r="I82" i="25"/>
  <c r="A82" i="25"/>
  <c r="N79" i="25"/>
  <c r="B78" i="25"/>
  <c r="R78" i="25"/>
  <c r="D78" i="25"/>
  <c r="D76" i="25"/>
  <c r="R76" i="25"/>
  <c r="N73" i="25"/>
  <c r="R73" i="25"/>
  <c r="A71" i="25"/>
  <c r="R71" i="25"/>
  <c r="A67" i="25"/>
  <c r="R67" i="25"/>
  <c r="A119" i="24"/>
  <c r="M118" i="24"/>
  <c r="I118" i="24"/>
  <c r="A115" i="24"/>
  <c r="M114" i="24"/>
  <c r="I114" i="24"/>
  <c r="A111" i="24"/>
  <c r="M110" i="24"/>
  <c r="I110" i="24"/>
  <c r="A107" i="24"/>
  <c r="M106" i="24"/>
  <c r="I106" i="24"/>
  <c r="D85" i="43"/>
  <c r="N101" i="48"/>
  <c r="T113" i="8"/>
  <c r="L113" i="8"/>
  <c r="T109" i="8"/>
  <c r="L109" i="8"/>
  <c r="N106" i="8"/>
  <c r="T104" i="8"/>
  <c r="S102" i="8"/>
  <c r="L102" i="8"/>
  <c r="S101" i="8"/>
  <c r="S100" i="8"/>
  <c r="N86" i="25"/>
  <c r="L82" i="25"/>
  <c r="L79" i="25"/>
  <c r="M78" i="25"/>
  <c r="I78" i="25"/>
  <c r="A78" i="25"/>
  <c r="N71" i="25"/>
  <c r="B70" i="25"/>
  <c r="R70" i="25"/>
  <c r="D70" i="25"/>
  <c r="F69" i="25"/>
  <c r="D68" i="25"/>
  <c r="R68" i="25"/>
  <c r="N66" i="25"/>
  <c r="M119" i="24"/>
  <c r="I119" i="24"/>
  <c r="R118" i="24"/>
  <c r="A116" i="24"/>
  <c r="M115" i="24"/>
  <c r="I115" i="24"/>
  <c r="R114" i="24"/>
  <c r="A112" i="24"/>
  <c r="M111" i="24"/>
  <c r="I111" i="24"/>
  <c r="R110" i="24"/>
  <c r="A108" i="24"/>
  <c r="M107" i="24"/>
  <c r="I107" i="24"/>
  <c r="R106" i="24"/>
  <c r="A104" i="24"/>
  <c r="M103" i="24"/>
  <c r="I103" i="24"/>
  <c r="N102" i="24"/>
  <c r="M99" i="24"/>
  <c r="I99" i="24"/>
  <c r="N98" i="24"/>
  <c r="D89" i="45"/>
  <c r="N88" i="45"/>
  <c r="D87" i="45"/>
  <c r="N86" i="45"/>
  <c r="D85" i="45"/>
  <c r="N84" i="45"/>
  <c r="D63" i="45"/>
  <c r="N88" i="43"/>
  <c r="N85" i="43"/>
  <c r="I85" i="43"/>
  <c r="N109" i="48"/>
  <c r="L101" i="48"/>
  <c r="N98" i="48"/>
  <c r="D97" i="48"/>
  <c r="N96" i="48"/>
  <c r="M96" i="43"/>
  <c r="N96" i="43" s="1"/>
  <c r="F96" i="43" s="1"/>
  <c r="D118" i="8"/>
  <c r="O116" i="8"/>
  <c r="S113" i="8"/>
  <c r="F113" i="8"/>
  <c r="S109" i="8"/>
  <c r="D109" i="8"/>
  <c r="N105" i="8"/>
  <c r="R102" i="8"/>
  <c r="O101" i="8"/>
  <c r="D98" i="8"/>
  <c r="B62" i="25"/>
  <c r="R62" i="25"/>
  <c r="N87" i="25"/>
  <c r="A83" i="25"/>
  <c r="R83" i="25"/>
  <c r="D80" i="25"/>
  <c r="R80" i="25"/>
  <c r="L78" i="25"/>
  <c r="F77" i="25"/>
  <c r="R77" i="25"/>
  <c r="A75" i="25"/>
  <c r="R75" i="25"/>
  <c r="B74" i="25"/>
  <c r="R74" i="25"/>
  <c r="C72" i="25"/>
  <c r="L71" i="25"/>
  <c r="M70" i="25"/>
  <c r="I70" i="25"/>
  <c r="A70" i="25"/>
  <c r="C64" i="25"/>
  <c r="A63" i="25"/>
  <c r="R63" i="25"/>
  <c r="R119" i="24"/>
  <c r="M116" i="24"/>
  <c r="R115" i="24"/>
  <c r="M112" i="24"/>
  <c r="R111" i="24"/>
  <c r="M108" i="24"/>
  <c r="R107" i="24"/>
  <c r="M104" i="24"/>
  <c r="R103" i="24"/>
  <c r="R99" i="24"/>
  <c r="M89" i="45"/>
  <c r="I89" i="45"/>
  <c r="C89" i="45"/>
  <c r="A88" i="45"/>
  <c r="M87" i="45"/>
  <c r="I87" i="45"/>
  <c r="C87" i="45"/>
  <c r="A86" i="45"/>
  <c r="M85" i="45"/>
  <c r="I85" i="45"/>
  <c r="C85" i="45"/>
  <c r="D89" i="43"/>
  <c r="L88" i="43"/>
  <c r="D87" i="43"/>
  <c r="N86" i="43"/>
  <c r="M85" i="43"/>
  <c r="F74" i="43"/>
  <c r="A104" i="48"/>
  <c r="D101" i="48"/>
  <c r="N100" i="48"/>
  <c r="M94" i="24"/>
  <c r="N94" i="24" s="1"/>
  <c r="B114" i="8"/>
  <c r="A114" i="8"/>
  <c r="O114" i="8"/>
  <c r="C114" i="8"/>
  <c r="L114" i="8"/>
  <c r="R114" i="8"/>
  <c r="C97" i="24"/>
  <c r="M97" i="24"/>
  <c r="N97" i="24" s="1"/>
  <c r="N114" i="8"/>
  <c r="I114" i="8"/>
  <c r="P114" i="8" s="1"/>
  <c r="D114" i="8"/>
  <c r="B106" i="8"/>
  <c r="D106" i="8"/>
  <c r="I106" i="8"/>
  <c r="P106" i="8" s="1"/>
  <c r="M106" i="8"/>
  <c r="S106" i="8"/>
  <c r="A106" i="8"/>
  <c r="O106" i="8"/>
  <c r="C106" i="8"/>
  <c r="L106" i="8"/>
  <c r="R106" i="8"/>
  <c r="L93" i="8"/>
  <c r="C93" i="8" s="1"/>
  <c r="S114" i="8"/>
  <c r="E114" i="8"/>
  <c r="B111" i="8"/>
  <c r="N111" i="8"/>
  <c r="C119" i="8"/>
  <c r="S119" i="8"/>
  <c r="C117" i="8"/>
  <c r="M114" i="8"/>
  <c r="B110" i="8"/>
  <c r="D110" i="8"/>
  <c r="I110" i="8"/>
  <c r="P110" i="8" s="1"/>
  <c r="M110" i="8"/>
  <c r="S110" i="8"/>
  <c r="A110" i="8"/>
  <c r="O110" i="8"/>
  <c r="C110" i="8"/>
  <c r="L110" i="8"/>
  <c r="R110" i="8"/>
  <c r="T106" i="8"/>
  <c r="K92" i="48"/>
  <c r="J92" i="48"/>
  <c r="B92" i="48" s="1"/>
  <c r="H92" i="48"/>
  <c r="O92" i="48"/>
  <c r="G92" i="48"/>
  <c r="O118" i="8"/>
  <c r="A118" i="8"/>
  <c r="D115" i="8"/>
  <c r="C109" i="8"/>
  <c r="N107" i="8"/>
  <c r="I107" i="8"/>
  <c r="P107" i="8" s="1"/>
  <c r="B107" i="8"/>
  <c r="C105" i="8"/>
  <c r="O102" i="8"/>
  <c r="A102" i="8"/>
  <c r="N101" i="8"/>
  <c r="S99" i="8"/>
  <c r="E98" i="8"/>
  <c r="L94" i="8"/>
  <c r="C94" i="8" s="1"/>
  <c r="O93" i="8"/>
  <c r="S93" i="8" s="1"/>
  <c r="M87" i="25"/>
  <c r="I87" i="25"/>
  <c r="D87" i="25"/>
  <c r="L86" i="25"/>
  <c r="A86" i="25"/>
  <c r="M85" i="25"/>
  <c r="D83" i="25"/>
  <c r="D79" i="25"/>
  <c r="C76" i="25"/>
  <c r="N75" i="25"/>
  <c r="M74" i="25"/>
  <c r="I74" i="25"/>
  <c r="D74" i="25"/>
  <c r="D71" i="25"/>
  <c r="L67" i="25"/>
  <c r="L66" i="25"/>
  <c r="A66" i="25"/>
  <c r="L63" i="25"/>
  <c r="B119" i="24"/>
  <c r="D119" i="24"/>
  <c r="F119" i="24"/>
  <c r="E119" i="24"/>
  <c r="C119" i="24"/>
  <c r="B118" i="24"/>
  <c r="D118" i="24"/>
  <c r="E118" i="24"/>
  <c r="F118" i="24"/>
  <c r="C118" i="24"/>
  <c r="B117" i="24"/>
  <c r="D117" i="24"/>
  <c r="F117" i="24"/>
  <c r="E117" i="24"/>
  <c r="C117" i="24"/>
  <c r="B116" i="24"/>
  <c r="D116" i="24"/>
  <c r="E116" i="24"/>
  <c r="F116" i="24"/>
  <c r="C116" i="24"/>
  <c r="B115" i="24"/>
  <c r="D115" i="24"/>
  <c r="F115" i="24"/>
  <c r="E115" i="24"/>
  <c r="C115" i="24"/>
  <c r="B114" i="24"/>
  <c r="D114" i="24"/>
  <c r="E114" i="24"/>
  <c r="F114" i="24"/>
  <c r="C114" i="24"/>
  <c r="B113" i="24"/>
  <c r="D113" i="24"/>
  <c r="F113" i="24"/>
  <c r="E113" i="24"/>
  <c r="C113" i="24"/>
  <c r="B112" i="24"/>
  <c r="D112" i="24"/>
  <c r="E112" i="24"/>
  <c r="F112" i="24"/>
  <c r="C112" i="24"/>
  <c r="B111" i="24"/>
  <c r="D111" i="24"/>
  <c r="F111" i="24"/>
  <c r="E111" i="24"/>
  <c r="C111" i="24"/>
  <c r="B110" i="24"/>
  <c r="D110" i="24"/>
  <c r="E110" i="24"/>
  <c r="F110" i="24"/>
  <c r="C110" i="24"/>
  <c r="B109" i="24"/>
  <c r="D109" i="24"/>
  <c r="F109" i="24"/>
  <c r="E109" i="24"/>
  <c r="C109" i="24"/>
  <c r="B108" i="24"/>
  <c r="D108" i="24"/>
  <c r="E108" i="24"/>
  <c r="F108" i="24"/>
  <c r="C108" i="24"/>
  <c r="B107" i="24"/>
  <c r="D107" i="24"/>
  <c r="F107" i="24"/>
  <c r="E107" i="24"/>
  <c r="C107" i="24"/>
  <c r="B106" i="24"/>
  <c r="D106" i="24"/>
  <c r="E106" i="24"/>
  <c r="F106" i="24"/>
  <c r="C106" i="24"/>
  <c r="B105" i="24"/>
  <c r="D105" i="24"/>
  <c r="F105" i="24"/>
  <c r="E105" i="24"/>
  <c r="C105" i="24"/>
  <c r="B104" i="24"/>
  <c r="D104" i="24"/>
  <c r="E104" i="24"/>
  <c r="F104" i="24"/>
  <c r="C104" i="24"/>
  <c r="B103" i="24"/>
  <c r="D103" i="24"/>
  <c r="F103" i="24"/>
  <c r="E103" i="24"/>
  <c r="A103" i="24"/>
  <c r="M102" i="24"/>
  <c r="I102" i="24"/>
  <c r="R101" i="24"/>
  <c r="B99" i="24"/>
  <c r="D99" i="24"/>
  <c r="F99" i="24"/>
  <c r="E99" i="24"/>
  <c r="A99" i="24"/>
  <c r="M98" i="24"/>
  <c r="I98" i="24"/>
  <c r="L96" i="24"/>
  <c r="M96" i="24" s="1"/>
  <c r="N96" i="24" s="1"/>
  <c r="M95" i="24"/>
  <c r="N95" i="24" s="1"/>
  <c r="B94" i="24"/>
  <c r="C62" i="45"/>
  <c r="M62" i="45"/>
  <c r="A89" i="45"/>
  <c r="M88" i="45"/>
  <c r="I88" i="45"/>
  <c r="D88" i="45"/>
  <c r="A87" i="45"/>
  <c r="M86" i="45"/>
  <c r="I86" i="45"/>
  <c r="D86" i="45"/>
  <c r="A85" i="45"/>
  <c r="M84" i="45"/>
  <c r="I84" i="45"/>
  <c r="D84" i="45"/>
  <c r="E88" i="43"/>
  <c r="L86" i="43"/>
  <c r="A86" i="43"/>
  <c r="E84" i="43"/>
  <c r="L118" i="48"/>
  <c r="L117" i="48"/>
  <c r="A117" i="48"/>
  <c r="N116" i="48"/>
  <c r="I116" i="48"/>
  <c r="A116" i="48"/>
  <c r="L114" i="48"/>
  <c r="L113" i="48"/>
  <c r="A113" i="48"/>
  <c r="N112" i="48"/>
  <c r="I112" i="48"/>
  <c r="A112" i="48"/>
  <c r="L110" i="48"/>
  <c r="L109" i="48"/>
  <c r="M108" i="48"/>
  <c r="L105" i="48"/>
  <c r="E104" i="48"/>
  <c r="N102" i="48"/>
  <c r="M100" i="48"/>
  <c r="I100" i="48"/>
  <c r="A100" i="48"/>
  <c r="C98" i="48"/>
  <c r="N97" i="48"/>
  <c r="L96" i="48"/>
  <c r="A96" i="48"/>
  <c r="C94" i="48"/>
  <c r="N93" i="48"/>
  <c r="E95" i="43"/>
  <c r="E118" i="8"/>
  <c r="M107" i="8"/>
  <c r="A107" i="8"/>
  <c r="E102" i="8"/>
  <c r="T101" i="8"/>
  <c r="L101" i="8"/>
  <c r="L87" i="25"/>
  <c r="C87" i="25"/>
  <c r="B85" i="25"/>
  <c r="C83" i="25"/>
  <c r="E82" i="25"/>
  <c r="C79" i="25"/>
  <c r="E78" i="25"/>
  <c r="L75" i="25"/>
  <c r="L74" i="25"/>
  <c r="A74" i="25"/>
  <c r="C71" i="25"/>
  <c r="E70" i="25"/>
  <c r="D67" i="25"/>
  <c r="D63" i="25"/>
  <c r="R102" i="24"/>
  <c r="B100" i="24"/>
  <c r="D100" i="24"/>
  <c r="E100" i="24"/>
  <c r="F100" i="24"/>
  <c r="A100" i="24"/>
  <c r="R98" i="24"/>
  <c r="B97" i="24"/>
  <c r="B93" i="24"/>
  <c r="F62" i="45"/>
  <c r="E89" i="45"/>
  <c r="L88" i="45"/>
  <c r="C88" i="45"/>
  <c r="E87" i="45"/>
  <c r="L86" i="45"/>
  <c r="C86" i="45"/>
  <c r="E85" i="45"/>
  <c r="L84" i="45"/>
  <c r="C84" i="45"/>
  <c r="L63" i="45"/>
  <c r="L89" i="43"/>
  <c r="A89" i="43"/>
  <c r="M88" i="43"/>
  <c r="I88" i="43"/>
  <c r="D88" i="43"/>
  <c r="E87" i="43"/>
  <c r="L85" i="43"/>
  <c r="A85" i="43"/>
  <c r="M84" i="43"/>
  <c r="I84" i="43"/>
  <c r="D84" i="43"/>
  <c r="F81" i="43"/>
  <c r="F72" i="43"/>
  <c r="F68" i="43"/>
  <c r="D118" i="48"/>
  <c r="M116" i="48"/>
  <c r="D114" i="48"/>
  <c r="M112" i="48"/>
  <c r="D110" i="48"/>
  <c r="D105" i="48"/>
  <c r="C102" i="48"/>
  <c r="L100" i="48"/>
  <c r="L97" i="48"/>
  <c r="L93" i="48"/>
  <c r="A191" i="7"/>
  <c r="E191" i="7" s="1"/>
  <c r="E86" i="25"/>
  <c r="C67" i="25"/>
  <c r="E66" i="25"/>
  <c r="C63" i="25"/>
  <c r="B101" i="24"/>
  <c r="D101" i="24"/>
  <c r="F101" i="24"/>
  <c r="E101" i="24"/>
  <c r="A101" i="24"/>
  <c r="B96" i="24"/>
  <c r="E86" i="43"/>
  <c r="C118" i="48"/>
  <c r="E117" i="48"/>
  <c r="C114" i="48"/>
  <c r="E113" i="48"/>
  <c r="C110" i="48"/>
  <c r="E109" i="48"/>
  <c r="E108" i="48"/>
  <c r="E96" i="48"/>
  <c r="C96" i="43"/>
  <c r="C101" i="8"/>
  <c r="E87" i="25"/>
  <c r="M86" i="25"/>
  <c r="I86" i="25"/>
  <c r="D86" i="25"/>
  <c r="C75" i="25"/>
  <c r="E74" i="25"/>
  <c r="N67" i="25"/>
  <c r="M66" i="25"/>
  <c r="I66" i="25"/>
  <c r="D66" i="25"/>
  <c r="N63" i="25"/>
  <c r="B102" i="24"/>
  <c r="D102" i="24"/>
  <c r="E102" i="24"/>
  <c r="F102" i="24"/>
  <c r="A102" i="24"/>
  <c r="M101" i="24"/>
  <c r="I101" i="24"/>
  <c r="B98" i="24"/>
  <c r="D98" i="24"/>
  <c r="E98" i="24"/>
  <c r="F98" i="24"/>
  <c r="A98" i="24"/>
  <c r="B95" i="24"/>
  <c r="B62" i="45"/>
  <c r="L62" i="45"/>
  <c r="E88" i="45"/>
  <c r="E86" i="45"/>
  <c r="E84" i="45"/>
  <c r="E89" i="43"/>
  <c r="M86" i="43"/>
  <c r="I86" i="43"/>
  <c r="D86" i="43"/>
  <c r="E85" i="43"/>
  <c r="F82" i="43"/>
  <c r="F78" i="43"/>
  <c r="N118" i="48"/>
  <c r="M117" i="48"/>
  <c r="I117" i="48"/>
  <c r="D117" i="48"/>
  <c r="E116" i="48"/>
  <c r="N114" i="48"/>
  <c r="M113" i="48"/>
  <c r="I113" i="48"/>
  <c r="D113" i="48"/>
  <c r="E112" i="48"/>
  <c r="N110" i="48"/>
  <c r="M109" i="48"/>
  <c r="I109" i="48"/>
  <c r="D109" i="48"/>
  <c r="N108" i="48"/>
  <c r="I108" i="48"/>
  <c r="A108" i="48"/>
  <c r="N105" i="48"/>
  <c r="E100" i="48"/>
  <c r="M96" i="48"/>
  <c r="I96" i="48"/>
  <c r="C96" i="48"/>
  <c r="C126" i="24"/>
  <c r="C124" i="8"/>
  <c r="M124" i="8"/>
  <c r="E94" i="43"/>
  <c r="E96" i="43"/>
  <c r="E93" i="43"/>
  <c r="M97" i="43"/>
  <c r="N92" i="43"/>
  <c r="F92" i="43" s="1"/>
  <c r="C122" i="24"/>
  <c r="M122" i="24"/>
  <c r="N126" i="8"/>
  <c r="C126" i="8"/>
  <c r="C125" i="8"/>
  <c r="N125" i="8"/>
  <c r="B119" i="48"/>
  <c r="N115" i="48"/>
  <c r="N107" i="48"/>
  <c r="F107" i="48"/>
  <c r="N103" i="48"/>
  <c r="F103" i="48"/>
  <c r="B99" i="48"/>
  <c r="M119" i="48"/>
  <c r="I119" i="48"/>
  <c r="E119" i="48"/>
  <c r="A119" i="48"/>
  <c r="F118" i="48"/>
  <c r="B118" i="48"/>
  <c r="C117" i="48"/>
  <c r="L116" i="48"/>
  <c r="D116" i="48"/>
  <c r="M115" i="48"/>
  <c r="I115" i="48"/>
  <c r="E115" i="48"/>
  <c r="A115" i="48"/>
  <c r="F114" i="48"/>
  <c r="B114" i="48"/>
  <c r="C113" i="48"/>
  <c r="L112" i="48"/>
  <c r="D112" i="48"/>
  <c r="M111" i="48"/>
  <c r="I111" i="48"/>
  <c r="E111" i="48"/>
  <c r="A111" i="48"/>
  <c r="F110" i="48"/>
  <c r="B110" i="48"/>
  <c r="C109" i="48"/>
  <c r="L108" i="48"/>
  <c r="D108" i="48"/>
  <c r="M107" i="48"/>
  <c r="I107" i="48"/>
  <c r="E107" i="48"/>
  <c r="A107" i="48"/>
  <c r="F106" i="48"/>
  <c r="B106" i="48"/>
  <c r="C105" i="48"/>
  <c r="L104" i="48"/>
  <c r="D104" i="48"/>
  <c r="M103" i="48"/>
  <c r="I103" i="48"/>
  <c r="E103" i="48"/>
  <c r="A103" i="48"/>
  <c r="F102" i="48"/>
  <c r="B102" i="48"/>
  <c r="C101" i="48"/>
  <c r="D100" i="48"/>
  <c r="M99" i="48"/>
  <c r="I99" i="48"/>
  <c r="E99" i="48"/>
  <c r="A99" i="48"/>
  <c r="F98" i="48"/>
  <c r="B98" i="48"/>
  <c r="C97" i="48"/>
  <c r="D96" i="48"/>
  <c r="M95" i="48"/>
  <c r="I95" i="48"/>
  <c r="E95" i="48"/>
  <c r="A95" i="48"/>
  <c r="F94" i="48"/>
  <c r="B94" i="48"/>
  <c r="C93" i="48"/>
  <c r="N119" i="48"/>
  <c r="F119" i="48"/>
  <c r="F115" i="48"/>
  <c r="N99" i="48"/>
  <c r="F99" i="48"/>
  <c r="N95" i="48"/>
  <c r="F95" i="48"/>
  <c r="B95" i="48"/>
  <c r="L119" i="48"/>
  <c r="D119" i="48"/>
  <c r="M118" i="48"/>
  <c r="I118" i="48"/>
  <c r="E118" i="48"/>
  <c r="F117" i="48"/>
  <c r="C116" i="48"/>
  <c r="L115" i="48"/>
  <c r="D115" i="48"/>
  <c r="M114" i="48"/>
  <c r="I114" i="48"/>
  <c r="E114" i="48"/>
  <c r="F113" i="48"/>
  <c r="C112" i="48"/>
  <c r="L111" i="48"/>
  <c r="D111" i="48"/>
  <c r="M110" i="48"/>
  <c r="I110" i="48"/>
  <c r="E110" i="48"/>
  <c r="F109" i="48"/>
  <c r="B109" i="48"/>
  <c r="C108" i="48"/>
  <c r="L107" i="48"/>
  <c r="D107" i="48"/>
  <c r="M106" i="48"/>
  <c r="I106" i="48"/>
  <c r="E106" i="48"/>
  <c r="A106" i="48"/>
  <c r="F105" i="48"/>
  <c r="B105" i="48"/>
  <c r="C104" i="48"/>
  <c r="L103" i="48"/>
  <c r="D103" i="48"/>
  <c r="M102" i="48"/>
  <c r="I102" i="48"/>
  <c r="E102" i="48"/>
  <c r="A102" i="48"/>
  <c r="F101" i="48"/>
  <c r="B101" i="48"/>
  <c r="C100" i="48"/>
  <c r="L99" i="48"/>
  <c r="D99" i="48"/>
  <c r="M98" i="48"/>
  <c r="I98" i="48"/>
  <c r="E98" i="48"/>
  <c r="A98" i="48"/>
  <c r="F97" i="48"/>
  <c r="B97" i="48"/>
  <c r="L95" i="48"/>
  <c r="D95" i="48"/>
  <c r="M94" i="48"/>
  <c r="I94" i="48"/>
  <c r="E94" i="48"/>
  <c r="A94" i="48"/>
  <c r="F93" i="48"/>
  <c r="B93" i="48"/>
  <c r="B115" i="48"/>
  <c r="N111" i="48"/>
  <c r="F111" i="48"/>
  <c r="B111" i="48"/>
  <c r="B107" i="48"/>
  <c r="B103" i="48"/>
  <c r="F116" i="48"/>
  <c r="F112" i="48"/>
  <c r="F108" i="48"/>
  <c r="L106" i="48"/>
  <c r="M105" i="48"/>
  <c r="I105" i="48"/>
  <c r="E105" i="48"/>
  <c r="F104" i="48"/>
  <c r="L102" i="48"/>
  <c r="M101" i="48"/>
  <c r="I101" i="48"/>
  <c r="E101" i="48"/>
  <c r="F100" i="48"/>
  <c r="L98" i="48"/>
  <c r="M97" i="48"/>
  <c r="I97" i="48"/>
  <c r="E97" i="48"/>
  <c r="F96" i="48"/>
  <c r="L94" i="48"/>
  <c r="M93" i="48"/>
  <c r="I93" i="48"/>
  <c r="E93" i="48"/>
  <c r="A83" i="43"/>
  <c r="E83" i="43"/>
  <c r="I83" i="43"/>
  <c r="M83" i="43"/>
  <c r="D82" i="43"/>
  <c r="D81" i="43"/>
  <c r="A80" i="43"/>
  <c r="E80" i="43"/>
  <c r="I80" i="43"/>
  <c r="P80" i="43" s="1"/>
  <c r="M80" i="43"/>
  <c r="A79" i="43"/>
  <c r="E79" i="43"/>
  <c r="I79" i="43"/>
  <c r="P79" i="43" s="1"/>
  <c r="M79" i="43"/>
  <c r="D79" i="43"/>
  <c r="D78" i="43"/>
  <c r="A77" i="43"/>
  <c r="E77" i="43"/>
  <c r="I77" i="43"/>
  <c r="P77" i="43" s="1"/>
  <c r="M77" i="43"/>
  <c r="D77" i="43"/>
  <c r="A76" i="43"/>
  <c r="E76" i="43"/>
  <c r="I76" i="43"/>
  <c r="P76" i="43" s="1"/>
  <c r="M76" i="43"/>
  <c r="D76" i="43"/>
  <c r="A75" i="43"/>
  <c r="E75" i="43"/>
  <c r="I75" i="43"/>
  <c r="P75" i="43" s="1"/>
  <c r="M75" i="43"/>
  <c r="D74" i="43"/>
  <c r="A73" i="43"/>
  <c r="E73" i="43"/>
  <c r="I73" i="43"/>
  <c r="M73" i="43"/>
  <c r="D72" i="43"/>
  <c r="A71" i="43"/>
  <c r="E71" i="43"/>
  <c r="I71" i="43"/>
  <c r="M71" i="43"/>
  <c r="D70" i="43"/>
  <c r="D69" i="43"/>
  <c r="C89" i="43"/>
  <c r="C88" i="43"/>
  <c r="C87" i="43"/>
  <c r="C86" i="43"/>
  <c r="C85" i="43"/>
  <c r="C84" i="43"/>
  <c r="N83" i="43"/>
  <c r="C83" i="43"/>
  <c r="N82" i="43"/>
  <c r="N81" i="43"/>
  <c r="N80" i="43"/>
  <c r="C80" i="43"/>
  <c r="N79" i="43"/>
  <c r="C79" i="43"/>
  <c r="N78" i="43"/>
  <c r="N77" i="43"/>
  <c r="C77" i="43"/>
  <c r="N76" i="43"/>
  <c r="C76" i="43"/>
  <c r="N75" i="43"/>
  <c r="C75" i="43"/>
  <c r="N74" i="43"/>
  <c r="N73" i="43"/>
  <c r="C73" i="43"/>
  <c r="N72" i="43"/>
  <c r="N71" i="43"/>
  <c r="C71" i="43"/>
  <c r="N70" i="43"/>
  <c r="N69" i="43"/>
  <c r="N68" i="43"/>
  <c r="D83" i="43"/>
  <c r="A82" i="43"/>
  <c r="E82" i="43"/>
  <c r="I82" i="43"/>
  <c r="M82" i="43"/>
  <c r="A81" i="43"/>
  <c r="E81" i="43"/>
  <c r="I81" i="43"/>
  <c r="P81" i="43" s="1"/>
  <c r="M81" i="43"/>
  <c r="D80" i="43"/>
  <c r="A78" i="43"/>
  <c r="E78" i="43"/>
  <c r="I78" i="43"/>
  <c r="P78" i="43" s="1"/>
  <c r="M78" i="43"/>
  <c r="D75" i="43"/>
  <c r="A74" i="43"/>
  <c r="E74" i="43"/>
  <c r="I74" i="43"/>
  <c r="P74" i="43" s="1"/>
  <c r="M74" i="43"/>
  <c r="D73" i="43"/>
  <c r="A72" i="43"/>
  <c r="E72" i="43"/>
  <c r="I72" i="43"/>
  <c r="M72" i="43"/>
  <c r="D71" i="43"/>
  <c r="A70" i="43"/>
  <c r="E70" i="43"/>
  <c r="I70" i="43"/>
  <c r="M70" i="43"/>
  <c r="A69" i="43"/>
  <c r="E69" i="43"/>
  <c r="I69" i="43"/>
  <c r="M69" i="43"/>
  <c r="A68" i="43"/>
  <c r="E68" i="43"/>
  <c r="I68" i="43"/>
  <c r="M68" i="43"/>
  <c r="D68" i="43"/>
  <c r="F89" i="43"/>
  <c r="F88" i="43"/>
  <c r="F87" i="43"/>
  <c r="F86" i="43"/>
  <c r="F85" i="43"/>
  <c r="F84" i="43"/>
  <c r="B84" i="43"/>
  <c r="L83" i="43"/>
  <c r="B83" i="43"/>
  <c r="L82" i="43"/>
  <c r="B82" i="43"/>
  <c r="L81" i="43"/>
  <c r="B81" i="43"/>
  <c r="L80" i="43"/>
  <c r="B80" i="43"/>
  <c r="L79" i="43"/>
  <c r="B79" i="43"/>
  <c r="L78" i="43"/>
  <c r="B78" i="43"/>
  <c r="L77" i="43"/>
  <c r="B77" i="43"/>
  <c r="L76" i="43"/>
  <c r="B76" i="43"/>
  <c r="L75" i="43"/>
  <c r="B75" i="43"/>
  <c r="L74" i="43"/>
  <c r="B74" i="43"/>
  <c r="L73" i="43"/>
  <c r="B73" i="43"/>
  <c r="L72" i="43"/>
  <c r="B72" i="43"/>
  <c r="L71" i="43"/>
  <c r="B71" i="43"/>
  <c r="L70" i="43"/>
  <c r="B70" i="43"/>
  <c r="L69" i="43"/>
  <c r="B69" i="43"/>
  <c r="L68" i="43"/>
  <c r="B68" i="43"/>
  <c r="L67" i="43"/>
  <c r="C67" i="43" s="1"/>
  <c r="B67" i="43"/>
  <c r="L66" i="43"/>
  <c r="D66" i="43" s="1"/>
  <c r="B66" i="43"/>
  <c r="L65" i="43"/>
  <c r="M65" i="43" s="1"/>
  <c r="B65" i="43"/>
  <c r="L64" i="43"/>
  <c r="M64" i="43" s="1"/>
  <c r="B64" i="43"/>
  <c r="L63" i="43"/>
  <c r="D63" i="43" s="1"/>
  <c r="B63" i="43"/>
  <c r="N62" i="43"/>
  <c r="F62" i="43" s="1"/>
  <c r="C62" i="43"/>
  <c r="D62" i="43"/>
  <c r="A82" i="45"/>
  <c r="E82" i="45"/>
  <c r="I82" i="45"/>
  <c r="M82" i="45"/>
  <c r="D79" i="45"/>
  <c r="D77" i="45"/>
  <c r="D75" i="45"/>
  <c r="D73" i="45"/>
  <c r="A71" i="45"/>
  <c r="E71" i="45"/>
  <c r="I71" i="45"/>
  <c r="M71" i="45"/>
  <c r="D71" i="45"/>
  <c r="D69" i="45"/>
  <c r="A66" i="45"/>
  <c r="E66" i="45"/>
  <c r="I66" i="45"/>
  <c r="M66" i="45"/>
  <c r="D66" i="45"/>
  <c r="D65" i="45"/>
  <c r="D64" i="45"/>
  <c r="N83" i="45"/>
  <c r="C83" i="45"/>
  <c r="N82" i="45"/>
  <c r="C82" i="45"/>
  <c r="N81" i="45"/>
  <c r="N80" i="45"/>
  <c r="N79" i="45"/>
  <c r="C79" i="45"/>
  <c r="N78" i="45"/>
  <c r="C78" i="45"/>
  <c r="N77" i="45"/>
  <c r="N76" i="45"/>
  <c r="N75" i="45"/>
  <c r="C75" i="45"/>
  <c r="N74" i="45"/>
  <c r="C74" i="45"/>
  <c r="N73" i="45"/>
  <c r="N72" i="45"/>
  <c r="N71" i="45"/>
  <c r="C71" i="45"/>
  <c r="N70" i="45"/>
  <c r="C70" i="45"/>
  <c r="N69" i="45"/>
  <c r="N68" i="45"/>
  <c r="N67" i="45"/>
  <c r="N66" i="45"/>
  <c r="C66" i="45"/>
  <c r="N65" i="45"/>
  <c r="N64" i="45"/>
  <c r="C64" i="45"/>
  <c r="D82" i="45"/>
  <c r="A81" i="45"/>
  <c r="E81" i="45"/>
  <c r="I81" i="45"/>
  <c r="P81" i="45" s="1"/>
  <c r="M81" i="45"/>
  <c r="A80" i="45"/>
  <c r="E80" i="45"/>
  <c r="I80" i="45"/>
  <c r="P80" i="45" s="1"/>
  <c r="M80" i="45"/>
  <c r="D80" i="45"/>
  <c r="A77" i="45"/>
  <c r="E77" i="45"/>
  <c r="I77" i="45"/>
  <c r="P77" i="45" s="1"/>
  <c r="M77" i="45"/>
  <c r="A76" i="45"/>
  <c r="E76" i="45"/>
  <c r="I76" i="45"/>
  <c r="P76" i="45" s="1"/>
  <c r="M76" i="45"/>
  <c r="D76" i="45"/>
  <c r="A73" i="45"/>
  <c r="E73" i="45"/>
  <c r="I73" i="45"/>
  <c r="M73" i="45"/>
  <c r="A72" i="45"/>
  <c r="E72" i="45"/>
  <c r="I72" i="45"/>
  <c r="M72" i="45"/>
  <c r="D72" i="45"/>
  <c r="A69" i="45"/>
  <c r="E69" i="45"/>
  <c r="I69" i="45"/>
  <c r="M69" i="45"/>
  <c r="A68" i="45"/>
  <c r="E68" i="45"/>
  <c r="I68" i="45"/>
  <c r="M68" i="45"/>
  <c r="A67" i="45"/>
  <c r="E67" i="45"/>
  <c r="I67" i="45"/>
  <c r="M67" i="45"/>
  <c r="D67" i="45"/>
  <c r="A65" i="45"/>
  <c r="E65" i="45"/>
  <c r="I65" i="45"/>
  <c r="M65" i="45"/>
  <c r="F89" i="45"/>
  <c r="F88" i="45"/>
  <c r="F87" i="45"/>
  <c r="F86" i="45"/>
  <c r="F85" i="45"/>
  <c r="F84" i="45"/>
  <c r="B84" i="45"/>
  <c r="L83" i="45"/>
  <c r="L82" i="45"/>
  <c r="B82" i="45"/>
  <c r="L81" i="45"/>
  <c r="B81" i="45"/>
  <c r="L80" i="45"/>
  <c r="B80" i="45"/>
  <c r="L79" i="45"/>
  <c r="L78" i="45"/>
  <c r="L77" i="45"/>
  <c r="B77" i="45"/>
  <c r="L76" i="45"/>
  <c r="B76" i="45"/>
  <c r="L75" i="45"/>
  <c r="L74" i="45"/>
  <c r="L73" i="45"/>
  <c r="B73" i="45"/>
  <c r="L72" i="45"/>
  <c r="B72" i="45"/>
  <c r="L71" i="45"/>
  <c r="B71" i="45"/>
  <c r="L70" i="45"/>
  <c r="L69" i="45"/>
  <c r="B69" i="45"/>
  <c r="L68" i="45"/>
  <c r="B68" i="45"/>
  <c r="L67" i="45"/>
  <c r="B67" i="45"/>
  <c r="L66" i="45"/>
  <c r="B66" i="45"/>
  <c r="L65" i="45"/>
  <c r="B65" i="45"/>
  <c r="L64" i="45"/>
  <c r="A83" i="45"/>
  <c r="E83" i="45"/>
  <c r="I83" i="45"/>
  <c r="M83" i="45"/>
  <c r="D83" i="45"/>
  <c r="D81" i="45"/>
  <c r="A79" i="45"/>
  <c r="E79" i="45"/>
  <c r="I79" i="45"/>
  <c r="P79" i="45" s="1"/>
  <c r="M79" i="45"/>
  <c r="A78" i="45"/>
  <c r="E78" i="45"/>
  <c r="I78" i="45"/>
  <c r="P78" i="45" s="1"/>
  <c r="M78" i="45"/>
  <c r="D78" i="45"/>
  <c r="A75" i="45"/>
  <c r="E75" i="45"/>
  <c r="I75" i="45"/>
  <c r="P75" i="45" s="1"/>
  <c r="M75" i="45"/>
  <c r="A74" i="45"/>
  <c r="E74" i="45"/>
  <c r="I74" i="45"/>
  <c r="P74" i="45" s="1"/>
  <c r="M74" i="45"/>
  <c r="D74" i="45"/>
  <c r="A70" i="45"/>
  <c r="E70" i="45"/>
  <c r="I70" i="45"/>
  <c r="M70" i="45"/>
  <c r="D70" i="45"/>
  <c r="D68" i="45"/>
  <c r="A64" i="45"/>
  <c r="E64" i="45"/>
  <c r="I64" i="45"/>
  <c r="M6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C63" i="45"/>
  <c r="F63" i="45"/>
  <c r="B63" i="45"/>
  <c r="M63" i="45"/>
  <c r="I63" i="45"/>
  <c r="E63" i="45"/>
  <c r="D62" i="45"/>
  <c r="N62" i="45"/>
  <c r="A62" i="45"/>
  <c r="C103" i="24"/>
  <c r="C102" i="24"/>
  <c r="C101" i="24"/>
  <c r="C100" i="24"/>
  <c r="C99" i="24"/>
  <c r="C98" i="24"/>
  <c r="C96" i="24"/>
  <c r="C95" i="24"/>
  <c r="C94" i="24"/>
  <c r="C93" i="24"/>
  <c r="L92" i="24"/>
  <c r="M92" i="24" s="1"/>
  <c r="B92" i="24"/>
  <c r="C89" i="25"/>
  <c r="D89" i="25"/>
  <c r="L89" i="25"/>
  <c r="F89" i="25"/>
  <c r="C81" i="25"/>
  <c r="A81" i="25"/>
  <c r="E81" i="25"/>
  <c r="M81" i="25"/>
  <c r="D81" i="25"/>
  <c r="L81" i="25"/>
  <c r="I81" i="25"/>
  <c r="B81" i="25"/>
  <c r="C65" i="25"/>
  <c r="A65" i="25"/>
  <c r="E65" i="25"/>
  <c r="M65" i="25"/>
  <c r="D65" i="25"/>
  <c r="L65" i="25"/>
  <c r="I65" i="25"/>
  <c r="B65" i="25"/>
  <c r="N89" i="25"/>
  <c r="I89" i="25"/>
  <c r="E89" i="25"/>
  <c r="D88" i="25"/>
  <c r="L88" i="25"/>
  <c r="A88" i="25"/>
  <c r="E88" i="25"/>
  <c r="I88" i="25"/>
  <c r="M88" i="25"/>
  <c r="C88" i="25"/>
  <c r="C69" i="25"/>
  <c r="A69" i="25"/>
  <c r="E69" i="25"/>
  <c r="M69" i="25"/>
  <c r="D69" i="25"/>
  <c r="L69" i="25"/>
  <c r="I69" i="25"/>
  <c r="B69" i="25"/>
  <c r="M89" i="25"/>
  <c r="B89" i="25"/>
  <c r="B88" i="25"/>
  <c r="C85" i="25"/>
  <c r="D85" i="25"/>
  <c r="L85" i="25"/>
  <c r="F85" i="25"/>
  <c r="D84" i="25"/>
  <c r="L84" i="25"/>
  <c r="B84" i="25"/>
  <c r="F84" i="25"/>
  <c r="A84" i="25"/>
  <c r="E84" i="25"/>
  <c r="I84" i="25"/>
  <c r="M84" i="25"/>
  <c r="N84" i="25"/>
  <c r="N81" i="25"/>
  <c r="C73" i="25"/>
  <c r="A73" i="25"/>
  <c r="E73" i="25"/>
  <c r="M73" i="25"/>
  <c r="D73" i="25"/>
  <c r="L73" i="25"/>
  <c r="I73" i="25"/>
  <c r="B73" i="25"/>
  <c r="N65" i="25"/>
  <c r="A89" i="25"/>
  <c r="N88" i="25"/>
  <c r="N85" i="25"/>
  <c r="I85" i="25"/>
  <c r="E85" i="25"/>
  <c r="F81" i="25"/>
  <c r="C77" i="25"/>
  <c r="I77" i="25"/>
  <c r="D77" i="25"/>
  <c r="L77" i="25"/>
  <c r="A77" i="25"/>
  <c r="E77" i="25"/>
  <c r="M77" i="25"/>
  <c r="B77" i="25"/>
  <c r="N69" i="25"/>
  <c r="F65" i="25"/>
  <c r="B80" i="25"/>
  <c r="N76" i="25"/>
  <c r="B68" i="25"/>
  <c r="B64" i="25"/>
  <c r="F87" i="25"/>
  <c r="C86" i="25"/>
  <c r="F83" i="25"/>
  <c r="B83" i="25"/>
  <c r="C82" i="25"/>
  <c r="M80" i="25"/>
  <c r="I80" i="25"/>
  <c r="E80" i="25"/>
  <c r="A80" i="25"/>
  <c r="F79" i="25"/>
  <c r="B79" i="25"/>
  <c r="C78" i="25"/>
  <c r="M76" i="25"/>
  <c r="I76" i="25"/>
  <c r="E76" i="25"/>
  <c r="A76" i="25"/>
  <c r="F75" i="25"/>
  <c r="B75" i="25"/>
  <c r="C74" i="25"/>
  <c r="M72" i="25"/>
  <c r="I72" i="25"/>
  <c r="E72" i="25"/>
  <c r="A72" i="25"/>
  <c r="F71" i="25"/>
  <c r="B71" i="25"/>
  <c r="C70" i="25"/>
  <c r="M68" i="25"/>
  <c r="I68" i="25"/>
  <c r="E68" i="25"/>
  <c r="A68" i="25"/>
  <c r="F67" i="25"/>
  <c r="B67" i="25"/>
  <c r="C66" i="25"/>
  <c r="M64" i="25"/>
  <c r="I64" i="25"/>
  <c r="E64" i="25"/>
  <c r="A64" i="25"/>
  <c r="F63" i="25"/>
  <c r="B63" i="25"/>
  <c r="N80" i="25"/>
  <c r="F80" i="25"/>
  <c r="F76" i="25"/>
  <c r="B76" i="25"/>
  <c r="N72" i="25"/>
  <c r="F72" i="25"/>
  <c r="B72" i="25"/>
  <c r="N68" i="25"/>
  <c r="F68" i="25"/>
  <c r="N64" i="25"/>
  <c r="F64" i="25"/>
  <c r="F86" i="25"/>
  <c r="M83" i="25"/>
  <c r="I83" i="25"/>
  <c r="E83" i="25"/>
  <c r="F82" i="25"/>
  <c r="L80" i="25"/>
  <c r="M79" i="25"/>
  <c r="I79" i="25"/>
  <c r="E79" i="25"/>
  <c r="F78" i="25"/>
  <c r="L76" i="25"/>
  <c r="M75" i="25"/>
  <c r="I75" i="25"/>
  <c r="E75" i="25"/>
  <c r="F74" i="25"/>
  <c r="L72" i="25"/>
  <c r="M71" i="25"/>
  <c r="I71" i="25"/>
  <c r="E71" i="25"/>
  <c r="F70" i="25"/>
  <c r="L68" i="25"/>
  <c r="M67" i="25"/>
  <c r="I67" i="25"/>
  <c r="E67" i="25"/>
  <c r="F66" i="25"/>
  <c r="L64" i="25"/>
  <c r="M63" i="25"/>
  <c r="I63" i="25"/>
  <c r="E63" i="25"/>
  <c r="L62" i="25"/>
  <c r="M62" i="25" s="1"/>
  <c r="E62" i="25" s="1"/>
  <c r="I62" i="25"/>
  <c r="A62" i="25" s="1"/>
  <c r="N119" i="8"/>
  <c r="A117" i="8"/>
  <c r="E117" i="8"/>
  <c r="I117" i="8"/>
  <c r="P117" i="8" s="1"/>
  <c r="M117" i="8"/>
  <c r="R117" i="8"/>
  <c r="D117" i="8"/>
  <c r="D108" i="8"/>
  <c r="L108" i="8"/>
  <c r="A108" i="8"/>
  <c r="E108" i="8"/>
  <c r="I108" i="8"/>
  <c r="P108" i="8" s="1"/>
  <c r="M108" i="8"/>
  <c r="R108" i="8"/>
  <c r="C108" i="8"/>
  <c r="C103" i="8"/>
  <c r="O103" i="8"/>
  <c r="T103" i="8"/>
  <c r="D103" i="8"/>
  <c r="L103" i="8"/>
  <c r="F103" i="8"/>
  <c r="O95" i="8"/>
  <c r="L95" i="8"/>
  <c r="M119" i="8"/>
  <c r="E119" i="8"/>
  <c r="A119" i="8"/>
  <c r="D112" i="8"/>
  <c r="L112" i="8"/>
  <c r="F112" i="8"/>
  <c r="C111" i="8"/>
  <c r="O111" i="8"/>
  <c r="T111" i="8"/>
  <c r="F111" i="8"/>
  <c r="A111" i="8"/>
  <c r="O108" i="8"/>
  <c r="B108" i="8"/>
  <c r="D104" i="8"/>
  <c r="L104" i="8"/>
  <c r="A104" i="8"/>
  <c r="E104" i="8"/>
  <c r="I104" i="8"/>
  <c r="P104" i="8" s="1"/>
  <c r="M104" i="8"/>
  <c r="R104" i="8"/>
  <c r="C104" i="8"/>
  <c r="N103" i="8"/>
  <c r="I103" i="8"/>
  <c r="P103" i="8" s="1"/>
  <c r="E103" i="8"/>
  <c r="C99" i="8"/>
  <c r="O99" i="8"/>
  <c r="T99" i="8"/>
  <c r="D99" i="8"/>
  <c r="L99" i="8"/>
  <c r="F99" i="8"/>
  <c r="L96" i="8"/>
  <c r="C96" i="8" s="1"/>
  <c r="F119" i="8"/>
  <c r="B119" i="8"/>
  <c r="R119" i="8"/>
  <c r="I119" i="8"/>
  <c r="P119" i="8" s="1"/>
  <c r="T117" i="8"/>
  <c r="N117" i="8"/>
  <c r="O112" i="8"/>
  <c r="A112" i="8"/>
  <c r="L119" i="8"/>
  <c r="D119" i="8"/>
  <c r="S117" i="8"/>
  <c r="L117" i="8"/>
  <c r="B117" i="8"/>
  <c r="D116" i="8"/>
  <c r="L116" i="8"/>
  <c r="F116" i="8"/>
  <c r="A116" i="8"/>
  <c r="C115" i="8"/>
  <c r="O115" i="8"/>
  <c r="T115" i="8"/>
  <c r="F115" i="8"/>
  <c r="A115" i="8"/>
  <c r="T112" i="8"/>
  <c r="N112" i="8"/>
  <c r="I112" i="8"/>
  <c r="P112" i="8" s="1"/>
  <c r="E112" i="8"/>
  <c r="S111" i="8"/>
  <c r="M111" i="8"/>
  <c r="I111" i="8"/>
  <c r="P111" i="8" s="1"/>
  <c r="E111" i="8"/>
  <c r="N108" i="8"/>
  <c r="O104" i="8"/>
  <c r="B104" i="8"/>
  <c r="M103" i="8"/>
  <c r="B103" i="8"/>
  <c r="D100" i="8"/>
  <c r="L100" i="8"/>
  <c r="A100" i="8"/>
  <c r="E100" i="8"/>
  <c r="I100" i="8"/>
  <c r="P100" i="8" s="1"/>
  <c r="M100" i="8"/>
  <c r="R100" i="8"/>
  <c r="C100" i="8"/>
  <c r="N99" i="8"/>
  <c r="I99" i="8"/>
  <c r="P99" i="8" s="1"/>
  <c r="E99" i="8"/>
  <c r="O96" i="8"/>
  <c r="S96" i="8" s="1"/>
  <c r="B96" i="8"/>
  <c r="M95" i="8"/>
  <c r="N95" i="8" s="1"/>
  <c r="B95" i="8"/>
  <c r="T119" i="8"/>
  <c r="O119" i="8"/>
  <c r="F118" i="8"/>
  <c r="F117" i="8"/>
  <c r="T116" i="8"/>
  <c r="N116" i="8"/>
  <c r="I116" i="8"/>
  <c r="P116" i="8" s="1"/>
  <c r="E116" i="8"/>
  <c r="S115" i="8"/>
  <c r="M115" i="8"/>
  <c r="I115" i="8"/>
  <c r="P115" i="8" s="1"/>
  <c r="E115" i="8"/>
  <c r="A113" i="8"/>
  <c r="E113" i="8"/>
  <c r="I113" i="8"/>
  <c r="P113" i="8" s="1"/>
  <c r="M113" i="8"/>
  <c r="R113" i="8"/>
  <c r="D113" i="8"/>
  <c r="S112" i="8"/>
  <c r="M112" i="8"/>
  <c r="C112" i="8"/>
  <c r="R111" i="8"/>
  <c r="L111" i="8"/>
  <c r="D111" i="8"/>
  <c r="T108" i="8"/>
  <c r="F108" i="8"/>
  <c r="C107" i="8"/>
  <c r="O107" i="8"/>
  <c r="T107" i="8"/>
  <c r="D107" i="8"/>
  <c r="L107" i="8"/>
  <c r="F107" i="8"/>
  <c r="N104" i="8"/>
  <c r="S103" i="8"/>
  <c r="A103" i="8"/>
  <c r="O100" i="8"/>
  <c r="B100" i="8"/>
  <c r="M99" i="8"/>
  <c r="B99" i="8"/>
  <c r="S95" i="8"/>
  <c r="F109" i="8"/>
  <c r="B109" i="8"/>
  <c r="F105" i="8"/>
  <c r="B105" i="8"/>
  <c r="F101" i="8"/>
  <c r="B101" i="8"/>
  <c r="B97" i="8"/>
  <c r="B93" i="8"/>
  <c r="F114" i="8"/>
  <c r="F110" i="8"/>
  <c r="R109" i="8"/>
  <c r="M109" i="8"/>
  <c r="I109" i="8"/>
  <c r="P109" i="8" s="1"/>
  <c r="E109" i="8"/>
  <c r="F106" i="8"/>
  <c r="R105" i="8"/>
  <c r="M105" i="8"/>
  <c r="I105" i="8"/>
  <c r="P105" i="8" s="1"/>
  <c r="E105" i="8"/>
  <c r="F102" i="8"/>
  <c r="R101" i="8"/>
  <c r="M101" i="8"/>
  <c r="I101" i="8"/>
  <c r="P101" i="8" s="1"/>
  <c r="E101" i="8"/>
  <c r="F98" i="8"/>
  <c r="M93" i="8"/>
  <c r="N93" i="8" s="1"/>
  <c r="B92" i="8"/>
  <c r="L92" i="8"/>
  <c r="S92" i="8"/>
  <c r="A117" i="13"/>
  <c r="E117" i="13" s="1"/>
  <c r="A115" i="13"/>
  <c r="E115" i="13" s="1"/>
  <c r="A114" i="13"/>
  <c r="E114" i="13" s="1"/>
  <c r="A112" i="13"/>
  <c r="E112" i="13" s="1"/>
  <c r="A111" i="13"/>
  <c r="E111" i="13" s="1"/>
  <c r="A110" i="13"/>
  <c r="E110" i="13" s="1"/>
  <c r="G121" i="13"/>
  <c r="G119" i="13"/>
  <c r="G120" i="13"/>
  <c r="G118" i="13"/>
  <c r="G117" i="13"/>
  <c r="G116" i="13"/>
  <c r="G111" i="13"/>
  <c r="G112" i="13"/>
  <c r="G113" i="13"/>
  <c r="G114" i="13"/>
  <c r="G115" i="13"/>
  <c r="G110" i="13"/>
  <c r="A178" i="7"/>
  <c r="E178" i="7" s="1"/>
  <c r="G184" i="7"/>
  <c r="G185" i="7"/>
  <c r="G186" i="7"/>
  <c r="G187" i="7"/>
  <c r="G188" i="7"/>
  <c r="G189" i="7"/>
  <c r="G183" i="7"/>
  <c r="G139" i="7"/>
  <c r="G140" i="7"/>
  <c r="G141" i="7"/>
  <c r="G142" i="7"/>
  <c r="G143" i="7"/>
  <c r="G144" i="7"/>
  <c r="G138" i="7"/>
  <c r="G165" i="7"/>
  <c r="G166" i="7"/>
  <c r="G167" i="7"/>
  <c r="G168" i="7"/>
  <c r="G169" i="7"/>
  <c r="G170" i="7"/>
  <c r="G164" i="7"/>
  <c r="G158" i="7"/>
  <c r="G159" i="7"/>
  <c r="G160" i="7"/>
  <c r="G161" i="7"/>
  <c r="G162" i="7"/>
  <c r="G163" i="7"/>
  <c r="G157" i="7"/>
  <c r="G181" i="7"/>
  <c r="G182" i="7"/>
  <c r="G180" i="7"/>
  <c r="G178" i="7"/>
  <c r="G179" i="7"/>
  <c r="G177" i="7"/>
  <c r="G173" i="7"/>
  <c r="G174" i="7"/>
  <c r="G175" i="7"/>
  <c r="G176" i="7"/>
  <c r="G172" i="7"/>
  <c r="A176" i="7"/>
  <c r="E176" i="7" s="1"/>
  <c r="A175" i="7"/>
  <c r="E175" i="7" s="1"/>
  <c r="A174" i="7"/>
  <c r="E174" i="7" s="1"/>
  <c r="A173" i="7"/>
  <c r="E173" i="7" s="1"/>
  <c r="B64" i="11"/>
  <c r="C64" i="11" s="1"/>
  <c r="D64" i="11" s="1"/>
  <c r="E64" i="11" s="1"/>
  <c r="F64" i="11" s="1"/>
  <c r="G64" i="11" s="1"/>
  <c r="H64" i="11" s="1"/>
  <c r="I64" i="11" s="1"/>
  <c r="J64" i="11" s="1"/>
  <c r="K64" i="11" s="1"/>
  <c r="L64" i="11" s="1"/>
  <c r="M64" i="11" s="1"/>
  <c r="N64" i="11" s="1"/>
  <c r="O64" i="11" s="1"/>
  <c r="P64" i="11" s="1"/>
  <c r="Q64" i="11" s="1"/>
  <c r="R64" i="11" s="1"/>
  <c r="S64" i="11" s="1"/>
  <c r="T64" i="11" s="1"/>
  <c r="U64" i="11" s="1"/>
  <c r="V64" i="11" s="1"/>
  <c r="W64" i="11" s="1"/>
  <c r="X64" i="11" s="1"/>
  <c r="Y64" i="11" s="1"/>
  <c r="Z64" i="11" s="1"/>
  <c r="AA64" i="11" s="1"/>
  <c r="B62" i="11"/>
  <c r="C62" i="11" s="1"/>
  <c r="D62" i="11" s="1"/>
  <c r="E62" i="11" s="1"/>
  <c r="F62" i="11" s="1"/>
  <c r="G62" i="11" s="1"/>
  <c r="H62" i="11" s="1"/>
  <c r="I62" i="11" s="1"/>
  <c r="J62" i="11" s="1"/>
  <c r="K62" i="11" s="1"/>
  <c r="L62" i="11" s="1"/>
  <c r="M62" i="11" s="1"/>
  <c r="N62" i="11" s="1"/>
  <c r="O62" i="11" s="1"/>
  <c r="P62" i="11" s="1"/>
  <c r="Q62" i="11" s="1"/>
  <c r="R62" i="11" s="1"/>
  <c r="S62" i="11" s="1"/>
  <c r="T62" i="11" s="1"/>
  <c r="U62" i="11" s="1"/>
  <c r="V62" i="11" s="1"/>
  <c r="W62" i="11" s="1"/>
  <c r="X62" i="11" s="1"/>
  <c r="Y62" i="11" s="1"/>
  <c r="Z62" i="11" s="1"/>
  <c r="AA62" i="11" s="1"/>
  <c r="B63" i="11"/>
  <c r="C63" i="11" s="1"/>
  <c r="D63" i="11" s="1"/>
  <c r="E63" i="11" s="1"/>
  <c r="F63" i="11" s="1"/>
  <c r="G63" i="11" s="1"/>
  <c r="H63" i="11" s="1"/>
  <c r="I63" i="11" s="1"/>
  <c r="J63" i="11" s="1"/>
  <c r="K63" i="11" s="1"/>
  <c r="L63" i="11" s="1"/>
  <c r="M63" i="11" s="1"/>
  <c r="N63" i="11" s="1"/>
  <c r="O63" i="11" s="1"/>
  <c r="P63" i="11" s="1"/>
  <c r="Q63" i="11" s="1"/>
  <c r="R63" i="11" s="1"/>
  <c r="S63" i="11" s="1"/>
  <c r="T63" i="11" s="1"/>
  <c r="U63" i="11" s="1"/>
  <c r="V63" i="11" s="1"/>
  <c r="W63" i="11" s="1"/>
  <c r="X63" i="11" s="1"/>
  <c r="Y63" i="11" s="1"/>
  <c r="Z63" i="11" s="1"/>
  <c r="AA63" i="11" s="1"/>
  <c r="B61" i="11"/>
  <c r="C61" i="11" s="1"/>
  <c r="D61" i="11" s="1"/>
  <c r="E61" i="11" s="1"/>
  <c r="F61" i="11" s="1"/>
  <c r="G61" i="11" s="1"/>
  <c r="H61" i="11" s="1"/>
  <c r="I61" i="11" s="1"/>
  <c r="J61" i="11" s="1"/>
  <c r="K61" i="11" s="1"/>
  <c r="L61" i="11" s="1"/>
  <c r="M61" i="11" s="1"/>
  <c r="N61" i="11" s="1"/>
  <c r="O61" i="11" s="1"/>
  <c r="P61" i="11" s="1"/>
  <c r="Q61" i="11" s="1"/>
  <c r="R61" i="11" s="1"/>
  <c r="S61" i="11" s="1"/>
  <c r="T61" i="11" s="1"/>
  <c r="U61" i="11" s="1"/>
  <c r="V61" i="11" s="1"/>
  <c r="W61" i="11" s="1"/>
  <c r="X61" i="11" s="1"/>
  <c r="Y61" i="11" s="1"/>
  <c r="Z61" i="11" s="1"/>
  <c r="AA61" i="11" s="1"/>
  <c r="B60" i="11"/>
  <c r="C60" i="11" s="1"/>
  <c r="D60" i="11" s="1"/>
  <c r="E60" i="11" s="1"/>
  <c r="F60" i="11" s="1"/>
  <c r="G60" i="11" s="1"/>
  <c r="H60" i="11" s="1"/>
  <c r="I60" i="11" s="1"/>
  <c r="J60" i="11" s="1"/>
  <c r="K60" i="11" s="1"/>
  <c r="L60" i="11" s="1"/>
  <c r="M60" i="11" s="1"/>
  <c r="N60" i="11" s="1"/>
  <c r="O60" i="11" s="1"/>
  <c r="P60" i="11" s="1"/>
  <c r="Q60" i="11" s="1"/>
  <c r="R60" i="11" s="1"/>
  <c r="S60" i="11" s="1"/>
  <c r="T60" i="11" s="1"/>
  <c r="U60" i="11" s="1"/>
  <c r="V60" i="11" s="1"/>
  <c r="W60" i="11" s="1"/>
  <c r="X60" i="11" s="1"/>
  <c r="Y60" i="11" s="1"/>
  <c r="Z60" i="11" s="1"/>
  <c r="AA60" i="11" s="1"/>
  <c r="B59" i="11"/>
  <c r="C59" i="11" s="1"/>
  <c r="D59" i="11" s="1"/>
  <c r="E59" i="11" s="1"/>
  <c r="F59" i="11" s="1"/>
  <c r="G59" i="11" s="1"/>
  <c r="H59" i="11" s="1"/>
  <c r="I59" i="11" s="1"/>
  <c r="J59" i="11" s="1"/>
  <c r="K59" i="11" s="1"/>
  <c r="L59" i="11" s="1"/>
  <c r="M59" i="11" s="1"/>
  <c r="N59" i="11" s="1"/>
  <c r="O59" i="11" s="1"/>
  <c r="P59" i="11" s="1"/>
  <c r="Q59" i="11" s="1"/>
  <c r="R59" i="11" s="1"/>
  <c r="S59" i="11" s="1"/>
  <c r="T59" i="11" s="1"/>
  <c r="U59" i="11" s="1"/>
  <c r="V59" i="11" s="1"/>
  <c r="W59" i="11" s="1"/>
  <c r="X59" i="11" s="1"/>
  <c r="Y59" i="11" s="1"/>
  <c r="Z59" i="11" s="1"/>
  <c r="AA59" i="11" s="1"/>
  <c r="A64" i="11"/>
  <c r="A62" i="11"/>
  <c r="A63" i="11"/>
  <c r="A61" i="11"/>
  <c r="A60" i="11"/>
  <c r="A59" i="11"/>
  <c r="G408" i="27"/>
  <c r="B408" i="27"/>
  <c r="B225" i="32" s="1"/>
  <c r="G407" i="27"/>
  <c r="B407" i="27"/>
  <c r="B224" i="32" s="1"/>
  <c r="G406" i="27"/>
  <c r="B406" i="27"/>
  <c r="B223" i="32" s="1"/>
  <c r="G405" i="27"/>
  <c r="B405" i="27"/>
  <c r="B222" i="32" s="1"/>
  <c r="G404" i="27"/>
  <c r="B404" i="27"/>
  <c r="B221" i="32" s="1"/>
  <c r="D239" i="27"/>
  <c r="B113" i="13" s="1"/>
  <c r="A113" i="13" s="1"/>
  <c r="E113" i="13" s="1"/>
  <c r="D266" i="27"/>
  <c r="B116" i="13" s="1"/>
  <c r="A116" i="13" s="1"/>
  <c r="E116" i="13" s="1"/>
  <c r="D318" i="27"/>
  <c r="B182" i="7" s="1"/>
  <c r="A182" i="7" s="1"/>
  <c r="E182" i="7" s="1"/>
  <c r="D317" i="27"/>
  <c r="B181" i="7" s="1"/>
  <c r="A181" i="7" s="1"/>
  <c r="E181" i="7" s="1"/>
  <c r="D316" i="27"/>
  <c r="B180" i="7" s="1"/>
  <c r="A180" i="7" s="1"/>
  <c r="B54" i="40"/>
  <c r="C54" i="40"/>
  <c r="C53" i="40"/>
  <c r="B53" i="40"/>
  <c r="B51" i="40"/>
  <c r="C51" i="40"/>
  <c r="B52" i="40"/>
  <c r="C52" i="40"/>
  <c r="C50" i="40"/>
  <c r="B50" i="40"/>
  <c r="C49" i="40"/>
  <c r="B49" i="40"/>
  <c r="C48" i="40"/>
  <c r="B48" i="40"/>
  <c r="A54" i="40"/>
  <c r="J54" i="40" s="1"/>
  <c r="A337" i="32" s="1"/>
  <c r="A53" i="40"/>
  <c r="J53" i="40" s="1"/>
  <c r="A336" i="32" s="1"/>
  <c r="A52" i="40"/>
  <c r="J52" i="40" s="1"/>
  <c r="A335" i="32" s="1"/>
  <c r="A51" i="40"/>
  <c r="J51" i="40" s="1"/>
  <c r="A334" i="32" s="1"/>
  <c r="A50" i="40"/>
  <c r="J50" i="40" s="1"/>
  <c r="A333" i="32" s="1"/>
  <c r="A49" i="40"/>
  <c r="J49" i="40" s="1"/>
  <c r="A332" i="32" s="1"/>
  <c r="A48" i="40"/>
  <c r="J48" i="40" s="1"/>
  <c r="A331" i="32" s="1"/>
  <c r="B58" i="11"/>
  <c r="C58" i="11" s="1"/>
  <c r="D58" i="11" s="1"/>
  <c r="E58" i="11" s="1"/>
  <c r="F58" i="11" s="1"/>
  <c r="G58" i="11" s="1"/>
  <c r="H58" i="11" s="1"/>
  <c r="I58" i="11" s="1"/>
  <c r="J58" i="11" s="1"/>
  <c r="K58" i="11" s="1"/>
  <c r="L58" i="11" s="1"/>
  <c r="M58" i="11" s="1"/>
  <c r="N58" i="11" s="1"/>
  <c r="O58" i="11" s="1"/>
  <c r="P58" i="11" s="1"/>
  <c r="Q58" i="11" s="1"/>
  <c r="R58" i="11" s="1"/>
  <c r="S58" i="11" s="1"/>
  <c r="T58" i="11" s="1"/>
  <c r="U58" i="11" s="1"/>
  <c r="V58" i="11" s="1"/>
  <c r="W58" i="11" s="1"/>
  <c r="X58" i="11" s="1"/>
  <c r="Y58" i="11" s="1"/>
  <c r="Z58" i="11" s="1"/>
  <c r="AA58" i="11" s="1"/>
  <c r="C57" i="11"/>
  <c r="D57" i="11" s="1"/>
  <c r="E57" i="11" s="1"/>
  <c r="F57" i="11" s="1"/>
  <c r="G57" i="11" s="1"/>
  <c r="H57" i="11" s="1"/>
  <c r="I57" i="11" s="1"/>
  <c r="J57" i="11" s="1"/>
  <c r="K57" i="11" s="1"/>
  <c r="L57" i="11" s="1"/>
  <c r="M57" i="11" s="1"/>
  <c r="N57" i="11" s="1"/>
  <c r="O57" i="11" s="1"/>
  <c r="P57" i="11" s="1"/>
  <c r="Q57" i="11" s="1"/>
  <c r="R57" i="11" s="1"/>
  <c r="S57" i="11" s="1"/>
  <c r="T57" i="11" s="1"/>
  <c r="U57" i="11" s="1"/>
  <c r="V57" i="11" s="1"/>
  <c r="W57" i="11" s="1"/>
  <c r="X57" i="11" s="1"/>
  <c r="Y57" i="11" s="1"/>
  <c r="Z57" i="11" s="1"/>
  <c r="AA57" i="11" s="1"/>
  <c r="B56" i="11"/>
  <c r="C56" i="11" s="1"/>
  <c r="D56" i="11" s="1"/>
  <c r="E56" i="11" s="1"/>
  <c r="F56" i="11" s="1"/>
  <c r="G56" i="11" s="1"/>
  <c r="H56" i="11" s="1"/>
  <c r="I56" i="11" s="1"/>
  <c r="J56" i="11" s="1"/>
  <c r="K56" i="11" s="1"/>
  <c r="L56" i="11" s="1"/>
  <c r="M56" i="11" s="1"/>
  <c r="N56" i="11" s="1"/>
  <c r="O56" i="11" s="1"/>
  <c r="P56" i="11" s="1"/>
  <c r="Q56" i="11" s="1"/>
  <c r="R56" i="11" s="1"/>
  <c r="S56" i="11" s="1"/>
  <c r="T56" i="11" s="1"/>
  <c r="U56" i="11" s="1"/>
  <c r="V56" i="11" s="1"/>
  <c r="W56" i="11" s="1"/>
  <c r="X56" i="11" s="1"/>
  <c r="Y56" i="11" s="1"/>
  <c r="Z56" i="11" s="1"/>
  <c r="AA56" i="11" s="1"/>
  <c r="B55" i="11"/>
  <c r="C55" i="11" s="1"/>
  <c r="D55" i="11" s="1"/>
  <c r="E55" i="11" s="1"/>
  <c r="F55" i="11" s="1"/>
  <c r="G55" i="11" s="1"/>
  <c r="H55" i="11" s="1"/>
  <c r="I55" i="11" s="1"/>
  <c r="J55" i="11" s="1"/>
  <c r="K55" i="11" s="1"/>
  <c r="L55" i="11" s="1"/>
  <c r="M55" i="11" s="1"/>
  <c r="N55" i="11" s="1"/>
  <c r="O55" i="11" s="1"/>
  <c r="P55" i="11" s="1"/>
  <c r="Q55" i="11" s="1"/>
  <c r="R55" i="11" s="1"/>
  <c r="S55" i="11" s="1"/>
  <c r="T55" i="11" s="1"/>
  <c r="U55" i="11" s="1"/>
  <c r="V55" i="11" s="1"/>
  <c r="W55" i="11" s="1"/>
  <c r="X55" i="11" s="1"/>
  <c r="Y55" i="11" s="1"/>
  <c r="Z55" i="11" s="1"/>
  <c r="AA55" i="11" s="1"/>
  <c r="B54" i="11"/>
  <c r="C54" i="11" s="1"/>
  <c r="D54" i="11" s="1"/>
  <c r="E54" i="11" s="1"/>
  <c r="F54" i="11" s="1"/>
  <c r="G54" i="11" s="1"/>
  <c r="H54" i="11" s="1"/>
  <c r="I54" i="11" s="1"/>
  <c r="J54" i="11" s="1"/>
  <c r="K54" i="11" s="1"/>
  <c r="L54" i="11" s="1"/>
  <c r="M54" i="11" s="1"/>
  <c r="N54" i="11" s="1"/>
  <c r="O54" i="11" s="1"/>
  <c r="P54" i="11" s="1"/>
  <c r="Q54" i="11" s="1"/>
  <c r="R54" i="11" s="1"/>
  <c r="S54" i="11" s="1"/>
  <c r="T54" i="11" s="1"/>
  <c r="U54" i="11" s="1"/>
  <c r="V54" i="11" s="1"/>
  <c r="W54" i="11" s="1"/>
  <c r="X54" i="11" s="1"/>
  <c r="Y54" i="11" s="1"/>
  <c r="Z54" i="11" s="1"/>
  <c r="AA54" i="11" s="1"/>
  <c r="B53" i="11"/>
  <c r="C53" i="11" s="1"/>
  <c r="D53" i="11" s="1"/>
  <c r="E53" i="11" s="1"/>
  <c r="F53" i="11" s="1"/>
  <c r="G53" i="11" s="1"/>
  <c r="H53" i="11" s="1"/>
  <c r="I53" i="11" s="1"/>
  <c r="J53" i="11" s="1"/>
  <c r="K53" i="11" s="1"/>
  <c r="L53" i="11" s="1"/>
  <c r="M53" i="11" s="1"/>
  <c r="N53" i="11" s="1"/>
  <c r="O53" i="11" s="1"/>
  <c r="P53" i="11" s="1"/>
  <c r="Q53" i="11" s="1"/>
  <c r="R53" i="11" s="1"/>
  <c r="S53" i="11" s="1"/>
  <c r="T53" i="11" s="1"/>
  <c r="U53" i="11" s="1"/>
  <c r="V53" i="11" s="1"/>
  <c r="W53" i="11" s="1"/>
  <c r="X53" i="11" s="1"/>
  <c r="Y53" i="11" s="1"/>
  <c r="Z53" i="11" s="1"/>
  <c r="AA53" i="11" s="1"/>
  <c r="B52" i="11"/>
  <c r="C52" i="11" s="1"/>
  <c r="D52" i="11" s="1"/>
  <c r="E52" i="11" s="1"/>
  <c r="F52" i="11" s="1"/>
  <c r="G52" i="11" s="1"/>
  <c r="H52" i="11" s="1"/>
  <c r="I52" i="11" s="1"/>
  <c r="J52" i="11" s="1"/>
  <c r="K52" i="11" s="1"/>
  <c r="L52" i="11" s="1"/>
  <c r="M52" i="11" s="1"/>
  <c r="N52" i="11" s="1"/>
  <c r="O52" i="11" s="1"/>
  <c r="P52" i="11" s="1"/>
  <c r="Q52" i="11" s="1"/>
  <c r="R52" i="11" s="1"/>
  <c r="S52" i="11" s="1"/>
  <c r="T52" i="11" s="1"/>
  <c r="U52" i="11" s="1"/>
  <c r="V52" i="11" s="1"/>
  <c r="W52" i="11" s="1"/>
  <c r="X52" i="11" s="1"/>
  <c r="Y52" i="11" s="1"/>
  <c r="Z52" i="11" s="1"/>
  <c r="AA52" i="11" s="1"/>
  <c r="A52" i="11"/>
  <c r="A58" i="11"/>
  <c r="A57" i="11"/>
  <c r="A54" i="11"/>
  <c r="A53" i="11"/>
  <c r="A56" i="11"/>
  <c r="A55" i="11"/>
  <c r="C165" i="32"/>
  <c r="A103" i="13"/>
  <c r="A90" i="13"/>
  <c r="J90" i="13"/>
  <c r="J91" i="13" s="1"/>
  <c r="J92" i="13" s="1"/>
  <c r="J93" i="13" s="1"/>
  <c r="J94" i="13" s="1"/>
  <c r="J95" i="13" s="1"/>
  <c r="J96" i="13" s="1"/>
  <c r="J97" i="13" s="1"/>
  <c r="J98" i="13" s="1"/>
  <c r="J99" i="13" s="1"/>
  <c r="J100" i="13" s="1"/>
  <c r="J101" i="13" s="1"/>
  <c r="J102" i="13" s="1"/>
  <c r="J103" i="13" s="1"/>
  <c r="J104" i="13" s="1"/>
  <c r="J105" i="13" s="1"/>
  <c r="J106" i="13" s="1"/>
  <c r="J107" i="13" s="1"/>
  <c r="J108" i="13" s="1"/>
  <c r="J109" i="13" s="1"/>
  <c r="J110" i="13" s="1"/>
  <c r="J111" i="13" s="1"/>
  <c r="J112" i="13" s="1"/>
  <c r="J113" i="13" s="1"/>
  <c r="J114" i="13" s="1"/>
  <c r="J115" i="13" s="1"/>
  <c r="J116" i="13" s="1"/>
  <c r="J117" i="13" s="1"/>
  <c r="J118" i="13" s="1"/>
  <c r="J119" i="13" s="1"/>
  <c r="J120" i="13" s="1"/>
  <c r="J121" i="13" s="1"/>
  <c r="J122" i="13" s="1"/>
  <c r="J123" i="13" s="1"/>
  <c r="J124" i="13" s="1"/>
  <c r="J125" i="13" s="1"/>
  <c r="J126" i="13" s="1"/>
  <c r="J127" i="13" s="1"/>
  <c r="J128" i="13" s="1"/>
  <c r="J129" i="13" s="1"/>
  <c r="J130" i="13" s="1"/>
  <c r="J131" i="13" s="1"/>
  <c r="J132" i="13" s="1"/>
  <c r="J133" i="13" s="1"/>
  <c r="J134" i="13" s="1"/>
  <c r="J135" i="13" s="1"/>
  <c r="J136" i="13" s="1"/>
  <c r="J137" i="13" s="1"/>
  <c r="J138" i="13" s="1"/>
  <c r="J139" i="13" s="1"/>
  <c r="J140" i="13" s="1"/>
  <c r="J141" i="13" s="1"/>
  <c r="J142" i="13" s="1"/>
  <c r="J143" i="13" s="1"/>
  <c r="J144" i="13" s="1"/>
  <c r="J145" i="13" s="1"/>
  <c r="M97" i="8" l="1"/>
  <c r="N97" i="8" s="1"/>
  <c r="E92" i="48"/>
  <c r="M94" i="8"/>
  <c r="N94" i="8" s="1"/>
  <c r="A92" i="48"/>
  <c r="F92" i="48"/>
  <c r="B120" i="13"/>
  <c r="A120" i="13" s="1"/>
  <c r="E120" i="13" s="1"/>
  <c r="M67" i="43"/>
  <c r="N67" i="43" s="1"/>
  <c r="F67" i="43" s="1"/>
  <c r="C66" i="43"/>
  <c r="M66" i="43"/>
  <c r="E66" i="43" s="1"/>
  <c r="G222" i="32"/>
  <c r="C222" i="32"/>
  <c r="F222" i="32" s="1"/>
  <c r="E222" i="32" s="1"/>
  <c r="G224" i="32"/>
  <c r="C224" i="32"/>
  <c r="F224" i="32" s="1"/>
  <c r="E224" i="32" s="1"/>
  <c r="B119" i="13"/>
  <c r="A119" i="13" s="1"/>
  <c r="E119" i="13" s="1"/>
  <c r="C64" i="43"/>
  <c r="B172" i="7"/>
  <c r="A172" i="7" s="1"/>
  <c r="E172" i="7" s="1"/>
  <c r="B179" i="7"/>
  <c r="A179" i="7" s="1"/>
  <c r="E179" i="7" s="1"/>
  <c r="B118" i="13"/>
  <c r="A118" i="13" s="1"/>
  <c r="E118" i="13" s="1"/>
  <c r="M96" i="8"/>
  <c r="N96" i="8" s="1"/>
  <c r="L92" i="48"/>
  <c r="I92" i="48"/>
  <c r="D92" i="48"/>
  <c r="M92" i="48"/>
  <c r="C92" i="48"/>
  <c r="N92" i="48"/>
  <c r="G221" i="32"/>
  <c r="C221" i="32"/>
  <c r="F221" i="32" s="1"/>
  <c r="E221" i="32" s="1"/>
  <c r="G223" i="32"/>
  <c r="C223" i="32"/>
  <c r="F223" i="32" s="1"/>
  <c r="E223" i="32" s="1"/>
  <c r="G225" i="32"/>
  <c r="C225" i="32"/>
  <c r="F225" i="32" s="1"/>
  <c r="E225" i="32" s="1"/>
  <c r="B177" i="7"/>
  <c r="A177" i="7" s="1"/>
  <c r="E177" i="7" s="1"/>
  <c r="D65" i="43"/>
  <c r="N124" i="8"/>
  <c r="E97" i="43"/>
  <c r="N97" i="43"/>
  <c r="F97" i="43" s="1"/>
  <c r="N122" i="24"/>
  <c r="E65" i="43"/>
  <c r="N65" i="43"/>
  <c r="F65" i="43" s="1"/>
  <c r="N64" i="43"/>
  <c r="F64" i="43" s="1"/>
  <c r="E64" i="43"/>
  <c r="D67" i="43"/>
  <c r="C63" i="43"/>
  <c r="M63" i="43"/>
  <c r="D64" i="43"/>
  <c r="E67" i="43"/>
  <c r="N66" i="43"/>
  <c r="F66" i="43" s="1"/>
  <c r="C65" i="43"/>
  <c r="C92" i="24"/>
  <c r="N92" i="24"/>
  <c r="N62" i="25"/>
  <c r="F62" i="25" s="1"/>
  <c r="C62" i="25"/>
  <c r="D62" i="25"/>
  <c r="C95" i="8"/>
  <c r="M92" i="8"/>
  <c r="C92" i="8"/>
  <c r="E180" i="7"/>
  <c r="G63" i="48"/>
  <c r="H63" i="48"/>
  <c r="J63" i="48"/>
  <c r="A63" i="48" s="1"/>
  <c r="K63" i="48"/>
  <c r="O63" i="48"/>
  <c r="P63" i="48"/>
  <c r="R63" i="48"/>
  <c r="G64" i="48"/>
  <c r="H64" i="48"/>
  <c r="J64" i="48"/>
  <c r="D64" i="48" s="1"/>
  <c r="K64" i="48"/>
  <c r="O64" i="48"/>
  <c r="P64" i="48"/>
  <c r="R64" i="48"/>
  <c r="G65" i="48"/>
  <c r="H65" i="48"/>
  <c r="J65" i="48"/>
  <c r="C65" i="48" s="1"/>
  <c r="K65" i="48"/>
  <c r="O65" i="48"/>
  <c r="P65" i="48"/>
  <c r="R65" i="48"/>
  <c r="G66" i="48"/>
  <c r="H66" i="48"/>
  <c r="J66" i="48"/>
  <c r="B66" i="48" s="1"/>
  <c r="K66" i="48"/>
  <c r="O66" i="48"/>
  <c r="P66" i="48"/>
  <c r="R66" i="48"/>
  <c r="G67" i="48"/>
  <c r="H67" i="48"/>
  <c r="J67" i="48"/>
  <c r="A67" i="48" s="1"/>
  <c r="K67" i="48"/>
  <c r="O67" i="48"/>
  <c r="P67" i="48"/>
  <c r="R67" i="48"/>
  <c r="G68" i="48"/>
  <c r="H68" i="48"/>
  <c r="J68" i="48"/>
  <c r="D68" i="48" s="1"/>
  <c r="K68" i="48"/>
  <c r="O68" i="48"/>
  <c r="P68" i="48"/>
  <c r="R68" i="48"/>
  <c r="G69" i="48"/>
  <c r="H69" i="48"/>
  <c r="J69" i="48"/>
  <c r="C69" i="48" s="1"/>
  <c r="K69" i="48"/>
  <c r="O69" i="48"/>
  <c r="P69" i="48"/>
  <c r="R69" i="48"/>
  <c r="G70" i="48"/>
  <c r="H70" i="48"/>
  <c r="J70" i="48"/>
  <c r="B70" i="48" s="1"/>
  <c r="K70" i="48"/>
  <c r="N70" i="48"/>
  <c r="O70" i="48"/>
  <c r="P70" i="48"/>
  <c r="R70" i="48"/>
  <c r="G71" i="48"/>
  <c r="H71" i="48"/>
  <c r="J71" i="48"/>
  <c r="A71" i="48" s="1"/>
  <c r="K71" i="48"/>
  <c r="O71" i="48"/>
  <c r="P71" i="48"/>
  <c r="R71" i="48"/>
  <c r="G72" i="48"/>
  <c r="H72" i="48"/>
  <c r="J72" i="48"/>
  <c r="D72" i="48" s="1"/>
  <c r="K72" i="48"/>
  <c r="O72" i="48"/>
  <c r="P72" i="48"/>
  <c r="R72" i="48"/>
  <c r="G73" i="48"/>
  <c r="H73" i="48"/>
  <c r="J73" i="48"/>
  <c r="C73" i="48" s="1"/>
  <c r="K73" i="48"/>
  <c r="O73" i="48"/>
  <c r="P73" i="48"/>
  <c r="R73" i="48"/>
  <c r="G74" i="48"/>
  <c r="H74" i="48"/>
  <c r="J74" i="48"/>
  <c r="B74" i="48" s="1"/>
  <c r="K74" i="48"/>
  <c r="N74" i="48"/>
  <c r="O74" i="48"/>
  <c r="P74" i="48"/>
  <c r="R74" i="48"/>
  <c r="G75" i="48"/>
  <c r="H75" i="48"/>
  <c r="J75" i="48"/>
  <c r="A75" i="48" s="1"/>
  <c r="K75" i="48"/>
  <c r="O75" i="48"/>
  <c r="P75" i="48"/>
  <c r="R75" i="48"/>
  <c r="G76" i="48"/>
  <c r="H76" i="48"/>
  <c r="J76" i="48"/>
  <c r="D76" i="48" s="1"/>
  <c r="K76" i="48"/>
  <c r="O76" i="48"/>
  <c r="P76" i="48"/>
  <c r="R76" i="48"/>
  <c r="G77" i="48"/>
  <c r="H77" i="48"/>
  <c r="J77" i="48"/>
  <c r="C77" i="48" s="1"/>
  <c r="K77" i="48"/>
  <c r="O77" i="48"/>
  <c r="P77" i="48"/>
  <c r="R77" i="48"/>
  <c r="G78" i="48"/>
  <c r="H78" i="48"/>
  <c r="J78" i="48"/>
  <c r="B78" i="48" s="1"/>
  <c r="K78" i="48"/>
  <c r="O78" i="48"/>
  <c r="P78" i="48"/>
  <c r="R78" i="48"/>
  <c r="G79" i="48"/>
  <c r="H79" i="48"/>
  <c r="J79" i="48"/>
  <c r="A79" i="48" s="1"/>
  <c r="K79" i="48"/>
  <c r="O79" i="48"/>
  <c r="P79" i="48"/>
  <c r="R79" i="48"/>
  <c r="G80" i="48"/>
  <c r="H80" i="48"/>
  <c r="J80" i="48"/>
  <c r="D80" i="48" s="1"/>
  <c r="K80" i="48"/>
  <c r="O80" i="48"/>
  <c r="P80" i="48"/>
  <c r="R80" i="48"/>
  <c r="G81" i="48"/>
  <c r="H81" i="48"/>
  <c r="J81" i="48"/>
  <c r="C81" i="48" s="1"/>
  <c r="K81" i="48"/>
  <c r="O81" i="48"/>
  <c r="P81" i="48"/>
  <c r="R81" i="48"/>
  <c r="G82" i="48"/>
  <c r="H82" i="48"/>
  <c r="J82" i="48"/>
  <c r="B82" i="48" s="1"/>
  <c r="K82" i="48"/>
  <c r="O82" i="48"/>
  <c r="P82" i="48"/>
  <c r="R82" i="48"/>
  <c r="G83" i="48"/>
  <c r="H83" i="48"/>
  <c r="J83" i="48"/>
  <c r="A83" i="48" s="1"/>
  <c r="K83" i="48"/>
  <c r="O83" i="48"/>
  <c r="P83" i="48"/>
  <c r="R83" i="48"/>
  <c r="G84" i="48"/>
  <c r="H84" i="48"/>
  <c r="J84" i="48"/>
  <c r="D84" i="48" s="1"/>
  <c r="K84" i="48"/>
  <c r="O84" i="48"/>
  <c r="P84" i="48"/>
  <c r="R84" i="48"/>
  <c r="G85" i="48"/>
  <c r="H85" i="48"/>
  <c r="J85" i="48"/>
  <c r="C85" i="48" s="1"/>
  <c r="K85" i="48"/>
  <c r="O85" i="48"/>
  <c r="P85" i="48"/>
  <c r="R85" i="48"/>
  <c r="G86" i="48"/>
  <c r="H86" i="48"/>
  <c r="J86" i="48"/>
  <c r="B86" i="48" s="1"/>
  <c r="K86" i="48"/>
  <c r="O86" i="48"/>
  <c r="P86" i="48"/>
  <c r="R86" i="48"/>
  <c r="G87" i="48"/>
  <c r="H87" i="48"/>
  <c r="J87" i="48"/>
  <c r="A87" i="48" s="1"/>
  <c r="K87" i="48"/>
  <c r="O87" i="48"/>
  <c r="P87" i="48"/>
  <c r="R87" i="48"/>
  <c r="G88" i="48"/>
  <c r="H88" i="48"/>
  <c r="J88" i="48"/>
  <c r="D88" i="48" s="1"/>
  <c r="K88" i="48"/>
  <c r="O88" i="48"/>
  <c r="P88" i="48"/>
  <c r="R88" i="48"/>
  <c r="G89" i="48"/>
  <c r="H89" i="48"/>
  <c r="J89" i="48"/>
  <c r="C89" i="48" s="1"/>
  <c r="K89" i="48"/>
  <c r="O89" i="48"/>
  <c r="P89" i="48"/>
  <c r="R89" i="48"/>
  <c r="Q61" i="48"/>
  <c r="Q31" i="48"/>
  <c r="P60" i="48"/>
  <c r="R60" i="48"/>
  <c r="P61" i="48"/>
  <c r="P62" i="48"/>
  <c r="R62" i="48"/>
  <c r="G33" i="45"/>
  <c r="H33" i="45"/>
  <c r="J33" i="45"/>
  <c r="A33" i="45" s="1"/>
  <c r="K33" i="45"/>
  <c r="O33" i="45"/>
  <c r="P33" i="45"/>
  <c r="G34" i="45"/>
  <c r="H34" i="45"/>
  <c r="J34" i="45"/>
  <c r="A34" i="45" s="1"/>
  <c r="K34" i="45"/>
  <c r="O34" i="45"/>
  <c r="P34" i="45"/>
  <c r="G35" i="45"/>
  <c r="H35" i="45"/>
  <c r="J35" i="45"/>
  <c r="F35" i="45" s="1"/>
  <c r="K35" i="45"/>
  <c r="O35" i="45"/>
  <c r="P35" i="45"/>
  <c r="G36" i="45"/>
  <c r="H36" i="45"/>
  <c r="J36" i="45"/>
  <c r="F36" i="45" s="1"/>
  <c r="K36" i="45"/>
  <c r="O36" i="45"/>
  <c r="P36" i="45"/>
  <c r="G37" i="45"/>
  <c r="H37" i="45"/>
  <c r="J37" i="45"/>
  <c r="F37" i="45" s="1"/>
  <c r="K37" i="45"/>
  <c r="O37" i="45"/>
  <c r="P37" i="45"/>
  <c r="G38" i="45"/>
  <c r="H38" i="45"/>
  <c r="J38" i="45"/>
  <c r="F38" i="45" s="1"/>
  <c r="K38" i="45"/>
  <c r="O38" i="45"/>
  <c r="P38" i="45"/>
  <c r="G39" i="45"/>
  <c r="H39" i="45"/>
  <c r="J39" i="45"/>
  <c r="F39" i="45" s="1"/>
  <c r="K39" i="45"/>
  <c r="O39" i="45"/>
  <c r="P39" i="45"/>
  <c r="G40" i="45"/>
  <c r="H40" i="45"/>
  <c r="J40" i="45"/>
  <c r="F40" i="45" s="1"/>
  <c r="K40" i="45"/>
  <c r="O40" i="45"/>
  <c r="P40" i="45"/>
  <c r="G41" i="45"/>
  <c r="H41" i="45"/>
  <c r="J41" i="45"/>
  <c r="F41" i="45" s="1"/>
  <c r="K41" i="45"/>
  <c r="O41" i="45"/>
  <c r="P41" i="45"/>
  <c r="G42" i="45"/>
  <c r="H42" i="45"/>
  <c r="J42" i="45"/>
  <c r="F42" i="45" s="1"/>
  <c r="K42" i="45"/>
  <c r="O42" i="45"/>
  <c r="P42" i="45"/>
  <c r="G43" i="45"/>
  <c r="H43" i="45"/>
  <c r="J43" i="45"/>
  <c r="F43" i="45" s="1"/>
  <c r="K43" i="45"/>
  <c r="O43" i="45"/>
  <c r="P43" i="45"/>
  <c r="G44" i="45"/>
  <c r="H44" i="45"/>
  <c r="J44" i="45"/>
  <c r="F44" i="45" s="1"/>
  <c r="K44" i="45"/>
  <c r="O44" i="45"/>
  <c r="P44" i="45"/>
  <c r="G45" i="45"/>
  <c r="H45" i="45"/>
  <c r="J45" i="45"/>
  <c r="F45" i="45" s="1"/>
  <c r="K45" i="45"/>
  <c r="O45" i="45"/>
  <c r="P45" i="45"/>
  <c r="G46" i="45"/>
  <c r="H46" i="45"/>
  <c r="J46" i="45"/>
  <c r="F46" i="45" s="1"/>
  <c r="K46" i="45"/>
  <c r="O46" i="45"/>
  <c r="P46" i="45"/>
  <c r="G47" i="45"/>
  <c r="H47" i="45"/>
  <c r="J47" i="45"/>
  <c r="F47" i="45" s="1"/>
  <c r="K47" i="45"/>
  <c r="O47" i="45"/>
  <c r="P47" i="45"/>
  <c r="G48" i="45"/>
  <c r="H48" i="45"/>
  <c r="J48" i="45"/>
  <c r="F48" i="45" s="1"/>
  <c r="K48" i="45"/>
  <c r="O48" i="45"/>
  <c r="P48" i="45"/>
  <c r="G49" i="45"/>
  <c r="H49" i="45"/>
  <c r="J49" i="45"/>
  <c r="F49" i="45" s="1"/>
  <c r="K49" i="45"/>
  <c r="O49" i="45"/>
  <c r="P49" i="45"/>
  <c r="G50" i="45"/>
  <c r="H50" i="45"/>
  <c r="J50" i="45"/>
  <c r="F50" i="45" s="1"/>
  <c r="K50" i="45"/>
  <c r="O50" i="45"/>
  <c r="P50" i="45"/>
  <c r="G51" i="45"/>
  <c r="H51" i="45"/>
  <c r="J51" i="45"/>
  <c r="F51" i="45" s="1"/>
  <c r="K51" i="45"/>
  <c r="O51" i="45"/>
  <c r="P51" i="45"/>
  <c r="G52" i="45"/>
  <c r="H52" i="45"/>
  <c r="J52" i="45"/>
  <c r="F52" i="45" s="1"/>
  <c r="K52" i="45"/>
  <c r="O52" i="45"/>
  <c r="P52" i="45"/>
  <c r="G53" i="45"/>
  <c r="H53" i="45"/>
  <c r="J53" i="45"/>
  <c r="F53" i="45" s="1"/>
  <c r="K53" i="45"/>
  <c r="O53" i="45"/>
  <c r="P53" i="45"/>
  <c r="G54" i="45"/>
  <c r="H54" i="45"/>
  <c r="J54" i="45"/>
  <c r="A54" i="45" s="1"/>
  <c r="K54" i="45"/>
  <c r="O54" i="45"/>
  <c r="P54" i="45"/>
  <c r="G55" i="45"/>
  <c r="H55" i="45"/>
  <c r="J55" i="45"/>
  <c r="A55" i="45" s="1"/>
  <c r="K55" i="45"/>
  <c r="O55" i="45"/>
  <c r="P55" i="45"/>
  <c r="G56" i="45"/>
  <c r="H56" i="45"/>
  <c r="J56" i="45"/>
  <c r="B56" i="45" s="1"/>
  <c r="K56" i="45"/>
  <c r="O56" i="45"/>
  <c r="P56" i="45"/>
  <c r="G57" i="45"/>
  <c r="H57" i="45"/>
  <c r="J57" i="45"/>
  <c r="B57" i="45" s="1"/>
  <c r="K57" i="45"/>
  <c r="O57" i="45"/>
  <c r="P57" i="45"/>
  <c r="G58" i="45"/>
  <c r="H58" i="45"/>
  <c r="J58" i="45"/>
  <c r="B58" i="45" s="1"/>
  <c r="K58" i="45"/>
  <c r="O58" i="45"/>
  <c r="P58" i="45"/>
  <c r="G59" i="45"/>
  <c r="H59" i="45"/>
  <c r="J59" i="45"/>
  <c r="B59" i="45" s="1"/>
  <c r="K59" i="45"/>
  <c r="O59" i="45"/>
  <c r="P59" i="45"/>
  <c r="O32" i="45"/>
  <c r="K32" i="45"/>
  <c r="J32" i="45"/>
  <c r="C32" i="45" s="1"/>
  <c r="H32" i="45"/>
  <c r="G32" i="45"/>
  <c r="P32" i="45"/>
  <c r="L32" i="45"/>
  <c r="P30" i="45"/>
  <c r="G30" i="45"/>
  <c r="G33" i="43"/>
  <c r="H33" i="43"/>
  <c r="J33" i="43"/>
  <c r="O33" i="43"/>
  <c r="P33" i="43"/>
  <c r="G34" i="43"/>
  <c r="H34" i="43"/>
  <c r="J34" i="43"/>
  <c r="O34" i="43"/>
  <c r="P34" i="43"/>
  <c r="G35" i="43"/>
  <c r="H35" i="43"/>
  <c r="J35" i="43"/>
  <c r="B35" i="43" s="1"/>
  <c r="O35" i="43"/>
  <c r="P35" i="43"/>
  <c r="G36" i="43"/>
  <c r="H36" i="43"/>
  <c r="J36" i="43"/>
  <c r="B36" i="43" s="1"/>
  <c r="O36" i="43"/>
  <c r="P36" i="43"/>
  <c r="G37" i="43"/>
  <c r="H37" i="43"/>
  <c r="J37" i="43"/>
  <c r="B37" i="43" s="1"/>
  <c r="O37" i="43"/>
  <c r="P37" i="43"/>
  <c r="G38" i="43"/>
  <c r="H38" i="43"/>
  <c r="J38" i="43"/>
  <c r="B38" i="43" s="1"/>
  <c r="K38" i="43"/>
  <c r="O38" i="43"/>
  <c r="P38" i="43"/>
  <c r="G39" i="43"/>
  <c r="H39" i="43"/>
  <c r="J39" i="43"/>
  <c r="B39" i="43" s="1"/>
  <c r="K39" i="43"/>
  <c r="O39" i="43"/>
  <c r="P39" i="43"/>
  <c r="G40" i="43"/>
  <c r="H40" i="43"/>
  <c r="J40" i="43"/>
  <c r="B40" i="43" s="1"/>
  <c r="K40" i="43"/>
  <c r="O40" i="43"/>
  <c r="P40" i="43"/>
  <c r="G41" i="43"/>
  <c r="H41" i="43"/>
  <c r="J41" i="43"/>
  <c r="B41" i="43" s="1"/>
  <c r="K41" i="43"/>
  <c r="O41" i="43"/>
  <c r="P41" i="43"/>
  <c r="G42" i="43"/>
  <c r="H42" i="43"/>
  <c r="J42" i="43"/>
  <c r="B42" i="43" s="1"/>
  <c r="K42" i="43"/>
  <c r="O42" i="43"/>
  <c r="P42" i="43"/>
  <c r="G43" i="43"/>
  <c r="H43" i="43"/>
  <c r="J43" i="43"/>
  <c r="B43" i="43" s="1"/>
  <c r="K43" i="43"/>
  <c r="O43" i="43"/>
  <c r="P43" i="43"/>
  <c r="G44" i="43"/>
  <c r="H44" i="43"/>
  <c r="J44" i="43"/>
  <c r="N44" i="43" s="1"/>
  <c r="K44" i="43"/>
  <c r="O44" i="43"/>
  <c r="P44" i="43"/>
  <c r="G45" i="43"/>
  <c r="H45" i="43"/>
  <c r="J45" i="43"/>
  <c r="C45" i="43" s="1"/>
  <c r="K45" i="43"/>
  <c r="O45" i="43"/>
  <c r="P45" i="43"/>
  <c r="G46" i="43"/>
  <c r="H46" i="43"/>
  <c r="J46" i="43"/>
  <c r="B46" i="43" s="1"/>
  <c r="K46" i="43"/>
  <c r="O46" i="43"/>
  <c r="P46" i="43"/>
  <c r="G47" i="43"/>
  <c r="H47" i="43"/>
  <c r="J47" i="43"/>
  <c r="C47" i="43" s="1"/>
  <c r="K47" i="43"/>
  <c r="O47" i="43"/>
  <c r="P47" i="43"/>
  <c r="G48" i="43"/>
  <c r="H48" i="43"/>
  <c r="J48" i="43"/>
  <c r="B48" i="43" s="1"/>
  <c r="K48" i="43"/>
  <c r="O48" i="43"/>
  <c r="P48" i="43"/>
  <c r="G49" i="43"/>
  <c r="H49" i="43"/>
  <c r="J49" i="43"/>
  <c r="C49" i="43" s="1"/>
  <c r="K49" i="43"/>
  <c r="O49" i="43"/>
  <c r="P49" i="43"/>
  <c r="G50" i="43"/>
  <c r="H50" i="43"/>
  <c r="J50" i="43"/>
  <c r="B50" i="43" s="1"/>
  <c r="K50" i="43"/>
  <c r="O50" i="43"/>
  <c r="P50" i="43"/>
  <c r="G51" i="43"/>
  <c r="H51" i="43"/>
  <c r="J51" i="43"/>
  <c r="C51" i="43" s="1"/>
  <c r="K51" i="43"/>
  <c r="O51" i="43"/>
  <c r="P51" i="43"/>
  <c r="G52" i="43"/>
  <c r="H52" i="43"/>
  <c r="J52" i="43"/>
  <c r="B52" i="43" s="1"/>
  <c r="K52" i="43"/>
  <c r="O52" i="43"/>
  <c r="P52" i="43"/>
  <c r="G53" i="43"/>
  <c r="H53" i="43"/>
  <c r="J53" i="43"/>
  <c r="C53" i="43" s="1"/>
  <c r="K53" i="43"/>
  <c r="O53" i="43"/>
  <c r="P53" i="43"/>
  <c r="G54" i="43"/>
  <c r="H54" i="43"/>
  <c r="J54" i="43"/>
  <c r="A54" i="43" s="1"/>
  <c r="K54" i="43"/>
  <c r="O54" i="43"/>
  <c r="P54" i="43"/>
  <c r="G55" i="43"/>
  <c r="H55" i="43"/>
  <c r="J55" i="43"/>
  <c r="C55" i="43" s="1"/>
  <c r="K55" i="43"/>
  <c r="O55" i="43"/>
  <c r="P55" i="43"/>
  <c r="G56" i="43"/>
  <c r="H56" i="43"/>
  <c r="J56" i="43"/>
  <c r="C56" i="43" s="1"/>
  <c r="K56" i="43"/>
  <c r="O56" i="43"/>
  <c r="P56" i="43"/>
  <c r="G57" i="43"/>
  <c r="H57" i="43"/>
  <c r="J57" i="43"/>
  <c r="C57" i="43" s="1"/>
  <c r="K57" i="43"/>
  <c r="O57" i="43"/>
  <c r="P57" i="43"/>
  <c r="G58" i="43"/>
  <c r="H58" i="43"/>
  <c r="J58" i="43"/>
  <c r="C58" i="43" s="1"/>
  <c r="K58" i="43"/>
  <c r="O58" i="43"/>
  <c r="P58" i="43"/>
  <c r="G59" i="43"/>
  <c r="H59" i="43"/>
  <c r="J59" i="43"/>
  <c r="C59" i="43" s="1"/>
  <c r="K59" i="43"/>
  <c r="O59" i="43"/>
  <c r="P59" i="43"/>
  <c r="O32" i="43"/>
  <c r="J32" i="43"/>
  <c r="B32" i="43" s="1"/>
  <c r="H32" i="43"/>
  <c r="G32" i="43"/>
  <c r="P32" i="43"/>
  <c r="P30" i="43"/>
  <c r="G30" i="43"/>
  <c r="G33" i="26"/>
  <c r="H33" i="26"/>
  <c r="J33" i="26"/>
  <c r="A33" i="26" s="1"/>
  <c r="K33" i="26"/>
  <c r="O33" i="26"/>
  <c r="P33" i="26"/>
  <c r="S33" i="26"/>
  <c r="G34" i="26"/>
  <c r="H34" i="26"/>
  <c r="J34" i="26"/>
  <c r="B34" i="26" s="1"/>
  <c r="K34" i="26"/>
  <c r="O34" i="26"/>
  <c r="P34" i="26"/>
  <c r="S34" i="26"/>
  <c r="G35" i="26"/>
  <c r="H35" i="26"/>
  <c r="J35" i="26"/>
  <c r="F35" i="26" s="1"/>
  <c r="K35" i="26"/>
  <c r="O35" i="26"/>
  <c r="P35" i="26"/>
  <c r="S35" i="26"/>
  <c r="G36" i="26"/>
  <c r="H36" i="26"/>
  <c r="J36" i="26"/>
  <c r="D36" i="26" s="1"/>
  <c r="K36" i="26"/>
  <c r="O36" i="26"/>
  <c r="P36" i="26"/>
  <c r="S36" i="26"/>
  <c r="G37" i="26"/>
  <c r="H37" i="26"/>
  <c r="J37" i="26"/>
  <c r="A37" i="26" s="1"/>
  <c r="K37" i="26"/>
  <c r="O37" i="26"/>
  <c r="P37" i="26"/>
  <c r="S37" i="26"/>
  <c r="G38" i="26"/>
  <c r="H38" i="26"/>
  <c r="J38" i="26"/>
  <c r="B38" i="26" s="1"/>
  <c r="K38" i="26"/>
  <c r="O38" i="26"/>
  <c r="P38" i="26"/>
  <c r="S38" i="26"/>
  <c r="G39" i="26"/>
  <c r="H39" i="26"/>
  <c r="J39" i="26"/>
  <c r="F39" i="26" s="1"/>
  <c r="K39" i="26"/>
  <c r="O39" i="26"/>
  <c r="P39" i="26"/>
  <c r="S39" i="26"/>
  <c r="G40" i="26"/>
  <c r="H40" i="26"/>
  <c r="J40" i="26"/>
  <c r="D40" i="26" s="1"/>
  <c r="K40" i="26"/>
  <c r="O40" i="26"/>
  <c r="P40" i="26"/>
  <c r="S40" i="26"/>
  <c r="G41" i="26"/>
  <c r="H41" i="26"/>
  <c r="J41" i="26"/>
  <c r="A41" i="26" s="1"/>
  <c r="K41" i="26"/>
  <c r="O41" i="26"/>
  <c r="P41" i="26"/>
  <c r="S41" i="26"/>
  <c r="G42" i="26"/>
  <c r="H42" i="26"/>
  <c r="J42" i="26"/>
  <c r="B42" i="26" s="1"/>
  <c r="K42" i="26"/>
  <c r="O42" i="26"/>
  <c r="P42" i="26"/>
  <c r="S42" i="26"/>
  <c r="G43" i="26"/>
  <c r="H43" i="26"/>
  <c r="J43" i="26"/>
  <c r="F43" i="26" s="1"/>
  <c r="K43" i="26"/>
  <c r="O43" i="26"/>
  <c r="P43" i="26"/>
  <c r="S43" i="26"/>
  <c r="G44" i="26"/>
  <c r="H44" i="26"/>
  <c r="J44" i="26"/>
  <c r="D44" i="26" s="1"/>
  <c r="K44" i="26"/>
  <c r="O44" i="26"/>
  <c r="P44" i="26"/>
  <c r="S44" i="26"/>
  <c r="G45" i="26"/>
  <c r="H45" i="26"/>
  <c r="J45" i="26"/>
  <c r="A45" i="26" s="1"/>
  <c r="K45" i="26"/>
  <c r="O45" i="26"/>
  <c r="P45" i="26"/>
  <c r="S45" i="26"/>
  <c r="G46" i="26"/>
  <c r="H46" i="26"/>
  <c r="J46" i="26"/>
  <c r="B46" i="26" s="1"/>
  <c r="K46" i="26"/>
  <c r="O46" i="26"/>
  <c r="P46" i="26"/>
  <c r="S46" i="26"/>
  <c r="G47" i="26"/>
  <c r="H47" i="26"/>
  <c r="J47" i="26"/>
  <c r="N47" i="26" s="1"/>
  <c r="K47" i="26"/>
  <c r="O47" i="26"/>
  <c r="P47" i="26"/>
  <c r="S47" i="26"/>
  <c r="G48" i="26"/>
  <c r="H48" i="26"/>
  <c r="J48" i="26"/>
  <c r="D48" i="26" s="1"/>
  <c r="K48" i="26"/>
  <c r="O48" i="26"/>
  <c r="P48" i="26"/>
  <c r="S48" i="26"/>
  <c r="G49" i="26"/>
  <c r="H49" i="26"/>
  <c r="J49" i="26"/>
  <c r="A49" i="26" s="1"/>
  <c r="K49" i="26"/>
  <c r="O49" i="26"/>
  <c r="P49" i="26"/>
  <c r="S49" i="26"/>
  <c r="G50" i="26"/>
  <c r="H50" i="26"/>
  <c r="J50" i="26"/>
  <c r="B50" i="26" s="1"/>
  <c r="K50" i="26"/>
  <c r="O50" i="26"/>
  <c r="P50" i="26"/>
  <c r="S50" i="26"/>
  <c r="G51" i="26"/>
  <c r="H51" i="26"/>
  <c r="J51" i="26"/>
  <c r="B51" i="26" s="1"/>
  <c r="K51" i="26"/>
  <c r="O51" i="26"/>
  <c r="P51" i="26"/>
  <c r="S51" i="26"/>
  <c r="G52" i="26"/>
  <c r="H52" i="26"/>
  <c r="J52" i="26"/>
  <c r="B52" i="26" s="1"/>
  <c r="K52" i="26"/>
  <c r="O52" i="26"/>
  <c r="P52" i="26"/>
  <c r="S52" i="26"/>
  <c r="G53" i="26"/>
  <c r="H53" i="26"/>
  <c r="J53" i="26"/>
  <c r="B53" i="26" s="1"/>
  <c r="K53" i="26"/>
  <c r="O53" i="26"/>
  <c r="P53" i="26"/>
  <c r="S53" i="26"/>
  <c r="G54" i="26"/>
  <c r="H54" i="26"/>
  <c r="J54" i="26"/>
  <c r="B54" i="26" s="1"/>
  <c r="K54" i="26"/>
  <c r="O54" i="26"/>
  <c r="P54" i="26"/>
  <c r="S54" i="26"/>
  <c r="G55" i="26"/>
  <c r="H55" i="26"/>
  <c r="J55" i="26"/>
  <c r="B55" i="26" s="1"/>
  <c r="K55" i="26"/>
  <c r="O55" i="26"/>
  <c r="P55" i="26"/>
  <c r="S55" i="26"/>
  <c r="G56" i="26"/>
  <c r="H56" i="26"/>
  <c r="J56" i="26"/>
  <c r="F56" i="26" s="1"/>
  <c r="K56" i="26"/>
  <c r="O56" i="26"/>
  <c r="P56" i="26"/>
  <c r="S56" i="26"/>
  <c r="G57" i="26"/>
  <c r="H57" i="26"/>
  <c r="J57" i="26"/>
  <c r="B57" i="26" s="1"/>
  <c r="K57" i="26"/>
  <c r="O57" i="26"/>
  <c r="P57" i="26"/>
  <c r="S57" i="26"/>
  <c r="G58" i="26"/>
  <c r="H58" i="26"/>
  <c r="J58" i="26"/>
  <c r="B58" i="26" s="1"/>
  <c r="K58" i="26"/>
  <c r="O58" i="26"/>
  <c r="P58" i="26"/>
  <c r="S58" i="26"/>
  <c r="G59" i="26"/>
  <c r="H59" i="26"/>
  <c r="J59" i="26"/>
  <c r="B59" i="26" s="1"/>
  <c r="K59" i="26"/>
  <c r="O59" i="26"/>
  <c r="P59" i="26"/>
  <c r="S59" i="26"/>
  <c r="Q31" i="26"/>
  <c r="S32" i="26"/>
  <c r="O32" i="26"/>
  <c r="K32" i="26"/>
  <c r="J32" i="26"/>
  <c r="I32" i="26" s="1"/>
  <c r="H32" i="26"/>
  <c r="G32" i="26"/>
  <c r="G33" i="25"/>
  <c r="H33" i="25"/>
  <c r="J33" i="25"/>
  <c r="N33" i="25" s="1"/>
  <c r="K33" i="25"/>
  <c r="O33" i="25"/>
  <c r="G34" i="25"/>
  <c r="H34" i="25"/>
  <c r="J34" i="25"/>
  <c r="M34" i="25" s="1"/>
  <c r="K34" i="25"/>
  <c r="O34" i="25"/>
  <c r="G35" i="25"/>
  <c r="H35" i="25"/>
  <c r="J35" i="25"/>
  <c r="K35" i="25"/>
  <c r="O35" i="25"/>
  <c r="G36" i="25"/>
  <c r="H36" i="25"/>
  <c r="J36" i="25"/>
  <c r="N36" i="25" s="1"/>
  <c r="K36" i="25"/>
  <c r="O36" i="25"/>
  <c r="G37" i="25"/>
  <c r="H37" i="25"/>
  <c r="J37" i="25"/>
  <c r="D37" i="25" s="1"/>
  <c r="K37" i="25"/>
  <c r="O37" i="25"/>
  <c r="G38" i="25"/>
  <c r="H38" i="25"/>
  <c r="J38" i="25"/>
  <c r="I38" i="25" s="1"/>
  <c r="K38" i="25"/>
  <c r="O38" i="25"/>
  <c r="G39" i="25"/>
  <c r="H39" i="25"/>
  <c r="J39" i="25"/>
  <c r="K39" i="25"/>
  <c r="O39" i="25"/>
  <c r="G40" i="25"/>
  <c r="H40" i="25"/>
  <c r="J40" i="25"/>
  <c r="N40" i="25" s="1"/>
  <c r="K40" i="25"/>
  <c r="O40" i="25"/>
  <c r="G41" i="25"/>
  <c r="H41" i="25"/>
  <c r="J41" i="25"/>
  <c r="K41" i="25"/>
  <c r="O41" i="25"/>
  <c r="G42" i="25"/>
  <c r="H42" i="25"/>
  <c r="J42" i="25"/>
  <c r="M42" i="25" s="1"/>
  <c r="K42" i="25"/>
  <c r="O42" i="25"/>
  <c r="G43" i="25"/>
  <c r="H43" i="25"/>
  <c r="J43" i="25"/>
  <c r="K43" i="25"/>
  <c r="O43" i="25"/>
  <c r="G44" i="25"/>
  <c r="H44" i="25"/>
  <c r="J44" i="25"/>
  <c r="K44" i="25"/>
  <c r="O44" i="25"/>
  <c r="G45" i="25"/>
  <c r="H45" i="25"/>
  <c r="J45" i="25"/>
  <c r="N45" i="25" s="1"/>
  <c r="K45" i="25"/>
  <c r="O45" i="25"/>
  <c r="G46" i="25"/>
  <c r="H46" i="25"/>
  <c r="J46" i="25"/>
  <c r="K46" i="25"/>
  <c r="O46" i="25"/>
  <c r="G47" i="25"/>
  <c r="H47" i="25"/>
  <c r="J47" i="25"/>
  <c r="K47" i="25"/>
  <c r="O47" i="25"/>
  <c r="G48" i="25"/>
  <c r="H48" i="25"/>
  <c r="J48" i="25"/>
  <c r="K48" i="25"/>
  <c r="O48" i="25"/>
  <c r="G49" i="25"/>
  <c r="H49" i="25"/>
  <c r="J49" i="25"/>
  <c r="K49" i="25"/>
  <c r="N49" i="25"/>
  <c r="O49" i="25"/>
  <c r="G50" i="25"/>
  <c r="H50" i="25"/>
  <c r="J50" i="25"/>
  <c r="K50" i="25"/>
  <c r="O50" i="25"/>
  <c r="G51" i="25"/>
  <c r="H51" i="25"/>
  <c r="J51" i="25"/>
  <c r="K51" i="25"/>
  <c r="O51" i="25"/>
  <c r="G52" i="25"/>
  <c r="H52" i="25"/>
  <c r="J52" i="25"/>
  <c r="K52" i="25"/>
  <c r="N52" i="25"/>
  <c r="O52" i="25"/>
  <c r="G53" i="25"/>
  <c r="H53" i="25"/>
  <c r="J53" i="25"/>
  <c r="K53" i="25"/>
  <c r="O53" i="25"/>
  <c r="G54" i="25"/>
  <c r="H54" i="25"/>
  <c r="J54" i="25"/>
  <c r="M54" i="25" s="1"/>
  <c r="K54" i="25"/>
  <c r="O54" i="25"/>
  <c r="G55" i="25"/>
  <c r="H55" i="25"/>
  <c r="J55" i="25"/>
  <c r="K55" i="25"/>
  <c r="O55" i="25"/>
  <c r="G56" i="25"/>
  <c r="H56" i="25"/>
  <c r="J56" i="25"/>
  <c r="N56" i="25" s="1"/>
  <c r="K56" i="25"/>
  <c r="O56" i="25"/>
  <c r="G57" i="25"/>
  <c r="H57" i="25"/>
  <c r="J57" i="25"/>
  <c r="K57" i="25"/>
  <c r="O57" i="25"/>
  <c r="G58" i="25"/>
  <c r="H58" i="25"/>
  <c r="J58" i="25"/>
  <c r="N58" i="25" s="1"/>
  <c r="K58" i="25"/>
  <c r="O58" i="25"/>
  <c r="G59" i="25"/>
  <c r="H59" i="25"/>
  <c r="J59" i="25"/>
  <c r="K59" i="25"/>
  <c r="O59" i="25"/>
  <c r="O32" i="25"/>
  <c r="K32" i="25"/>
  <c r="J32" i="25"/>
  <c r="B32" i="25" s="1"/>
  <c r="H32" i="25"/>
  <c r="G32" i="25"/>
  <c r="P31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37" i="25"/>
  <c r="P36" i="25"/>
  <c r="P35" i="25"/>
  <c r="P33" i="25"/>
  <c r="P32" i="25"/>
  <c r="Q61" i="24"/>
  <c r="Q31" i="24"/>
  <c r="G63" i="24"/>
  <c r="H63" i="24"/>
  <c r="J63" i="24"/>
  <c r="O63" i="24"/>
  <c r="G64" i="24"/>
  <c r="H64" i="24"/>
  <c r="J64" i="24"/>
  <c r="O64" i="24"/>
  <c r="G65" i="24"/>
  <c r="H65" i="24"/>
  <c r="J65" i="24"/>
  <c r="O65" i="24"/>
  <c r="G66" i="24"/>
  <c r="H66" i="24"/>
  <c r="J66" i="24"/>
  <c r="O66" i="24"/>
  <c r="G67" i="24"/>
  <c r="H67" i="24"/>
  <c r="J67" i="24"/>
  <c r="O67" i="24"/>
  <c r="G68" i="24"/>
  <c r="H68" i="24"/>
  <c r="J68" i="24"/>
  <c r="A68" i="24" s="1"/>
  <c r="K68" i="24"/>
  <c r="O68" i="24"/>
  <c r="G69" i="24"/>
  <c r="H69" i="24"/>
  <c r="J69" i="24"/>
  <c r="K69" i="24"/>
  <c r="O69" i="24"/>
  <c r="G70" i="24"/>
  <c r="H70" i="24"/>
  <c r="J70" i="24"/>
  <c r="K70" i="24"/>
  <c r="O70" i="24"/>
  <c r="G71" i="24"/>
  <c r="H71" i="24"/>
  <c r="J71" i="24"/>
  <c r="M71" i="24" s="1"/>
  <c r="K71" i="24"/>
  <c r="O71" i="24"/>
  <c r="G72" i="24"/>
  <c r="H72" i="24"/>
  <c r="J72" i="24"/>
  <c r="L72" i="24" s="1"/>
  <c r="K72" i="24"/>
  <c r="O72" i="24"/>
  <c r="G73" i="24"/>
  <c r="H73" i="24"/>
  <c r="J73" i="24"/>
  <c r="K73" i="24"/>
  <c r="O73" i="24"/>
  <c r="G74" i="24"/>
  <c r="H74" i="24"/>
  <c r="J74" i="24"/>
  <c r="K74" i="24"/>
  <c r="O74" i="24"/>
  <c r="G75" i="24"/>
  <c r="H75" i="24"/>
  <c r="J75" i="24"/>
  <c r="K75" i="24"/>
  <c r="O75" i="24"/>
  <c r="G76" i="24"/>
  <c r="H76" i="24"/>
  <c r="J76" i="24"/>
  <c r="N76" i="24" s="1"/>
  <c r="K76" i="24"/>
  <c r="O76" i="24"/>
  <c r="G77" i="24"/>
  <c r="H77" i="24"/>
  <c r="J77" i="24"/>
  <c r="K77" i="24"/>
  <c r="O77" i="24"/>
  <c r="G78" i="24"/>
  <c r="H78" i="24"/>
  <c r="J78" i="24"/>
  <c r="N78" i="24" s="1"/>
  <c r="K78" i="24"/>
  <c r="O78" i="24"/>
  <c r="G79" i="24"/>
  <c r="H79" i="24"/>
  <c r="J79" i="24"/>
  <c r="A79" i="24" s="1"/>
  <c r="K79" i="24"/>
  <c r="N79" i="24"/>
  <c r="O79" i="24"/>
  <c r="G80" i="24"/>
  <c r="H80" i="24"/>
  <c r="J80" i="24"/>
  <c r="K80" i="24"/>
  <c r="O80" i="24"/>
  <c r="G81" i="24"/>
  <c r="H81" i="24"/>
  <c r="J81" i="24"/>
  <c r="K81" i="24"/>
  <c r="O81" i="24"/>
  <c r="G82" i="24"/>
  <c r="H82" i="24"/>
  <c r="J82" i="24"/>
  <c r="K82" i="24"/>
  <c r="O82" i="24"/>
  <c r="G83" i="24"/>
  <c r="H83" i="24"/>
  <c r="J83" i="24"/>
  <c r="C83" i="24" s="1"/>
  <c r="K83" i="24"/>
  <c r="O83" i="24"/>
  <c r="G84" i="24"/>
  <c r="H84" i="24"/>
  <c r="J84" i="24"/>
  <c r="N84" i="24" s="1"/>
  <c r="K84" i="24"/>
  <c r="O84" i="24"/>
  <c r="G85" i="24"/>
  <c r="H85" i="24"/>
  <c r="J85" i="24"/>
  <c r="K85" i="24"/>
  <c r="O85" i="24"/>
  <c r="G86" i="24"/>
  <c r="H86" i="24"/>
  <c r="J86" i="24"/>
  <c r="K86" i="24"/>
  <c r="O86" i="24"/>
  <c r="G87" i="24"/>
  <c r="H87" i="24"/>
  <c r="J87" i="24"/>
  <c r="N87" i="24" s="1"/>
  <c r="K87" i="24"/>
  <c r="O87" i="24"/>
  <c r="G88" i="24"/>
  <c r="H88" i="24"/>
  <c r="J88" i="24"/>
  <c r="M88" i="24" s="1"/>
  <c r="K88" i="24"/>
  <c r="O88" i="24"/>
  <c r="G89" i="24"/>
  <c r="H89" i="24"/>
  <c r="J89" i="24"/>
  <c r="K89" i="24"/>
  <c r="O89" i="24"/>
  <c r="O62" i="24"/>
  <c r="J62" i="24"/>
  <c r="H62" i="24"/>
  <c r="G62" i="24"/>
  <c r="G63" i="8"/>
  <c r="H63" i="8"/>
  <c r="J63" i="8"/>
  <c r="G64" i="8"/>
  <c r="H64" i="8"/>
  <c r="J64" i="8"/>
  <c r="B64" i="8" s="1"/>
  <c r="G65" i="8"/>
  <c r="H65" i="8"/>
  <c r="J65" i="8"/>
  <c r="G66" i="8"/>
  <c r="H66" i="8"/>
  <c r="J66" i="8"/>
  <c r="G67" i="8"/>
  <c r="H67" i="8"/>
  <c r="J67" i="8"/>
  <c r="G68" i="8"/>
  <c r="H68" i="8"/>
  <c r="J68" i="8"/>
  <c r="B68" i="8" s="1"/>
  <c r="K68" i="8"/>
  <c r="G69" i="8"/>
  <c r="H69" i="8"/>
  <c r="J69" i="8"/>
  <c r="N69" i="8" s="1"/>
  <c r="K69" i="8"/>
  <c r="G70" i="8"/>
  <c r="H70" i="8"/>
  <c r="J70" i="8"/>
  <c r="D70" i="8" s="1"/>
  <c r="K70" i="8"/>
  <c r="G71" i="8"/>
  <c r="H71" i="8"/>
  <c r="J71" i="8"/>
  <c r="A71" i="8" s="1"/>
  <c r="K71" i="8"/>
  <c r="G72" i="8"/>
  <c r="H72" i="8"/>
  <c r="J72" i="8"/>
  <c r="B72" i="8" s="1"/>
  <c r="K72" i="8"/>
  <c r="G73" i="8"/>
  <c r="H73" i="8"/>
  <c r="J73" i="8"/>
  <c r="F73" i="8" s="1"/>
  <c r="K73" i="8"/>
  <c r="G74" i="8"/>
  <c r="H74" i="8"/>
  <c r="J74" i="8"/>
  <c r="D74" i="8" s="1"/>
  <c r="K74" i="8"/>
  <c r="G75" i="8"/>
  <c r="H75" i="8"/>
  <c r="J75" i="8"/>
  <c r="A75" i="8" s="1"/>
  <c r="K75" i="8"/>
  <c r="G76" i="8"/>
  <c r="H76" i="8"/>
  <c r="J76" i="8"/>
  <c r="B76" i="8" s="1"/>
  <c r="K76" i="8"/>
  <c r="G77" i="8"/>
  <c r="H77" i="8"/>
  <c r="J77" i="8"/>
  <c r="E77" i="8" s="1"/>
  <c r="K77" i="8"/>
  <c r="G78" i="8"/>
  <c r="H78" i="8"/>
  <c r="J78" i="8"/>
  <c r="F78" i="8" s="1"/>
  <c r="K78" i="8"/>
  <c r="G79" i="8"/>
  <c r="H79" i="8"/>
  <c r="J79" i="8"/>
  <c r="A79" i="8" s="1"/>
  <c r="K79" i="8"/>
  <c r="G80" i="8"/>
  <c r="H80" i="8"/>
  <c r="J80" i="8"/>
  <c r="B80" i="8" s="1"/>
  <c r="K80" i="8"/>
  <c r="G81" i="8"/>
  <c r="H81" i="8"/>
  <c r="J81" i="8"/>
  <c r="A81" i="8" s="1"/>
  <c r="K81" i="8"/>
  <c r="G82" i="8"/>
  <c r="H82" i="8"/>
  <c r="J82" i="8"/>
  <c r="N82" i="8" s="1"/>
  <c r="K82" i="8"/>
  <c r="G83" i="8"/>
  <c r="H83" i="8"/>
  <c r="J83" i="8"/>
  <c r="A83" i="8" s="1"/>
  <c r="K83" i="8"/>
  <c r="G84" i="8"/>
  <c r="H84" i="8"/>
  <c r="J84" i="8"/>
  <c r="B84" i="8" s="1"/>
  <c r="K84" i="8"/>
  <c r="G85" i="8"/>
  <c r="H85" i="8"/>
  <c r="J85" i="8"/>
  <c r="N85" i="8" s="1"/>
  <c r="K85" i="8"/>
  <c r="G86" i="8"/>
  <c r="H86" i="8"/>
  <c r="J86" i="8"/>
  <c r="A86" i="8" s="1"/>
  <c r="K86" i="8"/>
  <c r="G87" i="8"/>
  <c r="H87" i="8"/>
  <c r="J87" i="8"/>
  <c r="F87" i="8" s="1"/>
  <c r="K87" i="8"/>
  <c r="G88" i="8"/>
  <c r="H88" i="8"/>
  <c r="J88" i="8"/>
  <c r="B88" i="8" s="1"/>
  <c r="K88" i="8"/>
  <c r="G89" i="8"/>
  <c r="H89" i="8"/>
  <c r="J89" i="8"/>
  <c r="B89" i="8" s="1"/>
  <c r="K89" i="8"/>
  <c r="S89" i="8"/>
  <c r="G90" i="8"/>
  <c r="H90" i="8"/>
  <c r="J90" i="8"/>
  <c r="C90" i="8" s="1"/>
  <c r="K90" i="8"/>
  <c r="J62" i="8"/>
  <c r="O62" i="8" s="1"/>
  <c r="H62" i="8"/>
  <c r="G62" i="8"/>
  <c r="K37" i="43"/>
  <c r="K36" i="43"/>
  <c r="L36" i="43" s="1"/>
  <c r="K35" i="43"/>
  <c r="K34" i="43"/>
  <c r="L34" i="43" s="1"/>
  <c r="C34" i="43" s="1"/>
  <c r="K33" i="43"/>
  <c r="L33" i="43" s="1"/>
  <c r="C33" i="43" s="1"/>
  <c r="J62" i="48"/>
  <c r="K32" i="43"/>
  <c r="K67" i="24"/>
  <c r="K67" i="8"/>
  <c r="K66" i="24"/>
  <c r="K66" i="8"/>
  <c r="K65" i="24"/>
  <c r="K65" i="8"/>
  <c r="K64" i="24"/>
  <c r="L64" i="24" s="1"/>
  <c r="C64" i="24" s="1"/>
  <c r="K64" i="8"/>
  <c r="K63" i="24"/>
  <c r="K63" i="8"/>
  <c r="K62" i="24"/>
  <c r="K62" i="8"/>
  <c r="B219" i="32"/>
  <c r="C219" i="32"/>
  <c r="F219" i="32" s="1"/>
  <c r="E219" i="32" s="1"/>
  <c r="G219" i="32"/>
  <c r="B220" i="32"/>
  <c r="C220" i="32"/>
  <c r="F220" i="32" s="1"/>
  <c r="E220" i="32" s="1"/>
  <c r="G220" i="32"/>
  <c r="A101" i="13"/>
  <c r="E101" i="13" s="1"/>
  <c r="A97" i="13"/>
  <c r="E97" i="13" s="1"/>
  <c r="A98" i="13"/>
  <c r="E98" i="13" s="1"/>
  <c r="A100" i="13"/>
  <c r="E100" i="13" s="1"/>
  <c r="G106" i="13"/>
  <c r="G105" i="13"/>
  <c r="G104" i="13"/>
  <c r="G103" i="13"/>
  <c r="G156" i="7"/>
  <c r="G155" i="7"/>
  <c r="G154" i="7"/>
  <c r="G152" i="7"/>
  <c r="G153" i="7"/>
  <c r="G151" i="7"/>
  <c r="G147" i="7"/>
  <c r="G148" i="7"/>
  <c r="G149" i="7"/>
  <c r="G150" i="7"/>
  <c r="G146" i="7"/>
  <c r="G89" i="13"/>
  <c r="G90" i="13"/>
  <c r="G102" i="13"/>
  <c r="G97" i="13"/>
  <c r="G98" i="13"/>
  <c r="G99" i="13"/>
  <c r="G100" i="13"/>
  <c r="G101" i="13"/>
  <c r="A96" i="13"/>
  <c r="E96" i="13" s="1"/>
  <c r="G96" i="13"/>
  <c r="G108" i="13"/>
  <c r="G107" i="13"/>
  <c r="E103" i="13"/>
  <c r="A152" i="7"/>
  <c r="E152" i="7" s="1"/>
  <c r="A150" i="7"/>
  <c r="E150" i="7" s="1"/>
  <c r="A149" i="7"/>
  <c r="E149" i="7" s="1"/>
  <c r="A148" i="7"/>
  <c r="E148" i="7" s="1"/>
  <c r="A147" i="7"/>
  <c r="E147" i="7" s="1"/>
  <c r="D32" i="25" l="1"/>
  <c r="N54" i="25"/>
  <c r="F32" i="45"/>
  <c r="M70" i="48"/>
  <c r="L32" i="43"/>
  <c r="D32" i="43" s="1"/>
  <c r="N46" i="26"/>
  <c r="L33" i="26"/>
  <c r="D75" i="48"/>
  <c r="O75" i="8"/>
  <c r="N38" i="25"/>
  <c r="I34" i="25"/>
  <c r="L46" i="26"/>
  <c r="L45" i="26"/>
  <c r="C44" i="26"/>
  <c r="N43" i="26"/>
  <c r="N42" i="26"/>
  <c r="N37" i="26"/>
  <c r="N35" i="26"/>
  <c r="N34" i="26"/>
  <c r="N86" i="48"/>
  <c r="I58" i="25"/>
  <c r="N34" i="25"/>
  <c r="N49" i="26"/>
  <c r="L37" i="26"/>
  <c r="F50" i="43"/>
  <c r="L86" i="48"/>
  <c r="N84" i="48"/>
  <c r="L79" i="48"/>
  <c r="N63" i="48"/>
  <c r="N70" i="8"/>
  <c r="F53" i="43"/>
  <c r="L42" i="43"/>
  <c r="B32" i="45"/>
  <c r="C86" i="48"/>
  <c r="L75" i="48"/>
  <c r="M72" i="48"/>
  <c r="L71" i="48"/>
  <c r="R89" i="8"/>
  <c r="L89" i="8"/>
  <c r="I87" i="24"/>
  <c r="M79" i="24"/>
  <c r="I79" i="24"/>
  <c r="A32" i="25"/>
  <c r="N47" i="43"/>
  <c r="F45" i="43"/>
  <c r="N58" i="45"/>
  <c r="L56" i="45"/>
  <c r="D79" i="48"/>
  <c r="N78" i="48"/>
  <c r="L63" i="48"/>
  <c r="R80" i="8"/>
  <c r="T68" i="8"/>
  <c r="L79" i="24"/>
  <c r="L37" i="25"/>
  <c r="N58" i="26"/>
  <c r="N57" i="26"/>
  <c r="N56" i="26"/>
  <c r="C46" i="26"/>
  <c r="L47" i="43"/>
  <c r="L46" i="43"/>
  <c r="L38" i="43"/>
  <c r="N59" i="45"/>
  <c r="L58" i="45"/>
  <c r="N57" i="45"/>
  <c r="N54" i="45"/>
  <c r="N88" i="48"/>
  <c r="M86" i="48"/>
  <c r="I84" i="48"/>
  <c r="D67" i="48"/>
  <c r="N66" i="48"/>
  <c r="O76" i="8"/>
  <c r="N68" i="8"/>
  <c r="N52" i="26"/>
  <c r="R49" i="26"/>
  <c r="M49" i="26"/>
  <c r="R46" i="26"/>
  <c r="M46" i="26"/>
  <c r="I46" i="26"/>
  <c r="A46" i="26"/>
  <c r="N45" i="26"/>
  <c r="L51" i="43"/>
  <c r="F47" i="43"/>
  <c r="L41" i="43"/>
  <c r="C58" i="45"/>
  <c r="E32" i="25"/>
  <c r="R32" i="25"/>
  <c r="B58" i="25"/>
  <c r="R58" i="25"/>
  <c r="A58" i="25"/>
  <c r="B57" i="25"/>
  <c r="R57" i="25"/>
  <c r="B53" i="25"/>
  <c r="R53" i="25"/>
  <c r="B46" i="25"/>
  <c r="R46" i="25"/>
  <c r="B44" i="25"/>
  <c r="R44" i="25"/>
  <c r="B38" i="25"/>
  <c r="R38" i="25"/>
  <c r="A38" i="25"/>
  <c r="A37" i="25"/>
  <c r="R37" i="25"/>
  <c r="B34" i="25"/>
  <c r="R34" i="25"/>
  <c r="D34" i="25"/>
  <c r="A33" i="25"/>
  <c r="R33" i="25"/>
  <c r="R32" i="26"/>
  <c r="L49" i="26"/>
  <c r="C48" i="26"/>
  <c r="D46" i="26"/>
  <c r="R45" i="26"/>
  <c r="M45" i="26"/>
  <c r="C40" i="26"/>
  <c r="C36" i="26"/>
  <c r="N33" i="26"/>
  <c r="N51" i="43"/>
  <c r="D32" i="45"/>
  <c r="N56" i="45"/>
  <c r="D34" i="45"/>
  <c r="O83" i="8"/>
  <c r="O80" i="8"/>
  <c r="N75" i="8"/>
  <c r="C59" i="25"/>
  <c r="R59" i="25"/>
  <c r="B50" i="25"/>
  <c r="R50" i="25"/>
  <c r="B48" i="25"/>
  <c r="R48" i="25"/>
  <c r="C43" i="25"/>
  <c r="R43" i="25"/>
  <c r="A41" i="25"/>
  <c r="R41" i="25"/>
  <c r="B40" i="25"/>
  <c r="R40" i="25"/>
  <c r="D40" i="25"/>
  <c r="A36" i="25"/>
  <c r="R36" i="25"/>
  <c r="D36" i="25"/>
  <c r="C35" i="25"/>
  <c r="R35" i="25"/>
  <c r="D54" i="26"/>
  <c r="D53" i="26"/>
  <c r="D50" i="26"/>
  <c r="D82" i="48"/>
  <c r="A89" i="8"/>
  <c r="N83" i="8"/>
  <c r="C80" i="8"/>
  <c r="T74" i="8"/>
  <c r="I84" i="24"/>
  <c r="N71" i="24"/>
  <c r="I71" i="24"/>
  <c r="N32" i="25"/>
  <c r="M58" i="25"/>
  <c r="N57" i="25"/>
  <c r="B56" i="25"/>
  <c r="R56" i="25"/>
  <c r="B54" i="25"/>
  <c r="R54" i="25"/>
  <c r="N53" i="25"/>
  <c r="B52" i="25"/>
  <c r="R52" i="25"/>
  <c r="C47" i="25"/>
  <c r="R47" i="25"/>
  <c r="M46" i="25"/>
  <c r="B45" i="25"/>
  <c r="R45" i="25"/>
  <c r="N44" i="25"/>
  <c r="M40" i="25"/>
  <c r="I40" i="25"/>
  <c r="C40" i="25"/>
  <c r="C39" i="25"/>
  <c r="R39" i="25"/>
  <c r="M36" i="25"/>
  <c r="I36" i="25"/>
  <c r="C36" i="25"/>
  <c r="N54" i="26"/>
  <c r="I54" i="26"/>
  <c r="N53" i="26"/>
  <c r="I53" i="26"/>
  <c r="F52" i="26"/>
  <c r="N50" i="26"/>
  <c r="I50" i="26"/>
  <c r="F51" i="43"/>
  <c r="L50" i="43"/>
  <c r="F49" i="43"/>
  <c r="B47" i="43"/>
  <c r="F46" i="43"/>
  <c r="F43" i="43"/>
  <c r="F42" i="43"/>
  <c r="F39" i="43"/>
  <c r="F38" i="43"/>
  <c r="N32" i="45"/>
  <c r="A58" i="45"/>
  <c r="C56" i="45"/>
  <c r="N55" i="45"/>
  <c r="N34" i="45"/>
  <c r="M88" i="48"/>
  <c r="N82" i="48"/>
  <c r="I82" i="48"/>
  <c r="S83" i="8"/>
  <c r="B85" i="8"/>
  <c r="D83" i="8"/>
  <c r="T70" i="8"/>
  <c r="C55" i="25"/>
  <c r="R55" i="25"/>
  <c r="C51" i="25"/>
  <c r="R51" i="25"/>
  <c r="M50" i="25"/>
  <c r="B49" i="25"/>
  <c r="R49" i="25"/>
  <c r="N48" i="25"/>
  <c r="B42" i="25"/>
  <c r="R42" i="25"/>
  <c r="N41" i="25"/>
  <c r="L40" i="25"/>
  <c r="A40" i="25"/>
  <c r="L36" i="25"/>
  <c r="R54" i="26"/>
  <c r="M54" i="26"/>
  <c r="R53" i="26"/>
  <c r="M53" i="26"/>
  <c r="R50" i="26"/>
  <c r="M50" i="26"/>
  <c r="N38" i="26"/>
  <c r="B51" i="43"/>
  <c r="A56" i="45"/>
  <c r="L34" i="45"/>
  <c r="L33" i="45"/>
  <c r="A88" i="48"/>
  <c r="N87" i="48"/>
  <c r="C84" i="48"/>
  <c r="M82" i="48"/>
  <c r="N79" i="48"/>
  <c r="N75" i="48"/>
  <c r="L67" i="48"/>
  <c r="M64" i="48"/>
  <c r="D63" i="48"/>
  <c r="L37" i="43"/>
  <c r="L35" i="43"/>
  <c r="L63" i="24"/>
  <c r="L62" i="48"/>
  <c r="A62" i="48"/>
  <c r="N62" i="48"/>
  <c r="D62" i="48"/>
  <c r="L67" i="8"/>
  <c r="C67" i="8" s="1"/>
  <c r="C89" i="24"/>
  <c r="D89" i="24"/>
  <c r="F89" i="24"/>
  <c r="E89" i="24"/>
  <c r="L83" i="24"/>
  <c r="B76" i="24"/>
  <c r="D76" i="24"/>
  <c r="E76" i="24"/>
  <c r="F76" i="24"/>
  <c r="A76" i="24"/>
  <c r="D74" i="24"/>
  <c r="E74" i="24"/>
  <c r="F74" i="24"/>
  <c r="B72" i="24"/>
  <c r="D72" i="24"/>
  <c r="E72" i="24"/>
  <c r="F72" i="24"/>
  <c r="L68" i="24"/>
  <c r="B64" i="24"/>
  <c r="L57" i="25"/>
  <c r="A57" i="25"/>
  <c r="L56" i="25"/>
  <c r="C56" i="25"/>
  <c r="I54" i="25"/>
  <c r="A54" i="25"/>
  <c r="L53" i="25"/>
  <c r="A53" i="25"/>
  <c r="L52" i="25"/>
  <c r="C52" i="25"/>
  <c r="N50" i="25"/>
  <c r="I50" i="25"/>
  <c r="A50" i="25"/>
  <c r="L49" i="25"/>
  <c r="A49" i="25"/>
  <c r="L48" i="25"/>
  <c r="C48" i="25"/>
  <c r="N46" i="25"/>
  <c r="I46" i="25"/>
  <c r="A46" i="25"/>
  <c r="L45" i="25"/>
  <c r="A45" i="25"/>
  <c r="L44" i="25"/>
  <c r="C44" i="25"/>
  <c r="N42" i="25"/>
  <c r="I42" i="25"/>
  <c r="A42" i="25"/>
  <c r="L41" i="25"/>
  <c r="E40" i="25"/>
  <c r="N37" i="25"/>
  <c r="E36" i="25"/>
  <c r="A34" i="25"/>
  <c r="D33" i="25"/>
  <c r="R59" i="26"/>
  <c r="M59" i="26"/>
  <c r="A59" i="26"/>
  <c r="L58" i="26"/>
  <c r="A58" i="26"/>
  <c r="L57" i="26"/>
  <c r="C57" i="26"/>
  <c r="A53" i="26"/>
  <c r="D49" i="26"/>
  <c r="E46" i="26"/>
  <c r="D45" i="26"/>
  <c r="L42" i="26"/>
  <c r="C42" i="26"/>
  <c r="R41" i="26"/>
  <c r="L41" i="26"/>
  <c r="L38" i="26"/>
  <c r="C38" i="26"/>
  <c r="D37" i="26"/>
  <c r="L34" i="26"/>
  <c r="C34" i="26"/>
  <c r="D33" i="26"/>
  <c r="N53" i="43"/>
  <c r="B53" i="43"/>
  <c r="L52" i="43"/>
  <c r="C50" i="43"/>
  <c r="N49" i="43"/>
  <c r="B49" i="43"/>
  <c r="L48" i="43"/>
  <c r="C46" i="43"/>
  <c r="N45" i="43"/>
  <c r="B45" i="43"/>
  <c r="L44" i="43"/>
  <c r="F41" i="43"/>
  <c r="L40" i="43"/>
  <c r="L59" i="45"/>
  <c r="C59" i="45"/>
  <c r="E58" i="45"/>
  <c r="L57" i="45"/>
  <c r="C57" i="45"/>
  <c r="E56" i="45"/>
  <c r="L55" i="45"/>
  <c r="C55" i="45"/>
  <c r="M54" i="45"/>
  <c r="I54" i="45"/>
  <c r="D54" i="45"/>
  <c r="N53" i="45"/>
  <c r="N52" i="45"/>
  <c r="N51" i="45"/>
  <c r="N50" i="45"/>
  <c r="N49" i="45"/>
  <c r="N48" i="45"/>
  <c r="N47" i="45"/>
  <c r="N46" i="45"/>
  <c r="N45" i="45"/>
  <c r="N44" i="45"/>
  <c r="N43" i="45"/>
  <c r="N42" i="45"/>
  <c r="N41" i="45"/>
  <c r="N40" i="45"/>
  <c r="N39" i="45"/>
  <c r="N38" i="45"/>
  <c r="N37" i="45"/>
  <c r="N36" i="45"/>
  <c r="N35" i="45"/>
  <c r="G62" i="48"/>
  <c r="O62" i="48"/>
  <c r="E88" i="48"/>
  <c r="D87" i="48"/>
  <c r="E86" i="48"/>
  <c r="L83" i="48"/>
  <c r="A82" i="48"/>
  <c r="M80" i="48"/>
  <c r="A80" i="48"/>
  <c r="L78" i="48"/>
  <c r="C78" i="48"/>
  <c r="N76" i="48"/>
  <c r="I76" i="48"/>
  <c r="C76" i="48"/>
  <c r="M74" i="48"/>
  <c r="I74" i="48"/>
  <c r="D74" i="48"/>
  <c r="E72" i="48"/>
  <c r="D71" i="48"/>
  <c r="E70" i="48"/>
  <c r="A66" i="48"/>
  <c r="N65" i="48"/>
  <c r="N64" i="48"/>
  <c r="I64" i="48"/>
  <c r="C64" i="48"/>
  <c r="L88" i="8"/>
  <c r="K62" i="48"/>
  <c r="C88" i="8"/>
  <c r="T76" i="8"/>
  <c r="S70" i="8"/>
  <c r="O68" i="8"/>
  <c r="B87" i="24"/>
  <c r="D87" i="24"/>
  <c r="F87" i="24"/>
  <c r="E87" i="24"/>
  <c r="A87" i="24"/>
  <c r="A86" i="24"/>
  <c r="D86" i="24"/>
  <c r="E86" i="24"/>
  <c r="F86" i="24"/>
  <c r="B84" i="24"/>
  <c r="D84" i="24"/>
  <c r="E84" i="24"/>
  <c r="F84" i="24"/>
  <c r="A84" i="24"/>
  <c r="A82" i="24"/>
  <c r="D82" i="24"/>
  <c r="E82" i="24"/>
  <c r="F82" i="24"/>
  <c r="A78" i="24"/>
  <c r="D78" i="24"/>
  <c r="E78" i="24"/>
  <c r="F78" i="24"/>
  <c r="I76" i="24"/>
  <c r="C73" i="24"/>
  <c r="D73" i="24"/>
  <c r="F73" i="24"/>
  <c r="E73" i="24"/>
  <c r="N72" i="24"/>
  <c r="A56" i="25"/>
  <c r="A52" i="25"/>
  <c r="A48" i="25"/>
  <c r="A44" i="25"/>
  <c r="E38" i="25"/>
  <c r="E34" i="25"/>
  <c r="A57" i="26"/>
  <c r="E54" i="26"/>
  <c r="E53" i="26"/>
  <c r="E50" i="26"/>
  <c r="C49" i="26"/>
  <c r="C45" i="26"/>
  <c r="A42" i="26"/>
  <c r="D41" i="26"/>
  <c r="A38" i="26"/>
  <c r="C37" i="26"/>
  <c r="A34" i="26"/>
  <c r="C33" i="26"/>
  <c r="L53" i="43"/>
  <c r="F52" i="43"/>
  <c r="N50" i="43"/>
  <c r="L49" i="43"/>
  <c r="F48" i="43"/>
  <c r="N46" i="43"/>
  <c r="L45" i="43"/>
  <c r="F44" i="43"/>
  <c r="L43" i="43"/>
  <c r="F40" i="43"/>
  <c r="L39" i="43"/>
  <c r="A59" i="45"/>
  <c r="M58" i="45"/>
  <c r="I58" i="45"/>
  <c r="D58" i="45"/>
  <c r="A57" i="45"/>
  <c r="M56" i="45"/>
  <c r="I56" i="45"/>
  <c r="D56" i="45"/>
  <c r="L54" i="45"/>
  <c r="C54" i="45"/>
  <c r="C53" i="45"/>
  <c r="C52" i="45"/>
  <c r="C51" i="45"/>
  <c r="C50" i="45"/>
  <c r="C49" i="45"/>
  <c r="C48" i="45"/>
  <c r="C47" i="45"/>
  <c r="C46" i="45"/>
  <c r="C45" i="45"/>
  <c r="C44" i="45"/>
  <c r="C43" i="45"/>
  <c r="C42" i="45"/>
  <c r="C41" i="45"/>
  <c r="C40" i="45"/>
  <c r="C39" i="45"/>
  <c r="C38" i="45"/>
  <c r="C37" i="45"/>
  <c r="C36" i="45"/>
  <c r="C35" i="45"/>
  <c r="N33" i="45"/>
  <c r="H62" i="48"/>
  <c r="I88" i="48"/>
  <c r="C88" i="48"/>
  <c r="I86" i="48"/>
  <c r="D86" i="48"/>
  <c r="E84" i="48"/>
  <c r="D83" i="48"/>
  <c r="E82" i="48"/>
  <c r="A78" i="48"/>
  <c r="M76" i="48"/>
  <c r="A76" i="48"/>
  <c r="L74" i="48"/>
  <c r="C74" i="48"/>
  <c r="N72" i="48"/>
  <c r="I72" i="48"/>
  <c r="C72" i="48"/>
  <c r="I70" i="48"/>
  <c r="D70" i="48"/>
  <c r="E68" i="48"/>
  <c r="E66" i="48"/>
  <c r="A64" i="48"/>
  <c r="B88" i="24"/>
  <c r="D88" i="24"/>
  <c r="E88" i="24"/>
  <c r="F88" i="24"/>
  <c r="C81" i="24"/>
  <c r="D81" i="24"/>
  <c r="F81" i="24"/>
  <c r="E81" i="24"/>
  <c r="C77" i="24"/>
  <c r="D77" i="24"/>
  <c r="F77" i="24"/>
  <c r="E77" i="24"/>
  <c r="D70" i="24"/>
  <c r="E70" i="24"/>
  <c r="F70" i="24"/>
  <c r="B68" i="24"/>
  <c r="D68" i="24"/>
  <c r="E68" i="24"/>
  <c r="F68" i="24"/>
  <c r="E57" i="25"/>
  <c r="E56" i="25"/>
  <c r="E53" i="25"/>
  <c r="E52" i="25"/>
  <c r="E49" i="25"/>
  <c r="E48" i="25"/>
  <c r="E45" i="25"/>
  <c r="E44" i="25"/>
  <c r="D41" i="25"/>
  <c r="E59" i="26"/>
  <c r="E58" i="26"/>
  <c r="E57" i="26"/>
  <c r="E42" i="26"/>
  <c r="C41" i="26"/>
  <c r="E38" i="26"/>
  <c r="E34" i="26"/>
  <c r="C52" i="43"/>
  <c r="C48" i="43"/>
  <c r="B44" i="43"/>
  <c r="E59" i="45"/>
  <c r="E57" i="45"/>
  <c r="E55" i="45"/>
  <c r="E80" i="48"/>
  <c r="E78" i="48"/>
  <c r="A74" i="48"/>
  <c r="A72" i="48"/>
  <c r="N71" i="48"/>
  <c r="L70" i="48"/>
  <c r="C70" i="48"/>
  <c r="N68" i="48"/>
  <c r="I68" i="48"/>
  <c r="C68" i="48"/>
  <c r="M66" i="48"/>
  <c r="I66" i="48"/>
  <c r="D66" i="48"/>
  <c r="C85" i="24"/>
  <c r="D85" i="24"/>
  <c r="F85" i="24"/>
  <c r="E85" i="24"/>
  <c r="B83" i="24"/>
  <c r="D83" i="24"/>
  <c r="F83" i="24"/>
  <c r="E83" i="24"/>
  <c r="T88" i="8"/>
  <c r="T83" i="8"/>
  <c r="L83" i="8"/>
  <c r="L80" i="8"/>
  <c r="A76" i="8"/>
  <c r="C74" i="8"/>
  <c r="C70" i="8"/>
  <c r="O64" i="8"/>
  <c r="S64" i="8" s="1"/>
  <c r="M87" i="24"/>
  <c r="N86" i="24"/>
  <c r="M84" i="24"/>
  <c r="N83" i="24"/>
  <c r="L82" i="24"/>
  <c r="B80" i="24"/>
  <c r="D80" i="24"/>
  <c r="E80" i="24"/>
  <c r="F80" i="24"/>
  <c r="B79" i="24"/>
  <c r="D79" i="24"/>
  <c r="F79" i="24"/>
  <c r="E79" i="24"/>
  <c r="C79" i="24"/>
  <c r="L78" i="24"/>
  <c r="B75" i="24"/>
  <c r="D75" i="24"/>
  <c r="F75" i="24"/>
  <c r="E75" i="24"/>
  <c r="B71" i="24"/>
  <c r="D71" i="24"/>
  <c r="F71" i="24"/>
  <c r="E71" i="24"/>
  <c r="A71" i="24"/>
  <c r="C69" i="24"/>
  <c r="D69" i="24"/>
  <c r="F69" i="24"/>
  <c r="E69" i="24"/>
  <c r="N68" i="24"/>
  <c r="E58" i="25"/>
  <c r="M57" i="25"/>
  <c r="I57" i="25"/>
  <c r="D57" i="25"/>
  <c r="M56" i="25"/>
  <c r="I56" i="25"/>
  <c r="D56" i="25"/>
  <c r="E54" i="25"/>
  <c r="M53" i="25"/>
  <c r="I53" i="25"/>
  <c r="D53" i="25"/>
  <c r="M52" i="25"/>
  <c r="I52" i="25"/>
  <c r="D52" i="25"/>
  <c r="E50" i="25"/>
  <c r="M49" i="25"/>
  <c r="I49" i="25"/>
  <c r="D49" i="25"/>
  <c r="M48" i="25"/>
  <c r="I48" i="25"/>
  <c r="D48" i="25"/>
  <c r="E46" i="25"/>
  <c r="M45" i="25"/>
  <c r="I45" i="25"/>
  <c r="D45" i="25"/>
  <c r="M44" i="25"/>
  <c r="I44" i="25"/>
  <c r="D44" i="25"/>
  <c r="E42" i="25"/>
  <c r="M41" i="25"/>
  <c r="I41" i="25"/>
  <c r="M38" i="25"/>
  <c r="L34" i="25"/>
  <c r="C34" i="25"/>
  <c r="L33" i="25"/>
  <c r="N59" i="26"/>
  <c r="I59" i="26"/>
  <c r="R58" i="26"/>
  <c r="M58" i="26"/>
  <c r="I58" i="26"/>
  <c r="D58" i="26"/>
  <c r="R57" i="26"/>
  <c r="M57" i="26"/>
  <c r="I57" i="26"/>
  <c r="D57" i="26"/>
  <c r="L54" i="26"/>
  <c r="A54" i="26"/>
  <c r="L53" i="26"/>
  <c r="C53" i="26"/>
  <c r="L50" i="26"/>
  <c r="A50" i="26"/>
  <c r="R42" i="26"/>
  <c r="M42" i="26"/>
  <c r="I42" i="26"/>
  <c r="D42" i="26"/>
  <c r="N41" i="26"/>
  <c r="R38" i="26"/>
  <c r="M38" i="26"/>
  <c r="I38" i="26"/>
  <c r="D38" i="26"/>
  <c r="R34" i="26"/>
  <c r="M34" i="26"/>
  <c r="I34" i="26"/>
  <c r="D34" i="26"/>
  <c r="N52" i="43"/>
  <c r="N48" i="43"/>
  <c r="M59" i="45"/>
  <c r="I59" i="45"/>
  <c r="D59" i="45"/>
  <c r="M57" i="45"/>
  <c r="I57" i="45"/>
  <c r="D57" i="45"/>
  <c r="M55" i="45"/>
  <c r="I55" i="45"/>
  <c r="D55" i="45"/>
  <c r="E54" i="45"/>
  <c r="D33" i="45"/>
  <c r="L87" i="48"/>
  <c r="A86" i="48"/>
  <c r="M84" i="48"/>
  <c r="A84" i="48"/>
  <c r="N83" i="48"/>
  <c r="L82" i="48"/>
  <c r="C82" i="48"/>
  <c r="N80" i="48"/>
  <c r="I80" i="48"/>
  <c r="C80" i="48"/>
  <c r="M78" i="48"/>
  <c r="I78" i="48"/>
  <c r="D78" i="48"/>
  <c r="E76" i="48"/>
  <c r="E74" i="48"/>
  <c r="A70" i="48"/>
  <c r="M68" i="48"/>
  <c r="A68" i="48"/>
  <c r="N67" i="48"/>
  <c r="L66" i="48"/>
  <c r="C66" i="48"/>
  <c r="E64" i="48"/>
  <c r="E63" i="43"/>
  <c r="N63" i="43"/>
  <c r="F63" i="43" s="1"/>
  <c r="N92" i="8"/>
  <c r="C86" i="24"/>
  <c r="A83" i="24"/>
  <c r="N80" i="24"/>
  <c r="I80" i="24"/>
  <c r="A80" i="24"/>
  <c r="M75" i="24"/>
  <c r="I75" i="24"/>
  <c r="N74" i="24"/>
  <c r="C82" i="24"/>
  <c r="M80" i="24"/>
  <c r="L75" i="24"/>
  <c r="C75" i="24"/>
  <c r="L74" i="24"/>
  <c r="N70" i="24"/>
  <c r="L67" i="24"/>
  <c r="C67" i="24" s="1"/>
  <c r="N75" i="24"/>
  <c r="L62" i="24"/>
  <c r="N88" i="24"/>
  <c r="I88" i="24"/>
  <c r="A88" i="24"/>
  <c r="L87" i="24"/>
  <c r="C87" i="24"/>
  <c r="L86" i="24"/>
  <c r="M83" i="24"/>
  <c r="I83" i="24"/>
  <c r="N82" i="24"/>
  <c r="C78" i="24"/>
  <c r="M76" i="24"/>
  <c r="A75" i="24"/>
  <c r="C74" i="24"/>
  <c r="M72" i="24"/>
  <c r="I72" i="24"/>
  <c r="A72" i="24"/>
  <c r="L71" i="24"/>
  <c r="C71" i="24"/>
  <c r="C70" i="24"/>
  <c r="M68" i="24"/>
  <c r="I68" i="24"/>
  <c r="M64" i="24"/>
  <c r="N64" i="24" s="1"/>
  <c r="F89" i="48"/>
  <c r="B89" i="48"/>
  <c r="N85" i="48"/>
  <c r="F85" i="48"/>
  <c r="B85" i="48"/>
  <c r="N81" i="48"/>
  <c r="F81" i="48"/>
  <c r="B77" i="48"/>
  <c r="F73" i="48"/>
  <c r="B73" i="48"/>
  <c r="F69" i="48"/>
  <c r="B69" i="48"/>
  <c r="F65" i="48"/>
  <c r="B65" i="48"/>
  <c r="M89" i="48"/>
  <c r="I89" i="48"/>
  <c r="E89" i="48"/>
  <c r="A89" i="48"/>
  <c r="F88" i="48"/>
  <c r="B88" i="48"/>
  <c r="C87" i="48"/>
  <c r="M85" i="48"/>
  <c r="I85" i="48"/>
  <c r="E85" i="48"/>
  <c r="A85" i="48"/>
  <c r="F84" i="48"/>
  <c r="B84" i="48"/>
  <c r="C83" i="48"/>
  <c r="M81" i="48"/>
  <c r="I81" i="48"/>
  <c r="E81" i="48"/>
  <c r="A81" i="48"/>
  <c r="F80" i="48"/>
  <c r="B80" i="48"/>
  <c r="C79" i="48"/>
  <c r="M77" i="48"/>
  <c r="I77" i="48"/>
  <c r="E77" i="48"/>
  <c r="A77" i="48"/>
  <c r="F76" i="48"/>
  <c r="B76" i="48"/>
  <c r="C75" i="48"/>
  <c r="M73" i="48"/>
  <c r="I73" i="48"/>
  <c r="E73" i="48"/>
  <c r="A73" i="48"/>
  <c r="F72" i="48"/>
  <c r="B72" i="48"/>
  <c r="C71" i="48"/>
  <c r="M69" i="48"/>
  <c r="I69" i="48"/>
  <c r="E69" i="48"/>
  <c r="A69" i="48"/>
  <c r="F68" i="48"/>
  <c r="B68" i="48"/>
  <c r="C67" i="48"/>
  <c r="M65" i="48"/>
  <c r="I65" i="48"/>
  <c r="E65" i="48"/>
  <c r="A65" i="48"/>
  <c r="F64" i="48"/>
  <c r="B64" i="48"/>
  <c r="C63" i="48"/>
  <c r="N89" i="48"/>
  <c r="B81" i="48"/>
  <c r="N77" i="48"/>
  <c r="F77" i="48"/>
  <c r="N73" i="48"/>
  <c r="N69" i="48"/>
  <c r="L89" i="48"/>
  <c r="D89" i="48"/>
  <c r="F87" i="48"/>
  <c r="B87" i="48"/>
  <c r="L85" i="48"/>
  <c r="D85" i="48"/>
  <c r="F83" i="48"/>
  <c r="B83" i="48"/>
  <c r="L81" i="48"/>
  <c r="D81" i="48"/>
  <c r="F79" i="48"/>
  <c r="B79" i="48"/>
  <c r="L77" i="48"/>
  <c r="D77" i="48"/>
  <c r="F75" i="48"/>
  <c r="B75" i="48"/>
  <c r="L73" i="48"/>
  <c r="D73" i="48"/>
  <c r="F71" i="48"/>
  <c r="B71" i="48"/>
  <c r="L69" i="48"/>
  <c r="D69" i="48"/>
  <c r="F67" i="48"/>
  <c r="B67" i="48"/>
  <c r="L65" i="48"/>
  <c r="D65" i="48"/>
  <c r="F63" i="48"/>
  <c r="B63" i="48"/>
  <c r="L88" i="48"/>
  <c r="M87" i="48"/>
  <c r="I87" i="48"/>
  <c r="E87" i="48"/>
  <c r="F86" i="48"/>
  <c r="L84" i="48"/>
  <c r="M83" i="48"/>
  <c r="I83" i="48"/>
  <c r="E83" i="48"/>
  <c r="F82" i="48"/>
  <c r="L80" i="48"/>
  <c r="M79" i="48"/>
  <c r="I79" i="48"/>
  <c r="E79" i="48"/>
  <c r="F78" i="48"/>
  <c r="L76" i="48"/>
  <c r="M75" i="48"/>
  <c r="I75" i="48"/>
  <c r="E75" i="48"/>
  <c r="F74" i="48"/>
  <c r="L72" i="48"/>
  <c r="M71" i="48"/>
  <c r="I71" i="48"/>
  <c r="E71" i="48"/>
  <c r="F70" i="48"/>
  <c r="L68" i="48"/>
  <c r="M67" i="48"/>
  <c r="I67" i="48"/>
  <c r="E67" i="48"/>
  <c r="F66" i="48"/>
  <c r="L64" i="48"/>
  <c r="M63" i="48"/>
  <c r="I63" i="48"/>
  <c r="E63" i="48"/>
  <c r="C62" i="48"/>
  <c r="F62" i="48"/>
  <c r="B62" i="48"/>
  <c r="M62" i="48"/>
  <c r="I62" i="48"/>
  <c r="E62" i="48"/>
  <c r="F59" i="45"/>
  <c r="F58" i="45"/>
  <c r="F57" i="45"/>
  <c r="F56" i="45"/>
  <c r="F55" i="45"/>
  <c r="B55" i="45"/>
  <c r="F54" i="45"/>
  <c r="B54" i="45"/>
  <c r="L53" i="45"/>
  <c r="B53" i="45"/>
  <c r="L52" i="45"/>
  <c r="B52" i="45"/>
  <c r="L51" i="45"/>
  <c r="B51" i="45"/>
  <c r="L50" i="45"/>
  <c r="B50" i="45"/>
  <c r="L49" i="45"/>
  <c r="B49" i="45"/>
  <c r="L48" i="45"/>
  <c r="B48" i="45"/>
  <c r="L47" i="45"/>
  <c r="B47" i="45"/>
  <c r="L46" i="45"/>
  <c r="B46" i="45"/>
  <c r="L45" i="45"/>
  <c r="B45" i="45"/>
  <c r="L44" i="45"/>
  <c r="B44" i="45"/>
  <c r="L43" i="45"/>
  <c r="B43" i="45"/>
  <c r="L42" i="45"/>
  <c r="B42" i="45"/>
  <c r="L41" i="45"/>
  <c r="B41" i="45"/>
  <c r="L40" i="45"/>
  <c r="B40" i="45"/>
  <c r="L39" i="45"/>
  <c r="B39" i="45"/>
  <c r="L38" i="45"/>
  <c r="B38" i="45"/>
  <c r="L37" i="45"/>
  <c r="B37" i="45"/>
  <c r="L36" i="45"/>
  <c r="B36" i="45"/>
  <c r="L35" i="45"/>
  <c r="B35" i="45"/>
  <c r="A53" i="45"/>
  <c r="E53" i="45"/>
  <c r="I53" i="45"/>
  <c r="M53" i="45"/>
  <c r="D53" i="45"/>
  <c r="A52" i="45"/>
  <c r="E52" i="45"/>
  <c r="I52" i="45"/>
  <c r="M52" i="45"/>
  <c r="D52" i="45"/>
  <c r="A51" i="45"/>
  <c r="E51" i="45"/>
  <c r="I51" i="45"/>
  <c r="M51" i="45"/>
  <c r="D51" i="45"/>
  <c r="A50" i="45"/>
  <c r="E50" i="45"/>
  <c r="I50" i="45"/>
  <c r="M50" i="45"/>
  <c r="D50" i="45"/>
  <c r="A49" i="45"/>
  <c r="E49" i="45"/>
  <c r="I49" i="45"/>
  <c r="M49" i="45"/>
  <c r="D49" i="45"/>
  <c r="A48" i="45"/>
  <c r="E48" i="45"/>
  <c r="I48" i="45"/>
  <c r="M48" i="45"/>
  <c r="D48" i="45"/>
  <c r="A47" i="45"/>
  <c r="E47" i="45"/>
  <c r="I47" i="45"/>
  <c r="M47" i="45"/>
  <c r="D47" i="45"/>
  <c r="A46" i="45"/>
  <c r="E46" i="45"/>
  <c r="I46" i="45"/>
  <c r="M46" i="45"/>
  <c r="D46" i="45"/>
  <c r="A45" i="45"/>
  <c r="E45" i="45"/>
  <c r="I45" i="45"/>
  <c r="M45" i="45"/>
  <c r="D45" i="45"/>
  <c r="A44" i="45"/>
  <c r="E44" i="45"/>
  <c r="I44" i="45"/>
  <c r="M44" i="45"/>
  <c r="D44" i="45"/>
  <c r="A43" i="45"/>
  <c r="E43" i="45"/>
  <c r="I43" i="45"/>
  <c r="M43" i="45"/>
  <c r="D43" i="45"/>
  <c r="A42" i="45"/>
  <c r="E42" i="45"/>
  <c r="I42" i="45"/>
  <c r="M42" i="45"/>
  <c r="D42" i="45"/>
  <c r="A41" i="45"/>
  <c r="E41" i="45"/>
  <c r="I41" i="45"/>
  <c r="M41" i="45"/>
  <c r="D41" i="45"/>
  <c r="A40" i="45"/>
  <c r="E40" i="45"/>
  <c r="I40" i="45"/>
  <c r="M40" i="45"/>
  <c r="D40" i="45"/>
  <c r="A39" i="45"/>
  <c r="E39" i="45"/>
  <c r="I39" i="45"/>
  <c r="M39" i="45"/>
  <c r="D39" i="45"/>
  <c r="A38" i="45"/>
  <c r="E38" i="45"/>
  <c r="I38" i="45"/>
  <c r="M38" i="45"/>
  <c r="D38" i="45"/>
  <c r="A37" i="45"/>
  <c r="E37" i="45"/>
  <c r="I37" i="45"/>
  <c r="M37" i="45"/>
  <c r="D37" i="45"/>
  <c r="A36" i="45"/>
  <c r="E36" i="45"/>
  <c r="I36" i="45"/>
  <c r="M36" i="45"/>
  <c r="D36" i="45"/>
  <c r="A35" i="45"/>
  <c r="E35" i="45"/>
  <c r="I35" i="45"/>
  <c r="M35" i="45"/>
  <c r="D35" i="45"/>
  <c r="C34" i="45"/>
  <c r="C33" i="45"/>
  <c r="F34" i="45"/>
  <c r="B34" i="45"/>
  <c r="F33" i="45"/>
  <c r="B33" i="45"/>
  <c r="M34" i="45"/>
  <c r="I34" i="45"/>
  <c r="E34" i="45"/>
  <c r="M33" i="45"/>
  <c r="I33" i="45"/>
  <c r="E33" i="45"/>
  <c r="A32" i="45"/>
  <c r="E32" i="45"/>
  <c r="I32" i="45"/>
  <c r="M32" i="45"/>
  <c r="N59" i="43"/>
  <c r="F59" i="43"/>
  <c r="F57" i="43"/>
  <c r="B57" i="43"/>
  <c r="N56" i="43"/>
  <c r="F55" i="43"/>
  <c r="B55" i="43"/>
  <c r="N54" i="43"/>
  <c r="F54" i="43"/>
  <c r="M59" i="43"/>
  <c r="E59" i="43"/>
  <c r="M58" i="43"/>
  <c r="E58" i="43"/>
  <c r="M57" i="43"/>
  <c r="I57" i="43"/>
  <c r="A57" i="43"/>
  <c r="I56" i="43"/>
  <c r="A56" i="43"/>
  <c r="I55" i="43"/>
  <c r="E55" i="43"/>
  <c r="M54" i="43"/>
  <c r="I54" i="43"/>
  <c r="E54" i="43"/>
  <c r="D34" i="43"/>
  <c r="L59" i="43"/>
  <c r="D59" i="43"/>
  <c r="L58" i="43"/>
  <c r="D58" i="43"/>
  <c r="L57" i="43"/>
  <c r="D57" i="43"/>
  <c r="L56" i="43"/>
  <c r="D56" i="43"/>
  <c r="L55" i="43"/>
  <c r="D55" i="43"/>
  <c r="L54" i="43"/>
  <c r="D54" i="43"/>
  <c r="A53" i="43"/>
  <c r="E53" i="43"/>
  <c r="I53" i="43"/>
  <c r="M53" i="43"/>
  <c r="D53" i="43"/>
  <c r="A52" i="43"/>
  <c r="E52" i="43"/>
  <c r="I52" i="43"/>
  <c r="M52" i="43"/>
  <c r="D52" i="43"/>
  <c r="A51" i="43"/>
  <c r="E51" i="43"/>
  <c r="I51" i="43"/>
  <c r="M51" i="43"/>
  <c r="D51" i="43"/>
  <c r="A50" i="43"/>
  <c r="E50" i="43"/>
  <c r="I50" i="43"/>
  <c r="M50" i="43"/>
  <c r="D50" i="43"/>
  <c r="A49" i="43"/>
  <c r="E49" i="43"/>
  <c r="I49" i="43"/>
  <c r="M49" i="43"/>
  <c r="D49" i="43"/>
  <c r="A48" i="43"/>
  <c r="E48" i="43"/>
  <c r="I48" i="43"/>
  <c r="M48" i="43"/>
  <c r="D48" i="43"/>
  <c r="A47" i="43"/>
  <c r="E47" i="43"/>
  <c r="I47" i="43"/>
  <c r="M47" i="43"/>
  <c r="D47" i="43"/>
  <c r="A46" i="43"/>
  <c r="E46" i="43"/>
  <c r="I46" i="43"/>
  <c r="M46" i="43"/>
  <c r="D46" i="43"/>
  <c r="A45" i="43"/>
  <c r="E45" i="43"/>
  <c r="I45" i="43"/>
  <c r="M45" i="43"/>
  <c r="D45" i="43"/>
  <c r="A44" i="43"/>
  <c r="E44" i="43"/>
  <c r="I44" i="43"/>
  <c r="M44" i="43"/>
  <c r="D44" i="43"/>
  <c r="A43" i="43"/>
  <c r="E43" i="43"/>
  <c r="I43" i="43"/>
  <c r="M43" i="43"/>
  <c r="D43" i="43"/>
  <c r="A42" i="43"/>
  <c r="E42" i="43"/>
  <c r="I42" i="43"/>
  <c r="M42" i="43"/>
  <c r="D42" i="43"/>
  <c r="A41" i="43"/>
  <c r="E41" i="43"/>
  <c r="I41" i="43"/>
  <c r="M41" i="43"/>
  <c r="D41" i="43"/>
  <c r="A40" i="43"/>
  <c r="E40" i="43"/>
  <c r="I40" i="43"/>
  <c r="M40" i="43"/>
  <c r="D40" i="43"/>
  <c r="A39" i="43"/>
  <c r="E39" i="43"/>
  <c r="I39" i="43"/>
  <c r="M39" i="43"/>
  <c r="D39" i="43"/>
  <c r="A38" i="43"/>
  <c r="E38" i="43"/>
  <c r="I38" i="43"/>
  <c r="M38" i="43"/>
  <c r="D38" i="43"/>
  <c r="M37" i="43"/>
  <c r="E37" i="43" s="1"/>
  <c r="D37" i="43"/>
  <c r="M36" i="43"/>
  <c r="E36" i="43" s="1"/>
  <c r="D36" i="43"/>
  <c r="E35" i="43"/>
  <c r="M35" i="43"/>
  <c r="D35" i="43"/>
  <c r="D33" i="43"/>
  <c r="B59" i="43"/>
  <c r="N58" i="43"/>
  <c r="F58" i="43"/>
  <c r="B58" i="43"/>
  <c r="N57" i="43"/>
  <c r="F56" i="43"/>
  <c r="B56" i="43"/>
  <c r="N55" i="43"/>
  <c r="B54" i="43"/>
  <c r="I59" i="43"/>
  <c r="A59" i="43"/>
  <c r="I58" i="43"/>
  <c r="A58" i="43"/>
  <c r="E57" i="43"/>
  <c r="M56" i="43"/>
  <c r="E56" i="43"/>
  <c r="M55" i="43"/>
  <c r="A55" i="43"/>
  <c r="C54" i="43"/>
  <c r="C44" i="43"/>
  <c r="N43" i="43"/>
  <c r="C43" i="43"/>
  <c r="N42" i="43"/>
  <c r="C42" i="43"/>
  <c r="N41" i="43"/>
  <c r="C41" i="43"/>
  <c r="N40" i="43"/>
  <c r="C40" i="43"/>
  <c r="N39" i="43"/>
  <c r="C39" i="43"/>
  <c r="N38" i="43"/>
  <c r="C38" i="43"/>
  <c r="C37" i="43"/>
  <c r="C36" i="43"/>
  <c r="N35" i="43"/>
  <c r="F35" i="43" s="1"/>
  <c r="C35" i="43"/>
  <c r="B34" i="43"/>
  <c r="B33" i="43"/>
  <c r="M34" i="43"/>
  <c r="N34" i="43" s="1"/>
  <c r="F34" i="43" s="1"/>
  <c r="M33" i="43"/>
  <c r="N33" i="43" s="1"/>
  <c r="F33" i="43" s="1"/>
  <c r="C32" i="43"/>
  <c r="M32" i="43"/>
  <c r="B47" i="26"/>
  <c r="N55" i="26"/>
  <c r="C39" i="26"/>
  <c r="A39" i="26"/>
  <c r="I39" i="26"/>
  <c r="R39" i="26"/>
  <c r="D39" i="26"/>
  <c r="L39" i="26"/>
  <c r="E39" i="26"/>
  <c r="M39" i="26"/>
  <c r="B39" i="26"/>
  <c r="D56" i="26"/>
  <c r="L56" i="26"/>
  <c r="A56" i="26"/>
  <c r="E56" i="26"/>
  <c r="I56" i="26"/>
  <c r="M56" i="26"/>
  <c r="R56" i="26"/>
  <c r="C56" i="26"/>
  <c r="R55" i="26"/>
  <c r="M55" i="26"/>
  <c r="N51" i="26"/>
  <c r="I51" i="26"/>
  <c r="C35" i="26"/>
  <c r="I35" i="26"/>
  <c r="D35" i="26"/>
  <c r="L35" i="26"/>
  <c r="A35" i="26"/>
  <c r="E35" i="26"/>
  <c r="M35" i="26"/>
  <c r="R35" i="26"/>
  <c r="B35" i="26"/>
  <c r="C55" i="26"/>
  <c r="D55" i="26"/>
  <c r="L55" i="26"/>
  <c r="F55" i="26"/>
  <c r="C47" i="26"/>
  <c r="A47" i="26"/>
  <c r="I47" i="26"/>
  <c r="D47" i="26"/>
  <c r="L47" i="26"/>
  <c r="E47" i="26"/>
  <c r="M47" i="26"/>
  <c r="R47" i="26"/>
  <c r="I55" i="26"/>
  <c r="E55" i="26"/>
  <c r="C51" i="26"/>
  <c r="E51" i="26"/>
  <c r="D51" i="26"/>
  <c r="L51" i="26"/>
  <c r="A51" i="26"/>
  <c r="F51" i="26"/>
  <c r="C59" i="26"/>
  <c r="D59" i="26"/>
  <c r="L59" i="26"/>
  <c r="F59" i="26"/>
  <c r="B56" i="26"/>
  <c r="A55" i="26"/>
  <c r="D52" i="26"/>
  <c r="L52" i="26"/>
  <c r="A52" i="26"/>
  <c r="E52" i="26"/>
  <c r="I52" i="26"/>
  <c r="M52" i="26"/>
  <c r="R52" i="26"/>
  <c r="C52" i="26"/>
  <c r="R51" i="26"/>
  <c r="M51" i="26"/>
  <c r="F47" i="26"/>
  <c r="C43" i="26"/>
  <c r="I43" i="26"/>
  <c r="R43" i="26"/>
  <c r="D43" i="26"/>
  <c r="L43" i="26"/>
  <c r="A43" i="26"/>
  <c r="E43" i="26"/>
  <c r="M43" i="26"/>
  <c r="B43" i="26"/>
  <c r="N39" i="26"/>
  <c r="N48" i="26"/>
  <c r="F48" i="26"/>
  <c r="B44" i="26"/>
  <c r="B40" i="26"/>
  <c r="N36" i="26"/>
  <c r="F36" i="26"/>
  <c r="C58" i="26"/>
  <c r="F57" i="26"/>
  <c r="C54" i="26"/>
  <c r="F53" i="26"/>
  <c r="C50" i="26"/>
  <c r="F49" i="26"/>
  <c r="B49" i="26"/>
  <c r="R48" i="26"/>
  <c r="M48" i="26"/>
  <c r="I48" i="26"/>
  <c r="E48" i="26"/>
  <c r="A48" i="26"/>
  <c r="F45" i="26"/>
  <c r="B45" i="26"/>
  <c r="R44" i="26"/>
  <c r="M44" i="26"/>
  <c r="I44" i="26"/>
  <c r="E44" i="26"/>
  <c r="A44" i="26"/>
  <c r="F41" i="26"/>
  <c r="B41" i="26"/>
  <c r="R40" i="26"/>
  <c r="M40" i="26"/>
  <c r="I40" i="26"/>
  <c r="E40" i="26"/>
  <c r="A40" i="26"/>
  <c r="F37" i="26"/>
  <c r="B37" i="26"/>
  <c r="R36" i="26"/>
  <c r="M36" i="26"/>
  <c r="I36" i="26"/>
  <c r="E36" i="26"/>
  <c r="A36" i="26"/>
  <c r="F33" i="26"/>
  <c r="B33" i="26"/>
  <c r="B48" i="26"/>
  <c r="N44" i="26"/>
  <c r="F44" i="26"/>
  <c r="N40" i="26"/>
  <c r="F40" i="26"/>
  <c r="B36" i="26"/>
  <c r="F58" i="26"/>
  <c r="F54" i="26"/>
  <c r="F50" i="26"/>
  <c r="I49" i="26"/>
  <c r="E49" i="26"/>
  <c r="L48" i="26"/>
  <c r="F46" i="26"/>
  <c r="I45" i="26"/>
  <c r="E45" i="26"/>
  <c r="L44" i="26"/>
  <c r="F42" i="26"/>
  <c r="M41" i="26"/>
  <c r="I41" i="26"/>
  <c r="E41" i="26"/>
  <c r="L40" i="26"/>
  <c r="F38" i="26"/>
  <c r="R37" i="26"/>
  <c r="M37" i="26"/>
  <c r="I37" i="26"/>
  <c r="E37" i="26"/>
  <c r="L36" i="26"/>
  <c r="F34" i="26"/>
  <c r="R33" i="26"/>
  <c r="M33" i="26"/>
  <c r="I33" i="26"/>
  <c r="E33" i="26"/>
  <c r="N55" i="25"/>
  <c r="F55" i="25"/>
  <c r="F51" i="25"/>
  <c r="F47" i="25"/>
  <c r="F35" i="25"/>
  <c r="B35" i="25"/>
  <c r="M59" i="25"/>
  <c r="I59" i="25"/>
  <c r="E59" i="25"/>
  <c r="A59" i="25"/>
  <c r="L58" i="25"/>
  <c r="D58" i="25"/>
  <c r="C57" i="25"/>
  <c r="F56" i="25"/>
  <c r="M55" i="25"/>
  <c r="I55" i="25"/>
  <c r="E55" i="25"/>
  <c r="A55" i="25"/>
  <c r="L54" i="25"/>
  <c r="D54" i="25"/>
  <c r="C53" i="25"/>
  <c r="F52" i="25"/>
  <c r="M51" i="25"/>
  <c r="I51" i="25"/>
  <c r="E51" i="25"/>
  <c r="A51" i="25"/>
  <c r="L50" i="25"/>
  <c r="D50" i="25"/>
  <c r="C49" i="25"/>
  <c r="F48" i="25"/>
  <c r="M47" i="25"/>
  <c r="I47" i="25"/>
  <c r="E47" i="25"/>
  <c r="A47" i="25"/>
  <c r="L46" i="25"/>
  <c r="D46" i="25"/>
  <c r="C45" i="25"/>
  <c r="F44" i="25"/>
  <c r="M43" i="25"/>
  <c r="I43" i="25"/>
  <c r="E43" i="25"/>
  <c r="A43" i="25"/>
  <c r="L42" i="25"/>
  <c r="D42" i="25"/>
  <c r="C41" i="25"/>
  <c r="F40" i="25"/>
  <c r="M39" i="25"/>
  <c r="I39" i="25"/>
  <c r="E39" i="25"/>
  <c r="A39" i="25"/>
  <c r="L38" i="25"/>
  <c r="D38" i="25"/>
  <c r="C37" i="25"/>
  <c r="F36" i="25"/>
  <c r="B36" i="25"/>
  <c r="M35" i="25"/>
  <c r="I35" i="25"/>
  <c r="E35" i="25"/>
  <c r="A35" i="25"/>
  <c r="C33" i="25"/>
  <c r="F59" i="25"/>
  <c r="N51" i="25"/>
  <c r="F43" i="25"/>
  <c r="N39" i="25"/>
  <c r="F39" i="25"/>
  <c r="N35" i="25"/>
  <c r="L59" i="25"/>
  <c r="D59" i="25"/>
  <c r="C58" i="25"/>
  <c r="F57" i="25"/>
  <c r="L55" i="25"/>
  <c r="D55" i="25"/>
  <c r="C54" i="25"/>
  <c r="F53" i="25"/>
  <c r="L51" i="25"/>
  <c r="D51" i="25"/>
  <c r="C50" i="25"/>
  <c r="F49" i="25"/>
  <c r="L47" i="25"/>
  <c r="D47" i="25"/>
  <c r="C46" i="25"/>
  <c r="F45" i="25"/>
  <c r="L43" i="25"/>
  <c r="D43" i="25"/>
  <c r="C42" i="25"/>
  <c r="F41" i="25"/>
  <c r="B41" i="25"/>
  <c r="L39" i="25"/>
  <c r="D39" i="25"/>
  <c r="C38" i="25"/>
  <c r="F37" i="25"/>
  <c r="B37" i="25"/>
  <c r="L35" i="25"/>
  <c r="D35" i="25"/>
  <c r="F33" i="25"/>
  <c r="B33" i="25"/>
  <c r="N59" i="25"/>
  <c r="B59" i="25"/>
  <c r="B55" i="25"/>
  <c r="B51" i="25"/>
  <c r="N47" i="25"/>
  <c r="B47" i="25"/>
  <c r="N43" i="25"/>
  <c r="B43" i="25"/>
  <c r="B39" i="25"/>
  <c r="F58" i="25"/>
  <c r="F54" i="25"/>
  <c r="F50" i="25"/>
  <c r="F46" i="25"/>
  <c r="F42" i="25"/>
  <c r="E41" i="25"/>
  <c r="F38" i="25"/>
  <c r="M37" i="25"/>
  <c r="I37" i="25"/>
  <c r="E37" i="25"/>
  <c r="F34" i="25"/>
  <c r="M33" i="25"/>
  <c r="I33" i="25"/>
  <c r="E33" i="25"/>
  <c r="M32" i="25"/>
  <c r="I32" i="25"/>
  <c r="L32" i="25"/>
  <c r="C32" i="25"/>
  <c r="F32" i="25"/>
  <c r="B89" i="24"/>
  <c r="M89" i="24"/>
  <c r="I89" i="24"/>
  <c r="A89" i="24"/>
  <c r="L88" i="24"/>
  <c r="B86" i="24"/>
  <c r="M85" i="24"/>
  <c r="I85" i="24"/>
  <c r="A85" i="24"/>
  <c r="L84" i="24"/>
  <c r="B82" i="24"/>
  <c r="M81" i="24"/>
  <c r="I81" i="24"/>
  <c r="A81" i="24"/>
  <c r="L80" i="24"/>
  <c r="B78" i="24"/>
  <c r="M77" i="24"/>
  <c r="I77" i="24"/>
  <c r="A77" i="24"/>
  <c r="L76" i="24"/>
  <c r="B74" i="24"/>
  <c r="M73" i="24"/>
  <c r="I73" i="24"/>
  <c r="A73" i="24"/>
  <c r="B70" i="24"/>
  <c r="M69" i="24"/>
  <c r="I69" i="24"/>
  <c r="A69" i="24"/>
  <c r="B66" i="24"/>
  <c r="C63" i="24"/>
  <c r="N89" i="24"/>
  <c r="B85" i="24"/>
  <c r="N81" i="24"/>
  <c r="B81" i="24"/>
  <c r="N77" i="24"/>
  <c r="N73" i="24"/>
  <c r="B69" i="24"/>
  <c r="B65" i="24"/>
  <c r="L89" i="24"/>
  <c r="C88" i="24"/>
  <c r="M86" i="24"/>
  <c r="I86" i="24"/>
  <c r="L85" i="24"/>
  <c r="C84" i="24"/>
  <c r="M82" i="24"/>
  <c r="I82" i="24"/>
  <c r="L81" i="24"/>
  <c r="C80" i="24"/>
  <c r="M78" i="24"/>
  <c r="I78" i="24"/>
  <c r="L77" i="24"/>
  <c r="C76" i="24"/>
  <c r="M74" i="24"/>
  <c r="I74" i="24"/>
  <c r="A74" i="24"/>
  <c r="L73" i="24"/>
  <c r="C72" i="24"/>
  <c r="M70" i="24"/>
  <c r="I70" i="24"/>
  <c r="A70" i="24"/>
  <c r="L69" i="24"/>
  <c r="C68" i="24"/>
  <c r="B67" i="24"/>
  <c r="L65" i="24"/>
  <c r="B63" i="24"/>
  <c r="N85" i="24"/>
  <c r="B77" i="24"/>
  <c r="B73" i="24"/>
  <c r="N69" i="24"/>
  <c r="L70" i="24"/>
  <c r="M67" i="24"/>
  <c r="N67" i="24" s="1"/>
  <c r="L66" i="24"/>
  <c r="C66" i="24" s="1"/>
  <c r="M63" i="24"/>
  <c r="N63" i="24" s="1"/>
  <c r="C62" i="24"/>
  <c r="B62" i="24"/>
  <c r="M62" i="24"/>
  <c r="N62" i="24" s="1"/>
  <c r="A72" i="8"/>
  <c r="A88" i="8"/>
  <c r="O84" i="8"/>
  <c r="A80" i="8"/>
  <c r="T75" i="8"/>
  <c r="L75" i="8"/>
  <c r="N72" i="8"/>
  <c r="F69" i="8"/>
  <c r="L63" i="8"/>
  <c r="M63" i="8" s="1"/>
  <c r="O72" i="8"/>
  <c r="N89" i="8"/>
  <c r="O88" i="8"/>
  <c r="R86" i="8"/>
  <c r="A84" i="8"/>
  <c r="S75" i="8"/>
  <c r="D75" i="8"/>
  <c r="T72" i="8"/>
  <c r="L72" i="8"/>
  <c r="O66" i="8"/>
  <c r="S66" i="8" s="1"/>
  <c r="L64" i="8"/>
  <c r="C64" i="8" s="1"/>
  <c r="B86" i="8"/>
  <c r="R72" i="8"/>
  <c r="C72" i="8"/>
  <c r="O79" i="8"/>
  <c r="T84" i="8"/>
  <c r="N84" i="8"/>
  <c r="S76" i="8"/>
  <c r="N76" i="8"/>
  <c r="E76" i="8"/>
  <c r="S74" i="8"/>
  <c r="E68" i="8"/>
  <c r="O67" i="8"/>
  <c r="S67" i="8" s="1"/>
  <c r="B87" i="8"/>
  <c r="E81" i="8"/>
  <c r="O71" i="8"/>
  <c r="C71" i="8"/>
  <c r="N87" i="8"/>
  <c r="I81" i="8"/>
  <c r="P81" i="8" s="1"/>
  <c r="E89" i="8"/>
  <c r="S88" i="8"/>
  <c r="N88" i="8"/>
  <c r="E88" i="8"/>
  <c r="S84" i="8"/>
  <c r="M84" i="8"/>
  <c r="I84" i="8"/>
  <c r="P84" i="8" s="1"/>
  <c r="D84" i="8"/>
  <c r="T80" i="8"/>
  <c r="N80" i="8"/>
  <c r="E80" i="8"/>
  <c r="S78" i="8"/>
  <c r="O87" i="8"/>
  <c r="R81" i="8"/>
  <c r="C79" i="8"/>
  <c r="E84" i="8"/>
  <c r="N81" i="8"/>
  <c r="B81" i="8"/>
  <c r="N79" i="8"/>
  <c r="T78" i="8"/>
  <c r="N71" i="8"/>
  <c r="T87" i="8"/>
  <c r="L87" i="8"/>
  <c r="M81" i="8"/>
  <c r="T79" i="8"/>
  <c r="L79" i="8"/>
  <c r="R76" i="8"/>
  <c r="M76" i="8"/>
  <c r="I76" i="8"/>
  <c r="P76" i="8" s="1"/>
  <c r="D76" i="8"/>
  <c r="O74" i="8"/>
  <c r="E72" i="8"/>
  <c r="T71" i="8"/>
  <c r="L71" i="8"/>
  <c r="S69" i="8"/>
  <c r="S68" i="8"/>
  <c r="M68" i="8"/>
  <c r="I68" i="8"/>
  <c r="P68" i="8" s="1"/>
  <c r="D68" i="8"/>
  <c r="O63" i="8"/>
  <c r="S63" i="8" s="1"/>
  <c r="M89" i="8"/>
  <c r="I89" i="8"/>
  <c r="P89" i="8" s="1"/>
  <c r="D89" i="8"/>
  <c r="R88" i="8"/>
  <c r="M88" i="8"/>
  <c r="I88" i="8"/>
  <c r="P88" i="8" s="1"/>
  <c r="D88" i="8"/>
  <c r="S87" i="8"/>
  <c r="C87" i="8"/>
  <c r="R84" i="8"/>
  <c r="L84" i="8"/>
  <c r="C84" i="8"/>
  <c r="C83" i="8"/>
  <c r="S80" i="8"/>
  <c r="M80" i="8"/>
  <c r="I80" i="8"/>
  <c r="P80" i="8" s="1"/>
  <c r="D80" i="8"/>
  <c r="S79" i="8"/>
  <c r="D79" i="8"/>
  <c r="L76" i="8"/>
  <c r="C76" i="8"/>
  <c r="C75" i="8"/>
  <c r="N74" i="8"/>
  <c r="S72" i="8"/>
  <c r="M72" i="8"/>
  <c r="I72" i="8"/>
  <c r="P72" i="8" s="1"/>
  <c r="D72" i="8"/>
  <c r="S71" i="8"/>
  <c r="D71" i="8"/>
  <c r="O70" i="8"/>
  <c r="R68" i="8"/>
  <c r="L68" i="8"/>
  <c r="A68" i="8"/>
  <c r="S90" i="8"/>
  <c r="F90" i="8"/>
  <c r="R77" i="8"/>
  <c r="F77" i="8"/>
  <c r="M90" i="8"/>
  <c r="E90" i="8"/>
  <c r="O86" i="8"/>
  <c r="F86" i="8"/>
  <c r="C85" i="8"/>
  <c r="O85" i="8"/>
  <c r="T85" i="8"/>
  <c r="F85" i="8"/>
  <c r="A85" i="8"/>
  <c r="O82" i="8"/>
  <c r="B82" i="8"/>
  <c r="D78" i="8"/>
  <c r="L78" i="8"/>
  <c r="A78" i="8"/>
  <c r="E78" i="8"/>
  <c r="I78" i="8"/>
  <c r="P78" i="8" s="1"/>
  <c r="M78" i="8"/>
  <c r="R78" i="8"/>
  <c r="C78" i="8"/>
  <c r="N77" i="8"/>
  <c r="I77" i="8"/>
  <c r="P77" i="8" s="1"/>
  <c r="C73" i="8"/>
  <c r="O73" i="8"/>
  <c r="T73" i="8"/>
  <c r="D73" i="8"/>
  <c r="L73" i="8"/>
  <c r="A73" i="8"/>
  <c r="E73" i="8"/>
  <c r="I73" i="8"/>
  <c r="P73" i="8" s="1"/>
  <c r="M73" i="8"/>
  <c r="R73" i="8"/>
  <c r="B73" i="8"/>
  <c r="O65" i="8"/>
  <c r="S65" i="8" s="1"/>
  <c r="L65" i="8"/>
  <c r="C65" i="8" s="1"/>
  <c r="B65" i="8"/>
  <c r="S82" i="8"/>
  <c r="C77" i="8"/>
  <c r="O77" i="8"/>
  <c r="T77" i="8"/>
  <c r="D77" i="8"/>
  <c r="L77" i="8"/>
  <c r="I90" i="8"/>
  <c r="P90" i="8" s="1"/>
  <c r="D86" i="8"/>
  <c r="L86" i="8"/>
  <c r="L90" i="8"/>
  <c r="D90" i="8"/>
  <c r="T89" i="8"/>
  <c r="O89" i="8"/>
  <c r="C89" i="8"/>
  <c r="F88" i="8"/>
  <c r="T86" i="8"/>
  <c r="N86" i="8"/>
  <c r="I86" i="8"/>
  <c r="P86" i="8" s="1"/>
  <c r="E86" i="8"/>
  <c r="S85" i="8"/>
  <c r="M85" i="8"/>
  <c r="I85" i="8"/>
  <c r="P85" i="8" s="1"/>
  <c r="E85" i="8"/>
  <c r="S81" i="8"/>
  <c r="O78" i="8"/>
  <c r="B78" i="8"/>
  <c r="M77" i="8"/>
  <c r="B77" i="8"/>
  <c r="S73" i="8"/>
  <c r="C69" i="8"/>
  <c r="O69" i="8"/>
  <c r="T69" i="8"/>
  <c r="D69" i="8"/>
  <c r="L69" i="8"/>
  <c r="A69" i="8"/>
  <c r="E69" i="8"/>
  <c r="I69" i="8"/>
  <c r="P69" i="8" s="1"/>
  <c r="M69" i="8"/>
  <c r="R69" i="8"/>
  <c r="B69" i="8"/>
  <c r="N90" i="8"/>
  <c r="B90" i="8"/>
  <c r="D82" i="8"/>
  <c r="L82" i="8"/>
  <c r="A82" i="8"/>
  <c r="E82" i="8"/>
  <c r="I82" i="8"/>
  <c r="P82" i="8" s="1"/>
  <c r="M82" i="8"/>
  <c r="R82" i="8"/>
  <c r="C82" i="8"/>
  <c r="R90" i="8"/>
  <c r="T90" i="8"/>
  <c r="O90" i="8"/>
  <c r="F89" i="8"/>
  <c r="A87" i="8"/>
  <c r="E87" i="8"/>
  <c r="I87" i="8"/>
  <c r="P87" i="8" s="1"/>
  <c r="M87" i="8"/>
  <c r="R87" i="8"/>
  <c r="D87" i="8"/>
  <c r="S86" i="8"/>
  <c r="M86" i="8"/>
  <c r="C86" i="8"/>
  <c r="R85" i="8"/>
  <c r="L85" i="8"/>
  <c r="D85" i="8"/>
  <c r="T82" i="8"/>
  <c r="F82" i="8"/>
  <c r="C81" i="8"/>
  <c r="O81" i="8"/>
  <c r="T81" i="8"/>
  <c r="D81" i="8"/>
  <c r="L81" i="8"/>
  <c r="F81" i="8"/>
  <c r="N78" i="8"/>
  <c r="S77" i="8"/>
  <c r="A77" i="8"/>
  <c r="N73" i="8"/>
  <c r="F74" i="8"/>
  <c r="B74" i="8"/>
  <c r="F70" i="8"/>
  <c r="B70" i="8"/>
  <c r="B66" i="8"/>
  <c r="F83" i="8"/>
  <c r="B83" i="8"/>
  <c r="F79" i="8"/>
  <c r="B79" i="8"/>
  <c r="F75" i="8"/>
  <c r="B75" i="8"/>
  <c r="R74" i="8"/>
  <c r="M74" i="8"/>
  <c r="I74" i="8"/>
  <c r="P74" i="8" s="1"/>
  <c r="E74" i="8"/>
  <c r="A74" i="8"/>
  <c r="F71" i="8"/>
  <c r="B71" i="8"/>
  <c r="R70" i="8"/>
  <c r="M70" i="8"/>
  <c r="I70" i="8"/>
  <c r="P70" i="8" s="1"/>
  <c r="E70" i="8"/>
  <c r="A70" i="8"/>
  <c r="C68" i="8"/>
  <c r="B67" i="8"/>
  <c r="B63" i="8"/>
  <c r="F84" i="8"/>
  <c r="R83" i="8"/>
  <c r="M83" i="8"/>
  <c r="I83" i="8"/>
  <c r="P83" i="8" s="1"/>
  <c r="E83" i="8"/>
  <c r="F80" i="8"/>
  <c r="R79" i="8"/>
  <c r="M79" i="8"/>
  <c r="I79" i="8"/>
  <c r="P79" i="8" s="1"/>
  <c r="E79" i="8"/>
  <c r="F76" i="8"/>
  <c r="R75" i="8"/>
  <c r="M75" i="8"/>
  <c r="I75" i="8"/>
  <c r="P75" i="8" s="1"/>
  <c r="E75" i="8"/>
  <c r="L74" i="8"/>
  <c r="F72" i="8"/>
  <c r="R71" i="8"/>
  <c r="M71" i="8"/>
  <c r="I71" i="8"/>
  <c r="P71" i="8" s="1"/>
  <c r="E71" i="8"/>
  <c r="L70" i="8"/>
  <c r="F68" i="8"/>
  <c r="M67" i="8"/>
  <c r="L66" i="8"/>
  <c r="C66" i="8" s="1"/>
  <c r="S62" i="8"/>
  <c r="L62" i="8"/>
  <c r="B62" i="8"/>
  <c r="G60" i="8"/>
  <c r="H60" i="8"/>
  <c r="J60" i="8"/>
  <c r="B60" i="8" s="1"/>
  <c r="K60" i="8"/>
  <c r="G33" i="8"/>
  <c r="H33" i="8"/>
  <c r="J33" i="8"/>
  <c r="O33" i="8" s="1"/>
  <c r="S33" i="8" s="1"/>
  <c r="G34" i="8"/>
  <c r="H34" i="8"/>
  <c r="J34" i="8"/>
  <c r="B34" i="8" s="1"/>
  <c r="G35" i="8"/>
  <c r="H35" i="8"/>
  <c r="J35" i="8"/>
  <c r="G36" i="8"/>
  <c r="H36" i="8"/>
  <c r="J36" i="8"/>
  <c r="O36" i="8" s="1"/>
  <c r="S36" i="8" s="1"/>
  <c r="G37" i="8"/>
  <c r="H37" i="8"/>
  <c r="J37" i="8"/>
  <c r="O37" i="8" s="1"/>
  <c r="S37" i="8" s="1"/>
  <c r="G38" i="8"/>
  <c r="H38" i="8"/>
  <c r="J38" i="8"/>
  <c r="B38" i="8" s="1"/>
  <c r="K38" i="8"/>
  <c r="G39" i="8"/>
  <c r="H39" i="8"/>
  <c r="J39" i="8"/>
  <c r="C39" i="8" s="1"/>
  <c r="K39" i="8"/>
  <c r="G40" i="8"/>
  <c r="H40" i="8"/>
  <c r="J40" i="8"/>
  <c r="D40" i="8" s="1"/>
  <c r="K40" i="8"/>
  <c r="G41" i="8"/>
  <c r="H41" i="8"/>
  <c r="J41" i="8"/>
  <c r="A41" i="8" s="1"/>
  <c r="K41" i="8"/>
  <c r="G42" i="8"/>
  <c r="H42" i="8"/>
  <c r="J42" i="8"/>
  <c r="B42" i="8" s="1"/>
  <c r="K42" i="8"/>
  <c r="G43" i="8"/>
  <c r="H43" i="8"/>
  <c r="J43" i="8"/>
  <c r="C43" i="8" s="1"/>
  <c r="K43" i="8"/>
  <c r="G44" i="8"/>
  <c r="H44" i="8"/>
  <c r="J44" i="8"/>
  <c r="D44" i="8" s="1"/>
  <c r="K44" i="8"/>
  <c r="G45" i="8"/>
  <c r="H45" i="8"/>
  <c r="J45" i="8"/>
  <c r="B45" i="8" s="1"/>
  <c r="K45" i="8"/>
  <c r="G46" i="8"/>
  <c r="H46" i="8"/>
  <c r="J46" i="8"/>
  <c r="B46" i="8" s="1"/>
  <c r="K46" i="8"/>
  <c r="G47" i="8"/>
  <c r="H47" i="8"/>
  <c r="J47" i="8"/>
  <c r="C47" i="8" s="1"/>
  <c r="K47" i="8"/>
  <c r="G48" i="8"/>
  <c r="H48" i="8"/>
  <c r="J48" i="8"/>
  <c r="A48" i="8" s="1"/>
  <c r="K48" i="8"/>
  <c r="G49" i="8"/>
  <c r="H49" i="8"/>
  <c r="J49" i="8"/>
  <c r="B49" i="8" s="1"/>
  <c r="K49" i="8"/>
  <c r="G50" i="8"/>
  <c r="H50" i="8"/>
  <c r="J50" i="8"/>
  <c r="B50" i="8" s="1"/>
  <c r="K50" i="8"/>
  <c r="G51" i="8"/>
  <c r="H51" i="8"/>
  <c r="J51" i="8"/>
  <c r="C51" i="8" s="1"/>
  <c r="K51" i="8"/>
  <c r="G52" i="8"/>
  <c r="H52" i="8"/>
  <c r="J52" i="8"/>
  <c r="A52" i="8" s="1"/>
  <c r="K52" i="8"/>
  <c r="G53" i="8"/>
  <c r="H53" i="8"/>
  <c r="J53" i="8"/>
  <c r="B53" i="8" s="1"/>
  <c r="K53" i="8"/>
  <c r="G54" i="8"/>
  <c r="H54" i="8"/>
  <c r="J54" i="8"/>
  <c r="B54" i="8" s="1"/>
  <c r="K54" i="8"/>
  <c r="G55" i="8"/>
  <c r="H55" i="8"/>
  <c r="J55" i="8"/>
  <c r="C55" i="8" s="1"/>
  <c r="K55" i="8"/>
  <c r="G56" i="8"/>
  <c r="H56" i="8"/>
  <c r="J56" i="8"/>
  <c r="A56" i="8" s="1"/>
  <c r="K56" i="8"/>
  <c r="G57" i="8"/>
  <c r="H57" i="8"/>
  <c r="J57" i="8"/>
  <c r="B57" i="8" s="1"/>
  <c r="K57" i="8"/>
  <c r="G58" i="8"/>
  <c r="H58" i="8"/>
  <c r="J58" i="8"/>
  <c r="B58" i="8" s="1"/>
  <c r="K58" i="8"/>
  <c r="G59" i="8"/>
  <c r="H59" i="8"/>
  <c r="J59" i="8"/>
  <c r="C59" i="8" s="1"/>
  <c r="K59" i="8"/>
  <c r="J32" i="8"/>
  <c r="H32" i="8"/>
  <c r="G32" i="8"/>
  <c r="K37" i="8"/>
  <c r="K33" i="8"/>
  <c r="G4" i="45"/>
  <c r="H4" i="45"/>
  <c r="J4" i="45"/>
  <c r="A4" i="45" s="1"/>
  <c r="K4" i="45"/>
  <c r="O4" i="45"/>
  <c r="G5" i="45"/>
  <c r="H5" i="45"/>
  <c r="J5" i="45"/>
  <c r="B5" i="45" s="1"/>
  <c r="K5" i="45"/>
  <c r="O5" i="45"/>
  <c r="G6" i="45"/>
  <c r="H6" i="45"/>
  <c r="J6" i="45"/>
  <c r="A6" i="45" s="1"/>
  <c r="K6" i="45"/>
  <c r="O6" i="45"/>
  <c r="G7" i="45"/>
  <c r="H7" i="45"/>
  <c r="J7" i="45"/>
  <c r="K7" i="45"/>
  <c r="O7" i="45"/>
  <c r="G8" i="45"/>
  <c r="H8" i="45"/>
  <c r="J8" i="45"/>
  <c r="A8" i="45" s="1"/>
  <c r="K8" i="45"/>
  <c r="O8" i="45"/>
  <c r="G9" i="45"/>
  <c r="H9" i="45"/>
  <c r="J9" i="45"/>
  <c r="B9" i="45" s="1"/>
  <c r="K9" i="45"/>
  <c r="O9" i="45"/>
  <c r="G10" i="45"/>
  <c r="H10" i="45"/>
  <c r="J10" i="45"/>
  <c r="A10" i="45" s="1"/>
  <c r="K10" i="45"/>
  <c r="O10" i="45"/>
  <c r="G11" i="45"/>
  <c r="H11" i="45"/>
  <c r="J11" i="45"/>
  <c r="F11" i="45" s="1"/>
  <c r="K11" i="45"/>
  <c r="O11" i="45"/>
  <c r="G12" i="45"/>
  <c r="H12" i="45"/>
  <c r="J12" i="45"/>
  <c r="N12" i="45" s="1"/>
  <c r="K12" i="45"/>
  <c r="O12" i="45"/>
  <c r="G13" i="45"/>
  <c r="H13" i="45"/>
  <c r="J13" i="45"/>
  <c r="B13" i="45" s="1"/>
  <c r="K13" i="45"/>
  <c r="O13" i="45"/>
  <c r="G14" i="45"/>
  <c r="H14" i="45"/>
  <c r="J14" i="45"/>
  <c r="C14" i="45" s="1"/>
  <c r="K14" i="45"/>
  <c r="O14" i="45"/>
  <c r="G15" i="45"/>
  <c r="H15" i="45"/>
  <c r="J15" i="45"/>
  <c r="B15" i="45" s="1"/>
  <c r="K15" i="45"/>
  <c r="O15" i="45"/>
  <c r="G16" i="45"/>
  <c r="H16" i="45"/>
  <c r="J16" i="45"/>
  <c r="L16" i="45" s="1"/>
  <c r="K16" i="45"/>
  <c r="O16" i="45"/>
  <c r="G17" i="45"/>
  <c r="H17" i="45"/>
  <c r="J17" i="45"/>
  <c r="B17" i="45" s="1"/>
  <c r="K17" i="45"/>
  <c r="O17" i="45"/>
  <c r="G18" i="45"/>
  <c r="H18" i="45"/>
  <c r="J18" i="45"/>
  <c r="C18" i="45" s="1"/>
  <c r="K18" i="45"/>
  <c r="O18" i="45"/>
  <c r="G19" i="45"/>
  <c r="H19" i="45"/>
  <c r="J19" i="45"/>
  <c r="B19" i="45" s="1"/>
  <c r="K19" i="45"/>
  <c r="O19" i="45"/>
  <c r="G20" i="45"/>
  <c r="H20" i="45"/>
  <c r="J20" i="45"/>
  <c r="F20" i="45" s="1"/>
  <c r="K20" i="45"/>
  <c r="O20" i="45"/>
  <c r="G21" i="45"/>
  <c r="H21" i="45"/>
  <c r="J21" i="45"/>
  <c r="B21" i="45" s="1"/>
  <c r="K21" i="45"/>
  <c r="O21" i="45"/>
  <c r="G22" i="45"/>
  <c r="H22" i="45"/>
  <c r="J22" i="45"/>
  <c r="C22" i="45" s="1"/>
  <c r="K22" i="45"/>
  <c r="O22" i="45"/>
  <c r="G23" i="45"/>
  <c r="H23" i="45"/>
  <c r="J23" i="45"/>
  <c r="B23" i="45" s="1"/>
  <c r="K23" i="45"/>
  <c r="O23" i="45"/>
  <c r="G24" i="45"/>
  <c r="H24" i="45"/>
  <c r="J24" i="45"/>
  <c r="K24" i="45"/>
  <c r="O24" i="45"/>
  <c r="G25" i="45"/>
  <c r="H25" i="45"/>
  <c r="J25" i="45"/>
  <c r="B25" i="45" s="1"/>
  <c r="K25" i="45"/>
  <c r="O25" i="45"/>
  <c r="G26" i="45"/>
  <c r="H26" i="45"/>
  <c r="J26" i="45"/>
  <c r="C26" i="45" s="1"/>
  <c r="K26" i="45"/>
  <c r="O26" i="45"/>
  <c r="G27" i="45"/>
  <c r="H27" i="45"/>
  <c r="J27" i="45"/>
  <c r="F27" i="45" s="1"/>
  <c r="K27" i="45"/>
  <c r="O27" i="45"/>
  <c r="G28" i="45"/>
  <c r="H28" i="45"/>
  <c r="J28" i="45"/>
  <c r="C28" i="45" s="1"/>
  <c r="K28" i="45"/>
  <c r="O28" i="45"/>
  <c r="G29" i="45"/>
  <c r="H29" i="45"/>
  <c r="J29" i="45"/>
  <c r="B29" i="45" s="1"/>
  <c r="K29" i="45"/>
  <c r="O29" i="45"/>
  <c r="O3" i="45"/>
  <c r="K3" i="45"/>
  <c r="J3" i="45"/>
  <c r="H3" i="45"/>
  <c r="G3" i="45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G4" i="43"/>
  <c r="H4" i="43"/>
  <c r="J4" i="43"/>
  <c r="O4" i="43"/>
  <c r="G5" i="43"/>
  <c r="H5" i="43"/>
  <c r="J5" i="43"/>
  <c r="B5" i="43" s="1"/>
  <c r="O5" i="43"/>
  <c r="G6" i="43"/>
  <c r="H6" i="43"/>
  <c r="J6" i="43"/>
  <c r="O6" i="43"/>
  <c r="G7" i="43"/>
  <c r="H7" i="43"/>
  <c r="J7" i="43"/>
  <c r="O7" i="43"/>
  <c r="G8" i="43"/>
  <c r="H8" i="43"/>
  <c r="J8" i="43"/>
  <c r="O8" i="43"/>
  <c r="G9" i="43"/>
  <c r="H9" i="43"/>
  <c r="J9" i="43"/>
  <c r="B9" i="43" s="1"/>
  <c r="O9" i="43"/>
  <c r="G10" i="43"/>
  <c r="H10" i="43"/>
  <c r="J10" i="43"/>
  <c r="F10" i="43" s="1"/>
  <c r="O10" i="43"/>
  <c r="G11" i="43"/>
  <c r="H11" i="43"/>
  <c r="J11" i="43"/>
  <c r="D11" i="43" s="1"/>
  <c r="O11" i="43"/>
  <c r="G12" i="43"/>
  <c r="H12" i="43"/>
  <c r="J12" i="43"/>
  <c r="B12" i="43" s="1"/>
  <c r="O12" i="43"/>
  <c r="G13" i="43"/>
  <c r="H13" i="43"/>
  <c r="J13" i="43"/>
  <c r="B13" i="43" s="1"/>
  <c r="O13" i="43"/>
  <c r="G14" i="43"/>
  <c r="H14" i="43"/>
  <c r="J14" i="43"/>
  <c r="F14" i="43" s="1"/>
  <c r="O14" i="43"/>
  <c r="G15" i="43"/>
  <c r="H15" i="43"/>
  <c r="J15" i="43"/>
  <c r="D15" i="43" s="1"/>
  <c r="O15" i="43"/>
  <c r="G16" i="43"/>
  <c r="H16" i="43"/>
  <c r="J16" i="43"/>
  <c r="B16" i="43" s="1"/>
  <c r="O16" i="43"/>
  <c r="G17" i="43"/>
  <c r="H17" i="43"/>
  <c r="J17" i="43"/>
  <c r="B17" i="43" s="1"/>
  <c r="O17" i="43"/>
  <c r="G18" i="43"/>
  <c r="H18" i="43"/>
  <c r="J18" i="43"/>
  <c r="F18" i="43" s="1"/>
  <c r="O18" i="43"/>
  <c r="G19" i="43"/>
  <c r="H19" i="43"/>
  <c r="J19" i="43"/>
  <c r="D19" i="43" s="1"/>
  <c r="O19" i="43"/>
  <c r="G20" i="43"/>
  <c r="H20" i="43"/>
  <c r="J20" i="43"/>
  <c r="B20" i="43" s="1"/>
  <c r="O20" i="43"/>
  <c r="G21" i="43"/>
  <c r="H21" i="43"/>
  <c r="J21" i="43"/>
  <c r="B21" i="43" s="1"/>
  <c r="O21" i="43"/>
  <c r="G22" i="43"/>
  <c r="H22" i="43"/>
  <c r="J22" i="43"/>
  <c r="O22" i="43"/>
  <c r="G23" i="43"/>
  <c r="H23" i="43"/>
  <c r="J23" i="43"/>
  <c r="D23" i="43" s="1"/>
  <c r="O23" i="43"/>
  <c r="G24" i="43"/>
  <c r="H24" i="43"/>
  <c r="J24" i="43"/>
  <c r="B24" i="43" s="1"/>
  <c r="O24" i="43"/>
  <c r="G25" i="43"/>
  <c r="H25" i="43"/>
  <c r="J25" i="43"/>
  <c r="B25" i="43" s="1"/>
  <c r="O25" i="43"/>
  <c r="G26" i="43"/>
  <c r="H26" i="43"/>
  <c r="J26" i="43"/>
  <c r="F26" i="43" s="1"/>
  <c r="O26" i="43"/>
  <c r="G27" i="43"/>
  <c r="H27" i="43"/>
  <c r="J27" i="43"/>
  <c r="D27" i="43" s="1"/>
  <c r="O27" i="43"/>
  <c r="G28" i="43"/>
  <c r="H28" i="43"/>
  <c r="J28" i="43"/>
  <c r="B28" i="43" s="1"/>
  <c r="O28" i="43"/>
  <c r="G29" i="43"/>
  <c r="H29" i="43"/>
  <c r="J29" i="43"/>
  <c r="B29" i="43" s="1"/>
  <c r="O29" i="43"/>
  <c r="O3" i="43"/>
  <c r="J3" i="43"/>
  <c r="H3" i="43"/>
  <c r="G3" i="43"/>
  <c r="K8" i="43"/>
  <c r="K7" i="43"/>
  <c r="K6" i="43"/>
  <c r="K5" i="43"/>
  <c r="K4" i="43"/>
  <c r="K3" i="43"/>
  <c r="G33" i="48"/>
  <c r="H33" i="48"/>
  <c r="J33" i="48"/>
  <c r="A33" i="48" s="1"/>
  <c r="K33" i="48"/>
  <c r="O33" i="48"/>
  <c r="G34" i="48"/>
  <c r="H34" i="48"/>
  <c r="J34" i="48"/>
  <c r="B34" i="48" s="1"/>
  <c r="K34" i="48"/>
  <c r="O34" i="48"/>
  <c r="G35" i="48"/>
  <c r="H35" i="48"/>
  <c r="J35" i="48"/>
  <c r="C35" i="48" s="1"/>
  <c r="K35" i="48"/>
  <c r="O35" i="48"/>
  <c r="G36" i="48"/>
  <c r="H36" i="48"/>
  <c r="J36" i="48"/>
  <c r="D36" i="48" s="1"/>
  <c r="K36" i="48"/>
  <c r="L36" i="48"/>
  <c r="O36" i="48"/>
  <c r="G37" i="48"/>
  <c r="H37" i="48"/>
  <c r="J37" i="48"/>
  <c r="A37" i="48" s="1"/>
  <c r="K37" i="48"/>
  <c r="O37" i="48"/>
  <c r="A38" i="48"/>
  <c r="G38" i="48"/>
  <c r="H38" i="48"/>
  <c r="J38" i="48"/>
  <c r="B38" i="48" s="1"/>
  <c r="K38" i="48"/>
  <c r="O38" i="48"/>
  <c r="G39" i="48"/>
  <c r="H39" i="48"/>
  <c r="J39" i="48"/>
  <c r="C39" i="48" s="1"/>
  <c r="K39" i="48"/>
  <c r="O39" i="48"/>
  <c r="G40" i="48"/>
  <c r="H40" i="48"/>
  <c r="J40" i="48"/>
  <c r="D40" i="48" s="1"/>
  <c r="K40" i="48"/>
  <c r="O40" i="48"/>
  <c r="D41" i="48"/>
  <c r="G41" i="48"/>
  <c r="H41" i="48"/>
  <c r="J41" i="48"/>
  <c r="A41" i="48" s="1"/>
  <c r="K41" i="48"/>
  <c r="O41" i="48"/>
  <c r="G42" i="48"/>
  <c r="H42" i="48"/>
  <c r="J42" i="48"/>
  <c r="B42" i="48" s="1"/>
  <c r="K42" i="48"/>
  <c r="O42" i="48"/>
  <c r="G43" i="48"/>
  <c r="H43" i="48"/>
  <c r="J43" i="48"/>
  <c r="C43" i="48" s="1"/>
  <c r="K43" i="48"/>
  <c r="O43" i="48"/>
  <c r="G44" i="48"/>
  <c r="H44" i="48"/>
  <c r="J44" i="48"/>
  <c r="D44" i="48" s="1"/>
  <c r="K44" i="48"/>
  <c r="O44" i="48"/>
  <c r="G45" i="48"/>
  <c r="H45" i="48"/>
  <c r="J45" i="48"/>
  <c r="A45" i="48" s="1"/>
  <c r="K45" i="48"/>
  <c r="O45" i="48"/>
  <c r="G46" i="48"/>
  <c r="H46" i="48"/>
  <c r="J46" i="48"/>
  <c r="B46" i="48" s="1"/>
  <c r="K46" i="48"/>
  <c r="O46" i="48"/>
  <c r="G47" i="48"/>
  <c r="H47" i="48"/>
  <c r="J47" i="48"/>
  <c r="C47" i="48" s="1"/>
  <c r="K47" i="48"/>
  <c r="O47" i="48"/>
  <c r="G48" i="48"/>
  <c r="H48" i="48"/>
  <c r="J48" i="48"/>
  <c r="D48" i="48" s="1"/>
  <c r="K48" i="48"/>
  <c r="O48" i="48"/>
  <c r="G49" i="48"/>
  <c r="H49" i="48"/>
  <c r="J49" i="48"/>
  <c r="A49" i="48" s="1"/>
  <c r="K49" i="48"/>
  <c r="L49" i="48"/>
  <c r="O49" i="48"/>
  <c r="G50" i="48"/>
  <c r="H50" i="48"/>
  <c r="J50" i="48"/>
  <c r="B50" i="48" s="1"/>
  <c r="K50" i="48"/>
  <c r="O50" i="48"/>
  <c r="G51" i="48"/>
  <c r="H51" i="48"/>
  <c r="J51" i="48"/>
  <c r="C51" i="48" s="1"/>
  <c r="K51" i="48"/>
  <c r="O51" i="48"/>
  <c r="G52" i="48"/>
  <c r="H52" i="48"/>
  <c r="J52" i="48"/>
  <c r="D52" i="48" s="1"/>
  <c r="K52" i="48"/>
  <c r="O52" i="48"/>
  <c r="G53" i="48"/>
  <c r="H53" i="48"/>
  <c r="J53" i="48"/>
  <c r="A53" i="48" s="1"/>
  <c r="K53" i="48"/>
  <c r="O53" i="48"/>
  <c r="G54" i="48"/>
  <c r="H54" i="48"/>
  <c r="J54" i="48"/>
  <c r="B54" i="48" s="1"/>
  <c r="K54" i="48"/>
  <c r="O54" i="48"/>
  <c r="G55" i="48"/>
  <c r="H55" i="48"/>
  <c r="J55" i="48"/>
  <c r="C55" i="48" s="1"/>
  <c r="K55" i="48"/>
  <c r="O55" i="48"/>
  <c r="G56" i="48"/>
  <c r="H56" i="48"/>
  <c r="J56" i="48"/>
  <c r="D56" i="48" s="1"/>
  <c r="K56" i="48"/>
  <c r="O56" i="48"/>
  <c r="G57" i="48"/>
  <c r="H57" i="48"/>
  <c r="J57" i="48"/>
  <c r="A57" i="48" s="1"/>
  <c r="K57" i="48"/>
  <c r="O57" i="48"/>
  <c r="O32" i="48"/>
  <c r="H32" i="48"/>
  <c r="G32" i="48"/>
  <c r="K32" i="48"/>
  <c r="G4" i="48"/>
  <c r="H4" i="48"/>
  <c r="J4" i="48"/>
  <c r="A4" i="48" s="1"/>
  <c r="K4" i="48"/>
  <c r="O4" i="48"/>
  <c r="G5" i="48"/>
  <c r="H5" i="48"/>
  <c r="J5" i="48"/>
  <c r="B5" i="48" s="1"/>
  <c r="K5" i="48"/>
  <c r="M5" i="48"/>
  <c r="O5" i="48"/>
  <c r="G6" i="48"/>
  <c r="H6" i="48"/>
  <c r="J6" i="48"/>
  <c r="C6" i="48" s="1"/>
  <c r="K6" i="48"/>
  <c r="O6" i="48"/>
  <c r="G7" i="48"/>
  <c r="H7" i="48"/>
  <c r="J7" i="48"/>
  <c r="D7" i="48" s="1"/>
  <c r="K7" i="48"/>
  <c r="O7" i="48"/>
  <c r="G8" i="48"/>
  <c r="H8" i="48"/>
  <c r="J8" i="48"/>
  <c r="A8" i="48" s="1"/>
  <c r="K8" i="48"/>
  <c r="O8" i="48"/>
  <c r="G9" i="48"/>
  <c r="H9" i="48"/>
  <c r="J9" i="48"/>
  <c r="B9" i="48" s="1"/>
  <c r="K9" i="48"/>
  <c r="O9" i="48"/>
  <c r="G10" i="48"/>
  <c r="H10" i="48"/>
  <c r="J10" i="48"/>
  <c r="C10" i="48" s="1"/>
  <c r="K10" i="48"/>
  <c r="O10" i="48"/>
  <c r="G11" i="48"/>
  <c r="H11" i="48"/>
  <c r="J11" i="48"/>
  <c r="D11" i="48" s="1"/>
  <c r="K11" i="48"/>
  <c r="N11" i="48"/>
  <c r="O11" i="48"/>
  <c r="G12" i="48"/>
  <c r="H12" i="48"/>
  <c r="J12" i="48"/>
  <c r="A12" i="48" s="1"/>
  <c r="K12" i="48"/>
  <c r="O12" i="48"/>
  <c r="G13" i="48"/>
  <c r="H13" i="48"/>
  <c r="J13" i="48"/>
  <c r="B13" i="48" s="1"/>
  <c r="K13" i="48"/>
  <c r="O13" i="48"/>
  <c r="G14" i="48"/>
  <c r="H14" i="48"/>
  <c r="J14" i="48"/>
  <c r="C14" i="48" s="1"/>
  <c r="K14" i="48"/>
  <c r="O14" i="48"/>
  <c r="G15" i="48"/>
  <c r="H15" i="48"/>
  <c r="J15" i="48"/>
  <c r="D15" i="48" s="1"/>
  <c r="K15" i="48"/>
  <c r="O15" i="48"/>
  <c r="G16" i="48"/>
  <c r="H16" i="48"/>
  <c r="J16" i="48"/>
  <c r="A16" i="48" s="1"/>
  <c r="K16" i="48"/>
  <c r="L16" i="48"/>
  <c r="O16" i="48"/>
  <c r="G17" i="48"/>
  <c r="H17" i="48"/>
  <c r="J17" i="48"/>
  <c r="B17" i="48" s="1"/>
  <c r="K17" i="48"/>
  <c r="O17" i="48"/>
  <c r="G18" i="48"/>
  <c r="H18" i="48"/>
  <c r="J18" i="48"/>
  <c r="C18" i="48" s="1"/>
  <c r="K18" i="48"/>
  <c r="O18" i="48"/>
  <c r="G19" i="48"/>
  <c r="H19" i="48"/>
  <c r="J19" i="48"/>
  <c r="D19" i="48" s="1"/>
  <c r="K19" i="48"/>
  <c r="O19" i="48"/>
  <c r="G20" i="48"/>
  <c r="H20" i="48"/>
  <c r="J20" i="48"/>
  <c r="A20" i="48" s="1"/>
  <c r="K20" i="48"/>
  <c r="O20" i="48"/>
  <c r="G21" i="48"/>
  <c r="H21" i="48"/>
  <c r="J21" i="48"/>
  <c r="B21" i="48" s="1"/>
  <c r="K21" i="48"/>
  <c r="O21" i="48"/>
  <c r="G22" i="48"/>
  <c r="H22" i="48"/>
  <c r="J22" i="48"/>
  <c r="C22" i="48" s="1"/>
  <c r="K22" i="48"/>
  <c r="O22" i="48"/>
  <c r="G23" i="48"/>
  <c r="H23" i="48"/>
  <c r="J23" i="48"/>
  <c r="D23" i="48" s="1"/>
  <c r="K23" i="48"/>
  <c r="O23" i="48"/>
  <c r="G24" i="48"/>
  <c r="H24" i="48"/>
  <c r="J24" i="48"/>
  <c r="A24" i="48" s="1"/>
  <c r="K24" i="48"/>
  <c r="O24" i="48"/>
  <c r="G25" i="48"/>
  <c r="H25" i="48"/>
  <c r="J25" i="48"/>
  <c r="B25" i="48" s="1"/>
  <c r="K25" i="48"/>
  <c r="O25" i="48"/>
  <c r="G26" i="48"/>
  <c r="H26" i="48"/>
  <c r="J26" i="48"/>
  <c r="C26" i="48" s="1"/>
  <c r="K26" i="48"/>
  <c r="O26" i="48"/>
  <c r="G27" i="48"/>
  <c r="H27" i="48"/>
  <c r="J27" i="48"/>
  <c r="D27" i="48" s="1"/>
  <c r="K27" i="48"/>
  <c r="O27" i="48"/>
  <c r="G28" i="48"/>
  <c r="H28" i="48"/>
  <c r="J28" i="48"/>
  <c r="A28" i="48" s="1"/>
  <c r="K28" i="48"/>
  <c r="O28" i="48"/>
  <c r="G29" i="48"/>
  <c r="H29" i="48"/>
  <c r="J29" i="48"/>
  <c r="B29" i="48" s="1"/>
  <c r="K29" i="48"/>
  <c r="O29" i="48"/>
  <c r="O3" i="48"/>
  <c r="J3" i="48"/>
  <c r="H3" i="48"/>
  <c r="G3" i="48"/>
  <c r="K3" i="48"/>
  <c r="G401" i="27"/>
  <c r="B401" i="27"/>
  <c r="B218" i="32" s="1"/>
  <c r="G400" i="27"/>
  <c r="B400" i="27"/>
  <c r="B217" i="32" s="1"/>
  <c r="G399" i="27"/>
  <c r="B399" i="27"/>
  <c r="B216" i="32" s="1"/>
  <c r="G398" i="27"/>
  <c r="B398" i="27"/>
  <c r="B215" i="32" s="1"/>
  <c r="G397" i="27"/>
  <c r="B397" i="27"/>
  <c r="B214" i="32" s="1"/>
  <c r="D313" i="27"/>
  <c r="D312" i="27"/>
  <c r="D311" i="27"/>
  <c r="D264" i="27"/>
  <c r="D237" i="27"/>
  <c r="D16" i="48" l="1"/>
  <c r="N21" i="45"/>
  <c r="I21" i="45"/>
  <c r="L20" i="45"/>
  <c r="N17" i="45"/>
  <c r="R54" i="8"/>
  <c r="L24" i="48"/>
  <c r="N21" i="48"/>
  <c r="A9" i="48"/>
  <c r="D57" i="48"/>
  <c r="A54" i="48"/>
  <c r="A29" i="45"/>
  <c r="N26" i="45"/>
  <c r="M23" i="45"/>
  <c r="M21" i="45"/>
  <c r="A5" i="45"/>
  <c r="D48" i="8"/>
  <c r="N16" i="43"/>
  <c r="N14" i="45"/>
  <c r="A21" i="48"/>
  <c r="N50" i="48"/>
  <c r="M16" i="43"/>
  <c r="L14" i="45"/>
  <c r="I17" i="43"/>
  <c r="M15" i="48"/>
  <c r="N9" i="48"/>
  <c r="L4" i="48"/>
  <c r="M29" i="43"/>
  <c r="S54" i="8"/>
  <c r="L4" i="43"/>
  <c r="D4" i="43" s="1"/>
  <c r="L8" i="43"/>
  <c r="C8" i="43" s="1"/>
  <c r="L9" i="43"/>
  <c r="C29" i="48"/>
  <c r="A27" i="48"/>
  <c r="C28" i="43"/>
  <c r="C17" i="48"/>
  <c r="A29" i="43"/>
  <c r="I28" i="43"/>
  <c r="S40" i="8"/>
  <c r="N27" i="48"/>
  <c r="I27" i="48"/>
  <c r="M29" i="48"/>
  <c r="N28" i="48"/>
  <c r="M27" i="48"/>
  <c r="N17" i="48"/>
  <c r="I17" i="48"/>
  <c r="A15" i="48"/>
  <c r="M13" i="48"/>
  <c r="I13" i="48"/>
  <c r="A11" i="48"/>
  <c r="C5" i="48"/>
  <c r="N54" i="48"/>
  <c r="M48" i="48"/>
  <c r="N38" i="48"/>
  <c r="I29" i="43"/>
  <c r="A17" i="43"/>
  <c r="L16" i="43"/>
  <c r="A16" i="43"/>
  <c r="B22" i="45"/>
  <c r="A17" i="45"/>
  <c r="S48" i="8"/>
  <c r="N40" i="8"/>
  <c r="N67" i="8"/>
  <c r="N29" i="48"/>
  <c r="I29" i="48"/>
  <c r="N13" i="48"/>
  <c r="C13" i="48"/>
  <c r="L28" i="48"/>
  <c r="M17" i="48"/>
  <c r="N16" i="48"/>
  <c r="N15" i="48"/>
  <c r="I15" i="48"/>
  <c r="L13" i="48"/>
  <c r="I11" i="48"/>
  <c r="N5" i="48"/>
  <c r="I5" i="48"/>
  <c r="L54" i="48"/>
  <c r="N49" i="48"/>
  <c r="L38" i="48"/>
  <c r="N36" i="48"/>
  <c r="N29" i="43"/>
  <c r="N28" i="43"/>
  <c r="N29" i="45"/>
  <c r="C21" i="45"/>
  <c r="D12" i="45"/>
  <c r="N5" i="45"/>
  <c r="R58" i="8"/>
  <c r="O48" i="8"/>
  <c r="L29" i="48"/>
  <c r="A29" i="48"/>
  <c r="D28" i="48"/>
  <c r="L27" i="48"/>
  <c r="L17" i="48"/>
  <c r="A17" i="48"/>
  <c r="N12" i="48"/>
  <c r="M11" i="48"/>
  <c r="N6" i="48"/>
  <c r="L5" i="48"/>
  <c r="D54" i="48"/>
  <c r="N53" i="48"/>
  <c r="N52" i="48"/>
  <c r="I52" i="48"/>
  <c r="A52" i="48"/>
  <c r="M50" i="48"/>
  <c r="I50" i="48"/>
  <c r="C50" i="48"/>
  <c r="C48" i="48"/>
  <c r="N46" i="48"/>
  <c r="D38" i="48"/>
  <c r="N37" i="48"/>
  <c r="C36" i="48"/>
  <c r="N34" i="48"/>
  <c r="D29" i="43"/>
  <c r="M28" i="43"/>
  <c r="A28" i="43"/>
  <c r="L25" i="43"/>
  <c r="C23" i="43"/>
  <c r="N17" i="43"/>
  <c r="D16" i="43"/>
  <c r="N14" i="43"/>
  <c r="I12" i="43"/>
  <c r="C12" i="43"/>
  <c r="L21" i="45"/>
  <c r="N13" i="45"/>
  <c r="N9" i="45"/>
  <c r="M6" i="45"/>
  <c r="M58" i="8"/>
  <c r="S49" i="8"/>
  <c r="R45" i="8"/>
  <c r="C15" i="48"/>
  <c r="D13" i="48"/>
  <c r="L12" i="48"/>
  <c r="D8" i="48"/>
  <c r="N4" i="48"/>
  <c r="M54" i="48"/>
  <c r="I54" i="48"/>
  <c r="C54" i="48"/>
  <c r="L53" i="48"/>
  <c r="M52" i="48"/>
  <c r="L50" i="48"/>
  <c r="N48" i="48"/>
  <c r="I48" i="48"/>
  <c r="A48" i="48"/>
  <c r="N42" i="48"/>
  <c r="M38" i="48"/>
  <c r="I38" i="48"/>
  <c r="C38" i="48"/>
  <c r="L37" i="48"/>
  <c r="M36" i="48"/>
  <c r="I36" i="48"/>
  <c r="A36" i="48"/>
  <c r="A34" i="48"/>
  <c r="L28" i="43"/>
  <c r="M17" i="43"/>
  <c r="I16" i="43"/>
  <c r="C16" i="43"/>
  <c r="N12" i="43"/>
  <c r="N25" i="45"/>
  <c r="N23" i="45"/>
  <c r="N20" i="45"/>
  <c r="F16" i="45"/>
  <c r="A13" i="45"/>
  <c r="D4" i="45"/>
  <c r="O57" i="8"/>
  <c r="S44" i="8"/>
  <c r="D29" i="48"/>
  <c r="C27" i="48"/>
  <c r="D20" i="48"/>
  <c r="D17" i="48"/>
  <c r="C11" i="48"/>
  <c r="D5" i="48"/>
  <c r="D53" i="48"/>
  <c r="A42" i="48"/>
  <c r="D37" i="48"/>
  <c r="D28" i="43"/>
  <c r="N26" i="43"/>
  <c r="L21" i="43"/>
  <c r="C19" i="43"/>
  <c r="D17" i="43"/>
  <c r="M12" i="43"/>
  <c r="A25" i="45"/>
  <c r="D21" i="45"/>
  <c r="C52" i="48"/>
  <c r="D50" i="48"/>
  <c r="D12" i="43"/>
  <c r="D33" i="48"/>
  <c r="B146" i="7"/>
  <c r="A146" i="7" s="1"/>
  <c r="E146" i="7" s="1"/>
  <c r="B99" i="13"/>
  <c r="A99" i="13" s="1"/>
  <c r="E99" i="13" s="1"/>
  <c r="E25" i="48"/>
  <c r="E46" i="48"/>
  <c r="E44" i="48"/>
  <c r="E24" i="43"/>
  <c r="E20" i="43"/>
  <c r="E13" i="43"/>
  <c r="E19" i="45"/>
  <c r="E9" i="45"/>
  <c r="C8" i="45"/>
  <c r="S133" i="26"/>
  <c r="S130" i="26"/>
  <c r="S138" i="26"/>
  <c r="S145" i="26"/>
  <c r="C49" i="8"/>
  <c r="C215" i="32"/>
  <c r="F215" i="32" s="1"/>
  <c r="E215" i="32" s="1"/>
  <c r="G215" i="32"/>
  <c r="E19" i="48"/>
  <c r="E9" i="48"/>
  <c r="E7" i="48"/>
  <c r="E56" i="48"/>
  <c r="M46" i="48"/>
  <c r="I46" i="48"/>
  <c r="D46" i="48"/>
  <c r="N45" i="48"/>
  <c r="N44" i="48"/>
  <c r="I44" i="48"/>
  <c r="C44" i="48"/>
  <c r="E42" i="48"/>
  <c r="E40" i="48"/>
  <c r="E34" i="48"/>
  <c r="E25" i="43"/>
  <c r="N24" i="43"/>
  <c r="I24" i="43"/>
  <c r="D24" i="43"/>
  <c r="E21" i="43"/>
  <c r="N20" i="43"/>
  <c r="I20" i="43"/>
  <c r="D20" i="43"/>
  <c r="N13" i="43"/>
  <c r="I13" i="43"/>
  <c r="D13" i="43"/>
  <c r="E9" i="43"/>
  <c r="E29" i="45"/>
  <c r="E26" i="45"/>
  <c r="E25" i="45"/>
  <c r="N19" i="45"/>
  <c r="I19" i="45"/>
  <c r="C19" i="45"/>
  <c r="E17" i="45"/>
  <c r="C16" i="45"/>
  <c r="E13" i="45"/>
  <c r="E10" i="45"/>
  <c r="M9" i="45"/>
  <c r="I9" i="45"/>
  <c r="D9" i="45"/>
  <c r="N8" i="45"/>
  <c r="E5" i="45"/>
  <c r="C4" i="45"/>
  <c r="S139" i="26"/>
  <c r="S146" i="26"/>
  <c r="S134" i="26"/>
  <c r="N57" i="8"/>
  <c r="S53" i="8"/>
  <c r="N49" i="8"/>
  <c r="I49" i="8"/>
  <c r="P49" i="8" s="1"/>
  <c r="S46" i="8"/>
  <c r="O45" i="8"/>
  <c r="O44" i="8"/>
  <c r="K34" i="8"/>
  <c r="L34" i="8" s="1"/>
  <c r="C34" i="8" s="1"/>
  <c r="S60" i="8"/>
  <c r="N63" i="8"/>
  <c r="C217" i="32"/>
  <c r="F217" i="32" s="1"/>
  <c r="E217" i="32" s="1"/>
  <c r="G217" i="32"/>
  <c r="N25" i="48"/>
  <c r="B153" i="7"/>
  <c r="A153" i="7" s="1"/>
  <c r="E153" i="7" s="1"/>
  <c r="B151" i="7"/>
  <c r="A151" i="7" s="1"/>
  <c r="E151" i="7" s="1"/>
  <c r="B102" i="13"/>
  <c r="A102" i="13" s="1"/>
  <c r="E102" i="13" s="1"/>
  <c r="M25" i="48"/>
  <c r="I25" i="48"/>
  <c r="D25" i="48"/>
  <c r="M23" i="48"/>
  <c r="I23" i="48"/>
  <c r="C23" i="48"/>
  <c r="E21" i="48"/>
  <c r="B154" i="7"/>
  <c r="A154" i="7" s="1"/>
  <c r="E154" i="7" s="1"/>
  <c r="B104" i="13"/>
  <c r="A104" i="13" s="1"/>
  <c r="E104" i="13" s="1"/>
  <c r="C216" i="32"/>
  <c r="F216" i="32" s="1"/>
  <c r="E216" i="32" s="1"/>
  <c r="G216" i="32"/>
  <c r="C218" i="32"/>
  <c r="F218" i="32" s="1"/>
  <c r="E218" i="32" s="1"/>
  <c r="G218" i="32"/>
  <c r="E29" i="48"/>
  <c r="L25" i="48"/>
  <c r="C25" i="48"/>
  <c r="D24" i="48"/>
  <c r="L23" i="48"/>
  <c r="A23" i="48"/>
  <c r="M21" i="48"/>
  <c r="I21" i="48"/>
  <c r="D21" i="48"/>
  <c r="N20" i="48"/>
  <c r="N19" i="48"/>
  <c r="I19" i="48"/>
  <c r="C19" i="48"/>
  <c r="E17" i="48"/>
  <c r="E15" i="48"/>
  <c r="A13" i="48"/>
  <c r="D12" i="48"/>
  <c r="M9" i="48"/>
  <c r="I9" i="48"/>
  <c r="D9" i="48"/>
  <c r="N8" i="48"/>
  <c r="N7" i="48"/>
  <c r="I7" i="48"/>
  <c r="C7" i="48"/>
  <c r="A5" i="48"/>
  <c r="D4" i="48"/>
  <c r="J32" i="48"/>
  <c r="N57" i="48"/>
  <c r="N56" i="48"/>
  <c r="I56" i="48"/>
  <c r="C56" i="48"/>
  <c r="E54" i="48"/>
  <c r="E52" i="48"/>
  <c r="A50" i="48"/>
  <c r="D49" i="48"/>
  <c r="L46" i="48"/>
  <c r="C46" i="48"/>
  <c r="L45" i="48"/>
  <c r="M44" i="48"/>
  <c r="A44" i="48"/>
  <c r="M42" i="48"/>
  <c r="I42" i="48"/>
  <c r="D42" i="48"/>
  <c r="N41" i="48"/>
  <c r="N40" i="48"/>
  <c r="I40" i="48"/>
  <c r="C40" i="48"/>
  <c r="E38" i="48"/>
  <c r="M34" i="48"/>
  <c r="I34" i="48"/>
  <c r="D34" i="48"/>
  <c r="N33" i="48"/>
  <c r="L29" i="43"/>
  <c r="E28" i="43"/>
  <c r="C27" i="43"/>
  <c r="N25" i="43"/>
  <c r="I25" i="43"/>
  <c r="D25" i="43"/>
  <c r="M24" i="43"/>
  <c r="C24" i="43"/>
  <c r="N21" i="43"/>
  <c r="I21" i="43"/>
  <c r="D21" i="43"/>
  <c r="M20" i="43"/>
  <c r="C20" i="43"/>
  <c r="N18" i="43"/>
  <c r="L17" i="43"/>
  <c r="E16" i="43"/>
  <c r="C15" i="43"/>
  <c r="M13" i="43"/>
  <c r="A13" i="43"/>
  <c r="L12" i="43"/>
  <c r="A12" i="43"/>
  <c r="N9" i="43"/>
  <c r="I9" i="43"/>
  <c r="D9" i="43"/>
  <c r="L5" i="43"/>
  <c r="C5" i="43" s="1"/>
  <c r="M29" i="45"/>
  <c r="I29" i="45"/>
  <c r="D29" i="45"/>
  <c r="F28" i="45"/>
  <c r="M26" i="45"/>
  <c r="I26" i="45"/>
  <c r="D26" i="45"/>
  <c r="M25" i="45"/>
  <c r="I25" i="45"/>
  <c r="D25" i="45"/>
  <c r="E23" i="45"/>
  <c r="A21" i="45"/>
  <c r="C20" i="45"/>
  <c r="M19" i="45"/>
  <c r="M17" i="45"/>
  <c r="I17" i="45"/>
  <c r="D17" i="45"/>
  <c r="N16" i="45"/>
  <c r="B16" i="45"/>
  <c r="E14" i="45"/>
  <c r="M13" i="45"/>
  <c r="I13" i="45"/>
  <c r="D13" i="45"/>
  <c r="N10" i="45"/>
  <c r="I10" i="45"/>
  <c r="B10" i="45"/>
  <c r="L9" i="45"/>
  <c r="C9" i="45"/>
  <c r="L8" i="45"/>
  <c r="B6" i="45"/>
  <c r="M5" i="45"/>
  <c r="I5" i="45"/>
  <c r="D5" i="45"/>
  <c r="N4" i="45"/>
  <c r="S128" i="26"/>
  <c r="S131" i="26"/>
  <c r="S136" i="26"/>
  <c r="S143" i="26"/>
  <c r="S135" i="26"/>
  <c r="S140" i="26"/>
  <c r="S147" i="26"/>
  <c r="T57" i="8"/>
  <c r="L57" i="8"/>
  <c r="N54" i="8"/>
  <c r="I54" i="8"/>
  <c r="P54" i="8" s="1"/>
  <c r="N53" i="8"/>
  <c r="M49" i="8"/>
  <c r="N46" i="8"/>
  <c r="M45" i="8"/>
  <c r="L44" i="8"/>
  <c r="S39" i="8"/>
  <c r="K36" i="8"/>
  <c r="K35" i="8"/>
  <c r="O60" i="8"/>
  <c r="B106" i="13"/>
  <c r="A106" i="13" s="1"/>
  <c r="E106" i="13" s="1"/>
  <c r="B156" i="7"/>
  <c r="A156" i="7" s="1"/>
  <c r="E156" i="7" s="1"/>
  <c r="N23" i="48"/>
  <c r="E23" i="48"/>
  <c r="B105" i="13"/>
  <c r="B155" i="7"/>
  <c r="A155" i="7" s="1"/>
  <c r="E155" i="7" s="1"/>
  <c r="E27" i="48"/>
  <c r="A25" i="48"/>
  <c r="L21" i="48"/>
  <c r="C21" i="48"/>
  <c r="L20" i="48"/>
  <c r="M19" i="48"/>
  <c r="A19" i="48"/>
  <c r="E13" i="48"/>
  <c r="E11" i="48"/>
  <c r="N10" i="48"/>
  <c r="L9" i="48"/>
  <c r="C9" i="48"/>
  <c r="L8" i="48"/>
  <c r="M7" i="48"/>
  <c r="A7" i="48"/>
  <c r="E5" i="48"/>
  <c r="L57" i="48"/>
  <c r="M56" i="48"/>
  <c r="A56" i="48"/>
  <c r="E50" i="48"/>
  <c r="E48" i="48"/>
  <c r="A46" i="48"/>
  <c r="D45" i="48"/>
  <c r="L42" i="48"/>
  <c r="C42" i="48"/>
  <c r="L41" i="48"/>
  <c r="M40" i="48"/>
  <c r="A40" i="48"/>
  <c r="E36" i="48"/>
  <c r="N35" i="48"/>
  <c r="L34" i="48"/>
  <c r="C34" i="48"/>
  <c r="L33" i="48"/>
  <c r="E29" i="43"/>
  <c r="M25" i="43"/>
  <c r="A25" i="43"/>
  <c r="L24" i="43"/>
  <c r="A24" i="43"/>
  <c r="M21" i="43"/>
  <c r="A21" i="43"/>
  <c r="L20" i="43"/>
  <c r="A20" i="43"/>
  <c r="E17" i="43"/>
  <c r="L13" i="43"/>
  <c r="E12" i="43"/>
  <c r="C11" i="43"/>
  <c r="M9" i="43"/>
  <c r="A9" i="43"/>
  <c r="L29" i="45"/>
  <c r="C29" i="45"/>
  <c r="L26" i="45"/>
  <c r="B26" i="45"/>
  <c r="L25" i="45"/>
  <c r="C25" i="45"/>
  <c r="I23" i="45"/>
  <c r="C23" i="45"/>
  <c r="E21" i="45"/>
  <c r="B20" i="45"/>
  <c r="L17" i="45"/>
  <c r="C17" i="45"/>
  <c r="M14" i="45"/>
  <c r="I14" i="45"/>
  <c r="D14" i="45"/>
  <c r="L13" i="45"/>
  <c r="C13" i="45"/>
  <c r="M10" i="45"/>
  <c r="A9" i="45"/>
  <c r="D8" i="45"/>
  <c r="N6" i="45"/>
  <c r="I6" i="45"/>
  <c r="L5" i="45"/>
  <c r="C5" i="45"/>
  <c r="L4" i="45"/>
  <c r="S129" i="26"/>
  <c r="S132" i="26"/>
  <c r="S137" i="26"/>
  <c r="S144" i="26"/>
  <c r="S141" i="26"/>
  <c r="S148" i="26"/>
  <c r="K32" i="8"/>
  <c r="R57" i="8"/>
  <c r="S55" i="8"/>
  <c r="M54" i="8"/>
  <c r="T49" i="8"/>
  <c r="N48" i="8"/>
  <c r="S45" i="8"/>
  <c r="T44" i="8"/>
  <c r="C44" i="8"/>
  <c r="O34" i="8"/>
  <c r="S34" i="8" s="1"/>
  <c r="E34" i="43"/>
  <c r="G214" i="32"/>
  <c r="C214" i="32"/>
  <c r="F214" i="32" s="1"/>
  <c r="E214" i="32" s="1"/>
  <c r="N36" i="43"/>
  <c r="F36" i="43" s="1"/>
  <c r="C65" i="24"/>
  <c r="E33" i="43"/>
  <c r="N37" i="43"/>
  <c r="F37" i="43" s="1"/>
  <c r="N32" i="43"/>
  <c r="F32" i="43" s="1"/>
  <c r="E32" i="43"/>
  <c r="M65" i="24"/>
  <c r="M66" i="24"/>
  <c r="D57" i="8"/>
  <c r="O56" i="8"/>
  <c r="L53" i="8"/>
  <c r="R49" i="8"/>
  <c r="L49" i="8"/>
  <c r="A49" i="8"/>
  <c r="L46" i="8"/>
  <c r="D45" i="8"/>
  <c r="N43" i="8"/>
  <c r="N42" i="8"/>
  <c r="I42" i="8"/>
  <c r="P42" i="8" s="1"/>
  <c r="T41" i="8"/>
  <c r="N39" i="8"/>
  <c r="L37" i="8"/>
  <c r="C37" i="8" s="1"/>
  <c r="N60" i="8"/>
  <c r="M64" i="8"/>
  <c r="N64" i="8" s="1"/>
  <c r="O42" i="8"/>
  <c r="O32" i="8"/>
  <c r="S32" i="8" s="1"/>
  <c r="S57" i="8"/>
  <c r="M57" i="8"/>
  <c r="I57" i="8"/>
  <c r="P57" i="8" s="1"/>
  <c r="A57" i="8"/>
  <c r="N56" i="8"/>
  <c r="A54" i="8"/>
  <c r="C53" i="8"/>
  <c r="O49" i="8"/>
  <c r="S47" i="8"/>
  <c r="T45" i="8"/>
  <c r="N45" i="8"/>
  <c r="I45" i="8"/>
  <c r="P45" i="8" s="1"/>
  <c r="A45" i="8"/>
  <c r="N44" i="8"/>
  <c r="T42" i="8"/>
  <c r="M42" i="8"/>
  <c r="C63" i="8"/>
  <c r="S56" i="8"/>
  <c r="D42" i="8"/>
  <c r="T56" i="8"/>
  <c r="D56" i="8"/>
  <c r="D49" i="8"/>
  <c r="S42" i="8"/>
  <c r="L33" i="8"/>
  <c r="O52" i="8"/>
  <c r="N41" i="8"/>
  <c r="C41" i="8"/>
  <c r="T38" i="8"/>
  <c r="N38" i="8"/>
  <c r="E38" i="8"/>
  <c r="B32" i="8"/>
  <c r="S58" i="8"/>
  <c r="E57" i="8"/>
  <c r="L56" i="8"/>
  <c r="N55" i="8"/>
  <c r="T53" i="8"/>
  <c r="O53" i="8"/>
  <c r="A53" i="8"/>
  <c r="N52" i="8"/>
  <c r="S51" i="8"/>
  <c r="N50" i="8"/>
  <c r="I50" i="8"/>
  <c r="P50" i="8" s="1"/>
  <c r="A50" i="8"/>
  <c r="C48" i="8"/>
  <c r="R46" i="8"/>
  <c r="E45" i="8"/>
  <c r="E42" i="8"/>
  <c r="S41" i="8"/>
  <c r="M41" i="8"/>
  <c r="T40" i="8"/>
  <c r="C40" i="8"/>
  <c r="S38" i="8"/>
  <c r="M38" i="8"/>
  <c r="I38" i="8"/>
  <c r="P38" i="8" s="1"/>
  <c r="D38" i="8"/>
  <c r="M65" i="8"/>
  <c r="N65" i="8" s="1"/>
  <c r="E50" i="8"/>
  <c r="E58" i="8"/>
  <c r="E53" i="8"/>
  <c r="T52" i="8"/>
  <c r="L52" i="8"/>
  <c r="N51" i="8"/>
  <c r="M50" i="8"/>
  <c r="E46" i="8"/>
  <c r="R41" i="8"/>
  <c r="L41" i="8"/>
  <c r="R38" i="8"/>
  <c r="L38" i="8"/>
  <c r="A38" i="8"/>
  <c r="C52" i="8"/>
  <c r="R50" i="8"/>
  <c r="N58" i="8"/>
  <c r="I58" i="8"/>
  <c r="P58" i="8" s="1"/>
  <c r="A58" i="8"/>
  <c r="C57" i="8"/>
  <c r="C56" i="8"/>
  <c r="E54" i="8"/>
  <c r="R53" i="8"/>
  <c r="M53" i="8"/>
  <c r="I53" i="8"/>
  <c r="P53" i="8" s="1"/>
  <c r="D53" i="8"/>
  <c r="S52" i="8"/>
  <c r="D52" i="8"/>
  <c r="S50" i="8"/>
  <c r="E49" i="8"/>
  <c r="T48" i="8"/>
  <c r="L48" i="8"/>
  <c r="N47" i="8"/>
  <c r="M46" i="8"/>
  <c r="I46" i="8"/>
  <c r="P46" i="8" s="1"/>
  <c r="A46" i="8"/>
  <c r="L45" i="8"/>
  <c r="C45" i="8"/>
  <c r="S43" i="8"/>
  <c r="R42" i="8"/>
  <c r="L42" i="8"/>
  <c r="A42" i="8"/>
  <c r="O41" i="8"/>
  <c r="D41" i="8"/>
  <c r="O40" i="8"/>
  <c r="O38" i="8"/>
  <c r="M34" i="8"/>
  <c r="N34" i="8" s="1"/>
  <c r="T60" i="8"/>
  <c r="L60" i="8"/>
  <c r="M66" i="8"/>
  <c r="M62" i="8"/>
  <c r="C62" i="8"/>
  <c r="D60" i="8"/>
  <c r="C60" i="8"/>
  <c r="F60" i="8"/>
  <c r="R60" i="8"/>
  <c r="M60" i="8"/>
  <c r="I60" i="8"/>
  <c r="P60" i="8" s="1"/>
  <c r="E60" i="8"/>
  <c r="F55" i="8"/>
  <c r="B55" i="8"/>
  <c r="F51" i="8"/>
  <c r="B51" i="8"/>
  <c r="F47" i="8"/>
  <c r="B47" i="8"/>
  <c r="F43" i="8"/>
  <c r="B43" i="8"/>
  <c r="F39" i="8"/>
  <c r="B39" i="8"/>
  <c r="B35" i="8"/>
  <c r="N59" i="8"/>
  <c r="B59" i="8"/>
  <c r="R59" i="8"/>
  <c r="M59" i="8"/>
  <c r="I59" i="8"/>
  <c r="P59" i="8" s="1"/>
  <c r="E59" i="8"/>
  <c r="A59" i="8"/>
  <c r="L58" i="8"/>
  <c r="D58" i="8"/>
  <c r="F56" i="8"/>
  <c r="B56" i="8"/>
  <c r="R55" i="8"/>
  <c r="M55" i="8"/>
  <c r="I55" i="8"/>
  <c r="P55" i="8" s="1"/>
  <c r="E55" i="8"/>
  <c r="A55" i="8"/>
  <c r="L54" i="8"/>
  <c r="D54" i="8"/>
  <c r="F52" i="8"/>
  <c r="B52" i="8"/>
  <c r="R51" i="8"/>
  <c r="M51" i="8"/>
  <c r="I51" i="8"/>
  <c r="P51" i="8" s="1"/>
  <c r="E51" i="8"/>
  <c r="A51" i="8"/>
  <c r="L50" i="8"/>
  <c r="D50" i="8"/>
  <c r="F48" i="8"/>
  <c r="B48" i="8"/>
  <c r="R47" i="8"/>
  <c r="M47" i="8"/>
  <c r="I47" i="8"/>
  <c r="P47" i="8" s="1"/>
  <c r="E47" i="8"/>
  <c r="A47" i="8"/>
  <c r="D46" i="8"/>
  <c r="F44" i="8"/>
  <c r="B44" i="8"/>
  <c r="R43" i="8"/>
  <c r="M43" i="8"/>
  <c r="I43" i="8"/>
  <c r="P43" i="8" s="1"/>
  <c r="E43" i="8"/>
  <c r="A43" i="8"/>
  <c r="F40" i="8"/>
  <c r="B40" i="8"/>
  <c r="R39" i="8"/>
  <c r="M39" i="8"/>
  <c r="I39" i="8"/>
  <c r="P39" i="8" s="1"/>
  <c r="E39" i="8"/>
  <c r="A39" i="8"/>
  <c r="B36" i="8"/>
  <c r="C33" i="8"/>
  <c r="L59" i="8"/>
  <c r="D59" i="8"/>
  <c r="T58" i="8"/>
  <c r="O58" i="8"/>
  <c r="C58" i="8"/>
  <c r="F57" i="8"/>
  <c r="R56" i="8"/>
  <c r="M56" i="8"/>
  <c r="I56" i="8"/>
  <c r="P56" i="8" s="1"/>
  <c r="E56" i="8"/>
  <c r="L55" i="8"/>
  <c r="D55" i="8"/>
  <c r="T54" i="8"/>
  <c r="O54" i="8"/>
  <c r="C54" i="8"/>
  <c r="F53" i="8"/>
  <c r="R52" i="8"/>
  <c r="M52" i="8"/>
  <c r="I52" i="8"/>
  <c r="P52" i="8" s="1"/>
  <c r="E52" i="8"/>
  <c r="L51" i="8"/>
  <c r="D51" i="8"/>
  <c r="T50" i="8"/>
  <c r="O50" i="8"/>
  <c r="C50" i="8"/>
  <c r="F49" i="8"/>
  <c r="R48" i="8"/>
  <c r="M48" i="8"/>
  <c r="I48" i="8"/>
  <c r="P48" i="8" s="1"/>
  <c r="E48" i="8"/>
  <c r="L47" i="8"/>
  <c r="D47" i="8"/>
  <c r="T46" i="8"/>
  <c r="O46" i="8"/>
  <c r="C46" i="8"/>
  <c r="F45" i="8"/>
  <c r="R44" i="8"/>
  <c r="M44" i="8"/>
  <c r="I44" i="8"/>
  <c r="P44" i="8" s="1"/>
  <c r="E44" i="8"/>
  <c r="A44" i="8"/>
  <c r="L43" i="8"/>
  <c r="D43" i="8"/>
  <c r="C42" i="8"/>
  <c r="F41" i="8"/>
  <c r="B41" i="8"/>
  <c r="R40" i="8"/>
  <c r="M40" i="8"/>
  <c r="I40" i="8"/>
  <c r="P40" i="8" s="1"/>
  <c r="E40" i="8"/>
  <c r="A40" i="8"/>
  <c r="L39" i="8"/>
  <c r="D39" i="8"/>
  <c r="C38" i="8"/>
  <c r="B37" i="8"/>
  <c r="L35" i="8"/>
  <c r="B33" i="8"/>
  <c r="S59" i="8"/>
  <c r="F59" i="8"/>
  <c r="T59" i="8"/>
  <c r="O59" i="8"/>
  <c r="F58" i="8"/>
  <c r="T55" i="8"/>
  <c r="O55" i="8"/>
  <c r="F54" i="8"/>
  <c r="T51" i="8"/>
  <c r="O51" i="8"/>
  <c r="F50" i="8"/>
  <c r="T47" i="8"/>
  <c r="O47" i="8"/>
  <c r="F46" i="8"/>
  <c r="T43" i="8"/>
  <c r="O43" i="8"/>
  <c r="F42" i="8"/>
  <c r="I41" i="8"/>
  <c r="P41" i="8" s="1"/>
  <c r="E41" i="8"/>
  <c r="L40" i="8"/>
  <c r="T39" i="8"/>
  <c r="O39" i="8"/>
  <c r="F38" i="8"/>
  <c r="M37" i="8"/>
  <c r="N37" i="8" s="1"/>
  <c r="L36" i="8"/>
  <c r="C36" i="8" s="1"/>
  <c r="O35" i="8"/>
  <c r="S35" i="8" s="1"/>
  <c r="M33" i="8"/>
  <c r="N33" i="8" s="1"/>
  <c r="L32" i="8"/>
  <c r="C32" i="8" s="1"/>
  <c r="D27" i="45"/>
  <c r="L27" i="45"/>
  <c r="A24" i="45"/>
  <c r="E24" i="45"/>
  <c r="I24" i="45"/>
  <c r="M24" i="45"/>
  <c r="A18" i="45"/>
  <c r="D7" i="45"/>
  <c r="L7" i="45"/>
  <c r="A7" i="45"/>
  <c r="E7" i="45"/>
  <c r="I7" i="45"/>
  <c r="M7" i="45"/>
  <c r="C7" i="45"/>
  <c r="D28" i="45"/>
  <c r="I27" i="45"/>
  <c r="N22" i="45"/>
  <c r="F22" i="45"/>
  <c r="A22" i="45"/>
  <c r="I18" i="45"/>
  <c r="D15" i="45"/>
  <c r="L15" i="45"/>
  <c r="D11" i="45"/>
  <c r="L11" i="45"/>
  <c r="A11" i="45"/>
  <c r="E11" i="45"/>
  <c r="I11" i="45"/>
  <c r="M11" i="45"/>
  <c r="B7" i="45"/>
  <c r="N28" i="45"/>
  <c r="M27" i="45"/>
  <c r="C27" i="45"/>
  <c r="F26" i="45"/>
  <c r="A26" i="45"/>
  <c r="L24" i="45"/>
  <c r="B24" i="45"/>
  <c r="M22" i="45"/>
  <c r="I22" i="45"/>
  <c r="E22" i="45"/>
  <c r="D19" i="45"/>
  <c r="L19" i="45"/>
  <c r="F19" i="45"/>
  <c r="A19" i="45"/>
  <c r="L18" i="45"/>
  <c r="D18" i="45"/>
  <c r="A16" i="45"/>
  <c r="E16" i="45"/>
  <c r="I16" i="45"/>
  <c r="M16" i="45"/>
  <c r="D16" i="45"/>
  <c r="N15" i="45"/>
  <c r="I15" i="45"/>
  <c r="E15" i="45"/>
  <c r="B14" i="45"/>
  <c r="B11" i="45"/>
  <c r="N7" i="45"/>
  <c r="C6" i="45"/>
  <c r="D6" i="45"/>
  <c r="L6" i="45"/>
  <c r="F6" i="45"/>
  <c r="A27" i="45"/>
  <c r="D24" i="45"/>
  <c r="N18" i="45"/>
  <c r="F18" i="45"/>
  <c r="A28" i="45"/>
  <c r="E28" i="45"/>
  <c r="I28" i="45"/>
  <c r="M28" i="45"/>
  <c r="N27" i="45"/>
  <c r="E27" i="45"/>
  <c r="N24" i="45"/>
  <c r="C24" i="45"/>
  <c r="M18" i="45"/>
  <c r="E18" i="45"/>
  <c r="F15" i="45"/>
  <c r="A15" i="45"/>
  <c r="A12" i="45"/>
  <c r="E12" i="45"/>
  <c r="I12" i="45"/>
  <c r="M12" i="45"/>
  <c r="B12" i="45"/>
  <c r="F12" i="45"/>
  <c r="C12" i="45"/>
  <c r="C11" i="45"/>
  <c r="L28" i="45"/>
  <c r="B28" i="45"/>
  <c r="B27" i="45"/>
  <c r="F24" i="45"/>
  <c r="D23" i="45"/>
  <c r="L23" i="45"/>
  <c r="F23" i="45"/>
  <c r="A23" i="45"/>
  <c r="L22" i="45"/>
  <c r="D22" i="45"/>
  <c r="A20" i="45"/>
  <c r="E20" i="45"/>
  <c r="I20" i="45"/>
  <c r="M20" i="45"/>
  <c r="D20" i="45"/>
  <c r="B18" i="45"/>
  <c r="M15" i="45"/>
  <c r="C15" i="45"/>
  <c r="F14" i="45"/>
  <c r="A14" i="45"/>
  <c r="L12" i="45"/>
  <c r="N11" i="45"/>
  <c r="C10" i="45"/>
  <c r="D10" i="45"/>
  <c r="L10" i="45"/>
  <c r="F10" i="45"/>
  <c r="F7" i="45"/>
  <c r="E6" i="45"/>
  <c r="F8" i="45"/>
  <c r="B8" i="45"/>
  <c r="F4" i="45"/>
  <c r="B4" i="45"/>
  <c r="F29" i="45"/>
  <c r="F25" i="45"/>
  <c r="F21" i="45"/>
  <c r="F17" i="45"/>
  <c r="F13" i="45"/>
  <c r="F9" i="45"/>
  <c r="M8" i="45"/>
  <c r="I8" i="45"/>
  <c r="E8" i="45"/>
  <c r="F5" i="45"/>
  <c r="M4" i="45"/>
  <c r="I4" i="45"/>
  <c r="E4" i="45"/>
  <c r="D8" i="43"/>
  <c r="M5" i="43"/>
  <c r="N5" i="43" s="1"/>
  <c r="C22" i="43"/>
  <c r="E22" i="43"/>
  <c r="D22" i="43"/>
  <c r="L22" i="43"/>
  <c r="I22" i="43"/>
  <c r="A22" i="43"/>
  <c r="M22" i="43"/>
  <c r="C26" i="43"/>
  <c r="A26" i="43"/>
  <c r="I26" i="43"/>
  <c r="D26" i="43"/>
  <c r="L26" i="43"/>
  <c r="E26" i="43"/>
  <c r="M26" i="43"/>
  <c r="B26" i="43"/>
  <c r="C10" i="43"/>
  <c r="E10" i="43"/>
  <c r="M10" i="43"/>
  <c r="D10" i="43"/>
  <c r="L10" i="43"/>
  <c r="A10" i="43"/>
  <c r="I10" i="43"/>
  <c r="B10" i="43"/>
  <c r="B22" i="43"/>
  <c r="N22" i="43"/>
  <c r="C14" i="43"/>
  <c r="I14" i="43"/>
  <c r="D14" i="43"/>
  <c r="L14" i="43"/>
  <c r="A14" i="43"/>
  <c r="E14" i="43"/>
  <c r="M14" i="43"/>
  <c r="B14" i="43"/>
  <c r="L6" i="43"/>
  <c r="M6" i="43" s="1"/>
  <c r="B6" i="43"/>
  <c r="F22" i="43"/>
  <c r="C18" i="43"/>
  <c r="A18" i="43"/>
  <c r="E18" i="43"/>
  <c r="M18" i="43"/>
  <c r="D18" i="43"/>
  <c r="L18" i="43"/>
  <c r="I18" i="43"/>
  <c r="B18" i="43"/>
  <c r="N10" i="43"/>
  <c r="E5" i="43"/>
  <c r="N23" i="43"/>
  <c r="D5" i="43"/>
  <c r="C4" i="43"/>
  <c r="N27" i="43"/>
  <c r="F27" i="43"/>
  <c r="F23" i="43"/>
  <c r="N19" i="43"/>
  <c r="B19" i="43"/>
  <c r="N15" i="43"/>
  <c r="F15" i="43"/>
  <c r="B11" i="43"/>
  <c r="B7" i="43"/>
  <c r="C29" i="43"/>
  <c r="F28" i="43"/>
  <c r="M27" i="43"/>
  <c r="I27" i="43"/>
  <c r="E27" i="43"/>
  <c r="A27" i="43"/>
  <c r="C25" i="43"/>
  <c r="F24" i="43"/>
  <c r="M23" i="43"/>
  <c r="I23" i="43"/>
  <c r="E23" i="43"/>
  <c r="A23" i="43"/>
  <c r="C21" i="43"/>
  <c r="F20" i="43"/>
  <c r="M19" i="43"/>
  <c r="I19" i="43"/>
  <c r="E19" i="43"/>
  <c r="A19" i="43"/>
  <c r="C17" i="43"/>
  <c r="F16" i="43"/>
  <c r="M15" i="43"/>
  <c r="I15" i="43"/>
  <c r="E15" i="43"/>
  <c r="A15" i="43"/>
  <c r="C13" i="43"/>
  <c r="F12" i="43"/>
  <c r="M11" i="43"/>
  <c r="I11" i="43"/>
  <c r="E11" i="43"/>
  <c r="A11" i="43"/>
  <c r="C9" i="43"/>
  <c r="B8" i="43"/>
  <c r="B4" i="43"/>
  <c r="B27" i="43"/>
  <c r="B23" i="43"/>
  <c r="F19" i="43"/>
  <c r="B15" i="43"/>
  <c r="N11" i="43"/>
  <c r="F11" i="43"/>
  <c r="F29" i="43"/>
  <c r="L27" i="43"/>
  <c r="F25" i="43"/>
  <c r="L23" i="43"/>
  <c r="F21" i="43"/>
  <c r="L19" i="43"/>
  <c r="F17" i="43"/>
  <c r="L15" i="43"/>
  <c r="F13" i="43"/>
  <c r="L11" i="43"/>
  <c r="F9" i="43"/>
  <c r="M8" i="43"/>
  <c r="N8" i="43" s="1"/>
  <c r="F8" i="43" s="1"/>
  <c r="L7" i="43"/>
  <c r="C7" i="43" s="1"/>
  <c r="F5" i="43"/>
  <c r="M4" i="43"/>
  <c r="N4" i="43" s="1"/>
  <c r="F4" i="43" s="1"/>
  <c r="N55" i="48"/>
  <c r="B55" i="48"/>
  <c r="F47" i="48"/>
  <c r="B47" i="48"/>
  <c r="B43" i="48"/>
  <c r="N39" i="48"/>
  <c r="F39" i="48"/>
  <c r="B39" i="48"/>
  <c r="F35" i="48"/>
  <c r="B35" i="48"/>
  <c r="C57" i="48"/>
  <c r="F56" i="48"/>
  <c r="B56" i="48"/>
  <c r="M55" i="48"/>
  <c r="I55" i="48"/>
  <c r="E55" i="48"/>
  <c r="A55" i="48"/>
  <c r="C53" i="48"/>
  <c r="F52" i="48"/>
  <c r="B52" i="48"/>
  <c r="M51" i="48"/>
  <c r="I51" i="48"/>
  <c r="E51" i="48"/>
  <c r="A51" i="48"/>
  <c r="C49" i="48"/>
  <c r="F48" i="48"/>
  <c r="B48" i="48"/>
  <c r="M47" i="48"/>
  <c r="I47" i="48"/>
  <c r="E47" i="48"/>
  <c r="A47" i="48"/>
  <c r="C45" i="48"/>
  <c r="F44" i="48"/>
  <c r="B44" i="48"/>
  <c r="M43" i="48"/>
  <c r="I43" i="48"/>
  <c r="E43" i="48"/>
  <c r="A43" i="48"/>
  <c r="C41" i="48"/>
  <c r="F40" i="48"/>
  <c r="B40" i="48"/>
  <c r="M39" i="48"/>
  <c r="I39" i="48"/>
  <c r="E39" i="48"/>
  <c r="A39" i="48"/>
  <c r="C37" i="48"/>
  <c r="F36" i="48"/>
  <c r="B36" i="48"/>
  <c r="M35" i="48"/>
  <c r="I35" i="48"/>
  <c r="E35" i="48"/>
  <c r="A35" i="48"/>
  <c r="C33" i="48"/>
  <c r="F55" i="48"/>
  <c r="F51" i="48"/>
  <c r="F57" i="48"/>
  <c r="B57" i="48"/>
  <c r="L55" i="48"/>
  <c r="D55" i="48"/>
  <c r="F53" i="48"/>
  <c r="B53" i="48"/>
  <c r="L51" i="48"/>
  <c r="D51" i="48"/>
  <c r="F49" i="48"/>
  <c r="B49" i="48"/>
  <c r="L47" i="48"/>
  <c r="D47" i="48"/>
  <c r="F45" i="48"/>
  <c r="B45" i="48"/>
  <c r="L43" i="48"/>
  <c r="D43" i="48"/>
  <c r="F41" i="48"/>
  <c r="B41" i="48"/>
  <c r="L39" i="48"/>
  <c r="D39" i="48"/>
  <c r="F37" i="48"/>
  <c r="B37" i="48"/>
  <c r="L35" i="48"/>
  <c r="D35" i="48"/>
  <c r="F33" i="48"/>
  <c r="B33" i="48"/>
  <c r="N51" i="48"/>
  <c r="B51" i="48"/>
  <c r="N47" i="48"/>
  <c r="N43" i="48"/>
  <c r="F43" i="48"/>
  <c r="M57" i="48"/>
  <c r="I57" i="48"/>
  <c r="E57" i="48"/>
  <c r="L56" i="48"/>
  <c r="F54" i="48"/>
  <c r="M53" i="48"/>
  <c r="I53" i="48"/>
  <c r="E53" i="48"/>
  <c r="L52" i="48"/>
  <c r="F50" i="48"/>
  <c r="M49" i="48"/>
  <c r="I49" i="48"/>
  <c r="E49" i="48"/>
  <c r="L48" i="48"/>
  <c r="F46" i="48"/>
  <c r="M45" i="48"/>
  <c r="I45" i="48"/>
  <c r="E45" i="48"/>
  <c r="L44" i="48"/>
  <c r="F42" i="48"/>
  <c r="M41" i="48"/>
  <c r="I41" i="48"/>
  <c r="E41" i="48"/>
  <c r="L40" i="48"/>
  <c r="F38" i="48"/>
  <c r="M37" i="48"/>
  <c r="I37" i="48"/>
  <c r="E37" i="48"/>
  <c r="F34" i="48"/>
  <c r="M33" i="48"/>
  <c r="I33" i="48"/>
  <c r="E33" i="48"/>
  <c r="N26" i="48"/>
  <c r="F26" i="48"/>
  <c r="N22" i="48"/>
  <c r="F22" i="48"/>
  <c r="B22" i="48"/>
  <c r="N18" i="48"/>
  <c r="F18" i="48"/>
  <c r="B14" i="48"/>
  <c r="F10" i="48"/>
  <c r="B10" i="48"/>
  <c r="F6" i="48"/>
  <c r="B6" i="48"/>
  <c r="C28" i="48"/>
  <c r="F27" i="48"/>
  <c r="B27" i="48"/>
  <c r="M26" i="48"/>
  <c r="I26" i="48"/>
  <c r="E26" i="48"/>
  <c r="A26" i="48"/>
  <c r="C24" i="48"/>
  <c r="F23" i="48"/>
  <c r="B23" i="48"/>
  <c r="M22" i="48"/>
  <c r="I22" i="48"/>
  <c r="E22" i="48"/>
  <c r="A22" i="48"/>
  <c r="C20" i="48"/>
  <c r="F19" i="48"/>
  <c r="B19" i="48"/>
  <c r="M18" i="48"/>
  <c r="I18" i="48"/>
  <c r="E18" i="48"/>
  <c r="A18" i="48"/>
  <c r="C16" i="48"/>
  <c r="F15" i="48"/>
  <c r="B15" i="48"/>
  <c r="M14" i="48"/>
  <c r="I14" i="48"/>
  <c r="E14" i="48"/>
  <c r="A14" i="48"/>
  <c r="C12" i="48"/>
  <c r="F11" i="48"/>
  <c r="B11" i="48"/>
  <c r="M10" i="48"/>
  <c r="I10" i="48"/>
  <c r="E10" i="48"/>
  <c r="A10" i="48"/>
  <c r="C8" i="48"/>
  <c r="F7" i="48"/>
  <c r="B7" i="48"/>
  <c r="M6" i="48"/>
  <c r="I6" i="48"/>
  <c r="E6" i="48"/>
  <c r="A6" i="48"/>
  <c r="C4" i="48"/>
  <c r="L26" i="48"/>
  <c r="D26" i="48"/>
  <c r="F24" i="48"/>
  <c r="B24" i="48"/>
  <c r="D22" i="48"/>
  <c r="F20" i="48"/>
  <c r="B20" i="48"/>
  <c r="L18" i="48"/>
  <c r="D18" i="48"/>
  <c r="F16" i="48"/>
  <c r="B16" i="48"/>
  <c r="L14" i="48"/>
  <c r="D14" i="48"/>
  <c r="F12" i="48"/>
  <c r="B12" i="48"/>
  <c r="L10" i="48"/>
  <c r="D10" i="48"/>
  <c r="F8" i="48"/>
  <c r="B8" i="48"/>
  <c r="L6" i="48"/>
  <c r="D6" i="48"/>
  <c r="F4" i="48"/>
  <c r="B4" i="48"/>
  <c r="B26" i="48"/>
  <c r="B18" i="48"/>
  <c r="N14" i="48"/>
  <c r="F14" i="48"/>
  <c r="F28" i="48"/>
  <c r="B28" i="48"/>
  <c r="N24" i="48"/>
  <c r="L22" i="48"/>
  <c r="F29" i="48"/>
  <c r="M28" i="48"/>
  <c r="I28" i="48"/>
  <c r="E28" i="48"/>
  <c r="F25" i="48"/>
  <c r="M24" i="48"/>
  <c r="I24" i="48"/>
  <c r="E24" i="48"/>
  <c r="F21" i="48"/>
  <c r="M20" i="48"/>
  <c r="I20" i="48"/>
  <c r="E20" i="48"/>
  <c r="L19" i="48"/>
  <c r="F17" i="48"/>
  <c r="M16" i="48"/>
  <c r="I16" i="48"/>
  <c r="E16" i="48"/>
  <c r="L15" i="48"/>
  <c r="F13" i="48"/>
  <c r="M12" i="48"/>
  <c r="I12" i="48"/>
  <c r="E12" i="48"/>
  <c r="L11" i="48"/>
  <c r="F9" i="48"/>
  <c r="M8" i="48"/>
  <c r="I8" i="48"/>
  <c r="E8" i="48"/>
  <c r="L7" i="48"/>
  <c r="F5" i="48"/>
  <c r="M4" i="48"/>
  <c r="I4" i="48"/>
  <c r="E4" i="48"/>
  <c r="B212" i="32"/>
  <c r="C212" i="32"/>
  <c r="F212" i="32" s="1"/>
  <c r="E212" i="32" s="1"/>
  <c r="G212" i="32"/>
  <c r="B213" i="32"/>
  <c r="C213" i="32"/>
  <c r="F213" i="32" s="1"/>
  <c r="E213" i="32" s="1"/>
  <c r="G213" i="32"/>
  <c r="A105" i="13" l="1"/>
  <c r="E105" i="13" s="1"/>
  <c r="E8" i="43"/>
  <c r="N66" i="24"/>
  <c r="N65" i="24"/>
  <c r="N66" i="8"/>
  <c r="N62" i="8"/>
  <c r="M35" i="8"/>
  <c r="C35" i="8"/>
  <c r="M36" i="8"/>
  <c r="M32" i="8"/>
  <c r="N6" i="43"/>
  <c r="F6" i="43" s="1"/>
  <c r="E6" i="43"/>
  <c r="C6" i="43"/>
  <c r="D6" i="43"/>
  <c r="E4" i="43"/>
  <c r="M7" i="43"/>
  <c r="D7" i="43"/>
  <c r="P57" i="48"/>
  <c r="P49" i="48"/>
  <c r="R48" i="48"/>
  <c r="P48" i="48"/>
  <c r="R47" i="48"/>
  <c r="P47" i="48"/>
  <c r="R46" i="48"/>
  <c r="P46" i="48"/>
  <c r="R45" i="48"/>
  <c r="P45" i="48"/>
  <c r="R44" i="48"/>
  <c r="P44" i="48"/>
  <c r="R43" i="48"/>
  <c r="P43" i="48"/>
  <c r="R42" i="48"/>
  <c r="P42" i="48"/>
  <c r="R41" i="48"/>
  <c r="P41" i="48"/>
  <c r="R40" i="48"/>
  <c r="P40" i="48"/>
  <c r="R39" i="48"/>
  <c r="P39" i="48"/>
  <c r="R38" i="48"/>
  <c r="P38" i="48"/>
  <c r="R37" i="48"/>
  <c r="P37" i="48"/>
  <c r="R36" i="48"/>
  <c r="P36" i="48"/>
  <c r="R35" i="48"/>
  <c r="P35" i="48"/>
  <c r="R34" i="48"/>
  <c r="P34" i="48"/>
  <c r="R33" i="48"/>
  <c r="P33" i="48"/>
  <c r="R32" i="48"/>
  <c r="P32" i="48"/>
  <c r="P31" i="48"/>
  <c r="R30" i="48"/>
  <c r="P30" i="48"/>
  <c r="R29" i="48"/>
  <c r="P29" i="48"/>
  <c r="P28" i="48"/>
  <c r="R28" i="48"/>
  <c r="R27" i="48"/>
  <c r="P27" i="48"/>
  <c r="P26" i="48"/>
  <c r="R25" i="48"/>
  <c r="P25" i="48"/>
  <c r="P24" i="48"/>
  <c r="R24" i="48"/>
  <c r="R23" i="48"/>
  <c r="P23" i="48"/>
  <c r="P22" i="48"/>
  <c r="R21" i="48"/>
  <c r="P21" i="48"/>
  <c r="P20" i="48"/>
  <c r="R19" i="48"/>
  <c r="P19" i="48"/>
  <c r="P18" i="48"/>
  <c r="R17" i="48"/>
  <c r="P17" i="48"/>
  <c r="P16" i="48"/>
  <c r="R15" i="48"/>
  <c r="P15" i="48"/>
  <c r="P14" i="48"/>
  <c r="R13" i="48"/>
  <c r="P13" i="48"/>
  <c r="P12" i="48"/>
  <c r="R11" i="48"/>
  <c r="P11" i="48"/>
  <c r="P10" i="48"/>
  <c r="R9" i="48"/>
  <c r="P9" i="48"/>
  <c r="P8" i="48"/>
  <c r="R7" i="48"/>
  <c r="P7" i="48"/>
  <c r="P6" i="48"/>
  <c r="R5" i="48"/>
  <c r="P5" i="48"/>
  <c r="P4" i="48"/>
  <c r="P3" i="48"/>
  <c r="L3" i="48"/>
  <c r="M3" i="48" s="1"/>
  <c r="I3" i="48"/>
  <c r="A3" i="48" s="1"/>
  <c r="B3" i="48"/>
  <c r="Q2" i="48"/>
  <c r="Q50" i="48" s="1"/>
  <c r="G9" i="26"/>
  <c r="H9" i="26"/>
  <c r="J9" i="26"/>
  <c r="B9" i="26" s="1"/>
  <c r="K9" i="26"/>
  <c r="O9" i="26"/>
  <c r="G10" i="26"/>
  <c r="H10" i="26"/>
  <c r="J10" i="26"/>
  <c r="A10" i="26" s="1"/>
  <c r="K10" i="26"/>
  <c r="O10" i="26"/>
  <c r="G11" i="26"/>
  <c r="H11" i="26"/>
  <c r="J11" i="26"/>
  <c r="F11" i="26" s="1"/>
  <c r="K11" i="26"/>
  <c r="O11" i="26"/>
  <c r="G12" i="26"/>
  <c r="H12" i="26"/>
  <c r="J12" i="26"/>
  <c r="A12" i="26" s="1"/>
  <c r="K12" i="26"/>
  <c r="O12" i="26"/>
  <c r="G13" i="26"/>
  <c r="H13" i="26"/>
  <c r="J13" i="26"/>
  <c r="B13" i="26" s="1"/>
  <c r="K13" i="26"/>
  <c r="O13" i="26"/>
  <c r="G14" i="26"/>
  <c r="H14" i="26"/>
  <c r="J14" i="26"/>
  <c r="C14" i="26" s="1"/>
  <c r="K14" i="26"/>
  <c r="O14" i="26"/>
  <c r="G15" i="26"/>
  <c r="H15" i="26"/>
  <c r="J15" i="26"/>
  <c r="C15" i="26" s="1"/>
  <c r="K15" i="26"/>
  <c r="O15" i="26"/>
  <c r="G16" i="26"/>
  <c r="H16" i="26"/>
  <c r="J16" i="26"/>
  <c r="F16" i="26" s="1"/>
  <c r="K16" i="26"/>
  <c r="O16" i="26"/>
  <c r="G17" i="26"/>
  <c r="H17" i="26"/>
  <c r="J17" i="26"/>
  <c r="B17" i="26" s="1"/>
  <c r="K17" i="26"/>
  <c r="O17" i="26"/>
  <c r="G18" i="26"/>
  <c r="H18" i="26"/>
  <c r="J18" i="26"/>
  <c r="C18" i="26" s="1"/>
  <c r="K18" i="26"/>
  <c r="O18" i="26"/>
  <c r="G19" i="26"/>
  <c r="H19" i="26"/>
  <c r="J19" i="26"/>
  <c r="B19" i="26" s="1"/>
  <c r="K19" i="26"/>
  <c r="O19" i="26"/>
  <c r="G20" i="26"/>
  <c r="H20" i="26"/>
  <c r="J20" i="26"/>
  <c r="F20" i="26" s="1"/>
  <c r="K20" i="26"/>
  <c r="O20" i="26"/>
  <c r="G21" i="26"/>
  <c r="H21" i="26"/>
  <c r="J21" i="26"/>
  <c r="B21" i="26" s="1"/>
  <c r="K21" i="26"/>
  <c r="O21" i="26"/>
  <c r="G22" i="26"/>
  <c r="H22" i="26"/>
  <c r="J22" i="26"/>
  <c r="C22" i="26" s="1"/>
  <c r="K22" i="26"/>
  <c r="O22" i="26"/>
  <c r="G23" i="26"/>
  <c r="H23" i="26"/>
  <c r="J23" i="26"/>
  <c r="B23" i="26" s="1"/>
  <c r="K23" i="26"/>
  <c r="O23" i="26"/>
  <c r="G24" i="26"/>
  <c r="H24" i="26"/>
  <c r="J24" i="26"/>
  <c r="C24" i="26" s="1"/>
  <c r="K24" i="26"/>
  <c r="O24" i="26"/>
  <c r="G25" i="26"/>
  <c r="H25" i="26"/>
  <c r="J25" i="26"/>
  <c r="B25" i="26" s="1"/>
  <c r="K25" i="26"/>
  <c r="L25" i="26"/>
  <c r="O25" i="26"/>
  <c r="G26" i="26"/>
  <c r="H26" i="26"/>
  <c r="J26" i="26"/>
  <c r="C26" i="26" s="1"/>
  <c r="K26" i="26"/>
  <c r="O26" i="26"/>
  <c r="G27" i="26"/>
  <c r="H27" i="26"/>
  <c r="J27" i="26"/>
  <c r="E27" i="26" s="1"/>
  <c r="K27" i="26"/>
  <c r="M27" i="26"/>
  <c r="O27" i="26"/>
  <c r="G28" i="26"/>
  <c r="H28" i="26"/>
  <c r="J28" i="26"/>
  <c r="B28" i="26" s="1"/>
  <c r="K28" i="26"/>
  <c r="O28" i="26"/>
  <c r="G29" i="26"/>
  <c r="H29" i="26"/>
  <c r="J29" i="26"/>
  <c r="B29" i="26" s="1"/>
  <c r="K29" i="26"/>
  <c r="N29" i="26"/>
  <c r="O29" i="26"/>
  <c r="G4" i="25"/>
  <c r="H4" i="25"/>
  <c r="J4" i="25"/>
  <c r="A4" i="25" s="1"/>
  <c r="K4" i="25"/>
  <c r="G5" i="25"/>
  <c r="H5" i="25"/>
  <c r="J5" i="25"/>
  <c r="B5" i="25" s="1"/>
  <c r="K5" i="25"/>
  <c r="G6" i="25"/>
  <c r="H6" i="25"/>
  <c r="J6" i="25"/>
  <c r="E6" i="25" s="1"/>
  <c r="K6" i="25"/>
  <c r="G7" i="25"/>
  <c r="H7" i="25"/>
  <c r="J7" i="25"/>
  <c r="F7" i="25" s="1"/>
  <c r="K7" i="25"/>
  <c r="G8" i="25"/>
  <c r="H8" i="25"/>
  <c r="J8" i="25"/>
  <c r="A8" i="25" s="1"/>
  <c r="K8" i="25"/>
  <c r="G9" i="25"/>
  <c r="H9" i="25"/>
  <c r="J9" i="25"/>
  <c r="B9" i="25" s="1"/>
  <c r="K9" i="25"/>
  <c r="G10" i="25"/>
  <c r="H10" i="25"/>
  <c r="J10" i="25"/>
  <c r="K10" i="25"/>
  <c r="G11" i="25"/>
  <c r="H11" i="25"/>
  <c r="J11" i="25"/>
  <c r="F11" i="25" s="1"/>
  <c r="K11" i="25"/>
  <c r="G12" i="25"/>
  <c r="H12" i="25"/>
  <c r="J12" i="25"/>
  <c r="A12" i="25" s="1"/>
  <c r="K12" i="25"/>
  <c r="G13" i="25"/>
  <c r="H13" i="25"/>
  <c r="J13" i="25"/>
  <c r="B13" i="25" s="1"/>
  <c r="K13" i="25"/>
  <c r="G14" i="25"/>
  <c r="H14" i="25"/>
  <c r="J14" i="25"/>
  <c r="A14" i="25" s="1"/>
  <c r="K14" i="25"/>
  <c r="G15" i="25"/>
  <c r="H15" i="25"/>
  <c r="J15" i="25"/>
  <c r="F15" i="25" s="1"/>
  <c r="K15" i="25"/>
  <c r="G16" i="25"/>
  <c r="H16" i="25"/>
  <c r="J16" i="25"/>
  <c r="A16" i="25" s="1"/>
  <c r="K16" i="25"/>
  <c r="G17" i="25"/>
  <c r="H17" i="25"/>
  <c r="J17" i="25"/>
  <c r="B17" i="25" s="1"/>
  <c r="K17" i="25"/>
  <c r="G18" i="25"/>
  <c r="H18" i="25"/>
  <c r="J18" i="25"/>
  <c r="K18" i="25"/>
  <c r="G19" i="25"/>
  <c r="H19" i="25"/>
  <c r="J19" i="25"/>
  <c r="F19" i="25" s="1"/>
  <c r="K19" i="25"/>
  <c r="G20" i="25"/>
  <c r="H20" i="25"/>
  <c r="J20" i="25"/>
  <c r="A20" i="25" s="1"/>
  <c r="K20" i="25"/>
  <c r="G21" i="25"/>
  <c r="H21" i="25"/>
  <c r="J21" i="25"/>
  <c r="B21" i="25" s="1"/>
  <c r="K21" i="25"/>
  <c r="N21" i="25"/>
  <c r="G22" i="25"/>
  <c r="H22" i="25"/>
  <c r="J22" i="25"/>
  <c r="E22" i="25" s="1"/>
  <c r="K22" i="25"/>
  <c r="G23" i="25"/>
  <c r="H23" i="25"/>
  <c r="J23" i="25"/>
  <c r="B23" i="25" s="1"/>
  <c r="K23" i="25"/>
  <c r="G24" i="25"/>
  <c r="H24" i="25"/>
  <c r="J24" i="25"/>
  <c r="A24" i="25" s="1"/>
  <c r="K24" i="25"/>
  <c r="G25" i="25"/>
  <c r="H25" i="25"/>
  <c r="J25" i="25"/>
  <c r="B25" i="25" s="1"/>
  <c r="K25" i="25"/>
  <c r="M25" i="25"/>
  <c r="G26" i="25"/>
  <c r="H26" i="25"/>
  <c r="J26" i="25"/>
  <c r="K26" i="25"/>
  <c r="G27" i="25"/>
  <c r="H27" i="25"/>
  <c r="J27" i="25"/>
  <c r="B27" i="25" s="1"/>
  <c r="K27" i="25"/>
  <c r="G28" i="25"/>
  <c r="H28" i="25"/>
  <c r="J28" i="25"/>
  <c r="C28" i="25" s="1"/>
  <c r="K28" i="25"/>
  <c r="G29" i="25"/>
  <c r="H29" i="25"/>
  <c r="J29" i="25"/>
  <c r="B29" i="25" s="1"/>
  <c r="K29" i="25"/>
  <c r="K3" i="25"/>
  <c r="J3" i="25"/>
  <c r="O3" i="25" s="1"/>
  <c r="H3" i="25"/>
  <c r="G3" i="25"/>
  <c r="N13" i="26" l="1"/>
  <c r="O9" i="25"/>
  <c r="M13" i="26"/>
  <c r="N9" i="25"/>
  <c r="N25" i="26"/>
  <c r="L21" i="25"/>
  <c r="L9" i="25"/>
  <c r="L29" i="26"/>
  <c r="M9" i="26"/>
  <c r="N20" i="25"/>
  <c r="N6" i="25"/>
  <c r="F24" i="26"/>
  <c r="L21" i="26"/>
  <c r="O29" i="25"/>
  <c r="L29" i="25"/>
  <c r="O24" i="25"/>
  <c r="O19" i="25"/>
  <c r="O8" i="25"/>
  <c r="N5" i="25"/>
  <c r="N24" i="26"/>
  <c r="M23" i="26"/>
  <c r="A21" i="26"/>
  <c r="N18" i="26"/>
  <c r="N25" i="25"/>
  <c r="I25" i="25"/>
  <c r="L8" i="25"/>
  <c r="I6" i="25"/>
  <c r="L24" i="26"/>
  <c r="A22" i="25"/>
  <c r="C5" i="25"/>
  <c r="C13" i="26"/>
  <c r="N29" i="25"/>
  <c r="L25" i="25"/>
  <c r="L24" i="25"/>
  <c r="I22" i="25"/>
  <c r="C21" i="25"/>
  <c r="N19" i="25"/>
  <c r="C9" i="25"/>
  <c r="M5" i="25"/>
  <c r="I5" i="25"/>
  <c r="O4" i="25"/>
  <c r="I13" i="26"/>
  <c r="C29" i="25"/>
  <c r="M29" i="25"/>
  <c r="I29" i="25"/>
  <c r="O25" i="25"/>
  <c r="N22" i="25"/>
  <c r="M21" i="25"/>
  <c r="I21" i="25"/>
  <c r="O20" i="25"/>
  <c r="M9" i="25"/>
  <c r="I9" i="25"/>
  <c r="A9" i="25"/>
  <c r="L5" i="25"/>
  <c r="N4" i="25"/>
  <c r="A29" i="26"/>
  <c r="A25" i="26"/>
  <c r="N14" i="26"/>
  <c r="L13" i="26"/>
  <c r="C25" i="25"/>
  <c r="D12" i="25"/>
  <c r="A6" i="25"/>
  <c r="N21" i="26"/>
  <c r="O28" i="25"/>
  <c r="L28" i="25"/>
  <c r="A29" i="25"/>
  <c r="F28" i="25"/>
  <c r="D25" i="25"/>
  <c r="N24" i="25"/>
  <c r="M22" i="25"/>
  <c r="D21" i="25"/>
  <c r="L20" i="25"/>
  <c r="O16" i="25"/>
  <c r="A13" i="25"/>
  <c r="D9" i="25"/>
  <c r="N8" i="25"/>
  <c r="M6" i="25"/>
  <c r="D5" i="25"/>
  <c r="L4" i="25"/>
  <c r="M29" i="26"/>
  <c r="I29" i="26"/>
  <c r="C29" i="26"/>
  <c r="N27" i="26"/>
  <c r="I27" i="26"/>
  <c r="B27" i="26"/>
  <c r="M25" i="26"/>
  <c r="I25" i="26"/>
  <c r="C25" i="26"/>
  <c r="M21" i="26"/>
  <c r="I21" i="26"/>
  <c r="C21" i="26"/>
  <c r="D13" i="26"/>
  <c r="D29" i="25"/>
  <c r="N28" i="25"/>
  <c r="A25" i="25"/>
  <c r="D24" i="25"/>
  <c r="B22" i="25"/>
  <c r="O13" i="25"/>
  <c r="B11" i="25"/>
  <c r="D8" i="25"/>
  <c r="B6" i="25"/>
  <c r="B24" i="26"/>
  <c r="A13" i="26"/>
  <c r="D9" i="26"/>
  <c r="B28" i="25"/>
  <c r="N17" i="25"/>
  <c r="N13" i="25"/>
  <c r="D29" i="26"/>
  <c r="C27" i="26"/>
  <c r="D25" i="26"/>
  <c r="D21" i="26"/>
  <c r="N9" i="26"/>
  <c r="I9" i="26"/>
  <c r="N35" i="8"/>
  <c r="N36" i="8"/>
  <c r="N32" i="8"/>
  <c r="N7" i="43"/>
  <c r="F7" i="43" s="1"/>
  <c r="E7" i="43"/>
  <c r="C3" i="48"/>
  <c r="R12" i="48"/>
  <c r="R8" i="48"/>
  <c r="R16" i="48"/>
  <c r="R4" i="48"/>
  <c r="R20" i="48"/>
  <c r="N3" i="48"/>
  <c r="R6" i="48"/>
  <c r="R10" i="48"/>
  <c r="R14" i="48"/>
  <c r="R18" i="48"/>
  <c r="R22" i="48"/>
  <c r="R26" i="48"/>
  <c r="P53" i="48"/>
  <c r="E29" i="26"/>
  <c r="E25" i="26"/>
  <c r="C23" i="26"/>
  <c r="E21" i="26"/>
  <c r="M18" i="26"/>
  <c r="I18" i="26"/>
  <c r="D18" i="26"/>
  <c r="M17" i="26"/>
  <c r="I17" i="26"/>
  <c r="D17" i="26"/>
  <c r="L14" i="26"/>
  <c r="E13" i="26"/>
  <c r="L9" i="26"/>
  <c r="C9" i="26"/>
  <c r="B20" i="26"/>
  <c r="E18" i="26"/>
  <c r="N17" i="26"/>
  <c r="C12" i="26"/>
  <c r="N26" i="26"/>
  <c r="L20" i="26"/>
  <c r="L18" i="26"/>
  <c r="B18" i="26"/>
  <c r="L17" i="26"/>
  <c r="C17" i="26"/>
  <c r="D14" i="26"/>
  <c r="L12" i="26"/>
  <c r="N11" i="26"/>
  <c r="A9" i="26"/>
  <c r="E17" i="26"/>
  <c r="B26" i="26"/>
  <c r="A17" i="26"/>
  <c r="B14" i="26"/>
  <c r="D12" i="26"/>
  <c r="B11" i="26"/>
  <c r="E9" i="26"/>
  <c r="D28" i="26"/>
  <c r="N22" i="26"/>
  <c r="F15" i="26"/>
  <c r="A15" i="26"/>
  <c r="N28" i="26"/>
  <c r="C28" i="26"/>
  <c r="F26" i="26"/>
  <c r="A26" i="26"/>
  <c r="M22" i="26"/>
  <c r="I22" i="26"/>
  <c r="E22" i="26"/>
  <c r="D19" i="26"/>
  <c r="L19" i="26"/>
  <c r="F19" i="26"/>
  <c r="A19" i="26"/>
  <c r="A16" i="26"/>
  <c r="E16" i="26"/>
  <c r="I16" i="26"/>
  <c r="M16" i="26"/>
  <c r="D16" i="26"/>
  <c r="N15" i="26"/>
  <c r="I15" i="26"/>
  <c r="E15" i="26"/>
  <c r="C10" i="26"/>
  <c r="L10" i="26"/>
  <c r="D10" i="26"/>
  <c r="F10" i="26"/>
  <c r="F22" i="26"/>
  <c r="L28" i="26"/>
  <c r="M26" i="26"/>
  <c r="I26" i="26"/>
  <c r="E26" i="26"/>
  <c r="D23" i="26"/>
  <c r="L23" i="26"/>
  <c r="F23" i="26"/>
  <c r="A23" i="26"/>
  <c r="L22" i="26"/>
  <c r="D22" i="26"/>
  <c r="A20" i="26"/>
  <c r="E20" i="26"/>
  <c r="I20" i="26"/>
  <c r="M20" i="26"/>
  <c r="D20" i="26"/>
  <c r="N19" i="26"/>
  <c r="I19" i="26"/>
  <c r="E19" i="26"/>
  <c r="N16" i="26"/>
  <c r="C16" i="26"/>
  <c r="M15" i="26"/>
  <c r="F14" i="26"/>
  <c r="A14" i="26"/>
  <c r="N10" i="26"/>
  <c r="I10" i="26"/>
  <c r="E10" i="26"/>
  <c r="A28" i="26"/>
  <c r="E28" i="26"/>
  <c r="I28" i="26"/>
  <c r="M28" i="26"/>
  <c r="A22" i="26"/>
  <c r="D15" i="26"/>
  <c r="L15" i="26"/>
  <c r="F28" i="26"/>
  <c r="D27" i="26"/>
  <c r="L27" i="26"/>
  <c r="F27" i="26"/>
  <c r="A27" i="26"/>
  <c r="L26" i="26"/>
  <c r="D26" i="26"/>
  <c r="A24" i="26"/>
  <c r="E24" i="26"/>
  <c r="I24" i="26"/>
  <c r="M24" i="26"/>
  <c r="D24" i="26"/>
  <c r="N23" i="26"/>
  <c r="I23" i="26"/>
  <c r="E23" i="26"/>
  <c r="B22" i="26"/>
  <c r="N20" i="26"/>
  <c r="C20" i="26"/>
  <c r="M19" i="26"/>
  <c r="C19" i="26"/>
  <c r="F18" i="26"/>
  <c r="A18" i="26"/>
  <c r="L16" i="26"/>
  <c r="B16" i="26"/>
  <c r="B15" i="26"/>
  <c r="M14" i="26"/>
  <c r="I14" i="26"/>
  <c r="E14" i="26"/>
  <c r="D11" i="26"/>
  <c r="L11" i="26"/>
  <c r="A11" i="26"/>
  <c r="E11" i="26"/>
  <c r="I11" i="26"/>
  <c r="M11" i="26"/>
  <c r="C11" i="26"/>
  <c r="M10" i="26"/>
  <c r="B10" i="26"/>
  <c r="N12" i="26"/>
  <c r="F12" i="26"/>
  <c r="B12" i="26"/>
  <c r="F29" i="26"/>
  <c r="F25" i="26"/>
  <c r="F21" i="26"/>
  <c r="F17" i="26"/>
  <c r="F13" i="26"/>
  <c r="M12" i="26"/>
  <c r="I12" i="26"/>
  <c r="E12" i="26"/>
  <c r="F9" i="26"/>
  <c r="E17" i="25"/>
  <c r="C16" i="25"/>
  <c r="D17" i="25"/>
  <c r="E13" i="25"/>
  <c r="O12" i="25"/>
  <c r="E29" i="25"/>
  <c r="E25" i="25"/>
  <c r="C24" i="25"/>
  <c r="O21" i="25"/>
  <c r="A21" i="25"/>
  <c r="D20" i="25"/>
  <c r="B19" i="25"/>
  <c r="L17" i="25"/>
  <c r="C17" i="25"/>
  <c r="L16" i="25"/>
  <c r="N14" i="25"/>
  <c r="I14" i="25"/>
  <c r="B14" i="25"/>
  <c r="M13" i="25"/>
  <c r="I13" i="25"/>
  <c r="D13" i="25"/>
  <c r="N12" i="25"/>
  <c r="O11" i="25"/>
  <c r="E9" i="25"/>
  <c r="C8" i="25"/>
  <c r="O5" i="25"/>
  <c r="A5" i="25"/>
  <c r="D4" i="25"/>
  <c r="M17" i="25"/>
  <c r="I17" i="25"/>
  <c r="N16" i="25"/>
  <c r="E14" i="25"/>
  <c r="C12" i="25"/>
  <c r="F23" i="25"/>
  <c r="E21" i="25"/>
  <c r="C20" i="25"/>
  <c r="O17" i="25"/>
  <c r="A17" i="25"/>
  <c r="D16" i="25"/>
  <c r="M14" i="25"/>
  <c r="L13" i="25"/>
  <c r="C13" i="25"/>
  <c r="L12" i="25"/>
  <c r="N11" i="25"/>
  <c r="E5" i="25"/>
  <c r="C4" i="25"/>
  <c r="C26" i="25"/>
  <c r="O26" i="25"/>
  <c r="D26" i="25"/>
  <c r="L26" i="25"/>
  <c r="F26" i="25"/>
  <c r="C18" i="25"/>
  <c r="O18" i="25"/>
  <c r="D18" i="25"/>
  <c r="L18" i="25"/>
  <c r="F18" i="25"/>
  <c r="C10" i="25"/>
  <c r="O10" i="25"/>
  <c r="D10" i="25"/>
  <c r="L10" i="25"/>
  <c r="F10" i="25"/>
  <c r="D27" i="25"/>
  <c r="L27" i="25"/>
  <c r="A27" i="25"/>
  <c r="N26" i="25"/>
  <c r="E26" i="25"/>
  <c r="C23" i="25"/>
  <c r="I10" i="25"/>
  <c r="E10" i="25"/>
  <c r="D7" i="25"/>
  <c r="L7" i="25"/>
  <c r="A7" i="25"/>
  <c r="E7" i="25"/>
  <c r="I7" i="25"/>
  <c r="M7" i="25"/>
  <c r="C7" i="25"/>
  <c r="F27" i="25"/>
  <c r="I26" i="25"/>
  <c r="N18" i="25"/>
  <c r="E18" i="25"/>
  <c r="D15" i="25"/>
  <c r="L15" i="25"/>
  <c r="A15" i="25"/>
  <c r="E15" i="25"/>
  <c r="I15" i="25"/>
  <c r="M15" i="25"/>
  <c r="C15" i="25"/>
  <c r="N10" i="25"/>
  <c r="A28" i="25"/>
  <c r="E28" i="25"/>
  <c r="I28" i="25"/>
  <c r="M28" i="25"/>
  <c r="D28" i="25"/>
  <c r="N27" i="25"/>
  <c r="I27" i="25"/>
  <c r="E27" i="25"/>
  <c r="M26" i="25"/>
  <c r="B26" i="25"/>
  <c r="O23" i="25"/>
  <c r="C22" i="25"/>
  <c r="O22" i="25"/>
  <c r="D22" i="25"/>
  <c r="L22" i="25"/>
  <c r="F22" i="25"/>
  <c r="M18" i="25"/>
  <c r="B18" i="25"/>
  <c r="O15" i="25"/>
  <c r="B15" i="25"/>
  <c r="C14" i="25"/>
  <c r="O14" i="25"/>
  <c r="D14" i="25"/>
  <c r="L14" i="25"/>
  <c r="F14" i="25"/>
  <c r="M10" i="25"/>
  <c r="B10" i="25"/>
  <c r="O7" i="25"/>
  <c r="B7" i="25"/>
  <c r="C6" i="25"/>
  <c r="O6" i="25"/>
  <c r="D6" i="25"/>
  <c r="L6" i="25"/>
  <c r="F6" i="25"/>
  <c r="O27" i="25"/>
  <c r="D23" i="25"/>
  <c r="L23" i="25"/>
  <c r="A23" i="25"/>
  <c r="E23" i="25"/>
  <c r="I23" i="25"/>
  <c r="M23" i="25"/>
  <c r="I18" i="25"/>
  <c r="M27" i="25"/>
  <c r="C27" i="25"/>
  <c r="A26" i="25"/>
  <c r="N23" i="25"/>
  <c r="D19" i="25"/>
  <c r="L19" i="25"/>
  <c r="A19" i="25"/>
  <c r="E19" i="25"/>
  <c r="I19" i="25"/>
  <c r="M19" i="25"/>
  <c r="C19" i="25"/>
  <c r="A18" i="25"/>
  <c r="N15" i="25"/>
  <c r="D11" i="25"/>
  <c r="L11" i="25"/>
  <c r="A11" i="25"/>
  <c r="E11" i="25"/>
  <c r="I11" i="25"/>
  <c r="M11" i="25"/>
  <c r="C11" i="25"/>
  <c r="A10" i="25"/>
  <c r="N7" i="25"/>
  <c r="F20" i="25"/>
  <c r="B20" i="25"/>
  <c r="F16" i="25"/>
  <c r="B16" i="25"/>
  <c r="F12" i="25"/>
  <c r="B12" i="25"/>
  <c r="F8" i="25"/>
  <c r="B8" i="25"/>
  <c r="F4" i="25"/>
  <c r="B4" i="25"/>
  <c r="F24" i="25"/>
  <c r="B24" i="25"/>
  <c r="F29" i="25"/>
  <c r="F25" i="25"/>
  <c r="M24" i="25"/>
  <c r="I24" i="25"/>
  <c r="E24" i="25"/>
  <c r="F21" i="25"/>
  <c r="M20" i="25"/>
  <c r="I20" i="25"/>
  <c r="E20" i="25"/>
  <c r="F17" i="25"/>
  <c r="M16" i="25"/>
  <c r="I16" i="25"/>
  <c r="E16" i="25"/>
  <c r="F13" i="25"/>
  <c r="M12" i="25"/>
  <c r="I12" i="25"/>
  <c r="E12" i="25"/>
  <c r="F9" i="25"/>
  <c r="M8" i="25"/>
  <c r="I8" i="25"/>
  <c r="E8" i="25"/>
  <c r="F5" i="25"/>
  <c r="M4" i="25"/>
  <c r="I4" i="25"/>
  <c r="E4" i="25"/>
  <c r="P54" i="48" l="1"/>
  <c r="P55" i="48"/>
  <c r="P56" i="48"/>
  <c r="P3" i="45"/>
  <c r="G33" i="24" l="1"/>
  <c r="H33" i="24"/>
  <c r="J33" i="24"/>
  <c r="K33" i="24"/>
  <c r="O33" i="24"/>
  <c r="G34" i="24"/>
  <c r="H34" i="24"/>
  <c r="J34" i="24"/>
  <c r="K34" i="24"/>
  <c r="O34" i="24"/>
  <c r="G35" i="24"/>
  <c r="H35" i="24"/>
  <c r="J35" i="24"/>
  <c r="K35" i="24"/>
  <c r="O35" i="24"/>
  <c r="G36" i="24"/>
  <c r="H36" i="24"/>
  <c r="J36" i="24"/>
  <c r="K36" i="24"/>
  <c r="O36" i="24"/>
  <c r="G37" i="24"/>
  <c r="H37" i="24"/>
  <c r="J37" i="24"/>
  <c r="K37" i="24"/>
  <c r="O37" i="24"/>
  <c r="G38" i="24"/>
  <c r="H38" i="24"/>
  <c r="J38" i="24"/>
  <c r="K38" i="24"/>
  <c r="O38" i="24"/>
  <c r="G39" i="24"/>
  <c r="H39" i="24"/>
  <c r="J39" i="24"/>
  <c r="K39" i="24"/>
  <c r="O39" i="24"/>
  <c r="G40" i="24"/>
  <c r="H40" i="24"/>
  <c r="J40" i="24"/>
  <c r="K40" i="24"/>
  <c r="O40" i="24"/>
  <c r="G41" i="24"/>
  <c r="H41" i="24"/>
  <c r="J41" i="24"/>
  <c r="K41" i="24"/>
  <c r="O41" i="24"/>
  <c r="G42" i="24"/>
  <c r="H42" i="24"/>
  <c r="J42" i="24"/>
  <c r="K42" i="24"/>
  <c r="O42" i="24"/>
  <c r="G43" i="24"/>
  <c r="H43" i="24"/>
  <c r="J43" i="24"/>
  <c r="K43" i="24"/>
  <c r="O43" i="24"/>
  <c r="G44" i="24"/>
  <c r="H44" i="24"/>
  <c r="J44" i="24"/>
  <c r="C44" i="24" s="1"/>
  <c r="K44" i="24"/>
  <c r="O44" i="24"/>
  <c r="G45" i="24"/>
  <c r="H45" i="24"/>
  <c r="J45" i="24"/>
  <c r="N45" i="24" s="1"/>
  <c r="K45" i="24"/>
  <c r="O45" i="24"/>
  <c r="G46" i="24"/>
  <c r="H46" i="24"/>
  <c r="J46" i="24"/>
  <c r="L46" i="24" s="1"/>
  <c r="K46" i="24"/>
  <c r="O46" i="24"/>
  <c r="G47" i="24"/>
  <c r="H47" i="24"/>
  <c r="J47" i="24"/>
  <c r="K47" i="24"/>
  <c r="N47" i="24"/>
  <c r="O47" i="24"/>
  <c r="G48" i="24"/>
  <c r="H48" i="24"/>
  <c r="J48" i="24"/>
  <c r="K48" i="24"/>
  <c r="O48" i="24"/>
  <c r="G49" i="24"/>
  <c r="H49" i="24"/>
  <c r="J49" i="24"/>
  <c r="K49" i="24"/>
  <c r="O49" i="24"/>
  <c r="G50" i="24"/>
  <c r="H50" i="24"/>
  <c r="J50" i="24"/>
  <c r="K50" i="24"/>
  <c r="O50" i="24"/>
  <c r="G51" i="24"/>
  <c r="H51" i="24"/>
  <c r="J51" i="24"/>
  <c r="K51" i="24"/>
  <c r="O51" i="24"/>
  <c r="G52" i="24"/>
  <c r="H52" i="24"/>
  <c r="J52" i="24"/>
  <c r="K52" i="24"/>
  <c r="O52" i="24"/>
  <c r="G53" i="24"/>
  <c r="H53" i="24"/>
  <c r="J53" i="24"/>
  <c r="K53" i="24"/>
  <c r="O53" i="24"/>
  <c r="G54" i="24"/>
  <c r="H54" i="24"/>
  <c r="J54" i="24"/>
  <c r="K54" i="24"/>
  <c r="O54" i="24"/>
  <c r="G55" i="24"/>
  <c r="H55" i="24"/>
  <c r="J55" i="24"/>
  <c r="K55" i="24"/>
  <c r="O55" i="24"/>
  <c r="G56" i="24"/>
  <c r="H56" i="24"/>
  <c r="J56" i="24"/>
  <c r="K56" i="24"/>
  <c r="O56" i="24"/>
  <c r="G57" i="24"/>
  <c r="H57" i="24"/>
  <c r="J57" i="24"/>
  <c r="A57" i="24" s="1"/>
  <c r="K57" i="24"/>
  <c r="O57" i="24"/>
  <c r="G58" i="24"/>
  <c r="H58" i="24"/>
  <c r="J58" i="24"/>
  <c r="K58" i="24"/>
  <c r="O58" i="24"/>
  <c r="G59" i="24"/>
  <c r="H59" i="24"/>
  <c r="J59" i="24"/>
  <c r="N59" i="24" s="1"/>
  <c r="K59" i="24"/>
  <c r="O59" i="24"/>
  <c r="P34" i="24"/>
  <c r="O32" i="24"/>
  <c r="K32" i="24"/>
  <c r="J32" i="24"/>
  <c r="H32" i="24"/>
  <c r="G32" i="24"/>
  <c r="Q2" i="24"/>
  <c r="K4" i="26"/>
  <c r="K8" i="26"/>
  <c r="N57" i="24" l="1"/>
  <c r="N46" i="24"/>
  <c r="K3" i="26"/>
  <c r="J3" i="26"/>
  <c r="H3" i="26"/>
  <c r="O3" i="26"/>
  <c r="G3" i="26"/>
  <c r="D32" i="24"/>
  <c r="F32" i="24"/>
  <c r="E32" i="24"/>
  <c r="B58" i="24"/>
  <c r="D58" i="24"/>
  <c r="E58" i="24"/>
  <c r="F58" i="24"/>
  <c r="D56" i="24"/>
  <c r="E56" i="24"/>
  <c r="F56" i="24"/>
  <c r="D52" i="24"/>
  <c r="E52" i="24"/>
  <c r="F52" i="24"/>
  <c r="D48" i="24"/>
  <c r="E48" i="24"/>
  <c r="F48" i="24"/>
  <c r="A41" i="24"/>
  <c r="D41" i="24"/>
  <c r="F41" i="24"/>
  <c r="E41" i="24"/>
  <c r="B38" i="24"/>
  <c r="D38" i="24"/>
  <c r="E38" i="24"/>
  <c r="F38" i="24"/>
  <c r="B34" i="24"/>
  <c r="D34" i="24"/>
  <c r="E34" i="24"/>
  <c r="F34" i="24"/>
  <c r="K5" i="26"/>
  <c r="J5" i="26"/>
  <c r="G5" i="26"/>
  <c r="H5" i="26"/>
  <c r="O5" i="26"/>
  <c r="B55" i="24"/>
  <c r="D55" i="24"/>
  <c r="F55" i="24"/>
  <c r="E55" i="24"/>
  <c r="D51" i="24"/>
  <c r="F51" i="24"/>
  <c r="E51" i="24"/>
  <c r="D43" i="24"/>
  <c r="F43" i="24"/>
  <c r="E43" i="24"/>
  <c r="D40" i="24"/>
  <c r="E40" i="24"/>
  <c r="F40" i="24"/>
  <c r="A37" i="24"/>
  <c r="D37" i="24"/>
  <c r="F37" i="24"/>
  <c r="E37" i="24"/>
  <c r="A33" i="24"/>
  <c r="D33" i="24"/>
  <c r="F33" i="24"/>
  <c r="E33" i="24"/>
  <c r="H8" i="26"/>
  <c r="O8" i="26"/>
  <c r="J8" i="26"/>
  <c r="G8" i="26"/>
  <c r="B57" i="24"/>
  <c r="D57" i="24"/>
  <c r="F57" i="24"/>
  <c r="E57" i="24"/>
  <c r="B54" i="24"/>
  <c r="D54" i="24"/>
  <c r="E54" i="24"/>
  <c r="F54" i="24"/>
  <c r="B50" i="24"/>
  <c r="D50" i="24"/>
  <c r="E50" i="24"/>
  <c r="F50" i="24"/>
  <c r="D47" i="24"/>
  <c r="F47" i="24"/>
  <c r="E47" i="24"/>
  <c r="B46" i="24"/>
  <c r="D46" i="24"/>
  <c r="E46" i="24"/>
  <c r="F46" i="24"/>
  <c r="A46" i="24"/>
  <c r="A45" i="24"/>
  <c r="D45" i="24"/>
  <c r="F45" i="24"/>
  <c r="E45" i="24"/>
  <c r="B42" i="24"/>
  <c r="D42" i="24"/>
  <c r="E42" i="24"/>
  <c r="F42" i="24"/>
  <c r="N41" i="24"/>
  <c r="D39" i="24"/>
  <c r="F39" i="24"/>
  <c r="E39" i="24"/>
  <c r="N38" i="24"/>
  <c r="D36" i="24"/>
  <c r="E36" i="24"/>
  <c r="F36" i="24"/>
  <c r="J6" i="26"/>
  <c r="O6" i="26"/>
  <c r="G6" i="26"/>
  <c r="H6" i="26"/>
  <c r="I216" i="24"/>
  <c r="A216" i="24" s="1"/>
  <c r="I213" i="24"/>
  <c r="A213" i="24" s="1"/>
  <c r="I212" i="24"/>
  <c r="A212" i="24" s="1"/>
  <c r="I217" i="24"/>
  <c r="A217" i="24" s="1"/>
  <c r="I214" i="24"/>
  <c r="A214" i="24" s="1"/>
  <c r="I215" i="24"/>
  <c r="A215" i="24" s="1"/>
  <c r="I182" i="24"/>
  <c r="A182" i="24" s="1"/>
  <c r="I185" i="24"/>
  <c r="A185" i="24" s="1"/>
  <c r="I183" i="24"/>
  <c r="A183" i="24" s="1"/>
  <c r="I186" i="24"/>
  <c r="A186" i="24" s="1"/>
  <c r="I184" i="24"/>
  <c r="A184" i="24" s="1"/>
  <c r="I187" i="24"/>
  <c r="A187" i="24" s="1"/>
  <c r="I157" i="24"/>
  <c r="A157" i="24" s="1"/>
  <c r="I154" i="24"/>
  <c r="A154" i="24" s="1"/>
  <c r="I156" i="24"/>
  <c r="A156" i="24" s="1"/>
  <c r="I152" i="24"/>
  <c r="A152" i="24" s="1"/>
  <c r="I155" i="24"/>
  <c r="A155" i="24" s="1"/>
  <c r="I153" i="24"/>
  <c r="A153" i="24" s="1"/>
  <c r="I126" i="24"/>
  <c r="A126" i="24" s="1"/>
  <c r="I124" i="24"/>
  <c r="A124" i="24" s="1"/>
  <c r="I122" i="24"/>
  <c r="A122" i="24" s="1"/>
  <c r="I93" i="24"/>
  <c r="A93" i="24" s="1"/>
  <c r="I97" i="24"/>
  <c r="A97" i="24" s="1"/>
  <c r="I127" i="24"/>
  <c r="A127" i="24" s="1"/>
  <c r="I125" i="24"/>
  <c r="A125" i="24" s="1"/>
  <c r="I123" i="24"/>
  <c r="A123" i="24" s="1"/>
  <c r="I94" i="24"/>
  <c r="A94" i="24" s="1"/>
  <c r="I92" i="24"/>
  <c r="A92" i="24" s="1"/>
  <c r="I96" i="24"/>
  <c r="A96" i="24" s="1"/>
  <c r="I95" i="24"/>
  <c r="A95" i="24" s="1"/>
  <c r="K7" i="26"/>
  <c r="J7" i="26"/>
  <c r="G7" i="26"/>
  <c r="O7" i="26"/>
  <c r="H7" i="26"/>
  <c r="K6" i="26"/>
  <c r="G4" i="26"/>
  <c r="O4" i="26"/>
  <c r="H4" i="26"/>
  <c r="J4" i="26"/>
  <c r="A59" i="24"/>
  <c r="D59" i="24"/>
  <c r="F59" i="24"/>
  <c r="E59" i="24"/>
  <c r="B53" i="24"/>
  <c r="D53" i="24"/>
  <c r="F53" i="24"/>
  <c r="E53" i="24"/>
  <c r="A49" i="24"/>
  <c r="D49" i="24"/>
  <c r="F49" i="24"/>
  <c r="E49" i="24"/>
  <c r="M46" i="24"/>
  <c r="I46" i="24"/>
  <c r="D44" i="24"/>
  <c r="E44" i="24"/>
  <c r="F44" i="24"/>
  <c r="D35" i="24"/>
  <c r="F35" i="24"/>
  <c r="E35" i="24"/>
  <c r="N54" i="24"/>
  <c r="N53" i="24"/>
  <c r="C40" i="24"/>
  <c r="A38" i="24"/>
  <c r="M34" i="24"/>
  <c r="I34" i="24"/>
  <c r="N34" i="24"/>
  <c r="N58" i="24"/>
  <c r="L54" i="24"/>
  <c r="L53" i="24"/>
  <c r="L34" i="24"/>
  <c r="N33" i="24"/>
  <c r="I64" i="24"/>
  <c r="A64" i="24" s="1"/>
  <c r="I66" i="24"/>
  <c r="A66" i="24" s="1"/>
  <c r="I67" i="24"/>
  <c r="A67" i="24" s="1"/>
  <c r="I63" i="24"/>
  <c r="A63" i="24" s="1"/>
  <c r="I65" i="24"/>
  <c r="A65" i="24" s="1"/>
  <c r="I62" i="24"/>
  <c r="A62" i="24" s="1"/>
  <c r="A53" i="24"/>
  <c r="A54" i="24"/>
  <c r="C53" i="24"/>
  <c r="N51" i="24"/>
  <c r="L45" i="24"/>
  <c r="L41" i="24"/>
  <c r="L33" i="24"/>
  <c r="M50" i="24"/>
  <c r="I50" i="24"/>
  <c r="M49" i="24"/>
  <c r="M42" i="24"/>
  <c r="I42" i="24"/>
  <c r="C37" i="24"/>
  <c r="C34" i="24"/>
  <c r="N50" i="24"/>
  <c r="N49" i="24"/>
  <c r="C49" i="24"/>
  <c r="N42" i="24"/>
  <c r="M58" i="24"/>
  <c r="I58" i="24"/>
  <c r="M57" i="24"/>
  <c r="I57" i="24"/>
  <c r="N56" i="24"/>
  <c r="L50" i="24"/>
  <c r="A50" i="24"/>
  <c r="L49" i="24"/>
  <c r="C48" i="24"/>
  <c r="C45" i="24"/>
  <c r="N43" i="24"/>
  <c r="L42" i="24"/>
  <c r="A42" i="24"/>
  <c r="M38" i="24"/>
  <c r="I38" i="24"/>
  <c r="N37" i="24"/>
  <c r="A34" i="24"/>
  <c r="I59" i="24"/>
  <c r="L58" i="24"/>
  <c r="A58" i="24"/>
  <c r="L57" i="24"/>
  <c r="C57" i="24"/>
  <c r="C56" i="24"/>
  <c r="M54" i="24"/>
  <c r="I54" i="24"/>
  <c r="M53" i="24"/>
  <c r="I53" i="24"/>
  <c r="C52" i="24"/>
  <c r="C41" i="24"/>
  <c r="L38" i="24"/>
  <c r="C38" i="24"/>
  <c r="L37" i="24"/>
  <c r="C36" i="24"/>
  <c r="C33" i="24"/>
  <c r="C59" i="24"/>
  <c r="L59" i="24"/>
  <c r="C39" i="24"/>
  <c r="A39" i="24"/>
  <c r="I39" i="24"/>
  <c r="L39" i="24"/>
  <c r="M39" i="24"/>
  <c r="B39" i="24"/>
  <c r="C35" i="24"/>
  <c r="A35" i="24"/>
  <c r="I35" i="24"/>
  <c r="L35" i="24"/>
  <c r="M35" i="24"/>
  <c r="B35" i="24"/>
  <c r="C55" i="24"/>
  <c r="M55" i="24"/>
  <c r="L55" i="24"/>
  <c r="A55" i="24"/>
  <c r="I55" i="24"/>
  <c r="C43" i="24"/>
  <c r="I43" i="24"/>
  <c r="L43" i="24"/>
  <c r="A43" i="24"/>
  <c r="M43" i="24"/>
  <c r="B43" i="24"/>
  <c r="N55" i="24"/>
  <c r="M59" i="24"/>
  <c r="B59" i="24"/>
  <c r="C51" i="24"/>
  <c r="A51" i="24"/>
  <c r="M51" i="24"/>
  <c r="L51" i="24"/>
  <c r="I51" i="24"/>
  <c r="B51" i="24"/>
  <c r="C47" i="24"/>
  <c r="A47" i="24"/>
  <c r="I47" i="24"/>
  <c r="L47" i="24"/>
  <c r="M47" i="24"/>
  <c r="B47" i="24"/>
  <c r="N39" i="24"/>
  <c r="N35" i="24"/>
  <c r="B56" i="24"/>
  <c r="B52" i="24"/>
  <c r="N48" i="24"/>
  <c r="N44" i="24"/>
  <c r="N40" i="24"/>
  <c r="N36" i="24"/>
  <c r="C58" i="24"/>
  <c r="M56" i="24"/>
  <c r="I56" i="24"/>
  <c r="A56" i="24"/>
  <c r="C54" i="24"/>
  <c r="M52" i="24"/>
  <c r="I52" i="24"/>
  <c r="A52" i="24"/>
  <c r="C50" i="24"/>
  <c r="B49" i="24"/>
  <c r="M48" i="24"/>
  <c r="I48" i="24"/>
  <c r="A48" i="24"/>
  <c r="C46" i="24"/>
  <c r="B45" i="24"/>
  <c r="M44" i="24"/>
  <c r="I44" i="24"/>
  <c r="A44" i="24"/>
  <c r="C42" i="24"/>
  <c r="B41" i="24"/>
  <c r="M40" i="24"/>
  <c r="I40" i="24"/>
  <c r="A40" i="24"/>
  <c r="B37" i="24"/>
  <c r="M36" i="24"/>
  <c r="I36" i="24"/>
  <c r="A36" i="24"/>
  <c r="B33" i="24"/>
  <c r="N52" i="24"/>
  <c r="B48" i="24"/>
  <c r="B44" i="24"/>
  <c r="B40" i="24"/>
  <c r="B36" i="24"/>
  <c r="L56" i="24"/>
  <c r="L52" i="24"/>
  <c r="I49" i="24"/>
  <c r="L48" i="24"/>
  <c r="M45" i="24"/>
  <c r="I45" i="24"/>
  <c r="L44" i="24"/>
  <c r="M41" i="24"/>
  <c r="I41" i="24"/>
  <c r="L40" i="24"/>
  <c r="M37" i="24"/>
  <c r="I37" i="24"/>
  <c r="L36" i="24"/>
  <c r="M33" i="24"/>
  <c r="I33" i="24"/>
  <c r="B32" i="24"/>
  <c r="N32" i="24"/>
  <c r="C32" i="24"/>
  <c r="L32" i="24"/>
  <c r="A32" i="24"/>
  <c r="I32" i="24"/>
  <c r="M32" i="24"/>
  <c r="J103" i="32"/>
  <c r="K103" i="32"/>
  <c r="J104" i="32"/>
  <c r="K104" i="32"/>
  <c r="K102" i="32"/>
  <c r="J102" i="32"/>
  <c r="J50" i="32"/>
  <c r="K50" i="32"/>
  <c r="L50" i="32" s="1"/>
  <c r="J51" i="32"/>
  <c r="K51" i="32"/>
  <c r="J52" i="32"/>
  <c r="K52" i="32"/>
  <c r="L52" i="32" s="1"/>
  <c r="J53" i="32"/>
  <c r="K53" i="32"/>
  <c r="J54" i="32"/>
  <c r="K54" i="32"/>
  <c r="L54" i="32" s="1"/>
  <c r="J55" i="32"/>
  <c r="K55" i="32"/>
  <c r="J56" i="32"/>
  <c r="K56" i="32"/>
  <c r="L56" i="32" s="1"/>
  <c r="J57" i="32"/>
  <c r="K57" i="32"/>
  <c r="J58" i="32"/>
  <c r="K58" i="32"/>
  <c r="J59" i="32"/>
  <c r="K59" i="32"/>
  <c r="J60" i="32"/>
  <c r="K60" i="32"/>
  <c r="J61" i="32"/>
  <c r="K61" i="32"/>
  <c r="K49" i="32"/>
  <c r="J49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20" i="32"/>
  <c r="H20" i="32"/>
  <c r="I20" i="32"/>
  <c r="K20" i="32"/>
  <c r="H21" i="32"/>
  <c r="I21" i="32"/>
  <c r="K21" i="32"/>
  <c r="H22" i="32"/>
  <c r="I22" i="32"/>
  <c r="K22" i="32"/>
  <c r="H23" i="32"/>
  <c r="I23" i="32"/>
  <c r="K23" i="32"/>
  <c r="H24" i="32"/>
  <c r="I24" i="32"/>
  <c r="K24" i="32"/>
  <c r="H25" i="32"/>
  <c r="I25" i="32"/>
  <c r="K25" i="32"/>
  <c r="H26" i="32"/>
  <c r="I26" i="32"/>
  <c r="K26" i="32"/>
  <c r="H27" i="32"/>
  <c r="I27" i="32"/>
  <c r="K27" i="32"/>
  <c r="H28" i="32"/>
  <c r="I28" i="32"/>
  <c r="K28" i="32"/>
  <c r="H29" i="32"/>
  <c r="I29" i="32"/>
  <c r="K29" i="32"/>
  <c r="H30" i="32"/>
  <c r="I30" i="32"/>
  <c r="K30" i="32"/>
  <c r="H31" i="32"/>
  <c r="I31" i="32"/>
  <c r="K31" i="32"/>
  <c r="H32" i="32"/>
  <c r="I32" i="32"/>
  <c r="K32" i="32"/>
  <c r="A6" i="26" l="1"/>
  <c r="B6" i="26"/>
  <c r="M6" i="26"/>
  <c r="I6" i="26"/>
  <c r="N6" i="26"/>
  <c r="E6" i="26"/>
  <c r="C6" i="26"/>
  <c r="D6" i="26"/>
  <c r="L6" i="26"/>
  <c r="F6" i="26"/>
  <c r="L4" i="26"/>
  <c r="C4" i="26" s="1"/>
  <c r="B4" i="26"/>
  <c r="F7" i="26"/>
  <c r="D7" i="26"/>
  <c r="I7" i="26"/>
  <c r="L7" i="26"/>
  <c r="M7" i="26"/>
  <c r="A7" i="26"/>
  <c r="C7" i="26"/>
  <c r="B7" i="26"/>
  <c r="E7" i="26"/>
  <c r="N7" i="26"/>
  <c r="B5" i="26"/>
  <c r="L5" i="26"/>
  <c r="M5" i="26" s="1"/>
  <c r="N5" i="26" s="1"/>
  <c r="A8" i="26"/>
  <c r="L8" i="26"/>
  <c r="N8" i="26"/>
  <c r="E8" i="26"/>
  <c r="F8" i="26"/>
  <c r="B8" i="26"/>
  <c r="M8" i="26"/>
  <c r="D8" i="26"/>
  <c r="C8" i="26"/>
  <c r="I8" i="26"/>
  <c r="B325" i="32"/>
  <c r="B326" i="32"/>
  <c r="B327" i="32"/>
  <c r="B328" i="32"/>
  <c r="B329" i="32"/>
  <c r="B330" i="32"/>
  <c r="B47" i="40"/>
  <c r="C47" i="40"/>
  <c r="A47" i="40"/>
  <c r="J47" i="40" s="1"/>
  <c r="A330" i="32" s="1"/>
  <c r="B45" i="40"/>
  <c r="C45" i="40"/>
  <c r="B46" i="40"/>
  <c r="C46" i="40"/>
  <c r="C44" i="40"/>
  <c r="B44" i="40"/>
  <c r="A45" i="40"/>
  <c r="J45" i="40" s="1"/>
  <c r="A328" i="32" s="1"/>
  <c r="A46" i="40"/>
  <c r="J46" i="40" s="1"/>
  <c r="A329" i="32" s="1"/>
  <c r="A44" i="40"/>
  <c r="J44" i="40" s="1"/>
  <c r="A327" i="32" s="1"/>
  <c r="C43" i="40"/>
  <c r="B43" i="40"/>
  <c r="A43" i="40"/>
  <c r="J43" i="40" s="1"/>
  <c r="A326" i="32" s="1"/>
  <c r="C42" i="40"/>
  <c r="B42" i="40"/>
  <c r="A42" i="40"/>
  <c r="J42" i="40" s="1"/>
  <c r="A325" i="32" s="1"/>
  <c r="B51" i="11"/>
  <c r="D51" i="11" s="1"/>
  <c r="E51" i="11" s="1"/>
  <c r="F51" i="11" s="1"/>
  <c r="G51" i="11" s="1"/>
  <c r="H51" i="11" s="1"/>
  <c r="I51" i="11" s="1"/>
  <c r="J51" i="11" s="1"/>
  <c r="K51" i="11" s="1"/>
  <c r="L51" i="11" s="1"/>
  <c r="M51" i="11" s="1"/>
  <c r="N51" i="11" s="1"/>
  <c r="O51" i="11" s="1"/>
  <c r="P51" i="11" s="1"/>
  <c r="Q51" i="11" s="1"/>
  <c r="R51" i="11" s="1"/>
  <c r="S51" i="11" s="1"/>
  <c r="T51" i="11" s="1"/>
  <c r="U51" i="11" s="1"/>
  <c r="V51" i="11" s="1"/>
  <c r="W51" i="11" s="1"/>
  <c r="X51" i="11" s="1"/>
  <c r="Y51" i="11" s="1"/>
  <c r="Z51" i="11" s="1"/>
  <c r="AA51" i="11" s="1"/>
  <c r="A51" i="11"/>
  <c r="B49" i="11"/>
  <c r="C49" i="11" s="1"/>
  <c r="D49" i="11" s="1"/>
  <c r="E49" i="11" s="1"/>
  <c r="F49" i="11" s="1"/>
  <c r="G49" i="11" s="1"/>
  <c r="H49" i="11" s="1"/>
  <c r="I49" i="11" s="1"/>
  <c r="J49" i="11" s="1"/>
  <c r="K49" i="11" s="1"/>
  <c r="L49" i="11" s="1"/>
  <c r="M49" i="11" s="1"/>
  <c r="N49" i="11" s="1"/>
  <c r="O49" i="11" s="1"/>
  <c r="P49" i="11" s="1"/>
  <c r="Q49" i="11" s="1"/>
  <c r="R49" i="11" s="1"/>
  <c r="S49" i="11" s="1"/>
  <c r="T49" i="11" s="1"/>
  <c r="U49" i="11" s="1"/>
  <c r="V49" i="11" s="1"/>
  <c r="W49" i="11" s="1"/>
  <c r="X49" i="11" s="1"/>
  <c r="Y49" i="11" s="1"/>
  <c r="Z49" i="11" s="1"/>
  <c r="AA49" i="11" s="1"/>
  <c r="B50" i="11"/>
  <c r="D50" i="11" s="1"/>
  <c r="E50" i="11" s="1"/>
  <c r="F50" i="11" s="1"/>
  <c r="G50" i="11" s="1"/>
  <c r="H50" i="11" s="1"/>
  <c r="I50" i="11" s="1"/>
  <c r="J50" i="11" s="1"/>
  <c r="K50" i="11" s="1"/>
  <c r="L50" i="11" s="1"/>
  <c r="M50" i="11" s="1"/>
  <c r="N50" i="11" s="1"/>
  <c r="O50" i="11" s="1"/>
  <c r="P50" i="11" s="1"/>
  <c r="Q50" i="11" s="1"/>
  <c r="R50" i="11" s="1"/>
  <c r="S50" i="11" s="1"/>
  <c r="T50" i="11" s="1"/>
  <c r="U50" i="11" s="1"/>
  <c r="V50" i="11" s="1"/>
  <c r="W50" i="11" s="1"/>
  <c r="X50" i="11" s="1"/>
  <c r="Y50" i="11" s="1"/>
  <c r="Z50" i="11" s="1"/>
  <c r="AA50" i="11" s="1"/>
  <c r="B48" i="11"/>
  <c r="C48" i="11" s="1"/>
  <c r="D48" i="11" s="1"/>
  <c r="E48" i="11" s="1"/>
  <c r="F48" i="11" s="1"/>
  <c r="G48" i="11" s="1"/>
  <c r="H48" i="11" s="1"/>
  <c r="I48" i="11" s="1"/>
  <c r="J48" i="11" s="1"/>
  <c r="K48" i="11" s="1"/>
  <c r="L48" i="11" s="1"/>
  <c r="M48" i="11" s="1"/>
  <c r="N48" i="11" s="1"/>
  <c r="O48" i="11" s="1"/>
  <c r="P48" i="11" s="1"/>
  <c r="Q48" i="11" s="1"/>
  <c r="R48" i="11" s="1"/>
  <c r="S48" i="11" s="1"/>
  <c r="T48" i="11" s="1"/>
  <c r="U48" i="11" s="1"/>
  <c r="V48" i="11" s="1"/>
  <c r="W48" i="11" s="1"/>
  <c r="X48" i="11" s="1"/>
  <c r="Y48" i="11" s="1"/>
  <c r="Z48" i="11" s="1"/>
  <c r="AA48" i="11" s="1"/>
  <c r="A49" i="11"/>
  <c r="A50" i="11"/>
  <c r="A48" i="11"/>
  <c r="B47" i="11"/>
  <c r="C47" i="11" s="1"/>
  <c r="D47" i="11" s="1"/>
  <c r="E47" i="11" s="1"/>
  <c r="F47" i="11" s="1"/>
  <c r="G47" i="11" s="1"/>
  <c r="H47" i="11" s="1"/>
  <c r="I47" i="11" s="1"/>
  <c r="J47" i="11" s="1"/>
  <c r="K47" i="11" s="1"/>
  <c r="L47" i="11" s="1"/>
  <c r="M47" i="11" s="1"/>
  <c r="N47" i="11" s="1"/>
  <c r="O47" i="11" s="1"/>
  <c r="P47" i="11" s="1"/>
  <c r="Q47" i="11" s="1"/>
  <c r="R47" i="11" s="1"/>
  <c r="S47" i="11" s="1"/>
  <c r="T47" i="11" s="1"/>
  <c r="U47" i="11" s="1"/>
  <c r="V47" i="11" s="1"/>
  <c r="W47" i="11" s="1"/>
  <c r="X47" i="11" s="1"/>
  <c r="Y47" i="11" s="1"/>
  <c r="Z47" i="11" s="1"/>
  <c r="AA47" i="11" s="1"/>
  <c r="A47" i="11"/>
  <c r="B46" i="11"/>
  <c r="C46" i="11" s="1"/>
  <c r="D46" i="11" s="1"/>
  <c r="E46" i="11" s="1"/>
  <c r="F46" i="11" s="1"/>
  <c r="G46" i="11" s="1"/>
  <c r="H46" i="11" s="1"/>
  <c r="I46" i="11" s="1"/>
  <c r="J46" i="11" s="1"/>
  <c r="K46" i="11" s="1"/>
  <c r="L46" i="11" s="1"/>
  <c r="M46" i="11" s="1"/>
  <c r="N46" i="11" s="1"/>
  <c r="O46" i="11" s="1"/>
  <c r="P46" i="11" s="1"/>
  <c r="Q46" i="11" s="1"/>
  <c r="R46" i="11" s="1"/>
  <c r="S46" i="11" s="1"/>
  <c r="T46" i="11" s="1"/>
  <c r="U46" i="11" s="1"/>
  <c r="V46" i="11" s="1"/>
  <c r="W46" i="11" s="1"/>
  <c r="X46" i="11" s="1"/>
  <c r="Y46" i="11" s="1"/>
  <c r="Z46" i="11" s="1"/>
  <c r="AA46" i="11" s="1"/>
  <c r="A46" i="11"/>
  <c r="G94" i="13"/>
  <c r="C5" i="26" l="1"/>
  <c r="M4" i="26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5" i="27"/>
  <c r="BD26" i="27"/>
  <c r="BD27" i="27"/>
  <c r="BD28" i="27"/>
  <c r="BD29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54" i="27"/>
  <c r="BD55" i="27"/>
  <c r="BD56" i="27"/>
  <c r="BD57" i="27"/>
  <c r="BD7" i="27"/>
  <c r="A4" i="47"/>
  <c r="F4" i="47" s="1"/>
  <c r="B4" i="47"/>
  <c r="G4" i="47" s="1"/>
  <c r="P4" i="47"/>
  <c r="W4" i="47" s="1"/>
  <c r="A5" i="47"/>
  <c r="C5" i="47" s="1"/>
  <c r="B5" i="47"/>
  <c r="Y5" i="47" s="1"/>
  <c r="A6" i="47"/>
  <c r="F6" i="47" s="1"/>
  <c r="B6" i="47"/>
  <c r="J6" i="47" s="1"/>
  <c r="A7" i="47"/>
  <c r="C7" i="47" s="1"/>
  <c r="B7" i="47"/>
  <c r="Y7" i="47" s="1"/>
  <c r="A8" i="47"/>
  <c r="B8" i="47"/>
  <c r="P8" i="47" s="1"/>
  <c r="W8" i="47" s="1"/>
  <c r="A9" i="47"/>
  <c r="B9" i="47"/>
  <c r="A10" i="47"/>
  <c r="C10" i="47" s="1"/>
  <c r="B10" i="47"/>
  <c r="A11" i="47"/>
  <c r="C11" i="47" s="1"/>
  <c r="B11" i="47"/>
  <c r="A12" i="47"/>
  <c r="F12" i="47" s="1"/>
  <c r="B12" i="47"/>
  <c r="H12" i="47" s="1"/>
  <c r="A13" i="47"/>
  <c r="C13" i="47" s="1"/>
  <c r="B13" i="47"/>
  <c r="A14" i="47"/>
  <c r="C14" i="47" s="1"/>
  <c r="B14" i="47"/>
  <c r="A15" i="47"/>
  <c r="C15" i="47" s="1"/>
  <c r="B15" i="47"/>
  <c r="AA15" i="47" s="1"/>
  <c r="A16" i="47"/>
  <c r="C16" i="47" s="1"/>
  <c r="B16" i="47"/>
  <c r="N16" i="47" s="1"/>
  <c r="U16" i="47" s="1"/>
  <c r="A17" i="47"/>
  <c r="C17" i="47" s="1"/>
  <c r="B17" i="47"/>
  <c r="I17" i="47" s="1"/>
  <c r="A18" i="47"/>
  <c r="F18" i="47" s="1"/>
  <c r="B18" i="47"/>
  <c r="AB18" i="47" s="1"/>
  <c r="A19" i="47"/>
  <c r="C19" i="47" s="1"/>
  <c r="B19" i="47"/>
  <c r="AA19" i="47" s="1"/>
  <c r="F19" i="47"/>
  <c r="A20" i="47"/>
  <c r="F20" i="47" s="1"/>
  <c r="B20" i="47"/>
  <c r="N20" i="47" s="1"/>
  <c r="U20" i="47" s="1"/>
  <c r="A21" i="47"/>
  <c r="C21" i="47" s="1"/>
  <c r="B21" i="47"/>
  <c r="I21" i="47" s="1"/>
  <c r="A22" i="47"/>
  <c r="F22" i="47" s="1"/>
  <c r="B22" i="47"/>
  <c r="AB22" i="47" s="1"/>
  <c r="A23" i="47"/>
  <c r="B23" i="47"/>
  <c r="G23" i="47" s="1"/>
  <c r="A24" i="47"/>
  <c r="C24" i="47" s="1"/>
  <c r="B24" i="47"/>
  <c r="N24" i="47" s="1"/>
  <c r="U24" i="47" s="1"/>
  <c r="A25" i="47"/>
  <c r="B25" i="47"/>
  <c r="G25" i="47" s="1"/>
  <c r="A26" i="47"/>
  <c r="C26" i="47" s="1"/>
  <c r="B26" i="47"/>
  <c r="AB26" i="47" s="1"/>
  <c r="A27" i="47"/>
  <c r="B27" i="47"/>
  <c r="G27" i="47" s="1"/>
  <c r="A28" i="47"/>
  <c r="F28" i="47" s="1"/>
  <c r="B28" i="47"/>
  <c r="AA28" i="47" s="1"/>
  <c r="A29" i="47"/>
  <c r="B29" i="47"/>
  <c r="G29" i="47" s="1"/>
  <c r="H29" i="47"/>
  <c r="A30" i="47"/>
  <c r="C30" i="47" s="1"/>
  <c r="B30" i="47"/>
  <c r="AB30" i="47" s="1"/>
  <c r="A31" i="47"/>
  <c r="B31" i="47"/>
  <c r="G31" i="47" s="1"/>
  <c r="A32" i="47"/>
  <c r="F32" i="47" s="1"/>
  <c r="B32" i="47"/>
  <c r="N32" i="47" s="1"/>
  <c r="U32" i="47" s="1"/>
  <c r="G32" i="47"/>
  <c r="A33" i="47"/>
  <c r="B33" i="47"/>
  <c r="G33" i="47" s="1"/>
  <c r="A34" i="47"/>
  <c r="C34" i="47" s="1"/>
  <c r="B34" i="47"/>
  <c r="N34" i="47" s="1"/>
  <c r="U34" i="47" s="1"/>
  <c r="A35" i="47"/>
  <c r="B35" i="47"/>
  <c r="G35" i="47" s="1"/>
  <c r="A36" i="47"/>
  <c r="F36" i="47" s="1"/>
  <c r="B36" i="47"/>
  <c r="H36" i="47" s="1"/>
  <c r="A37" i="47"/>
  <c r="C37" i="47" s="1"/>
  <c r="B37" i="47"/>
  <c r="E37" i="47" s="1"/>
  <c r="A38" i="47"/>
  <c r="C38" i="47" s="1"/>
  <c r="B38" i="47"/>
  <c r="AB38" i="47" s="1"/>
  <c r="AD38" i="47"/>
  <c r="A39" i="47"/>
  <c r="C39" i="47" s="1"/>
  <c r="B39" i="47"/>
  <c r="AA39" i="47" s="1"/>
  <c r="A40" i="47"/>
  <c r="B40" i="47"/>
  <c r="G40" i="47" s="1"/>
  <c r="A41" i="47"/>
  <c r="F41" i="47" s="1"/>
  <c r="B41" i="47"/>
  <c r="I41" i="47" s="1"/>
  <c r="A42" i="47"/>
  <c r="B42" i="47"/>
  <c r="G42" i="47" s="1"/>
  <c r="E42" i="47"/>
  <c r="Z42" i="47"/>
  <c r="A43" i="47"/>
  <c r="F43" i="47" s="1"/>
  <c r="B43" i="47"/>
  <c r="AA43" i="47" s="1"/>
  <c r="A44" i="47"/>
  <c r="B44" i="47"/>
  <c r="G44" i="47" s="1"/>
  <c r="A45" i="47"/>
  <c r="C45" i="47" s="1"/>
  <c r="B45" i="47"/>
  <c r="I45" i="47" s="1"/>
  <c r="A46" i="47"/>
  <c r="B46" i="47"/>
  <c r="G46" i="47" s="1"/>
  <c r="A47" i="47"/>
  <c r="F47" i="47" s="1"/>
  <c r="B47" i="47"/>
  <c r="AA47" i="47" s="1"/>
  <c r="A48" i="47"/>
  <c r="B48" i="47"/>
  <c r="G48" i="47" s="1"/>
  <c r="A49" i="47"/>
  <c r="F49" i="47" s="1"/>
  <c r="B49" i="47"/>
  <c r="I49" i="47" s="1"/>
  <c r="A50" i="47"/>
  <c r="B50" i="47"/>
  <c r="G50" i="47" s="1"/>
  <c r="A51" i="47"/>
  <c r="F51" i="47" s="1"/>
  <c r="B51" i="47"/>
  <c r="AA51" i="47" s="1"/>
  <c r="AD49" i="47" l="1"/>
  <c r="Z18" i="47"/>
  <c r="AD18" i="47"/>
  <c r="Z50" i="47"/>
  <c r="AD40" i="47"/>
  <c r="AD32" i="47"/>
  <c r="P18" i="47"/>
  <c r="W18" i="47" s="1"/>
  <c r="H40" i="47"/>
  <c r="AD35" i="47"/>
  <c r="Z32" i="47"/>
  <c r="AD29" i="47"/>
  <c r="G18" i="47"/>
  <c r="C43" i="47"/>
  <c r="P40" i="47"/>
  <c r="W40" i="47" s="1"/>
  <c r="F30" i="47"/>
  <c r="Z29" i="47"/>
  <c r="AD26" i="47"/>
  <c r="C49" i="47"/>
  <c r="Z47" i="47"/>
  <c r="AC42" i="47"/>
  <c r="Z40" i="47"/>
  <c r="Z36" i="47"/>
  <c r="Z33" i="47"/>
  <c r="AC16" i="47"/>
  <c r="C12" i="47"/>
  <c r="C6" i="47"/>
  <c r="Z35" i="47"/>
  <c r="H35" i="47"/>
  <c r="C28" i="47"/>
  <c r="AD20" i="47"/>
  <c r="H20" i="47"/>
  <c r="AC19" i="47"/>
  <c r="Q12" i="47"/>
  <c r="X12" i="47" s="1"/>
  <c r="G12" i="47"/>
  <c r="AD12" i="47" s="1"/>
  <c r="P35" i="47"/>
  <c r="W35" i="47" s="1"/>
  <c r="Q20" i="47"/>
  <c r="X20" i="47" s="1"/>
  <c r="J49" i="47"/>
  <c r="AD48" i="47"/>
  <c r="H48" i="47"/>
  <c r="AD50" i="47"/>
  <c r="AC48" i="47"/>
  <c r="E48" i="47"/>
  <c r="O39" i="47"/>
  <c r="V39" i="47" s="1"/>
  <c r="Q35" i="47"/>
  <c r="X35" i="47" s="1"/>
  <c r="E35" i="47"/>
  <c r="G20" i="47"/>
  <c r="P12" i="47"/>
  <c r="W12" i="47" s="1"/>
  <c r="Z48" i="47"/>
  <c r="O12" i="47"/>
  <c r="V12" i="47" s="1"/>
  <c r="H50" i="47"/>
  <c r="Z49" i="47"/>
  <c r="P48" i="47"/>
  <c r="W48" i="47" s="1"/>
  <c r="AC37" i="47"/>
  <c r="O36" i="47"/>
  <c r="V36" i="47" s="1"/>
  <c r="AC35" i="47"/>
  <c r="J35" i="47"/>
  <c r="O32" i="47"/>
  <c r="V32" i="47" s="1"/>
  <c r="E31" i="47"/>
  <c r="P29" i="47"/>
  <c r="W29" i="47" s="1"/>
  <c r="AD28" i="47"/>
  <c r="AD27" i="47"/>
  <c r="G26" i="47"/>
  <c r="O20" i="47"/>
  <c r="V20" i="47" s="1"/>
  <c r="J18" i="47"/>
  <c r="F17" i="47"/>
  <c r="AC12" i="47"/>
  <c r="Q4" i="47"/>
  <c r="X4" i="47" s="1"/>
  <c r="F14" i="47"/>
  <c r="J51" i="47"/>
  <c r="P50" i="47"/>
  <c r="W50" i="47" s="1"/>
  <c r="J47" i="47"/>
  <c r="Q46" i="47"/>
  <c r="X46" i="47" s="1"/>
  <c r="C36" i="47"/>
  <c r="O30" i="47"/>
  <c r="V30" i="47" s="1"/>
  <c r="O24" i="47"/>
  <c r="V24" i="47" s="1"/>
  <c r="C20" i="47"/>
  <c r="AD51" i="47"/>
  <c r="G51" i="47"/>
  <c r="AC50" i="47"/>
  <c r="J50" i="47"/>
  <c r="AD47" i="47"/>
  <c r="G47" i="47"/>
  <c r="E46" i="47"/>
  <c r="AD41" i="47"/>
  <c r="G41" i="47"/>
  <c r="AC40" i="47"/>
  <c r="J40" i="47"/>
  <c r="J34" i="47"/>
  <c r="E33" i="47"/>
  <c r="J30" i="47"/>
  <c r="Q29" i="47"/>
  <c r="X29" i="47" s="1"/>
  <c r="E29" i="47"/>
  <c r="AC27" i="47"/>
  <c r="J27" i="47"/>
  <c r="J24" i="47"/>
  <c r="P23" i="47"/>
  <c r="W23" i="47" s="1"/>
  <c r="AC21" i="47"/>
  <c r="Z19" i="47"/>
  <c r="E19" i="47"/>
  <c r="AC18" i="47"/>
  <c r="O18" i="47"/>
  <c r="V18" i="47" s="1"/>
  <c r="E18" i="47"/>
  <c r="Q16" i="47"/>
  <c r="X16" i="47" s="1"/>
  <c r="P14" i="47"/>
  <c r="W14" i="47" s="1"/>
  <c r="Z41" i="47"/>
  <c r="G24" i="47"/>
  <c r="H23" i="47"/>
  <c r="C22" i="47"/>
  <c r="Z21" i="47"/>
  <c r="P16" i="47"/>
  <c r="W16" i="47" s="1"/>
  <c r="Z27" i="47"/>
  <c r="H27" i="47"/>
  <c r="AD24" i="47"/>
  <c r="AD23" i="47"/>
  <c r="Q19" i="47"/>
  <c r="X19" i="47" s="1"/>
  <c r="O51" i="47"/>
  <c r="V51" i="47" s="1"/>
  <c r="Q50" i="47"/>
  <c r="X50" i="47" s="1"/>
  <c r="E50" i="47"/>
  <c r="O47" i="47"/>
  <c r="V47" i="47" s="1"/>
  <c r="O41" i="47"/>
  <c r="V41" i="47" s="1"/>
  <c r="Q40" i="47"/>
  <c r="X40" i="47" s="1"/>
  <c r="E40" i="47"/>
  <c r="E39" i="47"/>
  <c r="H38" i="47"/>
  <c r="J36" i="47"/>
  <c r="J32" i="47"/>
  <c r="Q31" i="47"/>
  <c r="X31" i="47" s="1"/>
  <c r="Z30" i="47"/>
  <c r="AC29" i="47"/>
  <c r="J29" i="47"/>
  <c r="Q27" i="47"/>
  <c r="X27" i="47" s="1"/>
  <c r="E27" i="47"/>
  <c r="J26" i="47"/>
  <c r="Q25" i="47"/>
  <c r="X25" i="47" s="1"/>
  <c r="Z24" i="47"/>
  <c r="F24" i="47"/>
  <c r="AC23" i="47"/>
  <c r="E23" i="47"/>
  <c r="J21" i="47"/>
  <c r="Z20" i="47"/>
  <c r="J20" i="47"/>
  <c r="E20" i="47"/>
  <c r="AD19" i="47"/>
  <c r="J19" i="47"/>
  <c r="Q18" i="47"/>
  <c r="X18" i="47" s="1"/>
  <c r="H18" i="47"/>
  <c r="AD16" i="47"/>
  <c r="G16" i="47"/>
  <c r="J12" i="47"/>
  <c r="AC11" i="47"/>
  <c r="H6" i="47"/>
  <c r="Z51" i="47"/>
  <c r="O43" i="47"/>
  <c r="V43" i="47" s="1"/>
  <c r="J41" i="47"/>
  <c r="P27" i="47"/>
  <c r="W27" i="47" s="1"/>
  <c r="Q23" i="47"/>
  <c r="X23" i="47" s="1"/>
  <c r="N4" i="26"/>
  <c r="Z45" i="47"/>
  <c r="J45" i="47"/>
  <c r="Z44" i="47"/>
  <c r="F38" i="47"/>
  <c r="J28" i="47"/>
  <c r="O22" i="47"/>
  <c r="V22" i="47" s="1"/>
  <c r="F16" i="47"/>
  <c r="C51" i="47"/>
  <c r="C47" i="47"/>
  <c r="AC46" i="47"/>
  <c r="J46" i="47"/>
  <c r="F45" i="47"/>
  <c r="AD44" i="47"/>
  <c r="P44" i="47"/>
  <c r="W44" i="47" s="1"/>
  <c r="H44" i="47"/>
  <c r="AD43" i="47"/>
  <c r="G43" i="47"/>
  <c r="Q42" i="47"/>
  <c r="X42" i="47" s="1"/>
  <c r="J42" i="47"/>
  <c r="C41" i="47"/>
  <c r="AC39" i="47"/>
  <c r="Q39" i="47"/>
  <c r="X39" i="47" s="1"/>
  <c r="H39" i="47"/>
  <c r="G36" i="47"/>
  <c r="Z34" i="47"/>
  <c r="F34" i="47"/>
  <c r="AD33" i="47"/>
  <c r="P33" i="47"/>
  <c r="W33" i="47" s="1"/>
  <c r="J33" i="47"/>
  <c r="C32" i="47"/>
  <c r="AC31" i="47"/>
  <c r="J31" i="47"/>
  <c r="Z28" i="47"/>
  <c r="G28" i="47"/>
  <c r="Z26" i="47"/>
  <c r="F26" i="47"/>
  <c r="AD25" i="47"/>
  <c r="P25" i="47"/>
  <c r="W25" i="47" s="1"/>
  <c r="J25" i="47"/>
  <c r="Z22" i="47"/>
  <c r="G22" i="47"/>
  <c r="Q21" i="47"/>
  <c r="X21" i="47" s="1"/>
  <c r="F21" i="47"/>
  <c r="C18" i="47"/>
  <c r="Z16" i="47"/>
  <c r="O16" i="47"/>
  <c r="V16" i="47" s="1"/>
  <c r="J16" i="47"/>
  <c r="E16" i="47"/>
  <c r="AC15" i="47"/>
  <c r="O14" i="47"/>
  <c r="V14" i="47" s="1"/>
  <c r="J13" i="47"/>
  <c r="J11" i="47"/>
  <c r="O8" i="47"/>
  <c r="V8" i="47" s="1"/>
  <c r="P6" i="47"/>
  <c r="W6" i="47" s="1"/>
  <c r="G6" i="47"/>
  <c r="AD6" i="47" s="1"/>
  <c r="AC4" i="47"/>
  <c r="J4" i="47"/>
  <c r="D51" i="47"/>
  <c r="D47" i="47"/>
  <c r="D43" i="47"/>
  <c r="D39" i="47"/>
  <c r="D35" i="47"/>
  <c r="D31" i="47"/>
  <c r="D27" i="47"/>
  <c r="D23" i="47"/>
  <c r="D19" i="47"/>
  <c r="D15" i="47"/>
  <c r="K50" i="47"/>
  <c r="K46" i="47"/>
  <c r="K42" i="47"/>
  <c r="K38" i="47"/>
  <c r="R38" i="47" s="1"/>
  <c r="K34" i="47"/>
  <c r="R34" i="47" s="1"/>
  <c r="K30" i="47"/>
  <c r="K26" i="47"/>
  <c r="K22" i="47"/>
  <c r="R22" i="47" s="1"/>
  <c r="K18" i="47"/>
  <c r="R18" i="47" s="1"/>
  <c r="L49" i="47"/>
  <c r="L45" i="47"/>
  <c r="L41" i="47"/>
  <c r="S41" i="47" s="1"/>
  <c r="L37" i="47"/>
  <c r="S37" i="47" s="1"/>
  <c r="L33" i="47"/>
  <c r="S33" i="47" s="1"/>
  <c r="L29" i="47"/>
  <c r="S29" i="47" s="1"/>
  <c r="L25" i="47"/>
  <c r="S25" i="47" s="1"/>
  <c r="L21" i="47"/>
  <c r="L17" i="47"/>
  <c r="M48" i="47"/>
  <c r="T48" i="47" s="1"/>
  <c r="M44" i="47"/>
  <c r="T44" i="47" s="1"/>
  <c r="M40" i="47"/>
  <c r="T40" i="47" s="1"/>
  <c r="M36" i="47"/>
  <c r="M32" i="47"/>
  <c r="M28" i="47"/>
  <c r="T28" i="47" s="1"/>
  <c r="M24" i="47"/>
  <c r="T24" i="47" s="1"/>
  <c r="M20" i="47"/>
  <c r="T20" i="47" s="1"/>
  <c r="M16" i="47"/>
  <c r="T16" i="47" s="1"/>
  <c r="N51" i="47"/>
  <c r="U51" i="47" s="1"/>
  <c r="N47" i="47"/>
  <c r="U47" i="47" s="1"/>
  <c r="N43" i="47"/>
  <c r="U43" i="47" s="1"/>
  <c r="N39" i="47"/>
  <c r="U39" i="47" s="1"/>
  <c r="N35" i="47"/>
  <c r="U35" i="47" s="1"/>
  <c r="N31" i="47"/>
  <c r="U31" i="47" s="1"/>
  <c r="N27" i="47"/>
  <c r="U27" i="47" s="1"/>
  <c r="N23" i="47"/>
  <c r="U23" i="47" s="1"/>
  <c r="N19" i="47"/>
  <c r="U19" i="47" s="1"/>
  <c r="N15" i="47"/>
  <c r="U15" i="47" s="1"/>
  <c r="Y50" i="47"/>
  <c r="Y46" i="47"/>
  <c r="Y42" i="47"/>
  <c r="Y38" i="47"/>
  <c r="Y34" i="47"/>
  <c r="Y30" i="47"/>
  <c r="Y26" i="47"/>
  <c r="Y22" i="47"/>
  <c r="Y18" i="47"/>
  <c r="Y14" i="47"/>
  <c r="Y10" i="47"/>
  <c r="Y6" i="47"/>
  <c r="AA50" i="47"/>
  <c r="AA46" i="47"/>
  <c r="AA42" i="47"/>
  <c r="AA38" i="47"/>
  <c r="AA34" i="47"/>
  <c r="AA30" i="47"/>
  <c r="AA26" i="47"/>
  <c r="AA22" i="47"/>
  <c r="AA18" i="47"/>
  <c r="AB49" i="47"/>
  <c r="AB45" i="47"/>
  <c r="AB41" i="47"/>
  <c r="AB37" i="47"/>
  <c r="AB33" i="47"/>
  <c r="AB29" i="47"/>
  <c r="AB25" i="47"/>
  <c r="AB21" i="47"/>
  <c r="AB17" i="47"/>
  <c r="I48" i="47"/>
  <c r="I44" i="47"/>
  <c r="I40" i="47"/>
  <c r="I36" i="47"/>
  <c r="I32" i="47"/>
  <c r="I28" i="47"/>
  <c r="I24" i="47"/>
  <c r="I20" i="47"/>
  <c r="I16" i="47"/>
  <c r="P46" i="47"/>
  <c r="W46" i="47" s="1"/>
  <c r="O45" i="47"/>
  <c r="V45" i="47" s="1"/>
  <c r="G45" i="47"/>
  <c r="Q44" i="47"/>
  <c r="X44" i="47" s="1"/>
  <c r="J43" i="47"/>
  <c r="J39" i="47"/>
  <c r="G34" i="47"/>
  <c r="AD31" i="47"/>
  <c r="P31" i="47"/>
  <c r="W31" i="47" s="1"/>
  <c r="O49" i="47"/>
  <c r="V49" i="47" s="1"/>
  <c r="G49" i="47"/>
  <c r="Q48" i="47"/>
  <c r="X48" i="47" s="1"/>
  <c r="J48" i="47"/>
  <c r="Z46" i="47"/>
  <c r="H46" i="47"/>
  <c r="AD45" i="47"/>
  <c r="AC44" i="47"/>
  <c r="E44" i="47"/>
  <c r="Z43" i="47"/>
  <c r="AD42" i="47"/>
  <c r="P42" i="47"/>
  <c r="W42" i="47" s="1"/>
  <c r="H42" i="47"/>
  <c r="Z39" i="47"/>
  <c r="P39" i="47"/>
  <c r="W39" i="47" s="1"/>
  <c r="F39" i="47"/>
  <c r="P36" i="47"/>
  <c r="W36" i="47" s="1"/>
  <c r="O34" i="47"/>
  <c r="V34" i="47" s="1"/>
  <c r="AC33" i="47"/>
  <c r="H33" i="47"/>
  <c r="Z31" i="47"/>
  <c r="H31" i="47"/>
  <c r="AD30" i="47"/>
  <c r="G30" i="47"/>
  <c r="O28" i="47"/>
  <c r="V28" i="47" s="1"/>
  <c r="O26" i="47"/>
  <c r="V26" i="47" s="1"/>
  <c r="AC25" i="47"/>
  <c r="H25" i="47"/>
  <c r="Z23" i="47"/>
  <c r="J23" i="47"/>
  <c r="Q22" i="47"/>
  <c r="X22" i="47" s="1"/>
  <c r="E22" i="47"/>
  <c r="AD21" i="47"/>
  <c r="E21" i="47"/>
  <c r="AC20" i="47"/>
  <c r="P20" i="47"/>
  <c r="W20" i="47" s="1"/>
  <c r="H16" i="47"/>
  <c r="F15" i="47"/>
  <c r="J14" i="47"/>
  <c r="AC13" i="47"/>
  <c r="F13" i="47"/>
  <c r="F11" i="47"/>
  <c r="O10" i="47"/>
  <c r="V10" i="47" s="1"/>
  <c r="J8" i="47"/>
  <c r="Q7" i="47"/>
  <c r="X7" i="47" s="1"/>
  <c r="O6" i="47"/>
  <c r="V6" i="47" s="1"/>
  <c r="F5" i="47"/>
  <c r="H4" i="47"/>
  <c r="D50" i="47"/>
  <c r="D46" i="47"/>
  <c r="D42" i="47"/>
  <c r="D38" i="47"/>
  <c r="D34" i="47"/>
  <c r="D30" i="47"/>
  <c r="D26" i="47"/>
  <c r="D22" i="47"/>
  <c r="D18" i="47"/>
  <c r="K49" i="47"/>
  <c r="R49" i="47" s="1"/>
  <c r="K45" i="47"/>
  <c r="R45" i="47" s="1"/>
  <c r="K41" i="47"/>
  <c r="R41" i="47" s="1"/>
  <c r="K37" i="47"/>
  <c r="R37" i="47" s="1"/>
  <c r="K33" i="47"/>
  <c r="K29" i="47"/>
  <c r="K25" i="47"/>
  <c r="K21" i="47"/>
  <c r="R21" i="47" s="1"/>
  <c r="K17" i="47"/>
  <c r="L48" i="47"/>
  <c r="S48" i="47" s="1"/>
  <c r="L44" i="47"/>
  <c r="S44" i="47" s="1"/>
  <c r="L40" i="47"/>
  <c r="S40" i="47" s="1"/>
  <c r="L36" i="47"/>
  <c r="S36" i="47" s="1"/>
  <c r="L32" i="47"/>
  <c r="S32" i="47" s="1"/>
  <c r="L28" i="47"/>
  <c r="L24" i="47"/>
  <c r="L20" i="47"/>
  <c r="S20" i="47" s="1"/>
  <c r="L16" i="47"/>
  <c r="S16" i="47" s="1"/>
  <c r="M51" i="47"/>
  <c r="M47" i="47"/>
  <c r="T47" i="47" s="1"/>
  <c r="M43" i="47"/>
  <c r="M39" i="47"/>
  <c r="T39" i="47" s="1"/>
  <c r="M35" i="47"/>
  <c r="T35" i="47" s="1"/>
  <c r="M31" i="47"/>
  <c r="T31" i="47" s="1"/>
  <c r="M27" i="47"/>
  <c r="T27" i="47" s="1"/>
  <c r="M23" i="47"/>
  <c r="T23" i="47" s="1"/>
  <c r="M19" i="47"/>
  <c r="T19" i="47" s="1"/>
  <c r="M15" i="47"/>
  <c r="T15" i="47" s="1"/>
  <c r="N50" i="47"/>
  <c r="U50" i="47" s="1"/>
  <c r="N46" i="47"/>
  <c r="U46" i="47" s="1"/>
  <c r="N42" i="47"/>
  <c r="U42" i="47" s="1"/>
  <c r="N38" i="47"/>
  <c r="U38" i="47" s="1"/>
  <c r="N30" i="47"/>
  <c r="U30" i="47" s="1"/>
  <c r="N26" i="47"/>
  <c r="U26" i="47" s="1"/>
  <c r="N22" i="47"/>
  <c r="U22" i="47" s="1"/>
  <c r="N18" i="47"/>
  <c r="U18" i="47" s="1"/>
  <c r="Y49" i="47"/>
  <c r="Y45" i="47"/>
  <c r="Y41" i="47"/>
  <c r="Y37" i="47"/>
  <c r="Y33" i="47"/>
  <c r="Y29" i="47"/>
  <c r="Y25" i="47"/>
  <c r="Y21" i="47"/>
  <c r="Y17" i="47"/>
  <c r="Y13" i="47"/>
  <c r="Y9" i="47"/>
  <c r="AA49" i="47"/>
  <c r="AA45" i="47"/>
  <c r="AA41" i="47"/>
  <c r="AA37" i="47"/>
  <c r="AA33" i="47"/>
  <c r="AA29" i="47"/>
  <c r="AA25" i="47"/>
  <c r="AA21" i="47"/>
  <c r="AA17" i="47"/>
  <c r="AB48" i="47"/>
  <c r="AB44" i="47"/>
  <c r="AB40" i="47"/>
  <c r="AB36" i="47"/>
  <c r="AB32" i="47"/>
  <c r="AB28" i="47"/>
  <c r="AB24" i="47"/>
  <c r="AB20" i="47"/>
  <c r="AB16" i="47"/>
  <c r="I51" i="47"/>
  <c r="I47" i="47"/>
  <c r="I43" i="47"/>
  <c r="I39" i="47"/>
  <c r="I35" i="47"/>
  <c r="I31" i="47"/>
  <c r="I27" i="47"/>
  <c r="I23" i="47"/>
  <c r="I19" i="47"/>
  <c r="I15" i="47"/>
  <c r="Z25" i="47"/>
  <c r="E25" i="47"/>
  <c r="AD22" i="47"/>
  <c r="P22" i="47"/>
  <c r="W22" i="47" s="1"/>
  <c r="J22" i="47"/>
  <c r="E15" i="47"/>
  <c r="AC14" i="47"/>
  <c r="Q14" i="47"/>
  <c r="X14" i="47" s="1"/>
  <c r="H14" i="47"/>
  <c r="G10" i="47"/>
  <c r="Q8" i="47"/>
  <c r="X8" i="47" s="1"/>
  <c r="G8" i="47"/>
  <c r="AD8" i="47" s="1"/>
  <c r="D49" i="47"/>
  <c r="D45" i="47"/>
  <c r="D41" i="47"/>
  <c r="D37" i="47"/>
  <c r="D33" i="47"/>
  <c r="D29" i="47"/>
  <c r="D25" i="47"/>
  <c r="D21" i="47"/>
  <c r="D17" i="47"/>
  <c r="K48" i="47"/>
  <c r="R48" i="47" s="1"/>
  <c r="K44" i="47"/>
  <c r="R44" i="47" s="1"/>
  <c r="K40" i="47"/>
  <c r="K36" i="47"/>
  <c r="R36" i="47" s="1"/>
  <c r="K32" i="47"/>
  <c r="R32" i="47" s="1"/>
  <c r="K28" i="47"/>
  <c r="K24" i="47"/>
  <c r="R24" i="47" s="1"/>
  <c r="K20" i="47"/>
  <c r="R20" i="47" s="1"/>
  <c r="K16" i="47"/>
  <c r="R16" i="47" s="1"/>
  <c r="L51" i="47"/>
  <c r="S51" i="47" s="1"/>
  <c r="L47" i="47"/>
  <c r="S47" i="47" s="1"/>
  <c r="L43" i="47"/>
  <c r="L39" i="47"/>
  <c r="S39" i="47" s="1"/>
  <c r="L35" i="47"/>
  <c r="S35" i="47" s="1"/>
  <c r="L31" i="47"/>
  <c r="S31" i="47" s="1"/>
  <c r="L27" i="47"/>
  <c r="S27" i="47" s="1"/>
  <c r="L23" i="47"/>
  <c r="S23" i="47" s="1"/>
  <c r="L19" i="47"/>
  <c r="S19" i="47" s="1"/>
  <c r="L15" i="47"/>
  <c r="S15" i="47" s="1"/>
  <c r="M50" i="47"/>
  <c r="T50" i="47" s="1"/>
  <c r="M46" i="47"/>
  <c r="T46" i="47" s="1"/>
  <c r="M42" i="47"/>
  <c r="T42" i="47" s="1"/>
  <c r="M38" i="47"/>
  <c r="T38" i="47" s="1"/>
  <c r="M34" i="47"/>
  <c r="M30" i="47"/>
  <c r="T30" i="47" s="1"/>
  <c r="M26" i="47"/>
  <c r="T26" i="47" s="1"/>
  <c r="M22" i="47"/>
  <c r="T22" i="47" s="1"/>
  <c r="M18" i="47"/>
  <c r="T18" i="47" s="1"/>
  <c r="N49" i="47"/>
  <c r="U49" i="47" s="1"/>
  <c r="N45" i="47"/>
  <c r="U45" i="47" s="1"/>
  <c r="N41" i="47"/>
  <c r="U41" i="47" s="1"/>
  <c r="N37" i="47"/>
  <c r="N33" i="47"/>
  <c r="U33" i="47" s="1"/>
  <c r="N29" i="47"/>
  <c r="U29" i="47" s="1"/>
  <c r="N25" i="47"/>
  <c r="U25" i="47" s="1"/>
  <c r="N21" i="47"/>
  <c r="U21" i="47" s="1"/>
  <c r="N17" i="47"/>
  <c r="U17" i="47" s="1"/>
  <c r="Y48" i="47"/>
  <c r="Y44" i="47"/>
  <c r="Y40" i="47"/>
  <c r="Y36" i="47"/>
  <c r="Y32" i="47"/>
  <c r="Y28" i="47"/>
  <c r="Y24" i="47"/>
  <c r="Y20" i="47"/>
  <c r="Y16" i="47"/>
  <c r="Y12" i="47"/>
  <c r="Y8" i="47"/>
  <c r="Y4" i="47"/>
  <c r="AA48" i="47"/>
  <c r="AA44" i="47"/>
  <c r="AA40" i="47"/>
  <c r="AA36" i="47"/>
  <c r="AA32" i="47"/>
  <c r="AA24" i="47"/>
  <c r="AA20" i="47"/>
  <c r="AA16" i="47"/>
  <c r="AB51" i="47"/>
  <c r="AB47" i="47"/>
  <c r="AB43" i="47"/>
  <c r="AB39" i="47"/>
  <c r="AB35" i="47"/>
  <c r="AB31" i="47"/>
  <c r="AB27" i="47"/>
  <c r="AB23" i="47"/>
  <c r="AB19" i="47"/>
  <c r="AB15" i="47"/>
  <c r="I50" i="47"/>
  <c r="I46" i="47"/>
  <c r="I42" i="47"/>
  <c r="I38" i="47"/>
  <c r="I34" i="47"/>
  <c r="I30" i="47"/>
  <c r="I26" i="47"/>
  <c r="I22" i="47"/>
  <c r="I18" i="47"/>
  <c r="AD46" i="47"/>
  <c r="J44" i="47"/>
  <c r="AD39" i="47"/>
  <c r="AD34" i="47"/>
  <c r="Q33" i="47"/>
  <c r="X33" i="47" s="1"/>
  <c r="R28" i="47"/>
  <c r="AC22" i="47"/>
  <c r="H22" i="47"/>
  <c r="G14" i="47"/>
  <c r="AA14" i="47" s="1"/>
  <c r="AC8" i="47"/>
  <c r="D48" i="47"/>
  <c r="D44" i="47"/>
  <c r="D40" i="47"/>
  <c r="D36" i="47"/>
  <c r="D32" i="47"/>
  <c r="D28" i="47"/>
  <c r="D24" i="47"/>
  <c r="D20" i="47"/>
  <c r="D16" i="47"/>
  <c r="K51" i="47"/>
  <c r="R51" i="47" s="1"/>
  <c r="K47" i="47"/>
  <c r="R47" i="47" s="1"/>
  <c r="K43" i="47"/>
  <c r="R43" i="47" s="1"/>
  <c r="K39" i="47"/>
  <c r="R39" i="47" s="1"/>
  <c r="K35" i="47"/>
  <c r="K31" i="47"/>
  <c r="R31" i="47" s="1"/>
  <c r="K27" i="47"/>
  <c r="R27" i="47" s="1"/>
  <c r="K23" i="47"/>
  <c r="R23" i="47" s="1"/>
  <c r="K19" i="47"/>
  <c r="K15" i="47"/>
  <c r="R15" i="47" s="1"/>
  <c r="L50" i="47"/>
  <c r="S50" i="47" s="1"/>
  <c r="L46" i="47"/>
  <c r="S46" i="47" s="1"/>
  <c r="L42" i="47"/>
  <c r="S42" i="47" s="1"/>
  <c r="L38" i="47"/>
  <c r="S38" i="47" s="1"/>
  <c r="L34" i="47"/>
  <c r="S34" i="47" s="1"/>
  <c r="L30" i="47"/>
  <c r="L26" i="47"/>
  <c r="L22" i="47"/>
  <c r="S22" i="47" s="1"/>
  <c r="L18" i="47"/>
  <c r="S18" i="47" s="1"/>
  <c r="M49" i="47"/>
  <c r="M45" i="47"/>
  <c r="M41" i="47"/>
  <c r="T41" i="47" s="1"/>
  <c r="M37" i="47"/>
  <c r="T37" i="47" s="1"/>
  <c r="M33" i="47"/>
  <c r="T33" i="47" s="1"/>
  <c r="M29" i="47"/>
  <c r="T29" i="47" s="1"/>
  <c r="M25" i="47"/>
  <c r="T25" i="47" s="1"/>
  <c r="M21" i="47"/>
  <c r="T21" i="47" s="1"/>
  <c r="M17" i="47"/>
  <c r="T17" i="47" s="1"/>
  <c r="N48" i="47"/>
  <c r="U48" i="47" s="1"/>
  <c r="N44" i="47"/>
  <c r="U44" i="47" s="1"/>
  <c r="N40" i="47"/>
  <c r="U40" i="47" s="1"/>
  <c r="N36" i="47"/>
  <c r="U36" i="47" s="1"/>
  <c r="N28" i="47"/>
  <c r="U28" i="47" s="1"/>
  <c r="Y51" i="47"/>
  <c r="Y47" i="47"/>
  <c r="Y43" i="47"/>
  <c r="Y39" i="47"/>
  <c r="Y35" i="47"/>
  <c r="Y31" i="47"/>
  <c r="Y27" i="47"/>
  <c r="Y23" i="47"/>
  <c r="Y19" i="47"/>
  <c r="Y15" i="47"/>
  <c r="Y11" i="47"/>
  <c r="AA35" i="47"/>
  <c r="AA31" i="47"/>
  <c r="AA27" i="47"/>
  <c r="AA23" i="47"/>
  <c r="AB50" i="47"/>
  <c r="AB46" i="47"/>
  <c r="AB42" i="47"/>
  <c r="AB34" i="47"/>
  <c r="I37" i="47"/>
  <c r="I33" i="47"/>
  <c r="I29" i="47"/>
  <c r="I25" i="47"/>
  <c r="I9" i="47"/>
  <c r="AA8" i="47"/>
  <c r="AB8" i="47"/>
  <c r="I8" i="47"/>
  <c r="D8" i="47" s="1"/>
  <c r="N8" i="47" s="1"/>
  <c r="U8" i="47" s="1"/>
  <c r="AB6" i="47"/>
  <c r="AA6" i="47"/>
  <c r="I6" i="47"/>
  <c r="I4" i="47"/>
  <c r="AD4" i="47"/>
  <c r="R30" i="47"/>
  <c r="R26" i="47"/>
  <c r="K8" i="47"/>
  <c r="J5" i="47"/>
  <c r="AC10" i="47"/>
  <c r="J10" i="47"/>
  <c r="F10" i="47"/>
  <c r="AC5" i="47"/>
  <c r="Q5" i="47"/>
  <c r="X5" i="47" s="1"/>
  <c r="O4" i="47"/>
  <c r="V4" i="47" s="1"/>
  <c r="C4" i="47"/>
  <c r="F8" i="47"/>
  <c r="Q10" i="47"/>
  <c r="X10" i="47" s="1"/>
  <c r="H8" i="47"/>
  <c r="C8" i="47"/>
  <c r="J7" i="47"/>
  <c r="P10" i="47"/>
  <c r="W10" i="47" s="1"/>
  <c r="H10" i="47"/>
  <c r="AC6" i="47"/>
  <c r="Q6" i="47"/>
  <c r="X6" i="47" s="1"/>
  <c r="F44" i="47"/>
  <c r="C44" i="47"/>
  <c r="F42" i="47"/>
  <c r="C42" i="47"/>
  <c r="F40" i="47"/>
  <c r="C40" i="47"/>
  <c r="F50" i="47"/>
  <c r="C50" i="47"/>
  <c r="F48" i="47"/>
  <c r="C48" i="47"/>
  <c r="F46" i="47"/>
  <c r="C46" i="47"/>
  <c r="H37" i="47"/>
  <c r="F31" i="47"/>
  <c r="C31" i="47"/>
  <c r="F29" i="47"/>
  <c r="C29" i="47"/>
  <c r="F27" i="47"/>
  <c r="C27" i="47"/>
  <c r="G17" i="47"/>
  <c r="R17" i="47"/>
  <c r="O17" i="47"/>
  <c r="V17" i="47" s="1"/>
  <c r="H17" i="47"/>
  <c r="S17" i="47"/>
  <c r="P17" i="47"/>
  <c r="W17" i="47" s="1"/>
  <c r="AD17" i="47"/>
  <c r="Q17" i="47"/>
  <c r="X17" i="47" s="1"/>
  <c r="E38" i="47"/>
  <c r="Q38" i="47"/>
  <c r="X38" i="47" s="1"/>
  <c r="AC38" i="47"/>
  <c r="Q37" i="47"/>
  <c r="X37" i="47" s="1"/>
  <c r="F37" i="47"/>
  <c r="F23" i="47"/>
  <c r="C23" i="47"/>
  <c r="Z17" i="47"/>
  <c r="J17" i="47"/>
  <c r="G15" i="47"/>
  <c r="O15" i="47"/>
  <c r="V15" i="47" s="1"/>
  <c r="H15" i="47"/>
  <c r="P15" i="47"/>
  <c r="W15" i="47" s="1"/>
  <c r="AD15" i="47"/>
  <c r="Q15" i="47"/>
  <c r="X15" i="47" s="1"/>
  <c r="G9" i="47"/>
  <c r="O9" i="47"/>
  <c r="V9" i="47" s="1"/>
  <c r="H9" i="47"/>
  <c r="P9" i="47"/>
  <c r="W9" i="47" s="1"/>
  <c r="AC9" i="47"/>
  <c r="AC51" i="47"/>
  <c r="Q51" i="47"/>
  <c r="X51" i="47" s="1"/>
  <c r="T51" i="47"/>
  <c r="E51" i="47"/>
  <c r="O50" i="47"/>
  <c r="V50" i="47" s="1"/>
  <c r="R50" i="47"/>
  <c r="AC49" i="47"/>
  <c r="Q49" i="47"/>
  <c r="X49" i="47" s="1"/>
  <c r="T49" i="47"/>
  <c r="E49" i="47"/>
  <c r="O48" i="47"/>
  <c r="V48" i="47" s="1"/>
  <c r="AC47" i="47"/>
  <c r="Q47" i="47"/>
  <c r="X47" i="47" s="1"/>
  <c r="E47" i="47"/>
  <c r="O46" i="47"/>
  <c r="V46" i="47" s="1"/>
  <c r="R46" i="47"/>
  <c r="AC45" i="47"/>
  <c r="Q45" i="47"/>
  <c r="X45" i="47" s="1"/>
  <c r="T45" i="47"/>
  <c r="E45" i="47"/>
  <c r="O44" i="47"/>
  <c r="V44" i="47" s="1"/>
  <c r="AC43" i="47"/>
  <c r="Q43" i="47"/>
  <c r="X43" i="47" s="1"/>
  <c r="T43" i="47"/>
  <c r="E43" i="47"/>
  <c r="O42" i="47"/>
  <c r="V42" i="47" s="1"/>
  <c r="R42" i="47"/>
  <c r="AC41" i="47"/>
  <c r="Q41" i="47"/>
  <c r="X41" i="47" s="1"/>
  <c r="E41" i="47"/>
  <c r="O40" i="47"/>
  <c r="V40" i="47" s="1"/>
  <c r="R40" i="47"/>
  <c r="G39" i="47"/>
  <c r="P38" i="47"/>
  <c r="W38" i="47" s="1"/>
  <c r="Z37" i="47"/>
  <c r="P37" i="47"/>
  <c r="W37" i="47" s="1"/>
  <c r="J37" i="47"/>
  <c r="AD36" i="47"/>
  <c r="Z15" i="47"/>
  <c r="J15" i="47"/>
  <c r="G13" i="47"/>
  <c r="O13" i="47"/>
  <c r="V13" i="47" s="1"/>
  <c r="H13" i="47"/>
  <c r="P13" i="47"/>
  <c r="W13" i="47" s="1"/>
  <c r="AD13" i="47"/>
  <c r="Q13" i="47"/>
  <c r="X13" i="47" s="1"/>
  <c r="Q9" i="47"/>
  <c r="X9" i="47" s="1"/>
  <c r="C9" i="47"/>
  <c r="F9" i="47"/>
  <c r="F7" i="47"/>
  <c r="G37" i="47"/>
  <c r="O37" i="47"/>
  <c r="V37" i="47" s="1"/>
  <c r="F35" i="47"/>
  <c r="C35" i="47"/>
  <c r="F33" i="47"/>
  <c r="C33" i="47"/>
  <c r="F25" i="47"/>
  <c r="C25" i="47"/>
  <c r="AC17" i="47"/>
  <c r="G38" i="47"/>
  <c r="P51" i="47"/>
  <c r="W51" i="47" s="1"/>
  <c r="H51" i="47"/>
  <c r="P49" i="47"/>
  <c r="W49" i="47" s="1"/>
  <c r="S49" i="47"/>
  <c r="H49" i="47"/>
  <c r="P47" i="47"/>
  <c r="W47" i="47" s="1"/>
  <c r="H47" i="47"/>
  <c r="P45" i="47"/>
  <c r="W45" i="47" s="1"/>
  <c r="S45" i="47"/>
  <c r="H45" i="47"/>
  <c r="P43" i="47"/>
  <c r="W43" i="47" s="1"/>
  <c r="S43" i="47"/>
  <c r="H43" i="47"/>
  <c r="P41" i="47"/>
  <c r="W41" i="47" s="1"/>
  <c r="H41" i="47"/>
  <c r="Z38" i="47"/>
  <c r="O38" i="47"/>
  <c r="V38" i="47" s="1"/>
  <c r="J38" i="47"/>
  <c r="AD37" i="47"/>
  <c r="U37" i="47"/>
  <c r="E36" i="47"/>
  <c r="T36" i="47"/>
  <c r="Q36" i="47"/>
  <c r="X36" i="47" s="1"/>
  <c r="AC36" i="47"/>
  <c r="H34" i="47"/>
  <c r="P34" i="47"/>
  <c r="W34" i="47" s="1"/>
  <c r="E34" i="47"/>
  <c r="T34" i="47"/>
  <c r="Q34" i="47"/>
  <c r="X34" i="47" s="1"/>
  <c r="AC34" i="47"/>
  <c r="H32" i="47"/>
  <c r="P32" i="47"/>
  <c r="W32" i="47" s="1"/>
  <c r="E32" i="47"/>
  <c r="T32" i="47"/>
  <c r="Q32" i="47"/>
  <c r="X32" i="47" s="1"/>
  <c r="AC32" i="47"/>
  <c r="H30" i="47"/>
  <c r="S30" i="47"/>
  <c r="P30" i="47"/>
  <c r="W30" i="47" s="1"/>
  <c r="E30" i="47"/>
  <c r="Q30" i="47"/>
  <c r="X30" i="47" s="1"/>
  <c r="AC30" i="47"/>
  <c r="H28" i="47"/>
  <c r="S28" i="47"/>
  <c r="P28" i="47"/>
  <c r="W28" i="47" s="1"/>
  <c r="E28" i="47"/>
  <c r="Q28" i="47"/>
  <c r="X28" i="47" s="1"/>
  <c r="AC28" i="47"/>
  <c r="H26" i="47"/>
  <c r="S26" i="47"/>
  <c r="P26" i="47"/>
  <c r="W26" i="47" s="1"/>
  <c r="E26" i="47"/>
  <c r="Q26" i="47"/>
  <c r="X26" i="47" s="1"/>
  <c r="AC26" i="47"/>
  <c r="H24" i="47"/>
  <c r="S24" i="47"/>
  <c r="P24" i="47"/>
  <c r="W24" i="47" s="1"/>
  <c r="E24" i="47"/>
  <c r="Q24" i="47"/>
  <c r="X24" i="47" s="1"/>
  <c r="AC24" i="47"/>
  <c r="E17" i="47"/>
  <c r="G11" i="47"/>
  <c r="I11" i="47" s="1"/>
  <c r="O11" i="47"/>
  <c r="V11" i="47" s="1"/>
  <c r="H11" i="47"/>
  <c r="P11" i="47"/>
  <c r="W11" i="47" s="1"/>
  <c r="AD11" i="47"/>
  <c r="Q11" i="47"/>
  <c r="X11" i="47" s="1"/>
  <c r="J9" i="47"/>
  <c r="O35" i="47"/>
  <c r="V35" i="47" s="1"/>
  <c r="R35" i="47"/>
  <c r="O33" i="47"/>
  <c r="V33" i="47" s="1"/>
  <c r="R33" i="47"/>
  <c r="O31" i="47"/>
  <c r="V31" i="47" s="1"/>
  <c r="O29" i="47"/>
  <c r="V29" i="47" s="1"/>
  <c r="R29" i="47"/>
  <c r="O27" i="47"/>
  <c r="V27" i="47" s="1"/>
  <c r="O25" i="47"/>
  <c r="V25" i="47" s="1"/>
  <c r="R25" i="47"/>
  <c r="O23" i="47"/>
  <c r="V23" i="47" s="1"/>
  <c r="G21" i="47"/>
  <c r="O21" i="47"/>
  <c r="V21" i="47" s="1"/>
  <c r="H21" i="47"/>
  <c r="S21" i="47"/>
  <c r="P21" i="47"/>
  <c r="W21" i="47" s="1"/>
  <c r="G19" i="47"/>
  <c r="R19" i="47"/>
  <c r="O19" i="47"/>
  <c r="V19" i="47" s="1"/>
  <c r="H19" i="47"/>
  <c r="P19" i="47"/>
  <c r="W19" i="47" s="1"/>
  <c r="AC7" i="47"/>
  <c r="G5" i="47"/>
  <c r="AD5" i="47" s="1"/>
  <c r="O5" i="47"/>
  <c r="V5" i="47" s="1"/>
  <c r="H5" i="47"/>
  <c r="P5" i="47"/>
  <c r="W5" i="47" s="1"/>
  <c r="G7" i="47"/>
  <c r="O7" i="47"/>
  <c r="V7" i="47" s="1"/>
  <c r="H7" i="47"/>
  <c r="P7" i="47"/>
  <c r="W7" i="47" s="1"/>
  <c r="L8" i="47" l="1"/>
  <c r="S8" i="47" s="1"/>
  <c r="AB12" i="47"/>
  <c r="AD10" i="47"/>
  <c r="I10" i="47"/>
  <c r="M8" i="47"/>
  <c r="T8" i="47" s="1"/>
  <c r="E8" i="47"/>
  <c r="Z8" i="47" s="1"/>
  <c r="I14" i="47"/>
  <c r="D14" i="47" s="1"/>
  <c r="L14" i="47" s="1"/>
  <c r="S14" i="47" s="1"/>
  <c r="AA12" i="47"/>
  <c r="I12" i="47"/>
  <c r="AD14" i="47"/>
  <c r="AB14" i="47"/>
  <c r="K14" i="47"/>
  <c r="R14" i="47" s="1"/>
  <c r="I13" i="47"/>
  <c r="N14" i="47"/>
  <c r="U14" i="47" s="1"/>
  <c r="AD7" i="47"/>
  <c r="I7" i="47"/>
  <c r="I5" i="47"/>
  <c r="AD9" i="47"/>
  <c r="R8" i="47"/>
  <c r="M14" i="47" l="1"/>
  <c r="T14" i="47" s="1"/>
  <c r="E14" i="47"/>
  <c r="Z14" i="47" s="1"/>
  <c r="B3" i="47"/>
  <c r="Q3" i="47" s="1"/>
  <c r="X3" i="47" s="1"/>
  <c r="A3" i="47"/>
  <c r="AF4" i="47"/>
  <c r="G394" i="27"/>
  <c r="G211" i="32" s="1"/>
  <c r="B394" i="27"/>
  <c r="B211" i="32" s="1"/>
  <c r="G136" i="7"/>
  <c r="G137" i="7"/>
  <c r="G135" i="7"/>
  <c r="G133" i="7"/>
  <c r="G134" i="7"/>
  <c r="G132" i="7"/>
  <c r="G128" i="7"/>
  <c r="G129" i="7"/>
  <c r="G130" i="7"/>
  <c r="G131" i="7"/>
  <c r="G127" i="7"/>
  <c r="A128" i="7"/>
  <c r="E128" i="7" s="1"/>
  <c r="A129" i="7"/>
  <c r="E129" i="7" s="1"/>
  <c r="A130" i="7"/>
  <c r="E130" i="7" s="1"/>
  <c r="A131" i="7"/>
  <c r="E131" i="7" s="1"/>
  <c r="A133" i="7"/>
  <c r="E133" i="7" s="1"/>
  <c r="E90" i="13"/>
  <c r="A84" i="13"/>
  <c r="E84" i="13" s="1"/>
  <c r="A85" i="13"/>
  <c r="E85" i="13" s="1"/>
  <c r="A87" i="13"/>
  <c r="E87" i="13" s="1"/>
  <c r="A88" i="13"/>
  <c r="E88" i="13" s="1"/>
  <c r="A83" i="13"/>
  <c r="E83" i="13" s="1"/>
  <c r="G92" i="13"/>
  <c r="G93" i="13"/>
  <c r="G91" i="13"/>
  <c r="D307" i="27"/>
  <c r="B92" i="13" s="1"/>
  <c r="A92" i="13" s="1"/>
  <c r="E92" i="13" s="1"/>
  <c r="D308" i="27"/>
  <c r="B93" i="13" s="1"/>
  <c r="A93" i="13" s="1"/>
  <c r="E93" i="13" s="1"/>
  <c r="D306" i="27"/>
  <c r="B135" i="7" s="1"/>
  <c r="A135" i="7" s="1"/>
  <c r="E135" i="7" s="1"/>
  <c r="D262" i="27"/>
  <c r="B134" i="7" s="1"/>
  <c r="A134" i="7" s="1"/>
  <c r="E134" i="7" s="1"/>
  <c r="D235" i="27"/>
  <c r="B127" i="7" s="1"/>
  <c r="A127" i="7" s="1"/>
  <c r="E127" i="7" s="1"/>
  <c r="B101" i="32"/>
  <c r="C101" i="32"/>
  <c r="D101" i="32"/>
  <c r="E101" i="32"/>
  <c r="G393" i="27"/>
  <c r="C210" i="32" s="1"/>
  <c r="F210" i="32" s="1"/>
  <c r="E210" i="32" s="1"/>
  <c r="B393" i="27"/>
  <c r="B210" i="32" s="1"/>
  <c r="G392" i="27"/>
  <c r="C209" i="32" s="1"/>
  <c r="F209" i="32" s="1"/>
  <c r="E209" i="32" s="1"/>
  <c r="B392" i="27"/>
  <c r="B209" i="32" s="1"/>
  <c r="G391" i="27"/>
  <c r="C208" i="32" s="1"/>
  <c r="F208" i="32" s="1"/>
  <c r="E208" i="32" s="1"/>
  <c r="B391" i="27"/>
  <c r="B208" i="32" s="1"/>
  <c r="G390" i="27"/>
  <c r="C207" i="32" s="1"/>
  <c r="F207" i="32" s="1"/>
  <c r="E207" i="32" s="1"/>
  <c r="B165" i="32"/>
  <c r="P3" i="47" l="1"/>
  <c r="W3" i="47" s="1"/>
  <c r="O3" i="47"/>
  <c r="V3" i="47" s="1"/>
  <c r="H3" i="47"/>
  <c r="C211" i="32"/>
  <c r="F211" i="32" s="1"/>
  <c r="E211" i="32" s="1"/>
  <c r="G208" i="32"/>
  <c r="G210" i="32"/>
  <c r="B86" i="13"/>
  <c r="A86" i="13" s="1"/>
  <c r="E86" i="13" s="1"/>
  <c r="B137" i="7"/>
  <c r="A137" i="7" s="1"/>
  <c r="E137" i="7" s="1"/>
  <c r="B89" i="13"/>
  <c r="A89" i="13" s="1"/>
  <c r="E89" i="13" s="1"/>
  <c r="B132" i="7"/>
  <c r="A132" i="7" s="1"/>
  <c r="E132" i="7" s="1"/>
  <c r="B136" i="7"/>
  <c r="A136" i="7" s="1"/>
  <c r="E136" i="7" s="1"/>
  <c r="B91" i="13"/>
  <c r="A91" i="13" s="1"/>
  <c r="E91" i="13" s="1"/>
  <c r="G209" i="32"/>
  <c r="Y3" i="47"/>
  <c r="AC3" i="47"/>
  <c r="C3" i="47"/>
  <c r="G3" i="47"/>
  <c r="AD3" i="47" s="1"/>
  <c r="F3" i="47"/>
  <c r="J3" i="47"/>
  <c r="AC2" i="47"/>
  <c r="A1" i="47" s="1"/>
  <c r="B207" i="32"/>
  <c r="G207" i="32"/>
  <c r="I3" i="47" l="1"/>
  <c r="G84" i="13"/>
  <c r="G85" i="13"/>
  <c r="G86" i="13"/>
  <c r="G87" i="13"/>
  <c r="G88" i="13"/>
  <c r="G83" i="13"/>
  <c r="AQ8" i="27" l="1"/>
  <c r="AQ9" i="27"/>
  <c r="AQ10" i="27"/>
  <c r="AQ11" i="27"/>
  <c r="AQ12" i="27"/>
  <c r="AQ13" i="27"/>
  <c r="AQ14" i="27"/>
  <c r="AQ15" i="27"/>
  <c r="AQ16" i="27"/>
  <c r="AQ17" i="27"/>
  <c r="AQ18" i="27"/>
  <c r="AQ19" i="27"/>
  <c r="AQ20" i="27"/>
  <c r="AQ21" i="27"/>
  <c r="AQ22" i="27"/>
  <c r="AQ23" i="27"/>
  <c r="AQ24" i="27"/>
  <c r="AQ25" i="27"/>
  <c r="AQ26" i="27"/>
  <c r="AQ27" i="27"/>
  <c r="AQ28" i="27"/>
  <c r="AQ29" i="27"/>
  <c r="AQ30" i="27"/>
  <c r="AQ31" i="27"/>
  <c r="AQ32" i="27"/>
  <c r="AQ33" i="27"/>
  <c r="AQ34" i="27"/>
  <c r="AQ35" i="27"/>
  <c r="AQ36" i="27"/>
  <c r="AQ37" i="27"/>
  <c r="AQ38" i="27"/>
  <c r="AQ39" i="27"/>
  <c r="AQ40" i="27"/>
  <c r="AQ41" i="27"/>
  <c r="AQ42" i="27"/>
  <c r="AQ43" i="27"/>
  <c r="AQ44" i="27"/>
  <c r="AQ45" i="27"/>
  <c r="AQ46" i="27"/>
  <c r="AQ47" i="27"/>
  <c r="AQ48" i="27"/>
  <c r="AQ49" i="27"/>
  <c r="AQ50" i="27"/>
  <c r="AQ51" i="27"/>
  <c r="AQ52" i="27"/>
  <c r="AQ53" i="27"/>
  <c r="AQ54" i="27"/>
  <c r="AQ55" i="27"/>
  <c r="AQ56" i="27"/>
  <c r="AQ57" i="27"/>
  <c r="AQ7" i="27"/>
  <c r="A102" i="32"/>
  <c r="B102" i="32"/>
  <c r="L102" i="32" s="1"/>
  <c r="C102" i="32"/>
  <c r="D102" i="32"/>
  <c r="E102" i="32"/>
  <c r="A103" i="32"/>
  <c r="B103" i="32"/>
  <c r="L103" i="32" s="1"/>
  <c r="C103" i="32"/>
  <c r="D103" i="32"/>
  <c r="E103" i="32"/>
  <c r="A104" i="32"/>
  <c r="B104" i="32"/>
  <c r="L104" i="32" s="1"/>
  <c r="C104" i="32"/>
  <c r="D104" i="32"/>
  <c r="E104" i="32"/>
  <c r="A106" i="32"/>
  <c r="B106" i="32"/>
  <c r="C106" i="32"/>
  <c r="D106" i="32"/>
  <c r="E106" i="32"/>
  <c r="A107" i="32"/>
  <c r="B107" i="32"/>
  <c r="L107" i="32" s="1"/>
  <c r="C107" i="32"/>
  <c r="D107" i="32"/>
  <c r="E107" i="32"/>
  <c r="A108" i="32"/>
  <c r="B108" i="32"/>
  <c r="L108" i="32" s="1"/>
  <c r="C108" i="32"/>
  <c r="D108" i="32"/>
  <c r="E108" i="32"/>
  <c r="A109" i="32"/>
  <c r="B109" i="32"/>
  <c r="L109" i="32" s="1"/>
  <c r="C109" i="32"/>
  <c r="D109" i="32"/>
  <c r="E109" i="32"/>
  <c r="A111" i="32"/>
  <c r="B111" i="32"/>
  <c r="C111" i="32"/>
  <c r="D111" i="32"/>
  <c r="E111" i="32"/>
  <c r="A112" i="32"/>
  <c r="B112" i="32"/>
  <c r="L112" i="32" s="1"/>
  <c r="C112" i="32"/>
  <c r="D112" i="32"/>
  <c r="E112" i="32"/>
  <c r="A113" i="32"/>
  <c r="B113" i="32"/>
  <c r="L113" i="32" s="1"/>
  <c r="C113" i="32"/>
  <c r="D113" i="32"/>
  <c r="E113" i="32"/>
  <c r="A114" i="32"/>
  <c r="B114" i="32"/>
  <c r="L114" i="32" s="1"/>
  <c r="C114" i="32"/>
  <c r="D114" i="32"/>
  <c r="E114" i="32"/>
  <c r="B115" i="32"/>
  <c r="C115" i="32"/>
  <c r="D115" i="32"/>
  <c r="E115" i="32"/>
  <c r="A116" i="32"/>
  <c r="B116" i="32"/>
  <c r="C116" i="32"/>
  <c r="D116" i="32"/>
  <c r="E116" i="32"/>
  <c r="A117" i="32"/>
  <c r="B117" i="32"/>
  <c r="L117" i="32" s="1"/>
  <c r="C117" i="32"/>
  <c r="D117" i="32"/>
  <c r="E117" i="32"/>
  <c r="A118" i="32"/>
  <c r="B118" i="32"/>
  <c r="L118" i="32" s="1"/>
  <c r="C118" i="32"/>
  <c r="D118" i="32"/>
  <c r="E118" i="32"/>
  <c r="A119" i="32"/>
  <c r="B119" i="32"/>
  <c r="L119" i="32" s="1"/>
  <c r="C119" i="32"/>
  <c r="D119" i="32"/>
  <c r="E119" i="32"/>
  <c r="A121" i="32"/>
  <c r="B121" i="32"/>
  <c r="C121" i="32"/>
  <c r="D121" i="32"/>
  <c r="E121" i="32"/>
  <c r="A122" i="32"/>
  <c r="B122" i="32"/>
  <c r="L122" i="32" s="1"/>
  <c r="C122" i="32"/>
  <c r="D122" i="32"/>
  <c r="E122" i="32"/>
  <c r="A123" i="32"/>
  <c r="B123" i="32"/>
  <c r="L123" i="32" s="1"/>
  <c r="C123" i="32"/>
  <c r="D123" i="32"/>
  <c r="E123" i="32"/>
  <c r="A124" i="32"/>
  <c r="B124" i="32"/>
  <c r="L124" i="32" s="1"/>
  <c r="C124" i="32"/>
  <c r="D124" i="32"/>
  <c r="E124" i="32"/>
  <c r="A126" i="32"/>
  <c r="B126" i="32"/>
  <c r="C126" i="32"/>
  <c r="D126" i="32"/>
  <c r="E126" i="32"/>
  <c r="A127" i="32"/>
  <c r="B127" i="32"/>
  <c r="L127" i="32" s="1"/>
  <c r="C127" i="32"/>
  <c r="D127" i="32"/>
  <c r="E127" i="32"/>
  <c r="A128" i="32"/>
  <c r="B128" i="32"/>
  <c r="L128" i="32" s="1"/>
  <c r="C128" i="32"/>
  <c r="D128" i="32"/>
  <c r="E128" i="32"/>
  <c r="A129" i="32"/>
  <c r="B129" i="32"/>
  <c r="L129" i="32" s="1"/>
  <c r="C129" i="32"/>
  <c r="D129" i="32"/>
  <c r="E129" i="32"/>
  <c r="A131" i="32"/>
  <c r="B131" i="32"/>
  <c r="C131" i="32"/>
  <c r="D131" i="32"/>
  <c r="E131" i="32"/>
  <c r="A132" i="32"/>
  <c r="B132" i="32"/>
  <c r="L132" i="32" s="1"/>
  <c r="C132" i="32"/>
  <c r="D132" i="32"/>
  <c r="E132" i="32"/>
  <c r="A133" i="32"/>
  <c r="B133" i="32"/>
  <c r="L133" i="32" s="1"/>
  <c r="C133" i="32"/>
  <c r="D133" i="32"/>
  <c r="E133" i="32"/>
  <c r="A134" i="32"/>
  <c r="B134" i="32"/>
  <c r="L134" i="32" s="1"/>
  <c r="C134" i="32"/>
  <c r="D134" i="32"/>
  <c r="E134" i="32"/>
  <c r="A101" i="32"/>
  <c r="A49" i="32"/>
  <c r="B49" i="32"/>
  <c r="L49" i="32" s="1"/>
  <c r="C49" i="32"/>
  <c r="D49" i="32"/>
  <c r="E49" i="32"/>
  <c r="F49" i="32"/>
  <c r="G49" i="32"/>
  <c r="H49" i="32"/>
  <c r="A50" i="32"/>
  <c r="A51" i="32"/>
  <c r="B51" i="32"/>
  <c r="L51" i="32" s="1"/>
  <c r="C51" i="32"/>
  <c r="D51" i="32"/>
  <c r="E51" i="32"/>
  <c r="F51" i="32"/>
  <c r="G51" i="32"/>
  <c r="H51" i="32"/>
  <c r="A52" i="32"/>
  <c r="A53" i="32"/>
  <c r="B53" i="32"/>
  <c r="L53" i="32" s="1"/>
  <c r="C53" i="32"/>
  <c r="D53" i="32"/>
  <c r="E53" i="32"/>
  <c r="F53" i="32"/>
  <c r="G53" i="32"/>
  <c r="H53" i="32"/>
  <c r="A54" i="32"/>
  <c r="A55" i="32"/>
  <c r="B55" i="32"/>
  <c r="L55" i="32" s="1"/>
  <c r="C55" i="32"/>
  <c r="D55" i="32"/>
  <c r="E55" i="32"/>
  <c r="F55" i="32"/>
  <c r="G55" i="32"/>
  <c r="H55" i="32"/>
  <c r="A56" i="32"/>
  <c r="A57" i="32"/>
  <c r="B57" i="32"/>
  <c r="L57" i="32" s="1"/>
  <c r="C57" i="32"/>
  <c r="D57" i="32"/>
  <c r="E57" i="32"/>
  <c r="F57" i="32"/>
  <c r="G57" i="32"/>
  <c r="H57" i="32"/>
  <c r="A58" i="32"/>
  <c r="B58" i="32"/>
  <c r="L58" i="32" s="1"/>
  <c r="C58" i="32"/>
  <c r="D58" i="32"/>
  <c r="E58" i="32"/>
  <c r="F58" i="32"/>
  <c r="G58" i="32"/>
  <c r="H58" i="32"/>
  <c r="A59" i="32"/>
  <c r="B59" i="32"/>
  <c r="L59" i="32" s="1"/>
  <c r="C59" i="32"/>
  <c r="D59" i="32"/>
  <c r="E59" i="32"/>
  <c r="F59" i="32"/>
  <c r="G59" i="32"/>
  <c r="H59" i="32"/>
  <c r="A60" i="32"/>
  <c r="B60" i="32"/>
  <c r="L60" i="32" s="1"/>
  <c r="C60" i="32"/>
  <c r="D60" i="32"/>
  <c r="E60" i="32"/>
  <c r="F60" i="32"/>
  <c r="G60" i="32"/>
  <c r="H60" i="32"/>
  <c r="A61" i="32"/>
  <c r="B61" i="32"/>
  <c r="L61" i="32" s="1"/>
  <c r="C61" i="32"/>
  <c r="D61" i="32"/>
  <c r="E61" i="32"/>
  <c r="F61" i="32"/>
  <c r="G61" i="32"/>
  <c r="H61" i="32"/>
  <c r="A48" i="32"/>
  <c r="A20" i="32"/>
  <c r="B20" i="32"/>
  <c r="L20" i="32" s="1"/>
  <c r="C20" i="32"/>
  <c r="D20" i="32"/>
  <c r="E20" i="32"/>
  <c r="F20" i="32"/>
  <c r="G20" i="32"/>
  <c r="A21" i="32"/>
  <c r="B21" i="32"/>
  <c r="L21" i="32" s="1"/>
  <c r="C21" i="32"/>
  <c r="D21" i="32"/>
  <c r="E21" i="32"/>
  <c r="F21" i="32"/>
  <c r="G21" i="32"/>
  <c r="A22" i="32"/>
  <c r="B22" i="32"/>
  <c r="L22" i="32" s="1"/>
  <c r="C22" i="32"/>
  <c r="D22" i="32"/>
  <c r="E22" i="32"/>
  <c r="F22" i="32"/>
  <c r="G22" i="32"/>
  <c r="A23" i="32"/>
  <c r="B23" i="32"/>
  <c r="L23" i="32" s="1"/>
  <c r="C23" i="32"/>
  <c r="D23" i="32"/>
  <c r="E23" i="32"/>
  <c r="F23" i="32"/>
  <c r="G23" i="32"/>
  <c r="A24" i="32"/>
  <c r="B24" i="32"/>
  <c r="L24" i="32" s="1"/>
  <c r="C24" i="32"/>
  <c r="D24" i="32"/>
  <c r="E24" i="32"/>
  <c r="F24" i="32"/>
  <c r="G24" i="32"/>
  <c r="A25" i="32"/>
  <c r="B25" i="32"/>
  <c r="L25" i="32" s="1"/>
  <c r="C25" i="32"/>
  <c r="D25" i="32"/>
  <c r="E25" i="32"/>
  <c r="F25" i="32"/>
  <c r="G25" i="32"/>
  <c r="A26" i="32"/>
  <c r="B26" i="32"/>
  <c r="L26" i="32" s="1"/>
  <c r="C26" i="32"/>
  <c r="D26" i="32"/>
  <c r="E26" i="32"/>
  <c r="F26" i="32"/>
  <c r="G26" i="32"/>
  <c r="A27" i="32"/>
  <c r="B27" i="32"/>
  <c r="L27" i="32" s="1"/>
  <c r="C27" i="32"/>
  <c r="D27" i="32"/>
  <c r="E27" i="32"/>
  <c r="F27" i="32"/>
  <c r="G27" i="32"/>
  <c r="A28" i="32"/>
  <c r="B28" i="32"/>
  <c r="L28" i="32" s="1"/>
  <c r="C28" i="32"/>
  <c r="D28" i="32"/>
  <c r="E28" i="32"/>
  <c r="F28" i="32"/>
  <c r="G28" i="32"/>
  <c r="A29" i="32"/>
  <c r="B29" i="32"/>
  <c r="L29" i="32" s="1"/>
  <c r="C29" i="32"/>
  <c r="D29" i="32"/>
  <c r="E29" i="32"/>
  <c r="F29" i="32"/>
  <c r="G29" i="32"/>
  <c r="A30" i="32"/>
  <c r="B30" i="32"/>
  <c r="L30" i="32" s="1"/>
  <c r="C30" i="32"/>
  <c r="D30" i="32"/>
  <c r="E30" i="32"/>
  <c r="F30" i="32"/>
  <c r="G30" i="32"/>
  <c r="A31" i="32"/>
  <c r="B31" i="32"/>
  <c r="L31" i="32" s="1"/>
  <c r="C31" i="32"/>
  <c r="D31" i="32"/>
  <c r="E31" i="32"/>
  <c r="F31" i="32"/>
  <c r="G31" i="32"/>
  <c r="A32" i="32"/>
  <c r="B32" i="32"/>
  <c r="L32" i="32" s="1"/>
  <c r="C32" i="32"/>
  <c r="D32" i="32"/>
  <c r="E32" i="32"/>
  <c r="F32" i="32"/>
  <c r="G32" i="32"/>
  <c r="B19" i="32"/>
  <c r="C19" i="32"/>
  <c r="D19" i="32"/>
  <c r="E19" i="32"/>
  <c r="F19" i="32"/>
  <c r="G19" i="32"/>
  <c r="H19" i="32"/>
  <c r="A19" i="32"/>
  <c r="AB13" i="47" l="1"/>
  <c r="AA10" i="47"/>
  <c r="D12" i="47"/>
  <c r="AA13" i="47"/>
  <c r="K12" i="47"/>
  <c r="R12" i="47" s="1"/>
  <c r="N12" i="47"/>
  <c r="U12" i="47" s="1"/>
  <c r="AA11" i="47"/>
  <c r="E11" i="47" s="1"/>
  <c r="Z11" i="47" s="1"/>
  <c r="AB9" i="47"/>
  <c r="AB10" i="47"/>
  <c r="N11" i="47"/>
  <c r="U11" i="47" s="1"/>
  <c r="AB11" i="47"/>
  <c r="D11" i="47"/>
  <c r="M11" i="47" s="1"/>
  <c r="T11" i="47" s="1"/>
  <c r="AA9" i="47"/>
  <c r="K11" i="47"/>
  <c r="R11" i="47" s="1"/>
  <c r="D9" i="47"/>
  <c r="N9" i="47" s="1"/>
  <c r="U9" i="47" s="1"/>
  <c r="L11" i="47"/>
  <c r="S11" i="47" s="1"/>
  <c r="D13" i="47"/>
  <c r="L13" i="47" s="1"/>
  <c r="S13" i="47" s="1"/>
  <c r="M13" i="47"/>
  <c r="T13" i="47" s="1"/>
  <c r="D10" i="47"/>
  <c r="M10" i="47" s="1"/>
  <c r="T10" i="47" s="1"/>
  <c r="N13" i="47"/>
  <c r="U13" i="47" s="1"/>
  <c r="AB4" i="47"/>
  <c r="D4" i="47"/>
  <c r="N4" i="47" s="1"/>
  <c r="U4" i="47" s="1"/>
  <c r="AA4" i="47"/>
  <c r="D6" i="47"/>
  <c r="N6" i="47" s="1"/>
  <c r="U6" i="47" s="1"/>
  <c r="AA7" i="47"/>
  <c r="D5" i="47"/>
  <c r="N5" i="47" s="1"/>
  <c r="U5" i="47" s="1"/>
  <c r="AA5" i="47"/>
  <c r="AB7" i="47"/>
  <c r="L4" i="47"/>
  <c r="S4" i="47" s="1"/>
  <c r="AB5" i="47"/>
  <c r="D7" i="47"/>
  <c r="K7" i="47" s="1"/>
  <c r="R7" i="47" s="1"/>
  <c r="M5" i="47"/>
  <c r="T5" i="47" s="1"/>
  <c r="K5" i="47"/>
  <c r="R5" i="47" s="1"/>
  <c r="AB3" i="47"/>
  <c r="AA3" i="47"/>
  <c r="D3" i="47"/>
  <c r="N3" i="47" s="1"/>
  <c r="U3" i="47" s="1"/>
  <c r="G359" i="27"/>
  <c r="K13" i="47" l="1"/>
  <c r="R13" i="47" s="1"/>
  <c r="L12" i="47"/>
  <c r="S12" i="47" s="1"/>
  <c r="E12" i="47"/>
  <c r="Z12" i="47" s="1"/>
  <c r="K9" i="47"/>
  <c r="R9" i="47" s="1"/>
  <c r="N10" i="47"/>
  <c r="U10" i="47" s="1"/>
  <c r="E9" i="47"/>
  <c r="Z9" i="47" s="1"/>
  <c r="M9" i="47"/>
  <c r="T9" i="47" s="1"/>
  <c r="M12" i="47"/>
  <c r="T12" i="47" s="1"/>
  <c r="L10" i="47"/>
  <c r="S10" i="47" s="1"/>
  <c r="K10" i="47"/>
  <c r="R10" i="47" s="1"/>
  <c r="E10" i="47"/>
  <c r="Z10" i="47" s="1"/>
  <c r="K6" i="47"/>
  <c r="R6" i="47" s="1"/>
  <c r="L9" i="47"/>
  <c r="S9" i="47" s="1"/>
  <c r="E13" i="47"/>
  <c r="Z13" i="47" s="1"/>
  <c r="K4" i="47"/>
  <c r="R4" i="47" s="1"/>
  <c r="L3" i="47"/>
  <c r="S3" i="47" s="1"/>
  <c r="L5" i="47"/>
  <c r="S5" i="47" s="1"/>
  <c r="E5" i="47"/>
  <c r="Z5" i="47" s="1"/>
  <c r="L7" i="47"/>
  <c r="S7" i="47" s="1"/>
  <c r="E4" i="47"/>
  <c r="Z4" i="47" s="1"/>
  <c r="M4" i="47"/>
  <c r="T4" i="47" s="1"/>
  <c r="N7" i="47"/>
  <c r="U7" i="47" s="1"/>
  <c r="E3" i="47"/>
  <c r="Z3" i="47" s="1"/>
  <c r="M7" i="47"/>
  <c r="T7" i="47" s="1"/>
  <c r="E7" i="47"/>
  <c r="Z7" i="47" s="1"/>
  <c r="K3" i="47"/>
  <c r="R3" i="47" s="1"/>
  <c r="M6" i="47"/>
  <c r="T6" i="47" s="1"/>
  <c r="E6" i="47"/>
  <c r="Z6" i="47" s="1"/>
  <c r="L6" i="47"/>
  <c r="S6" i="47" s="1"/>
  <c r="M3" i="47"/>
  <c r="T3" i="47" s="1"/>
  <c r="A22" i="11"/>
  <c r="Q275" i="27" l="1"/>
  <c r="R251" i="27" l="1"/>
  <c r="H42" i="46" l="1"/>
  <c r="H41" i="46"/>
  <c r="H40" i="46"/>
  <c r="H39" i="46"/>
  <c r="H38" i="46"/>
  <c r="H37" i="46"/>
  <c r="S77" i="26" l="1"/>
  <c r="S85" i="26"/>
  <c r="S92" i="26"/>
  <c r="S80" i="26"/>
  <c r="S95" i="26"/>
  <c r="S88" i="26"/>
  <c r="S76" i="26"/>
  <c r="S79" i="26"/>
  <c r="S84" i="26"/>
  <c r="S82" i="26"/>
  <c r="S87" i="26"/>
  <c r="S94" i="26"/>
  <c r="S78" i="26"/>
  <c r="S83" i="26"/>
  <c r="S75" i="26"/>
  <c r="S81" i="26"/>
  <c r="S86" i="26"/>
  <c r="S93" i="26"/>
  <c r="P285" i="45"/>
  <c r="O285" i="45"/>
  <c r="K285" i="45"/>
  <c r="J285" i="45"/>
  <c r="L285" i="45" s="1"/>
  <c r="H285" i="45"/>
  <c r="G285" i="45"/>
  <c r="P284" i="45"/>
  <c r="O284" i="45"/>
  <c r="K284" i="45"/>
  <c r="J284" i="45"/>
  <c r="L284" i="45" s="1"/>
  <c r="H284" i="45"/>
  <c r="G284" i="45"/>
  <c r="P283" i="45"/>
  <c r="O283" i="45"/>
  <c r="K283" i="45"/>
  <c r="J283" i="45"/>
  <c r="L283" i="45" s="1"/>
  <c r="H283" i="45"/>
  <c r="G283" i="45"/>
  <c r="P282" i="45"/>
  <c r="O282" i="45"/>
  <c r="K282" i="45"/>
  <c r="J282" i="45"/>
  <c r="L282" i="45" s="1"/>
  <c r="H282" i="45"/>
  <c r="G282" i="45"/>
  <c r="P281" i="45"/>
  <c r="O281" i="45"/>
  <c r="K281" i="45"/>
  <c r="J281" i="45"/>
  <c r="L281" i="45" s="1"/>
  <c r="H281" i="45"/>
  <c r="G281" i="45"/>
  <c r="P280" i="45"/>
  <c r="O280" i="45"/>
  <c r="K280" i="45"/>
  <c r="J280" i="45"/>
  <c r="L280" i="45" s="1"/>
  <c r="H280" i="45"/>
  <c r="G280" i="45"/>
  <c r="P279" i="45"/>
  <c r="O279" i="45"/>
  <c r="K279" i="45"/>
  <c r="J279" i="45"/>
  <c r="L279" i="45" s="1"/>
  <c r="H279" i="45"/>
  <c r="G279" i="45"/>
  <c r="P278" i="45"/>
  <c r="O278" i="45"/>
  <c r="K278" i="45"/>
  <c r="J278" i="45"/>
  <c r="L278" i="45" s="1"/>
  <c r="H278" i="45"/>
  <c r="G278" i="45"/>
  <c r="P277" i="45"/>
  <c r="O277" i="45"/>
  <c r="K277" i="45"/>
  <c r="J277" i="45"/>
  <c r="A277" i="45" s="1"/>
  <c r="H277" i="45"/>
  <c r="G277" i="45"/>
  <c r="P276" i="45"/>
  <c r="O276" i="45"/>
  <c r="K276" i="45"/>
  <c r="J276" i="45"/>
  <c r="E276" i="45" s="1"/>
  <c r="H276" i="45"/>
  <c r="G276" i="45"/>
  <c r="P275" i="45"/>
  <c r="O275" i="45"/>
  <c r="K275" i="45"/>
  <c r="J275" i="45"/>
  <c r="I275" i="45" s="1"/>
  <c r="H275" i="45"/>
  <c r="G275" i="45"/>
  <c r="P274" i="45"/>
  <c r="O274" i="45"/>
  <c r="K274" i="45"/>
  <c r="J274" i="45"/>
  <c r="C274" i="45" s="1"/>
  <c r="H274" i="45"/>
  <c r="G274" i="45"/>
  <c r="P273" i="45"/>
  <c r="O273" i="45"/>
  <c r="K273" i="45"/>
  <c r="J273" i="45"/>
  <c r="A273" i="45" s="1"/>
  <c r="H273" i="45"/>
  <c r="G273" i="45"/>
  <c r="P272" i="45"/>
  <c r="O272" i="45"/>
  <c r="K272" i="45"/>
  <c r="J272" i="45"/>
  <c r="I272" i="45" s="1"/>
  <c r="H272" i="45"/>
  <c r="G272" i="45"/>
  <c r="P271" i="45"/>
  <c r="O271" i="45"/>
  <c r="K271" i="45"/>
  <c r="J271" i="45"/>
  <c r="I271" i="45" s="1"/>
  <c r="H271" i="45"/>
  <c r="G271" i="45"/>
  <c r="P270" i="45"/>
  <c r="O270" i="45"/>
  <c r="K270" i="45"/>
  <c r="J270" i="45"/>
  <c r="H270" i="45"/>
  <c r="G270" i="45"/>
  <c r="P269" i="45"/>
  <c r="O269" i="45"/>
  <c r="K269" i="45"/>
  <c r="J269" i="45"/>
  <c r="H269" i="45"/>
  <c r="G269" i="45"/>
  <c r="P268" i="45"/>
  <c r="O268" i="45"/>
  <c r="K268" i="45"/>
  <c r="J268" i="45"/>
  <c r="I268" i="45" s="1"/>
  <c r="H268" i="45"/>
  <c r="G268" i="45"/>
  <c r="P267" i="45"/>
  <c r="O267" i="45"/>
  <c r="K267" i="45"/>
  <c r="J267" i="45"/>
  <c r="I267" i="45" s="1"/>
  <c r="H267" i="45"/>
  <c r="G267" i="45"/>
  <c r="P266" i="45"/>
  <c r="O266" i="45"/>
  <c r="K266" i="45"/>
  <c r="J266" i="45"/>
  <c r="A266" i="45" s="1"/>
  <c r="H266" i="45"/>
  <c r="G266" i="45"/>
  <c r="P265" i="45"/>
  <c r="O265" i="45"/>
  <c r="K265" i="45"/>
  <c r="J265" i="45"/>
  <c r="A265" i="45" s="1"/>
  <c r="H265" i="45"/>
  <c r="G265" i="45"/>
  <c r="P264" i="45"/>
  <c r="O264" i="45"/>
  <c r="K264" i="45"/>
  <c r="J264" i="45"/>
  <c r="I264" i="45" s="1"/>
  <c r="H264" i="45"/>
  <c r="G264" i="45"/>
  <c r="P263" i="45"/>
  <c r="O263" i="45"/>
  <c r="K263" i="45"/>
  <c r="J263" i="45"/>
  <c r="I263" i="45" s="1"/>
  <c r="H263" i="45"/>
  <c r="G263" i="45"/>
  <c r="P262" i="45"/>
  <c r="O262" i="45"/>
  <c r="K262" i="45"/>
  <c r="J262" i="45"/>
  <c r="H262" i="45"/>
  <c r="G262" i="45"/>
  <c r="P261" i="45"/>
  <c r="O261" i="45"/>
  <c r="K261" i="45"/>
  <c r="J261" i="45"/>
  <c r="H261" i="45"/>
  <c r="G261" i="45"/>
  <c r="P260" i="45"/>
  <c r="O260" i="45"/>
  <c r="K260" i="45"/>
  <c r="J260" i="45"/>
  <c r="I260" i="45" s="1"/>
  <c r="H260" i="45"/>
  <c r="G260" i="45"/>
  <c r="P259" i="45"/>
  <c r="O259" i="45"/>
  <c r="K259" i="45"/>
  <c r="J259" i="45"/>
  <c r="I259" i="45" s="1"/>
  <c r="H259" i="45"/>
  <c r="G259" i="45"/>
  <c r="P258" i="45"/>
  <c r="O258" i="45"/>
  <c r="K258" i="45"/>
  <c r="J258" i="45"/>
  <c r="H258" i="45"/>
  <c r="G258" i="45"/>
  <c r="P257" i="45"/>
  <c r="O257" i="45"/>
  <c r="K257" i="45"/>
  <c r="J257" i="45"/>
  <c r="A257" i="45" s="1"/>
  <c r="H257" i="45"/>
  <c r="G257" i="45"/>
  <c r="P256" i="45"/>
  <c r="O256" i="45"/>
  <c r="K256" i="45"/>
  <c r="J256" i="45"/>
  <c r="H256" i="45"/>
  <c r="G256" i="45"/>
  <c r="P255" i="45"/>
  <c r="O255" i="45"/>
  <c r="K255" i="45"/>
  <c r="J255" i="45"/>
  <c r="I255" i="45" s="1"/>
  <c r="H255" i="45"/>
  <c r="G255" i="45"/>
  <c r="P254" i="45"/>
  <c r="O254" i="45"/>
  <c r="K254" i="45"/>
  <c r="J254" i="45"/>
  <c r="H254" i="45"/>
  <c r="G254" i="45"/>
  <c r="P253" i="45"/>
  <c r="O253" i="45"/>
  <c r="K253" i="45"/>
  <c r="J253" i="45"/>
  <c r="H253" i="45"/>
  <c r="G253" i="45"/>
  <c r="P252" i="45"/>
  <c r="O252" i="45"/>
  <c r="K252" i="45"/>
  <c r="J252" i="45"/>
  <c r="H252" i="45"/>
  <c r="G252" i="45"/>
  <c r="P251" i="45"/>
  <c r="O251" i="45"/>
  <c r="K251" i="45"/>
  <c r="J251" i="45"/>
  <c r="I251" i="45" s="1"/>
  <c r="H251" i="45"/>
  <c r="G251" i="45"/>
  <c r="P250" i="45"/>
  <c r="O250" i="45"/>
  <c r="K250" i="45"/>
  <c r="J250" i="45"/>
  <c r="C250" i="45" s="1"/>
  <c r="H250" i="45"/>
  <c r="G250" i="45"/>
  <c r="P249" i="45"/>
  <c r="O249" i="45"/>
  <c r="K249" i="45"/>
  <c r="J249" i="45"/>
  <c r="A249" i="45" s="1"/>
  <c r="H249" i="45"/>
  <c r="G249" i="45"/>
  <c r="P248" i="45"/>
  <c r="O248" i="45"/>
  <c r="K248" i="45"/>
  <c r="J248" i="45"/>
  <c r="I248" i="45" s="1"/>
  <c r="H248" i="45"/>
  <c r="G248" i="45"/>
  <c r="P247" i="45"/>
  <c r="O247" i="45"/>
  <c r="K247" i="45"/>
  <c r="J247" i="45"/>
  <c r="M247" i="45" s="1"/>
  <c r="H247" i="45"/>
  <c r="G247" i="45"/>
  <c r="P246" i="45"/>
  <c r="O246" i="45"/>
  <c r="K246" i="45"/>
  <c r="J246" i="45"/>
  <c r="H246" i="45"/>
  <c r="G246" i="45"/>
  <c r="P245" i="45"/>
  <c r="O245" i="45"/>
  <c r="K245" i="45"/>
  <c r="J245" i="45"/>
  <c r="H245" i="45"/>
  <c r="G245" i="45"/>
  <c r="P244" i="45"/>
  <c r="O244" i="45"/>
  <c r="K244" i="45"/>
  <c r="J244" i="45"/>
  <c r="I244" i="45" s="1"/>
  <c r="H244" i="45"/>
  <c r="G244" i="45"/>
  <c r="P243" i="45"/>
  <c r="O243" i="45"/>
  <c r="K243" i="45"/>
  <c r="J243" i="45"/>
  <c r="M243" i="45" s="1"/>
  <c r="H243" i="45"/>
  <c r="G243" i="45"/>
  <c r="P242" i="45"/>
  <c r="O242" i="45"/>
  <c r="K242" i="45"/>
  <c r="J242" i="45"/>
  <c r="L242" i="45" s="1"/>
  <c r="H242" i="45"/>
  <c r="G242" i="45"/>
  <c r="P241" i="45"/>
  <c r="O241" i="45"/>
  <c r="K241" i="45"/>
  <c r="J241" i="45"/>
  <c r="H241" i="45"/>
  <c r="G241" i="45"/>
  <c r="P240" i="45"/>
  <c r="O240" i="45"/>
  <c r="K240" i="45"/>
  <c r="J240" i="45"/>
  <c r="N240" i="45" s="1"/>
  <c r="H240" i="45"/>
  <c r="G240" i="45"/>
  <c r="P239" i="45"/>
  <c r="O239" i="45"/>
  <c r="K239" i="45"/>
  <c r="J239" i="45"/>
  <c r="H239" i="45"/>
  <c r="G239" i="45"/>
  <c r="P238" i="45"/>
  <c r="O238" i="45"/>
  <c r="K238" i="45"/>
  <c r="J238" i="45"/>
  <c r="N238" i="45" s="1"/>
  <c r="H238" i="45"/>
  <c r="G238" i="45"/>
  <c r="P237" i="45"/>
  <c r="O237" i="45"/>
  <c r="K237" i="45"/>
  <c r="J237" i="45"/>
  <c r="D237" i="45" s="1"/>
  <c r="H237" i="45"/>
  <c r="G237" i="45"/>
  <c r="P236" i="45"/>
  <c r="O236" i="45"/>
  <c r="K236" i="45"/>
  <c r="J236" i="45"/>
  <c r="H236" i="45"/>
  <c r="G236" i="45"/>
  <c r="P235" i="45"/>
  <c r="O235" i="45"/>
  <c r="K235" i="45"/>
  <c r="J235" i="45"/>
  <c r="D235" i="45" s="1"/>
  <c r="H235" i="45"/>
  <c r="G235" i="45"/>
  <c r="P234" i="45"/>
  <c r="O234" i="45"/>
  <c r="K234" i="45"/>
  <c r="J234" i="45"/>
  <c r="F234" i="45" s="1"/>
  <c r="H234" i="45"/>
  <c r="G234" i="45"/>
  <c r="P233" i="45"/>
  <c r="O233" i="45"/>
  <c r="K233" i="45"/>
  <c r="J233" i="45"/>
  <c r="F233" i="45" s="1"/>
  <c r="H233" i="45"/>
  <c r="G233" i="45"/>
  <c r="P232" i="45"/>
  <c r="O232" i="45"/>
  <c r="K232" i="45"/>
  <c r="J232" i="45"/>
  <c r="L232" i="45" s="1"/>
  <c r="H232" i="45"/>
  <c r="G232" i="45"/>
  <c r="P231" i="45"/>
  <c r="O231" i="45"/>
  <c r="K231" i="45"/>
  <c r="J231" i="45"/>
  <c r="F231" i="45" s="1"/>
  <c r="H231" i="45"/>
  <c r="G231" i="45"/>
  <c r="P230" i="45"/>
  <c r="O230" i="45"/>
  <c r="K230" i="45"/>
  <c r="J230" i="45"/>
  <c r="F230" i="45" s="1"/>
  <c r="H230" i="45"/>
  <c r="G230" i="45"/>
  <c r="P229" i="45"/>
  <c r="O229" i="45"/>
  <c r="K229" i="45"/>
  <c r="J229" i="45"/>
  <c r="L229" i="45" s="1"/>
  <c r="H229" i="45"/>
  <c r="G229" i="45"/>
  <c r="P228" i="45"/>
  <c r="O228" i="45"/>
  <c r="K228" i="45"/>
  <c r="J228" i="45"/>
  <c r="F228" i="45" s="1"/>
  <c r="H228" i="45"/>
  <c r="G228" i="45"/>
  <c r="P227" i="45"/>
  <c r="O227" i="45"/>
  <c r="K227" i="45"/>
  <c r="J227" i="45"/>
  <c r="H227" i="45"/>
  <c r="G227" i="45"/>
  <c r="P226" i="45"/>
  <c r="O226" i="45"/>
  <c r="K226" i="45"/>
  <c r="J226" i="45"/>
  <c r="L226" i="45" s="1"/>
  <c r="H226" i="45"/>
  <c r="G226" i="45"/>
  <c r="P225" i="45"/>
  <c r="O225" i="45"/>
  <c r="K225" i="45"/>
  <c r="J225" i="45"/>
  <c r="D225" i="45" s="1"/>
  <c r="H225" i="45"/>
  <c r="G225" i="45"/>
  <c r="P224" i="45"/>
  <c r="O224" i="45"/>
  <c r="K224" i="45"/>
  <c r="J224" i="45"/>
  <c r="H224" i="45"/>
  <c r="G224" i="45"/>
  <c r="P223" i="45"/>
  <c r="O223" i="45"/>
  <c r="K223" i="45"/>
  <c r="J223" i="45"/>
  <c r="N223" i="45" s="1"/>
  <c r="H223" i="45"/>
  <c r="G223" i="45"/>
  <c r="P222" i="45"/>
  <c r="O222" i="45"/>
  <c r="K222" i="45"/>
  <c r="J222" i="45"/>
  <c r="H222" i="45"/>
  <c r="G222" i="45"/>
  <c r="P221" i="45"/>
  <c r="O221" i="45"/>
  <c r="K221" i="45"/>
  <c r="J221" i="45"/>
  <c r="N221" i="45" s="1"/>
  <c r="H221" i="45"/>
  <c r="G221" i="45"/>
  <c r="P220" i="45"/>
  <c r="O220" i="45"/>
  <c r="K220" i="45"/>
  <c r="J220" i="45"/>
  <c r="F220" i="45" s="1"/>
  <c r="H220" i="45"/>
  <c r="G220" i="45"/>
  <c r="P219" i="45"/>
  <c r="O219" i="45"/>
  <c r="K219" i="45"/>
  <c r="J219" i="45"/>
  <c r="H219" i="45"/>
  <c r="G219" i="45"/>
  <c r="P218" i="45"/>
  <c r="O218" i="45"/>
  <c r="K218" i="45"/>
  <c r="J218" i="45"/>
  <c r="A218" i="45" s="1"/>
  <c r="H218" i="45"/>
  <c r="G218" i="45"/>
  <c r="P217" i="45"/>
  <c r="O217" i="45"/>
  <c r="K217" i="45"/>
  <c r="J217" i="45"/>
  <c r="I217" i="45" s="1"/>
  <c r="H217" i="45"/>
  <c r="G217" i="45"/>
  <c r="P216" i="45"/>
  <c r="O216" i="45"/>
  <c r="K216" i="45"/>
  <c r="J216" i="45"/>
  <c r="I216" i="45" s="1"/>
  <c r="H216" i="45"/>
  <c r="G216" i="45"/>
  <c r="P215" i="45"/>
  <c r="O215" i="45"/>
  <c r="K215" i="45"/>
  <c r="J215" i="45"/>
  <c r="I215" i="45" s="1"/>
  <c r="H215" i="45"/>
  <c r="G215" i="45"/>
  <c r="P214" i="45"/>
  <c r="O214" i="45"/>
  <c r="K214" i="45"/>
  <c r="J214" i="45"/>
  <c r="A214" i="45" s="1"/>
  <c r="H214" i="45"/>
  <c r="G214" i="45"/>
  <c r="P213" i="45"/>
  <c r="O213" i="45"/>
  <c r="K213" i="45"/>
  <c r="J213" i="45"/>
  <c r="I213" i="45" s="1"/>
  <c r="H213" i="45"/>
  <c r="G213" i="45"/>
  <c r="P212" i="45"/>
  <c r="O212" i="45"/>
  <c r="K212" i="45"/>
  <c r="J212" i="45"/>
  <c r="I212" i="45" s="1"/>
  <c r="H212" i="45"/>
  <c r="G212" i="45"/>
  <c r="P211" i="45"/>
  <c r="O211" i="45"/>
  <c r="K211" i="45"/>
  <c r="J211" i="45"/>
  <c r="F211" i="45" s="1"/>
  <c r="H211" i="45"/>
  <c r="G211" i="45"/>
  <c r="P29" i="45"/>
  <c r="P28" i="45"/>
  <c r="P27" i="45"/>
  <c r="P26" i="45"/>
  <c r="P25" i="45"/>
  <c r="P24" i="45"/>
  <c r="P23" i="45"/>
  <c r="P22" i="45"/>
  <c r="P21" i="45"/>
  <c r="P20" i="45"/>
  <c r="P19" i="45"/>
  <c r="P18" i="45"/>
  <c r="P17" i="45"/>
  <c r="P16" i="45"/>
  <c r="P15" i="45"/>
  <c r="P14" i="45"/>
  <c r="P13" i="45"/>
  <c r="P12" i="45"/>
  <c r="P11" i="45"/>
  <c r="P10" i="45"/>
  <c r="P9" i="45"/>
  <c r="Q2" i="45"/>
  <c r="P1" i="45"/>
  <c r="G1" i="45"/>
  <c r="L32" i="48" l="1"/>
  <c r="D32" i="48" s="1"/>
  <c r="I32" i="48"/>
  <c r="B32" i="48"/>
  <c r="A32" i="48"/>
  <c r="M32" i="48"/>
  <c r="E32" i="48" s="1"/>
  <c r="F280" i="45"/>
  <c r="C279" i="45"/>
  <c r="C217" i="45"/>
  <c r="A255" i="45"/>
  <c r="I279" i="45"/>
  <c r="I280" i="45"/>
  <c r="C283" i="45"/>
  <c r="C255" i="45"/>
  <c r="E283" i="45"/>
  <c r="F279" i="45"/>
  <c r="I276" i="45"/>
  <c r="B223" i="45"/>
  <c r="D223" i="45"/>
  <c r="F255" i="45"/>
  <c r="A281" i="45"/>
  <c r="F283" i="45"/>
  <c r="F284" i="45"/>
  <c r="L223" i="45"/>
  <c r="M255" i="45"/>
  <c r="A283" i="45"/>
  <c r="M283" i="45"/>
  <c r="A213" i="45"/>
  <c r="A275" i="45"/>
  <c r="D221" i="45"/>
  <c r="F276" i="45"/>
  <c r="I214" i="45"/>
  <c r="B240" i="45"/>
  <c r="B281" i="45"/>
  <c r="A284" i="45"/>
  <c r="I284" i="45"/>
  <c r="F237" i="45"/>
  <c r="D240" i="45"/>
  <c r="M263" i="45"/>
  <c r="A274" i="45"/>
  <c r="C275" i="45"/>
  <c r="F217" i="45"/>
  <c r="F223" i="45"/>
  <c r="L234" i="45"/>
  <c r="A278" i="45"/>
  <c r="A212" i="45"/>
  <c r="D243" i="45"/>
  <c r="C272" i="45"/>
  <c r="B233" i="45"/>
  <c r="A248" i="45"/>
  <c r="A251" i="45"/>
  <c r="F260" i="45"/>
  <c r="C268" i="45"/>
  <c r="F272" i="45"/>
  <c r="C223" i="45"/>
  <c r="L230" i="45"/>
  <c r="L233" i="45"/>
  <c r="F240" i="45"/>
  <c r="F243" i="45"/>
  <c r="A250" i="45"/>
  <c r="A259" i="45"/>
  <c r="C267" i="45"/>
  <c r="M268" i="45"/>
  <c r="M272" i="45"/>
  <c r="F275" i="45"/>
  <c r="I283" i="45"/>
  <c r="N283" i="45"/>
  <c r="A285" i="45"/>
  <c r="I211" i="45"/>
  <c r="C229" i="45"/>
  <c r="D238" i="45"/>
  <c r="F264" i="45"/>
  <c r="A272" i="45"/>
  <c r="M275" i="45"/>
  <c r="A279" i="45"/>
  <c r="M279" i="45"/>
  <c r="N229" i="45"/>
  <c r="M251" i="45"/>
  <c r="A268" i="45"/>
  <c r="A276" i="45"/>
  <c r="E279" i="45"/>
  <c r="N279" i="45"/>
  <c r="C213" i="45"/>
  <c r="A215" i="45"/>
  <c r="D229" i="45"/>
  <c r="B232" i="45"/>
  <c r="C233" i="45"/>
  <c r="N233" i="45"/>
  <c r="F247" i="45"/>
  <c r="C248" i="45"/>
  <c r="C251" i="45"/>
  <c r="C266" i="45"/>
  <c r="F268" i="45"/>
  <c r="B285" i="45"/>
  <c r="F213" i="45"/>
  <c r="C215" i="45"/>
  <c r="A216" i="45"/>
  <c r="A217" i="45"/>
  <c r="F229" i="45"/>
  <c r="B230" i="45"/>
  <c r="D233" i="45"/>
  <c r="B243" i="45"/>
  <c r="M244" i="45"/>
  <c r="F248" i="45"/>
  <c r="F251" i="45"/>
  <c r="A280" i="45"/>
  <c r="F215" i="45"/>
  <c r="F235" i="45"/>
  <c r="F242" i="45"/>
  <c r="A244" i="45"/>
  <c r="A263" i="45"/>
  <c r="A282" i="45"/>
  <c r="B226" i="45"/>
  <c r="C244" i="45"/>
  <c r="F225" i="45"/>
  <c r="F226" i="45"/>
  <c r="F244" i="45"/>
  <c r="M259" i="45"/>
  <c r="C271" i="45"/>
  <c r="I256" i="45"/>
  <c r="F256" i="45"/>
  <c r="C256" i="45"/>
  <c r="A256" i="45"/>
  <c r="M256" i="45"/>
  <c r="F224" i="45"/>
  <c r="B224" i="45"/>
  <c r="L224" i="45"/>
  <c r="N227" i="45"/>
  <c r="F227" i="45"/>
  <c r="D227" i="45"/>
  <c r="C227" i="45"/>
  <c r="L227" i="45"/>
  <c r="B227" i="45"/>
  <c r="D219" i="45"/>
  <c r="N219" i="45"/>
  <c r="C219" i="45"/>
  <c r="F219" i="45"/>
  <c r="L219" i="45"/>
  <c r="B219" i="45"/>
  <c r="I252" i="45"/>
  <c r="F252" i="45"/>
  <c r="C252" i="45"/>
  <c r="A252" i="45"/>
  <c r="M252" i="45"/>
  <c r="C258" i="45"/>
  <c r="A258" i="45"/>
  <c r="F221" i="45"/>
  <c r="F232" i="45"/>
  <c r="F238" i="45"/>
  <c r="F267" i="45"/>
  <c r="F271" i="45"/>
  <c r="B278" i="45"/>
  <c r="I281" i="45"/>
  <c r="B282" i="45"/>
  <c r="I285" i="45"/>
  <c r="C278" i="45"/>
  <c r="M278" i="45"/>
  <c r="C282" i="45"/>
  <c r="M282" i="45"/>
  <c r="N278" i="45"/>
  <c r="A211" i="45"/>
  <c r="L228" i="45"/>
  <c r="F278" i="45"/>
  <c r="C281" i="45"/>
  <c r="M281" i="45"/>
  <c r="F282" i="45"/>
  <c r="C285" i="45"/>
  <c r="M285" i="45"/>
  <c r="B211" i="45"/>
  <c r="M211" i="45"/>
  <c r="B225" i="45"/>
  <c r="L225" i="45"/>
  <c r="C231" i="45"/>
  <c r="N231" i="45"/>
  <c r="B234" i="45"/>
  <c r="L235" i="45"/>
  <c r="C259" i="45"/>
  <c r="M260" i="45"/>
  <c r="C263" i="45"/>
  <c r="M264" i="45"/>
  <c r="B276" i="45"/>
  <c r="B280" i="45"/>
  <c r="E281" i="45"/>
  <c r="N281" i="45"/>
  <c r="B284" i="45"/>
  <c r="E285" i="45"/>
  <c r="N285" i="45"/>
  <c r="E282" i="45"/>
  <c r="B231" i="45"/>
  <c r="C211" i="45"/>
  <c r="B220" i="45"/>
  <c r="B221" i="45"/>
  <c r="L221" i="45"/>
  <c r="C225" i="45"/>
  <c r="N225" i="45"/>
  <c r="B228" i="45"/>
  <c r="D231" i="45"/>
  <c r="B235" i="45"/>
  <c r="N235" i="45"/>
  <c r="L238" i="45"/>
  <c r="F259" i="45"/>
  <c r="A260" i="45"/>
  <c r="F263" i="45"/>
  <c r="A264" i="45"/>
  <c r="M267" i="45"/>
  <c r="M271" i="45"/>
  <c r="C276" i="45"/>
  <c r="M276" i="45"/>
  <c r="C280" i="45"/>
  <c r="M280" i="45"/>
  <c r="F281" i="45"/>
  <c r="C284" i="45"/>
  <c r="M284" i="45"/>
  <c r="F285" i="45"/>
  <c r="E278" i="45"/>
  <c r="N282" i="45"/>
  <c r="L231" i="45"/>
  <c r="C221" i="45"/>
  <c r="B229" i="45"/>
  <c r="B238" i="45"/>
  <c r="M248" i="45"/>
  <c r="C260" i="45"/>
  <c r="C264" i="45"/>
  <c r="A267" i="45"/>
  <c r="A271" i="45"/>
  <c r="I278" i="45"/>
  <c r="B279" i="45"/>
  <c r="E280" i="45"/>
  <c r="N280" i="45"/>
  <c r="I282" i="45"/>
  <c r="B283" i="45"/>
  <c r="E284" i="45"/>
  <c r="N284" i="45"/>
  <c r="I3" i="45"/>
  <c r="B3" i="45"/>
  <c r="L3" i="45"/>
  <c r="D3" i="45" s="1"/>
  <c r="I222" i="45"/>
  <c r="A222" i="45"/>
  <c r="M222" i="45"/>
  <c r="E222" i="45"/>
  <c r="D222" i="45"/>
  <c r="N222" i="45"/>
  <c r="C222" i="45"/>
  <c r="F222" i="45"/>
  <c r="B222" i="45"/>
  <c r="L222" i="45"/>
  <c r="I218" i="45"/>
  <c r="M218" i="45"/>
  <c r="E218" i="45"/>
  <c r="N218" i="45"/>
  <c r="D218" i="45"/>
  <c r="F218" i="45"/>
  <c r="C218" i="45"/>
  <c r="B218" i="45"/>
  <c r="L218" i="45"/>
  <c r="M212" i="45"/>
  <c r="E212" i="45"/>
  <c r="L212" i="45"/>
  <c r="D212" i="45"/>
  <c r="M214" i="45"/>
  <c r="E214" i="45"/>
  <c r="L214" i="45"/>
  <c r="D214" i="45"/>
  <c r="M216" i="45"/>
  <c r="E216" i="45"/>
  <c r="L216" i="45"/>
  <c r="D216" i="45"/>
  <c r="B212" i="45"/>
  <c r="N212" i="45"/>
  <c r="B214" i="45"/>
  <c r="N214" i="45"/>
  <c r="B216" i="45"/>
  <c r="N216" i="45"/>
  <c r="C239" i="45"/>
  <c r="I239" i="45"/>
  <c r="A239" i="45"/>
  <c r="M239" i="45"/>
  <c r="E239" i="45"/>
  <c r="F239" i="45"/>
  <c r="D239" i="45"/>
  <c r="N239" i="45"/>
  <c r="B239" i="45"/>
  <c r="L239" i="45"/>
  <c r="C241" i="45"/>
  <c r="I241" i="45"/>
  <c r="A241" i="45"/>
  <c r="M241" i="45"/>
  <c r="E241" i="45"/>
  <c r="F241" i="45"/>
  <c r="D241" i="45"/>
  <c r="N241" i="45"/>
  <c r="B241" i="45"/>
  <c r="L211" i="45"/>
  <c r="D211" i="45"/>
  <c r="C212" i="45"/>
  <c r="C214" i="45"/>
  <c r="C216" i="45"/>
  <c r="F212" i="45"/>
  <c r="M213" i="45"/>
  <c r="E213" i="45"/>
  <c r="L213" i="45"/>
  <c r="D213" i="45"/>
  <c r="F214" i="45"/>
  <c r="M215" i="45"/>
  <c r="E215" i="45"/>
  <c r="L215" i="45"/>
  <c r="D215" i="45"/>
  <c r="F216" i="45"/>
  <c r="M217" i="45"/>
  <c r="E217" i="45"/>
  <c r="L217" i="45"/>
  <c r="D217" i="45"/>
  <c r="I220" i="45"/>
  <c r="A220" i="45"/>
  <c r="M220" i="45"/>
  <c r="E220" i="45"/>
  <c r="D220" i="45"/>
  <c r="N220" i="45"/>
  <c r="C220" i="45"/>
  <c r="L241" i="45"/>
  <c r="E211" i="45"/>
  <c r="N211" i="45"/>
  <c r="B213" i="45"/>
  <c r="N213" i="45"/>
  <c r="B215" i="45"/>
  <c r="N215" i="45"/>
  <c r="B217" i="45"/>
  <c r="N217" i="45"/>
  <c r="L220" i="45"/>
  <c r="C236" i="45"/>
  <c r="I236" i="45"/>
  <c r="A236" i="45"/>
  <c r="M236" i="45"/>
  <c r="E236" i="45"/>
  <c r="L245" i="45"/>
  <c r="D245" i="45"/>
  <c r="N245" i="45"/>
  <c r="E245" i="45"/>
  <c r="M245" i="45"/>
  <c r="C245" i="45"/>
  <c r="B245" i="45"/>
  <c r="I245" i="45"/>
  <c r="L246" i="45"/>
  <c r="D246" i="45"/>
  <c r="I246" i="45"/>
  <c r="F246" i="45"/>
  <c r="N246" i="45"/>
  <c r="E246" i="45"/>
  <c r="B246" i="45"/>
  <c r="L253" i="45"/>
  <c r="D253" i="45"/>
  <c r="F253" i="45"/>
  <c r="N253" i="45"/>
  <c r="E253" i="45"/>
  <c r="M253" i="45"/>
  <c r="C253" i="45"/>
  <c r="B253" i="45"/>
  <c r="I253" i="45"/>
  <c r="L254" i="45"/>
  <c r="D254" i="45"/>
  <c r="I254" i="45"/>
  <c r="F254" i="45"/>
  <c r="N254" i="45"/>
  <c r="E254" i="45"/>
  <c r="B254" i="45"/>
  <c r="L261" i="45"/>
  <c r="D261" i="45"/>
  <c r="F261" i="45"/>
  <c r="N261" i="45"/>
  <c r="E261" i="45"/>
  <c r="M261" i="45"/>
  <c r="C261" i="45"/>
  <c r="B261" i="45"/>
  <c r="I261" i="45"/>
  <c r="L262" i="45"/>
  <c r="D262" i="45"/>
  <c r="I262" i="45"/>
  <c r="F262" i="45"/>
  <c r="N262" i="45"/>
  <c r="E262" i="45"/>
  <c r="B262" i="45"/>
  <c r="L269" i="45"/>
  <c r="D269" i="45"/>
  <c r="F269" i="45"/>
  <c r="N269" i="45"/>
  <c r="E269" i="45"/>
  <c r="M269" i="45"/>
  <c r="C269" i="45"/>
  <c r="B269" i="45"/>
  <c r="I269" i="45"/>
  <c r="L270" i="45"/>
  <c r="D270" i="45"/>
  <c r="I270" i="45"/>
  <c r="F270" i="45"/>
  <c r="N270" i="45"/>
  <c r="E270" i="45"/>
  <c r="B270" i="45"/>
  <c r="I224" i="45"/>
  <c r="A224" i="45"/>
  <c r="M224" i="45"/>
  <c r="E224" i="45"/>
  <c r="I226" i="45"/>
  <c r="A226" i="45"/>
  <c r="M226" i="45"/>
  <c r="E226" i="45"/>
  <c r="I228" i="45"/>
  <c r="A228" i="45"/>
  <c r="M228" i="45"/>
  <c r="E228" i="45"/>
  <c r="I230" i="45"/>
  <c r="A230" i="45"/>
  <c r="M230" i="45"/>
  <c r="E230" i="45"/>
  <c r="I232" i="45"/>
  <c r="A232" i="45"/>
  <c r="M232" i="45"/>
  <c r="E232" i="45"/>
  <c r="I234" i="45"/>
  <c r="A234" i="45"/>
  <c r="M234" i="45"/>
  <c r="E234" i="45"/>
  <c r="L236" i="45"/>
  <c r="C242" i="45"/>
  <c r="I242" i="45"/>
  <c r="A242" i="45"/>
  <c r="M242" i="45"/>
  <c r="E242" i="45"/>
  <c r="M246" i="45"/>
  <c r="L247" i="45"/>
  <c r="D247" i="45"/>
  <c r="B247" i="45"/>
  <c r="I247" i="45"/>
  <c r="N247" i="45"/>
  <c r="E247" i="45"/>
  <c r="M254" i="45"/>
  <c r="M262" i="45"/>
  <c r="M270" i="45"/>
  <c r="B236" i="45"/>
  <c r="N236" i="45"/>
  <c r="C237" i="45"/>
  <c r="I237" i="45"/>
  <c r="A237" i="45"/>
  <c r="M237" i="45"/>
  <c r="E237" i="45"/>
  <c r="L277" i="45"/>
  <c r="D277" i="45"/>
  <c r="F277" i="45"/>
  <c r="N277" i="45"/>
  <c r="E277" i="45"/>
  <c r="M277" i="45"/>
  <c r="C277" i="45"/>
  <c r="B277" i="45"/>
  <c r="I277" i="45"/>
  <c r="D236" i="45"/>
  <c r="C240" i="45"/>
  <c r="I240" i="45"/>
  <c r="A240" i="45"/>
  <c r="M240" i="45"/>
  <c r="E240" i="45"/>
  <c r="A245" i="45"/>
  <c r="A246" i="45"/>
  <c r="L249" i="45"/>
  <c r="D249" i="45"/>
  <c r="F249" i="45"/>
  <c r="N249" i="45"/>
  <c r="E249" i="45"/>
  <c r="M249" i="45"/>
  <c r="C249" i="45"/>
  <c r="B249" i="45"/>
  <c r="I249" i="45"/>
  <c r="L250" i="45"/>
  <c r="D250" i="45"/>
  <c r="I250" i="45"/>
  <c r="F250" i="45"/>
  <c r="N250" i="45"/>
  <c r="E250" i="45"/>
  <c r="B250" i="45"/>
  <c r="A254" i="45"/>
  <c r="L257" i="45"/>
  <c r="D257" i="45"/>
  <c r="F257" i="45"/>
  <c r="N257" i="45"/>
  <c r="E257" i="45"/>
  <c r="M257" i="45"/>
  <c r="C257" i="45"/>
  <c r="B257" i="45"/>
  <c r="I257" i="45"/>
  <c r="L258" i="45"/>
  <c r="D258" i="45"/>
  <c r="I258" i="45"/>
  <c r="F258" i="45"/>
  <c r="N258" i="45"/>
  <c r="E258" i="45"/>
  <c r="B258" i="45"/>
  <c r="A262" i="45"/>
  <c r="L265" i="45"/>
  <c r="D265" i="45"/>
  <c r="F265" i="45"/>
  <c r="N265" i="45"/>
  <c r="E265" i="45"/>
  <c r="M265" i="45"/>
  <c r="C265" i="45"/>
  <c r="B265" i="45"/>
  <c r="I265" i="45"/>
  <c r="L266" i="45"/>
  <c r="D266" i="45"/>
  <c r="I266" i="45"/>
  <c r="F266" i="45"/>
  <c r="N266" i="45"/>
  <c r="E266" i="45"/>
  <c r="B266" i="45"/>
  <c r="A270" i="45"/>
  <c r="L273" i="45"/>
  <c r="D273" i="45"/>
  <c r="F273" i="45"/>
  <c r="N273" i="45"/>
  <c r="E273" i="45"/>
  <c r="M273" i="45"/>
  <c r="C273" i="45"/>
  <c r="B273" i="45"/>
  <c r="I273" i="45"/>
  <c r="L274" i="45"/>
  <c r="D274" i="45"/>
  <c r="I274" i="45"/>
  <c r="F274" i="45"/>
  <c r="N274" i="45"/>
  <c r="E274" i="45"/>
  <c r="B274" i="45"/>
  <c r="C224" i="45"/>
  <c r="N224" i="45"/>
  <c r="C226" i="45"/>
  <c r="N226" i="45"/>
  <c r="C228" i="45"/>
  <c r="N228" i="45"/>
  <c r="C230" i="45"/>
  <c r="N230" i="45"/>
  <c r="C232" i="45"/>
  <c r="N232" i="45"/>
  <c r="C234" i="45"/>
  <c r="N234" i="45"/>
  <c r="C235" i="45"/>
  <c r="I235" i="45"/>
  <c r="A235" i="45"/>
  <c r="M235" i="45"/>
  <c r="E235" i="45"/>
  <c r="F236" i="45"/>
  <c r="L237" i="45"/>
  <c r="B242" i="45"/>
  <c r="N242" i="45"/>
  <c r="L243" i="45"/>
  <c r="C243" i="45"/>
  <c r="I243" i="45"/>
  <c r="A243" i="45"/>
  <c r="N243" i="45"/>
  <c r="E243" i="45"/>
  <c r="F245" i="45"/>
  <c r="C246" i="45"/>
  <c r="A247" i="45"/>
  <c r="A253" i="45"/>
  <c r="C254" i="45"/>
  <c r="A261" i="45"/>
  <c r="C262" i="45"/>
  <c r="A269" i="45"/>
  <c r="C270" i="45"/>
  <c r="I219" i="45"/>
  <c r="A219" i="45"/>
  <c r="M219" i="45"/>
  <c r="E219" i="45"/>
  <c r="I221" i="45"/>
  <c r="A221" i="45"/>
  <c r="M221" i="45"/>
  <c r="E221" i="45"/>
  <c r="I223" i="45"/>
  <c r="A223" i="45"/>
  <c r="M223" i="45"/>
  <c r="E223" i="45"/>
  <c r="D224" i="45"/>
  <c r="I225" i="45"/>
  <c r="A225" i="45"/>
  <c r="M225" i="45"/>
  <c r="E225" i="45"/>
  <c r="D226" i="45"/>
  <c r="I227" i="45"/>
  <c r="A227" i="45"/>
  <c r="M227" i="45"/>
  <c r="E227" i="45"/>
  <c r="D228" i="45"/>
  <c r="I229" i="45"/>
  <c r="A229" i="45"/>
  <c r="M229" i="45"/>
  <c r="E229" i="45"/>
  <c r="D230" i="45"/>
  <c r="I231" i="45"/>
  <c r="A231" i="45"/>
  <c r="M231" i="45"/>
  <c r="E231" i="45"/>
  <c r="D232" i="45"/>
  <c r="I233" i="45"/>
  <c r="A233" i="45"/>
  <c r="M233" i="45"/>
  <c r="E233" i="45"/>
  <c r="D234" i="45"/>
  <c r="B237" i="45"/>
  <c r="N237" i="45"/>
  <c r="C238" i="45"/>
  <c r="I238" i="45"/>
  <c r="A238" i="45"/>
  <c r="M238" i="45"/>
  <c r="E238" i="45"/>
  <c r="L240" i="45"/>
  <c r="D242" i="45"/>
  <c r="C247" i="45"/>
  <c r="M250" i="45"/>
  <c r="M258" i="45"/>
  <c r="M266" i="45"/>
  <c r="M274" i="45"/>
  <c r="E251" i="45"/>
  <c r="N251" i="45"/>
  <c r="E255" i="45"/>
  <c r="N255" i="45"/>
  <c r="E259" i="45"/>
  <c r="N259" i="45"/>
  <c r="E263" i="45"/>
  <c r="N263" i="45"/>
  <c r="E267" i="45"/>
  <c r="N267" i="45"/>
  <c r="E271" i="45"/>
  <c r="N271" i="45"/>
  <c r="E275" i="45"/>
  <c r="N275" i="45"/>
  <c r="L244" i="45"/>
  <c r="D244" i="45"/>
  <c r="L248" i="45"/>
  <c r="D248" i="45"/>
  <c r="L252" i="45"/>
  <c r="D252" i="45"/>
  <c r="L256" i="45"/>
  <c r="D256" i="45"/>
  <c r="L260" i="45"/>
  <c r="D260" i="45"/>
  <c r="L264" i="45"/>
  <c r="D264" i="45"/>
  <c r="L268" i="45"/>
  <c r="D268" i="45"/>
  <c r="L272" i="45"/>
  <c r="D272" i="45"/>
  <c r="L276" i="45"/>
  <c r="D276" i="45"/>
  <c r="B244" i="45"/>
  <c r="B248" i="45"/>
  <c r="B252" i="45"/>
  <c r="B256" i="45"/>
  <c r="B260" i="45"/>
  <c r="B264" i="45"/>
  <c r="B268" i="45"/>
  <c r="B272" i="45"/>
  <c r="L251" i="45"/>
  <c r="D251" i="45"/>
  <c r="L255" i="45"/>
  <c r="D255" i="45"/>
  <c r="L259" i="45"/>
  <c r="D259" i="45"/>
  <c r="L263" i="45"/>
  <c r="D263" i="45"/>
  <c r="L267" i="45"/>
  <c r="D267" i="45"/>
  <c r="L271" i="45"/>
  <c r="D271" i="45"/>
  <c r="L275" i="45"/>
  <c r="D275" i="45"/>
  <c r="E244" i="45"/>
  <c r="N244" i="45"/>
  <c r="E248" i="45"/>
  <c r="N248" i="45"/>
  <c r="B251" i="45"/>
  <c r="E252" i="45"/>
  <c r="N252" i="45"/>
  <c r="B255" i="45"/>
  <c r="E256" i="45"/>
  <c r="N256" i="45"/>
  <c r="B259" i="45"/>
  <c r="E260" i="45"/>
  <c r="N260" i="45"/>
  <c r="B263" i="45"/>
  <c r="E264" i="45"/>
  <c r="N264" i="45"/>
  <c r="B267" i="45"/>
  <c r="E268" i="45"/>
  <c r="N268" i="45"/>
  <c r="B271" i="45"/>
  <c r="E272" i="45"/>
  <c r="N272" i="45"/>
  <c r="B275" i="45"/>
  <c r="N276" i="45"/>
  <c r="D278" i="45"/>
  <c r="D279" i="45"/>
  <c r="D280" i="45"/>
  <c r="D281" i="45"/>
  <c r="D282" i="45"/>
  <c r="D283" i="45"/>
  <c r="D284" i="45"/>
  <c r="D285" i="45"/>
  <c r="C176" i="32"/>
  <c r="F176" i="32" s="1"/>
  <c r="E176" i="32" s="1"/>
  <c r="H179" i="32" s="1"/>
  <c r="B389" i="27"/>
  <c r="B176" i="32" s="1"/>
  <c r="C32" i="48" l="1"/>
  <c r="N32" i="48"/>
  <c r="F32" i="48" s="1"/>
  <c r="P51" i="48"/>
  <c r="P52" i="48"/>
  <c r="P8" i="45"/>
  <c r="P7" i="45"/>
  <c r="A3" i="45"/>
  <c r="P6" i="45"/>
  <c r="P4" i="45"/>
  <c r="P5" i="45"/>
  <c r="C3" i="45"/>
  <c r="M3" i="45"/>
  <c r="G387" i="27"/>
  <c r="C205" i="32" s="1"/>
  <c r="F205" i="32" s="1"/>
  <c r="E205" i="32" s="1"/>
  <c r="G388" i="27"/>
  <c r="C206" i="32" s="1"/>
  <c r="F206" i="32" s="1"/>
  <c r="E206" i="32" s="1"/>
  <c r="B388" i="27"/>
  <c r="B206" i="32" s="1"/>
  <c r="B387" i="27"/>
  <c r="B205" i="32" s="1"/>
  <c r="E356" i="27"/>
  <c r="B356" i="27" s="1"/>
  <c r="G347" i="27"/>
  <c r="E3" i="45" l="1"/>
  <c r="N3" i="45"/>
  <c r="F3" i="45" s="1"/>
  <c r="G380" i="27"/>
  <c r="B380" i="27"/>
  <c r="G379" i="27"/>
  <c r="B379" i="27"/>
  <c r="E378" i="27"/>
  <c r="E377" i="27"/>
  <c r="B377" i="27" s="1"/>
  <c r="B376" i="27"/>
  <c r="E376" i="27" s="1"/>
  <c r="B375" i="27"/>
  <c r="E375" i="27" s="1"/>
  <c r="E374" i="27"/>
  <c r="E373" i="27"/>
  <c r="E372" i="27"/>
  <c r="B371" i="27"/>
  <c r="E371" i="27" s="1"/>
  <c r="B370" i="27"/>
  <c r="E370" i="27" s="1"/>
  <c r="E369" i="27"/>
  <c r="E368" i="27"/>
  <c r="E367" i="27"/>
  <c r="B366" i="27"/>
  <c r="E365" i="27"/>
  <c r="E364" i="27"/>
  <c r="E363" i="27"/>
  <c r="E362" i="27"/>
  <c r="B361" i="27"/>
  <c r="E361" i="27" s="1"/>
  <c r="S3" i="48" s="1"/>
  <c r="B360" i="27"/>
  <c r="E360" i="27" s="1"/>
  <c r="E359" i="27"/>
  <c r="E358" i="27"/>
  <c r="G357" i="27"/>
  <c r="B357" i="27"/>
  <c r="E355" i="27"/>
  <c r="E354" i="27"/>
  <c r="E353" i="27"/>
  <c r="E352" i="27"/>
  <c r="B352" i="27" s="1"/>
  <c r="G211" i="43" l="1"/>
  <c r="H211" i="43"/>
  <c r="J211" i="43"/>
  <c r="M211" i="43" s="1"/>
  <c r="K211" i="43"/>
  <c r="O211" i="43"/>
  <c r="P211" i="43"/>
  <c r="G212" i="43"/>
  <c r="H212" i="43"/>
  <c r="J212" i="43"/>
  <c r="E212" i="43" s="1"/>
  <c r="K212" i="43"/>
  <c r="O212" i="43"/>
  <c r="P212" i="43"/>
  <c r="G213" i="43"/>
  <c r="H213" i="43"/>
  <c r="J213" i="43"/>
  <c r="K213" i="43"/>
  <c r="O213" i="43"/>
  <c r="P213" i="43"/>
  <c r="G214" i="43"/>
  <c r="H214" i="43"/>
  <c r="J214" i="43"/>
  <c r="I214" i="43" s="1"/>
  <c r="K214" i="43"/>
  <c r="O214" i="43"/>
  <c r="P214" i="43"/>
  <c r="G215" i="43"/>
  <c r="H215" i="43"/>
  <c r="J215" i="43"/>
  <c r="M215" i="43" s="1"/>
  <c r="K215" i="43"/>
  <c r="O215" i="43"/>
  <c r="P215" i="43"/>
  <c r="G216" i="43"/>
  <c r="H216" i="43"/>
  <c r="J216" i="43"/>
  <c r="B216" i="43" s="1"/>
  <c r="K216" i="43"/>
  <c r="O216" i="43"/>
  <c r="P216" i="43"/>
  <c r="G217" i="43"/>
  <c r="H217" i="43"/>
  <c r="J217" i="43"/>
  <c r="A217" i="43" s="1"/>
  <c r="K217" i="43"/>
  <c r="O217" i="43"/>
  <c r="P217" i="43"/>
  <c r="G218" i="43"/>
  <c r="H218" i="43"/>
  <c r="J218" i="43"/>
  <c r="M218" i="43" s="1"/>
  <c r="K218" i="43"/>
  <c r="O218" i="43"/>
  <c r="P218" i="43"/>
  <c r="G219" i="43"/>
  <c r="H219" i="43"/>
  <c r="J219" i="43"/>
  <c r="A219" i="43" s="1"/>
  <c r="K219" i="43"/>
  <c r="O219" i="43"/>
  <c r="P219" i="43"/>
  <c r="G220" i="43"/>
  <c r="H220" i="43"/>
  <c r="J220" i="43"/>
  <c r="B220" i="43" s="1"/>
  <c r="K220" i="43"/>
  <c r="O220" i="43"/>
  <c r="P220" i="43"/>
  <c r="G221" i="43"/>
  <c r="H221" i="43"/>
  <c r="J221" i="43"/>
  <c r="F221" i="43" s="1"/>
  <c r="K221" i="43"/>
  <c r="O221" i="43"/>
  <c r="P221" i="43"/>
  <c r="G222" i="43"/>
  <c r="H222" i="43"/>
  <c r="J222" i="43"/>
  <c r="M222" i="43" s="1"/>
  <c r="K222" i="43"/>
  <c r="O222" i="43"/>
  <c r="P222" i="43"/>
  <c r="G223" i="43"/>
  <c r="H223" i="43"/>
  <c r="J223" i="43"/>
  <c r="A223" i="43" s="1"/>
  <c r="K223" i="43"/>
  <c r="O223" i="43"/>
  <c r="P223" i="43"/>
  <c r="G224" i="43"/>
  <c r="H224" i="43"/>
  <c r="J224" i="43"/>
  <c r="C224" i="43" s="1"/>
  <c r="K224" i="43"/>
  <c r="O224" i="43"/>
  <c r="P224" i="43"/>
  <c r="G225" i="43"/>
  <c r="H225" i="43"/>
  <c r="J225" i="43"/>
  <c r="A225" i="43" s="1"/>
  <c r="K225" i="43"/>
  <c r="O225" i="43"/>
  <c r="P225" i="43"/>
  <c r="G226" i="43"/>
  <c r="H226" i="43"/>
  <c r="J226" i="43"/>
  <c r="M226" i="43" s="1"/>
  <c r="K226" i="43"/>
  <c r="O226" i="43"/>
  <c r="P226" i="43"/>
  <c r="G227" i="43"/>
  <c r="H227" i="43"/>
  <c r="J227" i="43"/>
  <c r="A227" i="43" s="1"/>
  <c r="K227" i="43"/>
  <c r="O227" i="43"/>
  <c r="P227" i="43"/>
  <c r="G228" i="43"/>
  <c r="H228" i="43"/>
  <c r="J228" i="43"/>
  <c r="C228" i="43" s="1"/>
  <c r="K228" i="43"/>
  <c r="O228" i="43"/>
  <c r="P228" i="43"/>
  <c r="G229" i="43"/>
  <c r="H229" i="43"/>
  <c r="J229" i="43"/>
  <c r="I229" i="43" s="1"/>
  <c r="K229" i="43"/>
  <c r="O229" i="43"/>
  <c r="P229" i="43"/>
  <c r="G230" i="43"/>
  <c r="H230" i="43"/>
  <c r="J230" i="43"/>
  <c r="M230" i="43" s="1"/>
  <c r="K230" i="43"/>
  <c r="O230" i="43"/>
  <c r="P230" i="43"/>
  <c r="G231" i="43"/>
  <c r="H231" i="43"/>
  <c r="J231" i="43"/>
  <c r="C231" i="43" s="1"/>
  <c r="K231" i="43"/>
  <c r="O231" i="43"/>
  <c r="P231" i="43"/>
  <c r="G232" i="43"/>
  <c r="H232" i="43"/>
  <c r="J232" i="43"/>
  <c r="B232" i="43" s="1"/>
  <c r="K232" i="43"/>
  <c r="O232" i="43"/>
  <c r="P232" i="43"/>
  <c r="G233" i="43"/>
  <c r="H233" i="43"/>
  <c r="J233" i="43"/>
  <c r="A233" i="43" s="1"/>
  <c r="K233" i="43"/>
  <c r="O233" i="43"/>
  <c r="P233" i="43"/>
  <c r="G234" i="43"/>
  <c r="H234" i="43"/>
  <c r="J234" i="43"/>
  <c r="M234" i="43" s="1"/>
  <c r="K234" i="43"/>
  <c r="O234" i="43"/>
  <c r="P234" i="43"/>
  <c r="G235" i="43"/>
  <c r="H235" i="43"/>
  <c r="J235" i="43"/>
  <c r="A235" i="43" s="1"/>
  <c r="K235" i="43"/>
  <c r="O235" i="43"/>
  <c r="P235" i="43"/>
  <c r="G236" i="43"/>
  <c r="H236" i="43"/>
  <c r="J236" i="43"/>
  <c r="C236" i="43" s="1"/>
  <c r="K236" i="43"/>
  <c r="O236" i="43"/>
  <c r="P236" i="43"/>
  <c r="G237" i="43"/>
  <c r="H237" i="43"/>
  <c r="J237" i="43"/>
  <c r="F237" i="43" s="1"/>
  <c r="K237" i="43"/>
  <c r="O237" i="43"/>
  <c r="P237" i="43"/>
  <c r="G238" i="43"/>
  <c r="H238" i="43"/>
  <c r="J238" i="43"/>
  <c r="L238" i="43" s="1"/>
  <c r="K238" i="43"/>
  <c r="O238" i="43"/>
  <c r="P238" i="43"/>
  <c r="G239" i="43"/>
  <c r="H239" i="43"/>
  <c r="J239" i="43"/>
  <c r="L239" i="43" s="1"/>
  <c r="K239" i="43"/>
  <c r="O239" i="43"/>
  <c r="P239" i="43"/>
  <c r="G240" i="43"/>
  <c r="H240" i="43"/>
  <c r="J240" i="43"/>
  <c r="L240" i="43" s="1"/>
  <c r="K240" i="43"/>
  <c r="O240" i="43"/>
  <c r="P240" i="43"/>
  <c r="G241" i="43"/>
  <c r="H241" i="43"/>
  <c r="J241" i="43"/>
  <c r="B241" i="43" s="1"/>
  <c r="K241" i="43"/>
  <c r="O241" i="43"/>
  <c r="P241" i="43"/>
  <c r="G242" i="43"/>
  <c r="H242" i="43"/>
  <c r="J242" i="43"/>
  <c r="L242" i="43" s="1"/>
  <c r="K242" i="43"/>
  <c r="O242" i="43"/>
  <c r="P242" i="43"/>
  <c r="G243" i="43"/>
  <c r="H243" i="43"/>
  <c r="J243" i="43"/>
  <c r="L243" i="43" s="1"/>
  <c r="K243" i="43"/>
  <c r="O243" i="43"/>
  <c r="P243" i="43"/>
  <c r="G244" i="43"/>
  <c r="H244" i="43"/>
  <c r="J244" i="43"/>
  <c r="L244" i="43" s="1"/>
  <c r="K244" i="43"/>
  <c r="O244" i="43"/>
  <c r="P244" i="43"/>
  <c r="G245" i="43"/>
  <c r="H245" i="43"/>
  <c r="J245" i="43"/>
  <c r="C245" i="43" s="1"/>
  <c r="K245" i="43"/>
  <c r="O245" i="43"/>
  <c r="P245" i="43"/>
  <c r="G246" i="43"/>
  <c r="H246" i="43"/>
  <c r="J246" i="43"/>
  <c r="L246" i="43" s="1"/>
  <c r="K246" i="43"/>
  <c r="O246" i="43"/>
  <c r="P246" i="43"/>
  <c r="G247" i="43"/>
  <c r="H247" i="43"/>
  <c r="J247" i="43"/>
  <c r="L247" i="43" s="1"/>
  <c r="K247" i="43"/>
  <c r="O247" i="43"/>
  <c r="P247" i="43"/>
  <c r="G248" i="43"/>
  <c r="H248" i="43"/>
  <c r="J248" i="43"/>
  <c r="B248" i="43" s="1"/>
  <c r="K248" i="43"/>
  <c r="O248" i="43"/>
  <c r="P248" i="43"/>
  <c r="G249" i="43"/>
  <c r="H249" i="43"/>
  <c r="J249" i="43"/>
  <c r="B249" i="43" s="1"/>
  <c r="K249" i="43"/>
  <c r="O249" i="43"/>
  <c r="P249" i="43"/>
  <c r="G250" i="43"/>
  <c r="H250" i="43"/>
  <c r="J250" i="43"/>
  <c r="I250" i="43" s="1"/>
  <c r="K250" i="43"/>
  <c r="O250" i="43"/>
  <c r="P250" i="43"/>
  <c r="G251" i="43"/>
  <c r="H251" i="43"/>
  <c r="J251" i="43"/>
  <c r="A251" i="43" s="1"/>
  <c r="K251" i="43"/>
  <c r="O251" i="43"/>
  <c r="P251" i="43"/>
  <c r="G252" i="43"/>
  <c r="H252" i="43"/>
  <c r="J252" i="43"/>
  <c r="A252" i="43" s="1"/>
  <c r="K252" i="43"/>
  <c r="O252" i="43"/>
  <c r="P252" i="43"/>
  <c r="G253" i="43"/>
  <c r="H253" i="43"/>
  <c r="J253" i="43"/>
  <c r="L253" i="43" s="1"/>
  <c r="K253" i="43"/>
  <c r="O253" i="43"/>
  <c r="P253" i="43"/>
  <c r="G254" i="43"/>
  <c r="H254" i="43"/>
  <c r="J254" i="43"/>
  <c r="C254" i="43" s="1"/>
  <c r="K254" i="43"/>
  <c r="O254" i="43"/>
  <c r="P254" i="43"/>
  <c r="G255" i="43"/>
  <c r="H255" i="43"/>
  <c r="J255" i="43"/>
  <c r="L255" i="43" s="1"/>
  <c r="K255" i="43"/>
  <c r="O255" i="43"/>
  <c r="P255" i="43"/>
  <c r="G256" i="43"/>
  <c r="H256" i="43"/>
  <c r="J256" i="43"/>
  <c r="I256" i="43" s="1"/>
  <c r="K256" i="43"/>
  <c r="O256" i="43"/>
  <c r="P256" i="43"/>
  <c r="G257" i="43"/>
  <c r="H257" i="43"/>
  <c r="J257" i="43"/>
  <c r="A257" i="43" s="1"/>
  <c r="K257" i="43"/>
  <c r="O257" i="43"/>
  <c r="P257" i="43"/>
  <c r="G258" i="43"/>
  <c r="H258" i="43"/>
  <c r="J258" i="43"/>
  <c r="A258" i="43" s="1"/>
  <c r="K258" i="43"/>
  <c r="O258" i="43"/>
  <c r="P258" i="43"/>
  <c r="G259" i="43"/>
  <c r="H259" i="43"/>
  <c r="J259" i="43"/>
  <c r="A259" i="43" s="1"/>
  <c r="K259" i="43"/>
  <c r="O259" i="43"/>
  <c r="P259" i="43"/>
  <c r="G260" i="43"/>
  <c r="H260" i="43"/>
  <c r="J260" i="43"/>
  <c r="D260" i="43" s="1"/>
  <c r="K260" i="43"/>
  <c r="O260" i="43"/>
  <c r="P260" i="43"/>
  <c r="G261" i="43"/>
  <c r="H261" i="43"/>
  <c r="J261" i="43"/>
  <c r="A261" i="43" s="1"/>
  <c r="K261" i="43"/>
  <c r="O261" i="43"/>
  <c r="P261" i="43"/>
  <c r="G262" i="43"/>
  <c r="H262" i="43"/>
  <c r="J262" i="43"/>
  <c r="B262" i="43" s="1"/>
  <c r="K262" i="43"/>
  <c r="O262" i="43"/>
  <c r="P262" i="43"/>
  <c r="G263" i="43"/>
  <c r="H263" i="43"/>
  <c r="J263" i="43"/>
  <c r="B263" i="43" s="1"/>
  <c r="K263" i="43"/>
  <c r="O263" i="43"/>
  <c r="P263" i="43"/>
  <c r="G264" i="43"/>
  <c r="H264" i="43"/>
  <c r="J264" i="43"/>
  <c r="B264" i="43" s="1"/>
  <c r="K264" i="43"/>
  <c r="O264" i="43"/>
  <c r="P264" i="43"/>
  <c r="G265" i="43"/>
  <c r="H265" i="43"/>
  <c r="J265" i="43"/>
  <c r="L265" i="43" s="1"/>
  <c r="K265" i="43"/>
  <c r="O265" i="43"/>
  <c r="P265" i="43"/>
  <c r="G266" i="43"/>
  <c r="H266" i="43"/>
  <c r="J266" i="43"/>
  <c r="C266" i="43" s="1"/>
  <c r="K266" i="43"/>
  <c r="O266" i="43"/>
  <c r="P266" i="43"/>
  <c r="G267" i="43"/>
  <c r="H267" i="43"/>
  <c r="J267" i="43"/>
  <c r="A267" i="43" s="1"/>
  <c r="K267" i="43"/>
  <c r="O267" i="43"/>
  <c r="P267" i="43"/>
  <c r="G268" i="43"/>
  <c r="H268" i="43"/>
  <c r="J268" i="43"/>
  <c r="A268" i="43" s="1"/>
  <c r="K268" i="43"/>
  <c r="O268" i="43"/>
  <c r="P268" i="43"/>
  <c r="G269" i="43"/>
  <c r="H269" i="43"/>
  <c r="J269" i="43"/>
  <c r="B269" i="43" s="1"/>
  <c r="K269" i="43"/>
  <c r="O269" i="43"/>
  <c r="P269" i="43"/>
  <c r="G270" i="43"/>
  <c r="H270" i="43"/>
  <c r="J270" i="43"/>
  <c r="B270" i="43" s="1"/>
  <c r="K270" i="43"/>
  <c r="O270" i="43"/>
  <c r="P270" i="43"/>
  <c r="G271" i="43"/>
  <c r="H271" i="43"/>
  <c r="J271" i="43"/>
  <c r="E271" i="43" s="1"/>
  <c r="K271" i="43"/>
  <c r="O271" i="43"/>
  <c r="P271" i="43"/>
  <c r="G272" i="43"/>
  <c r="H272" i="43"/>
  <c r="J272" i="43"/>
  <c r="E272" i="43" s="1"/>
  <c r="K272" i="43"/>
  <c r="O272" i="43"/>
  <c r="P272" i="43"/>
  <c r="G273" i="43"/>
  <c r="H273" i="43"/>
  <c r="J273" i="43"/>
  <c r="E273" i="43" s="1"/>
  <c r="K273" i="43"/>
  <c r="O273" i="43"/>
  <c r="P273" i="43"/>
  <c r="G274" i="43"/>
  <c r="H274" i="43"/>
  <c r="J274" i="43"/>
  <c r="E274" i="43" s="1"/>
  <c r="K274" i="43"/>
  <c r="O274" i="43"/>
  <c r="P274" i="43"/>
  <c r="G275" i="43"/>
  <c r="H275" i="43"/>
  <c r="J275" i="43"/>
  <c r="E275" i="43" s="1"/>
  <c r="K275" i="43"/>
  <c r="O275" i="43"/>
  <c r="P275" i="43"/>
  <c r="G276" i="43"/>
  <c r="H276" i="43"/>
  <c r="J276" i="43"/>
  <c r="E276" i="43" s="1"/>
  <c r="K276" i="43"/>
  <c r="O276" i="43"/>
  <c r="P276" i="43"/>
  <c r="G277" i="43"/>
  <c r="H277" i="43"/>
  <c r="J277" i="43"/>
  <c r="E277" i="43" s="1"/>
  <c r="K277" i="43"/>
  <c r="O277" i="43"/>
  <c r="P277" i="43"/>
  <c r="G278" i="43"/>
  <c r="H278" i="43"/>
  <c r="J278" i="43"/>
  <c r="E278" i="43" s="1"/>
  <c r="K278" i="43"/>
  <c r="O278" i="43"/>
  <c r="P278" i="43"/>
  <c r="G279" i="43"/>
  <c r="H279" i="43"/>
  <c r="J279" i="43"/>
  <c r="E279" i="43" s="1"/>
  <c r="K279" i="43"/>
  <c r="O279" i="43"/>
  <c r="P279" i="43"/>
  <c r="G280" i="43"/>
  <c r="H280" i="43"/>
  <c r="J280" i="43"/>
  <c r="E280" i="43" s="1"/>
  <c r="K280" i="43"/>
  <c r="O280" i="43"/>
  <c r="P280" i="43"/>
  <c r="G281" i="43"/>
  <c r="H281" i="43"/>
  <c r="J281" i="43"/>
  <c r="E281" i="43" s="1"/>
  <c r="K281" i="43"/>
  <c r="O281" i="43"/>
  <c r="P281" i="43"/>
  <c r="G282" i="43"/>
  <c r="H282" i="43"/>
  <c r="J282" i="43"/>
  <c r="E282" i="43" s="1"/>
  <c r="K282" i="43"/>
  <c r="O282" i="43"/>
  <c r="P282" i="43"/>
  <c r="G283" i="43"/>
  <c r="H283" i="43"/>
  <c r="J283" i="43"/>
  <c r="E283" i="43" s="1"/>
  <c r="K283" i="43"/>
  <c r="O283" i="43"/>
  <c r="P283" i="43"/>
  <c r="G284" i="43"/>
  <c r="H284" i="43"/>
  <c r="J284" i="43"/>
  <c r="E284" i="43" s="1"/>
  <c r="K284" i="43"/>
  <c r="O284" i="43"/>
  <c r="P284" i="43"/>
  <c r="G285" i="43"/>
  <c r="H285" i="43"/>
  <c r="J285" i="43"/>
  <c r="E285" i="43" s="1"/>
  <c r="K285" i="43"/>
  <c r="O285" i="43"/>
  <c r="P285" i="43"/>
  <c r="P9" i="43"/>
  <c r="P10" i="43"/>
  <c r="P11" i="43"/>
  <c r="P12" i="43"/>
  <c r="P13" i="43"/>
  <c r="P14" i="43"/>
  <c r="P15" i="43"/>
  <c r="P16" i="43"/>
  <c r="P17" i="43"/>
  <c r="P18" i="43"/>
  <c r="P19" i="43"/>
  <c r="P20" i="43"/>
  <c r="P21" i="43"/>
  <c r="P22" i="43"/>
  <c r="P23" i="43"/>
  <c r="P24" i="43"/>
  <c r="P25" i="43"/>
  <c r="P26" i="43"/>
  <c r="P27" i="43"/>
  <c r="P28" i="43"/>
  <c r="P29" i="43"/>
  <c r="B3" i="43"/>
  <c r="Q2" i="43"/>
  <c r="Q2" i="25"/>
  <c r="G1" i="43"/>
  <c r="P1" i="43"/>
  <c r="I182" i="43" l="1"/>
  <c r="A182" i="43" s="1"/>
  <c r="I152" i="43"/>
  <c r="A152" i="43" s="1"/>
  <c r="I185" i="43"/>
  <c r="A185" i="43" s="1"/>
  <c r="I183" i="43"/>
  <c r="A183" i="43" s="1"/>
  <c r="I186" i="43"/>
  <c r="A186" i="43" s="1"/>
  <c r="I187" i="43"/>
  <c r="A187" i="43" s="1"/>
  <c r="I184" i="43"/>
  <c r="A184" i="43" s="1"/>
  <c r="I155" i="43"/>
  <c r="A155" i="43" s="1"/>
  <c r="I156" i="43"/>
  <c r="A156" i="43" s="1"/>
  <c r="I153" i="43"/>
  <c r="A153" i="43" s="1"/>
  <c r="I157" i="43"/>
  <c r="A157" i="43" s="1"/>
  <c r="I154" i="43"/>
  <c r="A154" i="43" s="1"/>
  <c r="I124" i="43"/>
  <c r="A124" i="43" s="1"/>
  <c r="I126" i="43"/>
  <c r="A126" i="43" s="1"/>
  <c r="I127" i="43"/>
  <c r="I125" i="43"/>
  <c r="A125" i="43" s="1"/>
  <c r="I122" i="43"/>
  <c r="A122" i="43" s="1"/>
  <c r="I123" i="43"/>
  <c r="A123" i="43" s="1"/>
  <c r="I96" i="43"/>
  <c r="A96" i="43" s="1"/>
  <c r="I94" i="43"/>
  <c r="A94" i="43" s="1"/>
  <c r="I95" i="43"/>
  <c r="A95" i="43" s="1"/>
  <c r="I92" i="43"/>
  <c r="A92" i="43" s="1"/>
  <c r="I97" i="43"/>
  <c r="A97" i="43" s="1"/>
  <c r="I93" i="43"/>
  <c r="A93" i="43" s="1"/>
  <c r="I65" i="43"/>
  <c r="A65" i="43" s="1"/>
  <c r="I62" i="43"/>
  <c r="A62" i="43" s="1"/>
  <c r="I64" i="43"/>
  <c r="A64" i="43" s="1"/>
  <c r="I66" i="43"/>
  <c r="A66" i="43" s="1"/>
  <c r="I67" i="43"/>
  <c r="A67" i="43" s="1"/>
  <c r="I63" i="43"/>
  <c r="A63" i="43" s="1"/>
  <c r="I32" i="43"/>
  <c r="A32" i="43" s="1"/>
  <c r="I37" i="43"/>
  <c r="A37" i="43" s="1"/>
  <c r="I33" i="43"/>
  <c r="A33" i="43" s="1"/>
  <c r="I36" i="43"/>
  <c r="A36" i="43" s="1"/>
  <c r="I35" i="43"/>
  <c r="A35" i="43" s="1"/>
  <c r="I34" i="43"/>
  <c r="A34" i="43" s="1"/>
  <c r="I5" i="43"/>
  <c r="A5" i="43" s="1"/>
  <c r="I8" i="43"/>
  <c r="A8" i="43" s="1"/>
  <c r="I4" i="43"/>
  <c r="A4" i="43" s="1"/>
  <c r="I6" i="43"/>
  <c r="A6" i="43" s="1"/>
  <c r="I7" i="43"/>
  <c r="A7" i="43" s="1"/>
  <c r="D285" i="43"/>
  <c r="C244" i="43"/>
  <c r="B256" i="43"/>
  <c r="L277" i="43"/>
  <c r="L254" i="43"/>
  <c r="I254" i="43"/>
  <c r="D278" i="43"/>
  <c r="B257" i="43"/>
  <c r="M224" i="43"/>
  <c r="M231" i="43"/>
  <c r="F224" i="43"/>
  <c r="L279" i="43"/>
  <c r="L259" i="43"/>
  <c r="C234" i="43"/>
  <c r="M212" i="43"/>
  <c r="L285" i="43"/>
  <c r="D280" i="43"/>
  <c r="A262" i="43"/>
  <c r="L257" i="43"/>
  <c r="L256" i="43"/>
  <c r="L241" i="43"/>
  <c r="B271" i="43"/>
  <c r="C269" i="43"/>
  <c r="A263" i="43"/>
  <c r="C262" i="43"/>
  <c r="A211" i="43"/>
  <c r="C285" i="43"/>
  <c r="C280" i="43"/>
  <c r="D279" i="43"/>
  <c r="L271" i="43"/>
  <c r="L269" i="43"/>
  <c r="L263" i="43"/>
  <c r="C260" i="43"/>
  <c r="B259" i="43"/>
  <c r="D256" i="43"/>
  <c r="B253" i="43"/>
  <c r="A248" i="43"/>
  <c r="B245" i="43"/>
  <c r="C235" i="43"/>
  <c r="B234" i="43"/>
  <c r="F231" i="43"/>
  <c r="M228" i="43"/>
  <c r="B224" i="43"/>
  <c r="D272" i="43"/>
  <c r="C271" i="43"/>
  <c r="F270" i="43"/>
  <c r="F269" i="43"/>
  <c r="D266" i="43"/>
  <c r="D262" i="43"/>
  <c r="C256" i="43"/>
  <c r="B254" i="43"/>
  <c r="A253" i="43"/>
  <c r="B236" i="43"/>
  <c r="A231" i="43"/>
  <c r="B228" i="43"/>
  <c r="L282" i="43"/>
  <c r="L266" i="43"/>
  <c r="B266" i="43"/>
  <c r="I248" i="43"/>
  <c r="I225" i="43"/>
  <c r="L272" i="43"/>
  <c r="A266" i="43"/>
  <c r="I233" i="43"/>
  <c r="M227" i="43"/>
  <c r="A216" i="43"/>
  <c r="E215" i="43"/>
  <c r="D252" i="43"/>
  <c r="D250" i="43"/>
  <c r="B215" i="43"/>
  <c r="I266" i="43"/>
  <c r="B252" i="43"/>
  <c r="C250" i="43"/>
  <c r="A215" i="43"/>
  <c r="C279" i="43"/>
  <c r="C278" i="43"/>
  <c r="D277" i="43"/>
  <c r="L274" i="43"/>
  <c r="I264" i="43"/>
  <c r="L252" i="43"/>
  <c r="L250" i="43"/>
  <c r="B250" i="43"/>
  <c r="A234" i="43"/>
  <c r="F233" i="43"/>
  <c r="E231" i="43"/>
  <c r="A229" i="43"/>
  <c r="F228" i="43"/>
  <c r="E224" i="43"/>
  <c r="M216" i="43"/>
  <c r="L280" i="43"/>
  <c r="C277" i="43"/>
  <c r="I269" i="43"/>
  <c r="I262" i="43"/>
  <c r="L261" i="43"/>
  <c r="A250" i="43"/>
  <c r="M236" i="43"/>
  <c r="N235" i="43"/>
  <c r="N231" i="43"/>
  <c r="E228" i="43"/>
  <c r="N224" i="43"/>
  <c r="I212" i="43"/>
  <c r="C272" i="43"/>
  <c r="A264" i="43"/>
  <c r="I252" i="43"/>
  <c r="L281" i="43"/>
  <c r="L273" i="43"/>
  <c r="N268" i="43"/>
  <c r="L267" i="43"/>
  <c r="L260" i="43"/>
  <c r="B260" i="43"/>
  <c r="I258" i="43"/>
  <c r="A254" i="43"/>
  <c r="L251" i="43"/>
  <c r="L245" i="43"/>
  <c r="P5" i="43"/>
  <c r="A260" i="43"/>
  <c r="F232" i="43"/>
  <c r="P7" i="43"/>
  <c r="C284" i="43"/>
  <c r="D283" i="43"/>
  <c r="L278" i="43"/>
  <c r="C276" i="43"/>
  <c r="D275" i="43"/>
  <c r="N269" i="43"/>
  <c r="D269" i="43"/>
  <c r="A265" i="43"/>
  <c r="L262" i="43"/>
  <c r="I260" i="43"/>
  <c r="D258" i="43"/>
  <c r="A256" i="43"/>
  <c r="B255" i="43"/>
  <c r="C252" i="43"/>
  <c r="A249" i="43"/>
  <c r="A238" i="43"/>
  <c r="A237" i="43"/>
  <c r="E232" i="43"/>
  <c r="N228" i="43"/>
  <c r="C226" i="43"/>
  <c r="E223" i="43"/>
  <c r="B222" i="43"/>
  <c r="E220" i="43"/>
  <c r="E217" i="43"/>
  <c r="D284" i="43"/>
  <c r="D276" i="43"/>
  <c r="B265" i="43"/>
  <c r="C283" i="43"/>
  <c r="D282" i="43"/>
  <c r="C275" i="43"/>
  <c r="D274" i="43"/>
  <c r="D264" i="43"/>
  <c r="B261" i="43"/>
  <c r="C258" i="43"/>
  <c r="A255" i="43"/>
  <c r="D248" i="43"/>
  <c r="B242" i="43"/>
  <c r="D241" i="43"/>
  <c r="F236" i="43"/>
  <c r="N232" i="43"/>
  <c r="C232" i="43"/>
  <c r="B226" i="43"/>
  <c r="C223" i="43"/>
  <c r="N220" i="43"/>
  <c r="C220" i="43"/>
  <c r="E219" i="43"/>
  <c r="C217" i="43"/>
  <c r="F223" i="43"/>
  <c r="F220" i="43"/>
  <c r="L284" i="43"/>
  <c r="C282" i="43"/>
  <c r="D281" i="43"/>
  <c r="L276" i="43"/>
  <c r="C274" i="43"/>
  <c r="D273" i="43"/>
  <c r="I270" i="43"/>
  <c r="D268" i="43"/>
  <c r="B267" i="43"/>
  <c r="C264" i="43"/>
  <c r="L258" i="43"/>
  <c r="B258" i="43"/>
  <c r="D254" i="43"/>
  <c r="B251" i="43"/>
  <c r="L249" i="43"/>
  <c r="C248" i="43"/>
  <c r="B246" i="43"/>
  <c r="D245" i="43"/>
  <c r="C241" i="43"/>
  <c r="C240" i="43"/>
  <c r="E236" i="43"/>
  <c r="M232" i="43"/>
  <c r="A226" i="43"/>
  <c r="F225" i="43"/>
  <c r="N223" i="43"/>
  <c r="M220" i="43"/>
  <c r="B217" i="43"/>
  <c r="B212" i="43"/>
  <c r="L283" i="43"/>
  <c r="C281" i="43"/>
  <c r="L275" i="43"/>
  <c r="C273" i="43"/>
  <c r="L264" i="43"/>
  <c r="L248" i="43"/>
  <c r="N236" i="43"/>
  <c r="M217" i="43"/>
  <c r="A212" i="43"/>
  <c r="I3" i="43"/>
  <c r="C213" i="43"/>
  <c r="D213" i="43"/>
  <c r="L213" i="43"/>
  <c r="F213" i="43"/>
  <c r="N213" i="43"/>
  <c r="I213" i="43"/>
  <c r="B283" i="43"/>
  <c r="B282" i="43"/>
  <c r="B281" i="43"/>
  <c r="B280" i="43"/>
  <c r="B279" i="43"/>
  <c r="B278" i="43"/>
  <c r="B277" i="43"/>
  <c r="B276" i="43"/>
  <c r="B275" i="43"/>
  <c r="B274" i="43"/>
  <c r="B273" i="43"/>
  <c r="B272" i="43"/>
  <c r="A271" i="43"/>
  <c r="L268" i="43"/>
  <c r="C268" i="43"/>
  <c r="E267" i="43"/>
  <c r="M267" i="43"/>
  <c r="F267" i="43"/>
  <c r="E265" i="43"/>
  <c r="M265" i="43"/>
  <c r="F265" i="43"/>
  <c r="N265" i="43"/>
  <c r="E263" i="43"/>
  <c r="M263" i="43"/>
  <c r="F263" i="43"/>
  <c r="N263" i="43"/>
  <c r="E261" i="43"/>
  <c r="M261" i="43"/>
  <c r="F261" i="43"/>
  <c r="N261" i="43"/>
  <c r="E259" i="43"/>
  <c r="M259" i="43"/>
  <c r="F259" i="43"/>
  <c r="N259" i="43"/>
  <c r="E257" i="43"/>
  <c r="M257" i="43"/>
  <c r="F257" i="43"/>
  <c r="N257" i="43"/>
  <c r="E255" i="43"/>
  <c r="M255" i="43"/>
  <c r="F255" i="43"/>
  <c r="N255" i="43"/>
  <c r="E253" i="43"/>
  <c r="M253" i="43"/>
  <c r="F253" i="43"/>
  <c r="N253" i="43"/>
  <c r="E251" i="43"/>
  <c r="M251" i="43"/>
  <c r="F251" i="43"/>
  <c r="N251" i="43"/>
  <c r="E249" i="43"/>
  <c r="M249" i="43"/>
  <c r="F249" i="43"/>
  <c r="N249" i="43"/>
  <c r="E247" i="43"/>
  <c r="M247" i="43"/>
  <c r="F247" i="43"/>
  <c r="N247" i="43"/>
  <c r="A247" i="43"/>
  <c r="I247" i="43"/>
  <c r="E243" i="43"/>
  <c r="M243" i="43"/>
  <c r="F243" i="43"/>
  <c r="N243" i="43"/>
  <c r="A243" i="43"/>
  <c r="I243" i="43"/>
  <c r="E239" i="43"/>
  <c r="M239" i="43"/>
  <c r="F239" i="43"/>
  <c r="N239" i="43"/>
  <c r="A239" i="43"/>
  <c r="I239" i="43"/>
  <c r="M235" i="43"/>
  <c r="D230" i="43"/>
  <c r="L230" i="43"/>
  <c r="E230" i="43"/>
  <c r="N230" i="43"/>
  <c r="F230" i="43"/>
  <c r="I230" i="43"/>
  <c r="D227" i="43"/>
  <c r="L227" i="43"/>
  <c r="I227" i="43"/>
  <c r="B227" i="43"/>
  <c r="I221" i="43"/>
  <c r="C214" i="43"/>
  <c r="D214" i="43"/>
  <c r="L214" i="43"/>
  <c r="F214" i="43"/>
  <c r="N214" i="43"/>
  <c r="A214" i="43"/>
  <c r="M214" i="43"/>
  <c r="B214" i="43"/>
  <c r="E214" i="43"/>
  <c r="B285" i="43"/>
  <c r="B284" i="43"/>
  <c r="I285" i="43"/>
  <c r="A285" i="43"/>
  <c r="I284" i="43"/>
  <c r="A284" i="43"/>
  <c r="I283" i="43"/>
  <c r="A283" i="43"/>
  <c r="I282" i="43"/>
  <c r="A282" i="43"/>
  <c r="I281" i="43"/>
  <c r="A281" i="43"/>
  <c r="I280" i="43"/>
  <c r="A280" i="43"/>
  <c r="I279" i="43"/>
  <c r="A279" i="43"/>
  <c r="I278" i="43"/>
  <c r="A278" i="43"/>
  <c r="I277" i="43"/>
  <c r="A277" i="43"/>
  <c r="I276" i="43"/>
  <c r="A276" i="43"/>
  <c r="I275" i="43"/>
  <c r="A275" i="43"/>
  <c r="I274" i="43"/>
  <c r="A274" i="43"/>
  <c r="I273" i="43"/>
  <c r="A273" i="43"/>
  <c r="I272" i="43"/>
  <c r="A272" i="43"/>
  <c r="I271" i="43"/>
  <c r="B268" i="43"/>
  <c r="I267" i="43"/>
  <c r="I265" i="43"/>
  <c r="I263" i="43"/>
  <c r="I261" i="43"/>
  <c r="I259" i="43"/>
  <c r="I257" i="43"/>
  <c r="I255" i="43"/>
  <c r="I253" i="43"/>
  <c r="I251" i="43"/>
  <c r="I249" i="43"/>
  <c r="D244" i="43"/>
  <c r="D240" i="43"/>
  <c r="D229" i="43"/>
  <c r="L229" i="43"/>
  <c r="B229" i="43"/>
  <c r="C229" i="43"/>
  <c r="M229" i="43"/>
  <c r="E229" i="43"/>
  <c r="N229" i="43"/>
  <c r="M223" i="43"/>
  <c r="C222" i="43"/>
  <c r="F219" i="43"/>
  <c r="D218" i="43"/>
  <c r="L218" i="43"/>
  <c r="F218" i="43"/>
  <c r="C218" i="43"/>
  <c r="N218" i="43"/>
  <c r="E218" i="43"/>
  <c r="I218" i="43"/>
  <c r="D238" i="43"/>
  <c r="E238" i="43"/>
  <c r="M238" i="43"/>
  <c r="F238" i="43"/>
  <c r="N238" i="43"/>
  <c r="I238" i="43"/>
  <c r="D235" i="43"/>
  <c r="L235" i="43"/>
  <c r="I235" i="43"/>
  <c r="B235" i="43"/>
  <c r="E213" i="43"/>
  <c r="E268" i="43"/>
  <c r="M268" i="43"/>
  <c r="N270" i="43"/>
  <c r="D270" i="43"/>
  <c r="I268" i="43"/>
  <c r="D247" i="43"/>
  <c r="B244" i="43"/>
  <c r="D243" i="43"/>
  <c r="B240" i="43"/>
  <c r="D239" i="43"/>
  <c r="D237" i="43"/>
  <c r="L237" i="43"/>
  <c r="B237" i="43"/>
  <c r="C237" i="43"/>
  <c r="M237" i="43"/>
  <c r="E237" i="43"/>
  <c r="N237" i="43"/>
  <c r="C230" i="43"/>
  <c r="F227" i="43"/>
  <c r="D226" i="43"/>
  <c r="L226" i="43"/>
  <c r="E226" i="43"/>
  <c r="N226" i="43"/>
  <c r="F226" i="43"/>
  <c r="I226" i="43"/>
  <c r="D223" i="43"/>
  <c r="L223" i="43"/>
  <c r="I223" i="43"/>
  <c r="B223" i="43"/>
  <c r="A222" i="43"/>
  <c r="N219" i="43"/>
  <c r="C219" i="43"/>
  <c r="B213" i="43"/>
  <c r="D221" i="43"/>
  <c r="L221" i="43"/>
  <c r="B221" i="43"/>
  <c r="C221" i="43"/>
  <c r="M221" i="43"/>
  <c r="E221" i="43"/>
  <c r="N221" i="43"/>
  <c r="E242" i="43"/>
  <c r="M242" i="43"/>
  <c r="F242" i="43"/>
  <c r="N242" i="43"/>
  <c r="A242" i="43"/>
  <c r="I242" i="43"/>
  <c r="N285" i="43"/>
  <c r="F285" i="43"/>
  <c r="N284" i="43"/>
  <c r="F284" i="43"/>
  <c r="N283" i="43"/>
  <c r="F283" i="43"/>
  <c r="N282" i="43"/>
  <c r="F282" i="43"/>
  <c r="N281" i="43"/>
  <c r="F281" i="43"/>
  <c r="N280" i="43"/>
  <c r="F280" i="43"/>
  <c r="N279" i="43"/>
  <c r="F279" i="43"/>
  <c r="N278" i="43"/>
  <c r="F278" i="43"/>
  <c r="N277" i="43"/>
  <c r="F277" i="43"/>
  <c r="N276" i="43"/>
  <c r="F276" i="43"/>
  <c r="N275" i="43"/>
  <c r="F275" i="43"/>
  <c r="N274" i="43"/>
  <c r="F274" i="43"/>
  <c r="N273" i="43"/>
  <c r="F273" i="43"/>
  <c r="N272" i="43"/>
  <c r="F272" i="43"/>
  <c r="N271" i="43"/>
  <c r="F271" i="43"/>
  <c r="L270" i="43"/>
  <c r="C270" i="43"/>
  <c r="E269" i="43"/>
  <c r="M269" i="43"/>
  <c r="A269" i="43"/>
  <c r="D267" i="43"/>
  <c r="E266" i="43"/>
  <c r="M266" i="43"/>
  <c r="F266" i="43"/>
  <c r="N266" i="43"/>
  <c r="D265" i="43"/>
  <c r="E264" i="43"/>
  <c r="M264" i="43"/>
  <c r="F264" i="43"/>
  <c r="N264" i="43"/>
  <c r="D263" i="43"/>
  <c r="E262" i="43"/>
  <c r="M262" i="43"/>
  <c r="F262" i="43"/>
  <c r="N262" i="43"/>
  <c r="D261" i="43"/>
  <c r="E260" i="43"/>
  <c r="M260" i="43"/>
  <c r="F260" i="43"/>
  <c r="N260" i="43"/>
  <c r="D259" i="43"/>
  <c r="E258" i="43"/>
  <c r="M258" i="43"/>
  <c r="F258" i="43"/>
  <c r="N258" i="43"/>
  <c r="D257" i="43"/>
  <c r="E256" i="43"/>
  <c r="M256" i="43"/>
  <c r="F256" i="43"/>
  <c r="N256" i="43"/>
  <c r="D255" i="43"/>
  <c r="E254" i="43"/>
  <c r="M254" i="43"/>
  <c r="F254" i="43"/>
  <c r="N254" i="43"/>
  <c r="D253" i="43"/>
  <c r="E252" i="43"/>
  <c r="M252" i="43"/>
  <c r="F252" i="43"/>
  <c r="N252" i="43"/>
  <c r="D251" i="43"/>
  <c r="E250" i="43"/>
  <c r="M250" i="43"/>
  <c r="F250" i="43"/>
  <c r="N250" i="43"/>
  <c r="D249" i="43"/>
  <c r="E248" i="43"/>
  <c r="M248" i="43"/>
  <c r="F248" i="43"/>
  <c r="N248" i="43"/>
  <c r="C247" i="43"/>
  <c r="E245" i="43"/>
  <c r="M245" i="43"/>
  <c r="F245" i="43"/>
  <c r="N245" i="43"/>
  <c r="A245" i="43"/>
  <c r="I245" i="43"/>
  <c r="C243" i="43"/>
  <c r="E241" i="43"/>
  <c r="M241" i="43"/>
  <c r="F241" i="43"/>
  <c r="N241" i="43"/>
  <c r="A241" i="43"/>
  <c r="I241" i="43"/>
  <c r="C239" i="43"/>
  <c r="I237" i="43"/>
  <c r="B230" i="43"/>
  <c r="E227" i="43"/>
  <c r="D225" i="43"/>
  <c r="L225" i="43"/>
  <c r="B225" i="43"/>
  <c r="C225" i="43"/>
  <c r="M225" i="43"/>
  <c r="E225" i="43"/>
  <c r="N225" i="43"/>
  <c r="A221" i="43"/>
  <c r="M219" i="43"/>
  <c r="B218" i="43"/>
  <c r="A213" i="43"/>
  <c r="C211" i="43"/>
  <c r="D211" i="43"/>
  <c r="L211" i="43"/>
  <c r="F211" i="43"/>
  <c r="N211" i="43"/>
  <c r="B211" i="43"/>
  <c r="E211" i="43"/>
  <c r="I211" i="43"/>
  <c r="E246" i="43"/>
  <c r="M246" i="43"/>
  <c r="F246" i="43"/>
  <c r="N246" i="43"/>
  <c r="A246" i="43"/>
  <c r="I246" i="43"/>
  <c r="M285" i="43"/>
  <c r="M284" i="43"/>
  <c r="M283" i="43"/>
  <c r="M282" i="43"/>
  <c r="M281" i="43"/>
  <c r="M280" i="43"/>
  <c r="M279" i="43"/>
  <c r="M278" i="43"/>
  <c r="M277" i="43"/>
  <c r="M276" i="43"/>
  <c r="M275" i="43"/>
  <c r="M274" i="43"/>
  <c r="M273" i="43"/>
  <c r="M272" i="43"/>
  <c r="M271" i="43"/>
  <c r="D271" i="43"/>
  <c r="N267" i="43"/>
  <c r="C267" i="43"/>
  <c r="C265" i="43"/>
  <c r="C263" i="43"/>
  <c r="C261" i="43"/>
  <c r="C259" i="43"/>
  <c r="C257" i="43"/>
  <c r="C255" i="43"/>
  <c r="C253" i="43"/>
  <c r="C251" i="43"/>
  <c r="C249" i="43"/>
  <c r="B247" i="43"/>
  <c r="D246" i="43"/>
  <c r="B243" i="43"/>
  <c r="D242" i="43"/>
  <c r="B239" i="43"/>
  <c r="C238" i="43"/>
  <c r="F235" i="43"/>
  <c r="D234" i="43"/>
  <c r="L234" i="43"/>
  <c r="E234" i="43"/>
  <c r="N234" i="43"/>
  <c r="F234" i="43"/>
  <c r="I234" i="43"/>
  <c r="D231" i="43"/>
  <c r="L231" i="43"/>
  <c r="I231" i="43"/>
  <c r="B231" i="43"/>
  <c r="A230" i="43"/>
  <c r="F229" i="43"/>
  <c r="N227" i="43"/>
  <c r="C227" i="43"/>
  <c r="A218" i="43"/>
  <c r="D216" i="43"/>
  <c r="L216" i="43"/>
  <c r="F216" i="43"/>
  <c r="N216" i="43"/>
  <c r="C216" i="43"/>
  <c r="E216" i="43"/>
  <c r="I216" i="43"/>
  <c r="M213" i="43"/>
  <c r="E270" i="43"/>
  <c r="M270" i="43"/>
  <c r="A270" i="43"/>
  <c r="F268" i="43"/>
  <c r="C246" i="43"/>
  <c r="E244" i="43"/>
  <c r="M244" i="43"/>
  <c r="F244" i="43"/>
  <c r="N244" i="43"/>
  <c r="A244" i="43"/>
  <c r="I244" i="43"/>
  <c r="C242" i="43"/>
  <c r="E240" i="43"/>
  <c r="M240" i="43"/>
  <c r="F240" i="43"/>
  <c r="N240" i="43"/>
  <c r="A240" i="43"/>
  <c r="I240" i="43"/>
  <c r="B238" i="43"/>
  <c r="E235" i="43"/>
  <c r="D233" i="43"/>
  <c r="L233" i="43"/>
  <c r="B233" i="43"/>
  <c r="C233" i="43"/>
  <c r="M233" i="43"/>
  <c r="E233" i="43"/>
  <c r="N233" i="43"/>
  <c r="D222" i="43"/>
  <c r="L222" i="43"/>
  <c r="E222" i="43"/>
  <c r="N222" i="43"/>
  <c r="F222" i="43"/>
  <c r="I222" i="43"/>
  <c r="D219" i="43"/>
  <c r="L219" i="43"/>
  <c r="I219" i="43"/>
  <c r="B219" i="43"/>
  <c r="D236" i="43"/>
  <c r="L236" i="43"/>
  <c r="A236" i="43"/>
  <c r="D232" i="43"/>
  <c r="L232" i="43"/>
  <c r="A232" i="43"/>
  <c r="D228" i="43"/>
  <c r="L228" i="43"/>
  <c r="A228" i="43"/>
  <c r="D224" i="43"/>
  <c r="L224" i="43"/>
  <c r="A224" i="43"/>
  <c r="D220" i="43"/>
  <c r="L220" i="43"/>
  <c r="A220" i="43"/>
  <c r="D217" i="43"/>
  <c r="L217" i="43"/>
  <c r="F217" i="43"/>
  <c r="N217" i="43"/>
  <c r="C215" i="43"/>
  <c r="D215" i="43"/>
  <c r="L215" i="43"/>
  <c r="F215" i="43"/>
  <c r="N215" i="43"/>
  <c r="I236" i="43"/>
  <c r="I232" i="43"/>
  <c r="I228" i="43"/>
  <c r="I224" i="43"/>
  <c r="I220" i="43"/>
  <c r="I217" i="43"/>
  <c r="I215" i="43"/>
  <c r="C212" i="43"/>
  <c r="D212" i="43"/>
  <c r="L212" i="43"/>
  <c r="F212" i="43"/>
  <c r="N212" i="43"/>
  <c r="L3" i="43"/>
  <c r="D3" i="43" s="1"/>
  <c r="AL21" i="27"/>
  <c r="AM21" i="27"/>
  <c r="AN21" i="27"/>
  <c r="AO21" i="27"/>
  <c r="AO57" i="27"/>
  <c r="AN57" i="27"/>
  <c r="AM57" i="27"/>
  <c r="AL57" i="27"/>
  <c r="AI57" i="27"/>
  <c r="AH57" i="27"/>
  <c r="AG57" i="27"/>
  <c r="AF57" i="27"/>
  <c r="S57" i="27"/>
  <c r="AJ57" i="27" s="1"/>
  <c r="F57" i="27"/>
  <c r="AO56" i="27"/>
  <c r="AN56" i="27"/>
  <c r="AM56" i="27"/>
  <c r="AL56" i="27"/>
  <c r="AI56" i="27"/>
  <c r="AH56" i="27"/>
  <c r="AG56" i="27"/>
  <c r="AF56" i="27"/>
  <c r="S56" i="27"/>
  <c r="AJ56" i="27" s="1"/>
  <c r="F56" i="27"/>
  <c r="AO55" i="27"/>
  <c r="AN55" i="27"/>
  <c r="AM55" i="27"/>
  <c r="AL55" i="27"/>
  <c r="AI55" i="27"/>
  <c r="AH55" i="27"/>
  <c r="AG55" i="27"/>
  <c r="AF55" i="27"/>
  <c r="S55" i="27"/>
  <c r="AJ55" i="27" s="1"/>
  <c r="F55" i="27"/>
  <c r="AO54" i="27"/>
  <c r="AN54" i="27"/>
  <c r="AM54" i="27"/>
  <c r="AL54" i="27"/>
  <c r="AI54" i="27"/>
  <c r="AH54" i="27"/>
  <c r="AG54" i="27"/>
  <c r="AF54" i="27"/>
  <c r="S54" i="27"/>
  <c r="AJ54" i="27" s="1"/>
  <c r="F54" i="27"/>
  <c r="AO53" i="27"/>
  <c r="AN53" i="27"/>
  <c r="AM53" i="27"/>
  <c r="AL53" i="27"/>
  <c r="AI53" i="27"/>
  <c r="AH53" i="27"/>
  <c r="AG53" i="27"/>
  <c r="AF53" i="27"/>
  <c r="S53" i="27"/>
  <c r="AJ53" i="27" s="1"/>
  <c r="F53" i="27"/>
  <c r="AO52" i="27"/>
  <c r="AN52" i="27"/>
  <c r="AM52" i="27"/>
  <c r="AL52" i="27"/>
  <c r="AI52" i="27"/>
  <c r="AH52" i="27"/>
  <c r="AG52" i="27"/>
  <c r="AF52" i="27"/>
  <c r="S52" i="27"/>
  <c r="AJ52" i="27" s="1"/>
  <c r="F52" i="27"/>
  <c r="AO51" i="27"/>
  <c r="AN51" i="27"/>
  <c r="AM51" i="27"/>
  <c r="AL51" i="27"/>
  <c r="AI51" i="27"/>
  <c r="AH51" i="27"/>
  <c r="AG51" i="27"/>
  <c r="AF51" i="27"/>
  <c r="S51" i="27"/>
  <c r="AJ51" i="27" s="1"/>
  <c r="F51" i="27"/>
  <c r="AO50" i="27"/>
  <c r="AN50" i="27"/>
  <c r="AM50" i="27"/>
  <c r="AL50" i="27"/>
  <c r="AI50" i="27"/>
  <c r="AH50" i="27"/>
  <c r="AG50" i="27"/>
  <c r="AF50" i="27"/>
  <c r="S50" i="27"/>
  <c r="AJ50" i="27" s="1"/>
  <c r="F50" i="27"/>
  <c r="AO49" i="27"/>
  <c r="AN49" i="27"/>
  <c r="AM49" i="27"/>
  <c r="AL49" i="27"/>
  <c r="AI49" i="27"/>
  <c r="AH49" i="27"/>
  <c r="AG49" i="27"/>
  <c r="AF49" i="27"/>
  <c r="S49" i="27"/>
  <c r="AJ49" i="27" s="1"/>
  <c r="F49" i="27"/>
  <c r="AO48" i="27"/>
  <c r="AN48" i="27"/>
  <c r="AM48" i="27"/>
  <c r="AL48" i="27"/>
  <c r="AI48" i="27"/>
  <c r="AH48" i="27"/>
  <c r="AG48" i="27"/>
  <c r="AF48" i="27"/>
  <c r="S48" i="27"/>
  <c r="F48" i="27"/>
  <c r="AO47" i="27"/>
  <c r="AN47" i="27"/>
  <c r="AM47" i="27"/>
  <c r="AL47" i="27"/>
  <c r="AI47" i="27"/>
  <c r="AH47" i="27"/>
  <c r="AG47" i="27"/>
  <c r="AF47" i="27"/>
  <c r="S47" i="27"/>
  <c r="F47" i="27"/>
  <c r="AL38" i="27"/>
  <c r="AM38" i="27"/>
  <c r="AN38" i="27"/>
  <c r="AO38" i="27"/>
  <c r="AL39" i="27"/>
  <c r="AM39" i="27"/>
  <c r="AN39" i="27"/>
  <c r="AO39" i="27"/>
  <c r="AF39" i="27"/>
  <c r="AG39" i="27"/>
  <c r="AH39" i="27"/>
  <c r="AI39" i="27"/>
  <c r="S39" i="27"/>
  <c r="AI38" i="27"/>
  <c r="AH38" i="27"/>
  <c r="AG38" i="27"/>
  <c r="AF38" i="27"/>
  <c r="F38" i="27"/>
  <c r="S38" i="27"/>
  <c r="AL30" i="27"/>
  <c r="AL31" i="27"/>
  <c r="AM30" i="27"/>
  <c r="AM31" i="27"/>
  <c r="AN30" i="27"/>
  <c r="AN31" i="27"/>
  <c r="AO30" i="27"/>
  <c r="AO31" i="27"/>
  <c r="AI31" i="27"/>
  <c r="AH31" i="27"/>
  <c r="AG31" i="27"/>
  <c r="AF31" i="27"/>
  <c r="AI30" i="27"/>
  <c r="AH30" i="27"/>
  <c r="AG30" i="27"/>
  <c r="AF30" i="27"/>
  <c r="AI21" i="27"/>
  <c r="AH21" i="27"/>
  <c r="AG21" i="27"/>
  <c r="AF21" i="27"/>
  <c r="F22" i="27"/>
  <c r="S22" i="27"/>
  <c r="AF22" i="27"/>
  <c r="AG22" i="27"/>
  <c r="AH22" i="27"/>
  <c r="AI22" i="27"/>
  <c r="AL22" i="27"/>
  <c r="AM22" i="27"/>
  <c r="AN22" i="27"/>
  <c r="AO22" i="27"/>
  <c r="F23" i="27"/>
  <c r="S23" i="27"/>
  <c r="AF23" i="27"/>
  <c r="AG23" i="27"/>
  <c r="AH23" i="27"/>
  <c r="AI23" i="27"/>
  <c r="AL23" i="27"/>
  <c r="AM23" i="27"/>
  <c r="AN23" i="27"/>
  <c r="AO23" i="27"/>
  <c r="F24" i="27"/>
  <c r="S24" i="27"/>
  <c r="AF24" i="27"/>
  <c r="AG24" i="27"/>
  <c r="AH24" i="27"/>
  <c r="AI24" i="27"/>
  <c r="AL24" i="27"/>
  <c r="AM24" i="27"/>
  <c r="AN24" i="27"/>
  <c r="AO24" i="27"/>
  <c r="F25" i="27"/>
  <c r="S25" i="27"/>
  <c r="AF25" i="27"/>
  <c r="AG25" i="27"/>
  <c r="AH25" i="27"/>
  <c r="AI25" i="27"/>
  <c r="AL25" i="27"/>
  <c r="AM25" i="27"/>
  <c r="AN25" i="27"/>
  <c r="AO25" i="27"/>
  <c r="F26" i="27"/>
  <c r="S26" i="27"/>
  <c r="AF26" i="27"/>
  <c r="AG26" i="27"/>
  <c r="AH26" i="27"/>
  <c r="AI26" i="27"/>
  <c r="AL26" i="27"/>
  <c r="AM26" i="27"/>
  <c r="AN26" i="27"/>
  <c r="AO26" i="27"/>
  <c r="F27" i="27"/>
  <c r="S27" i="27"/>
  <c r="AF27" i="27"/>
  <c r="AG27" i="27"/>
  <c r="AH27" i="27"/>
  <c r="AI27" i="27"/>
  <c r="AL27" i="27"/>
  <c r="AM27" i="27"/>
  <c r="AN27" i="27"/>
  <c r="AO27" i="27"/>
  <c r="F28" i="27"/>
  <c r="S28" i="27"/>
  <c r="AF28" i="27"/>
  <c r="AG28" i="27"/>
  <c r="AH28" i="27"/>
  <c r="AI28" i="27"/>
  <c r="AL28" i="27"/>
  <c r="AM28" i="27"/>
  <c r="AN28" i="27"/>
  <c r="AO28" i="27"/>
  <c r="F29" i="27"/>
  <c r="S29" i="27"/>
  <c r="AF29" i="27"/>
  <c r="AG29" i="27"/>
  <c r="AH29" i="27"/>
  <c r="AI29" i="27"/>
  <c r="AL29" i="27"/>
  <c r="AM29" i="27"/>
  <c r="AN29" i="27"/>
  <c r="AO29" i="27"/>
  <c r="AO32" i="27"/>
  <c r="AN32" i="27"/>
  <c r="AM32" i="27"/>
  <c r="AL32" i="27"/>
  <c r="AI32" i="27"/>
  <c r="AH32" i="27"/>
  <c r="AG32" i="27"/>
  <c r="AF32" i="27"/>
  <c r="S32" i="27"/>
  <c r="F32" i="27"/>
  <c r="F33" i="27"/>
  <c r="S33" i="27"/>
  <c r="AF33" i="27"/>
  <c r="AG33" i="27"/>
  <c r="AH33" i="27"/>
  <c r="AI33" i="27"/>
  <c r="AL33" i="27"/>
  <c r="AM33" i="27"/>
  <c r="AN33" i="27"/>
  <c r="AO33" i="27"/>
  <c r="F34" i="27"/>
  <c r="S34" i="27"/>
  <c r="AF34" i="27"/>
  <c r="AG34" i="27"/>
  <c r="AH34" i="27"/>
  <c r="AI34" i="27"/>
  <c r="AL34" i="27"/>
  <c r="AM34" i="27"/>
  <c r="AN34" i="27"/>
  <c r="AO34" i="27"/>
  <c r="F35" i="27"/>
  <c r="S35" i="27"/>
  <c r="AF35" i="27"/>
  <c r="AG35" i="27"/>
  <c r="AH35" i="27"/>
  <c r="AI35" i="27"/>
  <c r="AL35" i="27"/>
  <c r="AM35" i="27"/>
  <c r="AN35" i="27"/>
  <c r="AO35" i="27"/>
  <c r="F36" i="27"/>
  <c r="S36" i="27"/>
  <c r="AF36" i="27"/>
  <c r="AG36" i="27"/>
  <c r="AH36" i="27"/>
  <c r="AI36" i="27"/>
  <c r="AL36" i="27"/>
  <c r="AM36" i="27"/>
  <c r="AN36" i="27"/>
  <c r="AO36" i="27"/>
  <c r="F37" i="27"/>
  <c r="S37" i="27"/>
  <c r="AF37" i="27"/>
  <c r="AG37" i="27"/>
  <c r="AH37" i="27"/>
  <c r="AI37" i="27"/>
  <c r="AL37" i="27"/>
  <c r="AM37" i="27"/>
  <c r="AN37" i="27"/>
  <c r="AO37" i="27"/>
  <c r="F40" i="27"/>
  <c r="S40" i="27"/>
  <c r="AF40" i="27"/>
  <c r="AG40" i="27"/>
  <c r="AH40" i="27"/>
  <c r="AI40" i="27"/>
  <c r="AL40" i="27"/>
  <c r="AM40" i="27"/>
  <c r="AN40" i="27"/>
  <c r="AO40" i="27"/>
  <c r="F41" i="27"/>
  <c r="S41" i="27"/>
  <c r="AF41" i="27"/>
  <c r="AG41" i="27"/>
  <c r="AH41" i="27"/>
  <c r="AI41" i="27"/>
  <c r="AL41" i="27"/>
  <c r="AM41" i="27"/>
  <c r="AN41" i="27"/>
  <c r="AO41" i="27"/>
  <c r="F42" i="27"/>
  <c r="S42" i="27"/>
  <c r="AF42" i="27"/>
  <c r="AG42" i="27"/>
  <c r="AH42" i="27"/>
  <c r="AI42" i="27"/>
  <c r="AL42" i="27"/>
  <c r="AM42" i="27"/>
  <c r="AN42" i="27"/>
  <c r="AO42" i="27"/>
  <c r="F43" i="27"/>
  <c r="S43" i="27"/>
  <c r="AF43" i="27"/>
  <c r="AG43" i="27"/>
  <c r="AH43" i="27"/>
  <c r="AI43" i="27"/>
  <c r="AL43" i="27"/>
  <c r="AM43" i="27"/>
  <c r="AN43" i="27"/>
  <c r="AO43" i="27"/>
  <c r="F44" i="27"/>
  <c r="S44" i="27"/>
  <c r="AF44" i="27"/>
  <c r="AG44" i="27"/>
  <c r="AH44" i="27"/>
  <c r="AI44" i="27"/>
  <c r="AL44" i="27"/>
  <c r="AM44" i="27"/>
  <c r="AN44" i="27"/>
  <c r="AO44" i="27"/>
  <c r="F45" i="27"/>
  <c r="S45" i="27"/>
  <c r="AF45" i="27"/>
  <c r="AG45" i="27"/>
  <c r="AH45" i="27"/>
  <c r="AI45" i="27"/>
  <c r="AL45" i="27"/>
  <c r="AM45" i="27"/>
  <c r="AN45" i="27"/>
  <c r="AO45" i="27"/>
  <c r="F46" i="27"/>
  <c r="S46" i="27"/>
  <c r="AF46" i="27"/>
  <c r="AG46" i="27"/>
  <c r="AH46" i="27"/>
  <c r="AI46" i="27"/>
  <c r="AL46" i="27"/>
  <c r="AM46" i="27"/>
  <c r="AN46" i="27"/>
  <c r="AO46" i="27"/>
  <c r="A67" i="27"/>
  <c r="P127" i="43" l="1"/>
  <c r="A127" i="43"/>
  <c r="P8" i="43"/>
  <c r="P4" i="43"/>
  <c r="P6" i="43"/>
  <c r="A3" i="43"/>
  <c r="P3" i="43"/>
  <c r="C3" i="43"/>
  <c r="M3" i="43"/>
  <c r="E3" i="43" l="1"/>
  <c r="N3" i="43"/>
  <c r="F3" i="43" s="1"/>
  <c r="D248" i="27" l="1"/>
  <c r="B171" i="32" l="1"/>
  <c r="H4" i="24" l="1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" i="24"/>
  <c r="G4" i="24" l="1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" i="24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2" i="8"/>
  <c r="H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2" i="8"/>
  <c r="D3" i="11" l="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K39" i="32" l="1"/>
  <c r="K40" i="32"/>
  <c r="K41" i="32"/>
  <c r="K42" i="32"/>
  <c r="K43" i="32"/>
  <c r="J39" i="32"/>
  <c r="J40" i="32"/>
  <c r="J41" i="32"/>
  <c r="J42" i="32"/>
  <c r="J43" i="32"/>
  <c r="K38" i="32"/>
  <c r="J38" i="32"/>
  <c r="K8" i="32"/>
  <c r="K9" i="32"/>
  <c r="K10" i="32"/>
  <c r="K11" i="32"/>
  <c r="K12" i="32"/>
  <c r="K7" i="32"/>
  <c r="J8" i="32"/>
  <c r="J9" i="32"/>
  <c r="J10" i="32"/>
  <c r="J11" i="32"/>
  <c r="J12" i="32"/>
  <c r="J7" i="32"/>
  <c r="J44" i="32" l="1"/>
  <c r="J13" i="32"/>
  <c r="A3" i="16"/>
  <c r="Q2" i="26" l="1"/>
  <c r="Q1" i="8"/>
  <c r="I4" i="26" l="1"/>
  <c r="A4" i="26" s="1"/>
  <c r="I5" i="26"/>
  <c r="A5" i="26" s="1"/>
  <c r="I212" i="8"/>
  <c r="I215" i="8"/>
  <c r="I216" i="8"/>
  <c r="I217" i="8"/>
  <c r="I214" i="8"/>
  <c r="I213" i="8"/>
  <c r="I184" i="8"/>
  <c r="I186" i="8"/>
  <c r="I185" i="8"/>
  <c r="I187" i="8"/>
  <c r="I183" i="8"/>
  <c r="I182" i="8"/>
  <c r="I156" i="8"/>
  <c r="I153" i="8"/>
  <c r="I152" i="8"/>
  <c r="I154" i="8"/>
  <c r="I155" i="8"/>
  <c r="I157" i="8"/>
  <c r="I122" i="8"/>
  <c r="I124" i="8"/>
  <c r="I125" i="8"/>
  <c r="I126" i="8"/>
  <c r="I127" i="8"/>
  <c r="I123" i="8"/>
  <c r="I94" i="8"/>
  <c r="I96" i="8"/>
  <c r="I95" i="8"/>
  <c r="I92" i="8"/>
  <c r="I97" i="8"/>
  <c r="I93" i="8"/>
  <c r="I64" i="8"/>
  <c r="I66" i="8"/>
  <c r="I67" i="8"/>
  <c r="I65" i="8"/>
  <c r="I63" i="8"/>
  <c r="I62" i="8"/>
  <c r="I34" i="8"/>
  <c r="I32" i="8"/>
  <c r="I33" i="8"/>
  <c r="I37" i="8"/>
  <c r="I35" i="8"/>
  <c r="I36" i="8"/>
  <c r="F3" i="16"/>
  <c r="C3" i="16"/>
  <c r="A4" i="16"/>
  <c r="F4" i="16" s="1"/>
  <c r="A5" i="16"/>
  <c r="F5" i="16" s="1"/>
  <c r="A6" i="16"/>
  <c r="F6" i="16" s="1"/>
  <c r="A7" i="16"/>
  <c r="F7" i="16" s="1"/>
  <c r="A8" i="16"/>
  <c r="F8" i="16" s="1"/>
  <c r="A9" i="16"/>
  <c r="F9" i="16" s="1"/>
  <c r="A10" i="16"/>
  <c r="F10" i="16" s="1"/>
  <c r="A11" i="16"/>
  <c r="F11" i="16" s="1"/>
  <c r="A12" i="16"/>
  <c r="F12" i="16" s="1"/>
  <c r="A13" i="16"/>
  <c r="F13" i="16" s="1"/>
  <c r="A14" i="16"/>
  <c r="F14" i="16" s="1"/>
  <c r="A15" i="16"/>
  <c r="F15" i="16" s="1"/>
  <c r="A16" i="16"/>
  <c r="F16" i="16" s="1"/>
  <c r="A17" i="16"/>
  <c r="F17" i="16" s="1"/>
  <c r="A18" i="16"/>
  <c r="F18" i="16" s="1"/>
  <c r="A19" i="16"/>
  <c r="F19" i="16" s="1"/>
  <c r="A20" i="16"/>
  <c r="F20" i="16" s="1"/>
  <c r="A21" i="16"/>
  <c r="F21" i="16" s="1"/>
  <c r="A22" i="16"/>
  <c r="F22" i="16" s="1"/>
  <c r="A23" i="16"/>
  <c r="F23" i="16" s="1"/>
  <c r="A24" i="16"/>
  <c r="F24" i="16" s="1"/>
  <c r="A25" i="16"/>
  <c r="F25" i="16" s="1"/>
  <c r="A26" i="16"/>
  <c r="F26" i="16" s="1"/>
  <c r="A27" i="16"/>
  <c r="F27" i="16" s="1"/>
  <c r="A28" i="16"/>
  <c r="F28" i="16" s="1"/>
  <c r="A29" i="16"/>
  <c r="F29" i="16" s="1"/>
  <c r="A30" i="16"/>
  <c r="F30" i="16" s="1"/>
  <c r="A31" i="16"/>
  <c r="F31" i="16" s="1"/>
  <c r="A32" i="16"/>
  <c r="F32" i="16" s="1"/>
  <c r="A33" i="16"/>
  <c r="F33" i="16" s="1"/>
  <c r="A34" i="16"/>
  <c r="F34" i="16" s="1"/>
  <c r="A35" i="16"/>
  <c r="F35" i="16" s="1"/>
  <c r="A36" i="16"/>
  <c r="F36" i="16" s="1"/>
  <c r="A37" i="16"/>
  <c r="F37" i="16" s="1"/>
  <c r="A38" i="16"/>
  <c r="F38" i="16" s="1"/>
  <c r="A39" i="16"/>
  <c r="F39" i="16" s="1"/>
  <c r="A40" i="16"/>
  <c r="F40" i="16" s="1"/>
  <c r="A41" i="16"/>
  <c r="F41" i="16" s="1"/>
  <c r="A42" i="16"/>
  <c r="F42" i="16" s="1"/>
  <c r="A43" i="16"/>
  <c r="F43" i="16" s="1"/>
  <c r="A44" i="16"/>
  <c r="F44" i="16" s="1"/>
  <c r="A45" i="16"/>
  <c r="F45" i="16" s="1"/>
  <c r="A46" i="16"/>
  <c r="F46" i="16" s="1"/>
  <c r="A47" i="16"/>
  <c r="F47" i="16" s="1"/>
  <c r="A48" i="16"/>
  <c r="F48" i="16" s="1"/>
  <c r="A49" i="16"/>
  <c r="F49" i="16" s="1"/>
  <c r="A50" i="16"/>
  <c r="F50" i="16" s="1"/>
  <c r="A51" i="16"/>
  <c r="F51" i="16" s="1"/>
  <c r="A92" i="8" l="1"/>
  <c r="P92" i="8"/>
  <c r="A124" i="8"/>
  <c r="P124" i="8"/>
  <c r="P186" i="8"/>
  <c r="A186" i="8"/>
  <c r="P95" i="8"/>
  <c r="A95" i="8"/>
  <c r="P127" i="8"/>
  <c r="A127" i="8"/>
  <c r="P122" i="8"/>
  <c r="A122" i="8"/>
  <c r="P152" i="8"/>
  <c r="A152" i="8"/>
  <c r="P183" i="8"/>
  <c r="A183" i="8"/>
  <c r="P184" i="8"/>
  <c r="A184" i="8"/>
  <c r="P216" i="8"/>
  <c r="A216" i="8"/>
  <c r="P182" i="8"/>
  <c r="A182" i="8"/>
  <c r="P93" i="8"/>
  <c r="A93" i="8"/>
  <c r="P96" i="8"/>
  <c r="A96" i="8"/>
  <c r="P126" i="8"/>
  <c r="A126" i="8"/>
  <c r="P157" i="8"/>
  <c r="A157" i="8"/>
  <c r="P153" i="8"/>
  <c r="A153" i="8"/>
  <c r="P187" i="8"/>
  <c r="A187" i="8"/>
  <c r="P213" i="8"/>
  <c r="A213" i="8"/>
  <c r="P215" i="8"/>
  <c r="A215" i="8"/>
  <c r="P123" i="8"/>
  <c r="A123" i="8"/>
  <c r="P154" i="8"/>
  <c r="A154" i="8"/>
  <c r="P217" i="8"/>
  <c r="A217" i="8"/>
  <c r="P97" i="8"/>
  <c r="A97" i="8"/>
  <c r="P94" i="8"/>
  <c r="A94" i="8"/>
  <c r="P125" i="8"/>
  <c r="A125" i="8"/>
  <c r="P155" i="8"/>
  <c r="A155" i="8"/>
  <c r="P156" i="8"/>
  <c r="A156" i="8"/>
  <c r="P185" i="8"/>
  <c r="A185" i="8"/>
  <c r="P214" i="8"/>
  <c r="A214" i="8"/>
  <c r="P212" i="8"/>
  <c r="A212" i="8"/>
  <c r="P65" i="8"/>
  <c r="A65" i="8"/>
  <c r="P35" i="8"/>
  <c r="A35" i="8"/>
  <c r="P34" i="8"/>
  <c r="A34" i="8"/>
  <c r="P67" i="8"/>
  <c r="A67" i="8"/>
  <c r="P32" i="8"/>
  <c r="A32" i="8"/>
  <c r="P37" i="8"/>
  <c r="A37" i="8"/>
  <c r="A62" i="8"/>
  <c r="P62" i="8"/>
  <c r="P66" i="8"/>
  <c r="A66" i="8"/>
  <c r="P36" i="8"/>
  <c r="A36" i="8"/>
  <c r="P33" i="8"/>
  <c r="A33" i="8"/>
  <c r="P63" i="8"/>
  <c r="A63" i="8"/>
  <c r="P64" i="8"/>
  <c r="A64" i="8"/>
  <c r="G120" i="7"/>
  <c r="G121" i="7" s="1"/>
  <c r="G122" i="7" s="1"/>
  <c r="G123" i="7" s="1"/>
  <c r="G124" i="7" s="1"/>
  <c r="G125" i="7" s="1"/>
  <c r="G126" i="7" s="1"/>
  <c r="G113" i="7"/>
  <c r="G114" i="7" s="1"/>
  <c r="G115" i="7" s="1"/>
  <c r="G116" i="7" s="1"/>
  <c r="G117" i="7" s="1"/>
  <c r="G118" i="7" s="1"/>
  <c r="G119" i="7" s="1"/>
  <c r="G106" i="7"/>
  <c r="G107" i="7" s="1"/>
  <c r="G108" i="7" s="1"/>
  <c r="G109" i="7" s="1"/>
  <c r="G110" i="7" s="1"/>
  <c r="G111" i="7" s="1"/>
  <c r="G112" i="7" s="1"/>
  <c r="G99" i="7"/>
  <c r="G100" i="7" s="1"/>
  <c r="G101" i="7" s="1"/>
  <c r="G102" i="7" s="1"/>
  <c r="G103" i="7" s="1"/>
  <c r="G104" i="7" s="1"/>
  <c r="G105" i="7" s="1"/>
  <c r="G92" i="7"/>
  <c r="G93" i="7" s="1"/>
  <c r="G94" i="7" s="1"/>
  <c r="G95" i="7" s="1"/>
  <c r="G96" i="7" s="1"/>
  <c r="G97" i="7" s="1"/>
  <c r="G98" i="7" s="1"/>
  <c r="G85" i="7"/>
  <c r="G86" i="7" s="1"/>
  <c r="G87" i="7" s="1"/>
  <c r="G88" i="7" s="1"/>
  <c r="G89" i="7" s="1"/>
  <c r="G90" i="7" s="1"/>
  <c r="G91" i="7" s="1"/>
  <c r="G78" i="7"/>
  <c r="G79" i="7" s="1"/>
  <c r="G80" i="7" s="1"/>
  <c r="G81" i="7" s="1"/>
  <c r="G82" i="7" s="1"/>
  <c r="G83" i="7" s="1"/>
  <c r="G84" i="7" s="1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58" i="7"/>
  <c r="G49" i="7"/>
  <c r="G50" i="7" s="1"/>
  <c r="G51" i="7" s="1"/>
  <c r="G46" i="7"/>
  <c r="G47" i="7" s="1"/>
  <c r="G48" i="7" s="1"/>
  <c r="G43" i="7"/>
  <c r="G44" i="7" s="1"/>
  <c r="G45" i="7" s="1"/>
  <c r="G40" i="7"/>
  <c r="G41" i="7" s="1"/>
  <c r="G42" i="7" s="1"/>
  <c r="G37" i="7"/>
  <c r="G38" i="7" s="1"/>
  <c r="G39" i="7" s="1"/>
  <c r="G34" i="7"/>
  <c r="G36" i="7" s="1"/>
  <c r="G31" i="7"/>
  <c r="G32" i="7" s="1"/>
  <c r="G33" i="7" s="1"/>
  <c r="G26" i="7"/>
  <c r="G27" i="7" s="1"/>
  <c r="G28" i="7" s="1"/>
  <c r="G29" i="7" s="1"/>
  <c r="G30" i="7" s="1"/>
  <c r="G21" i="7"/>
  <c r="G22" i="7" s="1"/>
  <c r="G23" i="7" s="1"/>
  <c r="G24" i="7" s="1"/>
  <c r="G25" i="7" s="1"/>
  <c r="G16" i="7"/>
  <c r="G17" i="7" s="1"/>
  <c r="G18" i="7" s="1"/>
  <c r="G19" i="7" s="1"/>
  <c r="G20" i="7" s="1"/>
  <c r="G11" i="7"/>
  <c r="G12" i="7" s="1"/>
  <c r="G13" i="7" s="1"/>
  <c r="G14" i="7" s="1"/>
  <c r="G15" i="7" s="1"/>
  <c r="G6" i="7"/>
  <c r="G7" i="7" s="1"/>
  <c r="G8" i="7" s="1"/>
  <c r="G9" i="7" s="1"/>
  <c r="G10" i="7" s="1"/>
  <c r="G1" i="7"/>
  <c r="G2" i="7" s="1"/>
  <c r="G3" i="7" s="1"/>
  <c r="G4" i="7" s="1"/>
  <c r="G5" i="7" s="1"/>
  <c r="G76" i="13"/>
  <c r="G77" i="13"/>
  <c r="G78" i="13"/>
  <c r="G79" i="13"/>
  <c r="G80" i="13"/>
  <c r="G81" i="13"/>
  <c r="G7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55" i="13"/>
  <c r="G49" i="13"/>
  <c r="G50" i="13" s="1"/>
  <c r="G47" i="13"/>
  <c r="G48" i="13" s="1"/>
  <c r="G45" i="13"/>
  <c r="G43" i="13"/>
  <c r="G44" i="13" s="1"/>
  <c r="G41" i="13"/>
  <c r="G42" i="13" s="1"/>
  <c r="G39" i="13"/>
  <c r="G40" i="13" s="1"/>
  <c r="G37" i="13"/>
  <c r="G38" i="13" s="1"/>
  <c r="G31" i="13"/>
  <c r="G32" i="13" s="1"/>
  <c r="G33" i="13" s="1"/>
  <c r="G34" i="13" s="1"/>
  <c r="G35" i="13" s="1"/>
  <c r="G36" i="13" s="1"/>
  <c r="G25" i="13"/>
  <c r="G26" i="13" s="1"/>
  <c r="G27" i="13" s="1"/>
  <c r="G28" i="13" s="1"/>
  <c r="G29" i="13" s="1"/>
  <c r="G30" i="13" s="1"/>
  <c r="G19" i="13"/>
  <c r="G20" i="13" s="1"/>
  <c r="G21" i="13" s="1"/>
  <c r="G22" i="13" s="1"/>
  <c r="G23" i="13" s="1"/>
  <c r="G24" i="13" s="1"/>
  <c r="G13" i="13"/>
  <c r="G14" i="13" s="1"/>
  <c r="G15" i="13" s="1"/>
  <c r="G16" i="13" s="1"/>
  <c r="G17" i="13" s="1"/>
  <c r="G18" i="13" s="1"/>
  <c r="G7" i="13"/>
  <c r="G8" i="13" s="1"/>
  <c r="G9" i="13" s="1"/>
  <c r="G10" i="13" s="1"/>
  <c r="G11" i="13" s="1"/>
  <c r="G12" i="13" s="1"/>
  <c r="G1" i="13"/>
  <c r="G2" i="13" s="1"/>
  <c r="G3" i="13" s="1"/>
  <c r="G4" i="13" s="1"/>
  <c r="G5" i="13" s="1"/>
  <c r="G6" i="13" s="1"/>
  <c r="A40" i="11"/>
  <c r="A41" i="11"/>
  <c r="A42" i="11"/>
  <c r="A43" i="11"/>
  <c r="A44" i="11"/>
  <c r="A45" i="11"/>
  <c r="A39" i="11"/>
  <c r="B39" i="11"/>
  <c r="C39" i="11" s="1"/>
  <c r="D39" i="11" s="1"/>
  <c r="E39" i="11" s="1"/>
  <c r="F39" i="11" s="1"/>
  <c r="G39" i="11" s="1"/>
  <c r="H39" i="11" s="1"/>
  <c r="I39" i="11" s="1"/>
  <c r="J39" i="11" s="1"/>
  <c r="K39" i="11" s="1"/>
  <c r="L39" i="11" s="1"/>
  <c r="M39" i="11" s="1"/>
  <c r="N39" i="11" s="1"/>
  <c r="O39" i="11" s="1"/>
  <c r="P39" i="11" s="1"/>
  <c r="Q39" i="11" s="1"/>
  <c r="R39" i="11" s="1"/>
  <c r="S39" i="11" s="1"/>
  <c r="T39" i="11" s="1"/>
  <c r="U39" i="11" s="1"/>
  <c r="V39" i="11" s="1"/>
  <c r="W39" i="11" s="1"/>
  <c r="X39" i="11" s="1"/>
  <c r="Y39" i="11" s="1"/>
  <c r="Z39" i="11" s="1"/>
  <c r="AA39" i="11" s="1"/>
  <c r="A20" i="11"/>
  <c r="A21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19" i="11"/>
  <c r="B19" i="11"/>
  <c r="C19" i="11" s="1"/>
  <c r="D19" i="11" s="1"/>
  <c r="E19" i="11" s="1"/>
  <c r="F19" i="11" s="1"/>
  <c r="G19" i="11" s="1"/>
  <c r="H19" i="11" s="1"/>
  <c r="I19" i="11" s="1"/>
  <c r="J19" i="11" s="1"/>
  <c r="K19" i="11" s="1"/>
  <c r="L19" i="11" s="1"/>
  <c r="M19" i="11" s="1"/>
  <c r="N19" i="11" s="1"/>
  <c r="O19" i="11" s="1"/>
  <c r="P19" i="11" s="1"/>
  <c r="Q19" i="11" s="1"/>
  <c r="R19" i="11" s="1"/>
  <c r="S19" i="11" s="1"/>
  <c r="T19" i="11" s="1"/>
  <c r="U19" i="11" s="1"/>
  <c r="V19" i="11" s="1"/>
  <c r="W19" i="11" s="1"/>
  <c r="X19" i="11" s="1"/>
  <c r="Y19" i="11" s="1"/>
  <c r="Z19" i="11" s="1"/>
  <c r="AA19" i="11" s="1"/>
  <c r="A11" i="11"/>
  <c r="A12" i="11"/>
  <c r="A13" i="11"/>
  <c r="A14" i="11"/>
  <c r="A15" i="11"/>
  <c r="A18" i="11"/>
  <c r="A10" i="11"/>
  <c r="B10" i="11"/>
  <c r="A5" i="11"/>
  <c r="A6" i="11"/>
  <c r="A7" i="11"/>
  <c r="A8" i="11"/>
  <c r="A9" i="11"/>
  <c r="A4" i="11"/>
  <c r="B4" i="11"/>
  <c r="D4" i="11" s="1"/>
  <c r="E4" i="11" s="1"/>
  <c r="F4" i="11" s="1"/>
  <c r="G4" i="11" s="1"/>
  <c r="H4" i="11" s="1"/>
  <c r="I4" i="11" s="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B11" i="11"/>
  <c r="C11" i="11" s="1"/>
  <c r="D11" i="11" s="1"/>
  <c r="E11" i="11" s="1"/>
  <c r="F11" i="11" s="1"/>
  <c r="G11" i="11" s="1"/>
  <c r="H11" i="11" s="1"/>
  <c r="I11" i="11" s="1"/>
  <c r="J11" i="11" s="1"/>
  <c r="K11" i="11" s="1"/>
  <c r="L11" i="11" s="1"/>
  <c r="M11" i="11" s="1"/>
  <c r="N11" i="11" s="1"/>
  <c r="O11" i="11" s="1"/>
  <c r="P11" i="11" s="1"/>
  <c r="Q11" i="11" s="1"/>
  <c r="R11" i="11" s="1"/>
  <c r="S11" i="11" s="1"/>
  <c r="T11" i="11" s="1"/>
  <c r="U11" i="11" s="1"/>
  <c r="V11" i="11" s="1"/>
  <c r="W11" i="11" s="1"/>
  <c r="X11" i="11" s="1"/>
  <c r="Y11" i="11" s="1"/>
  <c r="Z11" i="11" s="1"/>
  <c r="AA11" i="11" s="1"/>
  <c r="B12" i="11"/>
  <c r="C12" i="11" s="1"/>
  <c r="D12" i="11" s="1"/>
  <c r="E12" i="11" s="1"/>
  <c r="F12" i="11" s="1"/>
  <c r="G12" i="11" s="1"/>
  <c r="H12" i="11" s="1"/>
  <c r="I12" i="11" s="1"/>
  <c r="J12" i="11" s="1"/>
  <c r="K12" i="11" s="1"/>
  <c r="L12" i="11" s="1"/>
  <c r="M12" i="11" s="1"/>
  <c r="N12" i="11" s="1"/>
  <c r="O12" i="11" s="1"/>
  <c r="P12" i="11" s="1"/>
  <c r="Q12" i="11" s="1"/>
  <c r="R12" i="11" s="1"/>
  <c r="S12" i="11" s="1"/>
  <c r="T12" i="11" s="1"/>
  <c r="U12" i="11" s="1"/>
  <c r="V12" i="11" s="1"/>
  <c r="W12" i="11" s="1"/>
  <c r="X12" i="11" s="1"/>
  <c r="Y12" i="11" s="1"/>
  <c r="Z12" i="11" s="1"/>
  <c r="AA12" i="11" s="1"/>
  <c r="B13" i="11"/>
  <c r="C13" i="11" s="1"/>
  <c r="D13" i="11" s="1"/>
  <c r="E13" i="11" s="1"/>
  <c r="F13" i="11" s="1"/>
  <c r="G13" i="11" s="1"/>
  <c r="H13" i="11" s="1"/>
  <c r="I13" i="11" s="1"/>
  <c r="J13" i="11" s="1"/>
  <c r="K13" i="11" s="1"/>
  <c r="L13" i="11" s="1"/>
  <c r="M13" i="11" s="1"/>
  <c r="N13" i="11" s="1"/>
  <c r="O13" i="11" s="1"/>
  <c r="P13" i="11" s="1"/>
  <c r="Q13" i="11" s="1"/>
  <c r="R13" i="11" s="1"/>
  <c r="S13" i="11" s="1"/>
  <c r="T13" i="11" s="1"/>
  <c r="U13" i="11" s="1"/>
  <c r="V13" i="11" s="1"/>
  <c r="W13" i="11" s="1"/>
  <c r="X13" i="11" s="1"/>
  <c r="Y13" i="11" s="1"/>
  <c r="Z13" i="11" s="1"/>
  <c r="AA13" i="11" s="1"/>
  <c r="B14" i="11"/>
  <c r="C14" i="11" s="1"/>
  <c r="D14" i="11" s="1"/>
  <c r="E14" i="11" s="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B15" i="11"/>
  <c r="C15" i="11" s="1"/>
  <c r="D15" i="11" s="1"/>
  <c r="E15" i="11" s="1"/>
  <c r="F15" i="11" s="1"/>
  <c r="G15" i="11" s="1"/>
  <c r="H15" i="11" s="1"/>
  <c r="I15" i="11" s="1"/>
  <c r="J15" i="11" s="1"/>
  <c r="K15" i="11" s="1"/>
  <c r="L15" i="11" s="1"/>
  <c r="M15" i="11" s="1"/>
  <c r="N15" i="11" s="1"/>
  <c r="O15" i="11" s="1"/>
  <c r="P15" i="11" s="1"/>
  <c r="Q15" i="11" s="1"/>
  <c r="R15" i="11" s="1"/>
  <c r="S15" i="11" s="1"/>
  <c r="T15" i="11" s="1"/>
  <c r="U15" i="11" s="1"/>
  <c r="V15" i="11" s="1"/>
  <c r="W15" i="11" s="1"/>
  <c r="X15" i="11" s="1"/>
  <c r="Y15" i="11" s="1"/>
  <c r="Z15" i="11" s="1"/>
  <c r="AA15" i="11" s="1"/>
  <c r="B18" i="11"/>
  <c r="C18" i="11" s="1"/>
  <c r="D18" i="11" s="1"/>
  <c r="E18" i="11" s="1"/>
  <c r="F18" i="11" s="1"/>
  <c r="G18" i="11" s="1"/>
  <c r="H18" i="11" s="1"/>
  <c r="I18" i="11" s="1"/>
  <c r="J18" i="11" s="1"/>
  <c r="K18" i="11" s="1"/>
  <c r="L18" i="11" s="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B287" i="32"/>
  <c r="B288" i="32"/>
  <c r="B289" i="32"/>
  <c r="B290" i="32"/>
  <c r="B291" i="32"/>
  <c r="B292" i="32"/>
  <c r="B293" i="32"/>
  <c r="B294" i="32"/>
  <c r="B295" i="32"/>
  <c r="B296" i="32"/>
  <c r="B297" i="32"/>
  <c r="B298" i="32"/>
  <c r="B299" i="32"/>
  <c r="B300" i="32"/>
  <c r="B301" i="32"/>
  <c r="B302" i="32"/>
  <c r="B303" i="32"/>
  <c r="B304" i="32"/>
  <c r="B305" i="32"/>
  <c r="B306" i="32"/>
  <c r="B307" i="32"/>
  <c r="B308" i="32"/>
  <c r="B309" i="32"/>
  <c r="B310" i="32"/>
  <c r="B311" i="32"/>
  <c r="B312" i="32"/>
  <c r="B313" i="32"/>
  <c r="B314" i="32"/>
  <c r="B315" i="32"/>
  <c r="B316" i="32"/>
  <c r="B317" i="32"/>
  <c r="B318" i="32"/>
  <c r="B319" i="32"/>
  <c r="B320" i="32"/>
  <c r="B321" i="32"/>
  <c r="B322" i="32"/>
  <c r="B323" i="32"/>
  <c r="B324" i="32"/>
  <c r="B286" i="32"/>
  <c r="A11" i="40"/>
  <c r="J11" i="40" s="1"/>
  <c r="A294" i="32" s="1"/>
  <c r="A10" i="40"/>
  <c r="J10" i="40" s="1"/>
  <c r="A293" i="32" s="1"/>
  <c r="A12" i="40"/>
  <c r="J12" i="40" s="1"/>
  <c r="A295" i="32" s="1"/>
  <c r="A13" i="40"/>
  <c r="J13" i="40" s="1"/>
  <c r="A296" i="32" s="1"/>
  <c r="A14" i="40"/>
  <c r="J14" i="40" s="1"/>
  <c r="A297" i="32" s="1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281" i="27"/>
  <c r="M281" i="27" s="1"/>
  <c r="T251" i="27"/>
  <c r="R252" i="27"/>
  <c r="R253" i="27"/>
  <c r="S253" i="27" s="1"/>
  <c r="D253" i="27" s="1"/>
  <c r="R254" i="27"/>
  <c r="S254" i="27" s="1"/>
  <c r="D254" i="27" s="1"/>
  <c r="R255" i="27"/>
  <c r="S255" i="27" s="1"/>
  <c r="D255" i="27" s="1"/>
  <c r="R256" i="27"/>
  <c r="S256" i="27" s="1"/>
  <c r="D256" i="27" s="1"/>
  <c r="S251" i="27"/>
  <c r="D251" i="27" s="1"/>
  <c r="J228" i="27"/>
  <c r="D223" i="27"/>
  <c r="D8" i="32" s="1"/>
  <c r="D224" i="27"/>
  <c r="D9" i="32" s="1"/>
  <c r="D225" i="27"/>
  <c r="D10" i="32" s="1"/>
  <c r="D226" i="27"/>
  <c r="D227" i="27"/>
  <c r="B34" i="13" s="1"/>
  <c r="A34" i="13" s="1"/>
  <c r="E34" i="13" s="1"/>
  <c r="D222" i="27"/>
  <c r="S8" i="27"/>
  <c r="S9" i="27"/>
  <c r="S10" i="27"/>
  <c r="S11" i="27"/>
  <c r="S12" i="27"/>
  <c r="S13" i="27"/>
  <c r="S14" i="27"/>
  <c r="S15" i="27"/>
  <c r="S16" i="27"/>
  <c r="S17" i="27"/>
  <c r="S18" i="27"/>
  <c r="S19" i="27"/>
  <c r="S20" i="27"/>
  <c r="S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7" i="2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P5" i="11" s="1"/>
  <c r="Q5" i="11" s="1"/>
  <c r="R5" i="11" s="1"/>
  <c r="S5" i="11" s="1"/>
  <c r="T5" i="11" s="1"/>
  <c r="U5" i="11" s="1"/>
  <c r="V5" i="11" s="1"/>
  <c r="W5" i="11" s="1"/>
  <c r="X5" i="11" s="1"/>
  <c r="Y5" i="11" s="1"/>
  <c r="Z5" i="11" s="1"/>
  <c r="AA5" i="11" s="1"/>
  <c r="A36" i="40"/>
  <c r="J36" i="40" s="1"/>
  <c r="A319" i="32" s="1"/>
  <c r="A37" i="40"/>
  <c r="J37" i="40" s="1"/>
  <c r="A320" i="32" s="1"/>
  <c r="A38" i="40"/>
  <c r="J38" i="40" s="1"/>
  <c r="A321" i="32" s="1"/>
  <c r="A39" i="40"/>
  <c r="J39" i="40" s="1"/>
  <c r="A322" i="32" s="1"/>
  <c r="A40" i="40"/>
  <c r="J40" i="40" s="1"/>
  <c r="A323" i="32" s="1"/>
  <c r="A41" i="40"/>
  <c r="J41" i="40" s="1"/>
  <c r="A324" i="32" s="1"/>
  <c r="A35" i="40"/>
  <c r="J35" i="40" s="1"/>
  <c r="A318" i="32" s="1"/>
  <c r="A16" i="40"/>
  <c r="J16" i="40" s="1"/>
  <c r="A299" i="32" s="1"/>
  <c r="A17" i="40"/>
  <c r="J17" i="40" s="1"/>
  <c r="A300" i="32" s="1"/>
  <c r="A18" i="40"/>
  <c r="J18" i="40" s="1"/>
  <c r="A301" i="32" s="1"/>
  <c r="A19" i="40"/>
  <c r="J19" i="40" s="1"/>
  <c r="A302" i="32" s="1"/>
  <c r="A20" i="40"/>
  <c r="J20" i="40" s="1"/>
  <c r="A303" i="32" s="1"/>
  <c r="A21" i="40"/>
  <c r="J21" i="40" s="1"/>
  <c r="A304" i="32" s="1"/>
  <c r="A22" i="40"/>
  <c r="J22" i="40" s="1"/>
  <c r="A305" i="32" s="1"/>
  <c r="A23" i="40"/>
  <c r="J23" i="40" s="1"/>
  <c r="A306" i="32" s="1"/>
  <c r="A24" i="40"/>
  <c r="J24" i="40" s="1"/>
  <c r="A307" i="32" s="1"/>
  <c r="A25" i="40"/>
  <c r="J25" i="40" s="1"/>
  <c r="A308" i="32" s="1"/>
  <c r="A26" i="40"/>
  <c r="J26" i="40" s="1"/>
  <c r="A309" i="32" s="1"/>
  <c r="A27" i="40"/>
  <c r="J27" i="40" s="1"/>
  <c r="A310" i="32" s="1"/>
  <c r="A28" i="40"/>
  <c r="J28" i="40" s="1"/>
  <c r="A311" i="32" s="1"/>
  <c r="A29" i="40"/>
  <c r="J29" i="40" s="1"/>
  <c r="A312" i="32" s="1"/>
  <c r="A30" i="40"/>
  <c r="J30" i="40" s="1"/>
  <c r="A313" i="32" s="1"/>
  <c r="A31" i="40"/>
  <c r="J31" i="40" s="1"/>
  <c r="A314" i="32" s="1"/>
  <c r="A32" i="40"/>
  <c r="J32" i="40" s="1"/>
  <c r="A315" i="32" s="1"/>
  <c r="A33" i="40"/>
  <c r="J33" i="40" s="1"/>
  <c r="A316" i="32" s="1"/>
  <c r="A34" i="40"/>
  <c r="J34" i="40" s="1"/>
  <c r="A317" i="32" s="1"/>
  <c r="A15" i="40"/>
  <c r="J15" i="40" s="1"/>
  <c r="A298" i="32" s="1"/>
  <c r="A9" i="40"/>
  <c r="J9" i="40" s="1"/>
  <c r="A292" i="32" s="1"/>
  <c r="A4" i="40"/>
  <c r="J4" i="40" s="1"/>
  <c r="A287" i="32" s="1"/>
  <c r="A5" i="40"/>
  <c r="J5" i="40" s="1"/>
  <c r="A288" i="32" s="1"/>
  <c r="A6" i="40"/>
  <c r="J6" i="40" s="1"/>
  <c r="A289" i="32" s="1"/>
  <c r="A7" i="40"/>
  <c r="J7" i="40" s="1"/>
  <c r="A290" i="32" s="1"/>
  <c r="A8" i="40"/>
  <c r="J8" i="40" s="1"/>
  <c r="A291" i="32" s="1"/>
  <c r="A3" i="40"/>
  <c r="J3" i="40" s="1"/>
  <c r="A286" i="32" s="1"/>
  <c r="C36" i="40"/>
  <c r="C37" i="40"/>
  <c r="C38" i="40"/>
  <c r="C39" i="40"/>
  <c r="C40" i="40"/>
  <c r="C41" i="40"/>
  <c r="C3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15" i="40"/>
  <c r="C10" i="40"/>
  <c r="C11" i="40"/>
  <c r="C12" i="40"/>
  <c r="C13" i="40"/>
  <c r="C14" i="40"/>
  <c r="C9" i="40"/>
  <c r="C4" i="40"/>
  <c r="C5" i="40"/>
  <c r="C6" i="40"/>
  <c r="C7" i="40"/>
  <c r="C8" i="40"/>
  <c r="C3" i="40"/>
  <c r="B42" i="11"/>
  <c r="B43" i="11"/>
  <c r="C43" i="11" s="1"/>
  <c r="D43" i="11" s="1"/>
  <c r="E43" i="11" s="1"/>
  <c r="F43" i="11" s="1"/>
  <c r="G43" i="11" s="1"/>
  <c r="H43" i="11" s="1"/>
  <c r="I43" i="11" s="1"/>
  <c r="J43" i="11" s="1"/>
  <c r="K43" i="11" s="1"/>
  <c r="L43" i="11" s="1"/>
  <c r="M43" i="11" s="1"/>
  <c r="N43" i="11" s="1"/>
  <c r="O43" i="11" s="1"/>
  <c r="P43" i="11" s="1"/>
  <c r="Q43" i="11" s="1"/>
  <c r="R43" i="11" s="1"/>
  <c r="S43" i="11" s="1"/>
  <c r="T43" i="11" s="1"/>
  <c r="U43" i="11" s="1"/>
  <c r="V43" i="11" s="1"/>
  <c r="W43" i="11" s="1"/>
  <c r="X43" i="11" s="1"/>
  <c r="Y43" i="11" s="1"/>
  <c r="Z43" i="11" s="1"/>
  <c r="AA43" i="11" s="1"/>
  <c r="B44" i="11"/>
  <c r="C44" i="11" s="1"/>
  <c r="D44" i="11" s="1"/>
  <c r="E44" i="11" s="1"/>
  <c r="F44" i="11" s="1"/>
  <c r="G44" i="11" s="1"/>
  <c r="H44" i="11" s="1"/>
  <c r="I44" i="11" s="1"/>
  <c r="J44" i="11" s="1"/>
  <c r="K44" i="11" s="1"/>
  <c r="L44" i="11" s="1"/>
  <c r="M44" i="11" s="1"/>
  <c r="N44" i="11" s="1"/>
  <c r="O44" i="11" s="1"/>
  <c r="P44" i="11" s="1"/>
  <c r="Q44" i="11" s="1"/>
  <c r="R44" i="11" s="1"/>
  <c r="S44" i="11" s="1"/>
  <c r="T44" i="11" s="1"/>
  <c r="U44" i="11" s="1"/>
  <c r="V44" i="11" s="1"/>
  <c r="W44" i="11" s="1"/>
  <c r="X44" i="11" s="1"/>
  <c r="Y44" i="11" s="1"/>
  <c r="Z44" i="11" s="1"/>
  <c r="AA44" i="11" s="1"/>
  <c r="B45" i="11"/>
  <c r="B20" i="11"/>
  <c r="C20" i="11" s="1"/>
  <c r="D20" i="11" s="1"/>
  <c r="E20" i="11" s="1"/>
  <c r="F20" i="11" s="1"/>
  <c r="G20" i="11" s="1"/>
  <c r="H20" i="11" s="1"/>
  <c r="I20" i="11" s="1"/>
  <c r="J20" i="11" s="1"/>
  <c r="K20" i="11" s="1"/>
  <c r="L20" i="11" s="1"/>
  <c r="M20" i="11" s="1"/>
  <c r="N20" i="11" s="1"/>
  <c r="O20" i="11" s="1"/>
  <c r="P20" i="11" s="1"/>
  <c r="Q20" i="11" s="1"/>
  <c r="R20" i="11" s="1"/>
  <c r="S20" i="11" s="1"/>
  <c r="T20" i="11" s="1"/>
  <c r="U20" i="11" s="1"/>
  <c r="V20" i="11" s="1"/>
  <c r="W20" i="11" s="1"/>
  <c r="X20" i="11" s="1"/>
  <c r="Y20" i="11" s="1"/>
  <c r="Z20" i="11" s="1"/>
  <c r="AA20" i="11" s="1"/>
  <c r="B21" i="11"/>
  <c r="C21" i="11" s="1"/>
  <c r="D21" i="11" s="1"/>
  <c r="E21" i="11" s="1"/>
  <c r="F21" i="11" s="1"/>
  <c r="G21" i="11" s="1"/>
  <c r="H21" i="11" s="1"/>
  <c r="I21" i="11" s="1"/>
  <c r="J21" i="11" s="1"/>
  <c r="K21" i="11" s="1"/>
  <c r="L21" i="11" s="1"/>
  <c r="M21" i="11" s="1"/>
  <c r="N21" i="11" s="1"/>
  <c r="O21" i="11" s="1"/>
  <c r="P21" i="11" s="1"/>
  <c r="Q21" i="11" s="1"/>
  <c r="R21" i="11" s="1"/>
  <c r="S21" i="11" s="1"/>
  <c r="T21" i="11" s="1"/>
  <c r="U21" i="11" s="1"/>
  <c r="V21" i="11" s="1"/>
  <c r="W21" i="11" s="1"/>
  <c r="X21" i="11" s="1"/>
  <c r="Y21" i="11" s="1"/>
  <c r="Z21" i="11" s="1"/>
  <c r="AA21" i="11" s="1"/>
  <c r="B22" i="11"/>
  <c r="C22" i="11" s="1"/>
  <c r="D22" i="11" s="1"/>
  <c r="E22" i="11" s="1"/>
  <c r="F22" i="11" s="1"/>
  <c r="G22" i="11" s="1"/>
  <c r="H22" i="11" s="1"/>
  <c r="I22" i="11" s="1"/>
  <c r="J22" i="11" s="1"/>
  <c r="K22" i="11" s="1"/>
  <c r="L22" i="11" s="1"/>
  <c r="M22" i="11" s="1"/>
  <c r="N22" i="11" s="1"/>
  <c r="O22" i="11" s="1"/>
  <c r="P22" i="11" s="1"/>
  <c r="Q22" i="11" s="1"/>
  <c r="R22" i="11" s="1"/>
  <c r="S22" i="11" s="1"/>
  <c r="T22" i="11" s="1"/>
  <c r="U22" i="11" s="1"/>
  <c r="V22" i="11" s="1"/>
  <c r="W22" i="11" s="1"/>
  <c r="X22" i="11" s="1"/>
  <c r="Y22" i="11" s="1"/>
  <c r="Z22" i="11" s="1"/>
  <c r="AA22" i="11" s="1"/>
  <c r="B23" i="11"/>
  <c r="B24" i="11"/>
  <c r="C24" i="11" s="1"/>
  <c r="D24" i="11" s="1"/>
  <c r="E24" i="11" s="1"/>
  <c r="F24" i="11" s="1"/>
  <c r="G24" i="11" s="1"/>
  <c r="H24" i="11" s="1"/>
  <c r="I24" i="11" s="1"/>
  <c r="J24" i="11" s="1"/>
  <c r="K24" i="11" s="1"/>
  <c r="L24" i="11" s="1"/>
  <c r="M24" i="11" s="1"/>
  <c r="N24" i="11" s="1"/>
  <c r="O24" i="11" s="1"/>
  <c r="P24" i="11" s="1"/>
  <c r="Q24" i="11" s="1"/>
  <c r="R24" i="11" s="1"/>
  <c r="S24" i="11" s="1"/>
  <c r="T24" i="11" s="1"/>
  <c r="U24" i="11" s="1"/>
  <c r="V24" i="11" s="1"/>
  <c r="W24" i="11" s="1"/>
  <c r="X24" i="11" s="1"/>
  <c r="Y24" i="11" s="1"/>
  <c r="Z24" i="11" s="1"/>
  <c r="AA24" i="11" s="1"/>
  <c r="B25" i="11"/>
  <c r="C25" i="11" s="1"/>
  <c r="D25" i="11" s="1"/>
  <c r="E25" i="11" s="1"/>
  <c r="F25" i="11" s="1"/>
  <c r="G25" i="11" s="1"/>
  <c r="H25" i="11" s="1"/>
  <c r="I25" i="11" s="1"/>
  <c r="J25" i="11" s="1"/>
  <c r="K25" i="11" s="1"/>
  <c r="L25" i="11" s="1"/>
  <c r="M25" i="11" s="1"/>
  <c r="N25" i="11" s="1"/>
  <c r="O25" i="11" s="1"/>
  <c r="P25" i="11" s="1"/>
  <c r="Q25" i="11" s="1"/>
  <c r="R25" i="11" s="1"/>
  <c r="S25" i="11" s="1"/>
  <c r="T25" i="11" s="1"/>
  <c r="U25" i="11" s="1"/>
  <c r="V25" i="11" s="1"/>
  <c r="W25" i="11" s="1"/>
  <c r="X25" i="11" s="1"/>
  <c r="Y25" i="11" s="1"/>
  <c r="Z25" i="11" s="1"/>
  <c r="AA25" i="11" s="1"/>
  <c r="B26" i="11"/>
  <c r="C26" i="11" s="1"/>
  <c r="D26" i="11" s="1"/>
  <c r="E26" i="11" s="1"/>
  <c r="F26" i="11" s="1"/>
  <c r="G26" i="11" s="1"/>
  <c r="H26" i="11" s="1"/>
  <c r="I26" i="11" s="1"/>
  <c r="J26" i="11" s="1"/>
  <c r="K26" i="11" s="1"/>
  <c r="L26" i="11" s="1"/>
  <c r="M26" i="11" s="1"/>
  <c r="N26" i="11" s="1"/>
  <c r="O26" i="11" s="1"/>
  <c r="P26" i="11" s="1"/>
  <c r="Q26" i="11" s="1"/>
  <c r="R26" i="11" s="1"/>
  <c r="S26" i="11" s="1"/>
  <c r="T26" i="11" s="1"/>
  <c r="U26" i="11" s="1"/>
  <c r="V26" i="11" s="1"/>
  <c r="W26" i="11" s="1"/>
  <c r="X26" i="11" s="1"/>
  <c r="Y26" i="11" s="1"/>
  <c r="Z26" i="11" s="1"/>
  <c r="AA26" i="11" s="1"/>
  <c r="B27" i="11"/>
  <c r="C27" i="11" s="1"/>
  <c r="D27" i="11" s="1"/>
  <c r="E27" i="11" s="1"/>
  <c r="F27" i="11" s="1"/>
  <c r="G27" i="11" s="1"/>
  <c r="H27" i="11" s="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S27" i="11" s="1"/>
  <c r="T27" i="11" s="1"/>
  <c r="U27" i="11" s="1"/>
  <c r="V27" i="11" s="1"/>
  <c r="W27" i="11" s="1"/>
  <c r="X27" i="11" s="1"/>
  <c r="Y27" i="11" s="1"/>
  <c r="Z27" i="11" s="1"/>
  <c r="AA27" i="11" s="1"/>
  <c r="B28" i="11"/>
  <c r="C28" i="11" s="1"/>
  <c r="D28" i="11" s="1"/>
  <c r="E28" i="11" s="1"/>
  <c r="F28" i="11" s="1"/>
  <c r="G28" i="11" s="1"/>
  <c r="H28" i="11" s="1"/>
  <c r="I28" i="11" s="1"/>
  <c r="J28" i="11" s="1"/>
  <c r="K28" i="11" s="1"/>
  <c r="L28" i="11" s="1"/>
  <c r="M28" i="11" s="1"/>
  <c r="N28" i="11" s="1"/>
  <c r="O28" i="11" s="1"/>
  <c r="P28" i="11" s="1"/>
  <c r="Q28" i="11" s="1"/>
  <c r="R28" i="11" s="1"/>
  <c r="S28" i="11" s="1"/>
  <c r="T28" i="11" s="1"/>
  <c r="U28" i="11" s="1"/>
  <c r="V28" i="11" s="1"/>
  <c r="W28" i="11" s="1"/>
  <c r="X28" i="11" s="1"/>
  <c r="Y28" i="11" s="1"/>
  <c r="Z28" i="11" s="1"/>
  <c r="AA28" i="11" s="1"/>
  <c r="B29" i="11"/>
  <c r="C29" i="11" s="1"/>
  <c r="D29" i="11" s="1"/>
  <c r="E29" i="11" s="1"/>
  <c r="F29" i="11" s="1"/>
  <c r="G29" i="11" s="1"/>
  <c r="H29" i="11" s="1"/>
  <c r="I29" i="11" s="1"/>
  <c r="J29" i="11" s="1"/>
  <c r="K29" i="11" s="1"/>
  <c r="L29" i="11" s="1"/>
  <c r="M29" i="11" s="1"/>
  <c r="N29" i="11" s="1"/>
  <c r="O29" i="11" s="1"/>
  <c r="P29" i="11" s="1"/>
  <c r="Q29" i="11" s="1"/>
  <c r="R29" i="11" s="1"/>
  <c r="S29" i="11" s="1"/>
  <c r="T29" i="11" s="1"/>
  <c r="U29" i="11" s="1"/>
  <c r="V29" i="11" s="1"/>
  <c r="W29" i="11" s="1"/>
  <c r="X29" i="11" s="1"/>
  <c r="Y29" i="11" s="1"/>
  <c r="Z29" i="11" s="1"/>
  <c r="AA29" i="11" s="1"/>
  <c r="B30" i="11"/>
  <c r="C30" i="11" s="1"/>
  <c r="D30" i="11" s="1"/>
  <c r="E30" i="11" s="1"/>
  <c r="F30" i="11" s="1"/>
  <c r="G30" i="11" s="1"/>
  <c r="H30" i="11" s="1"/>
  <c r="I30" i="11" s="1"/>
  <c r="J30" i="11" s="1"/>
  <c r="K30" i="11" s="1"/>
  <c r="L30" i="11" s="1"/>
  <c r="M30" i="11" s="1"/>
  <c r="N30" i="11" s="1"/>
  <c r="O30" i="11" s="1"/>
  <c r="P30" i="11" s="1"/>
  <c r="Q30" i="11" s="1"/>
  <c r="R30" i="11" s="1"/>
  <c r="S30" i="11" s="1"/>
  <c r="T30" i="11" s="1"/>
  <c r="U30" i="11" s="1"/>
  <c r="V30" i="11" s="1"/>
  <c r="W30" i="11" s="1"/>
  <c r="X30" i="11" s="1"/>
  <c r="Y30" i="11" s="1"/>
  <c r="Z30" i="11" s="1"/>
  <c r="AA30" i="11" s="1"/>
  <c r="B31" i="11"/>
  <c r="B32" i="11"/>
  <c r="C32" i="11" s="1"/>
  <c r="D32" i="11" s="1"/>
  <c r="E32" i="11" s="1"/>
  <c r="F32" i="11" s="1"/>
  <c r="G32" i="11" s="1"/>
  <c r="H32" i="11" s="1"/>
  <c r="I32" i="11" s="1"/>
  <c r="J32" i="11" s="1"/>
  <c r="K32" i="11" s="1"/>
  <c r="L32" i="11" s="1"/>
  <c r="M32" i="11" s="1"/>
  <c r="N32" i="11" s="1"/>
  <c r="O32" i="11" s="1"/>
  <c r="P32" i="11" s="1"/>
  <c r="Q32" i="11" s="1"/>
  <c r="R32" i="11" s="1"/>
  <c r="S32" i="11" s="1"/>
  <c r="T32" i="11" s="1"/>
  <c r="U32" i="11" s="1"/>
  <c r="V32" i="11" s="1"/>
  <c r="W32" i="11" s="1"/>
  <c r="X32" i="11" s="1"/>
  <c r="Y32" i="11" s="1"/>
  <c r="Z32" i="11" s="1"/>
  <c r="AA32" i="11" s="1"/>
  <c r="B33" i="11"/>
  <c r="C33" i="11" s="1"/>
  <c r="D33" i="11" s="1"/>
  <c r="E33" i="11" s="1"/>
  <c r="F33" i="11" s="1"/>
  <c r="G33" i="11" s="1"/>
  <c r="H33" i="11" s="1"/>
  <c r="I33" i="11" s="1"/>
  <c r="J33" i="11" s="1"/>
  <c r="K33" i="11" s="1"/>
  <c r="L33" i="11" s="1"/>
  <c r="M33" i="11" s="1"/>
  <c r="N33" i="11" s="1"/>
  <c r="O33" i="11" s="1"/>
  <c r="P33" i="11" s="1"/>
  <c r="Q33" i="11" s="1"/>
  <c r="R33" i="11" s="1"/>
  <c r="S33" i="11" s="1"/>
  <c r="T33" i="11" s="1"/>
  <c r="U33" i="11" s="1"/>
  <c r="V33" i="11" s="1"/>
  <c r="W33" i="11" s="1"/>
  <c r="X33" i="11" s="1"/>
  <c r="Y33" i="11" s="1"/>
  <c r="Z33" i="11" s="1"/>
  <c r="AA33" i="11" s="1"/>
  <c r="B34" i="11"/>
  <c r="C34" i="11" s="1"/>
  <c r="D34" i="11" s="1"/>
  <c r="E34" i="11" s="1"/>
  <c r="F34" i="11" s="1"/>
  <c r="G34" i="11" s="1"/>
  <c r="H34" i="11" s="1"/>
  <c r="I34" i="11" s="1"/>
  <c r="J34" i="11" s="1"/>
  <c r="K34" i="11" s="1"/>
  <c r="L34" i="11" s="1"/>
  <c r="M34" i="11" s="1"/>
  <c r="N34" i="11" s="1"/>
  <c r="O34" i="11" s="1"/>
  <c r="P34" i="11" s="1"/>
  <c r="Q34" i="11" s="1"/>
  <c r="R34" i="11" s="1"/>
  <c r="S34" i="11" s="1"/>
  <c r="T34" i="11" s="1"/>
  <c r="U34" i="11" s="1"/>
  <c r="V34" i="11" s="1"/>
  <c r="W34" i="11" s="1"/>
  <c r="X34" i="11" s="1"/>
  <c r="Y34" i="11" s="1"/>
  <c r="Z34" i="11" s="1"/>
  <c r="AA34" i="11" s="1"/>
  <c r="B35" i="11"/>
  <c r="C35" i="11" s="1"/>
  <c r="D35" i="11" s="1"/>
  <c r="E35" i="11" s="1"/>
  <c r="F35" i="11" s="1"/>
  <c r="G35" i="11" s="1"/>
  <c r="H35" i="11" s="1"/>
  <c r="I35" i="11" s="1"/>
  <c r="J35" i="11" s="1"/>
  <c r="K35" i="11" s="1"/>
  <c r="L35" i="11" s="1"/>
  <c r="M35" i="11" s="1"/>
  <c r="N35" i="11" s="1"/>
  <c r="O35" i="11" s="1"/>
  <c r="P35" i="11" s="1"/>
  <c r="Q35" i="11" s="1"/>
  <c r="R35" i="11" s="1"/>
  <c r="S35" i="11" s="1"/>
  <c r="T35" i="11" s="1"/>
  <c r="U35" i="11" s="1"/>
  <c r="V35" i="11" s="1"/>
  <c r="W35" i="11" s="1"/>
  <c r="X35" i="11" s="1"/>
  <c r="Y35" i="11" s="1"/>
  <c r="Z35" i="11" s="1"/>
  <c r="AA35" i="11" s="1"/>
  <c r="B36" i="11"/>
  <c r="C36" i="11" s="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Y36" i="11" s="1"/>
  <c r="Z36" i="11" s="1"/>
  <c r="AA36" i="11" s="1"/>
  <c r="B37" i="11"/>
  <c r="C37" i="11" s="1"/>
  <c r="D37" i="11" s="1"/>
  <c r="E37" i="11" s="1"/>
  <c r="F37" i="11" s="1"/>
  <c r="G37" i="11" s="1"/>
  <c r="H37" i="11" s="1"/>
  <c r="I37" i="11" s="1"/>
  <c r="J37" i="11" s="1"/>
  <c r="K37" i="11" s="1"/>
  <c r="L37" i="11" s="1"/>
  <c r="M37" i="11" s="1"/>
  <c r="N37" i="11" s="1"/>
  <c r="O37" i="11" s="1"/>
  <c r="P37" i="11" s="1"/>
  <c r="Q37" i="11" s="1"/>
  <c r="R37" i="11" s="1"/>
  <c r="S37" i="11" s="1"/>
  <c r="T37" i="11" s="1"/>
  <c r="U37" i="11" s="1"/>
  <c r="V37" i="11" s="1"/>
  <c r="W37" i="11" s="1"/>
  <c r="X37" i="11" s="1"/>
  <c r="Y37" i="11" s="1"/>
  <c r="Z37" i="11" s="1"/>
  <c r="AA37" i="11" s="1"/>
  <c r="B38" i="11"/>
  <c r="C38" i="11" s="1"/>
  <c r="D38" i="11" s="1"/>
  <c r="E38" i="11" s="1"/>
  <c r="F38" i="11" s="1"/>
  <c r="G38" i="11" s="1"/>
  <c r="H38" i="11" s="1"/>
  <c r="I38" i="11" s="1"/>
  <c r="J38" i="11" s="1"/>
  <c r="K38" i="11" s="1"/>
  <c r="L38" i="11" s="1"/>
  <c r="M38" i="11" s="1"/>
  <c r="N38" i="11" s="1"/>
  <c r="O38" i="11" s="1"/>
  <c r="P38" i="11" s="1"/>
  <c r="Q38" i="11" s="1"/>
  <c r="R38" i="11" s="1"/>
  <c r="S38" i="11" s="1"/>
  <c r="T38" i="11" s="1"/>
  <c r="U38" i="11" s="1"/>
  <c r="V38" i="11" s="1"/>
  <c r="W38" i="11" s="1"/>
  <c r="X38" i="11" s="1"/>
  <c r="Y38" i="11" s="1"/>
  <c r="Z38" i="11" s="1"/>
  <c r="AA38" i="11" s="1"/>
  <c r="B6" i="11"/>
  <c r="C6" i="11" s="1"/>
  <c r="D6" i="11" s="1"/>
  <c r="E6" i="11" s="1"/>
  <c r="F6" i="11" s="1"/>
  <c r="G6" i="11" s="1"/>
  <c r="H6" i="11" s="1"/>
  <c r="I6" i="11" s="1"/>
  <c r="J6" i="11" s="1"/>
  <c r="K6" i="11" s="1"/>
  <c r="L6" i="11" s="1"/>
  <c r="M6" i="11" s="1"/>
  <c r="N6" i="11" s="1"/>
  <c r="O6" i="11" s="1"/>
  <c r="P6" i="11" s="1"/>
  <c r="Q6" i="11" s="1"/>
  <c r="R6" i="11" s="1"/>
  <c r="S6" i="11" s="1"/>
  <c r="T6" i="11" s="1"/>
  <c r="U6" i="11" s="1"/>
  <c r="V6" i="11" s="1"/>
  <c r="W6" i="11" s="1"/>
  <c r="X6" i="11" s="1"/>
  <c r="Y6" i="11" s="1"/>
  <c r="Z6" i="11" s="1"/>
  <c r="AA6" i="11" s="1"/>
  <c r="B7" i="11"/>
  <c r="C7" i="11" s="1"/>
  <c r="D7" i="11" s="1"/>
  <c r="E7" i="11" s="1"/>
  <c r="F7" i="11" s="1"/>
  <c r="G7" i="11" s="1"/>
  <c r="H7" i="11" s="1"/>
  <c r="I7" i="11" s="1"/>
  <c r="J7" i="11" s="1"/>
  <c r="K7" i="11" s="1"/>
  <c r="L7" i="11" s="1"/>
  <c r="M7" i="11" s="1"/>
  <c r="N7" i="11" s="1"/>
  <c r="O7" i="11" s="1"/>
  <c r="P7" i="11" s="1"/>
  <c r="Q7" i="11" s="1"/>
  <c r="R7" i="11" s="1"/>
  <c r="S7" i="11" s="1"/>
  <c r="T7" i="11" s="1"/>
  <c r="U7" i="11" s="1"/>
  <c r="V7" i="11" s="1"/>
  <c r="W7" i="11" s="1"/>
  <c r="X7" i="11" s="1"/>
  <c r="Y7" i="11" s="1"/>
  <c r="Z7" i="11" s="1"/>
  <c r="AA7" i="11" s="1"/>
  <c r="B8" i="11"/>
  <c r="C8" i="11" s="1"/>
  <c r="D8" i="11" s="1"/>
  <c r="E8" i="11" s="1"/>
  <c r="F8" i="11" s="1"/>
  <c r="G8" i="11" s="1"/>
  <c r="H8" i="11" s="1"/>
  <c r="I8" i="11" s="1"/>
  <c r="J8" i="11" s="1"/>
  <c r="K8" i="11" s="1"/>
  <c r="L8" i="11" s="1"/>
  <c r="M8" i="11" s="1"/>
  <c r="N8" i="11" s="1"/>
  <c r="O8" i="11" s="1"/>
  <c r="P8" i="11" s="1"/>
  <c r="Q8" i="11" s="1"/>
  <c r="R8" i="11" s="1"/>
  <c r="S8" i="11" s="1"/>
  <c r="T8" i="11" s="1"/>
  <c r="U8" i="11" s="1"/>
  <c r="V8" i="11" s="1"/>
  <c r="W8" i="11" s="1"/>
  <c r="X8" i="11" s="1"/>
  <c r="Y8" i="11" s="1"/>
  <c r="Z8" i="11" s="1"/>
  <c r="AA8" i="11" s="1"/>
  <c r="B9" i="11"/>
  <c r="C9" i="11" s="1"/>
  <c r="D9" i="11" s="1"/>
  <c r="E9" i="11" s="1"/>
  <c r="F9" i="11" s="1"/>
  <c r="G9" i="11" s="1"/>
  <c r="H9" i="11" s="1"/>
  <c r="I9" i="11" s="1"/>
  <c r="J9" i="11" s="1"/>
  <c r="K9" i="11" s="1"/>
  <c r="L9" i="11" s="1"/>
  <c r="M9" i="11" s="1"/>
  <c r="N9" i="11" s="1"/>
  <c r="O9" i="11" s="1"/>
  <c r="P9" i="11" s="1"/>
  <c r="Q9" i="11" s="1"/>
  <c r="R9" i="11" s="1"/>
  <c r="S9" i="11" s="1"/>
  <c r="T9" i="11" s="1"/>
  <c r="U9" i="11" s="1"/>
  <c r="V9" i="11" s="1"/>
  <c r="W9" i="11" s="1"/>
  <c r="X9" i="11" s="1"/>
  <c r="Y9" i="11" s="1"/>
  <c r="Z9" i="11" s="1"/>
  <c r="AA9" i="11" s="1"/>
  <c r="A1" i="11"/>
  <c r="B36" i="40"/>
  <c r="B37" i="40"/>
  <c r="B38" i="40"/>
  <c r="B39" i="40"/>
  <c r="B40" i="40"/>
  <c r="B41" i="40"/>
  <c r="B35" i="40"/>
  <c r="B10" i="40"/>
  <c r="B11" i="40"/>
  <c r="B12" i="40"/>
  <c r="B13" i="40"/>
  <c r="B14" i="40"/>
  <c r="B9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15" i="40"/>
  <c r="B4" i="40"/>
  <c r="B5" i="40"/>
  <c r="B6" i="40"/>
  <c r="B7" i="40"/>
  <c r="B8" i="40"/>
  <c r="B3" i="40"/>
  <c r="E320" i="32"/>
  <c r="AF4" i="16"/>
  <c r="B4" i="16"/>
  <c r="G4" i="16" s="1"/>
  <c r="B5" i="16"/>
  <c r="O5" i="16" s="1"/>
  <c r="V5" i="16" s="1"/>
  <c r="B6" i="16"/>
  <c r="AC6" i="16" s="1"/>
  <c r="B7" i="16"/>
  <c r="Q7" i="16" s="1"/>
  <c r="X7" i="16" s="1"/>
  <c r="B8" i="16"/>
  <c r="H8" i="16" s="1"/>
  <c r="B9" i="16"/>
  <c r="H9" i="16" s="1"/>
  <c r="B10" i="16"/>
  <c r="H10" i="16" s="1"/>
  <c r="B11" i="16"/>
  <c r="O11" i="16" s="1"/>
  <c r="V11" i="16" s="1"/>
  <c r="B12" i="16"/>
  <c r="AC12" i="16" s="1"/>
  <c r="B13" i="16"/>
  <c r="H13" i="16" s="1"/>
  <c r="B14" i="16"/>
  <c r="B15" i="16"/>
  <c r="G15" i="16" s="1"/>
  <c r="B16" i="16"/>
  <c r="B17" i="16"/>
  <c r="AC17" i="16" s="1"/>
  <c r="B18" i="16"/>
  <c r="B19" i="16"/>
  <c r="H19" i="16" s="1"/>
  <c r="B20" i="16"/>
  <c r="Z20" i="16" s="1"/>
  <c r="B21" i="16"/>
  <c r="Q21" i="16" s="1"/>
  <c r="X21" i="16" s="1"/>
  <c r="B22" i="16"/>
  <c r="AC22" i="16" s="1"/>
  <c r="B23" i="16"/>
  <c r="AA23" i="16" s="1"/>
  <c r="B24" i="16"/>
  <c r="Y24" i="16" s="1"/>
  <c r="B25" i="16"/>
  <c r="P25" i="16" s="1"/>
  <c r="W25" i="16" s="1"/>
  <c r="B26" i="16"/>
  <c r="D26" i="16" s="1"/>
  <c r="B27" i="16"/>
  <c r="Y27" i="16" s="1"/>
  <c r="B28" i="16"/>
  <c r="E28" i="16" s="1"/>
  <c r="B29" i="16"/>
  <c r="AA29" i="16" s="1"/>
  <c r="B30" i="16"/>
  <c r="Y30" i="16" s="1"/>
  <c r="B31" i="16"/>
  <c r="G31" i="16" s="1"/>
  <c r="B32" i="16"/>
  <c r="AC32" i="16" s="1"/>
  <c r="B33" i="16"/>
  <c r="AA33" i="16" s="1"/>
  <c r="B34" i="16"/>
  <c r="I34" i="16" s="1"/>
  <c r="B35" i="16"/>
  <c r="Q35" i="16" s="1"/>
  <c r="X35" i="16" s="1"/>
  <c r="B36" i="16"/>
  <c r="AC36" i="16" s="1"/>
  <c r="B37" i="16"/>
  <c r="P37" i="16" s="1"/>
  <c r="W37" i="16" s="1"/>
  <c r="B38" i="16"/>
  <c r="B39" i="16"/>
  <c r="Y39" i="16" s="1"/>
  <c r="B40" i="16"/>
  <c r="E40" i="16" s="1"/>
  <c r="B41" i="16"/>
  <c r="AC41" i="16" s="1"/>
  <c r="B42" i="16"/>
  <c r="B43" i="16"/>
  <c r="Z43" i="16" s="1"/>
  <c r="B44" i="16"/>
  <c r="Q44" i="16" s="1"/>
  <c r="X44" i="16" s="1"/>
  <c r="B45" i="16"/>
  <c r="AA45" i="16" s="1"/>
  <c r="B46" i="16"/>
  <c r="Z46" i="16" s="1"/>
  <c r="B47" i="16"/>
  <c r="AB47" i="16" s="1"/>
  <c r="B48" i="16"/>
  <c r="AA48" i="16" s="1"/>
  <c r="B49" i="16"/>
  <c r="Y49" i="16" s="1"/>
  <c r="B50" i="16"/>
  <c r="O50" i="16" s="1"/>
  <c r="V50" i="16" s="1"/>
  <c r="B51" i="16"/>
  <c r="I51" i="16" s="1"/>
  <c r="AL14" i="27"/>
  <c r="AL12" i="27"/>
  <c r="AF12" i="27"/>
  <c r="AL8" i="27"/>
  <c r="AL9" i="27"/>
  <c r="AL10" i="27"/>
  <c r="AL11" i="27"/>
  <c r="AL13" i="27"/>
  <c r="AM14" i="27"/>
  <c r="AL15" i="27"/>
  <c r="AL16" i="27"/>
  <c r="AL17" i="27"/>
  <c r="AL18" i="27"/>
  <c r="AL19" i="27"/>
  <c r="AM19" i="27"/>
  <c r="AL20" i="27"/>
  <c r="AG12" i="27"/>
  <c r="AG13" i="27"/>
  <c r="AG14" i="27"/>
  <c r="AG15" i="27"/>
  <c r="AG16" i="27"/>
  <c r="AG17" i="27"/>
  <c r="AG18" i="27"/>
  <c r="AG19" i="27"/>
  <c r="AF19" i="27"/>
  <c r="AO20" i="27"/>
  <c r="AN20" i="27"/>
  <c r="AM20" i="27"/>
  <c r="AO19" i="27"/>
  <c r="AN19" i="27"/>
  <c r="AO18" i="27"/>
  <c r="AN18" i="27"/>
  <c r="AM18" i="27"/>
  <c r="AO17" i="27"/>
  <c r="AN17" i="27"/>
  <c r="AM17" i="27"/>
  <c r="AO16" i="27"/>
  <c r="AN16" i="27"/>
  <c r="AM16" i="27"/>
  <c r="AO15" i="27"/>
  <c r="AN15" i="27"/>
  <c r="AM15" i="27"/>
  <c r="AO14" i="27"/>
  <c r="AN14" i="27"/>
  <c r="AO13" i="27"/>
  <c r="AN13" i="27"/>
  <c r="AM13" i="27"/>
  <c r="AO12" i="27"/>
  <c r="AN12" i="27"/>
  <c r="AM12" i="27"/>
  <c r="AO11" i="27"/>
  <c r="AN11" i="27"/>
  <c r="AM11" i="27"/>
  <c r="AO10" i="27"/>
  <c r="AN10" i="27"/>
  <c r="AM10" i="27"/>
  <c r="AO9" i="27"/>
  <c r="AN9" i="27"/>
  <c r="AM9" i="27"/>
  <c r="AO8" i="27"/>
  <c r="AN8" i="27"/>
  <c r="AM8" i="27"/>
  <c r="AI20" i="27"/>
  <c r="AH20" i="27"/>
  <c r="AG20" i="27"/>
  <c r="AF20" i="27"/>
  <c r="AI19" i="27"/>
  <c r="AH19" i="27"/>
  <c r="AI18" i="27"/>
  <c r="AH18" i="27"/>
  <c r="AF18" i="27"/>
  <c r="AI17" i="27"/>
  <c r="AH17" i="27"/>
  <c r="AI16" i="27"/>
  <c r="AH16" i="27"/>
  <c r="AF16" i="27"/>
  <c r="AI15" i="27"/>
  <c r="AH15" i="27"/>
  <c r="AF15" i="27"/>
  <c r="AI14" i="27"/>
  <c r="AH14" i="27"/>
  <c r="AF14" i="27"/>
  <c r="AI13" i="27"/>
  <c r="AH13" i="27"/>
  <c r="AI12" i="27"/>
  <c r="AH12" i="27"/>
  <c r="AI11" i="27"/>
  <c r="AH11" i="27"/>
  <c r="AG11" i="27"/>
  <c r="AF11" i="27"/>
  <c r="AI10" i="27"/>
  <c r="AH10" i="27"/>
  <c r="AG10" i="27"/>
  <c r="AF10" i="27"/>
  <c r="AI9" i="27"/>
  <c r="AH9" i="27"/>
  <c r="AG9" i="27"/>
  <c r="AF9" i="27"/>
  <c r="AI8" i="27"/>
  <c r="AH8" i="27"/>
  <c r="AG8" i="27"/>
  <c r="AF8" i="27"/>
  <c r="AI7" i="27"/>
  <c r="AF7" i="27"/>
  <c r="A32" i="26"/>
  <c r="AM7" i="27"/>
  <c r="AN7" i="27"/>
  <c r="AO7" i="27"/>
  <c r="AL7" i="27"/>
  <c r="AG7" i="27"/>
  <c r="AH7" i="27"/>
  <c r="B56" i="13"/>
  <c r="A56" i="13" s="1"/>
  <c r="E56" i="13" s="1"/>
  <c r="B57" i="13"/>
  <c r="A57" i="13" s="1"/>
  <c r="E57" i="13" s="1"/>
  <c r="B58" i="13"/>
  <c r="A58" i="13" s="1"/>
  <c r="E58" i="13" s="1"/>
  <c r="B59" i="13"/>
  <c r="A59" i="13" s="1"/>
  <c r="E59" i="13" s="1"/>
  <c r="B60" i="13"/>
  <c r="A60" i="13" s="1"/>
  <c r="E60" i="13" s="1"/>
  <c r="B61" i="13"/>
  <c r="A61" i="13" s="1"/>
  <c r="E61" i="13" s="1"/>
  <c r="B62" i="13"/>
  <c r="A62" i="13" s="1"/>
  <c r="E62" i="13" s="1"/>
  <c r="B63" i="13"/>
  <c r="A63" i="13" s="1"/>
  <c r="E63" i="13" s="1"/>
  <c r="B64" i="13"/>
  <c r="A64" i="13" s="1"/>
  <c r="E64" i="13" s="1"/>
  <c r="B65" i="13"/>
  <c r="A65" i="13" s="1"/>
  <c r="E65" i="13" s="1"/>
  <c r="B66" i="13"/>
  <c r="A66" i="13" s="1"/>
  <c r="E66" i="13" s="1"/>
  <c r="B67" i="13"/>
  <c r="A67" i="13" s="1"/>
  <c r="E67" i="13" s="1"/>
  <c r="B68" i="13"/>
  <c r="A68" i="13" s="1"/>
  <c r="E68" i="13" s="1"/>
  <c r="B69" i="13"/>
  <c r="A69" i="13" s="1"/>
  <c r="E69" i="13" s="1"/>
  <c r="B70" i="13"/>
  <c r="A70" i="13" s="1"/>
  <c r="E70" i="13" s="1"/>
  <c r="B71" i="13"/>
  <c r="A71" i="13" s="1"/>
  <c r="E71" i="13" s="1"/>
  <c r="B72" i="13"/>
  <c r="A72" i="13" s="1"/>
  <c r="E72" i="13" s="1"/>
  <c r="B73" i="13"/>
  <c r="A73" i="13" s="1"/>
  <c r="E73" i="13" s="1"/>
  <c r="B74" i="13"/>
  <c r="A74" i="13" s="1"/>
  <c r="E74" i="13" s="1"/>
  <c r="B55" i="13"/>
  <c r="A55" i="13" s="1"/>
  <c r="E55" i="13" s="1"/>
  <c r="B53" i="13"/>
  <c r="B54" i="13" s="1"/>
  <c r="B51" i="13"/>
  <c r="B52" i="13" s="1"/>
  <c r="B49" i="13"/>
  <c r="A49" i="13" s="1"/>
  <c r="E49" i="13" s="1"/>
  <c r="I4" i="13"/>
  <c r="B59" i="7"/>
  <c r="A59" i="7" s="1"/>
  <c r="E59" i="7" s="1"/>
  <c r="B60" i="7"/>
  <c r="A60" i="7" s="1"/>
  <c r="E60" i="7" s="1"/>
  <c r="B61" i="7"/>
  <c r="A61" i="7" s="1"/>
  <c r="E61" i="7" s="1"/>
  <c r="B62" i="7"/>
  <c r="A62" i="7" s="1"/>
  <c r="E62" i="7" s="1"/>
  <c r="B63" i="7"/>
  <c r="A63" i="7" s="1"/>
  <c r="E63" i="7" s="1"/>
  <c r="B64" i="7"/>
  <c r="A64" i="7" s="1"/>
  <c r="E64" i="7" s="1"/>
  <c r="B65" i="7"/>
  <c r="A65" i="7" s="1"/>
  <c r="E65" i="7" s="1"/>
  <c r="B66" i="7"/>
  <c r="A66" i="7" s="1"/>
  <c r="E66" i="7" s="1"/>
  <c r="B67" i="7"/>
  <c r="A67" i="7" s="1"/>
  <c r="E67" i="7" s="1"/>
  <c r="B68" i="7"/>
  <c r="A68" i="7" s="1"/>
  <c r="E68" i="7" s="1"/>
  <c r="B69" i="7"/>
  <c r="A69" i="7" s="1"/>
  <c r="E69" i="7" s="1"/>
  <c r="B70" i="7"/>
  <c r="A70" i="7" s="1"/>
  <c r="E70" i="7" s="1"/>
  <c r="B71" i="7"/>
  <c r="A71" i="7" s="1"/>
  <c r="E71" i="7" s="1"/>
  <c r="B72" i="7"/>
  <c r="A72" i="7" s="1"/>
  <c r="E72" i="7" s="1"/>
  <c r="B73" i="7"/>
  <c r="A73" i="7" s="1"/>
  <c r="E73" i="7" s="1"/>
  <c r="B74" i="7"/>
  <c r="A74" i="7" s="1"/>
  <c r="E74" i="7" s="1"/>
  <c r="B75" i="7"/>
  <c r="A75" i="7" s="1"/>
  <c r="E75" i="7" s="1"/>
  <c r="B76" i="7"/>
  <c r="A76" i="7" s="1"/>
  <c r="E76" i="7" s="1"/>
  <c r="B77" i="7"/>
  <c r="A77" i="7" s="1"/>
  <c r="E77" i="7" s="1"/>
  <c r="B58" i="7"/>
  <c r="A58" i="7" s="1"/>
  <c r="E58" i="7" s="1"/>
  <c r="B57" i="7"/>
  <c r="B55" i="7"/>
  <c r="B54" i="7"/>
  <c r="B52" i="7"/>
  <c r="B51" i="7"/>
  <c r="A51" i="7" s="1"/>
  <c r="E51" i="7" s="1"/>
  <c r="B49" i="7"/>
  <c r="A49" i="7" s="1"/>
  <c r="E49" i="7" s="1"/>
  <c r="A22" i="36"/>
  <c r="A23" i="36" s="1"/>
  <c r="A25" i="36"/>
  <c r="A26" i="36" s="1"/>
  <c r="A27" i="36" s="1"/>
  <c r="A28" i="36" s="1"/>
  <c r="A29" i="36" s="1"/>
  <c r="A30" i="36" s="1"/>
  <c r="A18" i="36"/>
  <c r="A19" i="36"/>
  <c r="A20" i="36" s="1"/>
  <c r="D301" i="27"/>
  <c r="D198" i="32"/>
  <c r="D197" i="32"/>
  <c r="D189" i="32"/>
  <c r="D188" i="32"/>
  <c r="D183" i="32"/>
  <c r="D182" i="32"/>
  <c r="N198" i="32"/>
  <c r="N197" i="32"/>
  <c r="N189" i="32"/>
  <c r="N188" i="32"/>
  <c r="N183" i="32"/>
  <c r="N182" i="32"/>
  <c r="B198" i="32"/>
  <c r="B197" i="32"/>
  <c r="U235" i="27"/>
  <c r="X235" i="27"/>
  <c r="U223" i="27"/>
  <c r="U224" i="27" s="1"/>
  <c r="U225" i="27" s="1"/>
  <c r="U226" i="27" s="1"/>
  <c r="U227" i="27" s="1"/>
  <c r="S223" i="27"/>
  <c r="S224" i="27" s="1"/>
  <c r="S225" i="27" s="1"/>
  <c r="S226" i="27" s="1"/>
  <c r="S227" i="27" s="1"/>
  <c r="R223" i="27"/>
  <c r="R224" i="27" s="1"/>
  <c r="R225" i="27" s="1"/>
  <c r="R226" i="27" s="1"/>
  <c r="R227" i="27" s="1"/>
  <c r="T222" i="27"/>
  <c r="T223" i="27" s="1"/>
  <c r="T224" i="27" s="1"/>
  <c r="T225" i="27" s="1"/>
  <c r="T226" i="27" s="1"/>
  <c r="T227" i="27" s="1"/>
  <c r="E30" i="7"/>
  <c r="W81" i="32"/>
  <c r="X81" i="32"/>
  <c r="B184" i="32"/>
  <c r="U10" i="32"/>
  <c r="V10" i="32"/>
  <c r="W10" i="32"/>
  <c r="X10" i="32"/>
  <c r="U11" i="32"/>
  <c r="V11" i="32"/>
  <c r="W11" i="32"/>
  <c r="X11" i="32"/>
  <c r="U12" i="32"/>
  <c r="V12" i="32"/>
  <c r="W12" i="32"/>
  <c r="X12" i="32"/>
  <c r="U36" i="32"/>
  <c r="V36" i="32"/>
  <c r="W36" i="32"/>
  <c r="X36" i="32"/>
  <c r="U38" i="32"/>
  <c r="V38" i="32"/>
  <c r="W38" i="32"/>
  <c r="X38" i="32"/>
  <c r="U39" i="32"/>
  <c r="V39" i="32"/>
  <c r="W39" i="32"/>
  <c r="X39" i="32"/>
  <c r="U40" i="32"/>
  <c r="V40" i="32"/>
  <c r="W40" i="32"/>
  <c r="X40" i="32"/>
  <c r="U41" i="32"/>
  <c r="V41" i="32"/>
  <c r="W41" i="32"/>
  <c r="X41" i="32"/>
  <c r="U42" i="32"/>
  <c r="V42" i="32"/>
  <c r="W42" i="32"/>
  <c r="X42" i="32"/>
  <c r="U75" i="32"/>
  <c r="V75" i="32"/>
  <c r="W75" i="32"/>
  <c r="X75" i="32"/>
  <c r="U76" i="32"/>
  <c r="V76" i="32"/>
  <c r="W76" i="32"/>
  <c r="X76" i="32"/>
  <c r="U77" i="32"/>
  <c r="V77" i="32"/>
  <c r="W77" i="32"/>
  <c r="X77" i="32"/>
  <c r="U78" i="32"/>
  <c r="V78" i="32"/>
  <c r="W78" i="32"/>
  <c r="X78" i="32"/>
  <c r="U80" i="32"/>
  <c r="V80" i="32"/>
  <c r="W80" i="32"/>
  <c r="X80" i="32"/>
  <c r="U81" i="32"/>
  <c r="V81" i="32"/>
  <c r="V9" i="32"/>
  <c r="W9" i="32"/>
  <c r="X9" i="32"/>
  <c r="U9" i="32"/>
  <c r="C197" i="32"/>
  <c r="G381" i="27"/>
  <c r="C199" i="32" s="1"/>
  <c r="F199" i="32" s="1"/>
  <c r="E199" i="32" s="1"/>
  <c r="G382" i="27"/>
  <c r="C200" i="32" s="1"/>
  <c r="F200" i="32" s="1"/>
  <c r="E200" i="32" s="1"/>
  <c r="G383" i="27"/>
  <c r="C201" i="32" s="1"/>
  <c r="F201" i="32" s="1"/>
  <c r="E201" i="32" s="1"/>
  <c r="G384" i="27"/>
  <c r="C202" i="32" s="1"/>
  <c r="F202" i="32" s="1"/>
  <c r="E202" i="32" s="1"/>
  <c r="G385" i="27"/>
  <c r="C203" i="32" s="1"/>
  <c r="F203" i="32" s="1"/>
  <c r="E203" i="32" s="1"/>
  <c r="G386" i="27"/>
  <c r="C204" i="32" s="1"/>
  <c r="F204" i="32" s="1"/>
  <c r="E204" i="32" s="1"/>
  <c r="C198" i="32"/>
  <c r="B381" i="27"/>
  <c r="B199" i="32" s="1"/>
  <c r="B382" i="27"/>
  <c r="B200" i="32" s="1"/>
  <c r="B383" i="27"/>
  <c r="B201" i="32" s="1"/>
  <c r="B384" i="27"/>
  <c r="B202" i="32" s="1"/>
  <c r="B385" i="27"/>
  <c r="B203" i="32" s="1"/>
  <c r="B386" i="27"/>
  <c r="B204" i="32" s="1"/>
  <c r="C189" i="32"/>
  <c r="C188" i="32"/>
  <c r="B189" i="32"/>
  <c r="B188" i="32"/>
  <c r="C183" i="32"/>
  <c r="C184" i="32"/>
  <c r="C182" i="32"/>
  <c r="B183" i="32"/>
  <c r="B182" i="32"/>
  <c r="B172" i="32"/>
  <c r="C172" i="32"/>
  <c r="F172" i="32" s="1"/>
  <c r="E172" i="32" s="1"/>
  <c r="C169" i="32"/>
  <c r="F169" i="32" s="1"/>
  <c r="E169" i="32" s="1"/>
  <c r="C170" i="32"/>
  <c r="F170" i="32" s="1"/>
  <c r="E170" i="32" s="1"/>
  <c r="C168" i="32"/>
  <c r="F168" i="32" s="1"/>
  <c r="E168" i="32" s="1"/>
  <c r="B169" i="32"/>
  <c r="B170" i="32"/>
  <c r="B168" i="32"/>
  <c r="J78" i="32"/>
  <c r="K78" i="32"/>
  <c r="J79" i="32"/>
  <c r="K79" i="32"/>
  <c r="J80" i="32"/>
  <c r="K80" i="32"/>
  <c r="J81" i="32"/>
  <c r="K81" i="32"/>
  <c r="J82" i="32"/>
  <c r="K82" i="32"/>
  <c r="J83" i="32"/>
  <c r="K83" i="32"/>
  <c r="J84" i="32"/>
  <c r="K84" i="32"/>
  <c r="J85" i="32"/>
  <c r="K85" i="32"/>
  <c r="J86" i="32"/>
  <c r="K86" i="32"/>
  <c r="J87" i="32"/>
  <c r="K87" i="32"/>
  <c r="J88" i="32"/>
  <c r="K88" i="32"/>
  <c r="J89" i="32"/>
  <c r="K89" i="32"/>
  <c r="J90" i="32"/>
  <c r="K90" i="32"/>
  <c r="J91" i="32"/>
  <c r="K91" i="32"/>
  <c r="J92" i="32"/>
  <c r="K92" i="32"/>
  <c r="J93" i="32"/>
  <c r="K93" i="32"/>
  <c r="J94" i="32"/>
  <c r="K94" i="32"/>
  <c r="J95" i="32"/>
  <c r="K95" i="32"/>
  <c r="J96" i="32"/>
  <c r="K96" i="32"/>
  <c r="K77" i="32"/>
  <c r="J77" i="32"/>
  <c r="A96" i="32"/>
  <c r="B96" i="32"/>
  <c r="C96" i="32"/>
  <c r="D96" i="32"/>
  <c r="E96" i="32"/>
  <c r="A94" i="32"/>
  <c r="B94" i="32"/>
  <c r="C94" i="32"/>
  <c r="D94" i="32"/>
  <c r="E94" i="32"/>
  <c r="A95" i="32"/>
  <c r="B95" i="32"/>
  <c r="C95" i="32"/>
  <c r="D95" i="32"/>
  <c r="E95" i="32"/>
  <c r="A81" i="32"/>
  <c r="B81" i="32"/>
  <c r="C81" i="32"/>
  <c r="D81" i="32"/>
  <c r="E81" i="32"/>
  <c r="A82" i="32"/>
  <c r="B82" i="32"/>
  <c r="C82" i="32"/>
  <c r="D82" i="32"/>
  <c r="E82" i="32"/>
  <c r="A83" i="32"/>
  <c r="B83" i="32"/>
  <c r="C83" i="32"/>
  <c r="D83" i="32"/>
  <c r="E83" i="32"/>
  <c r="A84" i="32"/>
  <c r="B84" i="32"/>
  <c r="C84" i="32"/>
  <c r="D84" i="32"/>
  <c r="E84" i="32"/>
  <c r="A85" i="32"/>
  <c r="B85" i="32"/>
  <c r="C85" i="32"/>
  <c r="D85" i="32"/>
  <c r="E85" i="32"/>
  <c r="A86" i="32"/>
  <c r="B86" i="32"/>
  <c r="C86" i="32"/>
  <c r="D86" i="32"/>
  <c r="E86" i="32"/>
  <c r="A87" i="32"/>
  <c r="B87" i="32"/>
  <c r="C87" i="32"/>
  <c r="D87" i="32"/>
  <c r="E87" i="32"/>
  <c r="A88" i="32"/>
  <c r="B88" i="32"/>
  <c r="C88" i="32"/>
  <c r="D88" i="32"/>
  <c r="E88" i="32"/>
  <c r="A89" i="32"/>
  <c r="B89" i="32"/>
  <c r="C89" i="32"/>
  <c r="D89" i="32"/>
  <c r="E89" i="32"/>
  <c r="A90" i="32"/>
  <c r="B90" i="32"/>
  <c r="C90" i="32"/>
  <c r="D90" i="32"/>
  <c r="E90" i="32"/>
  <c r="A91" i="32"/>
  <c r="B91" i="32"/>
  <c r="C91" i="32"/>
  <c r="D91" i="32"/>
  <c r="E91" i="32"/>
  <c r="A92" i="32"/>
  <c r="B92" i="32"/>
  <c r="C92" i="32"/>
  <c r="D92" i="32"/>
  <c r="E92" i="32"/>
  <c r="A93" i="32"/>
  <c r="B93" i="32"/>
  <c r="C93" i="32"/>
  <c r="D93" i="32"/>
  <c r="E93" i="32"/>
  <c r="A77" i="32"/>
  <c r="B77" i="32"/>
  <c r="C77" i="32"/>
  <c r="D77" i="32"/>
  <c r="E77" i="32"/>
  <c r="A78" i="32"/>
  <c r="B78" i="32"/>
  <c r="C78" i="32"/>
  <c r="D78" i="32"/>
  <c r="E78" i="32"/>
  <c r="A79" i="32"/>
  <c r="B79" i="32"/>
  <c r="C79" i="32"/>
  <c r="D79" i="32"/>
  <c r="E79" i="32"/>
  <c r="A80" i="32"/>
  <c r="B80" i="32"/>
  <c r="C80" i="32"/>
  <c r="D80" i="32"/>
  <c r="E80" i="32"/>
  <c r="B76" i="32"/>
  <c r="C76" i="32"/>
  <c r="D76" i="32"/>
  <c r="E76" i="32"/>
  <c r="A76" i="32"/>
  <c r="A7" i="32"/>
  <c r="B7" i="32"/>
  <c r="L7" i="32" s="1"/>
  <c r="C7" i="32"/>
  <c r="E7" i="32"/>
  <c r="F7" i="32"/>
  <c r="G7" i="32"/>
  <c r="H7" i="32"/>
  <c r="I7" i="32"/>
  <c r="A8" i="32"/>
  <c r="F8" i="32"/>
  <c r="G8" i="32"/>
  <c r="H8" i="32"/>
  <c r="I8" i="32"/>
  <c r="A9" i="32"/>
  <c r="F9" i="32"/>
  <c r="G9" i="32"/>
  <c r="H9" i="32"/>
  <c r="I9" i="32"/>
  <c r="A10" i="32"/>
  <c r="F10" i="32"/>
  <c r="G10" i="32"/>
  <c r="H10" i="32"/>
  <c r="I10" i="32"/>
  <c r="A11" i="32"/>
  <c r="F11" i="32"/>
  <c r="G11" i="32"/>
  <c r="H11" i="32"/>
  <c r="I11" i="32"/>
  <c r="A12" i="32"/>
  <c r="F12" i="32"/>
  <c r="G12" i="32"/>
  <c r="H12" i="32"/>
  <c r="I12" i="32"/>
  <c r="B6" i="32"/>
  <c r="C6" i="32"/>
  <c r="D6" i="32"/>
  <c r="E6" i="32"/>
  <c r="F6" i="32"/>
  <c r="G6" i="32"/>
  <c r="H6" i="32"/>
  <c r="I6" i="32"/>
  <c r="A6" i="32"/>
  <c r="A38" i="32"/>
  <c r="B38" i="32"/>
  <c r="L38" i="32" s="1"/>
  <c r="C38" i="32"/>
  <c r="E38" i="32"/>
  <c r="F38" i="32"/>
  <c r="G38" i="32"/>
  <c r="H38" i="32"/>
  <c r="A39" i="32"/>
  <c r="B39" i="32"/>
  <c r="L39" i="32" s="1"/>
  <c r="C39" i="32"/>
  <c r="E39" i="32"/>
  <c r="F39" i="32"/>
  <c r="G39" i="32"/>
  <c r="H39" i="32"/>
  <c r="A40" i="32"/>
  <c r="B40" i="32"/>
  <c r="L40" i="32" s="1"/>
  <c r="C40" i="32"/>
  <c r="E40" i="32"/>
  <c r="F40" i="32"/>
  <c r="G40" i="32"/>
  <c r="H40" i="32"/>
  <c r="A41" i="32"/>
  <c r="B41" i="32"/>
  <c r="L41" i="32" s="1"/>
  <c r="C41" i="32"/>
  <c r="E41" i="32"/>
  <c r="F41" i="32"/>
  <c r="G41" i="32"/>
  <c r="H41" i="32"/>
  <c r="A42" i="32"/>
  <c r="B42" i="32"/>
  <c r="L42" i="32" s="1"/>
  <c r="C42" i="32"/>
  <c r="E42" i="32"/>
  <c r="F42" i="32"/>
  <c r="G42" i="32"/>
  <c r="H42" i="32"/>
  <c r="A43" i="32"/>
  <c r="B43" i="32"/>
  <c r="L43" i="32" s="1"/>
  <c r="C43" i="32"/>
  <c r="E43" i="32"/>
  <c r="F43" i="32"/>
  <c r="G43" i="32"/>
  <c r="H43" i="32"/>
  <c r="G37" i="32"/>
  <c r="H37" i="32"/>
  <c r="E37" i="32"/>
  <c r="F37" i="32"/>
  <c r="B37" i="32"/>
  <c r="C37" i="32"/>
  <c r="D37" i="32"/>
  <c r="A37" i="32"/>
  <c r="G4" i="32"/>
  <c r="B2" i="32"/>
  <c r="O3" i="24"/>
  <c r="P72" i="24"/>
  <c r="P73" i="24"/>
  <c r="P74" i="24"/>
  <c r="P75" i="24"/>
  <c r="P76" i="24"/>
  <c r="P77" i="24"/>
  <c r="P78" i="24"/>
  <c r="P79" i="24"/>
  <c r="P80" i="24"/>
  <c r="P81" i="24"/>
  <c r="P82" i="24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O4" i="24"/>
  <c r="J3" i="8"/>
  <c r="I3" i="8" s="1"/>
  <c r="K3" i="8"/>
  <c r="J4" i="8"/>
  <c r="B4" i="8" s="1"/>
  <c r="K4" i="8"/>
  <c r="J5" i="8"/>
  <c r="K5" i="8"/>
  <c r="J6" i="8"/>
  <c r="O6" i="8" s="1"/>
  <c r="K6" i="8"/>
  <c r="J7" i="8"/>
  <c r="I7" i="8" s="1"/>
  <c r="A7" i="8" s="1"/>
  <c r="K7" i="8"/>
  <c r="J8" i="8"/>
  <c r="N8" i="8" s="1"/>
  <c r="K8" i="8"/>
  <c r="J9" i="8"/>
  <c r="O9" i="8" s="1"/>
  <c r="K9" i="8"/>
  <c r="J10" i="8"/>
  <c r="M10" i="8" s="1"/>
  <c r="K10" i="8"/>
  <c r="J11" i="8"/>
  <c r="D11" i="8" s="1"/>
  <c r="K11" i="8"/>
  <c r="J12" i="8"/>
  <c r="E12" i="8" s="1"/>
  <c r="K12" i="8"/>
  <c r="J13" i="8"/>
  <c r="L13" i="8" s="1"/>
  <c r="K13" i="8"/>
  <c r="J14" i="8"/>
  <c r="A14" i="8" s="1"/>
  <c r="K14" i="8"/>
  <c r="J15" i="8"/>
  <c r="K15" i="8"/>
  <c r="J16" i="8"/>
  <c r="E16" i="8" s="1"/>
  <c r="K16" i="8"/>
  <c r="J17" i="8"/>
  <c r="K17" i="8"/>
  <c r="J18" i="8"/>
  <c r="E18" i="8" s="1"/>
  <c r="K18" i="8"/>
  <c r="J19" i="8"/>
  <c r="M19" i="8" s="1"/>
  <c r="K19" i="8"/>
  <c r="J20" i="8"/>
  <c r="E20" i="8" s="1"/>
  <c r="K20" i="8"/>
  <c r="J21" i="8"/>
  <c r="R21" i="8" s="1"/>
  <c r="K21" i="8"/>
  <c r="J22" i="8"/>
  <c r="A22" i="8" s="1"/>
  <c r="K22" i="8"/>
  <c r="J23" i="8"/>
  <c r="K23" i="8"/>
  <c r="J24" i="8"/>
  <c r="E24" i="8" s="1"/>
  <c r="K24" i="8"/>
  <c r="J25" i="8"/>
  <c r="B25" i="8" s="1"/>
  <c r="K25" i="8"/>
  <c r="J26" i="8"/>
  <c r="L26" i="8" s="1"/>
  <c r="K26" i="8"/>
  <c r="J27" i="8"/>
  <c r="M27" i="8" s="1"/>
  <c r="K27" i="8"/>
  <c r="J28" i="8"/>
  <c r="F28" i="8" s="1"/>
  <c r="K28" i="8"/>
  <c r="J29" i="8"/>
  <c r="A29" i="8" s="1"/>
  <c r="K29" i="8"/>
  <c r="J30" i="8"/>
  <c r="C30" i="8" s="1"/>
  <c r="K30" i="8"/>
  <c r="R9" i="26"/>
  <c r="B3" i="26"/>
  <c r="R11" i="25"/>
  <c r="J4" i="24"/>
  <c r="I4" i="24" s="1"/>
  <c r="K4" i="24"/>
  <c r="J5" i="24"/>
  <c r="B5" i="24" s="1"/>
  <c r="K5" i="24"/>
  <c r="O5" i="24"/>
  <c r="J6" i="24"/>
  <c r="K6" i="24"/>
  <c r="O6" i="24"/>
  <c r="J7" i="24"/>
  <c r="K7" i="24"/>
  <c r="O7" i="24"/>
  <c r="J8" i="24"/>
  <c r="K8" i="24"/>
  <c r="O8" i="24"/>
  <c r="J9" i="24"/>
  <c r="B9" i="24" s="1"/>
  <c r="K9" i="24"/>
  <c r="O9" i="24"/>
  <c r="J10" i="24"/>
  <c r="L10" i="24" s="1"/>
  <c r="K10" i="24"/>
  <c r="O10" i="24"/>
  <c r="J11" i="24"/>
  <c r="M11" i="24" s="1"/>
  <c r="K11" i="24"/>
  <c r="O11" i="24"/>
  <c r="J12" i="24"/>
  <c r="B12" i="24" s="1"/>
  <c r="K12" i="24"/>
  <c r="O12" i="24"/>
  <c r="J13" i="24"/>
  <c r="A13" i="24" s="1"/>
  <c r="K13" i="24"/>
  <c r="O13" i="24"/>
  <c r="J14" i="24"/>
  <c r="D14" i="24" s="1"/>
  <c r="K14" i="24"/>
  <c r="O14" i="24"/>
  <c r="J15" i="24"/>
  <c r="B15" i="24" s="1"/>
  <c r="K15" i="24"/>
  <c r="O15" i="24"/>
  <c r="J16" i="24"/>
  <c r="K16" i="24"/>
  <c r="O16" i="24"/>
  <c r="J17" i="24"/>
  <c r="K17" i="24"/>
  <c r="O17" i="24"/>
  <c r="J18" i="24"/>
  <c r="K18" i="24"/>
  <c r="O18" i="24"/>
  <c r="J19" i="24"/>
  <c r="K19" i="24"/>
  <c r="O19" i="24"/>
  <c r="J20" i="24"/>
  <c r="K20" i="24"/>
  <c r="O20" i="24"/>
  <c r="J21" i="24"/>
  <c r="B21" i="24" s="1"/>
  <c r="K21" i="24"/>
  <c r="O21" i="24"/>
  <c r="J22" i="24"/>
  <c r="A22" i="24" s="1"/>
  <c r="K22" i="24"/>
  <c r="O22" i="24"/>
  <c r="J23" i="24"/>
  <c r="L23" i="24" s="1"/>
  <c r="K23" i="24"/>
  <c r="O23" i="24"/>
  <c r="J24" i="24"/>
  <c r="K24" i="24"/>
  <c r="O24" i="24"/>
  <c r="J25" i="24"/>
  <c r="C25" i="24" s="1"/>
  <c r="K25" i="24"/>
  <c r="O25" i="24"/>
  <c r="J26" i="24"/>
  <c r="A26" i="24" s="1"/>
  <c r="K26" i="24"/>
  <c r="O26" i="24"/>
  <c r="J27" i="24"/>
  <c r="B27" i="24" s="1"/>
  <c r="K27" i="24"/>
  <c r="O27" i="24"/>
  <c r="J28" i="24"/>
  <c r="A28" i="24" s="1"/>
  <c r="K28" i="24"/>
  <c r="O28" i="24"/>
  <c r="J29" i="24"/>
  <c r="R29" i="24" s="1"/>
  <c r="K29" i="24"/>
  <c r="O29" i="24"/>
  <c r="K3" i="24"/>
  <c r="J3" i="24"/>
  <c r="B3" i="16"/>
  <c r="K2" i="8"/>
  <c r="J2" i="8"/>
  <c r="B2" i="8" s="1"/>
  <c r="C8" i="32"/>
  <c r="E8" i="32"/>
  <c r="D13" i="13"/>
  <c r="D19" i="13" s="1"/>
  <c r="D25" i="13" s="1"/>
  <c r="D31" i="13" s="1"/>
  <c r="D14" i="13"/>
  <c r="D20" i="13" s="1"/>
  <c r="D26" i="13" s="1"/>
  <c r="D32" i="13" s="1"/>
  <c r="D15" i="13"/>
  <c r="D21" i="13" s="1"/>
  <c r="D27" i="13"/>
  <c r="D33" i="13" s="1"/>
  <c r="D16" i="13"/>
  <c r="D22" i="13" s="1"/>
  <c r="D28" i="13" s="1"/>
  <c r="D34" i="13" s="1"/>
  <c r="D17" i="13"/>
  <c r="D23" i="13" s="1"/>
  <c r="D29" i="13" s="1"/>
  <c r="D35" i="13" s="1"/>
  <c r="D18" i="13"/>
  <c r="D24" i="13" s="1"/>
  <c r="D30" i="13" s="1"/>
  <c r="D36" i="13" s="1"/>
  <c r="D39" i="13"/>
  <c r="D41" i="13" s="1"/>
  <c r="D43" i="13" s="1"/>
  <c r="D45" i="13" s="1"/>
  <c r="D47" i="13" s="1"/>
  <c r="D49" i="13" s="1"/>
  <c r="D51" i="13" s="1"/>
  <c r="D53" i="13" s="1"/>
  <c r="D40" i="13"/>
  <c r="D42" i="13" s="1"/>
  <c r="D44" i="13" s="1"/>
  <c r="D46" i="13" s="1"/>
  <c r="D48" i="13" s="1"/>
  <c r="D50" i="13" s="1"/>
  <c r="D52" i="13" s="1"/>
  <c r="D54" i="13" s="1"/>
  <c r="N50" i="13"/>
  <c r="N51" i="13"/>
  <c r="P57" i="13"/>
  <c r="P58" i="13"/>
  <c r="N59" i="13"/>
  <c r="D6" i="7"/>
  <c r="D11" i="7" s="1"/>
  <c r="D16" i="7" s="1"/>
  <c r="D21" i="7" s="1"/>
  <c r="D26" i="7" s="1"/>
  <c r="D7" i="7"/>
  <c r="D12" i="7" s="1"/>
  <c r="D17" i="7" s="1"/>
  <c r="D22" i="7" s="1"/>
  <c r="D27" i="7" s="1"/>
  <c r="D8" i="7"/>
  <c r="D13" i="7" s="1"/>
  <c r="D18" i="7" s="1"/>
  <c r="D23" i="7" s="1"/>
  <c r="D28" i="7" s="1"/>
  <c r="D9" i="7"/>
  <c r="D14" i="7" s="1"/>
  <c r="D19" i="7" s="1"/>
  <c r="D24" i="7" s="1"/>
  <c r="D29" i="7" s="1"/>
  <c r="D10" i="7"/>
  <c r="D15" i="7" s="1"/>
  <c r="D20" i="7" s="1"/>
  <c r="D25" i="7" s="1"/>
  <c r="D30" i="7" s="1"/>
  <c r="D34" i="7"/>
  <c r="D37" i="7"/>
  <c r="D40" i="7" s="1"/>
  <c r="D43" i="7"/>
  <c r="D46" i="7" s="1"/>
  <c r="D49" i="7" s="1"/>
  <c r="D52" i="7" s="1"/>
  <c r="D55" i="7" s="1"/>
  <c r="D35" i="7"/>
  <c r="D38" i="7" s="1"/>
  <c r="D41" i="7" s="1"/>
  <c r="D44" i="7" s="1"/>
  <c r="D47" i="7" s="1"/>
  <c r="D50" i="7" s="1"/>
  <c r="D53" i="7" s="1"/>
  <c r="D56" i="7" s="1"/>
  <c r="D36" i="7"/>
  <c r="D39" i="7"/>
  <c r="D42" i="7" s="1"/>
  <c r="D45" i="7" s="1"/>
  <c r="D48" i="7" s="1"/>
  <c r="D51" i="7" s="1"/>
  <c r="D54" i="7" s="1"/>
  <c r="D57" i="7" s="1"/>
  <c r="D85" i="7"/>
  <c r="D92" i="7" s="1"/>
  <c r="D99" i="7" s="1"/>
  <c r="D106" i="7" s="1"/>
  <c r="D113" i="7" s="1"/>
  <c r="D120" i="7" s="1"/>
  <c r="D86" i="7"/>
  <c r="D93" i="7" s="1"/>
  <c r="D100" i="7" s="1"/>
  <c r="D107" i="7" s="1"/>
  <c r="D114" i="7" s="1"/>
  <c r="D121" i="7" s="1"/>
  <c r="D87" i="7"/>
  <c r="D94" i="7" s="1"/>
  <c r="D101" i="7" s="1"/>
  <c r="D108" i="7" s="1"/>
  <c r="D115" i="7" s="1"/>
  <c r="D122" i="7" s="1"/>
  <c r="D88" i="7"/>
  <c r="D95" i="7"/>
  <c r="D102" i="7" s="1"/>
  <c r="D109" i="7" s="1"/>
  <c r="D116" i="7" s="1"/>
  <c r="D123" i="7" s="1"/>
  <c r="D89" i="7"/>
  <c r="D96" i="7" s="1"/>
  <c r="D103" i="7" s="1"/>
  <c r="D110" i="7" s="1"/>
  <c r="D117" i="7" s="1"/>
  <c r="D124" i="7" s="1"/>
  <c r="D90" i="7"/>
  <c r="D97" i="7"/>
  <c r="D104" i="7" s="1"/>
  <c r="D111" i="7" s="1"/>
  <c r="D118" i="7" s="1"/>
  <c r="D125" i="7" s="1"/>
  <c r="D91" i="7"/>
  <c r="D98" i="7" s="1"/>
  <c r="D105" i="7" s="1"/>
  <c r="D112" i="7" s="1"/>
  <c r="D119" i="7" s="1"/>
  <c r="D126" i="7" s="1"/>
  <c r="B175" i="32"/>
  <c r="E9" i="32"/>
  <c r="B173" i="32"/>
  <c r="V235" i="27"/>
  <c r="P5" i="25"/>
  <c r="B1" i="32"/>
  <c r="C1" i="32" s="1"/>
  <c r="B174" i="32"/>
  <c r="C174" i="32"/>
  <c r="F174" i="32" s="1"/>
  <c r="E174" i="32" s="1"/>
  <c r="E10" i="32"/>
  <c r="AF13" i="27"/>
  <c r="AF17" i="27"/>
  <c r="C175" i="32"/>
  <c r="F175" i="32" s="1"/>
  <c r="E175" i="32" s="1"/>
  <c r="C173" i="32"/>
  <c r="F173" i="32" s="1"/>
  <c r="E173" i="32" s="1"/>
  <c r="AC31" i="16"/>
  <c r="AA15" i="16"/>
  <c r="P4" i="25"/>
  <c r="P23" i="16"/>
  <c r="W23" i="16" s="1"/>
  <c r="AC15" i="16"/>
  <c r="C9" i="32"/>
  <c r="C10" i="32"/>
  <c r="B2" i="11"/>
  <c r="C3" i="11" s="1"/>
  <c r="C45" i="11"/>
  <c r="D45" i="11" s="1"/>
  <c r="E45" i="11" s="1"/>
  <c r="F45" i="11" s="1"/>
  <c r="G45" i="11" s="1"/>
  <c r="H45" i="11" s="1"/>
  <c r="I45" i="11" s="1"/>
  <c r="J45" i="11" s="1"/>
  <c r="K45" i="11" s="1"/>
  <c r="L45" i="11" s="1"/>
  <c r="M45" i="11" s="1"/>
  <c r="N45" i="11" s="1"/>
  <c r="O45" i="11" s="1"/>
  <c r="P45" i="11" s="1"/>
  <c r="Q45" i="11" s="1"/>
  <c r="R45" i="11" s="1"/>
  <c r="S45" i="11" s="1"/>
  <c r="T45" i="11" s="1"/>
  <c r="U45" i="11" s="1"/>
  <c r="V45" i="11" s="1"/>
  <c r="W45" i="11" s="1"/>
  <c r="X45" i="11" s="1"/>
  <c r="Y45" i="11" s="1"/>
  <c r="Z45" i="11" s="1"/>
  <c r="AA45" i="11" s="1"/>
  <c r="C23" i="11"/>
  <c r="D23" i="11" s="1"/>
  <c r="E23" i="11" s="1"/>
  <c r="F23" i="11" s="1"/>
  <c r="G23" i="11" s="1"/>
  <c r="H23" i="11" s="1"/>
  <c r="I23" i="11" s="1"/>
  <c r="J23" i="11" s="1"/>
  <c r="K23" i="11" s="1"/>
  <c r="L23" i="11" s="1"/>
  <c r="M23" i="11" s="1"/>
  <c r="N23" i="11" s="1"/>
  <c r="O23" i="11" s="1"/>
  <c r="P23" i="11" s="1"/>
  <c r="Q23" i="11" s="1"/>
  <c r="R23" i="11" s="1"/>
  <c r="S23" i="11" s="1"/>
  <c r="T23" i="11" s="1"/>
  <c r="U23" i="11" s="1"/>
  <c r="V23" i="11" s="1"/>
  <c r="W23" i="11" s="1"/>
  <c r="X23" i="11" s="1"/>
  <c r="Y23" i="11" s="1"/>
  <c r="Z23" i="11" s="1"/>
  <c r="AA23" i="11" s="1"/>
  <c r="B9" i="32"/>
  <c r="L9" i="32" s="1"/>
  <c r="B10" i="32"/>
  <c r="L10" i="32" s="1"/>
  <c r="B8" i="32"/>
  <c r="L8" i="32" s="1"/>
  <c r="C11" i="32"/>
  <c r="C12" i="32"/>
  <c r="E12" i="32"/>
  <c r="E11" i="32"/>
  <c r="E3" i="27"/>
  <c r="G35" i="16"/>
  <c r="B11" i="32"/>
  <c r="L11" i="32" s="1"/>
  <c r="B12" i="32"/>
  <c r="L12" i="32" s="1"/>
  <c r="B28" i="13"/>
  <c r="A28" i="13" s="1"/>
  <c r="E28" i="13" s="1"/>
  <c r="B21" i="7"/>
  <c r="A21" i="7" s="1"/>
  <c r="E21" i="7" s="1"/>
  <c r="D11" i="32"/>
  <c r="B195" i="32"/>
  <c r="C31" i="11"/>
  <c r="D31" i="11" s="1"/>
  <c r="E31" i="11" s="1"/>
  <c r="F31" i="11" s="1"/>
  <c r="G31" i="11" s="1"/>
  <c r="H31" i="11" s="1"/>
  <c r="I31" i="11" s="1"/>
  <c r="J31" i="11" s="1"/>
  <c r="K31" i="11" s="1"/>
  <c r="L31" i="11" s="1"/>
  <c r="M31" i="11" s="1"/>
  <c r="N31" i="11" s="1"/>
  <c r="O31" i="11" s="1"/>
  <c r="P31" i="11" s="1"/>
  <c r="Q31" i="11" s="1"/>
  <c r="R31" i="11" s="1"/>
  <c r="S31" i="11" s="1"/>
  <c r="T31" i="11" s="1"/>
  <c r="U31" i="11" s="1"/>
  <c r="V31" i="11" s="1"/>
  <c r="W31" i="11" s="1"/>
  <c r="X31" i="11" s="1"/>
  <c r="Y31" i="11" s="1"/>
  <c r="Z31" i="11" s="1"/>
  <c r="AA31" i="11" s="1"/>
  <c r="G46" i="13"/>
  <c r="E55" i="7"/>
  <c r="E57" i="7"/>
  <c r="E52" i="7"/>
  <c r="E52" i="13"/>
  <c r="E53" i="13"/>
  <c r="E54" i="13"/>
  <c r="E51" i="13"/>
  <c r="E54" i="7"/>
  <c r="I3" i="24" l="1"/>
  <c r="P3" i="24" s="1"/>
  <c r="P3" i="16"/>
  <c r="W3" i="16" s="1"/>
  <c r="B4" i="13"/>
  <c r="T217" i="8"/>
  <c r="T213" i="8"/>
  <c r="T212" i="8"/>
  <c r="T216" i="8"/>
  <c r="T214" i="8"/>
  <c r="T215" i="8"/>
  <c r="T184" i="8"/>
  <c r="T187" i="8"/>
  <c r="T186" i="8"/>
  <c r="T185" i="8"/>
  <c r="T182" i="8"/>
  <c r="T183" i="8"/>
  <c r="T153" i="8"/>
  <c r="T155" i="8"/>
  <c r="T154" i="8"/>
  <c r="T157" i="8"/>
  <c r="T152" i="8"/>
  <c r="T156" i="8"/>
  <c r="T127" i="8"/>
  <c r="T123" i="8"/>
  <c r="T126" i="8"/>
  <c r="T122" i="8"/>
  <c r="T93" i="8"/>
  <c r="T96" i="8"/>
  <c r="T125" i="8"/>
  <c r="T124" i="8"/>
  <c r="T97" i="8"/>
  <c r="T94" i="8"/>
  <c r="T92" i="8"/>
  <c r="T95" i="8"/>
  <c r="T63" i="8"/>
  <c r="T67" i="8"/>
  <c r="T64" i="8"/>
  <c r="T62" i="8"/>
  <c r="T34" i="8"/>
  <c r="T36" i="8"/>
  <c r="T66" i="8"/>
  <c r="T65" i="8"/>
  <c r="T37" i="8"/>
  <c r="T35" i="8"/>
  <c r="T32" i="8"/>
  <c r="T33" i="8"/>
  <c r="S187" i="26"/>
  <c r="S184" i="26"/>
  <c r="S192" i="26"/>
  <c r="S199" i="26"/>
  <c r="T3" i="26"/>
  <c r="T188" i="26"/>
  <c r="T189" i="26"/>
  <c r="T191" i="26"/>
  <c r="T192" i="26"/>
  <c r="T193" i="26"/>
  <c r="T195" i="26"/>
  <c r="T196" i="26"/>
  <c r="T197" i="26"/>
  <c r="T202" i="26"/>
  <c r="T203" i="26"/>
  <c r="T183" i="26"/>
  <c r="T184" i="26"/>
  <c r="T185" i="26"/>
  <c r="T186" i="26"/>
  <c r="T198" i="26"/>
  <c r="T199" i="26"/>
  <c r="T206" i="26"/>
  <c r="T207" i="26"/>
  <c r="T210" i="26"/>
  <c r="T190" i="26"/>
  <c r="T200" i="26"/>
  <c r="T201" i="26"/>
  <c r="T187" i="26"/>
  <c r="T194" i="26"/>
  <c r="T182" i="26"/>
  <c r="T204" i="26"/>
  <c r="T205" i="26"/>
  <c r="T208" i="26"/>
  <c r="T209" i="26"/>
  <c r="T153" i="26"/>
  <c r="T154" i="26"/>
  <c r="T158" i="26"/>
  <c r="T159" i="26"/>
  <c r="T155" i="26"/>
  <c r="T160" i="26"/>
  <c r="T161" i="26"/>
  <c r="T157" i="26"/>
  <c r="T163" i="26"/>
  <c r="T164" i="26"/>
  <c r="T169" i="26"/>
  <c r="T170" i="26"/>
  <c r="T171" i="26"/>
  <c r="T177" i="26"/>
  <c r="T178" i="26"/>
  <c r="T179" i="26"/>
  <c r="T156" i="26"/>
  <c r="T165" i="26"/>
  <c r="T166" i="26"/>
  <c r="T172" i="26"/>
  <c r="T167" i="26"/>
  <c r="T173" i="26"/>
  <c r="T174" i="26"/>
  <c r="T175" i="26"/>
  <c r="T152" i="26"/>
  <c r="T162" i="26"/>
  <c r="T168" i="26"/>
  <c r="T176" i="26"/>
  <c r="T123" i="26"/>
  <c r="T144" i="26"/>
  <c r="T145" i="26"/>
  <c r="T147" i="26"/>
  <c r="T124" i="26"/>
  <c r="T125" i="26"/>
  <c r="T127" i="26"/>
  <c r="T128" i="26"/>
  <c r="T129" i="26"/>
  <c r="T131" i="26"/>
  <c r="T132" i="26"/>
  <c r="T133" i="26"/>
  <c r="T135" i="26"/>
  <c r="T136" i="26"/>
  <c r="T137" i="26"/>
  <c r="T139" i="26"/>
  <c r="T140" i="26"/>
  <c r="T141" i="26"/>
  <c r="T143" i="26"/>
  <c r="T146" i="26"/>
  <c r="T126" i="26"/>
  <c r="T130" i="26"/>
  <c r="T134" i="26"/>
  <c r="T138" i="26"/>
  <c r="T142" i="26"/>
  <c r="T122" i="26"/>
  <c r="T148" i="26"/>
  <c r="T149" i="26"/>
  <c r="T63" i="26"/>
  <c r="T67" i="26"/>
  <c r="T71" i="26"/>
  <c r="T75" i="26"/>
  <c r="T80" i="26"/>
  <c r="T84" i="26"/>
  <c r="T88" i="26"/>
  <c r="T100" i="26"/>
  <c r="T101" i="26"/>
  <c r="T106" i="26"/>
  <c r="T107" i="26"/>
  <c r="T116" i="26"/>
  <c r="T117" i="26"/>
  <c r="T77" i="26"/>
  <c r="T78" i="26"/>
  <c r="T81" i="26"/>
  <c r="T82" i="26"/>
  <c r="T85" i="26"/>
  <c r="T86" i="26"/>
  <c r="T89" i="26"/>
  <c r="T96" i="26"/>
  <c r="T97" i="26"/>
  <c r="T102" i="26"/>
  <c r="T103" i="26"/>
  <c r="T112" i="26"/>
  <c r="T113" i="26"/>
  <c r="T118" i="26"/>
  <c r="T119" i="26"/>
  <c r="T92" i="26"/>
  <c r="T64" i="26"/>
  <c r="T65" i="26"/>
  <c r="T68" i="26"/>
  <c r="T69" i="26"/>
  <c r="T72" i="26"/>
  <c r="T73" i="26"/>
  <c r="T76" i="26"/>
  <c r="T79" i="26"/>
  <c r="T83" i="26"/>
  <c r="T87" i="26"/>
  <c r="T93" i="26"/>
  <c r="T98" i="26"/>
  <c r="T99" i="26"/>
  <c r="T108" i="26"/>
  <c r="T109" i="26"/>
  <c r="T114" i="26"/>
  <c r="T115" i="26"/>
  <c r="T66" i="26"/>
  <c r="T70" i="26"/>
  <c r="T74" i="26"/>
  <c r="T94" i="26"/>
  <c r="T95" i="26"/>
  <c r="T104" i="26"/>
  <c r="T105" i="26"/>
  <c r="T110" i="26"/>
  <c r="T111" i="26"/>
  <c r="T62" i="26"/>
  <c r="T35" i="26"/>
  <c r="T40" i="26"/>
  <c r="T43" i="26"/>
  <c r="T46" i="26"/>
  <c r="T47" i="26"/>
  <c r="T33" i="26"/>
  <c r="T36" i="26"/>
  <c r="T37" i="26"/>
  <c r="T41" i="26"/>
  <c r="T44" i="26"/>
  <c r="T48" i="26"/>
  <c r="T56" i="26"/>
  <c r="T59" i="26"/>
  <c r="T34" i="26"/>
  <c r="T38" i="26"/>
  <c r="T42" i="26"/>
  <c r="T52" i="26"/>
  <c r="T57" i="26"/>
  <c r="T58" i="26"/>
  <c r="T39" i="26"/>
  <c r="T45" i="26"/>
  <c r="T49" i="26"/>
  <c r="T50" i="26"/>
  <c r="T51" i="26"/>
  <c r="T53" i="26"/>
  <c r="T54" i="26"/>
  <c r="T55" i="26"/>
  <c r="T32" i="26"/>
  <c r="T3" i="48"/>
  <c r="R3" i="48" s="1"/>
  <c r="H14" i="16"/>
  <c r="H21" i="16"/>
  <c r="B22" i="13"/>
  <c r="A22" i="13" s="1"/>
  <c r="E22" i="13" s="1"/>
  <c r="AC21" i="16"/>
  <c r="B16" i="7"/>
  <c r="A16" i="7" s="1"/>
  <c r="E16" i="7" s="1"/>
  <c r="D33" i="16"/>
  <c r="H41" i="16"/>
  <c r="E21" i="16"/>
  <c r="G45" i="16"/>
  <c r="Z33" i="16"/>
  <c r="AB41" i="16"/>
  <c r="I21" i="16"/>
  <c r="AC49" i="16"/>
  <c r="AB45" i="16"/>
  <c r="Q25" i="16"/>
  <c r="X25" i="16" s="1"/>
  <c r="G33" i="16"/>
  <c r="R23" i="26"/>
  <c r="AC5" i="16"/>
  <c r="H37" i="16"/>
  <c r="G41" i="16"/>
  <c r="P45" i="16"/>
  <c r="W45" i="16" s="1"/>
  <c r="H17" i="16"/>
  <c r="AC37" i="16"/>
  <c r="Y37" i="16"/>
  <c r="G37" i="16"/>
  <c r="P17" i="16"/>
  <c r="W17" i="16" s="1"/>
  <c r="E37" i="16"/>
  <c r="I41" i="16"/>
  <c r="P5" i="16"/>
  <c r="W5" i="16" s="1"/>
  <c r="Y5" i="16"/>
  <c r="P21" i="16"/>
  <c r="W21" i="16" s="1"/>
  <c r="AC25" i="16"/>
  <c r="D37" i="16"/>
  <c r="Z45" i="16"/>
  <c r="H45" i="16"/>
  <c r="Q45" i="16"/>
  <c r="X45" i="16" s="1"/>
  <c r="G25" i="16"/>
  <c r="I25" i="16"/>
  <c r="H33" i="16"/>
  <c r="Q17" i="16"/>
  <c r="X17" i="16" s="1"/>
  <c r="O37" i="16"/>
  <c r="V37" i="16" s="1"/>
  <c r="Q41" i="16"/>
  <c r="X41" i="16" s="1"/>
  <c r="AA41" i="16"/>
  <c r="P41" i="16"/>
  <c r="W41" i="16" s="1"/>
  <c r="O21" i="16"/>
  <c r="V21" i="16" s="1"/>
  <c r="Z21" i="16"/>
  <c r="AC33" i="16"/>
  <c r="D41" i="16"/>
  <c r="AA37" i="16"/>
  <c r="I45" i="16"/>
  <c r="O45" i="16"/>
  <c r="V45" i="16" s="1"/>
  <c r="D45" i="16"/>
  <c r="E25" i="16"/>
  <c r="R11" i="26"/>
  <c r="I33" i="16"/>
  <c r="I37" i="16"/>
  <c r="Y41" i="16"/>
  <c r="R27" i="26"/>
  <c r="AA21" i="16"/>
  <c r="D25" i="16"/>
  <c r="G21" i="16"/>
  <c r="Y33" i="16"/>
  <c r="Q5" i="16"/>
  <c r="X5" i="16" s="1"/>
  <c r="O17" i="16"/>
  <c r="V17" i="16" s="1"/>
  <c r="Q37" i="16"/>
  <c r="X37" i="16" s="1"/>
  <c r="AB37" i="16"/>
  <c r="Z41" i="16"/>
  <c r="E41" i="16"/>
  <c r="O41" i="16"/>
  <c r="V41" i="16" s="1"/>
  <c r="G5" i="16"/>
  <c r="AB5" i="16" s="1"/>
  <c r="D21" i="16"/>
  <c r="Y21" i="16"/>
  <c r="AB21" i="16"/>
  <c r="Z37" i="16"/>
  <c r="H5" i="16"/>
  <c r="I29" i="16"/>
  <c r="Y45" i="16"/>
  <c r="E45" i="16"/>
  <c r="AC45" i="16"/>
  <c r="Y25" i="16"/>
  <c r="B6" i="7"/>
  <c r="A6" i="7" s="1"/>
  <c r="E6" i="7" s="1"/>
  <c r="Y19" i="16"/>
  <c r="B26" i="7"/>
  <c r="A26" i="7" s="1"/>
  <c r="E26" i="7" s="1"/>
  <c r="AC39" i="16"/>
  <c r="D12" i="32"/>
  <c r="B10" i="13"/>
  <c r="B8" i="13" s="1"/>
  <c r="A8" i="13" s="1"/>
  <c r="E8" i="13" s="1"/>
  <c r="N29" i="24"/>
  <c r="M20" i="8"/>
  <c r="E26" i="8"/>
  <c r="O24" i="16"/>
  <c r="V24" i="16" s="1"/>
  <c r="I21" i="24"/>
  <c r="AC28" i="16"/>
  <c r="H36" i="16"/>
  <c r="F30" i="8"/>
  <c r="R28" i="8"/>
  <c r="R25" i="24"/>
  <c r="Z44" i="16"/>
  <c r="P8" i="16"/>
  <c r="W8" i="16" s="1"/>
  <c r="H28" i="16"/>
  <c r="L20" i="8"/>
  <c r="I14" i="8"/>
  <c r="D22" i="24"/>
  <c r="O28" i="16"/>
  <c r="V28" i="16" s="1"/>
  <c r="P44" i="16"/>
  <c r="W44" i="16" s="1"/>
  <c r="P12" i="8"/>
  <c r="M22" i="8"/>
  <c r="M18" i="8"/>
  <c r="M28" i="8"/>
  <c r="C16" i="8"/>
  <c r="O36" i="16"/>
  <c r="V36" i="16" s="1"/>
  <c r="M14" i="8"/>
  <c r="I28" i="16"/>
  <c r="O18" i="8"/>
  <c r="AC20" i="16"/>
  <c r="Y44" i="16"/>
  <c r="F10" i="8"/>
  <c r="D18" i="8"/>
  <c r="M12" i="8"/>
  <c r="G48" i="16"/>
  <c r="C21" i="24"/>
  <c r="I3" i="26"/>
  <c r="A3" i="26" s="1"/>
  <c r="Q28" i="16"/>
  <c r="X28" i="16" s="1"/>
  <c r="AB4" i="16"/>
  <c r="E36" i="16"/>
  <c r="Z40" i="16"/>
  <c r="AA24" i="16"/>
  <c r="P18" i="8"/>
  <c r="R20" i="8"/>
  <c r="B20" i="8"/>
  <c r="D16" i="8"/>
  <c r="G28" i="16"/>
  <c r="Y36" i="16"/>
  <c r="Z36" i="16"/>
  <c r="AB36" i="16"/>
  <c r="AB44" i="16"/>
  <c r="AA44" i="16"/>
  <c r="E44" i="16"/>
  <c r="N25" i="24"/>
  <c r="C12" i="8"/>
  <c r="C26" i="8"/>
  <c r="P30" i="8"/>
  <c r="D10" i="8"/>
  <c r="E14" i="8"/>
  <c r="I24" i="8"/>
  <c r="F22" i="8"/>
  <c r="F14" i="8"/>
  <c r="D22" i="8"/>
  <c r="R15" i="25"/>
  <c r="O12" i="8"/>
  <c r="E21" i="24"/>
  <c r="L25" i="24"/>
  <c r="P28" i="16"/>
  <c r="W28" i="16" s="1"/>
  <c r="AA28" i="16"/>
  <c r="R7" i="25"/>
  <c r="L18" i="8"/>
  <c r="N20" i="8"/>
  <c r="C20" i="8"/>
  <c r="P16" i="8"/>
  <c r="I44" i="16"/>
  <c r="AB28" i="16"/>
  <c r="I36" i="16"/>
  <c r="D36" i="16"/>
  <c r="Q36" i="16"/>
  <c r="X36" i="16" s="1"/>
  <c r="D44" i="16"/>
  <c r="O44" i="16"/>
  <c r="V44" i="16" s="1"/>
  <c r="AC44" i="16"/>
  <c r="D28" i="16"/>
  <c r="F26" i="8"/>
  <c r="L30" i="8"/>
  <c r="I10" i="8"/>
  <c r="R24" i="8"/>
  <c r="B50" i="13"/>
  <c r="A50" i="13" s="1"/>
  <c r="E50" i="13" s="1"/>
  <c r="L28" i="8"/>
  <c r="P24" i="8"/>
  <c r="L22" i="24"/>
  <c r="Y28" i="16"/>
  <c r="R18" i="8"/>
  <c r="C18" i="8"/>
  <c r="AB32" i="16"/>
  <c r="D20" i="16"/>
  <c r="B16" i="8"/>
  <c r="G36" i="16"/>
  <c r="Z28" i="16"/>
  <c r="AA36" i="16"/>
  <c r="P36" i="16"/>
  <c r="W36" i="16" s="1"/>
  <c r="G44" i="16"/>
  <c r="H44" i="16"/>
  <c r="O10" i="8"/>
  <c r="C28" i="8"/>
  <c r="AC23" i="16"/>
  <c r="N27" i="24"/>
  <c r="G51" i="16"/>
  <c r="AC7" i="16"/>
  <c r="B32" i="26"/>
  <c r="Y23" i="16"/>
  <c r="AC47" i="16"/>
  <c r="G7" i="16"/>
  <c r="I7" i="16" s="1"/>
  <c r="O51" i="16"/>
  <c r="V51" i="16" s="1"/>
  <c r="D15" i="16"/>
  <c r="AB23" i="16"/>
  <c r="Q15" i="16"/>
  <c r="X15" i="16" s="1"/>
  <c r="P31" i="16"/>
  <c r="W31" i="16" s="1"/>
  <c r="R23" i="24"/>
  <c r="A23" i="24"/>
  <c r="M23" i="24"/>
  <c r="F23" i="24"/>
  <c r="D23" i="24"/>
  <c r="A15" i="24"/>
  <c r="C15" i="24"/>
  <c r="L15" i="24"/>
  <c r="R28" i="26"/>
  <c r="R24" i="26"/>
  <c r="R16" i="26"/>
  <c r="I47" i="16"/>
  <c r="E47" i="16"/>
  <c r="AA47" i="16"/>
  <c r="Y47" i="16"/>
  <c r="G47" i="16"/>
  <c r="Z47" i="16"/>
  <c r="Q47" i="16"/>
  <c r="X47" i="16" s="1"/>
  <c r="O19" i="16"/>
  <c r="V19" i="16" s="1"/>
  <c r="Q19" i="16"/>
  <c r="X19" i="16" s="1"/>
  <c r="AA19" i="16"/>
  <c r="D19" i="16"/>
  <c r="P19" i="16"/>
  <c r="W19" i="16" s="1"/>
  <c r="P7" i="16"/>
  <c r="W7" i="16" s="1"/>
  <c r="H7" i="16"/>
  <c r="O7" i="16"/>
  <c r="V7" i="16" s="1"/>
  <c r="AC27" i="16"/>
  <c r="N23" i="24"/>
  <c r="R12" i="26"/>
  <c r="P47" i="16"/>
  <c r="W47" i="16" s="1"/>
  <c r="R14" i="26"/>
  <c r="A19" i="24"/>
  <c r="L19" i="24"/>
  <c r="N19" i="24"/>
  <c r="R26" i="26"/>
  <c r="AA39" i="16"/>
  <c r="H39" i="16"/>
  <c r="G39" i="16"/>
  <c r="Q23" i="16"/>
  <c r="X23" i="16" s="1"/>
  <c r="E23" i="16"/>
  <c r="Z23" i="16"/>
  <c r="D23" i="16"/>
  <c r="I23" i="16"/>
  <c r="G23" i="16"/>
  <c r="O23" i="16"/>
  <c r="V23" i="16" s="1"/>
  <c r="I15" i="16"/>
  <c r="O15" i="16"/>
  <c r="V15" i="16" s="1"/>
  <c r="AB15" i="16"/>
  <c r="E15" i="16"/>
  <c r="Z15" i="16" s="1"/>
  <c r="Y15" i="16"/>
  <c r="H15" i="16"/>
  <c r="Y7" i="16"/>
  <c r="G19" i="16"/>
  <c r="C23" i="24"/>
  <c r="R18" i="26"/>
  <c r="H47" i="16"/>
  <c r="H23" i="16"/>
  <c r="P15" i="16"/>
  <c r="W15" i="16" s="1"/>
  <c r="O47" i="16"/>
  <c r="V47" i="16" s="1"/>
  <c r="R10" i="26"/>
  <c r="M15" i="24"/>
  <c r="B23" i="24"/>
  <c r="D47" i="16"/>
  <c r="E15" i="24"/>
  <c r="L32" i="26"/>
  <c r="M32" i="26" s="1"/>
  <c r="N32" i="26" s="1"/>
  <c r="F32" i="26" s="1"/>
  <c r="A14" i="24"/>
  <c r="A21" i="24"/>
  <c r="E25" i="24"/>
  <c r="B25" i="24"/>
  <c r="I29" i="24"/>
  <c r="F21" i="24"/>
  <c r="M25" i="24"/>
  <c r="L29" i="24"/>
  <c r="R15" i="24"/>
  <c r="R26" i="24"/>
  <c r="F26" i="24"/>
  <c r="B26" i="24"/>
  <c r="N14" i="24"/>
  <c r="L14" i="24"/>
  <c r="F14" i="24"/>
  <c r="R25" i="25"/>
  <c r="R23" i="25"/>
  <c r="E30" i="8"/>
  <c r="B30" i="8"/>
  <c r="D30" i="8"/>
  <c r="N30" i="8"/>
  <c r="R30" i="8"/>
  <c r="I30" i="8"/>
  <c r="O30" i="8"/>
  <c r="M30" i="8"/>
  <c r="N28" i="8"/>
  <c r="P28" i="8"/>
  <c r="O28" i="8"/>
  <c r="I28" i="8"/>
  <c r="E28" i="8"/>
  <c r="D28" i="8"/>
  <c r="A28" i="8"/>
  <c r="B28" i="8"/>
  <c r="P26" i="8"/>
  <c r="B26" i="8"/>
  <c r="D26" i="8"/>
  <c r="R26" i="8"/>
  <c r="A26" i="8"/>
  <c r="M26" i="8"/>
  <c r="I26" i="8"/>
  <c r="N26" i="8"/>
  <c r="O24" i="8"/>
  <c r="F24" i="8"/>
  <c r="C24" i="8"/>
  <c r="A24" i="8"/>
  <c r="D24" i="8"/>
  <c r="B24" i="8"/>
  <c r="R22" i="8"/>
  <c r="O22" i="8"/>
  <c r="C22" i="8"/>
  <c r="N22" i="8"/>
  <c r="L22" i="8"/>
  <c r="B22" i="8"/>
  <c r="I22" i="8"/>
  <c r="O20" i="8"/>
  <c r="F20" i="8"/>
  <c r="D20" i="8"/>
  <c r="I20" i="8"/>
  <c r="A20" i="8"/>
  <c r="P20" i="8"/>
  <c r="F18" i="8"/>
  <c r="N18" i="8"/>
  <c r="I18" i="8"/>
  <c r="B18" i="8"/>
  <c r="A18" i="8"/>
  <c r="O16" i="8"/>
  <c r="A16" i="8"/>
  <c r="N16" i="8"/>
  <c r="I16" i="8"/>
  <c r="R16" i="8"/>
  <c r="M16" i="8"/>
  <c r="L16" i="8"/>
  <c r="P14" i="8"/>
  <c r="B14" i="8"/>
  <c r="O14" i="8"/>
  <c r="D14" i="8"/>
  <c r="C14" i="8"/>
  <c r="R14" i="8"/>
  <c r="N14" i="8"/>
  <c r="L14" i="8"/>
  <c r="L12" i="8"/>
  <c r="F12" i="8"/>
  <c r="B12" i="8"/>
  <c r="A12" i="8"/>
  <c r="R12" i="8"/>
  <c r="I12" i="8"/>
  <c r="N12" i="8"/>
  <c r="D12" i="8"/>
  <c r="B10" i="8"/>
  <c r="E10" i="8"/>
  <c r="C10" i="8"/>
  <c r="P10" i="8"/>
  <c r="L10" i="8"/>
  <c r="R10" i="8"/>
  <c r="A10" i="8"/>
  <c r="N10" i="8"/>
  <c r="M8" i="8"/>
  <c r="P8" i="8"/>
  <c r="O4" i="8"/>
  <c r="S4" i="8" s="1"/>
  <c r="I4" i="8"/>
  <c r="P4" i="8" s="1"/>
  <c r="A18" i="24"/>
  <c r="D18" i="24"/>
  <c r="A10" i="24"/>
  <c r="F10" i="24"/>
  <c r="R21" i="25"/>
  <c r="D15" i="24"/>
  <c r="L18" i="24"/>
  <c r="B10" i="24"/>
  <c r="M10" i="24"/>
  <c r="M26" i="24"/>
  <c r="M14" i="24"/>
  <c r="I22" i="24"/>
  <c r="D26" i="24"/>
  <c r="B14" i="24"/>
  <c r="R10" i="24"/>
  <c r="N26" i="24"/>
  <c r="I26" i="24"/>
  <c r="E26" i="24"/>
  <c r="F22" i="24"/>
  <c r="M21" i="24"/>
  <c r="A25" i="24"/>
  <c r="D21" i="24"/>
  <c r="N21" i="24"/>
  <c r="F25" i="24"/>
  <c r="D25" i="24"/>
  <c r="D29" i="24"/>
  <c r="R12" i="24"/>
  <c r="R21" i="24"/>
  <c r="L21" i="24"/>
  <c r="I25" i="24"/>
  <c r="R29" i="26"/>
  <c r="C11" i="8"/>
  <c r="F182" i="32"/>
  <c r="E182" i="32" s="1"/>
  <c r="F197" i="32"/>
  <c r="E197" i="32" s="1"/>
  <c r="N18" i="24"/>
  <c r="D10" i="24"/>
  <c r="N10" i="24"/>
  <c r="I14" i="24"/>
  <c r="C14" i="24"/>
  <c r="C26" i="24"/>
  <c r="L26" i="24"/>
  <c r="R14" i="24"/>
  <c r="R22" i="24"/>
  <c r="E14" i="24"/>
  <c r="M22" i="24"/>
  <c r="R19" i="25"/>
  <c r="E22" i="24"/>
  <c r="E10" i="24"/>
  <c r="C10" i="24"/>
  <c r="I10" i="24"/>
  <c r="B22" i="24"/>
  <c r="AB26" i="16"/>
  <c r="Q6" i="16"/>
  <c r="X6" i="16" s="1"/>
  <c r="R19" i="24"/>
  <c r="L29" i="8"/>
  <c r="L21" i="8"/>
  <c r="B13" i="8"/>
  <c r="B7" i="8"/>
  <c r="C19" i="8"/>
  <c r="N9" i="8"/>
  <c r="D24" i="24"/>
  <c r="F24" i="24"/>
  <c r="M24" i="24"/>
  <c r="D20" i="24"/>
  <c r="M20" i="24"/>
  <c r="L20" i="24"/>
  <c r="B20" i="24"/>
  <c r="R20" i="24"/>
  <c r="I20" i="24"/>
  <c r="N20" i="24"/>
  <c r="R26" i="25"/>
  <c r="E29" i="8"/>
  <c r="C29" i="8"/>
  <c r="R29" i="8"/>
  <c r="O29" i="8"/>
  <c r="P29" i="8"/>
  <c r="N29" i="8"/>
  <c r="D29" i="8"/>
  <c r="A15" i="8"/>
  <c r="R15" i="8"/>
  <c r="G38" i="16"/>
  <c r="AA38" i="16"/>
  <c r="D38" i="16"/>
  <c r="O7" i="8"/>
  <c r="S7" i="8" s="1"/>
  <c r="R10" i="25"/>
  <c r="R20" i="25"/>
  <c r="N21" i="8"/>
  <c r="N12" i="24"/>
  <c r="A9" i="8"/>
  <c r="B29" i="8"/>
  <c r="B3" i="8"/>
  <c r="M28" i="24"/>
  <c r="N28" i="24"/>
  <c r="C12" i="24"/>
  <c r="L12" i="24"/>
  <c r="M12" i="24"/>
  <c r="F12" i="24"/>
  <c r="E12" i="24"/>
  <c r="I12" i="24"/>
  <c r="D12" i="24"/>
  <c r="I8" i="24"/>
  <c r="A8" i="24" s="1"/>
  <c r="B8" i="24"/>
  <c r="P69" i="24"/>
  <c r="R28" i="25"/>
  <c r="R16" i="25"/>
  <c r="R25" i="8"/>
  <c r="A25" i="8"/>
  <c r="C25" i="8"/>
  <c r="L25" i="8"/>
  <c r="N25" i="8"/>
  <c r="M25" i="8"/>
  <c r="P25" i="8"/>
  <c r="F25" i="8"/>
  <c r="D25" i="8"/>
  <c r="O25" i="8"/>
  <c r="M23" i="8"/>
  <c r="F23" i="8"/>
  <c r="A23" i="8"/>
  <c r="E23" i="8"/>
  <c r="B23" i="8"/>
  <c r="I23" i="8"/>
  <c r="N23" i="8"/>
  <c r="O23" i="8"/>
  <c r="C23" i="8"/>
  <c r="D23" i="8"/>
  <c r="B19" i="8"/>
  <c r="D19" i="8"/>
  <c r="N19" i="8"/>
  <c r="F19" i="8"/>
  <c r="I19" i="8"/>
  <c r="O19" i="8"/>
  <c r="P19" i="8"/>
  <c r="A19" i="8"/>
  <c r="A12" i="24"/>
  <c r="O30" i="16"/>
  <c r="V30" i="16" s="1"/>
  <c r="D228" i="27"/>
  <c r="T3" i="24" s="1"/>
  <c r="I30" i="16"/>
  <c r="B11" i="7"/>
  <c r="A11" i="7" s="1"/>
  <c r="E11" i="7" s="1"/>
  <c r="G26" i="16"/>
  <c r="R4" i="25"/>
  <c r="G6" i="16"/>
  <c r="I6" i="16" s="1"/>
  <c r="D6" i="16" s="1"/>
  <c r="R18" i="25"/>
  <c r="E19" i="8"/>
  <c r="C21" i="8"/>
  <c r="R14" i="25"/>
  <c r="D28" i="24"/>
  <c r="Y10" i="16"/>
  <c r="M29" i="8"/>
  <c r="P23" i="8"/>
  <c r="L23" i="8"/>
  <c r="M16" i="24"/>
  <c r="L16" i="24"/>
  <c r="R22" i="25"/>
  <c r="R12" i="25"/>
  <c r="R27" i="8"/>
  <c r="I27" i="8"/>
  <c r="B27" i="8"/>
  <c r="P27" i="8"/>
  <c r="O27" i="8"/>
  <c r="N27" i="8"/>
  <c r="D27" i="8"/>
  <c r="F27" i="8"/>
  <c r="L27" i="8"/>
  <c r="O21" i="8"/>
  <c r="M21" i="8"/>
  <c r="B21" i="8"/>
  <c r="F21" i="8"/>
  <c r="E21" i="8"/>
  <c r="A21" i="8"/>
  <c r="I21" i="8"/>
  <c r="P21" i="8"/>
  <c r="R17" i="8"/>
  <c r="O17" i="8"/>
  <c r="C17" i="8"/>
  <c r="I17" i="8"/>
  <c r="E17" i="8"/>
  <c r="N17" i="8"/>
  <c r="A17" i="8"/>
  <c r="F17" i="8"/>
  <c r="P17" i="8"/>
  <c r="N13" i="8"/>
  <c r="F13" i="8"/>
  <c r="I13" i="8"/>
  <c r="O13" i="8"/>
  <c r="E13" i="8"/>
  <c r="C13" i="8"/>
  <c r="M13" i="8"/>
  <c r="A13" i="8"/>
  <c r="R13" i="8"/>
  <c r="M11" i="8"/>
  <c r="N11" i="8"/>
  <c r="I11" i="8"/>
  <c r="L11" i="8"/>
  <c r="P11" i="8"/>
  <c r="O11" i="8"/>
  <c r="F11" i="8"/>
  <c r="B11" i="8"/>
  <c r="T9" i="8"/>
  <c r="B9" i="8"/>
  <c r="D9" i="8"/>
  <c r="E9" i="8"/>
  <c r="P9" i="8"/>
  <c r="I9" i="8"/>
  <c r="C9" i="8"/>
  <c r="M9" i="8"/>
  <c r="R9" i="8"/>
  <c r="F9" i="8"/>
  <c r="L9" i="8"/>
  <c r="I5" i="8"/>
  <c r="A5" i="8" s="1"/>
  <c r="O5" i="8"/>
  <c r="S5" i="8" s="1"/>
  <c r="Q42" i="16"/>
  <c r="X42" i="16" s="1"/>
  <c r="H42" i="16"/>
  <c r="D42" i="16"/>
  <c r="AC18" i="16"/>
  <c r="Y26" i="16"/>
  <c r="O6" i="16"/>
  <c r="V6" i="16" s="1"/>
  <c r="AA30" i="16"/>
  <c r="AA42" i="16"/>
  <c r="R19" i="8"/>
  <c r="D21" i="8"/>
  <c r="Y18" i="16"/>
  <c r="G50" i="16"/>
  <c r="F20" i="24"/>
  <c r="A11" i="8"/>
  <c r="L19" i="8"/>
  <c r="O15" i="8"/>
  <c r="D13" i="8"/>
  <c r="P13" i="8"/>
  <c r="C27" i="8"/>
  <c r="B5" i="8"/>
  <c r="D17" i="8"/>
  <c r="L5" i="24"/>
  <c r="C5" i="24" s="1"/>
  <c r="L7" i="8"/>
  <c r="M7" i="8" s="1"/>
  <c r="L3" i="8"/>
  <c r="M3" i="8" s="1"/>
  <c r="L89" i="32"/>
  <c r="B6" i="13"/>
  <c r="A6" i="13" s="1"/>
  <c r="E6" i="13" s="1"/>
  <c r="B2" i="13"/>
  <c r="A2" i="13" s="1"/>
  <c r="E2" i="13" s="1"/>
  <c r="B3" i="13"/>
  <c r="A3" i="13" s="1"/>
  <c r="E3" i="13" s="1"/>
  <c r="B5" i="13"/>
  <c r="A5" i="13" s="1"/>
  <c r="E5" i="13" s="1"/>
  <c r="P50" i="16"/>
  <c r="W50" i="16" s="1"/>
  <c r="AA50" i="16"/>
  <c r="Y50" i="16"/>
  <c r="Q50" i="16"/>
  <c r="X50" i="16" s="1"/>
  <c r="AC50" i="16"/>
  <c r="I50" i="16"/>
  <c r="M29" i="24"/>
  <c r="E29" i="24"/>
  <c r="R17" i="24"/>
  <c r="L17" i="24"/>
  <c r="F17" i="24"/>
  <c r="M13" i="24"/>
  <c r="C13" i="24"/>
  <c r="R13" i="24"/>
  <c r="B13" i="24"/>
  <c r="I13" i="24"/>
  <c r="E13" i="24"/>
  <c r="D13" i="24"/>
  <c r="A9" i="24"/>
  <c r="C9" i="24"/>
  <c r="R15" i="26"/>
  <c r="R13" i="26"/>
  <c r="P38" i="16"/>
  <c r="W38" i="16" s="1"/>
  <c r="AC38" i="16"/>
  <c r="E38" i="16"/>
  <c r="Z38" i="16"/>
  <c r="Y38" i="16"/>
  <c r="I38" i="16"/>
  <c r="B1" i="7"/>
  <c r="A1" i="7" s="1"/>
  <c r="E1" i="7" s="1"/>
  <c r="D7" i="32"/>
  <c r="P14" i="16"/>
  <c r="W14" i="16" s="1"/>
  <c r="AC14" i="16"/>
  <c r="B16" i="13"/>
  <c r="A16" i="13" s="1"/>
  <c r="E16" i="13" s="1"/>
  <c r="P26" i="16"/>
  <c r="W26" i="16" s="1"/>
  <c r="Z26" i="16"/>
  <c r="Y6" i="16"/>
  <c r="AB30" i="16"/>
  <c r="AC42" i="16"/>
  <c r="AB50" i="16"/>
  <c r="D34" i="16"/>
  <c r="H38" i="16"/>
  <c r="Y14" i="16"/>
  <c r="H6" i="16"/>
  <c r="AA26" i="16"/>
  <c r="I26" i="16"/>
  <c r="E26" i="16"/>
  <c r="A29" i="24"/>
  <c r="B29" i="24"/>
  <c r="P6" i="16"/>
  <c r="W6" i="16" s="1"/>
  <c r="Y34" i="16"/>
  <c r="G30" i="16"/>
  <c r="Y46" i="16"/>
  <c r="Z50" i="16"/>
  <c r="Q38" i="16"/>
  <c r="X38" i="16" s="1"/>
  <c r="O38" i="16"/>
  <c r="V38" i="16" s="1"/>
  <c r="AA22" i="16"/>
  <c r="D50" i="16"/>
  <c r="E9" i="24"/>
  <c r="G42" i="16"/>
  <c r="AB42" i="16"/>
  <c r="I42" i="16"/>
  <c r="Z42" i="16"/>
  <c r="O42" i="16"/>
  <c r="V42" i="16" s="1"/>
  <c r="P18" i="16"/>
  <c r="W18" i="16" s="1"/>
  <c r="Q18" i="16"/>
  <c r="X18" i="16" s="1"/>
  <c r="P10" i="16"/>
  <c r="W10" i="16" s="1"/>
  <c r="O10" i="16"/>
  <c r="V10" i="16" s="1"/>
  <c r="G10" i="16"/>
  <c r="I10" i="16" s="1"/>
  <c r="AB14" i="16"/>
  <c r="AC26" i="16"/>
  <c r="Q30" i="16"/>
  <c r="X30" i="16" s="1"/>
  <c r="Y42" i="16"/>
  <c r="O18" i="16"/>
  <c r="V18" i="16" s="1"/>
  <c r="E50" i="16"/>
  <c r="O14" i="16"/>
  <c r="V14" i="16" s="1"/>
  <c r="G14" i="16"/>
  <c r="AC30" i="16"/>
  <c r="E34" i="16"/>
  <c r="O26" i="16"/>
  <c r="V26" i="16" s="1"/>
  <c r="H26" i="16"/>
  <c r="Q26" i="16"/>
  <c r="X26" i="16" s="1"/>
  <c r="F29" i="24"/>
  <c r="C29" i="24"/>
  <c r="Q10" i="16"/>
  <c r="X10" i="16" s="1"/>
  <c r="I5" i="24"/>
  <c r="P5" i="24" s="1"/>
  <c r="G18" i="16"/>
  <c r="AB18" i="16" s="1"/>
  <c r="H18" i="16"/>
  <c r="H50" i="16"/>
  <c r="AC10" i="16"/>
  <c r="AB38" i="16"/>
  <c r="P42" i="16"/>
  <c r="W42" i="16" s="1"/>
  <c r="E42" i="16"/>
  <c r="L13" i="24"/>
  <c r="L92" i="32"/>
  <c r="L84" i="32"/>
  <c r="F198" i="32"/>
  <c r="E198" i="32" s="1"/>
  <c r="L85" i="32"/>
  <c r="L83" i="32"/>
  <c r="F183" i="32"/>
  <c r="E183" i="32" s="1"/>
  <c r="D19" i="24"/>
  <c r="C20" i="24"/>
  <c r="E20" i="24"/>
  <c r="A20" i="24"/>
  <c r="R24" i="25"/>
  <c r="R6" i="25"/>
  <c r="I29" i="8"/>
  <c r="F29" i="8"/>
  <c r="A27" i="8"/>
  <c r="E27" i="8"/>
  <c r="T25" i="8"/>
  <c r="E25" i="8"/>
  <c r="I25" i="8"/>
  <c r="S23" i="8"/>
  <c r="R23" i="8"/>
  <c r="S17" i="8"/>
  <c r="B17" i="8"/>
  <c r="L17" i="8"/>
  <c r="R11" i="8"/>
  <c r="E11" i="8"/>
  <c r="T5" i="8"/>
  <c r="L5" i="8"/>
  <c r="M5" i="8" s="1"/>
  <c r="T3" i="8"/>
  <c r="O3" i="8"/>
  <c r="S3" i="8" s="1"/>
  <c r="L94" i="32"/>
  <c r="E23" i="24"/>
  <c r="I23" i="24"/>
  <c r="F15" i="24"/>
  <c r="N15" i="24"/>
  <c r="R22" i="26"/>
  <c r="C17" i="24"/>
  <c r="C22" i="24"/>
  <c r="N22" i="24"/>
  <c r="I15" i="24"/>
  <c r="N13" i="24"/>
  <c r="F13" i="24"/>
  <c r="S24" i="8"/>
  <c r="N24" i="8"/>
  <c r="M24" i="8"/>
  <c r="E22" i="8"/>
  <c r="P22" i="8"/>
  <c r="T16" i="8"/>
  <c r="F16" i="8"/>
  <c r="T4" i="8"/>
  <c r="L4" i="8"/>
  <c r="L78" i="32"/>
  <c r="D42" i="11"/>
  <c r="E42" i="11" s="1"/>
  <c r="F42" i="11" s="1"/>
  <c r="G42" i="11" s="1"/>
  <c r="H42" i="11" s="1"/>
  <c r="I42" i="11" s="1"/>
  <c r="J42" i="11" s="1"/>
  <c r="K42" i="11" s="1"/>
  <c r="L42" i="11" s="1"/>
  <c r="M42" i="11" s="1"/>
  <c r="N42" i="11" s="1"/>
  <c r="O42" i="11" s="1"/>
  <c r="P42" i="11" s="1"/>
  <c r="Q42" i="11" s="1"/>
  <c r="R42" i="11" s="1"/>
  <c r="S42" i="11" s="1"/>
  <c r="T42" i="11" s="1"/>
  <c r="U42" i="11" s="1"/>
  <c r="V42" i="11" s="1"/>
  <c r="W42" i="11" s="1"/>
  <c r="X42" i="11" s="1"/>
  <c r="Y42" i="11" s="1"/>
  <c r="Z42" i="11" s="1"/>
  <c r="AA42" i="11" s="1"/>
  <c r="C41" i="11"/>
  <c r="D41" i="11" s="1"/>
  <c r="E41" i="11" s="1"/>
  <c r="F41" i="11" s="1"/>
  <c r="G41" i="11" s="1"/>
  <c r="H41" i="11" s="1"/>
  <c r="I41" i="11" s="1"/>
  <c r="J41" i="11" s="1"/>
  <c r="K41" i="11" s="1"/>
  <c r="L41" i="11" s="1"/>
  <c r="M41" i="11" s="1"/>
  <c r="N41" i="11" s="1"/>
  <c r="O41" i="11" s="1"/>
  <c r="P41" i="11" s="1"/>
  <c r="Q41" i="11" s="1"/>
  <c r="R41" i="11" s="1"/>
  <c r="S41" i="11" s="1"/>
  <c r="T41" i="11" s="1"/>
  <c r="U41" i="11" s="1"/>
  <c r="V41" i="11" s="1"/>
  <c r="W41" i="11" s="1"/>
  <c r="X41" i="11" s="1"/>
  <c r="Y41" i="11" s="1"/>
  <c r="Z41" i="11" s="1"/>
  <c r="AA41" i="11" s="1"/>
  <c r="L8" i="24"/>
  <c r="M8" i="24" s="1"/>
  <c r="T256" i="27"/>
  <c r="S252" i="27"/>
  <c r="D252" i="27" s="1"/>
  <c r="B39" i="13" s="1"/>
  <c r="R275" i="27"/>
  <c r="C40" i="11"/>
  <c r="D40" i="11" s="1"/>
  <c r="E40" i="11" s="1"/>
  <c r="F40" i="11" s="1"/>
  <c r="G40" i="11" s="1"/>
  <c r="H40" i="11" s="1"/>
  <c r="I40" i="11" s="1"/>
  <c r="J40" i="11" s="1"/>
  <c r="K40" i="11" s="1"/>
  <c r="L40" i="11" s="1"/>
  <c r="M40" i="11" s="1"/>
  <c r="N40" i="11" s="1"/>
  <c r="O40" i="11" s="1"/>
  <c r="P40" i="11" s="1"/>
  <c r="Q40" i="11" s="1"/>
  <c r="R40" i="11" s="1"/>
  <c r="S40" i="11" s="1"/>
  <c r="T40" i="11" s="1"/>
  <c r="U40" i="11" s="1"/>
  <c r="V40" i="11" s="1"/>
  <c r="W40" i="11" s="1"/>
  <c r="X40" i="11" s="1"/>
  <c r="Y40" i="11" s="1"/>
  <c r="Z40" i="11" s="1"/>
  <c r="AA40" i="11" s="1"/>
  <c r="AB33" i="16"/>
  <c r="Q14" i="16"/>
  <c r="X14" i="16" s="1"/>
  <c r="AN63" i="27"/>
  <c r="I5" i="36" s="1"/>
  <c r="I6" i="36" s="1"/>
  <c r="D29" i="36" s="1"/>
  <c r="G29" i="36" s="1"/>
  <c r="AO63" i="27"/>
  <c r="J5" i="36" s="1"/>
  <c r="J6" i="36" s="1"/>
  <c r="D30" i="36" s="1"/>
  <c r="G30" i="36" s="1"/>
  <c r="AM63" i="27"/>
  <c r="H5" i="36" s="1"/>
  <c r="H6" i="36" s="1"/>
  <c r="D28" i="36" s="1"/>
  <c r="G28" i="36" s="1"/>
  <c r="AL63" i="27"/>
  <c r="G5" i="36" s="1"/>
  <c r="G6" i="36" s="1"/>
  <c r="D27" i="36" s="1"/>
  <c r="G27" i="36" s="1"/>
  <c r="E33" i="16"/>
  <c r="L88" i="32"/>
  <c r="B11" i="13"/>
  <c r="A11" i="13" s="1"/>
  <c r="E11" i="13" s="1"/>
  <c r="L90" i="32"/>
  <c r="L82" i="32"/>
  <c r="H49" i="16"/>
  <c r="B9" i="13"/>
  <c r="A9" i="13" s="1"/>
  <c r="E9" i="13" s="1"/>
  <c r="F188" i="32"/>
  <c r="E188" i="32" s="1"/>
  <c r="F189" i="32"/>
  <c r="E189" i="32" s="1"/>
  <c r="C10" i="11"/>
  <c r="D10" i="11" s="1"/>
  <c r="E10" i="11" s="1"/>
  <c r="F10" i="11" s="1"/>
  <c r="G10" i="11" s="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S10" i="11" s="1"/>
  <c r="T10" i="11" s="1"/>
  <c r="U10" i="11" s="1"/>
  <c r="V10" i="11" s="1"/>
  <c r="W10" i="11" s="1"/>
  <c r="X10" i="11" s="1"/>
  <c r="Y10" i="11" s="1"/>
  <c r="Z10" i="11" s="1"/>
  <c r="AA10" i="11" s="1"/>
  <c r="L3" i="24"/>
  <c r="C3" i="24" s="1"/>
  <c r="P4" i="24"/>
  <c r="Q9" i="16"/>
  <c r="X9" i="16" s="1"/>
  <c r="G9" i="16"/>
  <c r="AB9" i="16" s="1"/>
  <c r="Y9" i="16"/>
  <c r="AC9" i="16"/>
  <c r="P9" i="16"/>
  <c r="W9" i="16" s="1"/>
  <c r="O9" i="16"/>
  <c r="V9" i="16" s="1"/>
  <c r="I5" i="16"/>
  <c r="D5" i="16" s="1"/>
  <c r="B3" i="32"/>
  <c r="Q48" i="16"/>
  <c r="X48" i="16" s="1"/>
  <c r="Q8" i="16"/>
  <c r="X8" i="16" s="1"/>
  <c r="B19" i="24"/>
  <c r="AA40" i="16"/>
  <c r="H24" i="16"/>
  <c r="D24" i="16"/>
  <c r="I16" i="16"/>
  <c r="D16" i="16" s="1"/>
  <c r="P16" i="16"/>
  <c r="W16" i="16" s="1"/>
  <c r="P32" i="16"/>
  <c r="W32" i="16" s="1"/>
  <c r="I27" i="24"/>
  <c r="L27" i="24"/>
  <c r="R30" i="26"/>
  <c r="D48" i="16"/>
  <c r="H32" i="16"/>
  <c r="AC40" i="16"/>
  <c r="P24" i="16"/>
  <c r="W24" i="16" s="1"/>
  <c r="D11" i="24"/>
  <c r="Q16" i="16"/>
  <c r="X16" i="16" s="1"/>
  <c r="Q32" i="16"/>
  <c r="X32" i="16" s="1"/>
  <c r="E27" i="24"/>
  <c r="Z48" i="16"/>
  <c r="O48" i="16"/>
  <c r="V48" i="16" s="1"/>
  <c r="AC8" i="16"/>
  <c r="I32" i="16"/>
  <c r="G40" i="16"/>
  <c r="I40" i="16"/>
  <c r="D40" i="16"/>
  <c r="Q24" i="16"/>
  <c r="X24" i="16" s="1"/>
  <c r="C11" i="24"/>
  <c r="Y16" i="16"/>
  <c r="AC16" i="16"/>
  <c r="E32" i="16"/>
  <c r="D27" i="24"/>
  <c r="R9" i="25"/>
  <c r="O8" i="16"/>
  <c r="V8" i="16" s="1"/>
  <c r="Y40" i="16"/>
  <c r="P40" i="16"/>
  <c r="W40" i="16" s="1"/>
  <c r="AC24" i="16"/>
  <c r="G32" i="16"/>
  <c r="F27" i="24"/>
  <c r="G16" i="16"/>
  <c r="AA16" i="16" s="1"/>
  <c r="AB48" i="16"/>
  <c r="R25" i="26"/>
  <c r="E48" i="16"/>
  <c r="Q40" i="16"/>
  <c r="X40" i="16" s="1"/>
  <c r="G24" i="16"/>
  <c r="E24" i="16"/>
  <c r="D32" i="16"/>
  <c r="Y32" i="16"/>
  <c r="A27" i="24"/>
  <c r="C27" i="24"/>
  <c r="L6" i="24"/>
  <c r="C6" i="24" s="1"/>
  <c r="I48" i="16"/>
  <c r="B35" i="13"/>
  <c r="A35" i="13" s="1"/>
  <c r="E35" i="13" s="1"/>
  <c r="Y48" i="16"/>
  <c r="P48" i="16"/>
  <c r="W48" i="16" s="1"/>
  <c r="O40" i="16"/>
  <c r="V40" i="16" s="1"/>
  <c r="Z24" i="16"/>
  <c r="AB24" i="16"/>
  <c r="Z32" i="16"/>
  <c r="AA32" i="16"/>
  <c r="R27" i="24"/>
  <c r="M27" i="24"/>
  <c r="A11" i="24"/>
  <c r="L91" i="32"/>
  <c r="H48" i="16"/>
  <c r="AC48" i="16"/>
  <c r="Y8" i="16"/>
  <c r="H16" i="16"/>
  <c r="C19" i="24"/>
  <c r="E19" i="24"/>
  <c r="H40" i="16"/>
  <c r="I24" i="16"/>
  <c r="O16" i="16"/>
  <c r="V16" i="16" s="1"/>
  <c r="O32" i="16"/>
  <c r="V32" i="16" s="1"/>
  <c r="AB40" i="16"/>
  <c r="R29" i="25"/>
  <c r="N11" i="24"/>
  <c r="E11" i="24"/>
  <c r="R11" i="24"/>
  <c r="B3" i="25"/>
  <c r="I3" i="25"/>
  <c r="R17" i="25"/>
  <c r="R13" i="25"/>
  <c r="L86" i="32"/>
  <c r="E18" i="24"/>
  <c r="B18" i="24"/>
  <c r="C18" i="24"/>
  <c r="M18" i="24"/>
  <c r="F18" i="24"/>
  <c r="I18" i="24"/>
  <c r="R18" i="24"/>
  <c r="R20" i="26"/>
  <c r="R30" i="24"/>
  <c r="B31" i="13"/>
  <c r="A31" i="13" s="1"/>
  <c r="E31" i="13" s="1"/>
  <c r="AA25" i="16"/>
  <c r="AB25" i="16"/>
  <c r="O25" i="16"/>
  <c r="V25" i="16" s="1"/>
  <c r="Z25" i="16"/>
  <c r="H25" i="16"/>
  <c r="G17" i="16"/>
  <c r="I17" i="16" s="1"/>
  <c r="H1" i="13"/>
  <c r="L11" i="24"/>
  <c r="R17" i="26"/>
  <c r="W82" i="32"/>
  <c r="W83" i="32" s="1"/>
  <c r="E27" i="16"/>
  <c r="I6" i="24"/>
  <c r="F11" i="24"/>
  <c r="I11" i="24"/>
  <c r="B11" i="24"/>
  <c r="R21" i="26"/>
  <c r="I19" i="24"/>
  <c r="Z27" i="16"/>
  <c r="L77" i="32"/>
  <c r="Q27" i="16"/>
  <c r="X27" i="16" s="1"/>
  <c r="F19" i="24"/>
  <c r="L3" i="26"/>
  <c r="C3" i="26" s="1"/>
  <c r="Q33" i="16"/>
  <c r="X33" i="16" s="1"/>
  <c r="P27" i="16"/>
  <c r="W27" i="16" s="1"/>
  <c r="M19" i="24"/>
  <c r="O27" i="16"/>
  <c r="V27" i="16" s="1"/>
  <c r="H7" i="36"/>
  <c r="C7" i="36"/>
  <c r="B32" i="13"/>
  <c r="A32" i="13" s="1"/>
  <c r="E32" i="13" s="1"/>
  <c r="Y35" i="16"/>
  <c r="AA51" i="16"/>
  <c r="B3" i="24"/>
  <c r="Z51" i="16"/>
  <c r="A24" i="24"/>
  <c r="P20" i="16"/>
  <c r="W20" i="16" s="1"/>
  <c r="Q12" i="16"/>
  <c r="X12" i="16" s="1"/>
  <c r="B6" i="8"/>
  <c r="I17" i="24"/>
  <c r="N24" i="24"/>
  <c r="L95" i="32"/>
  <c r="AB46" i="16"/>
  <c r="AB35" i="16"/>
  <c r="E51" i="16"/>
  <c r="G20" i="16"/>
  <c r="B7" i="24"/>
  <c r="R24" i="24"/>
  <c r="E1" i="32"/>
  <c r="A17" i="24"/>
  <c r="L24" i="24"/>
  <c r="R19" i="26"/>
  <c r="L80" i="32"/>
  <c r="Y20" i="16"/>
  <c r="G12" i="16"/>
  <c r="AB12" i="16" s="1"/>
  <c r="L6" i="8"/>
  <c r="C6" i="8" s="1"/>
  <c r="I24" i="24"/>
  <c r="P51" i="16"/>
  <c r="W51" i="16" s="1"/>
  <c r="O35" i="16"/>
  <c r="V35" i="16" s="1"/>
  <c r="Z35" i="16"/>
  <c r="Q51" i="16"/>
  <c r="X51" i="16" s="1"/>
  <c r="H12" i="16"/>
  <c r="AB20" i="16"/>
  <c r="AA20" i="16"/>
  <c r="Y12" i="16"/>
  <c r="I6" i="8"/>
  <c r="P7" i="8" s="1"/>
  <c r="G27" i="16"/>
  <c r="H35" i="16"/>
  <c r="I35" i="16"/>
  <c r="H51" i="16"/>
  <c r="AB51" i="16"/>
  <c r="Y4" i="16"/>
  <c r="E24" i="24"/>
  <c r="E20" i="16"/>
  <c r="I20" i="16"/>
  <c r="AA12" i="16"/>
  <c r="I7" i="24"/>
  <c r="P35" i="16"/>
  <c r="W35" i="16" s="1"/>
  <c r="AC51" i="16"/>
  <c r="R27" i="25"/>
  <c r="Y51" i="16"/>
  <c r="B17" i="24"/>
  <c r="Q4" i="16"/>
  <c r="X4" i="16" s="1"/>
  <c r="P43" i="16"/>
  <c r="W43" i="16" s="1"/>
  <c r="C24" i="24"/>
  <c r="O20" i="16"/>
  <c r="V20" i="16" s="1"/>
  <c r="H20" i="16"/>
  <c r="O12" i="16"/>
  <c r="V12" i="16" s="1"/>
  <c r="D17" i="24"/>
  <c r="N17" i="24"/>
  <c r="E17" i="24"/>
  <c r="B24" i="24"/>
  <c r="D30" i="16"/>
  <c r="AC35" i="16"/>
  <c r="D51" i="16"/>
  <c r="M17" i="24"/>
  <c r="Q20" i="16"/>
  <c r="X20" i="16" s="1"/>
  <c r="P12" i="16"/>
  <c r="W12" i="16" s="1"/>
  <c r="L7" i="24"/>
  <c r="C7" i="24" s="1"/>
  <c r="R5" i="25"/>
  <c r="Z30" i="16"/>
  <c r="L96" i="32"/>
  <c r="D27" i="16"/>
  <c r="P30" i="16"/>
  <c r="W30" i="16" s="1"/>
  <c r="I27" i="16"/>
  <c r="AA27" i="16"/>
  <c r="B33" i="13"/>
  <c r="A33" i="13" s="1"/>
  <c r="E33" i="13" s="1"/>
  <c r="L87" i="32"/>
  <c r="Y17" i="16"/>
  <c r="H30" i="16"/>
  <c r="D35" i="16"/>
  <c r="AB27" i="16"/>
  <c r="E35" i="16"/>
  <c r="L93" i="32"/>
  <c r="H27" i="16"/>
  <c r="B6" i="24"/>
  <c r="L24" i="8"/>
  <c r="L81" i="32"/>
  <c r="P46" i="16"/>
  <c r="W46" i="16" s="1"/>
  <c r="E30" i="16"/>
  <c r="B26" i="13"/>
  <c r="A26" i="13" s="1"/>
  <c r="E26" i="13" s="1"/>
  <c r="B36" i="13"/>
  <c r="A36" i="13" s="1"/>
  <c r="E36" i="13" s="1"/>
  <c r="B30" i="13"/>
  <c r="A30" i="13" s="1"/>
  <c r="E30" i="13" s="1"/>
  <c r="I9" i="24"/>
  <c r="R9" i="24"/>
  <c r="D9" i="24"/>
  <c r="F9" i="24"/>
  <c r="N9" i="24"/>
  <c r="L9" i="24"/>
  <c r="M9" i="24"/>
  <c r="J18" i="36"/>
  <c r="B25" i="13"/>
  <c r="A25" i="13" s="1"/>
  <c r="E25" i="13" s="1"/>
  <c r="B27" i="13"/>
  <c r="A27" i="13" s="1"/>
  <c r="E27" i="13" s="1"/>
  <c r="B29" i="13"/>
  <c r="A29" i="13" s="1"/>
  <c r="E29" i="13" s="1"/>
  <c r="C16" i="24"/>
  <c r="D16" i="24"/>
  <c r="R16" i="24"/>
  <c r="I16" i="24"/>
  <c r="N16" i="24"/>
  <c r="A16" i="24"/>
  <c r="E16" i="24"/>
  <c r="B16" i="24"/>
  <c r="F16" i="24"/>
  <c r="E28" i="24"/>
  <c r="B28" i="24"/>
  <c r="F28" i="24"/>
  <c r="C28" i="24"/>
  <c r="I28" i="24"/>
  <c r="L28" i="24"/>
  <c r="R28" i="24"/>
  <c r="S15" i="8"/>
  <c r="T15" i="8"/>
  <c r="T8" i="8"/>
  <c r="S8" i="8"/>
  <c r="C15" i="8"/>
  <c r="N15" i="8"/>
  <c r="I8" i="8"/>
  <c r="C8" i="8"/>
  <c r="R8" i="25"/>
  <c r="S26" i="8"/>
  <c r="T26" i="8"/>
  <c r="O26" i="8"/>
  <c r="L4" i="24"/>
  <c r="P15" i="8"/>
  <c r="D15" i="8"/>
  <c r="A8" i="8"/>
  <c r="L15" i="8"/>
  <c r="S22" i="8"/>
  <c r="T22" i="8"/>
  <c r="S18" i="8"/>
  <c r="T18" i="8"/>
  <c r="S29" i="8"/>
  <c r="T29" i="8"/>
  <c r="S10" i="8"/>
  <c r="T10" i="8"/>
  <c r="A4" i="24"/>
  <c r="B4" i="24"/>
  <c r="E15" i="8"/>
  <c r="O8" i="8"/>
  <c r="I15" i="8"/>
  <c r="T17" i="8"/>
  <c r="M17" i="8"/>
  <c r="S13" i="8"/>
  <c r="T13" i="8"/>
  <c r="F15" i="8"/>
  <c r="E8" i="8"/>
  <c r="M15" i="8"/>
  <c r="B8" i="8"/>
  <c r="F8" i="8"/>
  <c r="B1" i="13"/>
  <c r="A1" i="13" s="1"/>
  <c r="E1" i="13" s="1"/>
  <c r="A4" i="13"/>
  <c r="E4" i="13" s="1"/>
  <c r="J7" i="36" s="1"/>
  <c r="B15" i="8"/>
  <c r="L3" i="25"/>
  <c r="M3" i="25" s="1"/>
  <c r="N3" i="25" s="1"/>
  <c r="R8" i="8"/>
  <c r="D8" i="8"/>
  <c r="L8" i="8"/>
  <c r="S16" i="8"/>
  <c r="S14" i="8"/>
  <c r="T14" i="8"/>
  <c r="S11" i="8"/>
  <c r="T11" i="8"/>
  <c r="X82" i="32"/>
  <c r="X83" i="32" s="1"/>
  <c r="AA35" i="16"/>
  <c r="S9" i="8"/>
  <c r="T24" i="8"/>
  <c r="S28" i="8"/>
  <c r="T28" i="8"/>
  <c r="S21" i="8"/>
  <c r="T21" i="8"/>
  <c r="T23" i="8"/>
  <c r="V82" i="32"/>
  <c r="V83" i="32" s="1"/>
  <c r="S27" i="8"/>
  <c r="T27" i="8"/>
  <c r="S20" i="8"/>
  <c r="T20" i="8"/>
  <c r="L79" i="32"/>
  <c r="U82" i="32"/>
  <c r="U83" i="32" s="1"/>
  <c r="O33" i="16"/>
  <c r="V33" i="16" s="1"/>
  <c r="S30" i="8"/>
  <c r="T30" i="8"/>
  <c r="S6" i="8"/>
  <c r="T6" i="8"/>
  <c r="J97" i="32"/>
  <c r="P33" i="16"/>
  <c r="W33" i="16" s="1"/>
  <c r="S25" i="8"/>
  <c r="A99" i="7"/>
  <c r="S19" i="8"/>
  <c r="T19" i="8"/>
  <c r="S12" i="8"/>
  <c r="T12" i="8"/>
  <c r="T7" i="8"/>
  <c r="AI63" i="27"/>
  <c r="E5" i="36" s="1"/>
  <c r="E6" i="36" s="1"/>
  <c r="D20" i="36" s="1"/>
  <c r="G20" i="36" s="1"/>
  <c r="AF63" i="27"/>
  <c r="B5" i="36" s="1"/>
  <c r="B6" i="36" s="1"/>
  <c r="D17" i="36" s="1"/>
  <c r="G17" i="36" s="1"/>
  <c r="AH63" i="27"/>
  <c r="D5" i="36" s="1"/>
  <c r="D6" i="36" s="1"/>
  <c r="D19" i="36" s="1"/>
  <c r="G19" i="36" s="1"/>
  <c r="AG63" i="27"/>
  <c r="C5" i="36" s="1"/>
  <c r="C6" i="36" s="1"/>
  <c r="D25" i="36" s="1"/>
  <c r="G25" i="36" s="1"/>
  <c r="A114" i="7"/>
  <c r="B48" i="7"/>
  <c r="A48" i="7" s="1"/>
  <c r="E48" i="7" s="1"/>
  <c r="D43" i="32"/>
  <c r="B47" i="13"/>
  <c r="B46" i="7"/>
  <c r="A46" i="7" s="1"/>
  <c r="E46" i="7" s="1"/>
  <c r="B45" i="13"/>
  <c r="B45" i="7"/>
  <c r="A45" i="7" s="1"/>
  <c r="E45" i="7" s="1"/>
  <c r="B43" i="7"/>
  <c r="A43" i="7" s="1"/>
  <c r="E43" i="7" s="1"/>
  <c r="D42" i="32"/>
  <c r="T255" i="27"/>
  <c r="B43" i="13"/>
  <c r="B42" i="7"/>
  <c r="A42" i="7" s="1"/>
  <c r="E42" i="7" s="1"/>
  <c r="B40" i="7"/>
  <c r="A40" i="7" s="1"/>
  <c r="E40" i="7" s="1"/>
  <c r="D41" i="32"/>
  <c r="T254" i="27"/>
  <c r="B39" i="7"/>
  <c r="A39" i="7" s="1"/>
  <c r="E39" i="7" s="1"/>
  <c r="B37" i="7"/>
  <c r="A37" i="7" s="1"/>
  <c r="E37" i="7" s="1"/>
  <c r="B41" i="13"/>
  <c r="D40" i="32"/>
  <c r="T253" i="27"/>
  <c r="T252" i="27"/>
  <c r="A124" i="7"/>
  <c r="A77" i="13"/>
  <c r="E77" i="13" s="1"/>
  <c r="A95" i="7"/>
  <c r="A81" i="7"/>
  <c r="A122" i="7"/>
  <c r="A107" i="7"/>
  <c r="A90" i="7"/>
  <c r="A81" i="13"/>
  <c r="E81" i="13" s="1"/>
  <c r="A98" i="7"/>
  <c r="A115" i="7"/>
  <c r="A80" i="13"/>
  <c r="E80" i="13" s="1"/>
  <c r="A121" i="7"/>
  <c r="A125" i="7"/>
  <c r="A119" i="7"/>
  <c r="A83" i="7"/>
  <c r="A86" i="7"/>
  <c r="A123" i="7"/>
  <c r="A93" i="7"/>
  <c r="A113" i="7"/>
  <c r="A96" i="7"/>
  <c r="A111" i="7"/>
  <c r="A103" i="7"/>
  <c r="A118" i="7"/>
  <c r="A84" i="7"/>
  <c r="A101" i="7"/>
  <c r="A94" i="7"/>
  <c r="A106" i="7"/>
  <c r="A104" i="7"/>
  <c r="A78" i="7"/>
  <c r="A109" i="7"/>
  <c r="A112" i="7"/>
  <c r="A85" i="7"/>
  <c r="A82" i="7"/>
  <c r="A76" i="13"/>
  <c r="E76" i="13" s="1"/>
  <c r="A88" i="7"/>
  <c r="A79" i="7"/>
  <c r="A116" i="7"/>
  <c r="A91" i="7"/>
  <c r="A87" i="7"/>
  <c r="A97" i="7"/>
  <c r="A75" i="13"/>
  <c r="E75" i="13" s="1"/>
  <c r="A120" i="7"/>
  <c r="A79" i="13"/>
  <c r="E79" i="13" s="1"/>
  <c r="A117" i="7"/>
  <c r="A80" i="7"/>
  <c r="A108" i="7"/>
  <c r="A126" i="7"/>
  <c r="A92" i="7"/>
  <c r="A78" i="13"/>
  <c r="E78" i="13" s="1"/>
  <c r="A100" i="7"/>
  <c r="A110" i="7"/>
  <c r="A89" i="7"/>
  <c r="A102" i="7"/>
  <c r="A105" i="7"/>
  <c r="B31" i="7"/>
  <c r="B37" i="13"/>
  <c r="B33" i="7"/>
  <c r="A33" i="7" s="1"/>
  <c r="E33" i="7" s="1"/>
  <c r="D38" i="32"/>
  <c r="G35" i="7"/>
  <c r="A3" i="24"/>
  <c r="L2" i="8"/>
  <c r="C2" i="8" s="1"/>
  <c r="I2" i="8"/>
  <c r="P2" i="8" s="1"/>
  <c r="A3" i="8"/>
  <c r="T2" i="8"/>
  <c r="O2" i="8"/>
  <c r="S2" i="8" s="1"/>
  <c r="J11" i="16"/>
  <c r="J12" i="16" s="1"/>
  <c r="J13" i="16" s="1"/>
  <c r="J14" i="16" s="1"/>
  <c r="J15" i="16" s="1"/>
  <c r="J16" i="16" s="1"/>
  <c r="J17" i="16" s="1"/>
  <c r="J18" i="16" s="1"/>
  <c r="C11" i="16"/>
  <c r="P11" i="16"/>
  <c r="W11" i="16" s="1"/>
  <c r="Q11" i="16"/>
  <c r="X11" i="16" s="1"/>
  <c r="G11" i="16"/>
  <c r="AA11" i="16" s="1"/>
  <c r="E39" i="16"/>
  <c r="I39" i="16"/>
  <c r="O39" i="16"/>
  <c r="V39" i="16" s="1"/>
  <c r="AA4" i="16"/>
  <c r="I4" i="16"/>
  <c r="D4" i="16" s="1"/>
  <c r="N4" i="16" s="1"/>
  <c r="U4" i="16" s="1"/>
  <c r="AC4" i="16"/>
  <c r="H11" i="16"/>
  <c r="AC11" i="16"/>
  <c r="Y43" i="16"/>
  <c r="H43" i="16"/>
  <c r="O43" i="16"/>
  <c r="V43" i="16" s="1"/>
  <c r="N46" i="16"/>
  <c r="U46" i="16" s="1"/>
  <c r="M46" i="16"/>
  <c r="T46" i="16" s="1"/>
  <c r="L46" i="16"/>
  <c r="S46" i="16" s="1"/>
  <c r="K46" i="16"/>
  <c r="R46" i="16" s="1"/>
  <c r="AD46" i="16"/>
  <c r="J46" i="16"/>
  <c r="C46" i="16"/>
  <c r="AC46" i="16"/>
  <c r="AA46" i="16"/>
  <c r="Q46" i="16"/>
  <c r="X46" i="16" s="1"/>
  <c r="D46" i="16"/>
  <c r="O46" i="16"/>
  <c r="V46" i="16" s="1"/>
  <c r="H46" i="16"/>
  <c r="I46" i="16"/>
  <c r="G46" i="16"/>
  <c r="E46" i="16"/>
  <c r="M31" i="16"/>
  <c r="T31" i="16" s="1"/>
  <c r="K31" i="16"/>
  <c r="R31" i="16" s="1"/>
  <c r="L31" i="16"/>
  <c r="S31" i="16" s="1"/>
  <c r="N31" i="16"/>
  <c r="U31" i="16" s="1"/>
  <c r="AD31" i="16"/>
  <c r="J31" i="16"/>
  <c r="C31" i="16"/>
  <c r="I31" i="16"/>
  <c r="AB31" i="16"/>
  <c r="E31" i="16"/>
  <c r="Z31" i="16"/>
  <c r="Q31" i="16"/>
  <c r="X31" i="16" s="1"/>
  <c r="AA31" i="16"/>
  <c r="D31" i="16"/>
  <c r="Y31" i="16"/>
  <c r="O31" i="16"/>
  <c r="V31" i="16" s="1"/>
  <c r="H31" i="16"/>
  <c r="N24" i="16"/>
  <c r="U24" i="16" s="1"/>
  <c r="M24" i="16"/>
  <c r="T24" i="16" s="1"/>
  <c r="L24" i="16"/>
  <c r="S24" i="16" s="1"/>
  <c r="K24" i="16"/>
  <c r="R24" i="16" s="1"/>
  <c r="AD24" i="16"/>
  <c r="J24" i="16"/>
  <c r="C24" i="16"/>
  <c r="P4" i="16"/>
  <c r="W4" i="16" s="1"/>
  <c r="Y11" i="16"/>
  <c r="D43" i="16"/>
  <c r="E43" i="16"/>
  <c r="M49" i="16"/>
  <c r="T49" i="16" s="1"/>
  <c r="L49" i="16"/>
  <c r="S49" i="16" s="1"/>
  <c r="N49" i="16"/>
  <c r="U49" i="16" s="1"/>
  <c r="K49" i="16"/>
  <c r="R49" i="16" s="1"/>
  <c r="AD49" i="16"/>
  <c r="J49" i="16"/>
  <c r="C49" i="16"/>
  <c r="D49" i="16"/>
  <c r="Q49" i="16"/>
  <c r="X49" i="16" s="1"/>
  <c r="AA49" i="16"/>
  <c r="P49" i="16"/>
  <c r="W49" i="16" s="1"/>
  <c r="AB49" i="16"/>
  <c r="G49" i="16"/>
  <c r="E49" i="16"/>
  <c r="Z49" i="16"/>
  <c r="I49" i="16"/>
  <c r="O49" i="16"/>
  <c r="V49" i="16" s="1"/>
  <c r="N34" i="16"/>
  <c r="U34" i="16" s="1"/>
  <c r="M34" i="16"/>
  <c r="T34" i="16" s="1"/>
  <c r="L34" i="16"/>
  <c r="S34" i="16" s="1"/>
  <c r="K34" i="16"/>
  <c r="R34" i="16" s="1"/>
  <c r="AD34" i="16"/>
  <c r="J34" i="16"/>
  <c r="C34" i="16"/>
  <c r="AB34" i="16"/>
  <c r="AA34" i="16"/>
  <c r="G34" i="16"/>
  <c r="Q34" i="16"/>
  <c r="X34" i="16" s="1"/>
  <c r="Z34" i="16"/>
  <c r="P34" i="16"/>
  <c r="W34" i="16" s="1"/>
  <c r="AC34" i="16"/>
  <c r="O34" i="16"/>
  <c r="V34" i="16" s="1"/>
  <c r="H34" i="16"/>
  <c r="K19" i="16"/>
  <c r="R19" i="16" s="1"/>
  <c r="L19" i="16"/>
  <c r="S19" i="16" s="1"/>
  <c r="N19" i="16"/>
  <c r="U19" i="16" s="1"/>
  <c r="M19" i="16"/>
  <c r="T19" i="16" s="1"/>
  <c r="AD19" i="16"/>
  <c r="J19" i="16"/>
  <c r="C19" i="16"/>
  <c r="AC19" i="16"/>
  <c r="AB19" i="16"/>
  <c r="I19" i="16"/>
  <c r="Z19" i="16"/>
  <c r="AD13" i="16"/>
  <c r="C13" i="16"/>
  <c r="G13" i="16"/>
  <c r="I13" i="16" s="1"/>
  <c r="D13" i="16" s="1"/>
  <c r="AC13" i="16"/>
  <c r="AB13" i="16"/>
  <c r="Q13" i="16"/>
  <c r="X13" i="16" s="1"/>
  <c r="O13" i="16"/>
  <c r="V13" i="16" s="1"/>
  <c r="P13" i="16"/>
  <c r="W13" i="16" s="1"/>
  <c r="AA13" i="16"/>
  <c r="L43" i="16"/>
  <c r="S43" i="16" s="1"/>
  <c r="K43" i="16"/>
  <c r="R43" i="16" s="1"/>
  <c r="N43" i="16"/>
  <c r="U43" i="16" s="1"/>
  <c r="M43" i="16"/>
  <c r="T43" i="16" s="1"/>
  <c r="AD43" i="16"/>
  <c r="J43" i="16"/>
  <c r="C43" i="16"/>
  <c r="AC43" i="16"/>
  <c r="AA43" i="16"/>
  <c r="G43" i="16"/>
  <c r="M39" i="16"/>
  <c r="T39" i="16" s="1"/>
  <c r="K39" i="16"/>
  <c r="R39" i="16" s="1"/>
  <c r="N39" i="16"/>
  <c r="U39" i="16" s="1"/>
  <c r="L39" i="16"/>
  <c r="S39" i="16" s="1"/>
  <c r="AD39" i="16"/>
  <c r="J39" i="16"/>
  <c r="C39" i="16"/>
  <c r="Z39" i="16"/>
  <c r="AD4" i="16"/>
  <c r="C4" i="16"/>
  <c r="O4" i="16"/>
  <c r="V4" i="16" s="1"/>
  <c r="H4" i="16"/>
  <c r="AB11" i="16"/>
  <c r="AB39" i="16"/>
  <c r="Q39" i="16"/>
  <c r="X39" i="16" s="1"/>
  <c r="P39" i="16"/>
  <c r="W39" i="16" s="1"/>
  <c r="D39" i="16"/>
  <c r="AB43" i="16"/>
  <c r="Q43" i="16"/>
  <c r="X43" i="16" s="1"/>
  <c r="I43" i="16"/>
  <c r="Y13" i="16"/>
  <c r="E19" i="16"/>
  <c r="N29" i="16"/>
  <c r="U29" i="16" s="1"/>
  <c r="M29" i="16"/>
  <c r="T29" i="16" s="1"/>
  <c r="L29" i="16"/>
  <c r="S29" i="16" s="1"/>
  <c r="K29" i="16"/>
  <c r="R29" i="16" s="1"/>
  <c r="AD29" i="16"/>
  <c r="J29" i="16"/>
  <c r="C29" i="16"/>
  <c r="D29" i="16"/>
  <c r="Q29" i="16"/>
  <c r="X29" i="16" s="1"/>
  <c r="H29" i="16"/>
  <c r="O29" i="16"/>
  <c r="V29" i="16" s="1"/>
  <c r="Z29" i="16"/>
  <c r="E29" i="16"/>
  <c r="P29" i="16"/>
  <c r="W29" i="16" s="1"/>
  <c r="AB29" i="16"/>
  <c r="Y29" i="16"/>
  <c r="AC29" i="16"/>
  <c r="G29" i="16"/>
  <c r="N22" i="16"/>
  <c r="U22" i="16" s="1"/>
  <c r="M22" i="16"/>
  <c r="T22" i="16" s="1"/>
  <c r="L22" i="16"/>
  <c r="S22" i="16" s="1"/>
  <c r="K22" i="16"/>
  <c r="R22" i="16" s="1"/>
  <c r="AD22" i="16"/>
  <c r="J22" i="16"/>
  <c r="C22" i="16"/>
  <c r="H22" i="16"/>
  <c r="E22" i="16"/>
  <c r="AB22" i="16"/>
  <c r="Q22" i="16"/>
  <c r="X22" i="16" s="1"/>
  <c r="D22" i="16"/>
  <c r="Y22" i="16"/>
  <c r="G22" i="16"/>
  <c r="Z22" i="16"/>
  <c r="I22" i="16"/>
  <c r="P22" i="16"/>
  <c r="W22" i="16" s="1"/>
  <c r="O22" i="16"/>
  <c r="V22" i="16" s="1"/>
  <c r="C8" i="16"/>
  <c r="G8" i="16"/>
  <c r="AB8" i="16" s="1"/>
  <c r="O3" i="16"/>
  <c r="V3" i="16" s="1"/>
  <c r="J3" i="16"/>
  <c r="J4" i="16" s="1"/>
  <c r="J5" i="16" s="1"/>
  <c r="J6" i="16" s="1"/>
  <c r="J7" i="16" s="1"/>
  <c r="J8" i="16" s="1"/>
  <c r="J9" i="16" s="1"/>
  <c r="J10" i="16" s="1"/>
  <c r="N48" i="16"/>
  <c r="U48" i="16" s="1"/>
  <c r="M48" i="16"/>
  <c r="T48" i="16" s="1"/>
  <c r="L48" i="16"/>
  <c r="S48" i="16" s="1"/>
  <c r="K48" i="16"/>
  <c r="R48" i="16" s="1"/>
  <c r="AD48" i="16"/>
  <c r="J48" i="16"/>
  <c r="C48" i="16"/>
  <c r="N42" i="16"/>
  <c r="U42" i="16" s="1"/>
  <c r="M42" i="16"/>
  <c r="T42" i="16" s="1"/>
  <c r="L42" i="16"/>
  <c r="S42" i="16" s="1"/>
  <c r="K42" i="16"/>
  <c r="R42" i="16" s="1"/>
  <c r="AD42" i="16"/>
  <c r="J42" i="16"/>
  <c r="C42" i="16"/>
  <c r="N38" i="16"/>
  <c r="U38" i="16" s="1"/>
  <c r="M38" i="16"/>
  <c r="T38" i="16" s="1"/>
  <c r="L38" i="16"/>
  <c r="S38" i="16" s="1"/>
  <c r="K38" i="16"/>
  <c r="R38" i="16" s="1"/>
  <c r="AD38" i="16"/>
  <c r="J38" i="16"/>
  <c r="C38" i="16"/>
  <c r="M27" i="16"/>
  <c r="T27" i="16" s="1"/>
  <c r="K27" i="16"/>
  <c r="R27" i="16" s="1"/>
  <c r="N27" i="16"/>
  <c r="U27" i="16" s="1"/>
  <c r="L27" i="16"/>
  <c r="S27" i="16" s="1"/>
  <c r="AD27" i="16"/>
  <c r="J27" i="16"/>
  <c r="C27" i="16"/>
  <c r="N21" i="16"/>
  <c r="U21" i="16" s="1"/>
  <c r="M21" i="16"/>
  <c r="T21" i="16" s="1"/>
  <c r="L21" i="16"/>
  <c r="S21" i="16" s="1"/>
  <c r="K21" i="16"/>
  <c r="R21" i="16" s="1"/>
  <c r="AD21" i="16"/>
  <c r="J21" i="16"/>
  <c r="C21" i="16"/>
  <c r="AD18" i="16"/>
  <c r="C18" i="16"/>
  <c r="AD16" i="16"/>
  <c r="C16" i="16"/>
  <c r="AD12" i="16"/>
  <c r="C12" i="16"/>
  <c r="C10" i="16"/>
  <c r="C7" i="16"/>
  <c r="C5" i="16"/>
  <c r="N50" i="16"/>
  <c r="U50" i="16" s="1"/>
  <c r="M50" i="16"/>
  <c r="T50" i="16" s="1"/>
  <c r="L50" i="16"/>
  <c r="S50" i="16" s="1"/>
  <c r="K50" i="16"/>
  <c r="R50" i="16" s="1"/>
  <c r="AD50" i="16"/>
  <c r="J50" i="16"/>
  <c r="C50" i="16"/>
  <c r="M47" i="16"/>
  <c r="T47" i="16" s="1"/>
  <c r="L47" i="16"/>
  <c r="S47" i="16" s="1"/>
  <c r="N47" i="16"/>
  <c r="U47" i="16" s="1"/>
  <c r="K47" i="16"/>
  <c r="R47" i="16" s="1"/>
  <c r="AD47" i="16"/>
  <c r="J47" i="16"/>
  <c r="C47" i="16"/>
  <c r="K45" i="16"/>
  <c r="R45" i="16" s="1"/>
  <c r="N45" i="16"/>
  <c r="U45" i="16" s="1"/>
  <c r="M45" i="16"/>
  <c r="T45" i="16" s="1"/>
  <c r="L45" i="16"/>
  <c r="S45" i="16" s="1"/>
  <c r="AD45" i="16"/>
  <c r="J45" i="16"/>
  <c r="C45" i="16"/>
  <c r="L41" i="16"/>
  <c r="S41" i="16" s="1"/>
  <c r="N41" i="16"/>
  <c r="U41" i="16" s="1"/>
  <c r="M41" i="16"/>
  <c r="T41" i="16" s="1"/>
  <c r="K41" i="16"/>
  <c r="R41" i="16" s="1"/>
  <c r="AD41" i="16"/>
  <c r="J41" i="16"/>
  <c r="C41" i="16"/>
  <c r="M37" i="16"/>
  <c r="T37" i="16" s="1"/>
  <c r="K37" i="16"/>
  <c r="R37" i="16" s="1"/>
  <c r="N37" i="16"/>
  <c r="U37" i="16" s="1"/>
  <c r="L37" i="16"/>
  <c r="S37" i="16" s="1"/>
  <c r="AD37" i="16"/>
  <c r="J37" i="16"/>
  <c r="C37" i="16"/>
  <c r="L35" i="16"/>
  <c r="S35" i="16" s="1"/>
  <c r="N35" i="16"/>
  <c r="U35" i="16" s="1"/>
  <c r="M35" i="16"/>
  <c r="T35" i="16" s="1"/>
  <c r="K35" i="16"/>
  <c r="R35" i="16" s="1"/>
  <c r="AD35" i="16"/>
  <c r="J35" i="16"/>
  <c r="C35" i="16"/>
  <c r="L33" i="16"/>
  <c r="S33" i="16" s="1"/>
  <c r="K33" i="16"/>
  <c r="R33" i="16" s="1"/>
  <c r="N33" i="16"/>
  <c r="U33" i="16" s="1"/>
  <c r="M33" i="16"/>
  <c r="T33" i="16" s="1"/>
  <c r="AD33" i="16"/>
  <c r="J33" i="16"/>
  <c r="C33" i="16"/>
  <c r="N30" i="16"/>
  <c r="U30" i="16" s="1"/>
  <c r="M30" i="16"/>
  <c r="T30" i="16" s="1"/>
  <c r="L30" i="16"/>
  <c r="S30" i="16" s="1"/>
  <c r="K30" i="16"/>
  <c r="R30" i="16" s="1"/>
  <c r="AD30" i="16"/>
  <c r="J30" i="16"/>
  <c r="C30" i="16"/>
  <c r="N28" i="16"/>
  <c r="U28" i="16" s="1"/>
  <c r="M28" i="16"/>
  <c r="T28" i="16" s="1"/>
  <c r="L28" i="16"/>
  <c r="S28" i="16" s="1"/>
  <c r="K28" i="16"/>
  <c r="R28" i="16" s="1"/>
  <c r="AD28" i="16"/>
  <c r="J28" i="16"/>
  <c r="C28" i="16"/>
  <c r="N26" i="16"/>
  <c r="U26" i="16" s="1"/>
  <c r="M26" i="16"/>
  <c r="T26" i="16" s="1"/>
  <c r="L26" i="16"/>
  <c r="S26" i="16" s="1"/>
  <c r="K26" i="16"/>
  <c r="R26" i="16" s="1"/>
  <c r="AD26" i="16"/>
  <c r="J26" i="16"/>
  <c r="C26" i="16"/>
  <c r="L23" i="16"/>
  <c r="S23" i="16" s="1"/>
  <c r="N23" i="16"/>
  <c r="U23" i="16" s="1"/>
  <c r="M23" i="16"/>
  <c r="T23" i="16" s="1"/>
  <c r="K23" i="16"/>
  <c r="R23" i="16" s="1"/>
  <c r="AD23" i="16"/>
  <c r="J23" i="16"/>
  <c r="C23" i="16"/>
  <c r="N20" i="16"/>
  <c r="U20" i="16" s="1"/>
  <c r="M20" i="16"/>
  <c r="T20" i="16" s="1"/>
  <c r="L20" i="16"/>
  <c r="S20" i="16" s="1"/>
  <c r="K20" i="16"/>
  <c r="R20" i="16" s="1"/>
  <c r="AD20" i="16"/>
  <c r="J20" i="16"/>
  <c r="C20" i="16"/>
  <c r="M15" i="16"/>
  <c r="T15" i="16" s="1"/>
  <c r="L15" i="16"/>
  <c r="S15" i="16" s="1"/>
  <c r="K15" i="16"/>
  <c r="R15" i="16" s="1"/>
  <c r="N15" i="16"/>
  <c r="U15" i="16" s="1"/>
  <c r="AD15" i="16"/>
  <c r="C15" i="16"/>
  <c r="C9" i="16"/>
  <c r="C6" i="16"/>
  <c r="K51" i="16"/>
  <c r="R51" i="16" s="1"/>
  <c r="M51" i="16"/>
  <c r="T51" i="16" s="1"/>
  <c r="N51" i="16"/>
  <c r="U51" i="16" s="1"/>
  <c r="L51" i="16"/>
  <c r="S51" i="16" s="1"/>
  <c r="AD51" i="16"/>
  <c r="J51" i="16"/>
  <c r="C51" i="16"/>
  <c r="N44" i="16"/>
  <c r="U44" i="16" s="1"/>
  <c r="M44" i="16"/>
  <c r="T44" i="16" s="1"/>
  <c r="L44" i="16"/>
  <c r="S44" i="16" s="1"/>
  <c r="K44" i="16"/>
  <c r="R44" i="16" s="1"/>
  <c r="AD44" i="16"/>
  <c r="J44" i="16"/>
  <c r="C44" i="16"/>
  <c r="N40" i="16"/>
  <c r="U40" i="16" s="1"/>
  <c r="M40" i="16"/>
  <c r="T40" i="16" s="1"/>
  <c r="L40" i="16"/>
  <c r="S40" i="16" s="1"/>
  <c r="K40" i="16"/>
  <c r="R40" i="16" s="1"/>
  <c r="AD40" i="16"/>
  <c r="J40" i="16"/>
  <c r="C40" i="16"/>
  <c r="N36" i="16"/>
  <c r="U36" i="16" s="1"/>
  <c r="M36" i="16"/>
  <c r="T36" i="16" s="1"/>
  <c r="L36" i="16"/>
  <c r="S36" i="16" s="1"/>
  <c r="K36" i="16"/>
  <c r="R36" i="16" s="1"/>
  <c r="AD36" i="16"/>
  <c r="J36" i="16"/>
  <c r="C36" i="16"/>
  <c r="N32" i="16"/>
  <c r="U32" i="16" s="1"/>
  <c r="M32" i="16"/>
  <c r="T32" i="16" s="1"/>
  <c r="L32" i="16"/>
  <c r="S32" i="16" s="1"/>
  <c r="K32" i="16"/>
  <c r="R32" i="16" s="1"/>
  <c r="AD32" i="16"/>
  <c r="J32" i="16"/>
  <c r="C32" i="16"/>
  <c r="L25" i="16"/>
  <c r="S25" i="16" s="1"/>
  <c r="K25" i="16"/>
  <c r="R25" i="16" s="1"/>
  <c r="N25" i="16"/>
  <c r="U25" i="16" s="1"/>
  <c r="M25" i="16"/>
  <c r="T25" i="16" s="1"/>
  <c r="AD25" i="16"/>
  <c r="J25" i="16"/>
  <c r="C25" i="16"/>
  <c r="AD17" i="16"/>
  <c r="C17" i="16"/>
  <c r="AD14" i="16"/>
  <c r="C14" i="16"/>
  <c r="Y3" i="16"/>
  <c r="Q3" i="16"/>
  <c r="X3" i="16" s="1"/>
  <c r="H3" i="16"/>
  <c r="G3" i="16"/>
  <c r="AC3" i="16"/>
  <c r="D278" i="27" l="1"/>
  <c r="B34" i="7"/>
  <c r="A34" i="7" s="1"/>
  <c r="E34" i="7" s="1"/>
  <c r="E16" i="16"/>
  <c r="Z16" i="16" s="1"/>
  <c r="AB16" i="16"/>
  <c r="I12" i="16"/>
  <c r="D12" i="16" s="1"/>
  <c r="M16" i="16"/>
  <c r="T16" i="16" s="1"/>
  <c r="L16" i="16"/>
  <c r="S16" i="16" s="1"/>
  <c r="K16" i="16"/>
  <c r="R16" i="16" s="1"/>
  <c r="N16" i="16"/>
  <c r="U16" i="16" s="1"/>
  <c r="L13" i="16"/>
  <c r="S13" i="16" s="1"/>
  <c r="N13" i="16"/>
  <c r="U13" i="16" s="1"/>
  <c r="E13" i="16"/>
  <c r="Z13" i="16" s="1"/>
  <c r="M13" i="16"/>
  <c r="T13" i="16" s="1"/>
  <c r="AD11" i="16"/>
  <c r="AA14" i="16"/>
  <c r="I14" i="16"/>
  <c r="D14" i="16" s="1"/>
  <c r="D17" i="16"/>
  <c r="D18" i="16"/>
  <c r="I18" i="16"/>
  <c r="I11" i="16"/>
  <c r="D11" i="16" s="1"/>
  <c r="E11" i="16" s="1"/>
  <c r="Z11" i="16" s="1"/>
  <c r="AB17" i="16"/>
  <c r="K13" i="16"/>
  <c r="R13" i="16" s="1"/>
  <c r="AA18" i="16"/>
  <c r="AA17" i="16"/>
  <c r="H278" i="27"/>
  <c r="T32" i="25"/>
  <c r="B12" i="13"/>
  <c r="A12" i="13" s="1"/>
  <c r="E12" i="13" s="1"/>
  <c r="AD5" i="16"/>
  <c r="R212" i="8"/>
  <c r="R213" i="8"/>
  <c r="R217" i="8"/>
  <c r="R187" i="8"/>
  <c r="R184" i="8"/>
  <c r="R216" i="8"/>
  <c r="R183" i="8"/>
  <c r="R214" i="8"/>
  <c r="R215" i="8"/>
  <c r="R185" i="8"/>
  <c r="R157" i="8"/>
  <c r="R154" i="8"/>
  <c r="R186" i="8"/>
  <c r="R153" i="8"/>
  <c r="R152" i="8"/>
  <c r="R182" i="8"/>
  <c r="R155" i="8"/>
  <c r="R156" i="8"/>
  <c r="R127" i="8"/>
  <c r="R123" i="8"/>
  <c r="R122" i="8"/>
  <c r="R125" i="8"/>
  <c r="R126" i="8"/>
  <c r="R94" i="8"/>
  <c r="R124" i="8"/>
  <c r="R97" i="8"/>
  <c r="R93" i="8"/>
  <c r="R96" i="8"/>
  <c r="R95" i="8"/>
  <c r="R92" i="8"/>
  <c r="B7" i="13"/>
  <c r="A7" i="13" s="1"/>
  <c r="E7" i="13" s="1"/>
  <c r="D3" i="48"/>
  <c r="E3" i="48"/>
  <c r="F3" i="48"/>
  <c r="A10" i="13"/>
  <c r="E10" i="13" s="1"/>
  <c r="J20" i="36" s="1"/>
  <c r="J26" i="36" s="1"/>
  <c r="AA5" i="16"/>
  <c r="P70" i="24"/>
  <c r="R66" i="8"/>
  <c r="R67" i="8"/>
  <c r="R64" i="8"/>
  <c r="R63" i="8"/>
  <c r="R33" i="8"/>
  <c r="R34" i="8"/>
  <c r="R62" i="8"/>
  <c r="R65" i="8"/>
  <c r="R37" i="8"/>
  <c r="R32" i="8"/>
  <c r="R35" i="8"/>
  <c r="R36" i="8"/>
  <c r="P71" i="24"/>
  <c r="P67" i="24"/>
  <c r="P68" i="24"/>
  <c r="B19" i="13"/>
  <c r="A19" i="13" s="1"/>
  <c r="E19" i="13" s="1"/>
  <c r="B24" i="13"/>
  <c r="A24" i="13" s="1"/>
  <c r="E24" i="13" s="1"/>
  <c r="B36" i="7"/>
  <c r="A36" i="7" s="1"/>
  <c r="E36" i="7" s="1"/>
  <c r="D39" i="32"/>
  <c r="B21" i="13"/>
  <c r="A21" i="13" s="1"/>
  <c r="E21" i="13" s="1"/>
  <c r="B23" i="13"/>
  <c r="A23" i="13" s="1"/>
  <c r="E23" i="13" s="1"/>
  <c r="B20" i="13"/>
  <c r="A20" i="13" s="1"/>
  <c r="E20" i="13" s="1"/>
  <c r="D7" i="16"/>
  <c r="K7" i="16" s="1"/>
  <c r="R7" i="16" s="1"/>
  <c r="A4" i="8"/>
  <c r="P5" i="8"/>
  <c r="AA7" i="16"/>
  <c r="D32" i="26"/>
  <c r="C32" i="26"/>
  <c r="E32" i="26"/>
  <c r="M5" i="24"/>
  <c r="N5" i="24" s="1"/>
  <c r="P3" i="26"/>
  <c r="P4" i="26"/>
  <c r="AD7" i="16"/>
  <c r="AB7" i="16"/>
  <c r="AD10" i="16"/>
  <c r="M6" i="16"/>
  <c r="T6" i="16" s="1"/>
  <c r="C5" i="8"/>
  <c r="N7" i="8"/>
  <c r="AD9" i="16"/>
  <c r="C3" i="8"/>
  <c r="C7" i="8"/>
  <c r="AB6" i="16"/>
  <c r="P6" i="24"/>
  <c r="E228" i="27"/>
  <c r="N3" i="8"/>
  <c r="B445" i="27"/>
  <c r="C8" i="24"/>
  <c r="P7" i="24"/>
  <c r="AB10" i="16"/>
  <c r="N5" i="8"/>
  <c r="AA10" i="16"/>
  <c r="AD6" i="16"/>
  <c r="K6" i="16"/>
  <c r="R6" i="16" s="1"/>
  <c r="M3" i="24"/>
  <c r="N3" i="24" s="1"/>
  <c r="AA6" i="16"/>
  <c r="E6" i="16" s="1"/>
  <c r="Z6" i="16" s="1"/>
  <c r="N6" i="16"/>
  <c r="U6" i="16" s="1"/>
  <c r="J30" i="36"/>
  <c r="K30" i="36" s="1"/>
  <c r="L6" i="16"/>
  <c r="S6" i="16" s="1"/>
  <c r="D10" i="16"/>
  <c r="E10" i="16" s="1"/>
  <c r="Z10" i="16" s="1"/>
  <c r="A5" i="24"/>
  <c r="B18" i="13"/>
  <c r="A18" i="13" s="1"/>
  <c r="E18" i="13" s="1"/>
  <c r="P7" i="26"/>
  <c r="J29" i="36"/>
  <c r="K29" i="36" s="1"/>
  <c r="I29" i="36" s="1"/>
  <c r="H29" i="36" s="1"/>
  <c r="K20" i="36"/>
  <c r="D181" i="32" s="1"/>
  <c r="B15" i="13"/>
  <c r="A15" i="13" s="1"/>
  <c r="E15" i="13" s="1"/>
  <c r="B17" i="13"/>
  <c r="A17" i="13" s="1"/>
  <c r="E17" i="13" s="1"/>
  <c r="P8" i="26"/>
  <c r="N32" i="7"/>
  <c r="B13" i="13"/>
  <c r="A13" i="13" s="1"/>
  <c r="E13" i="13" s="1"/>
  <c r="B14" i="13"/>
  <c r="A14" i="13" s="1"/>
  <c r="E14" i="13" s="1"/>
  <c r="R4" i="8"/>
  <c r="D4" i="8" s="1"/>
  <c r="C4" i="8"/>
  <c r="M4" i="8"/>
  <c r="N4" i="8" s="1"/>
  <c r="M7" i="16"/>
  <c r="T7" i="16" s="1"/>
  <c r="J19" i="36"/>
  <c r="K19" i="36" s="1"/>
  <c r="K5" i="16"/>
  <c r="R5" i="16" s="1"/>
  <c r="N5" i="16"/>
  <c r="U5" i="16" s="1"/>
  <c r="M5" i="16"/>
  <c r="T5" i="16" s="1"/>
  <c r="L5" i="16"/>
  <c r="S5" i="16" s="1"/>
  <c r="R7" i="8"/>
  <c r="D7" i="8" s="1"/>
  <c r="R5" i="8"/>
  <c r="D5" i="8" s="1"/>
  <c r="R3" i="8"/>
  <c r="D3" i="8" s="1"/>
  <c r="P5" i="26"/>
  <c r="P6" i="26"/>
  <c r="A6" i="8"/>
  <c r="M6" i="8"/>
  <c r="R6" i="8"/>
  <c r="D6" i="8" s="1"/>
  <c r="P6" i="8"/>
  <c r="A7" i="24"/>
  <c r="M7" i="24"/>
  <c r="C4" i="24"/>
  <c r="M4" i="24"/>
  <c r="P8" i="24"/>
  <c r="M6" i="24"/>
  <c r="A6" i="24"/>
  <c r="N8" i="24"/>
  <c r="M3" i="26"/>
  <c r="AA9" i="16"/>
  <c r="I9" i="16"/>
  <c r="D9" i="16" s="1"/>
  <c r="I8" i="16"/>
  <c r="D8" i="16" s="1"/>
  <c r="L8" i="16" s="1"/>
  <c r="S8" i="16" s="1"/>
  <c r="AA8" i="16"/>
  <c r="AD8" i="16"/>
  <c r="E5" i="16"/>
  <c r="Z5" i="16" s="1"/>
  <c r="C3" i="25"/>
  <c r="A3" i="25"/>
  <c r="P3" i="25"/>
  <c r="R3" i="25"/>
  <c r="D3" i="25" s="1"/>
  <c r="E7" i="36"/>
  <c r="D21" i="36"/>
  <c r="G21" i="36" s="1"/>
  <c r="AC2" i="16"/>
  <c r="A1" i="16" s="1"/>
  <c r="D24" i="36"/>
  <c r="G24" i="36" s="1"/>
  <c r="J22" i="36"/>
  <c r="J28" i="36"/>
  <c r="K28" i="36" s="1"/>
  <c r="J25" i="36"/>
  <c r="K25" i="36" s="1"/>
  <c r="I25" i="36" s="1"/>
  <c r="D23" i="36"/>
  <c r="G23" i="36" s="1"/>
  <c r="D26" i="36"/>
  <c r="G26" i="36" s="1"/>
  <c r="K26" i="36" s="1"/>
  <c r="I26" i="36" s="1"/>
  <c r="E4" i="16"/>
  <c r="Z4" i="16" s="1"/>
  <c r="K4" i="16"/>
  <c r="R4" i="16" s="1"/>
  <c r="L4" i="16"/>
  <c r="S4" i="16" s="1"/>
  <c r="M4" i="16"/>
  <c r="T4" i="16" s="1"/>
  <c r="D22" i="36"/>
  <c r="G22" i="36" s="1"/>
  <c r="D18" i="36"/>
  <c r="G18" i="36" s="1"/>
  <c r="K18" i="36" s="1"/>
  <c r="D179" i="32" s="1"/>
  <c r="AA3" i="16"/>
  <c r="AD3" i="16"/>
  <c r="A47" i="13"/>
  <c r="E47" i="13" s="1"/>
  <c r="B48" i="13"/>
  <c r="A48" i="13" s="1"/>
  <c r="E48" i="13" s="1"/>
  <c r="A45" i="13"/>
  <c r="E45" i="13" s="1"/>
  <c r="B46" i="13"/>
  <c r="A46" i="13" s="1"/>
  <c r="E46" i="13" s="1"/>
  <c r="A43" i="13"/>
  <c r="E43" i="13" s="1"/>
  <c r="B44" i="13"/>
  <c r="A44" i="13" s="1"/>
  <c r="E44" i="13" s="1"/>
  <c r="A41" i="13"/>
  <c r="E41" i="13" s="1"/>
  <c r="B42" i="13"/>
  <c r="A42" i="13" s="1"/>
  <c r="E42" i="13" s="1"/>
  <c r="T3" i="25"/>
  <c r="E278" i="27"/>
  <c r="E279" i="27" s="1"/>
  <c r="F278" i="27"/>
  <c r="A39" i="13"/>
  <c r="E39" i="13" s="1"/>
  <c r="B40" i="13"/>
  <c r="A40" i="13" s="1"/>
  <c r="E40" i="13" s="1"/>
  <c r="A37" i="13"/>
  <c r="E37" i="13" s="1"/>
  <c r="J17" i="36" s="1"/>
  <c r="B38" i="13"/>
  <c r="A38" i="13" s="1"/>
  <c r="E38" i="13" s="1"/>
  <c r="A31" i="7"/>
  <c r="E31" i="7" s="1"/>
  <c r="K39" i="7"/>
  <c r="P66" i="24"/>
  <c r="P3" i="8"/>
  <c r="R2" i="8"/>
  <c r="D2" i="8" s="1"/>
  <c r="M2" i="8"/>
  <c r="N2" i="8" s="1"/>
  <c r="A2" i="8"/>
  <c r="B194" i="32"/>
  <c r="AB3" i="16"/>
  <c r="I3" i="16"/>
  <c r="J23" i="36" l="1"/>
  <c r="N12" i="16"/>
  <c r="U12" i="16" s="1"/>
  <c r="M12" i="16"/>
  <c r="T12" i="16" s="1"/>
  <c r="L12" i="16"/>
  <c r="S12" i="16" s="1"/>
  <c r="K12" i="16"/>
  <c r="R12" i="16" s="1"/>
  <c r="E18" i="16"/>
  <c r="Z18" i="16" s="1"/>
  <c r="E14" i="16"/>
  <c r="Z14" i="16" s="1"/>
  <c r="E12" i="16"/>
  <c r="Z12" i="16" s="1"/>
  <c r="K11" i="16"/>
  <c r="R11" i="16" s="1"/>
  <c r="M11" i="16"/>
  <c r="T11" i="16" s="1"/>
  <c r="L11" i="16"/>
  <c r="S11" i="16" s="1"/>
  <c r="N11" i="16"/>
  <c r="U11" i="16" s="1"/>
  <c r="N18" i="16"/>
  <c r="U18" i="16" s="1"/>
  <c r="M18" i="16"/>
  <c r="T18" i="16" s="1"/>
  <c r="L18" i="16"/>
  <c r="S18" i="16" s="1"/>
  <c r="K18" i="16"/>
  <c r="R18" i="16" s="1"/>
  <c r="L14" i="16"/>
  <c r="S14" i="16" s="1"/>
  <c r="N14" i="16"/>
  <c r="U14" i="16" s="1"/>
  <c r="M14" i="16"/>
  <c r="T14" i="16" s="1"/>
  <c r="K14" i="16"/>
  <c r="R14" i="16" s="1"/>
  <c r="K17" i="16"/>
  <c r="R17" i="16" s="1"/>
  <c r="N17" i="16"/>
  <c r="U17" i="16" s="1"/>
  <c r="M17" i="16"/>
  <c r="T17" i="16" s="1"/>
  <c r="L17" i="16"/>
  <c r="S17" i="16" s="1"/>
  <c r="E17" i="16"/>
  <c r="Z17" i="16" s="1"/>
  <c r="D95" i="8"/>
  <c r="F95" i="8"/>
  <c r="E95" i="8"/>
  <c r="D124" i="8"/>
  <c r="E124" i="8"/>
  <c r="F124" i="8"/>
  <c r="D122" i="8"/>
  <c r="E122" i="8"/>
  <c r="F122" i="8"/>
  <c r="D155" i="8"/>
  <c r="E155" i="8"/>
  <c r="F155" i="8"/>
  <c r="D186" i="8"/>
  <c r="E186" i="8"/>
  <c r="F186" i="8"/>
  <c r="D215" i="8"/>
  <c r="E215" i="8"/>
  <c r="F215" i="8"/>
  <c r="D184" i="8"/>
  <c r="F184" i="8"/>
  <c r="E184" i="8"/>
  <c r="D212" i="8"/>
  <c r="E212" i="8"/>
  <c r="F212" i="8"/>
  <c r="D96" i="8"/>
  <c r="F96" i="8"/>
  <c r="E96" i="8"/>
  <c r="F94" i="8"/>
  <c r="E94" i="8"/>
  <c r="D94" i="8"/>
  <c r="D123" i="8"/>
  <c r="E123" i="8"/>
  <c r="F123" i="8"/>
  <c r="D182" i="8"/>
  <c r="E182" i="8"/>
  <c r="F182" i="8"/>
  <c r="D154" i="8"/>
  <c r="F154" i="8"/>
  <c r="E154" i="8"/>
  <c r="D214" i="8"/>
  <c r="E214" i="8"/>
  <c r="F214" i="8"/>
  <c r="D187" i="8"/>
  <c r="F187" i="8"/>
  <c r="E187" i="8"/>
  <c r="D93" i="8"/>
  <c r="F93" i="8"/>
  <c r="E93" i="8"/>
  <c r="D126" i="8"/>
  <c r="E126" i="8"/>
  <c r="F126" i="8"/>
  <c r="D127" i="8"/>
  <c r="E127" i="8"/>
  <c r="F127" i="8"/>
  <c r="D152" i="8"/>
  <c r="F152" i="8"/>
  <c r="E152" i="8"/>
  <c r="D157" i="8"/>
  <c r="E157" i="8"/>
  <c r="F157" i="8"/>
  <c r="D183" i="8"/>
  <c r="E183" i="8"/>
  <c r="F183" i="8"/>
  <c r="D217" i="8"/>
  <c r="F217" i="8"/>
  <c r="E217" i="8"/>
  <c r="D92" i="8"/>
  <c r="E92" i="8"/>
  <c r="F92" i="8"/>
  <c r="D97" i="8"/>
  <c r="F97" i="8"/>
  <c r="E97" i="8"/>
  <c r="D125" i="8"/>
  <c r="E125" i="8"/>
  <c r="F125" i="8"/>
  <c r="D156" i="8"/>
  <c r="E156" i="8"/>
  <c r="F156" i="8"/>
  <c r="D153" i="8"/>
  <c r="E153" i="8"/>
  <c r="F153" i="8"/>
  <c r="D185" i="8"/>
  <c r="E185" i="8"/>
  <c r="F185" i="8"/>
  <c r="D216" i="8"/>
  <c r="E216" i="8"/>
  <c r="F216" i="8"/>
  <c r="D213" i="8"/>
  <c r="E213" i="8"/>
  <c r="F213" i="8"/>
  <c r="D3" i="16"/>
  <c r="M3" i="16" s="1"/>
  <c r="T3" i="16" s="1"/>
  <c r="D36" i="8"/>
  <c r="E36" i="8"/>
  <c r="F36" i="8"/>
  <c r="D65" i="8"/>
  <c r="F65" i="8"/>
  <c r="E65" i="8"/>
  <c r="D35" i="8"/>
  <c r="E35" i="8"/>
  <c r="F35" i="8"/>
  <c r="D64" i="8"/>
  <c r="E64" i="8"/>
  <c r="F64" i="8"/>
  <c r="D32" i="8"/>
  <c r="E32" i="8"/>
  <c r="F32" i="8"/>
  <c r="D34" i="8"/>
  <c r="F34" i="8"/>
  <c r="E34" i="8"/>
  <c r="D67" i="8"/>
  <c r="F67" i="8"/>
  <c r="E67" i="8"/>
  <c r="D63" i="8"/>
  <c r="F63" i="8"/>
  <c r="E63" i="8"/>
  <c r="D62" i="8"/>
  <c r="E62" i="8"/>
  <c r="F62" i="8"/>
  <c r="D37" i="8"/>
  <c r="F37" i="8"/>
  <c r="E37" i="8"/>
  <c r="D33" i="8"/>
  <c r="E33" i="8"/>
  <c r="F33" i="8"/>
  <c r="D66" i="8"/>
  <c r="E66" i="8"/>
  <c r="F66" i="8"/>
  <c r="L7" i="16"/>
  <c r="S7" i="16" s="1"/>
  <c r="N7" i="16"/>
  <c r="U7" i="16" s="1"/>
  <c r="E7" i="16"/>
  <c r="Z7" i="16" s="1"/>
  <c r="K23" i="36"/>
  <c r="D187" i="32" s="1"/>
  <c r="L10" i="16"/>
  <c r="S10" i="16" s="1"/>
  <c r="K10" i="16"/>
  <c r="R10" i="16" s="1"/>
  <c r="N10" i="16"/>
  <c r="U10" i="16" s="1"/>
  <c r="I30" i="36"/>
  <c r="H30" i="36" s="1"/>
  <c r="D196" i="32"/>
  <c r="E3" i="8"/>
  <c r="M10" i="16"/>
  <c r="T10" i="16" s="1"/>
  <c r="I20" i="36"/>
  <c r="H20" i="36" s="1"/>
  <c r="F3" i="8"/>
  <c r="F4" i="8"/>
  <c r="E4" i="8"/>
  <c r="K22" i="36"/>
  <c r="D186" i="32" s="1"/>
  <c r="F7" i="8"/>
  <c r="E7" i="8"/>
  <c r="F5" i="8"/>
  <c r="E5" i="8"/>
  <c r="E8" i="16"/>
  <c r="Z8" i="16" s="1"/>
  <c r="N6" i="8"/>
  <c r="F6" i="8" s="1"/>
  <c r="E6" i="8"/>
  <c r="N6" i="24"/>
  <c r="N4" i="24"/>
  <c r="N7" i="24"/>
  <c r="N3" i="26"/>
  <c r="E9" i="16"/>
  <c r="Z9" i="16" s="1"/>
  <c r="L9" i="16"/>
  <c r="S9" i="16" s="1"/>
  <c r="K9" i="16"/>
  <c r="R9" i="16" s="1"/>
  <c r="N9" i="16"/>
  <c r="U9" i="16" s="1"/>
  <c r="M9" i="16"/>
  <c r="T9" i="16" s="1"/>
  <c r="N8" i="16"/>
  <c r="U8" i="16" s="1"/>
  <c r="M8" i="16"/>
  <c r="T8" i="16" s="1"/>
  <c r="K8" i="16"/>
  <c r="R8" i="16" s="1"/>
  <c r="F3" i="25"/>
  <c r="E3" i="25"/>
  <c r="I28" i="36"/>
  <c r="H28" i="36" s="1"/>
  <c r="D194" i="32"/>
  <c r="D191" i="32"/>
  <c r="D192" i="32"/>
  <c r="I18" i="36"/>
  <c r="B179" i="32" s="1"/>
  <c r="D195" i="32"/>
  <c r="H25" i="36"/>
  <c r="C195" i="32"/>
  <c r="D180" i="32"/>
  <c r="I19" i="36"/>
  <c r="N3" i="16"/>
  <c r="U3" i="16" s="1"/>
  <c r="B7" i="36"/>
  <c r="G7" i="36"/>
  <c r="J27" i="36"/>
  <c r="K27" i="36" s="1"/>
  <c r="J21" i="36"/>
  <c r="K21" i="36" s="1"/>
  <c r="J24" i="36"/>
  <c r="K24" i="36" s="1"/>
  <c r="K17" i="36"/>
  <c r="F2" i="8"/>
  <c r="E2" i="8"/>
  <c r="B191" i="32"/>
  <c r="H26" i="36"/>
  <c r="L3" i="16" l="1"/>
  <c r="S3" i="16" s="1"/>
  <c r="K3" i="16"/>
  <c r="R3" i="16" s="1"/>
  <c r="E3" i="16"/>
  <c r="Z3" i="16" s="1"/>
  <c r="I23" i="36"/>
  <c r="L23" i="36" s="1"/>
  <c r="I22" i="36"/>
  <c r="B186" i="32" s="1"/>
  <c r="C194" i="32"/>
  <c r="F194" i="32" s="1"/>
  <c r="E194" i="32" s="1"/>
  <c r="C191" i="32"/>
  <c r="F191" i="32" s="1"/>
  <c r="E191" i="32" s="1"/>
  <c r="H18" i="36"/>
  <c r="F195" i="32"/>
  <c r="E195" i="32" s="1"/>
  <c r="B187" i="32"/>
  <c r="H19" i="36"/>
  <c r="I27" i="36"/>
  <c r="D193" i="32"/>
  <c r="I24" i="36"/>
  <c r="D190" i="32"/>
  <c r="D178" i="32"/>
  <c r="I17" i="36"/>
  <c r="I21" i="36"/>
  <c r="D185" i="32"/>
  <c r="B192" i="32"/>
  <c r="B196" i="32"/>
  <c r="B181" i="32"/>
  <c r="C196" i="32"/>
  <c r="F196" i="32" s="1"/>
  <c r="E196" i="32" s="1"/>
  <c r="C192" i="32"/>
  <c r="F192" i="32" s="1"/>
  <c r="E192" i="32" s="1"/>
  <c r="H23" i="36" l="1"/>
  <c r="H22" i="36"/>
  <c r="C186" i="32" s="1"/>
  <c r="F186" i="32" s="1"/>
  <c r="E186" i="32" s="1"/>
  <c r="S3" i="26"/>
  <c r="S3" i="24"/>
  <c r="R3" i="24" s="1"/>
  <c r="C187" i="32"/>
  <c r="F187" i="32" s="1"/>
  <c r="E187" i="32" s="1"/>
  <c r="B180" i="32"/>
  <c r="H17" i="36"/>
  <c r="H21" i="36"/>
  <c r="H24" i="36"/>
  <c r="H27" i="36"/>
  <c r="R214" i="24" l="1"/>
  <c r="R213" i="24"/>
  <c r="R217" i="24"/>
  <c r="R184" i="24"/>
  <c r="R216" i="24"/>
  <c r="R215" i="24"/>
  <c r="R212" i="24"/>
  <c r="R186" i="24"/>
  <c r="R157" i="24"/>
  <c r="R187" i="24"/>
  <c r="R153" i="24"/>
  <c r="R156" i="24"/>
  <c r="R183" i="24"/>
  <c r="R182" i="24"/>
  <c r="R185" i="24"/>
  <c r="R154" i="24"/>
  <c r="R155" i="24"/>
  <c r="R152" i="24"/>
  <c r="R124" i="24"/>
  <c r="R123" i="24"/>
  <c r="R127" i="24"/>
  <c r="R125" i="24"/>
  <c r="R94" i="24"/>
  <c r="R95" i="24"/>
  <c r="R122" i="24"/>
  <c r="R93" i="24"/>
  <c r="R97" i="24"/>
  <c r="R126" i="24"/>
  <c r="R96" i="24"/>
  <c r="R92" i="24"/>
  <c r="R63" i="24"/>
  <c r="R64" i="24"/>
  <c r="R62" i="24"/>
  <c r="R67" i="24"/>
  <c r="R66" i="24"/>
  <c r="R65" i="24"/>
  <c r="R6" i="26"/>
  <c r="R7" i="26"/>
  <c r="R3" i="26"/>
  <c r="R4" i="26"/>
  <c r="R8" i="26"/>
  <c r="R5" i="26"/>
  <c r="R5" i="24"/>
  <c r="R8" i="24"/>
  <c r="R7" i="24"/>
  <c r="R4" i="24"/>
  <c r="R6" i="24"/>
  <c r="C193" i="32"/>
  <c r="F193" i="32" s="1"/>
  <c r="E193" i="32" s="1"/>
  <c r="B193" i="32"/>
  <c r="B190" i="32"/>
  <c r="C190" i="32"/>
  <c r="F190" i="32" s="1"/>
  <c r="E190" i="32" s="1"/>
  <c r="B185" i="32"/>
  <c r="C185" i="32"/>
  <c r="F185" i="32" s="1"/>
  <c r="E185" i="32" s="1"/>
  <c r="B178" i="32"/>
  <c r="C178" i="32"/>
  <c r="F178" i="32" s="1"/>
  <c r="E178" i="32" s="1"/>
  <c r="D5" i="26" l="1"/>
  <c r="E5" i="26"/>
  <c r="F5" i="26"/>
  <c r="D4" i="26"/>
  <c r="E4" i="26"/>
  <c r="F4" i="26"/>
  <c r="D65" i="24"/>
  <c r="E65" i="24"/>
  <c r="F65" i="24"/>
  <c r="F95" i="24"/>
  <c r="E95" i="24"/>
  <c r="D95" i="24"/>
  <c r="D154" i="24"/>
  <c r="E154" i="24"/>
  <c r="F154" i="24"/>
  <c r="D184" i="24"/>
  <c r="E184" i="24"/>
  <c r="F184" i="24"/>
  <c r="D66" i="24"/>
  <c r="E66" i="24"/>
  <c r="F66" i="24"/>
  <c r="D63" i="24"/>
  <c r="E63" i="24"/>
  <c r="F63" i="24"/>
  <c r="F97" i="24"/>
  <c r="E97" i="24"/>
  <c r="D97" i="24"/>
  <c r="D94" i="24"/>
  <c r="E94" i="24"/>
  <c r="F94" i="24"/>
  <c r="D124" i="24"/>
  <c r="F124" i="24"/>
  <c r="E124" i="24"/>
  <c r="D185" i="24"/>
  <c r="E185" i="24"/>
  <c r="F185" i="24"/>
  <c r="D153" i="24"/>
  <c r="E153" i="24"/>
  <c r="F153" i="24"/>
  <c r="D212" i="24"/>
  <c r="E212" i="24"/>
  <c r="F212" i="24"/>
  <c r="D217" i="24"/>
  <c r="F217" i="24"/>
  <c r="E217" i="24"/>
  <c r="D64" i="24"/>
  <c r="F64" i="24"/>
  <c r="E64" i="24"/>
  <c r="D123" i="24"/>
  <c r="F123" i="24"/>
  <c r="E123" i="24"/>
  <c r="D186" i="24"/>
  <c r="E186" i="24"/>
  <c r="F186" i="24"/>
  <c r="D67" i="24"/>
  <c r="F67" i="24"/>
  <c r="E67" i="24"/>
  <c r="D92" i="24"/>
  <c r="E92" i="24"/>
  <c r="F92" i="24"/>
  <c r="F93" i="24"/>
  <c r="E93" i="24"/>
  <c r="D93" i="24"/>
  <c r="D125" i="24"/>
  <c r="F125" i="24"/>
  <c r="E125" i="24"/>
  <c r="D152" i="24"/>
  <c r="E152" i="24"/>
  <c r="F152" i="24"/>
  <c r="D182" i="24"/>
  <c r="E182" i="24"/>
  <c r="F182" i="24"/>
  <c r="D187" i="24"/>
  <c r="F187" i="24"/>
  <c r="E187" i="24"/>
  <c r="D215" i="24"/>
  <c r="F215" i="24"/>
  <c r="E215" i="24"/>
  <c r="D213" i="24"/>
  <c r="F213" i="24"/>
  <c r="E213" i="24"/>
  <c r="D126" i="24"/>
  <c r="E126" i="24"/>
  <c r="F126" i="24"/>
  <c r="E156" i="24"/>
  <c r="D156" i="24"/>
  <c r="F156" i="24"/>
  <c r="D62" i="24"/>
  <c r="F62" i="24"/>
  <c r="E62" i="24"/>
  <c r="D96" i="24"/>
  <c r="E96" i="24"/>
  <c r="F96" i="24"/>
  <c r="D122" i="24"/>
  <c r="E122" i="24"/>
  <c r="F122" i="24"/>
  <c r="D127" i="24"/>
  <c r="F127" i="24"/>
  <c r="E127" i="24"/>
  <c r="D155" i="24"/>
  <c r="E155" i="24"/>
  <c r="F155" i="24"/>
  <c r="D183" i="24"/>
  <c r="F183" i="24"/>
  <c r="E183" i="24"/>
  <c r="D157" i="24"/>
  <c r="E157" i="24"/>
  <c r="F157" i="24"/>
  <c r="D216" i="24"/>
  <c r="E216" i="24"/>
  <c r="F216" i="24"/>
  <c r="D214" i="24"/>
  <c r="E214" i="24"/>
  <c r="F214" i="24"/>
  <c r="D3" i="26"/>
  <c r="E3" i="26"/>
  <c r="F3" i="26"/>
  <c r="D8" i="24"/>
  <c r="E8" i="24"/>
  <c r="F8" i="24"/>
  <c r="D6" i="24"/>
  <c r="E6" i="24"/>
  <c r="F6" i="24"/>
  <c r="D4" i="24"/>
  <c r="E4" i="24"/>
  <c r="F4" i="24"/>
  <c r="D7" i="24"/>
  <c r="E7" i="24"/>
  <c r="F7" i="24"/>
  <c r="D3" i="24"/>
  <c r="E3" i="24"/>
  <c r="F3" i="24"/>
  <c r="D5" i="24"/>
  <c r="E5" i="24"/>
  <c r="F5" i="24"/>
  <c r="S3" i="25"/>
  <c r="C171" i="32"/>
  <c r="F171" i="32" s="1"/>
  <c r="E171" i="32" s="1"/>
  <c r="C179" i="32"/>
  <c r="F179" i="32" s="1"/>
  <c r="E179" i="32" s="1"/>
  <c r="C180" i="32"/>
  <c r="F180" i="32" s="1"/>
  <c r="E180" i="32" s="1"/>
  <c r="C181" i="32"/>
  <c r="F181" i="32" s="1"/>
  <c r="E181" i="32" s="1"/>
</calcChain>
</file>

<file path=xl/comments1.xml><?xml version="1.0" encoding="utf-8"?>
<comments xmlns="http://schemas.openxmlformats.org/spreadsheetml/2006/main">
  <authors>
    <author>Vincent GIARD</author>
  </authors>
  <commentList>
    <comment ref="D280" authorId="0" shapeId="0">
      <text/>
    </comment>
    <comment ref="D304" authorId="0" shapeId="0">
      <text/>
    </comment>
  </commentList>
</comments>
</file>

<file path=xl/sharedStrings.xml><?xml version="1.0" encoding="utf-8"?>
<sst xmlns="http://schemas.openxmlformats.org/spreadsheetml/2006/main" count="5711" uniqueCount="1200">
  <si>
    <t>Soufre liquide</t>
  </si>
  <si>
    <t>Oxygène e</t>
  </si>
  <si>
    <t>Eau désilicée</t>
  </si>
  <si>
    <t>Eau de mer</t>
  </si>
  <si>
    <t>Oxygène S</t>
  </si>
  <si>
    <t>SO2 s</t>
  </si>
  <si>
    <t>Scories</t>
  </si>
  <si>
    <t>H2SO4</t>
  </si>
  <si>
    <t>Vapeur</t>
  </si>
  <si>
    <t>Ligne sulfurique 1</t>
  </si>
  <si>
    <t>Ligne sulfurique 2</t>
  </si>
  <si>
    <t>Ligne sulfurique 3</t>
  </si>
  <si>
    <t>Ligne sulfurique 4</t>
  </si>
  <si>
    <t>Ligne sulfurique 5</t>
  </si>
  <si>
    <t>Ligne sulfurique 6</t>
  </si>
  <si>
    <t>Eaualimentaire</t>
  </si>
  <si>
    <t xml:space="preserve"> Eau de mer</t>
  </si>
  <si>
    <t xml:space="preserve"> soufre liquide </t>
  </si>
  <si>
    <t xml:space="preserve"> eau désilicée </t>
  </si>
  <si>
    <t xml:space="preserve"> eau de procédé </t>
  </si>
  <si>
    <t xml:space="preserve"> oxygène </t>
  </si>
  <si>
    <t xml:space="preserve">Date </t>
  </si>
  <si>
    <t>Nombre de lots</t>
  </si>
  <si>
    <t>Conversion date</t>
  </si>
  <si>
    <t>Heure</t>
  </si>
  <si>
    <t>Fosse soufre liquide 1</t>
  </si>
  <si>
    <t>Fosse soufre liquide 2</t>
  </si>
  <si>
    <t>Fosse soufre liquide 3</t>
  </si>
  <si>
    <t>Densité moyenne</t>
  </si>
  <si>
    <t>Phosphate</t>
  </si>
  <si>
    <t>Eau</t>
  </si>
  <si>
    <t>Acide sulfurique</t>
  </si>
  <si>
    <t>Ligne phosphorique 29 8</t>
  </si>
  <si>
    <t>Ligne phosphorique 29 9</t>
  </si>
  <si>
    <t>Acide phosphorique 29</t>
  </si>
  <si>
    <t>Phosphogypse</t>
  </si>
  <si>
    <t>Régime de marche</t>
  </si>
  <si>
    <t>Ligne phosphorique 54 1</t>
  </si>
  <si>
    <t>Ligne phosphorique 54 2</t>
  </si>
  <si>
    <t>Ligne phosphorique 54 3</t>
  </si>
  <si>
    <t>Ligne phosphorique 54 4</t>
  </si>
  <si>
    <t>Ligne phosphorique 54 5</t>
  </si>
  <si>
    <t>Ligne phosphorique 54 6</t>
  </si>
  <si>
    <t>Ligne phosphorique 54 7</t>
  </si>
  <si>
    <t>Ligne phosphorique 54 8</t>
  </si>
  <si>
    <t>Ligne phosphorique 54 9</t>
  </si>
  <si>
    <t>Ligne phosphorique 54 10</t>
  </si>
  <si>
    <t>Ligne phosphorique 54 11</t>
  </si>
  <si>
    <t>Ligne phosphorique 54 12</t>
  </si>
  <si>
    <t>Ligne phosphorique 54 13</t>
  </si>
  <si>
    <t>Ligne phosphorique 54 14</t>
  </si>
  <si>
    <t>Ligne phosphorique 54 15</t>
  </si>
  <si>
    <t>Ligne phosphorique 54 16</t>
  </si>
  <si>
    <t>Ligne phosphorique 54 17</t>
  </si>
  <si>
    <t>Ligne phosphorique 54 18</t>
  </si>
  <si>
    <t>Ligne phosphorique 54 19</t>
  </si>
  <si>
    <t>Ligne phosphorique 54 20</t>
  </si>
  <si>
    <t>Acide phosphorique 54 NCL</t>
  </si>
  <si>
    <t>Qualité</t>
  </si>
  <si>
    <t>Type de ligne</t>
  </si>
  <si>
    <t>Acide 29</t>
  </si>
  <si>
    <t>Acide 54</t>
  </si>
  <si>
    <t>Ammoniac</t>
  </si>
  <si>
    <t>Enrobant</t>
  </si>
  <si>
    <t>KCL</t>
  </si>
  <si>
    <t>DAP</t>
  </si>
  <si>
    <t>Nomenclature</t>
  </si>
  <si>
    <t>ASP</t>
  </si>
  <si>
    <t>TSP</t>
  </si>
  <si>
    <t>Quantité(tonnes)</t>
  </si>
  <si>
    <t>Acide phosphorique 54</t>
  </si>
  <si>
    <t xml:space="preserve">Fioul </t>
  </si>
  <si>
    <t>DAP (Std Normal)</t>
  </si>
  <si>
    <t>DAP (Chambal)</t>
  </si>
  <si>
    <t>DAP (Std Noir)</t>
  </si>
  <si>
    <t>NPk (15-15-15)</t>
  </si>
  <si>
    <t>NPk (10-18-24)</t>
  </si>
  <si>
    <t>NPk (12-20-18-6S1B)</t>
  </si>
  <si>
    <t>NPk (14-23-14 1B)</t>
  </si>
  <si>
    <t>NPk (12-24-12)</t>
  </si>
  <si>
    <t>NPk (10-20-10)</t>
  </si>
  <si>
    <t>MAP (Clair) (11-52)</t>
  </si>
  <si>
    <t>MAP (TAP) (11-52)</t>
  </si>
  <si>
    <t>NPS (12-46-7S)</t>
  </si>
  <si>
    <t>MAP (Std Normal) (11-52)</t>
  </si>
  <si>
    <t>MAP (Clair) (11-54)</t>
  </si>
  <si>
    <t>NPS (12-48-5S)</t>
  </si>
  <si>
    <t>NPS (12-46-7S-1Z)</t>
  </si>
  <si>
    <t xml:space="preserve">Engrais </t>
  </si>
  <si>
    <t>4800 T/J</t>
  </si>
  <si>
    <t>Ligne</t>
  </si>
  <si>
    <t>107 A</t>
  </si>
  <si>
    <t>107 B</t>
  </si>
  <si>
    <t>107 C</t>
  </si>
  <si>
    <t>H2SO4 engrais L1</t>
  </si>
  <si>
    <t>Enrobant L1</t>
  </si>
  <si>
    <t>Enrobant L2&amp;3</t>
  </si>
  <si>
    <t>H2SO4 engrais L4&amp;5&amp;6&amp;7</t>
  </si>
  <si>
    <t>Enrobant L4&amp;5&amp;6&amp;7</t>
  </si>
  <si>
    <t>MAP (TAP)</t>
  </si>
  <si>
    <t>KCL L1&amp;2&amp;3</t>
  </si>
  <si>
    <t>MAP</t>
  </si>
  <si>
    <t>NPS</t>
  </si>
  <si>
    <t>NPK</t>
  </si>
  <si>
    <t xml:space="preserve">L qualité </t>
  </si>
  <si>
    <t>Date de début de la simulation</t>
  </si>
  <si>
    <t>Quantité (tonne)</t>
  </si>
  <si>
    <t>Densité (T/m3)</t>
  </si>
  <si>
    <t>L Volume (m3 d'un lot)</t>
  </si>
  <si>
    <t>Date (Jour + heure)</t>
  </si>
  <si>
    <t>ECHANGES DE JORF AVEC EXTERIEUR</t>
  </si>
  <si>
    <t>NOMENCLATURE</t>
  </si>
  <si>
    <t>Nom de la ligne</t>
  </si>
  <si>
    <r>
      <t xml:space="preserve">θ </t>
    </r>
    <r>
      <rPr>
        <b/>
        <sz val="8"/>
        <color indexed="8"/>
        <rFont val="Calibri"/>
        <family val="2"/>
      </rPr>
      <t>(en minutes)
cadence d'admission</t>
    </r>
  </si>
  <si>
    <r>
      <t xml:space="preserve">µ
</t>
    </r>
    <r>
      <rPr>
        <b/>
        <sz val="8"/>
        <color indexed="8"/>
        <rFont val="Calibri"/>
        <family val="2"/>
      </rPr>
      <t>(temps de séjour en minutes)</t>
    </r>
  </si>
  <si>
    <r>
      <t>τ</t>
    </r>
    <r>
      <rPr>
        <b/>
        <sz val="8"/>
        <color indexed="8"/>
        <rFont val="Calibri"/>
        <family val="2"/>
      </rPr>
      <t xml:space="preserve">  (kg/min)
(débit maître)</t>
    </r>
  </si>
  <si>
    <r>
      <t>α</t>
    </r>
    <r>
      <rPr>
        <b/>
        <vertAlign val="subscript"/>
        <sz val="14"/>
        <color indexed="8"/>
        <rFont val="Calibri"/>
        <family val="2"/>
      </rPr>
      <t>1</t>
    </r>
    <r>
      <rPr>
        <b/>
        <vertAlign val="subscript"/>
        <sz val="8"/>
        <color indexed="8"/>
        <rFont val="Calibri"/>
        <family val="2"/>
      </rPr>
      <t xml:space="preserve"> 
</t>
    </r>
    <r>
      <rPr>
        <b/>
        <sz val="8"/>
        <color indexed="8"/>
        <rFont val="Calibri"/>
        <family val="2"/>
      </rPr>
      <t>(soufre liquide)</t>
    </r>
  </si>
  <si>
    <r>
      <t>α</t>
    </r>
    <r>
      <rPr>
        <b/>
        <vertAlign val="subscript"/>
        <sz val="14"/>
        <color indexed="8"/>
        <rFont val="Calibri"/>
        <family val="2"/>
      </rPr>
      <t xml:space="preserve">2
</t>
    </r>
    <r>
      <rPr>
        <b/>
        <sz val="10"/>
        <color indexed="8"/>
        <rFont val="Calibri"/>
        <family val="2"/>
      </rPr>
      <t>(O</t>
    </r>
    <r>
      <rPr>
        <b/>
        <vertAlign val="subscript"/>
        <sz val="10"/>
        <color indexed="8"/>
        <rFont val="Calibri"/>
        <family val="2"/>
      </rPr>
      <t>2</t>
    </r>
    <r>
      <rPr>
        <b/>
        <sz val="10"/>
        <color indexed="8"/>
        <rFont val="Calibri"/>
        <family val="2"/>
      </rPr>
      <t>)</t>
    </r>
  </si>
  <si>
    <r>
      <t>α</t>
    </r>
    <r>
      <rPr>
        <b/>
        <vertAlign val="subscript"/>
        <sz val="14"/>
        <color indexed="8"/>
        <rFont val="Times New Roman"/>
        <family val="1"/>
      </rPr>
      <t xml:space="preserve">3
</t>
    </r>
    <r>
      <rPr>
        <b/>
        <sz val="10"/>
        <color indexed="8"/>
        <rFont val="Times New Roman"/>
        <family val="1"/>
      </rPr>
      <t>(H</t>
    </r>
    <r>
      <rPr>
        <b/>
        <vertAlign val="sub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0)</t>
    </r>
  </si>
  <si>
    <r>
      <t>β</t>
    </r>
    <r>
      <rPr>
        <b/>
        <vertAlign val="subscript"/>
        <sz val="14"/>
        <color indexed="8"/>
        <rFont val="Calibri"/>
        <family val="2"/>
      </rPr>
      <t xml:space="preserve">1
</t>
    </r>
    <r>
      <rPr>
        <b/>
        <sz val="10"/>
        <color indexed="8"/>
        <rFont val="Calibri"/>
        <family val="2"/>
      </rPr>
      <t>(scories)</t>
    </r>
  </si>
  <si>
    <r>
      <t>β</t>
    </r>
    <r>
      <rPr>
        <b/>
        <vertAlign val="subscript"/>
        <sz val="14"/>
        <color indexed="8"/>
        <rFont val="Times New Roman"/>
        <family val="1"/>
      </rPr>
      <t xml:space="preserve">2
</t>
    </r>
    <r>
      <rPr>
        <b/>
        <sz val="10"/>
        <color indexed="8"/>
        <rFont val="Times New Roman"/>
        <family val="1"/>
      </rPr>
      <t>(émissions)</t>
    </r>
  </si>
  <si>
    <r>
      <t xml:space="preserve">Régime de marche R
</t>
    </r>
    <r>
      <rPr>
        <b/>
        <sz val="8"/>
        <color indexed="8"/>
        <rFont val="Calibri"/>
        <family val="2"/>
      </rPr>
      <t>(0,8&lt;=R&lt;=1,1)</t>
    </r>
  </si>
  <si>
    <r>
      <t xml:space="preserve">Indicateur </t>
    </r>
    <r>
      <rPr>
        <b/>
        <i/>
        <sz val="11"/>
        <color indexed="8"/>
        <rFont val="Times New Roman"/>
        <family val="1"/>
      </rPr>
      <t xml:space="preserve">b
</t>
    </r>
    <r>
      <rPr>
        <b/>
        <i/>
        <sz val="10"/>
        <color indexed="8"/>
        <rFont val="Times New Roman"/>
        <family val="1"/>
      </rPr>
      <t>Disponibilité</t>
    </r>
  </si>
  <si>
    <t>Nom du stock</t>
  </si>
  <si>
    <r>
      <t xml:space="preserve">Capacité offerte </t>
    </r>
    <r>
      <rPr>
        <b/>
        <sz val="16"/>
        <color indexed="8"/>
        <rFont val="Calibri"/>
        <family val="2"/>
      </rPr>
      <t>κ</t>
    </r>
  </si>
  <si>
    <t>Concentration</t>
  </si>
  <si>
    <t>(si acide)</t>
  </si>
  <si>
    <t>DAP (EURO -normal)</t>
  </si>
  <si>
    <t>DAP (EURO - fin)</t>
  </si>
  <si>
    <t>COMMANDES</t>
  </si>
  <si>
    <r>
      <t>α</t>
    </r>
    <r>
      <rPr>
        <b/>
        <vertAlign val="subscript"/>
        <sz val="14"/>
        <color indexed="8"/>
        <rFont val="Calibri"/>
        <family val="2"/>
      </rPr>
      <t>1</t>
    </r>
    <r>
      <rPr>
        <b/>
        <vertAlign val="subscript"/>
        <sz val="8"/>
        <color indexed="8"/>
        <rFont val="Calibri"/>
        <family val="2"/>
      </rPr>
      <t xml:space="preserve"> 
</t>
    </r>
    <r>
      <rPr>
        <b/>
        <sz val="8"/>
        <color indexed="8"/>
        <rFont val="Calibri"/>
        <family val="2"/>
      </rPr>
      <t>(H</t>
    </r>
    <r>
      <rPr>
        <b/>
        <vertAlign val="subscript"/>
        <sz val="8"/>
        <color indexed="8"/>
        <rFont val="Calibri"/>
        <family val="2"/>
      </rPr>
      <t>2</t>
    </r>
    <r>
      <rPr>
        <b/>
        <sz val="8"/>
        <color indexed="8"/>
        <rFont val="Calibri"/>
        <family val="2"/>
      </rPr>
      <t>SO</t>
    </r>
    <r>
      <rPr>
        <b/>
        <vertAlign val="subscript"/>
        <sz val="8"/>
        <color indexed="8"/>
        <rFont val="Calibri"/>
        <family val="2"/>
      </rPr>
      <t>4</t>
    </r>
    <r>
      <rPr>
        <b/>
        <sz val="8"/>
        <color indexed="8"/>
        <rFont val="Calibri"/>
        <family val="2"/>
      </rPr>
      <t>)</t>
    </r>
  </si>
  <si>
    <r>
      <t>β</t>
    </r>
    <r>
      <rPr>
        <b/>
        <vertAlign val="subscript"/>
        <sz val="14"/>
        <color indexed="8"/>
        <rFont val="Calibri"/>
        <family val="2"/>
      </rPr>
      <t xml:space="preserve">1
</t>
    </r>
    <r>
      <rPr>
        <b/>
        <sz val="8"/>
        <color indexed="8"/>
        <rFont val="Calibri"/>
        <family val="2"/>
      </rPr>
      <t>(Phosphogypse)</t>
    </r>
  </si>
  <si>
    <r>
      <t>α</t>
    </r>
    <r>
      <rPr>
        <b/>
        <vertAlign val="subscript"/>
        <sz val="14"/>
        <color indexed="8"/>
        <rFont val="Calibri"/>
        <family val="2"/>
      </rPr>
      <t>1</t>
    </r>
    <r>
      <rPr>
        <b/>
        <vertAlign val="subscript"/>
        <sz val="8"/>
        <color indexed="8"/>
        <rFont val="Calibri"/>
        <family val="2"/>
      </rPr>
      <t xml:space="preserve"> 
</t>
    </r>
    <r>
      <rPr>
        <b/>
        <sz val="8"/>
        <color indexed="8"/>
        <rFont val="Calibri"/>
        <family val="2"/>
      </rPr>
      <t>(H</t>
    </r>
    <r>
      <rPr>
        <b/>
        <vertAlign val="subscript"/>
        <sz val="8"/>
        <color indexed="8"/>
        <rFont val="Calibri"/>
        <family val="2"/>
      </rPr>
      <t>3</t>
    </r>
    <r>
      <rPr>
        <b/>
        <sz val="8"/>
        <color indexed="8"/>
        <rFont val="Calibri"/>
        <family val="2"/>
      </rPr>
      <t>PO</t>
    </r>
    <r>
      <rPr>
        <b/>
        <vertAlign val="subscript"/>
        <sz val="8"/>
        <color indexed="8"/>
        <rFont val="Calibri"/>
        <family val="2"/>
      </rPr>
      <t xml:space="preserve">4 </t>
    </r>
    <r>
      <rPr>
        <b/>
        <sz val="8"/>
        <color indexed="8"/>
        <rFont val="Calibri"/>
        <family val="2"/>
      </rPr>
      <t>29%)</t>
    </r>
  </si>
  <si>
    <r>
      <t xml:space="preserve">Régime de marche R
</t>
    </r>
    <r>
      <rPr>
        <b/>
        <sz val="8"/>
        <color indexed="8"/>
        <rFont val="Calibri"/>
        <family val="2"/>
      </rPr>
      <t>(0,6&lt;=R&lt;=1,1)</t>
    </r>
  </si>
  <si>
    <r>
      <t>α</t>
    </r>
    <r>
      <rPr>
        <b/>
        <vertAlign val="subscript"/>
        <sz val="14"/>
        <color indexed="8"/>
        <rFont val="Times New Roman"/>
        <family val="1"/>
      </rPr>
      <t xml:space="preserve">p,1
</t>
    </r>
    <r>
      <rPr>
        <b/>
        <sz val="8"/>
        <color indexed="8"/>
        <rFont val="Times New Roman"/>
        <family val="1"/>
      </rPr>
      <t>(29)</t>
    </r>
  </si>
  <si>
    <r>
      <t>α</t>
    </r>
    <r>
      <rPr>
        <b/>
        <vertAlign val="subscript"/>
        <sz val="14"/>
        <color indexed="8"/>
        <rFont val="Times New Roman"/>
        <family val="1"/>
      </rPr>
      <t xml:space="preserve">p,2
</t>
    </r>
    <r>
      <rPr>
        <b/>
        <sz val="8"/>
        <color indexed="8"/>
        <rFont val="Times New Roman"/>
        <family val="1"/>
      </rPr>
      <t>(54)</t>
    </r>
  </si>
  <si>
    <r>
      <t>α</t>
    </r>
    <r>
      <rPr>
        <b/>
        <vertAlign val="subscript"/>
        <sz val="14"/>
        <color indexed="8"/>
        <rFont val="Times New Roman"/>
        <family val="1"/>
      </rPr>
      <t xml:space="preserve">p,3
</t>
    </r>
    <r>
      <rPr>
        <b/>
        <sz val="8"/>
        <color indexed="8"/>
        <rFont val="Times New Roman"/>
        <family val="1"/>
      </rPr>
      <t>(Amoniac)</t>
    </r>
  </si>
  <si>
    <r>
      <t>α</t>
    </r>
    <r>
      <rPr>
        <b/>
        <vertAlign val="subscript"/>
        <sz val="14"/>
        <color indexed="8"/>
        <rFont val="Times New Roman"/>
        <family val="1"/>
      </rPr>
      <t xml:space="preserve">p,4
</t>
    </r>
    <r>
      <rPr>
        <b/>
        <sz val="8"/>
        <color indexed="8"/>
        <rFont val="Times New Roman"/>
        <family val="1"/>
      </rPr>
      <t>(H</t>
    </r>
    <r>
      <rPr>
        <b/>
        <vertAlign val="subscript"/>
        <sz val="8"/>
        <color indexed="8"/>
        <rFont val="Times New Roman"/>
        <family val="1"/>
      </rPr>
      <t>2</t>
    </r>
    <r>
      <rPr>
        <b/>
        <sz val="8"/>
        <color indexed="8"/>
        <rFont val="Times New Roman"/>
        <family val="1"/>
      </rPr>
      <t>SO</t>
    </r>
    <r>
      <rPr>
        <b/>
        <vertAlign val="subscript"/>
        <sz val="8"/>
        <color indexed="8"/>
        <rFont val="Times New Roman"/>
        <family val="1"/>
      </rPr>
      <t>4</t>
    </r>
    <r>
      <rPr>
        <b/>
        <sz val="8"/>
        <color indexed="8"/>
        <rFont val="Times New Roman"/>
        <family val="1"/>
      </rPr>
      <t>)</t>
    </r>
  </si>
  <si>
    <t>LIGNES 107</t>
  </si>
  <si>
    <t>Numéro de ligne</t>
  </si>
  <si>
    <t>Amoniac</t>
  </si>
  <si>
    <t>Fioul</t>
  </si>
  <si>
    <t>enrobant</t>
  </si>
  <si>
    <t>LIGNES 07</t>
  </si>
  <si>
    <t>Nomenclature du COLLECT</t>
  </si>
  <si>
    <t>"= nombre de cpmmande)</t>
  </si>
  <si>
    <t>Temps de lancement</t>
  </si>
  <si>
    <t>COUTS inducteurs lignes engrais</t>
  </si>
  <si>
    <t>CU/heure</t>
  </si>
  <si>
    <t>CU/Tonne</t>
  </si>
  <si>
    <t>Lignes</t>
  </si>
  <si>
    <t>Coût horaire du lancement (changement qualité)</t>
  </si>
  <si>
    <r>
      <t xml:space="preserve">Coût de stockage
</t>
    </r>
    <r>
      <rPr>
        <sz val="8"/>
        <color indexed="8"/>
        <rFont val="Calibri"/>
        <family val="2"/>
      </rPr>
      <t>par T et par jour</t>
    </r>
  </si>
  <si>
    <t>coef (C*D) à appliquer au débit horaire</t>
  </si>
  <si>
    <t>Lignes possibles pour production</t>
  </si>
  <si>
    <t>Debit  (kg/minute)</t>
  </si>
  <si>
    <t>L Poids sortie
en tonnes</t>
  </si>
  <si>
    <r>
      <t xml:space="preserve">Nbre de périodes de production
(en heures </t>
    </r>
    <r>
      <rPr>
        <sz val="11"/>
        <color indexed="8"/>
        <rFont val="Symbol"/>
        <family val="1"/>
        <charset val="2"/>
      </rPr>
      <t>q</t>
    </r>
    <r>
      <rPr>
        <sz val="11"/>
        <color theme="1"/>
        <rFont val="Calibri"/>
        <family val="2"/>
        <scheme val="minor"/>
      </rPr>
      <t>)</t>
    </r>
  </si>
  <si>
    <t>THETA
lu en minutes</t>
  </si>
  <si>
    <t>MU lu (en minutes)</t>
  </si>
  <si>
    <t>LPOIDS de l'item en tonnes</t>
  </si>
  <si>
    <t xml:space="preserve">En fait, mis à jour dynamiquement à partir du cahier de commande </t>
  </si>
  <si>
    <t>Quantité
(tonnes)</t>
  </si>
  <si>
    <t>Date de début de réception</t>
  </si>
  <si>
    <t>Lpoids
(tonne)</t>
  </si>
  <si>
    <t>Conversion date
(en minutes)</t>
  </si>
  <si>
    <t>Débit horaire
(tonne)</t>
  </si>
  <si>
    <t>Date de début d'expédition</t>
  </si>
  <si>
    <t>Delta Arrivées</t>
  </si>
  <si>
    <t>Delta Départs</t>
  </si>
  <si>
    <t>Delta departs</t>
  </si>
  <si>
    <t>WARNING : CHEVAUCHEMENT DES LIVRAISONS OU EXPEDITIONS D'UN MEME ACIDE IMPOSSIBLE
 (à vous de vérifier que la date suivante est bien &gt; à la date précédente + Quantité/Débit)</t>
  </si>
  <si>
    <t>Arrivées (livraisons) SOUFRE</t>
  </si>
  <si>
    <t>Arrivées (livraisons) H2S04</t>
  </si>
  <si>
    <t>Date de début de la simulation (à 0 heure)</t>
  </si>
  <si>
    <t>durée de la simulation
(en jours)</t>
  </si>
  <si>
    <t>Durée de la simulation</t>
  </si>
  <si>
    <t>WCF admission H3PO4 29 1</t>
  </si>
  <si>
    <t>WCF admission H3PO4 29 2</t>
  </si>
  <si>
    <t>WCF admission H3PO4 29 3</t>
  </si>
  <si>
    <t>WCF admission H3PO4 29 4</t>
  </si>
  <si>
    <t>WCF admission H3PO4 29 5</t>
  </si>
  <si>
    <t>WCF admission H3PO4 29 6</t>
  </si>
  <si>
    <t>WCF admission H2SO4 1</t>
  </si>
  <si>
    <t>WCF admission H2SO4 2</t>
  </si>
  <si>
    <t>WCF admission H2SO4 3</t>
  </si>
  <si>
    <t>WCF admission H2SO4 4</t>
  </si>
  <si>
    <t>WCF admission H2SO4 5</t>
  </si>
  <si>
    <t>WCF admission H2SO4 6</t>
  </si>
  <si>
    <t>WCF admission Ligne d'engrais 1</t>
  </si>
  <si>
    <t>WCF admission Ligne d'engrais 2</t>
  </si>
  <si>
    <t>WCF admission Ligne d'engrais 3</t>
  </si>
  <si>
    <t>WCF admission Ligne d'engrais 4</t>
  </si>
  <si>
    <t>WCF admission Ligne d'engrais 5</t>
  </si>
  <si>
    <t>WCF admission Ligne d'engrais 6</t>
  </si>
  <si>
    <t>WCF admission Ligne d'engrais 7</t>
  </si>
  <si>
    <t>DISPONIBILITÉ</t>
  </si>
  <si>
    <t>DISPONIBILITÉ DES LIGNES D'ENGRAIS</t>
  </si>
  <si>
    <t>WCF admission P2O5 1</t>
  </si>
  <si>
    <t>WCF admission P2O5 2</t>
  </si>
  <si>
    <t>WCF admission P2O5 3</t>
  </si>
  <si>
    <t>WCF admission P2O5 4</t>
  </si>
  <si>
    <t>WCF admission P2O5 5</t>
  </si>
  <si>
    <t>WCF admission P2O5 6</t>
  </si>
  <si>
    <t>WCF admission P2O5 7</t>
  </si>
  <si>
    <t>WCF admission P2O5 8</t>
  </si>
  <si>
    <t>WCF admission P2O5 9</t>
  </si>
  <si>
    <t>WCF admission P2O5 10</t>
  </si>
  <si>
    <t>WCF admission P2O5 11</t>
  </si>
  <si>
    <t>WCF admission P2O5 12</t>
  </si>
  <si>
    <t>WCF admission P2O5 13</t>
  </si>
  <si>
    <t>WCF admission P2O5 14</t>
  </si>
  <si>
    <t>WCF admission P2O5 15</t>
  </si>
  <si>
    <t>WCF admission P2O5 16</t>
  </si>
  <si>
    <t>WCF admission P2O5 17</t>
  </si>
  <si>
    <t>WCF admission P2O5 18</t>
  </si>
  <si>
    <t>WCF admission P2O5 19</t>
  </si>
  <si>
    <t>WCF admission P2O5 20</t>
  </si>
  <si>
    <t>Début</t>
  </si>
  <si>
    <t>Fin</t>
  </si>
  <si>
    <t>Date de fin de la simulation</t>
  </si>
  <si>
    <t>début</t>
  </si>
  <si>
    <t>fin</t>
  </si>
  <si>
    <t xml:space="preserve">périodicité </t>
  </si>
  <si>
    <t>Warmup</t>
  </si>
  <si>
    <t>Debut de la simu avec WU</t>
  </si>
  <si>
    <t>Expedition H2SO4</t>
  </si>
  <si>
    <t>prod quotidienne</t>
  </si>
  <si>
    <t>prodth /jour</t>
  </si>
  <si>
    <r>
      <t>α</t>
    </r>
    <r>
      <rPr>
        <b/>
        <vertAlign val="subscript"/>
        <sz val="14"/>
        <color indexed="8"/>
        <rFont val="Calibri"/>
        <family val="2"/>
      </rPr>
      <t xml:space="preserve">2
</t>
    </r>
    <r>
      <rPr>
        <b/>
        <sz val="10"/>
        <color indexed="8"/>
        <rFont val="Calibri"/>
        <family val="2"/>
      </rPr>
      <t>(Phosphate pur)</t>
    </r>
  </si>
  <si>
    <t xml:space="preserve">dans version Degoun phosphate non pur </t>
  </si>
  <si>
    <t>Remarque, avec une teneur du minerai en phosphate de 67%, il faut diviser a2 par 67%pour avoir le coefficient technique de l'input</t>
  </si>
  <si>
    <t>Utilisation systéatique des information</t>
  </si>
  <si>
    <t>de la feuille paramétrage</t>
  </si>
  <si>
    <t>Marche/ Arret</t>
  </si>
  <si>
    <t>calculé à partir de la feuille paramètre</t>
  </si>
  <si>
    <t>Mis à jour dynamiquement</t>
  </si>
  <si>
    <t>production théorique quotidienne (tonnes)</t>
  </si>
  <si>
    <t>15 000</t>
  </si>
  <si>
    <t>44 692</t>
  </si>
  <si>
    <t>333 333</t>
  </si>
  <si>
    <t>39 336</t>
  </si>
  <si>
    <t>21 759</t>
  </si>
  <si>
    <t>1 600</t>
  </si>
  <si>
    <t>50 000</t>
  </si>
  <si>
    <t>100 000</t>
  </si>
  <si>
    <t>10 000</t>
  </si>
  <si>
    <t>4 800</t>
  </si>
  <si>
    <t>4 000</t>
  </si>
  <si>
    <t>3 000</t>
  </si>
  <si>
    <t>Souffre Liquide 2</t>
  </si>
  <si>
    <t>Souffre Liquide 3</t>
  </si>
  <si>
    <t>Souffre Liquide 1</t>
  </si>
  <si>
    <t>Stock souffre</t>
  </si>
  <si>
    <t>H2SO4 en sortie</t>
  </si>
  <si>
    <t>Acide 29 produit</t>
  </si>
  <si>
    <t>Acide 54 produit</t>
  </si>
  <si>
    <t>29 107 A</t>
  </si>
  <si>
    <t>54 107 A</t>
  </si>
  <si>
    <t>Amoniac 107</t>
  </si>
  <si>
    <t>H2SO4 107A</t>
  </si>
  <si>
    <t>Fioul 107A</t>
  </si>
  <si>
    <t>Enrobants 107 A</t>
  </si>
  <si>
    <t>KCL 107</t>
  </si>
  <si>
    <t>29 107B</t>
  </si>
  <si>
    <t>54 107B</t>
  </si>
  <si>
    <t>Fioul 107 B et C</t>
  </si>
  <si>
    <t>Enrobants 107 B et C</t>
  </si>
  <si>
    <t>29 107C</t>
  </si>
  <si>
    <t>54 107C</t>
  </si>
  <si>
    <t>H2SO4 107C</t>
  </si>
  <si>
    <t>29 07</t>
  </si>
  <si>
    <t>54 07</t>
  </si>
  <si>
    <t>Amoniac 07</t>
  </si>
  <si>
    <t>H2SO4 29</t>
  </si>
  <si>
    <t>Fioul 07</t>
  </si>
  <si>
    <t xml:space="preserve">Enrobant 07 </t>
  </si>
  <si>
    <t>Engrais DAP</t>
  </si>
  <si>
    <t>Engrais MAP</t>
  </si>
  <si>
    <t>Engrais TSP</t>
  </si>
  <si>
    <t>Engrais ASP</t>
  </si>
  <si>
    <t>Engrais NPS</t>
  </si>
  <si>
    <t>Engrais NPK</t>
  </si>
  <si>
    <r>
      <t xml:space="preserve"> </t>
    </r>
    <r>
      <rPr>
        <b/>
        <sz val="11"/>
        <color indexed="8"/>
        <rFont val="Calibri"/>
        <family val="2"/>
      </rPr>
      <t>(en tonnes)</t>
    </r>
  </si>
  <si>
    <t>Lpoids (en tonne)</t>
  </si>
  <si>
    <t>Lvolume en m3)</t>
  </si>
  <si>
    <r>
      <t xml:space="preserve"> </t>
    </r>
    <r>
      <rPr>
        <b/>
        <sz val="11"/>
        <color indexed="8"/>
        <rFont val="Calibri"/>
        <family val="2"/>
      </rPr>
      <t>(</t>
    </r>
    <r>
      <rPr>
        <b/>
        <sz val="11"/>
        <color indexed="10"/>
        <rFont val="Calibri"/>
        <family val="2"/>
      </rPr>
      <t>m</t>
    </r>
    <r>
      <rPr>
        <b/>
        <vertAlign val="superscript"/>
        <sz val="11"/>
        <color indexed="10"/>
        <rFont val="Calibri"/>
        <family val="2"/>
      </rPr>
      <t>3</t>
    </r>
    <r>
      <rPr>
        <b/>
        <sz val="11"/>
        <color indexed="8"/>
        <rFont val="Calibri"/>
        <family val="2"/>
      </rPr>
      <t>)</t>
    </r>
  </si>
  <si>
    <r>
      <t xml:space="preserve">Capacité utilisée </t>
    </r>
    <r>
      <rPr>
        <b/>
        <sz val="16"/>
        <color indexed="8"/>
        <rFont val="Calibri"/>
        <family val="2"/>
      </rPr>
      <t>κ*</t>
    </r>
  </si>
  <si>
    <t>(en tonne)</t>
  </si>
  <si>
    <r>
      <t xml:space="preserve">Capacité utilisée </t>
    </r>
    <r>
      <rPr>
        <b/>
        <sz val="16"/>
        <color indexed="8"/>
        <rFont val="Calibri"/>
        <family val="2"/>
      </rPr>
      <t>κ</t>
    </r>
    <r>
      <rPr>
        <b/>
        <sz val="11"/>
        <color indexed="8"/>
        <rFont val="Calibri"/>
        <family val="2"/>
      </rPr>
      <t xml:space="preserve">*
 </t>
    </r>
    <r>
      <rPr>
        <b/>
        <sz val="8"/>
        <color indexed="8"/>
        <rFont val="Calibri"/>
        <family val="2"/>
      </rPr>
      <t>( m</t>
    </r>
    <r>
      <rPr>
        <b/>
        <vertAlign val="superscript"/>
        <sz val="8"/>
        <color indexed="8"/>
        <rFont val="Calibri"/>
        <family val="2"/>
      </rPr>
      <t>3</t>
    </r>
    <r>
      <rPr>
        <b/>
        <sz val="8"/>
        <color indexed="8"/>
        <rFont val="Calibri"/>
        <family val="2"/>
      </rPr>
      <t>)</t>
    </r>
  </si>
  <si>
    <t>Utilisée (m3)</t>
  </si>
  <si>
    <t>Offerte (m3)</t>
  </si>
  <si>
    <t>Calcul des consommations horaires max</t>
  </si>
  <si>
    <t>POIDS MAX</t>
  </si>
  <si>
    <t>VOL MAX</t>
  </si>
  <si>
    <t>N° commande</t>
  </si>
  <si>
    <t>Nomenclature industrielle détaillée (non complété  et inutilisée) intégrant les inputs des processus d'accompagnement permettant le processus de transformation chimique</t>
  </si>
  <si>
    <t>Utilisation systématique des informations de la feuille paramétrage (et plus des feuilles ateliers qui doivent disparaître)</t>
  </si>
  <si>
    <t>On met 1 si input considéré comme à capacité infinie</t>
  </si>
  <si>
    <t>En colonne A : coef de nomenclature en tonne, tenant compte du régime de marche et de Theta</t>
  </si>
  <si>
    <t>En colonne B : kg/minute</t>
  </si>
  <si>
    <t>Nomenclature industrielle détaillée utilisée dans les calculs d'outputs</t>
  </si>
  <si>
    <t>Nom de la ligne (détermination à partir de son numéro)</t>
  </si>
  <si>
    <t>Prod/Cons jour MAX (en tonnes)</t>
  </si>
  <si>
    <t>en m3</t>
  </si>
  <si>
    <t>en tonnes</t>
  </si>
  <si>
    <t>Numéro de Stock  Capacitaire</t>
  </si>
  <si>
    <t xml:space="preserve"> 07 A à 07D</t>
  </si>
  <si>
    <t>107 A à C</t>
  </si>
  <si>
    <t>acide 29</t>
  </si>
  <si>
    <t>acide 54</t>
  </si>
  <si>
    <t>Nb de lignes</t>
  </si>
  <si>
    <t xml:space="preserve">Capacité initiale des stocks en m3 correspondant à </t>
  </si>
  <si>
    <t>heures de fonctionnement</t>
  </si>
  <si>
    <t>N) stock</t>
  </si>
  <si>
    <t>ligne</t>
  </si>
  <si>
    <t>acide</t>
  </si>
  <si>
    <t>Stock 11</t>
  </si>
  <si>
    <t>Stock 12</t>
  </si>
  <si>
    <t>Stock 13</t>
  </si>
  <si>
    <t>Stock 14</t>
  </si>
  <si>
    <t>Stock 18</t>
  </si>
  <si>
    <t>Stock 19</t>
  </si>
  <si>
    <t>Stock 20</t>
  </si>
  <si>
    <t>Stock 23</t>
  </si>
  <si>
    <t>Stock 24</t>
  </si>
  <si>
    <t>Stock 25</t>
  </si>
  <si>
    <t>Stock 26</t>
  </si>
  <si>
    <t>Stock 27</t>
  </si>
  <si>
    <t>Stock 28</t>
  </si>
  <si>
    <t>Stock 29</t>
  </si>
  <si>
    <t>Le WC Arrivée H2SO4 qui alimente les lignes d'engrais, avec les items de Poids 16,5T (9,1m3)</t>
  </si>
  <si>
    <t>éclate l'item entant en 10 (et modifie en conséquence L Poids et Lvolume) ; shortest queue et règle de sortie</t>
  </si>
  <si>
    <t>Chaque item entrant couvre le besoin de l'acide considéré pour plus d'une période, dans le pire des cas</t>
  </si>
  <si>
    <t>La limite de la capacité offerte empêche une alimentation inutile des stocks d'acides des engrais</t>
  </si>
  <si>
    <t>M3</t>
  </si>
  <si>
    <t>Nombre de lots (=Nombre de périodes d'alimentation)</t>
  </si>
  <si>
    <t>Fractionnement (correspondant à 2 heures de production sur l'atelier)</t>
  </si>
  <si>
    <t>Fractionnement (correspondant à 1 heure de production sur l'atelier)</t>
  </si>
  <si>
    <t>Min des capacités de stocks de 29 des engrais (tonne)</t>
  </si>
  <si>
    <t>1 heure de production de 2 lignes de l'atelier 29 (tonne)</t>
  </si>
  <si>
    <t>Pour mémoire volume item produit (m3)</t>
  </si>
  <si>
    <t>CAPACITE THEORIQUE RETENUE</t>
  </si>
  <si>
    <t>consommation de 2 heures de production sur une ligne (M3)</t>
  </si>
  <si>
    <t>capacité fosse (Tonnes)</t>
  </si>
  <si>
    <t>Fractionnement retenu</t>
  </si>
  <si>
    <t>Min des capacités de stocks de H2SO4 des engrais (en tonnes)</t>
  </si>
  <si>
    <t>Min des capacités de stocks de 54 des engrais (en tonnes)</t>
  </si>
  <si>
    <t>1 heure de production de 2 lignes de l'atelier 54 (tonnes)</t>
  </si>
  <si>
    <t>capacité utilisée (m3) (95% de max)</t>
  </si>
  <si>
    <t>Nb de lots</t>
  </si>
  <si>
    <t>N° stock</t>
  </si>
  <si>
    <t>54 L2</t>
  </si>
  <si>
    <t>Date</t>
  </si>
  <si>
    <t>En colonne H : Numéro de ligne de la ligne dans la feuille GENERAL (0 si input non traité)</t>
  </si>
  <si>
    <t>En colonne B : Tonne/theta</t>
  </si>
  <si>
    <t>volume Item produit par lignes Jorf</t>
  </si>
  <si>
    <t>En colonne A : coef de nomenclature en tonne, tenant compte du régime de marche et de Theta (tonne)</t>
  </si>
  <si>
    <t>Calcul des consommations horaires max en tonnes et m3 par lignes d'engrais</t>
  </si>
  <si>
    <t>Volume max consommé /6 heures</t>
  </si>
  <si>
    <t>Fractionnement retenu Batching out</t>
  </si>
  <si>
    <t>nb periodes</t>
  </si>
  <si>
    <t>nb lots</t>
  </si>
  <si>
    <t>L poids</t>
  </si>
  <si>
    <t>L volume</t>
  </si>
  <si>
    <t>Pour entrée</t>
  </si>
  <si>
    <t>TEMPS DE LANCEMENT (en minutes)</t>
  </si>
  <si>
    <t>Date de modification
(jj/mm/aaaa hh:mm)</t>
  </si>
  <si>
    <t>INITIALISATION</t>
  </si>
  <si>
    <t>DEBUT de la modification
(en minutes)</t>
  </si>
  <si>
    <t>DAP (Std)</t>
  </si>
  <si>
    <t xml:space="preserve">MAP (Std) (11-52) </t>
  </si>
  <si>
    <t xml:space="preserve">MAP (Clair) (11-52) </t>
  </si>
  <si>
    <t xml:space="preserve">MAP (Reach) (11-52) </t>
  </si>
  <si>
    <t xml:space="preserve">MAP (Std) (11-54) </t>
  </si>
  <si>
    <t xml:space="preserve">MAP (Reach) (11-54) </t>
  </si>
  <si>
    <t>MAP désulfaté</t>
  </si>
  <si>
    <t>MAP (11-52) Zn</t>
  </si>
  <si>
    <t>NPS (12-46-7S-Zn)</t>
  </si>
  <si>
    <t>NPS (12-48-5s)</t>
  </si>
  <si>
    <t>NPS (12-48-5s-Zn)</t>
  </si>
  <si>
    <t>NPS (12-48-7s)</t>
  </si>
  <si>
    <t>NPS (16-20-13S)</t>
  </si>
  <si>
    <t>NPS (12-40-1Zn)</t>
  </si>
  <si>
    <t>NPS (20-20-15S)</t>
  </si>
  <si>
    <t>ASP (Std)</t>
  </si>
  <si>
    <t xml:space="preserve">ASP (euro) (19-38) </t>
  </si>
  <si>
    <t xml:space="preserve">ASP (Chambal) (19-38) </t>
  </si>
  <si>
    <t>ASP Borique</t>
  </si>
  <si>
    <t>ASP Zinc</t>
  </si>
  <si>
    <t>NPk (12-23-14)</t>
  </si>
  <si>
    <t>NPk (14-23-14-B2O3)</t>
  </si>
  <si>
    <t>NPk (12-24-12-B2O3)</t>
  </si>
  <si>
    <t>NPk (15-15-15-B2O3)</t>
  </si>
  <si>
    <t>NPK (10-18-24-7S)</t>
  </si>
  <si>
    <t>NPK (14-28-14)</t>
  </si>
  <si>
    <t>NPK (14-18-18-5S-1B2O3)</t>
  </si>
  <si>
    <t>MAX</t>
  </si>
  <si>
    <t>Disponibilité
(0 si inactive)</t>
  </si>
  <si>
    <t>Régime de marche
(nombre compris entre 0,8 et 1,2)</t>
  </si>
  <si>
    <t>Ligne engrais 107 A</t>
  </si>
  <si>
    <t>Ligne engrais 107 B</t>
  </si>
  <si>
    <t>Ligne engrais 107 C</t>
  </si>
  <si>
    <t>Ligne engrais 07 A</t>
  </si>
  <si>
    <t>Ligne engrais 07 B</t>
  </si>
  <si>
    <t>Ligne engrais 07 C</t>
  </si>
  <si>
    <t>Ligne engrais 07 D</t>
  </si>
  <si>
    <t>Régime de Marche</t>
  </si>
  <si>
    <t>(intègre le régime de marche initial)</t>
  </si>
  <si>
    <t>Lfamille d'engrais (idem que n° stock)</t>
  </si>
  <si>
    <t>Numéro de Stock
(actuellement = n° famille)</t>
  </si>
  <si>
    <t>Pour scheduled arrivées</t>
  </si>
  <si>
    <t>Nb de ommandesc</t>
  </si>
  <si>
    <t>Nombre de lignes d'outputs hors engrais
dans feuille convertisseur input</t>
  </si>
  <si>
    <t>Nombre de lignes d'inputs hors engrais
dans feuille convertisseur input</t>
  </si>
  <si>
    <t>Interface de gestion de site Jorf El Asfar</t>
  </si>
  <si>
    <r>
      <t xml:space="preserve">θ
</t>
    </r>
    <r>
      <rPr>
        <b/>
        <sz val="8"/>
        <color indexed="8"/>
        <rFont val="Calibri"/>
        <family val="2"/>
      </rPr>
      <t>(en minutes)</t>
    </r>
  </si>
  <si>
    <r>
      <t xml:space="preserve">µ
</t>
    </r>
    <r>
      <rPr>
        <b/>
        <sz val="8"/>
        <color indexed="8"/>
        <rFont val="Calibri"/>
        <family val="2"/>
      </rPr>
      <t>(en minutes)</t>
    </r>
  </si>
  <si>
    <r>
      <t xml:space="preserve">τ
</t>
    </r>
    <r>
      <rPr>
        <b/>
        <sz val="8"/>
        <color indexed="8"/>
        <rFont val="Calibri"/>
        <family val="2"/>
      </rPr>
      <t>(kg/minute)</t>
    </r>
  </si>
  <si>
    <r>
      <t>∆</t>
    </r>
    <r>
      <rPr>
        <b/>
        <vertAlign val="subscript"/>
        <sz val="14"/>
        <color indexed="8"/>
        <rFont val="Times New Roman"/>
        <family val="1"/>
      </rPr>
      <t>j</t>
    </r>
  </si>
  <si>
    <r>
      <t>α</t>
    </r>
    <r>
      <rPr>
        <b/>
        <vertAlign val="subscript"/>
        <sz val="14"/>
        <color indexed="8"/>
        <rFont val="Times New Roman"/>
        <family val="1"/>
      </rPr>
      <t xml:space="preserve">p,1
</t>
    </r>
    <r>
      <rPr>
        <b/>
        <sz val="8"/>
        <color indexed="8"/>
        <rFont val="Times New Roman"/>
        <family val="1"/>
      </rPr>
      <t>(29)</t>
    </r>
  </si>
  <si>
    <r>
      <t>α</t>
    </r>
    <r>
      <rPr>
        <b/>
        <vertAlign val="subscript"/>
        <sz val="14"/>
        <color indexed="8"/>
        <rFont val="Times New Roman"/>
        <family val="1"/>
      </rPr>
      <t xml:space="preserve">p,2
</t>
    </r>
    <r>
      <rPr>
        <b/>
        <sz val="8"/>
        <color indexed="8"/>
        <rFont val="Times New Roman"/>
        <family val="1"/>
      </rPr>
      <t>(54)</t>
    </r>
  </si>
  <si>
    <r>
      <t>α</t>
    </r>
    <r>
      <rPr>
        <b/>
        <vertAlign val="subscript"/>
        <sz val="14"/>
        <color indexed="8"/>
        <rFont val="Times New Roman"/>
        <family val="1"/>
      </rPr>
      <t xml:space="preserve">p,3
</t>
    </r>
    <r>
      <rPr>
        <b/>
        <sz val="8"/>
        <color indexed="8"/>
        <rFont val="Times New Roman"/>
        <family val="1"/>
      </rPr>
      <t>(Amoniac)</t>
    </r>
  </si>
  <si>
    <r>
      <t>α</t>
    </r>
    <r>
      <rPr>
        <b/>
        <vertAlign val="subscript"/>
        <sz val="14"/>
        <color indexed="8"/>
        <rFont val="Times New Roman"/>
        <family val="1"/>
      </rPr>
      <t xml:space="preserve">p,4
</t>
    </r>
    <r>
      <rPr>
        <b/>
        <sz val="8"/>
        <color indexed="8"/>
        <rFont val="Times New Roman"/>
        <family val="1"/>
      </rPr>
      <t>(H</t>
    </r>
    <r>
      <rPr>
        <b/>
        <vertAlign val="subscript"/>
        <sz val="8"/>
        <color indexed="8"/>
        <rFont val="Times New Roman"/>
        <family val="1"/>
      </rPr>
      <t>2</t>
    </r>
    <r>
      <rPr>
        <b/>
        <sz val="8"/>
        <color indexed="8"/>
        <rFont val="Times New Roman"/>
        <family val="1"/>
      </rPr>
      <t>SO</t>
    </r>
    <r>
      <rPr>
        <b/>
        <vertAlign val="subscript"/>
        <sz val="8"/>
        <color indexed="8"/>
        <rFont val="Times New Roman"/>
        <family val="1"/>
      </rPr>
      <t>4</t>
    </r>
    <r>
      <rPr>
        <b/>
        <sz val="8"/>
        <color indexed="8"/>
        <rFont val="Times New Roman"/>
        <family val="1"/>
      </rPr>
      <t>)</t>
    </r>
  </si>
  <si>
    <r>
      <t>α</t>
    </r>
    <r>
      <rPr>
        <b/>
        <vertAlign val="subscript"/>
        <sz val="14"/>
        <color indexed="8"/>
        <rFont val="Times New Roman"/>
        <family val="1"/>
      </rPr>
      <t>p,</t>
    </r>
    <r>
      <rPr>
        <b/>
        <vertAlign val="subscript"/>
        <sz val="14"/>
        <color indexed="8"/>
        <rFont val="Calibri"/>
        <family val="2"/>
      </rPr>
      <t>5</t>
    </r>
  </si>
  <si>
    <r>
      <t>α</t>
    </r>
    <r>
      <rPr>
        <b/>
        <vertAlign val="subscript"/>
        <sz val="14"/>
        <color indexed="8"/>
        <rFont val="Times New Roman"/>
        <family val="1"/>
      </rPr>
      <t>p,6</t>
    </r>
  </si>
  <si>
    <r>
      <t>α</t>
    </r>
    <r>
      <rPr>
        <b/>
        <vertAlign val="subscript"/>
        <sz val="14"/>
        <color indexed="8"/>
        <rFont val="Times New Roman"/>
        <family val="1"/>
      </rPr>
      <t>p,7</t>
    </r>
  </si>
  <si>
    <t>NPk (14-15-15)</t>
  </si>
  <si>
    <t>NPk (14-15-15-B2O3)</t>
  </si>
  <si>
    <t>Débit
journalier
T/j</t>
  </si>
  <si>
    <t>Ligne sulfurique 1 (A)</t>
  </si>
  <si>
    <t>Ligne sulfurique 2 (B)</t>
  </si>
  <si>
    <t>Ligne sulfurique 4 (X)</t>
  </si>
  <si>
    <t>Ligne sulfurique 5 (Y)</t>
  </si>
  <si>
    <t>Ligne sulfurique 6 (Z)</t>
  </si>
  <si>
    <t>TP2O5</t>
  </si>
  <si>
    <t>Production T/jour</t>
  </si>
  <si>
    <t>kg/min</t>
  </si>
  <si>
    <t>T/h</t>
  </si>
  <si>
    <t>Ligne sulfurique 3 (E)</t>
  </si>
  <si>
    <t>T/j</t>
  </si>
  <si>
    <t>Kg/min</t>
  </si>
  <si>
    <t xml:space="preserve"> =MAX(Paramétrage!C218:C226;Paramétrage!C231:C250;Paramétrage!H7:H27;Paramétrage!U7:U27)</t>
  </si>
  <si>
    <t>FAMILLE</t>
  </si>
  <si>
    <t>Ligne d'engrais</t>
  </si>
  <si>
    <t>L ligne absolue</t>
  </si>
  <si>
    <r>
      <t xml:space="preserve">Indicateur </t>
    </r>
    <r>
      <rPr>
        <b/>
        <i/>
        <sz val="11"/>
        <color indexed="8"/>
        <rFont val="Times New Roman"/>
        <family val="1"/>
      </rPr>
      <t xml:space="preserve">de
</t>
    </r>
    <r>
      <rPr>
        <b/>
        <i/>
        <sz val="10"/>
        <color indexed="8"/>
        <rFont val="Times New Roman"/>
        <family val="1"/>
      </rPr>
      <t>Disponibilité</t>
    </r>
  </si>
  <si>
    <t>Ligne phosphorique 29 1 (AB)</t>
  </si>
  <si>
    <t>Ligne phosphorique 29 2 (CD)</t>
  </si>
  <si>
    <t>Ligne phosphorique 29 3 (XY)</t>
  </si>
  <si>
    <t>Ligne phosphorique 29 4 (Z)</t>
  </si>
  <si>
    <t>Ligne phosphorique 29 5 (U)</t>
  </si>
  <si>
    <t>Ligne phosphorique 29 6 (E)</t>
  </si>
  <si>
    <t>NPk (14-15-15-10S)</t>
  </si>
  <si>
    <t>NPk (10-20-10-6S)</t>
  </si>
  <si>
    <t>NPk (14-23-14-5S-1B2O3)</t>
  </si>
  <si>
    <t>NPk (12-20-18-6S-1B2O3)</t>
  </si>
  <si>
    <t>NPk (14-15-15-10S-1B2O3))</t>
  </si>
  <si>
    <t>NPk (12-30-12-3S-0,1Cu-0,2ZN)</t>
  </si>
  <si>
    <t>NPk(14-18-18-6S-1B2O3)</t>
  </si>
  <si>
    <t>NPK (12-32-16-4S)</t>
  </si>
  <si>
    <t>MAP 
Kidee</t>
  </si>
  <si>
    <t>ASP (18,9-37,7-6,95S-0,1B)</t>
  </si>
  <si>
    <t>ASP 17,7-35,5-7,6S-0,1B-2,2Zn</t>
  </si>
  <si>
    <t>NPk (12-24-12-6S)</t>
  </si>
  <si>
    <t>NPS (16-20)</t>
  </si>
  <si>
    <t>MAP Kidee</t>
  </si>
  <si>
    <t>Stock capacitaire 29 vers E</t>
  </si>
  <si>
    <t>Stock capacitaire 29 vers 54</t>
  </si>
  <si>
    <t>transfert H2SO4 vers engrais</t>
  </si>
  <si>
    <t>tarnsfert H2SO4 vers atelier phos</t>
  </si>
  <si>
    <t>Stock capacitaire H2SO4 vers E</t>
  </si>
  <si>
    <t>Stock capacitaire H2SO4 vers ACP</t>
  </si>
  <si>
    <t>Stock capacitaire 29 vers exterieur</t>
  </si>
  <si>
    <t>Stock capacitaire H2SO4 vers exterieur</t>
  </si>
  <si>
    <t>22/08/2017 00:00</t>
  </si>
  <si>
    <t>Ligne de Production</t>
  </si>
  <si>
    <t>Echelon L</t>
  </si>
  <si>
    <t>Echelon N</t>
  </si>
  <si>
    <t>Echelon E</t>
  </si>
  <si>
    <t>Ligne d'engrais 07B</t>
  </si>
  <si>
    <t>Ligne phosphorique 4</t>
  </si>
  <si>
    <t>Ligne phosphorique 5</t>
  </si>
  <si>
    <t>Ligne phosphorique 3</t>
  </si>
  <si>
    <t>Ligne phosphorique 6</t>
  </si>
  <si>
    <t>Ligne phosphorique 2</t>
  </si>
  <si>
    <t>Date début</t>
  </si>
  <si>
    <t>Date fin</t>
  </si>
  <si>
    <t>Référence d'engrais</t>
  </si>
  <si>
    <t xml:space="preserve"> Heure</t>
  </si>
  <si>
    <t>Date (Jour)</t>
  </si>
  <si>
    <t>Débit horaire (T)</t>
  </si>
  <si>
    <t>Temps de traitement</t>
  </si>
  <si>
    <t>RM 50%  L3 et L5</t>
  </si>
  <si>
    <t>Scenario alternatif 1</t>
  </si>
  <si>
    <t xml:space="preserve">Scenario 1 arrêt d'une ligne </t>
  </si>
  <si>
    <t>Maintenance et baisse de RM L3 et L5</t>
  </si>
  <si>
    <t>Maroc Phosphore</t>
  </si>
  <si>
    <t>JFD</t>
  </si>
  <si>
    <t>JFQ</t>
  </si>
  <si>
    <t>JFO</t>
  </si>
  <si>
    <t>JFT</t>
  </si>
  <si>
    <t>JFF</t>
  </si>
  <si>
    <t>PMP</t>
  </si>
  <si>
    <t>Ligne sulfurique (JFD)</t>
  </si>
  <si>
    <t>Ligne sulfurique (JFF)</t>
  </si>
  <si>
    <t>Ligne sulfurique (JFQ)</t>
  </si>
  <si>
    <t>Ligne sulfurique (JFO)</t>
  </si>
  <si>
    <t>Ligne sulfurique (JFT)</t>
  </si>
  <si>
    <t>Ligne sulfurique (PMP)</t>
  </si>
  <si>
    <t>Ligne phosphorique 29 (JFD)</t>
  </si>
  <si>
    <t>Ligne phosphorique 29 (JFF)</t>
  </si>
  <si>
    <t>Ligne phosphorique 29 (JFO)</t>
  </si>
  <si>
    <t>Ligne phosphorique 29 (JFQ)</t>
  </si>
  <si>
    <t>Ligne phosphorique 29 (JFT)</t>
  </si>
  <si>
    <t>Ligne phosphorique 29 (PMP)</t>
  </si>
  <si>
    <t>IMACID</t>
  </si>
  <si>
    <t>Ligne phosphorique 29 (IMACID)</t>
  </si>
  <si>
    <t>Ligne sulfurique (IMACID)</t>
  </si>
  <si>
    <t>Ligne phosphorique 54 JFD (1)</t>
  </si>
  <si>
    <t>Ligne phosphorique 54 JFD (2)</t>
  </si>
  <si>
    <t>Ligne phosphorique 54 JFD (3)</t>
  </si>
  <si>
    <t>Ligne phosphorique 54 JFF (1)</t>
  </si>
  <si>
    <t>Ligne phosphorique 54 JFF (2)</t>
  </si>
  <si>
    <t>Ligne phosphorique 54 JFF (3)</t>
  </si>
  <si>
    <t>Ligne phosphorique 54 JFQ (1)</t>
  </si>
  <si>
    <t>Ligne phosphorique 54 JFQ (2)</t>
  </si>
  <si>
    <t>Ligne phosphorique 54 JFQ (3)</t>
  </si>
  <si>
    <t>Ligne phosphorique 54 JFO (1)</t>
  </si>
  <si>
    <t>Ligne phosphorique 54 JFO (2)</t>
  </si>
  <si>
    <t>Ligne phosphorique 54 JFO (3)</t>
  </si>
  <si>
    <t>Ligne phosphorique 54 JFT (1)</t>
  </si>
  <si>
    <t>Ligne phosphorique 54 JFT (2)</t>
  </si>
  <si>
    <t>Ligne phosphorique 54 JFT (3)</t>
  </si>
  <si>
    <t>Ligne phosphorique 54 PMP (1)</t>
  </si>
  <si>
    <t>Ligne phosphorique 54 PMP (2)</t>
  </si>
  <si>
    <t>Ligne phosphorique 54 PMP (3)</t>
  </si>
  <si>
    <t>Ligne phosphorique 54 IMACID (1)</t>
  </si>
  <si>
    <t>Ligne phosphorique 54 IMACID (2)</t>
  </si>
  <si>
    <t>Ligne phosphorique 54 IMACID (3)</t>
  </si>
  <si>
    <t>Capacité/ J en T</t>
  </si>
  <si>
    <t>Capacité/ j  en T</t>
  </si>
  <si>
    <t>COMMANDES JFC</t>
  </si>
  <si>
    <t>JFC</t>
  </si>
  <si>
    <t>Ligne JFD d'engrais</t>
  </si>
  <si>
    <t>WCF admission H2SO4 JFD</t>
  </si>
  <si>
    <t>WCF admission H3PO4 29 JFD</t>
  </si>
  <si>
    <t>WCF admission Ligne d'engrais JFD</t>
  </si>
  <si>
    <t>Expedition Acide 29 (MP34 vers JFD)</t>
  </si>
  <si>
    <t>transfert 29 (JFD vers MP34)</t>
  </si>
  <si>
    <t>Arrivées (Importations) H2S04</t>
  </si>
  <si>
    <t>Arrivées (livraisons) H3PO4 29 from JFD</t>
  </si>
  <si>
    <t>Arrivées (livraisons) H3PO4 54 from JFD</t>
  </si>
  <si>
    <t>Départs (expeditions) H2S04 to JFD</t>
  </si>
  <si>
    <t>Départs (expeditions) H3PO4 29 to JFD</t>
  </si>
  <si>
    <t xml:space="preserve">Départs (expeditions) H3PO4 54 to JFD </t>
  </si>
  <si>
    <t>LIVRAISONs de H2SO4  A JORF  (Importations)</t>
  </si>
  <si>
    <t/>
  </si>
  <si>
    <t>LIVRAISONs de H2SO4  A JORF  (From JFD)</t>
  </si>
  <si>
    <t>Arrivées (livraisons) H2SO4  from JFD</t>
  </si>
  <si>
    <t>Expeditions de H2SO4 MP34 to JFD</t>
  </si>
  <si>
    <t>LIVRAISONS de H3PO4 29  A MP34  (from JFD)</t>
  </si>
  <si>
    <t>Expeditions 29 (to JFD)</t>
  </si>
  <si>
    <t>LIVRAISONS de H3PO4 54 MP34  (FROM JFD)</t>
  </si>
  <si>
    <t>Expeditions de H3PO4 54 (EXPORT)</t>
  </si>
  <si>
    <t>Départs (expeditions) H3PO4 54 to Export</t>
  </si>
  <si>
    <t>EXPEDITIONS DE H3PO4 54 PAR MP34 (To JFD)</t>
  </si>
  <si>
    <t>Stock Fioul JFD</t>
  </si>
  <si>
    <t>Stock Enrobant JFD</t>
  </si>
  <si>
    <t>Stock Fioul JFF</t>
  </si>
  <si>
    <t>Stock Enrobant JFF</t>
  </si>
  <si>
    <t>transfert 54 (JFD to MP34)</t>
  </si>
  <si>
    <t>Expedition Acide54 (MP34 vers JFD)</t>
  </si>
  <si>
    <t>MP34 vers JFD_Acide 29</t>
  </si>
  <si>
    <t>MP34 vers JFD_Acide 54</t>
  </si>
  <si>
    <t>MP34 vers JFD_H2SO4</t>
  </si>
  <si>
    <t>JFD vers MP34 _Acide 29</t>
  </si>
  <si>
    <t>JFD vers MP34 _Acide 54</t>
  </si>
  <si>
    <t xml:space="preserve">JFD vers MP34 _H2SO4 </t>
  </si>
  <si>
    <t>Export Acide 54</t>
  </si>
  <si>
    <t>Arrivées (livraisons) SOUFRE à JFD</t>
  </si>
  <si>
    <t>Ligne JFF d'engrais 1</t>
  </si>
  <si>
    <t>Ligne JFF d'engrais 2</t>
  </si>
  <si>
    <t>Theta d'admission</t>
  </si>
  <si>
    <t>Arrivées (livraisons) SOUFRE JFF</t>
  </si>
  <si>
    <t>Arrivées (livraisons) H2S04 from JFF</t>
  </si>
  <si>
    <t>Arrivées (livraisons) H3PO4 29 from JFF</t>
  </si>
  <si>
    <t>Départs (expeditions) H2S04 to JFF</t>
  </si>
  <si>
    <t>Départs (expeditions) H3PO4 29 to JFF</t>
  </si>
  <si>
    <t>Départs (expeditions) H3PO4 54 to JFF</t>
  </si>
  <si>
    <t>Arrivées (livraisons) H3PO4 54 from JFF</t>
  </si>
  <si>
    <t>LIVRAISONs de H2SO4  A JORF  (From JFF)</t>
  </si>
  <si>
    <t>LIVRAISONS de H3PO4 29  A MP34  (from JFF)</t>
  </si>
  <si>
    <t>Expeditions 29 (to JFF)</t>
  </si>
  <si>
    <t>Expeditions de H2SO4 MP34 to JFF</t>
  </si>
  <si>
    <t>LIVRAISONS de H3PO4 54 MP34  (FROM JFF)</t>
  </si>
  <si>
    <t>WCF admission P2O5 JFD 1</t>
  </si>
  <si>
    <t>WCF admission P2O5 JFD 2</t>
  </si>
  <si>
    <t>WCF admission P2O5 JFD 3</t>
  </si>
  <si>
    <t>WCF admission H2SO4 JFF</t>
  </si>
  <si>
    <t>WCF admission H3PO4 29 JFF</t>
  </si>
  <si>
    <t>WCF admission P2O5 JFF 1</t>
  </si>
  <si>
    <t>WCF admission P2O5 JFF 2</t>
  </si>
  <si>
    <t>WCF admission P2O5 JFF 3</t>
  </si>
  <si>
    <t>WCF admission Ligne d'engrais JFF 1</t>
  </si>
  <si>
    <t>WCF admission Ligne d'engrais JFF 2</t>
  </si>
  <si>
    <t>Ligne JFO d'engrais</t>
  </si>
  <si>
    <t>Stock Fioul JFO</t>
  </si>
  <si>
    <t>Stock Enrobant JFO</t>
  </si>
  <si>
    <t>WCF admission H2SO4 JFO</t>
  </si>
  <si>
    <t>WCF admission H3PO4 29 JFO</t>
  </si>
  <si>
    <t>WCF admission Ligne d'engrais JFO</t>
  </si>
  <si>
    <t>Arrivées (livraisons) SOUFRE JFO</t>
  </si>
  <si>
    <t>Arrivées (livraisons) H2S04 from JFO</t>
  </si>
  <si>
    <t>Arrivées (livraisons) H3PO4 29 from JFO</t>
  </si>
  <si>
    <t>Arrivées (livraisons) H3PO4 54 from JFO</t>
  </si>
  <si>
    <t>Départs (expeditions) H2S04 to JFO</t>
  </si>
  <si>
    <t>Départs (expeditions) H3PO4 29 to JFO</t>
  </si>
  <si>
    <t>Départs (expeditions) H3PO4 54 to JFO</t>
  </si>
  <si>
    <t>LIVRAISONS de H3PO4 29  A MP34  (from JFO)</t>
  </si>
  <si>
    <t>LIVRAISONs de H2SO4  A JORF  (From JFO)</t>
  </si>
  <si>
    <t>LIVRAISONS de H3PO4 54 MP34  (FROM JFO)</t>
  </si>
  <si>
    <t>Expeditions 29 (to JFO)</t>
  </si>
  <si>
    <t>EXPEDITIONS DE H3PO4 54 PAR MP34 (To JFF)</t>
  </si>
  <si>
    <t>EXPEDITIONS DE H3PO4 54 PAR MP34 (To JFO)</t>
  </si>
  <si>
    <t>MP34 vers JFF_Acide 29</t>
  </si>
  <si>
    <t>MP34 vers JFF_Acide 54</t>
  </si>
  <si>
    <t>MP34 vers JFF_H2SO4</t>
  </si>
  <si>
    <t>JFF vers MP34 _Acide 29</t>
  </si>
  <si>
    <t>JFF vers MP34 _Acide 54</t>
  </si>
  <si>
    <t xml:space="preserve">JFF vers MP34 _H2SO4 </t>
  </si>
  <si>
    <t>MP34 vers JFO_Acide 29</t>
  </si>
  <si>
    <t>MP34 vers JFO_Acide 54</t>
  </si>
  <si>
    <t>MP34 vers JFO_H2SO4</t>
  </si>
  <si>
    <t>JFO vers MP34 _Acide 29</t>
  </si>
  <si>
    <t>JFO vers MP34 _Acide 54</t>
  </si>
  <si>
    <t xml:space="preserve">JFO vers MP34 _H2SO4 </t>
  </si>
  <si>
    <t>Stock Fioul JFQ</t>
  </si>
  <si>
    <t>Stock Enrobant JFQ</t>
  </si>
  <si>
    <t>Ligne JFQ d'engrais</t>
  </si>
  <si>
    <t>MP34 vers JFQ_Acide 29</t>
  </si>
  <si>
    <t>MP34 vers JFQ_Acide 54</t>
  </si>
  <si>
    <t>MP34 vers JFQ_H2SO4</t>
  </si>
  <si>
    <t>JFQ vers MP34 _Acide 29</t>
  </si>
  <si>
    <t>JFQ vers MP34 _Acide 54</t>
  </si>
  <si>
    <t xml:space="preserve">JFQ vers MP34 _H2SO4 </t>
  </si>
  <si>
    <t>WCF admission H2SO4 JFQ</t>
  </si>
  <si>
    <t>WCF admission H3PO4 29 JFQ</t>
  </si>
  <si>
    <t>WCF admission P2O5 JFO 1</t>
  </si>
  <si>
    <t>WCF admission P2O5 JFO 2</t>
  </si>
  <si>
    <t>WCF admission P2O5 JFO 3</t>
  </si>
  <si>
    <t>WCF admission P2O5 JFQ 1</t>
  </si>
  <si>
    <t>WCF admission P2O5 JFQ 2</t>
  </si>
  <si>
    <t>WCF admission P2O5 JFQ 3</t>
  </si>
  <si>
    <t>WCF admission Ligne d'engrais JFQ</t>
  </si>
  <si>
    <t>Arrivées (livraisons) SOUFRE JFQ</t>
  </si>
  <si>
    <t>Arrivées (livraisons) H2S04 from JFQ</t>
  </si>
  <si>
    <t>Arrivées (livraisons) H3PO4 29 from JFQ</t>
  </si>
  <si>
    <t>Arrivées (livraisons) H3PO4 54 from JFQ</t>
  </si>
  <si>
    <t>Départs (expeditions) H3PO4 54 to JFQ</t>
  </si>
  <si>
    <t>Départs (expeditions) H3PO4 29 to JFQ</t>
  </si>
  <si>
    <t>Départs (expeditions) H2S04 to JFQ</t>
  </si>
  <si>
    <t>LIVRAISONs de H2SO4  A JORF  (From JFQ)</t>
  </si>
  <si>
    <t>LIVRAISONS de H3PO4 29  A MP34  (from JFQ)</t>
  </si>
  <si>
    <t>LIVRAISONS de H3PO4 54 MP34  (FROM JFQ)</t>
  </si>
  <si>
    <t>Expeditions de H2SO4 MP34 to JFO</t>
  </si>
  <si>
    <t>Expeditions 29 (to JFQ)</t>
  </si>
  <si>
    <t>Expeditions de H2SO4 MP34 to JFQ</t>
  </si>
  <si>
    <t>EXPEDITIONS DE H3PO4 54 PAR MP34 (To JFQ)</t>
  </si>
  <si>
    <t>Ligne JFT d'engrais</t>
  </si>
  <si>
    <t>Stock Fioul JFT</t>
  </si>
  <si>
    <t>Stock Enrobant JFT</t>
  </si>
  <si>
    <t>Arrivées (livraisons) SOUFRE JFT</t>
  </si>
  <si>
    <t>Arrivées (livraisons) H2S04 from JFT</t>
  </si>
  <si>
    <t>Arrivées (livraisons) H3PO4 29 from JFT</t>
  </si>
  <si>
    <t>Arrivées (livraisons) H3PO4 54 from JFT</t>
  </si>
  <si>
    <t>Départs (expeditions) H3PO4 54 to JFT</t>
  </si>
  <si>
    <t>Départs (expeditions) H3PO4 29 to JFT</t>
  </si>
  <si>
    <t>Départs (expeditions) H2S04 to JFT</t>
  </si>
  <si>
    <t>MP34 vers JFT_Acide 29</t>
  </si>
  <si>
    <t>MP34 vers JFT_Acide 54</t>
  </si>
  <si>
    <t>MP34 vers JFT_H2SO4</t>
  </si>
  <si>
    <t>JFT vers MP34 _Acide 29</t>
  </si>
  <si>
    <t>JFT vers MP34 _Acide 54</t>
  </si>
  <si>
    <t xml:space="preserve">JFT vers MP34 _H2SO4 </t>
  </si>
  <si>
    <t>LIVRAISONs de H2SO4  A JORF  (From JFT)</t>
  </si>
  <si>
    <t>LIVRAISONS de H3PO4 29  A MP34  (from JFT)</t>
  </si>
  <si>
    <t>LIVRAISONS de H3PO4 54 MP34  (FROM JFT)</t>
  </si>
  <si>
    <t>Expeditions de H2SO4 MP34 to JFT</t>
  </si>
  <si>
    <t>Expeditions 29 (to JFT)</t>
  </si>
  <si>
    <t>EXPEDITIONS DE H3PO4 54 PAR MP34 (To JFT)</t>
  </si>
  <si>
    <t>WCF admission H2SO4 JFT</t>
  </si>
  <si>
    <t>WCF admission H3PO4 29 JFT</t>
  </si>
  <si>
    <t>WCF admission P2O5 JFT 1</t>
  </si>
  <si>
    <t>WCF admission P2O5 JFT 2</t>
  </si>
  <si>
    <t>WCF admission P2O5 JFT 3</t>
  </si>
  <si>
    <t>WCF admission Ligne d'engrais JFT</t>
  </si>
  <si>
    <t>Arrivées (livraisons) SOUFRE PMP</t>
  </si>
  <si>
    <t>Arrivées (livraisons) H2S04 from PMP</t>
  </si>
  <si>
    <t>Arrivées (livraisons) H3PO4 29 from PMP</t>
  </si>
  <si>
    <t>Arrivées (livraisons) H3PO4 54 from PMP</t>
  </si>
  <si>
    <t>Départs (expeditions) H3PO4 54 to PMP</t>
  </si>
  <si>
    <t>Départs (expeditions) H3PO4 29 to PMP</t>
  </si>
  <si>
    <t>Départs (expeditions) H2S04 to PMP</t>
  </si>
  <si>
    <t>MP34 vers PMP_Acide 29</t>
  </si>
  <si>
    <t>MP34 vers PMP_Acide 54</t>
  </si>
  <si>
    <t>MP34 vers PMP_H2SO4</t>
  </si>
  <si>
    <t>PMP vers MP34 _Acide 29</t>
  </si>
  <si>
    <t>PMP vers MP34 _Acide 54</t>
  </si>
  <si>
    <t xml:space="preserve">PMP vers MP34 _H2SO4 </t>
  </si>
  <si>
    <t>LIVRAISONs de H2SO4  A JORF  (From PMP)</t>
  </si>
  <si>
    <t>LIVRAISONS de H3PO4 29  A MP34  (from PMP)</t>
  </si>
  <si>
    <t>LIVRAISONS de H3PO4 54 MP34  (FROM PMP)</t>
  </si>
  <si>
    <t>Expeditions de H2SO4 MP34 to PMP</t>
  </si>
  <si>
    <t>Expeditions 29 (to PMP)</t>
  </si>
  <si>
    <t>EXPEDITIONS DE H3PO4 54 PAR MP34 (To PMP)</t>
  </si>
  <si>
    <t>Arrivées (livraisons) SOUFRE IMACID</t>
  </si>
  <si>
    <t>Arrivées (livraisons) H2S04 from IMACID</t>
  </si>
  <si>
    <t>Arrivées (livraisons) H3PO4 29 from IMACID</t>
  </si>
  <si>
    <t>Arrivées (livraisons) H3PO4 54 from IMACID</t>
  </si>
  <si>
    <t>Départs (expeditions) H3PO4 54 to IMACID</t>
  </si>
  <si>
    <t>Départs (expeditions) H3PO4 29 to IMACID</t>
  </si>
  <si>
    <t>Départs (expeditions) H2S04 to IMACID</t>
  </si>
  <si>
    <t>MP34 vers IMACID_Acide 29</t>
  </si>
  <si>
    <t>MP34 vers IMACID_Acide 54</t>
  </si>
  <si>
    <t>MP34 vers IMACID_H2SO4</t>
  </si>
  <si>
    <t>IMACID vers MP34 _Acide 29</t>
  </si>
  <si>
    <t>IMACID vers MP34 _Acide 54</t>
  </si>
  <si>
    <t xml:space="preserve">IMACID vers MP34 _H2SO4 </t>
  </si>
  <si>
    <t>LIVRAISONs de H2SO4  A JORF  (From IMACID)</t>
  </si>
  <si>
    <t>LIVRAISONS de H3PO4 29  A MP34  (from IMACID)</t>
  </si>
  <si>
    <t>LIVRAISONS de H3PO4 54 MP34  (FROM IMACID)</t>
  </si>
  <si>
    <t>Expeditions de H2SO4 MP34 to IMACID</t>
  </si>
  <si>
    <t>Expeditions 29 (to IMACID)</t>
  </si>
  <si>
    <t>EXPEDITIONS DE H3PO4 54 PAR MP34 (To IMACID)</t>
  </si>
  <si>
    <t>WCF admission H2SO4 PMP</t>
  </si>
  <si>
    <t>WCF admission H2SO4 IMACID</t>
  </si>
  <si>
    <t>WCF admission H3PO4 29 PMP</t>
  </si>
  <si>
    <t>WCF admission H3PO4 29 IMACID</t>
  </si>
  <si>
    <t>WCF admission P2O5 PMP 1</t>
  </si>
  <si>
    <t>WCF admission P2O5 PMP 2</t>
  </si>
  <si>
    <t>WCF admission P2O5 PMP 3</t>
  </si>
  <si>
    <t>WCF admission P2O5 IMACID 1</t>
  </si>
  <si>
    <t>WCF admission P2O5 IMACID 2</t>
  </si>
  <si>
    <t>WCF admission P2O5 IMACID 3</t>
  </si>
  <si>
    <t>DAP JFC</t>
  </si>
  <si>
    <t>MAP JFC</t>
  </si>
  <si>
    <t>TSP JFC</t>
  </si>
  <si>
    <t>ASP JFC</t>
  </si>
  <si>
    <t>NPS JFC</t>
  </si>
  <si>
    <t>NPK JFC</t>
  </si>
  <si>
    <t>Arrivées (livraisons) H2S04  (IMACID to JFD)</t>
  </si>
  <si>
    <t>Arrivées (livraisons) H3PO4 29 (IMACID to JFD)</t>
  </si>
  <si>
    <t>Arrivées (livraisons) H3PO4 54 (IMACID to JFD)</t>
  </si>
  <si>
    <t>Départs (expeditions) H2S04 (JFD to IMACID)</t>
  </si>
  <si>
    <t>Départs (expeditions) H3PO4 29  (JFD to IMACID)</t>
  </si>
  <si>
    <t>JFD IMACID</t>
  </si>
  <si>
    <t>JFD PMP</t>
  </si>
  <si>
    <t>Arrivées (livraisons) H2S04  (PMP to JFD)</t>
  </si>
  <si>
    <t>Arrivées (livraisons) H3PO4 29 (PMP to JFD)</t>
  </si>
  <si>
    <t>Arrivées (livraisons) H3PO4 54 (PMP to JFD)</t>
  </si>
  <si>
    <t>JFD JFF</t>
  </si>
  <si>
    <t>Arrivées (livraisons) H2S04  (JFF to JFD)</t>
  </si>
  <si>
    <t>Arrivées (livraisons) H3PO4 29 (JFF to JFD)</t>
  </si>
  <si>
    <t>Arrivées (livraisons) H3PO4 54 (JFF to JFD)</t>
  </si>
  <si>
    <t>Départs (expeditions) H3PO4 54 (JFF to IMACID)</t>
  </si>
  <si>
    <t>Départs (expeditions) H3PO4 29  (JFF to IMACID)</t>
  </si>
  <si>
    <t>Départs (expeditions) H2S04 (JFD to JFF)</t>
  </si>
  <si>
    <t>Départs (expeditions) H3PO4 29  (JFD to JFF)</t>
  </si>
  <si>
    <t>Départs (expeditions) H3PO4 54 (JFD to JFF)</t>
  </si>
  <si>
    <t>Départs (expeditions) H3PO4 54 (JFD to PMP)</t>
  </si>
  <si>
    <t>Départs (expeditions) H3PO4 29  (JFD to PMP)</t>
  </si>
  <si>
    <t>Départs (expeditions) H2S04 (JFD to PMP)</t>
  </si>
  <si>
    <t>JFD JFO</t>
  </si>
  <si>
    <t>Arrivées (livraisons) H2S04  (JFO to JFD)</t>
  </si>
  <si>
    <t>Arrivées (livraisons) H3PO4 29 (JFO to JFD)</t>
  </si>
  <si>
    <t>Arrivées (livraisons) H3PO4 54 (JFO to JFD)</t>
  </si>
  <si>
    <t>Départs (expeditions) H3PO4 54 (JFD to JFO)</t>
  </si>
  <si>
    <t>Départs (expeditions) H3PO4 29  (JFD to JFO)</t>
  </si>
  <si>
    <t>Départs (expeditions) H2S04 (JFD to JFO)</t>
  </si>
  <si>
    <t>JFD JFQ</t>
  </si>
  <si>
    <t>Arrivées (livraisons) H2S04  (JFQ to JFD)</t>
  </si>
  <si>
    <t>Arrivées (livraisons) H3PO4 29 (JFQ to JFD)</t>
  </si>
  <si>
    <t>Arrivées (livraisons) H3PO4 54 (JFQ to JFD)</t>
  </si>
  <si>
    <t>Départs (expeditions) H2S04 (JFD to JFQ)</t>
  </si>
  <si>
    <t>Départs (expeditions) H3PO4 29  (JFD to JFQ)</t>
  </si>
  <si>
    <t>Départs (expeditions) H3PO4 54 (JFD to JFQ)</t>
  </si>
  <si>
    <t>JFD JFT</t>
  </si>
  <si>
    <t>Arrivées (livraisons) H2S04  (JFT to JFD)</t>
  </si>
  <si>
    <t>Arrivées (livraisons) H3PO4 29 (JFT to JFD)</t>
  </si>
  <si>
    <t>Arrivées (livraisons) H3PO4 54 (JFT to JFD)</t>
  </si>
  <si>
    <t>Départs (expeditions) H2S04 (JFD to JFT)</t>
  </si>
  <si>
    <t>Départs (expeditions) H3PO4 29  (JFD to JFT)</t>
  </si>
  <si>
    <t>Départs (expeditions) H3PO4 54 (JFD to JFT)</t>
  </si>
  <si>
    <t>JFF IMACID</t>
  </si>
  <si>
    <t>Arrivées (livraisons) H3PO4 29 (IMACID to JFF)</t>
  </si>
  <si>
    <t>Arrivées (livraisons) H2S04  (IMACID to JFF)</t>
  </si>
  <si>
    <t>Arrivées (livraisons) H3PO4 54 (IMACID to JFF)</t>
  </si>
  <si>
    <t>Départs (expeditions) H2S04 (JFF to IMACID)</t>
  </si>
  <si>
    <t>JFF PMP</t>
  </si>
  <si>
    <t>Arrivées (livraisons) H2S04  (PMP to JFF)</t>
  </si>
  <si>
    <t>Arrivées (livraisons) H3PO4 29 (PMP to JFF)</t>
  </si>
  <si>
    <t>Arrivées (livraisons) H3PO4 54 (PMP to JFF)</t>
  </si>
  <si>
    <t>Départs (expeditions) H3PO4 54 (JFF to PMP)</t>
  </si>
  <si>
    <t>Départs (expeditions) H3PO4 29  (JFF to PMP)</t>
  </si>
  <si>
    <t>Départs (expeditions) H2S04 (JFF to PMP)</t>
  </si>
  <si>
    <t>JFF JFO</t>
  </si>
  <si>
    <t>Arrivées (livraisons) H2S04  (JFO to JFF)</t>
  </si>
  <si>
    <t>Arrivées (livraisons) H3PO4 29 (JFO to JFF)</t>
  </si>
  <si>
    <t>Arrivées (livraisons) H3PO4 54 (JFO to JFF)</t>
  </si>
  <si>
    <t>Départs (expeditions) H3PO4 54 (JFF to JFO)</t>
  </si>
  <si>
    <t>Départs (expeditions) H3PO4 29  (JFF to JFO)</t>
  </si>
  <si>
    <t>Départs (expeditions) H2S04 (JFF to JFO)</t>
  </si>
  <si>
    <t>JFF JFQ</t>
  </si>
  <si>
    <t>Arrivées (livraisons) H2S04  (JFQ to JFF)</t>
  </si>
  <si>
    <t>Arrivées (livraisons) H3PO4 29 (JFQ to JFF)</t>
  </si>
  <si>
    <t>Arrivées (livraisons) H3PO4 54 (JFQ to JFF)</t>
  </si>
  <si>
    <t>Départs (expeditions) H3PO4 54 (JFF to JFQ)</t>
  </si>
  <si>
    <t>Départs (expeditions) H3PO4 29  (JFF to JFQ)</t>
  </si>
  <si>
    <t>Départs (expeditions) H2S04 (JFF to JFQ)</t>
  </si>
  <si>
    <t>JFF JFT</t>
  </si>
  <si>
    <t>Arrivées (livraisons) H2S04  (JFT to JFF)</t>
  </si>
  <si>
    <t>Arrivées (livraisons) H3PO4 29 (JFT to JFF)</t>
  </si>
  <si>
    <t>Arrivées (livraisons) H3PO4 54 (JFT to JFF)</t>
  </si>
  <si>
    <t>Départs (expeditions) H3PO4 54 (JFF to JFT)</t>
  </si>
  <si>
    <t>Départs (expeditions) H3PO4 29  (JFF to JFT)</t>
  </si>
  <si>
    <t>Départs (expeditions) H2S04 (JFF to JFT)</t>
  </si>
  <si>
    <t>JFO IMACID</t>
  </si>
  <si>
    <t>Arrivées (livraisons) H2S04  (IMACID to JFO)</t>
  </si>
  <si>
    <t>Arrivées (livraisons) H3PO4 29 (IMACID to JFO)</t>
  </si>
  <si>
    <t>Arrivées (livraisons) H3PO4 54 (IMACID to JFO)</t>
  </si>
  <si>
    <t>Départs (expeditions) H3PO4 54 (JFO to IMACID)</t>
  </si>
  <si>
    <t>Départs (expeditions) H3PO4 29  (JFO to IMACID)</t>
  </si>
  <si>
    <t>Départs (expeditions) H2S04 (JFO to IMACID)</t>
  </si>
  <si>
    <t>JFO PMP</t>
  </si>
  <si>
    <t>Arrivées (livraisons) H2S04  (PMP to JFO)</t>
  </si>
  <si>
    <t>Arrivées (livraisons) H3PO4 29 (PMP to JFO)</t>
  </si>
  <si>
    <t>Arrivées (livraisons) H3PO4 54 (PMP to JFO)</t>
  </si>
  <si>
    <t>Départs (expeditions) H3PO4 54 (JFO to PMP)</t>
  </si>
  <si>
    <t>Départs (expeditions) H3PO4 29  (JFO to PMP)</t>
  </si>
  <si>
    <t>Départs (expeditions) H2S04 (JFO to PMP)</t>
  </si>
  <si>
    <t>JFO JFQ</t>
  </si>
  <si>
    <t>Arrivées (livraisons) H2S04  (JFQ to JFO)</t>
  </si>
  <si>
    <t>Arrivées (livraisons) H3PO4 29 (JFQ to JFO)</t>
  </si>
  <si>
    <t>Arrivées (livraisons) H3PO4 54 (JFQ to JFO)</t>
  </si>
  <si>
    <t>Départs (expeditions) H3PO4 54 (JFO to JFQ)</t>
  </si>
  <si>
    <t>Départs (expeditions) H3PO4 29  (JFO to JFQ)</t>
  </si>
  <si>
    <t>Départs (expeditions) H2S04 (JFO to JFQ)</t>
  </si>
  <si>
    <t>JFO JFT</t>
  </si>
  <si>
    <t>Arrivées (livraisons) H2S04  (JFT to JFO)</t>
  </si>
  <si>
    <t>Arrivées (livraisons) H3PO4 29 (JFT to JFO)</t>
  </si>
  <si>
    <t>Arrivées (livraisons) H3PO4 54 (JFT to JFO)</t>
  </si>
  <si>
    <t>Départs (expeditions) H3PO4 54 (JFO to JFT)</t>
  </si>
  <si>
    <t>Départs (expeditions) H3PO4 29  (JFO to JFT)</t>
  </si>
  <si>
    <t>Départs (expeditions) H2S04 (JFO to JFT)</t>
  </si>
  <si>
    <t>JFQ IMACID</t>
  </si>
  <si>
    <t>Arrivées (livraisons) H2S04  (IMACID to JFQ)</t>
  </si>
  <si>
    <t>Arrivées (livraisons) H3PO4 29 (IMACID to JFQ)</t>
  </si>
  <si>
    <t>Arrivées (livraisons) H3PO4 54 (IMACID to JFQ)</t>
  </si>
  <si>
    <t>Départs (expeditions) H3PO4 54 (JFQ to IMACID)</t>
  </si>
  <si>
    <t>Départs (expeditions) H3PO4 29  (JFQ to IMACID)</t>
  </si>
  <si>
    <t>Départs (expeditions) H2S04 (JFQ to IMACID)</t>
  </si>
  <si>
    <t>JFQ PMP</t>
  </si>
  <si>
    <t>Arrivées (livraisons) H2S04  (PMP to JFQ)</t>
  </si>
  <si>
    <t>Arrivées (livraisons) H3PO4 29 (PMP to JFQ)</t>
  </si>
  <si>
    <t>Arrivées (livraisons) H3PO4 54 (PMP to JFQ)</t>
  </si>
  <si>
    <t>Départs (expeditions) H3PO4 54 (JFQ to PMP)</t>
  </si>
  <si>
    <t>Départs (expeditions) H3PO4 29  (JFQ to PMP)</t>
  </si>
  <si>
    <t>Départs (expeditions) H2S04 (JFQ to PMP)</t>
  </si>
  <si>
    <t>JFQ JFT</t>
  </si>
  <si>
    <t>Arrivées (livraisons) H2S04  (JFT to JFQ)</t>
  </si>
  <si>
    <t>Arrivées (livraisons) H3PO4 29 (JFT to JFQ)</t>
  </si>
  <si>
    <t>Arrivées (livraisons) H3PO4 54 (JFT to JFQ)</t>
  </si>
  <si>
    <t>Départs (expeditions) H3PO4 54 (JFQ to JFT)</t>
  </si>
  <si>
    <t>Départs (expeditions) H3PO4 29  (JFQ to JFT)</t>
  </si>
  <si>
    <t>Départs (expeditions) H2S04 (JFQ to JFT)</t>
  </si>
  <si>
    <t>JFT IMACID</t>
  </si>
  <si>
    <t>Arrivées (livraisons) H2S04  (IMACID to JFT)</t>
  </si>
  <si>
    <t>Arrivées (livraisons) H3PO4 29 (IMACID to JFT)</t>
  </si>
  <si>
    <t>Arrivées (livraisons) H3PO4 54 (IMACID to JFT)</t>
  </si>
  <si>
    <t>Départs (expeditions) H3PO4 54 (JFT to IMACID)</t>
  </si>
  <si>
    <t>Départs (expeditions) H3PO4 29  (JFT to IMACID)</t>
  </si>
  <si>
    <t>Départs (expeditions) H2S04 (JFT to IMACID)</t>
  </si>
  <si>
    <t>JFT PMP</t>
  </si>
  <si>
    <t>Arrivées (livraisons) H2S04  (PMP to JFT)</t>
  </si>
  <si>
    <t>Arrivées (livraisons) H3PO4 29 (PMP to JFT)</t>
  </si>
  <si>
    <t>Arrivées (livraisons) H3PO4 54 (PMP to JFT)</t>
  </si>
  <si>
    <t>Départs (expeditions) H3PO4 54 (JFT to PMP)</t>
  </si>
  <si>
    <t>Départs (expeditions) H3PO4 29  (JFT to PMP)</t>
  </si>
  <si>
    <t>Départs (expeditions) H2S04 (JFT to PMP)</t>
  </si>
  <si>
    <t>IMACID PMP</t>
  </si>
  <si>
    <t>Arrivées (livraisons) H2S04  (PMP to IMACID)</t>
  </si>
  <si>
    <t>Arrivées (livraisons) H3PO4 29 (PMP to IMACID)</t>
  </si>
  <si>
    <t>Arrivées (livraisons) H3PO4 54 (PMP to IMACID)</t>
  </si>
  <si>
    <t>Départs (expeditions) H3PO4 54 (IMACID to PMP)</t>
  </si>
  <si>
    <t>Départs (expeditions) H3PO4 29  (IMACID to PMP)</t>
  </si>
  <si>
    <t>Départs (expeditions) H2S04 (IMACID to PMP)</t>
  </si>
  <si>
    <t>JFD vers JFF _Acide 29</t>
  </si>
  <si>
    <t>JFD vers JFF_Acide 54</t>
  </si>
  <si>
    <t xml:space="preserve">JFD vers JFF _H2SO4 </t>
  </si>
  <si>
    <t>JFD vers JFO _Acide 29</t>
  </si>
  <si>
    <t>JFD vers JFO_Acide 54</t>
  </si>
  <si>
    <t xml:space="preserve">JFD vers JFO _H2SO4 </t>
  </si>
  <si>
    <t>JFD vers JFQ _Acide 29</t>
  </si>
  <si>
    <t>JFD vers JFQ_Acide 54</t>
  </si>
  <si>
    <t xml:space="preserve">JFD vers JFQ _H2SO4 </t>
  </si>
  <si>
    <t>JFD vers JFT _Acide 29</t>
  </si>
  <si>
    <t>JFD vers JFT_Acide 54</t>
  </si>
  <si>
    <t xml:space="preserve">JFD vers JFT _H2SO4 </t>
  </si>
  <si>
    <t>JFD vers IMACID _Acide 29</t>
  </si>
  <si>
    <t>JFD vers IMACID_Acide 54</t>
  </si>
  <si>
    <t xml:space="preserve">JFD vers IMACID _H2SO4 </t>
  </si>
  <si>
    <t>JFD vers PMP _Acide 29</t>
  </si>
  <si>
    <t>JFD vers PMP_Acide 54</t>
  </si>
  <si>
    <t xml:space="preserve">JFD vers PMP _H2SO4 </t>
  </si>
  <si>
    <t>JFF vers IMACID _Acide 29</t>
  </si>
  <si>
    <t>JFF vers IMACID_Acide 54</t>
  </si>
  <si>
    <t xml:space="preserve">JFF vers IMACID _H2SO4 </t>
  </si>
  <si>
    <t>JFF vers PMP _Acide 29</t>
  </si>
  <si>
    <t>JFF vers PMP_Acide 54</t>
  </si>
  <si>
    <t xml:space="preserve">JFF vers PMP _H2SO4 </t>
  </si>
  <si>
    <t>JFF vers JFD _Acide 29</t>
  </si>
  <si>
    <t>JFF vers JFD_Acide 54</t>
  </si>
  <si>
    <t xml:space="preserve">JFF vers JFD _H2SO4 </t>
  </si>
  <si>
    <t>JFF vers JFO _Acide 29</t>
  </si>
  <si>
    <t>JFF vers JFO_Acide 54</t>
  </si>
  <si>
    <t xml:space="preserve">JFF vers JFO _H2SO4 </t>
  </si>
  <si>
    <t>JFF vers JFQ _Acide 29</t>
  </si>
  <si>
    <t>JFF vers JFQ_Acide 54</t>
  </si>
  <si>
    <t xml:space="preserve">JFF vers JFQ _H2SO4 </t>
  </si>
  <si>
    <t>JFF vers JFT _Acide 29</t>
  </si>
  <si>
    <t>JFF vers JFT_Acide 54</t>
  </si>
  <si>
    <t xml:space="preserve">JFF vers JFT _H2SO4 </t>
  </si>
  <si>
    <t>JFO vers IMACID _Acide 29</t>
  </si>
  <si>
    <t>JFO vers IMACID_Acide 54</t>
  </si>
  <si>
    <t xml:space="preserve">JFO vers IMACID _H2SO4 </t>
  </si>
  <si>
    <t>JFO vers PMP _Acide 29</t>
  </si>
  <si>
    <t>JFO vers PMP_Acide 54</t>
  </si>
  <si>
    <t xml:space="preserve">JFO vers PMP _H2SO4 </t>
  </si>
  <si>
    <t>JFO vers JFD _Acide 29</t>
  </si>
  <si>
    <t>JFO vers JFD_Acide 54</t>
  </si>
  <si>
    <t xml:space="preserve">JFO vers JFD _H2SO4 </t>
  </si>
  <si>
    <t>JFO vers JFF _Acide 29</t>
  </si>
  <si>
    <t>JFO vers JFF_Acide 54</t>
  </si>
  <si>
    <t xml:space="preserve">JFO vers JFF _H2SO4 </t>
  </si>
  <si>
    <t>JFO vers JFQ _Acide 29</t>
  </si>
  <si>
    <t>JFO vers JFQ_Acide 54</t>
  </si>
  <si>
    <t xml:space="preserve">JFO vers JFQ _H2SO4 </t>
  </si>
  <si>
    <t>JFO vers JFT _Acide 29</t>
  </si>
  <si>
    <t>JFO vers JFT_Acide 54</t>
  </si>
  <si>
    <t xml:space="preserve">JFO vers JFT _H2SO4 </t>
  </si>
  <si>
    <t>JFQ vers IMACID _Acide 29</t>
  </si>
  <si>
    <t>JFQ vers IMACID_Acide 54</t>
  </si>
  <si>
    <t xml:space="preserve">JFQ vers IMACID _H2SO4 </t>
  </si>
  <si>
    <t>JFQ vers PMP _Acide 29</t>
  </si>
  <si>
    <t>JFQ vers PMP_Acide 54</t>
  </si>
  <si>
    <t xml:space="preserve">JFQ vers PMP _H2SO4 </t>
  </si>
  <si>
    <t>JFQ vers JFD _Acide 29</t>
  </si>
  <si>
    <t>JFQ vers JFD_Acide 54</t>
  </si>
  <si>
    <t xml:space="preserve">JFQ vers JFD _H2SO4 </t>
  </si>
  <si>
    <t>JFQ vers JFF _Acide 29</t>
  </si>
  <si>
    <t>JFQ vers JFF_Acide 54</t>
  </si>
  <si>
    <t xml:space="preserve">JFQ vers JFF _H2SO4 </t>
  </si>
  <si>
    <t>JFQ vers JFO _Acide 29</t>
  </si>
  <si>
    <t>JFQ vers JFO_Acide 54</t>
  </si>
  <si>
    <t>JFQ vers JFT _Acide 29</t>
  </si>
  <si>
    <t xml:space="preserve">JFQ vers JFO _H2SO4 </t>
  </si>
  <si>
    <t>JFQ vers JFT_Acide 54</t>
  </si>
  <si>
    <t xml:space="preserve">JFQ vers JFT _H2SO4 </t>
  </si>
  <si>
    <t>JFT vers IMACID _Acide 29</t>
  </si>
  <si>
    <t>JFT vers IMACID_Acide 54</t>
  </si>
  <si>
    <t xml:space="preserve">JFT vers IMACID _H2SO4 </t>
  </si>
  <si>
    <t>JFT vers PMP _Acide 29</t>
  </si>
  <si>
    <t>JFT vers PMP_Acide 54</t>
  </si>
  <si>
    <t xml:space="preserve">JFT vers PMP _H2SO4 </t>
  </si>
  <si>
    <t>JFT vers JFD _Acide 29</t>
  </si>
  <si>
    <t>JFT vers JFD_Acide 54</t>
  </si>
  <si>
    <t xml:space="preserve">JFT vers JFD _H2SO4 </t>
  </si>
  <si>
    <t>JFT vers JFF _Acide 29</t>
  </si>
  <si>
    <t>JFT vers JFF_Acide 54</t>
  </si>
  <si>
    <t xml:space="preserve">JFT vers JFF _H2SO4 </t>
  </si>
  <si>
    <t>JFT vers JFO _Acide 29</t>
  </si>
  <si>
    <t>JFT vers JFO_Acide 54</t>
  </si>
  <si>
    <t xml:space="preserve">JFT vers JFO _H2SO4 </t>
  </si>
  <si>
    <t>JFT vers JFQ _Acide 29</t>
  </si>
  <si>
    <t>JFT vers JFQ_Acide 54</t>
  </si>
  <si>
    <t xml:space="preserve">JFT vers JFQ _H2SO4 </t>
  </si>
  <si>
    <t>IMACID vers PMP _Acide 29</t>
  </si>
  <si>
    <t>IMACID vers PMP_Acide 54</t>
  </si>
  <si>
    <t xml:space="preserve">IMACID vers PMP _H2SO4 </t>
  </si>
  <si>
    <t>IMACID vers JFD _Acide 29</t>
  </si>
  <si>
    <t>IMACID vers JFD_Acide 54</t>
  </si>
  <si>
    <t xml:space="preserve">IMACID vers JFD _H2SO4 </t>
  </si>
  <si>
    <t>IMACID vers JFF _Acide 29</t>
  </si>
  <si>
    <t>IMACID vers JFF_Acide 54</t>
  </si>
  <si>
    <t xml:space="preserve">IMACID vers JFF _H2SO4 </t>
  </si>
  <si>
    <t>IMACID vers JFO _Acide 29</t>
  </si>
  <si>
    <t>IMACID vers JFO_Acide 54</t>
  </si>
  <si>
    <t xml:space="preserve">IMACID vers JFO _H2SO4 </t>
  </si>
  <si>
    <t>IMACID vers JFQ _Acide 29</t>
  </si>
  <si>
    <t>IMACID vers JFQ_Acide 54</t>
  </si>
  <si>
    <t xml:space="preserve">IMACID vers JFQ _H2SO4 </t>
  </si>
  <si>
    <t>IMACID vers JFT _Acide 29</t>
  </si>
  <si>
    <t>IMACID vers JFT_Acide 54</t>
  </si>
  <si>
    <t xml:space="preserve">IMACID vers JFT _H2SO4 </t>
  </si>
  <si>
    <t>PMP vers JFD _Acide 29</t>
  </si>
  <si>
    <t>PMP vers JFD_Acide 54</t>
  </si>
  <si>
    <t xml:space="preserve">PMP vers JFD _H2SO4 </t>
  </si>
  <si>
    <t>PMP vers JFF _Acide 29</t>
  </si>
  <si>
    <t>PMP vers JFF_Acide 54</t>
  </si>
  <si>
    <t xml:space="preserve">PMP vers JFF _H2SO4 </t>
  </si>
  <si>
    <t>PMP vers JFO _Acide 29</t>
  </si>
  <si>
    <t>PMP vers JFO_Acide 54</t>
  </si>
  <si>
    <t xml:space="preserve">PMP vers JFO _H2SO4 </t>
  </si>
  <si>
    <t>PMP vers JFQ _Acide 29</t>
  </si>
  <si>
    <t>PMP vers JFQ_Acide 54</t>
  </si>
  <si>
    <t xml:space="preserve">PMP vers JFQ _H2SO4 </t>
  </si>
  <si>
    <t>PMP vers JFT _Acide 29</t>
  </si>
  <si>
    <t>PMP vers JFT_Acide 54</t>
  </si>
  <si>
    <t xml:space="preserve">PMP vers JFT _H2SO4 </t>
  </si>
  <si>
    <t>PMP vers IMACID _Acide 29</t>
  </si>
  <si>
    <t>PMP vers IMACID_Acide 54</t>
  </si>
  <si>
    <t xml:space="preserve">PMP vers IMACID _H2SO4 </t>
  </si>
  <si>
    <t>Expeditions de H2SO4 JFD to JFF</t>
  </si>
  <si>
    <t>Expeditions de H2SO4 JFD to JFO</t>
  </si>
  <si>
    <t>Expeditions de H2SO4 JFD to JFQ</t>
  </si>
  <si>
    <t>Expeditions de H2SO4 JFD to JFT</t>
  </si>
  <si>
    <t>Expeditions de H2SO4 JFD to IMACID</t>
  </si>
  <si>
    <t>Expeditions de H2SO4 JFD to PMP</t>
  </si>
  <si>
    <t>Expeditions de H2SO4 JFF to JFD</t>
  </si>
  <si>
    <t>Expeditions de H2SO4 JFF to JFO</t>
  </si>
  <si>
    <t>Expeditions de H2SO4 JFF to JFQ</t>
  </si>
  <si>
    <t>Expeditions de H2SO4 JFF to JFT</t>
  </si>
  <si>
    <t>Expeditions de H2SO4 JFF to IMACID</t>
  </si>
  <si>
    <t>Expeditions de H2SO4 JFF to PMP</t>
  </si>
  <si>
    <t>Expeditions de H2SO4 JFO to JFD</t>
  </si>
  <si>
    <t>Expeditions de H2SO4 JFO to JFF</t>
  </si>
  <si>
    <t>Expeditions de H2SO4 JFO to JFQ</t>
  </si>
  <si>
    <t>Expeditions de H2SO4 JFO to JFT</t>
  </si>
  <si>
    <t>Expeditions de H2SO4 JFO to IMACID</t>
  </si>
  <si>
    <t>Expeditions de H2SO4 JFO to PMP</t>
  </si>
  <si>
    <t>Expeditions de H2SO4 JFQ to JFD</t>
  </si>
  <si>
    <t>Expeditions de H2SO4 JFQ to JFF</t>
  </si>
  <si>
    <t>Expeditions de H2SO4 JFQ to JFO</t>
  </si>
  <si>
    <t>Expeditions de H2SO4 JFQ to JFT</t>
  </si>
  <si>
    <t>Expeditions de H2SO4 JFQ to IMACID</t>
  </si>
  <si>
    <t>Expeditions de H2SO4 JFQ to PMP</t>
  </si>
  <si>
    <t>Expeditions de H2SO4 JFT to JFD</t>
  </si>
  <si>
    <t>Expeditions de H2SO4 JFT to JFF</t>
  </si>
  <si>
    <t>Expeditions de H2SO4 JFT to JFO</t>
  </si>
  <si>
    <t>Expeditions de H2SO4 JFT to JFQ</t>
  </si>
  <si>
    <t>Expeditions de H2SO4 JFT to IMACID</t>
  </si>
  <si>
    <t>Expeditions de H2SO4 JFT to PMP</t>
  </si>
  <si>
    <t>Expeditions de H2SO4 IMACID to JFD</t>
  </si>
  <si>
    <t>Expeditions de H2SO4 IMACID to JFF</t>
  </si>
  <si>
    <t>Expeditions de H2SO4 IMACID to JFO</t>
  </si>
  <si>
    <t>Expeditions de H2SO4 IMACID to JFQ</t>
  </si>
  <si>
    <t>Expeditions de H2SO4 IMACID to JFT</t>
  </si>
  <si>
    <t>Expeditions de H2SO4 IMACID to PMP</t>
  </si>
  <si>
    <t>Expeditions de H2SO4 PMP to JFD</t>
  </si>
  <si>
    <t>Expeditions de H2SO4 PMP to JFF</t>
  </si>
  <si>
    <t>Expeditions de H2SO4 PMP to JFO</t>
  </si>
  <si>
    <t>Expeditions de H2SO4 PMP to JFQ</t>
  </si>
  <si>
    <t>Expeditions de H2SO4 PMP to JFT</t>
  </si>
  <si>
    <t>Expeditions de H2SO4 PMP to IMACID</t>
  </si>
  <si>
    <t>Départs (expeditions) H3PO4 54 (JFD to IMACID)</t>
  </si>
  <si>
    <t>Expeditions 29 (JFD to JFF)</t>
  </si>
  <si>
    <t>Expeditions 29 (JFD to JFO)</t>
  </si>
  <si>
    <t>Expeditions 29 (JFD to JFQ)</t>
  </si>
  <si>
    <t>Expeditions 29 (JFD to JFT)</t>
  </si>
  <si>
    <t>Expeditions 29 (JFD to IMACID)</t>
  </si>
  <si>
    <t>Expeditions 29 (JFD to PMP)</t>
  </si>
  <si>
    <t>Expeditions 29 (JFF to JFD)</t>
  </si>
  <si>
    <t>Expeditions 29 (JFF to JFO)</t>
  </si>
  <si>
    <t>Expeditions 29 (JFF to JFQ)</t>
  </si>
  <si>
    <t>Expeditions 29 (JFF to JFT)</t>
  </si>
  <si>
    <t>Expeditions 29 (JFF to IMACID)</t>
  </si>
  <si>
    <t>Expeditions 29 (JFF to PMP)</t>
  </si>
  <si>
    <t>Expeditions 29 (JFO to JFD)</t>
  </si>
  <si>
    <t>Expeditions 29 (JFO to JFF)</t>
  </si>
  <si>
    <t>Expeditions 29 (JFO to JFQ)</t>
  </si>
  <si>
    <t>Expeditions 29 (JFO to JFT)</t>
  </si>
  <si>
    <t>Expeditions 29 (JFO to IMACID)</t>
  </si>
  <si>
    <t>Expeditions 29 (JFO to PMP)</t>
  </si>
  <si>
    <t>Expeditions 29 (JFQ to JFD)</t>
  </si>
  <si>
    <t>Expeditions 29 (JFQ to JFF)</t>
  </si>
  <si>
    <t>Expeditions 29 (JFQ to JFO)</t>
  </si>
  <si>
    <t>Expeditions 29 (JFQ to JFT)</t>
  </si>
  <si>
    <t>Expeditions 29 (JFQ to IMACID)</t>
  </si>
  <si>
    <t>Expeditions 29 (JFQ to PMP)</t>
  </si>
  <si>
    <t>Expeditions 29 (JFT to JFD)</t>
  </si>
  <si>
    <t>Expeditions 29 (JFT to JFF)</t>
  </si>
  <si>
    <t>Expeditions 29 (JFT to JFO)</t>
  </si>
  <si>
    <t>Expeditions 29 (JFT to JFQ)</t>
  </si>
  <si>
    <t>Expeditions 29 (JFT to IMACID)</t>
  </si>
  <si>
    <t>Expeditions 29 (JFT to PMP)</t>
  </si>
  <si>
    <t>Expeditions 29 (IMACID to JFD)</t>
  </si>
  <si>
    <t>Expeditions 29 (IMACID to JFF)</t>
  </si>
  <si>
    <t>Expeditions 29 (IMACID to JFO)</t>
  </si>
  <si>
    <t>Expeditions 29 (IMACID to JFQ)</t>
  </si>
  <si>
    <t>Expeditions 29 (IMACID to JFT)</t>
  </si>
  <si>
    <t>Expeditions 29 (IMACID to PMP)</t>
  </si>
  <si>
    <t>Expeditions 29 (PMP to JFD)</t>
  </si>
  <si>
    <t>Expeditions 29 (PMP to JFF)</t>
  </si>
  <si>
    <t>Expeditions 29 (PMP to JFO)</t>
  </si>
  <si>
    <t>Expeditions 29 (PMP to JFQ)</t>
  </si>
  <si>
    <t>Expeditions 29 (PMP to JFT)</t>
  </si>
  <si>
    <t>Expeditions 29 (PMP to IMACID)</t>
  </si>
  <si>
    <t>EXPEDITIONS DE H3PO4 54 (JFD To JFF)</t>
  </si>
  <si>
    <t>EXPEDITIONS DE H3PO4 54 ( JFD To JFO)</t>
  </si>
  <si>
    <t>EXPEDITIONS DE H3PO4 54 (JFD To JFQ)</t>
  </si>
  <si>
    <t>EXPEDITIONS DE H3PO4 54 (JFD To JFT)</t>
  </si>
  <si>
    <t>EXPEDITIONS DE H3PO4 54 PAR MP34 (JFD To IMACID)</t>
  </si>
  <si>
    <t>EXPEDITIONS DE H3PO4 54 (JFD To PMP)</t>
  </si>
  <si>
    <t>EXPEDITIONS DE H3PO4 54 (JFF To JFD)</t>
  </si>
  <si>
    <t>EXPEDITIONS DE H3PO4 54 (JFF To JFO)</t>
  </si>
  <si>
    <t>EXPEDITIONS DE H3PO4 54 (JFF To JFQ)</t>
  </si>
  <si>
    <t>EXPEDITIONS DE H3PO4 54 (JFF To JFT)</t>
  </si>
  <si>
    <t>EXPEDITIONS DE H3PO4 54 (JFF To IMACID)</t>
  </si>
  <si>
    <t>EXPEDITIONS DE H3PO4 54 (JFF To PMP)</t>
  </si>
  <si>
    <t>EXPEDITIONS DE H3PO4 54 (JFO To JFD)</t>
  </si>
  <si>
    <t>EXPEDITIONS DE H3PO4 54 (JFO To JFQ)</t>
  </si>
  <si>
    <t>EXPEDITIONS DE H3PO4 54 (JFO To JFT)</t>
  </si>
  <si>
    <t>EXPEDITIONS DE H3PO4 54 (JFO To IMACID)</t>
  </si>
  <si>
    <t>EXPEDITIONS DE H3PO4 54 (JFO To PMP)</t>
  </si>
  <si>
    <t>EXPEDITIONS DE H3PO4 54 (JFO To JFF)</t>
  </si>
  <si>
    <t>EXPEDITIONS DE H3PO4 54 (JFQ To JFD)</t>
  </si>
  <si>
    <t>EXPEDITIONS DE H3PO4 54 (JFQ To JFF)</t>
  </si>
  <si>
    <t>EXPEDITIONS DE H3PO4 54 (JFQ To JFO)</t>
  </si>
  <si>
    <t>EXPEDITIONS DE H3PO4 54 (JFQ To JFT)</t>
  </si>
  <si>
    <t>EXPEDITIONS DE H3PO4 54 (JFQ To IMACID)</t>
  </si>
  <si>
    <t>EXPEDITIONS DE H3PO4 54 (JFQ To PMP)</t>
  </si>
  <si>
    <t>EXPEDITIONS DE H3PO4 54 (JFT To JFD)</t>
  </si>
  <si>
    <t>EXPEDITIONS DE H3PO4 54 (JFT To JFF)</t>
  </si>
  <si>
    <t>EXPEDITIONS DE H3PO4 54 (JFT To JFO)</t>
  </si>
  <si>
    <t>EXPEDITIONS DE H3PO4 54 (JFT To JFQ)</t>
  </si>
  <si>
    <t>EXPEDITIONS DE H3PO4 54 (JFT To IMACID)</t>
  </si>
  <si>
    <t>EXPEDITIONS DE H3PO4 54 (JFT To PMP)</t>
  </si>
  <si>
    <t>EXPEDITIONS DE H3PO4 54 (IMACID To JFD)</t>
  </si>
  <si>
    <t>EXPEDITIONS DE H3PO4 54 (IMACID To JFF)</t>
  </si>
  <si>
    <t>EXPEDITIONS DE H3PO4 54 (IMACID To JFO)</t>
  </si>
  <si>
    <t>EXPEDITIONS DE H3PO4 54 (IMACID To JFQ)</t>
  </si>
  <si>
    <t>EXPEDITIONS DE H3PO4 54 (IMACID To JFT)</t>
  </si>
  <si>
    <t>EXPEDITIONS DE H3PO4 54 (IMACID To PMP)</t>
  </si>
  <si>
    <t>EXPEDITIONS DE H3PO4 54 (PMP To JFD)</t>
  </si>
  <si>
    <t>EXPEDITIONS DE H3PO4 54 (PMP To JFF)</t>
  </si>
  <si>
    <t>EXPEDITIONS DE H3PO4 54 (PMP To JFO)</t>
  </si>
  <si>
    <t>EXPEDITIONS DE H3PO4 54 (PMP To JFQ)</t>
  </si>
  <si>
    <t>EXPEDITIONS DE H3PO4 54 (PMP To JFT)</t>
  </si>
  <si>
    <t>EXPEDITIONS DE H3PO4 54 (PMP To IMACID)</t>
  </si>
  <si>
    <t>Stock_Soufre_MP34</t>
  </si>
  <si>
    <t>Stock_Sulfurique_MP34</t>
  </si>
  <si>
    <t>Stock_Pulpe_MP34</t>
  </si>
  <si>
    <t>Stock_Phosphorique 29%_MP34</t>
  </si>
  <si>
    <t>Stock_Phosphorique 54%_MP34</t>
  </si>
  <si>
    <t>Stock_Soufre_JFD</t>
  </si>
  <si>
    <t>Stock_Sulfurique_JFD</t>
  </si>
  <si>
    <t>Stock_Phosphorique 29%_JFD</t>
  </si>
  <si>
    <t>Stock_Phosphorique 54%_JFD</t>
  </si>
  <si>
    <t>Stcok_Ammoniac_JFD</t>
  </si>
  <si>
    <t>Stock_Soufre_JFF</t>
  </si>
  <si>
    <t>Stock_Sulfurique_JFF</t>
  </si>
  <si>
    <t>Stock_Phosphorique 29%_JFF</t>
  </si>
  <si>
    <t>Stock_Phosphorique 54%_JFF</t>
  </si>
  <si>
    <t>Stcok_Ammoniac_JFF</t>
  </si>
  <si>
    <t>Stock_Soufre_JFO</t>
  </si>
  <si>
    <t>Stock_Sulfurique_JFO</t>
  </si>
  <si>
    <t>Stock_Phosphorique 29%_JFO</t>
  </si>
  <si>
    <t>Stock_Phosphorique 54%_JFO</t>
  </si>
  <si>
    <t>Stcok_Ammoniac_JFO</t>
  </si>
  <si>
    <t>Stock_Soufre_JFQ</t>
  </si>
  <si>
    <t>Stock_Sulfurique_JFQ</t>
  </si>
  <si>
    <t>Stock_Phosphorique 29%_JFQ</t>
  </si>
  <si>
    <t>Stock_Phosphorique 54%_JFQ</t>
  </si>
  <si>
    <t>Stcok_Ammoniac_JFQ</t>
  </si>
  <si>
    <t>Stock_Soufre_JFT</t>
  </si>
  <si>
    <t>Stock_Sulfurique_JFT</t>
  </si>
  <si>
    <t>Stock_Phosphorique 29%_JFT</t>
  </si>
  <si>
    <t>Stock_Phosphorique 54%_JFT</t>
  </si>
  <si>
    <t>Stcok_Ammoniac_JFT</t>
  </si>
  <si>
    <t>Stock_Soufre_PMP</t>
  </si>
  <si>
    <t>Stock_Sulfurique_PMP</t>
  </si>
  <si>
    <t>Stock_Phosphorique 29%_PMP</t>
  </si>
  <si>
    <t>Stock_Phosphorique 54%_PMP</t>
  </si>
  <si>
    <t>Stock_Soufre_IMACID</t>
  </si>
  <si>
    <t>Stock_Sulfurique_IMACID</t>
  </si>
  <si>
    <t>Stock_Phosphorique 29%_IMACID</t>
  </si>
  <si>
    <t>Stock_Phosphorique 54%_IMACID</t>
  </si>
  <si>
    <t>Stock_Ammoniac_MP34_Ligne 07</t>
  </si>
  <si>
    <t>Stock_Fuel_MP34_Ligne 07</t>
  </si>
  <si>
    <t>Stock_Phosphorique 54%_MP34_Ligne 07</t>
  </si>
  <si>
    <t>Stock_Phosphorique 29%_MP34_Ligne 07</t>
  </si>
  <si>
    <t>Stock_Phosphorique 29%_MP34_Ligne 107A</t>
  </si>
  <si>
    <t>Stock_Phosphorique 54%_MP34_Ligne 107A</t>
  </si>
  <si>
    <t>Stock_Fuel_MP34_Ligne 107A</t>
  </si>
  <si>
    <t>Stock_Fuel_MP34_Ligne 107B&amp;C</t>
  </si>
  <si>
    <t>Stock_Ammoniac_MP34_Ligne 107</t>
  </si>
  <si>
    <t>Stock_Sulfurique_MP34_Ligne 07&amp;107</t>
  </si>
  <si>
    <t>Stock_Phosphorique 29%_MP34_Ligne 107B&amp;C</t>
  </si>
  <si>
    <t>Stock_Phosphorique 54%_MP34_Ligne 107B&amp;C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</si>
</sst>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0.00000"/>
    <numFmt numFmtId="166" formatCode="0.000"/>
    <numFmt numFmtId="167" formatCode="0.0%"/>
    <numFmt numFmtId="168" formatCode="d/m/yy\ h:mm;@"/>
    <numFmt numFmtId="169" formatCode="dd/mm/yyyy\ hh:mm;@"/>
    <numFmt numFmtId="170" formatCode="0.0"/>
  </numFmts>
  <fonts count="5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b/>
      <vertAlign val="subscript"/>
      <sz val="14"/>
      <color indexed="8"/>
      <name val="Calibri"/>
      <family val="2"/>
    </font>
    <font>
      <b/>
      <vertAlign val="subscript"/>
      <sz val="14"/>
      <color indexed="8"/>
      <name val="Times New Roman"/>
      <family val="1"/>
    </font>
    <font>
      <b/>
      <sz val="8"/>
      <color indexed="8"/>
      <name val="Calibri"/>
      <family val="2"/>
    </font>
    <font>
      <b/>
      <vertAlign val="subscript"/>
      <sz val="8"/>
      <color indexed="8"/>
      <name val="Calibri"/>
      <family val="2"/>
    </font>
    <font>
      <b/>
      <sz val="10"/>
      <color indexed="8"/>
      <name val="Calibri"/>
      <family val="2"/>
    </font>
    <font>
      <b/>
      <vertAlign val="subscript"/>
      <sz val="10"/>
      <color indexed="8"/>
      <name val="Calibri"/>
      <family val="2"/>
    </font>
    <font>
      <b/>
      <sz val="10"/>
      <color indexed="8"/>
      <name val="Times New Roman"/>
      <family val="1"/>
    </font>
    <font>
      <b/>
      <vertAlign val="subscript"/>
      <sz val="10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i/>
      <sz val="10"/>
      <color indexed="8"/>
      <name val="Times New Roman"/>
      <family val="1"/>
    </font>
    <font>
      <b/>
      <vertAlign val="superscript"/>
      <sz val="8"/>
      <color indexed="8"/>
      <name val="Calibri"/>
      <family val="2"/>
    </font>
    <font>
      <b/>
      <vertAlign val="subscript"/>
      <sz val="8"/>
      <color indexed="8"/>
      <name val="Times New Roman"/>
      <family val="1"/>
    </font>
    <font>
      <b/>
      <sz val="8"/>
      <color indexed="8"/>
      <name val="Times New Roman"/>
      <family val="1"/>
    </font>
    <font>
      <sz val="8"/>
      <color indexed="8"/>
      <name val="Calibri"/>
      <family val="2"/>
    </font>
    <font>
      <sz val="11"/>
      <color indexed="8"/>
      <name val="Symbol"/>
      <family val="1"/>
      <charset val="2"/>
    </font>
    <font>
      <b/>
      <sz val="11"/>
      <color indexed="10"/>
      <name val="Calibri"/>
      <family val="2"/>
    </font>
    <font>
      <b/>
      <vertAlign val="superscript"/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b/>
      <sz val="11"/>
      <color rgb="FF0070C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FF00"/>
        <bgColor rgb="FF000000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5" tint="0.79998168889431442"/>
      </top>
      <bottom/>
      <diagonal/>
    </border>
    <border>
      <left style="thin">
        <color indexed="64"/>
      </left>
      <right/>
      <top/>
      <bottom style="thin">
        <color theme="5" tint="0.79998168889431442"/>
      </bottom>
      <diagonal/>
    </border>
    <border>
      <left/>
      <right/>
      <top/>
      <bottom style="thin">
        <color theme="5" tint="0.79998168889431442"/>
      </bottom>
      <diagonal/>
    </border>
    <border>
      <left style="thin">
        <color indexed="64"/>
      </left>
      <right/>
      <top style="thin">
        <color theme="5" tint="0.79998168889431442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8">
    <xf numFmtId="0" fontId="0" fillId="0" borderId="0"/>
    <xf numFmtId="0" fontId="25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0" fontId="22" fillId="0" borderId="0"/>
    <xf numFmtId="0" fontId="1" fillId="0" borderId="0"/>
    <xf numFmtId="0" fontId="1" fillId="0" borderId="0"/>
    <xf numFmtId="0" fontId="1" fillId="0" borderId="0"/>
    <xf numFmtId="9" fontId="22" fillId="0" borderId="0" applyFont="0" applyFill="0" applyBorder="0" applyAlignment="0" applyProtection="0"/>
  </cellStyleXfs>
  <cellXfs count="713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 vertical="center"/>
    </xf>
    <xf numFmtId="2" fontId="0" fillId="0" borderId="0" xfId="0" applyNumberFormat="1"/>
    <xf numFmtId="0" fontId="28" fillId="0" borderId="0" xfId="0" applyFont="1"/>
    <xf numFmtId="14" fontId="0" fillId="0" borderId="0" xfId="0" applyNumberFormat="1"/>
    <xf numFmtId="166" fontId="0" fillId="0" borderId="0" xfId="0" applyNumberForma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6" borderId="1" xfId="0" applyFill="1" applyBorder="1"/>
    <xf numFmtId="0" fontId="0" fillId="9" borderId="0" xfId="0" applyFill="1"/>
    <xf numFmtId="0" fontId="0" fillId="8" borderId="0" xfId="0" applyFill="1" applyBorder="1"/>
    <xf numFmtId="0" fontId="0" fillId="10" borderId="0" xfId="0" applyFill="1"/>
    <xf numFmtId="0" fontId="26" fillId="10" borderId="0" xfId="0" applyFont="1" applyFill="1"/>
    <xf numFmtId="0" fontId="26" fillId="9" borderId="0" xfId="0" applyFont="1" applyFill="1"/>
    <xf numFmtId="0" fontId="0" fillId="11" borderId="0" xfId="0" applyFill="1"/>
    <xf numFmtId="0" fontId="26" fillId="11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Border="1"/>
    <xf numFmtId="0" fontId="0" fillId="9" borderId="0" xfId="0" applyFill="1" applyBorder="1"/>
    <xf numFmtId="0" fontId="29" fillId="0" borderId="0" xfId="0" applyFont="1"/>
    <xf numFmtId="0" fontId="0" fillId="0" borderId="0" xfId="0" applyAlignment="1">
      <alignment horizontal="center" vertical="center" wrapText="1"/>
    </xf>
    <xf numFmtId="1" fontId="0" fillId="0" borderId="0" xfId="0" applyNumberFormat="1" applyFill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0" borderId="4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Fill="1" applyBorder="1"/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14" fontId="0" fillId="12" borderId="10" xfId="0" applyNumberFormat="1" applyFill="1" applyBorder="1"/>
    <xf numFmtId="0" fontId="0" fillId="12" borderId="7" xfId="0" applyFill="1" applyBorder="1"/>
    <xf numFmtId="0" fontId="0" fillId="12" borderId="8" xfId="0" applyFill="1" applyBorder="1"/>
    <xf numFmtId="14" fontId="0" fillId="12" borderId="3" xfId="0" applyNumberFormat="1" applyFill="1" applyBorder="1"/>
    <xf numFmtId="0" fontId="0" fillId="12" borderId="2" xfId="0" applyFill="1" applyBorder="1"/>
    <xf numFmtId="0" fontId="0" fillId="12" borderId="3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3" borderId="6" xfId="0" applyFill="1" applyBorder="1" applyAlignment="1">
      <alignment horizontal="center" vertical="center" wrapText="1"/>
    </xf>
    <xf numFmtId="0" fontId="0" fillId="13" borderId="9" xfId="0" applyFill="1" applyBorder="1" applyAlignment="1">
      <alignment horizontal="center" vertical="center" wrapText="1"/>
    </xf>
    <xf numFmtId="14" fontId="0" fillId="13" borderId="10" xfId="0" applyNumberFormat="1" applyFill="1" applyBorder="1"/>
    <xf numFmtId="0" fontId="0" fillId="13" borderId="7" xfId="0" applyFill="1" applyBorder="1"/>
    <xf numFmtId="0" fontId="0" fillId="13" borderId="8" xfId="0" applyFill="1" applyBorder="1"/>
    <xf numFmtId="14" fontId="0" fillId="13" borderId="3" xfId="0" applyNumberFormat="1" applyFill="1" applyBorder="1"/>
    <xf numFmtId="0" fontId="0" fillId="13" borderId="2" xfId="0" applyFill="1" applyBorder="1"/>
    <xf numFmtId="0" fontId="0" fillId="13" borderId="3" xfId="0" applyFill="1" applyBorder="1"/>
    <xf numFmtId="0" fontId="0" fillId="13" borderId="5" xfId="0" applyFill="1" applyBorder="1"/>
    <xf numFmtId="0" fontId="0" fillId="13" borderId="6" xfId="0" applyFill="1" applyBorder="1"/>
    <xf numFmtId="0" fontId="0" fillId="14" borderId="9" xfId="0" applyFill="1" applyBorder="1" applyAlignment="1">
      <alignment horizontal="center" vertical="center" wrapText="1"/>
    </xf>
    <xf numFmtId="14" fontId="0" fillId="14" borderId="10" xfId="0" applyNumberFormat="1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2" xfId="0" applyFill="1" applyBorder="1"/>
    <xf numFmtId="0" fontId="0" fillId="14" borderId="3" xfId="0" applyFill="1" applyBorder="1"/>
    <xf numFmtId="0" fontId="0" fillId="14" borderId="5" xfId="0" applyFill="1" applyBorder="1"/>
    <xf numFmtId="0" fontId="0" fillId="14" borderId="6" xfId="0" applyFill="1" applyBorder="1"/>
    <xf numFmtId="0" fontId="30" fillId="3" borderId="0" xfId="0" applyFont="1" applyFill="1"/>
    <xf numFmtId="0" fontId="0" fillId="12" borderId="11" xfId="0" applyFill="1" applyBorder="1"/>
    <xf numFmtId="0" fontId="0" fillId="13" borderId="11" xfId="0" applyFill="1" applyBorder="1"/>
    <xf numFmtId="0" fontId="0" fillId="14" borderId="11" xfId="0" applyFill="1" applyBorder="1"/>
    <xf numFmtId="0" fontId="32" fillId="15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6" fillId="15" borderId="14" xfId="0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0" fillId="13" borderId="0" xfId="0" applyFill="1"/>
    <xf numFmtId="0" fontId="0" fillId="2" borderId="13" xfId="0" applyFill="1" applyBorder="1" applyAlignment="1">
      <alignment horizontal="center" vertical="center" wrapText="1"/>
    </xf>
    <xf numFmtId="2" fontId="0" fillId="13" borderId="0" xfId="0" applyNumberFormat="1" applyFill="1"/>
    <xf numFmtId="0" fontId="0" fillId="16" borderId="2" xfId="0" applyFill="1" applyBorder="1"/>
    <xf numFmtId="0" fontId="0" fillId="2" borderId="0" xfId="0" applyFill="1" applyBorder="1"/>
    <xf numFmtId="0" fontId="0" fillId="2" borderId="2" xfId="0" applyFill="1" applyBorder="1"/>
    <xf numFmtId="1" fontId="0" fillId="2" borderId="2" xfId="0" applyNumberFormat="1" applyFill="1" applyBorder="1"/>
    <xf numFmtId="0" fontId="33" fillId="17" borderId="16" xfId="0" applyFont="1" applyFill="1" applyBorder="1" applyAlignment="1">
      <alignment horizontal="center" vertical="center" wrapText="1"/>
    </xf>
    <xf numFmtId="0" fontId="31" fillId="15" borderId="16" xfId="0" applyFont="1" applyFill="1" applyBorder="1" applyAlignment="1">
      <alignment horizontal="center" vertical="center" wrapText="1"/>
    </xf>
    <xf numFmtId="0" fontId="31" fillId="15" borderId="14" xfId="0" applyFont="1" applyFill="1" applyBorder="1" applyAlignment="1">
      <alignment horizontal="center" vertical="center" wrapText="1"/>
    </xf>
    <xf numFmtId="0" fontId="32" fillId="15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4" fillId="0" borderId="2" xfId="0" applyFont="1" applyBorder="1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2" borderId="0" xfId="0" applyFill="1" applyAlignment="1">
      <alignment horizontal="center"/>
    </xf>
    <xf numFmtId="0" fontId="34" fillId="0" borderId="0" xfId="0" applyFont="1" applyFill="1" applyBorder="1"/>
    <xf numFmtId="0" fontId="34" fillId="0" borderId="0" xfId="0" applyFont="1" applyFill="1" applyBorder="1" applyAlignment="1">
      <alignment horizontal="center" vertical="center" wrapText="1"/>
    </xf>
    <xf numFmtId="0" fontId="0" fillId="3" borderId="0" xfId="0" applyFill="1" applyBorder="1"/>
    <xf numFmtId="0" fontId="34" fillId="3" borderId="0" xfId="0" applyFont="1" applyFill="1" applyBorder="1" applyAlignment="1">
      <alignment horizontal="center" vertical="center" wrapText="1"/>
    </xf>
    <xf numFmtId="0" fontId="34" fillId="3" borderId="0" xfId="0" applyFont="1" applyFill="1" applyBorder="1"/>
    <xf numFmtId="0" fontId="0" fillId="16" borderId="18" xfId="0" applyFill="1" applyBorder="1"/>
    <xf numFmtId="0" fontId="0" fillId="0" borderId="0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34" fillId="0" borderId="0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18" borderId="2" xfId="0" applyFill="1" applyBorder="1"/>
    <xf numFmtId="0" fontId="0" fillId="2" borderId="0" xfId="0" applyFill="1" applyAlignment="1">
      <alignment horizontal="center" wrapText="1"/>
    </xf>
    <xf numFmtId="166" fontId="0" fillId="2" borderId="0" xfId="0" applyNumberFormat="1" applyFill="1"/>
    <xf numFmtId="0" fontId="0" fillId="2" borderId="2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4" fontId="0" fillId="19" borderId="0" xfId="0" applyNumberFormat="1" applyFill="1" applyAlignment="1">
      <alignment vertical="center"/>
    </xf>
    <xf numFmtId="0" fontId="35" fillId="0" borderId="0" xfId="0" applyFont="1"/>
    <xf numFmtId="1" fontId="0" fillId="2" borderId="0" xfId="0" applyNumberFormat="1" applyFill="1" applyBorder="1"/>
    <xf numFmtId="0" fontId="0" fillId="0" borderId="0" xfId="0" applyFill="1" applyBorder="1" applyAlignment="1">
      <alignment horizontal="center" vertical="center" wrapText="1"/>
    </xf>
    <xf numFmtId="0" fontId="26" fillId="0" borderId="19" xfId="0" applyFont="1" applyFill="1" applyBorder="1" applyAlignment="1">
      <alignment horizontal="center" vertical="center" wrapText="1"/>
    </xf>
    <xf numFmtId="18" fontId="0" fillId="7" borderId="18" xfId="0" applyNumberFormat="1" applyFill="1" applyBorder="1"/>
    <xf numFmtId="0" fontId="0" fillId="2" borderId="20" xfId="0" applyFill="1" applyBorder="1" applyAlignment="1">
      <alignment horizontal="center" vertical="center" wrapText="1"/>
    </xf>
    <xf numFmtId="0" fontId="0" fillId="2" borderId="21" xfId="0" applyFill="1" applyBorder="1"/>
    <xf numFmtId="0" fontId="0" fillId="0" borderId="2" xfId="0" applyBorder="1" applyAlignment="1">
      <alignment horizontal="center"/>
    </xf>
    <xf numFmtId="1" fontId="28" fillId="0" borderId="0" xfId="0" applyNumberFormat="1" applyFont="1" applyBorder="1" applyAlignment="1">
      <alignment horizontal="center"/>
    </xf>
    <xf numFmtId="168" fontId="0" fillId="2" borderId="0" xfId="0" applyNumberFormat="1" applyFill="1" applyBorder="1"/>
    <xf numFmtId="0" fontId="26" fillId="0" borderId="0" xfId="0" applyFont="1" applyFill="1"/>
    <xf numFmtId="0" fontId="28" fillId="0" borderId="0" xfId="0" applyFont="1" applyFill="1"/>
    <xf numFmtId="0" fontId="36" fillId="0" borderId="0" xfId="0" applyFont="1" applyFill="1"/>
    <xf numFmtId="0" fontId="37" fillId="0" borderId="0" xfId="0" applyFont="1" applyFill="1"/>
    <xf numFmtId="0" fontId="38" fillId="0" borderId="0" xfId="0" applyFont="1" applyFill="1"/>
    <xf numFmtId="0" fontId="0" fillId="0" borderId="0" xfId="0" applyFont="1" applyFill="1"/>
    <xf numFmtId="0" fontId="26" fillId="2" borderId="0" xfId="0" applyFont="1" applyFill="1"/>
    <xf numFmtId="169" fontId="0" fillId="0" borderId="0" xfId="0" applyNumberFormat="1"/>
    <xf numFmtId="169" fontId="35" fillId="0" borderId="0" xfId="0" applyNumberFormat="1" applyFont="1"/>
    <xf numFmtId="14" fontId="0" fillId="0" borderId="2" xfId="0" applyNumberFormat="1" applyBorder="1" applyAlignment="1">
      <alignment horizontal="center"/>
    </xf>
    <xf numFmtId="1" fontId="0" fillId="0" borderId="0" xfId="0" applyNumberFormat="1" applyFill="1" applyBorder="1"/>
    <xf numFmtId="0" fontId="0" fillId="0" borderId="2" xfId="0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9" fillId="0" borderId="0" xfId="0" applyFont="1" applyFill="1"/>
    <xf numFmtId="0" fontId="0" fillId="10" borderId="22" xfId="0" applyFill="1" applyBorder="1"/>
    <xf numFmtId="0" fontId="26" fillId="10" borderId="22" xfId="0" applyFont="1" applyFill="1" applyBorder="1"/>
    <xf numFmtId="0" fontId="0" fillId="10" borderId="0" xfId="0" applyFill="1" applyBorder="1"/>
    <xf numFmtId="0" fontId="26" fillId="10" borderId="0" xfId="0" applyFont="1" applyFill="1" applyBorder="1"/>
    <xf numFmtId="0" fontId="26" fillId="2" borderId="0" xfId="0" applyFont="1" applyFill="1" applyBorder="1"/>
    <xf numFmtId="0" fontId="0" fillId="10" borderId="1" xfId="0" applyFill="1" applyBorder="1"/>
    <xf numFmtId="0" fontId="26" fillId="10" borderId="1" xfId="0" applyFont="1" applyFill="1" applyBorder="1"/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>
      <alignment horizontal="center"/>
    </xf>
    <xf numFmtId="0" fontId="26" fillId="21" borderId="21" xfId="0" applyFont="1" applyFill="1" applyBorder="1" applyAlignment="1">
      <alignment horizontal="center" vertical="center" wrapText="1"/>
    </xf>
    <xf numFmtId="0" fontId="26" fillId="21" borderId="21" xfId="0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right"/>
    </xf>
    <xf numFmtId="0" fontId="26" fillId="21" borderId="2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/>
    </xf>
    <xf numFmtId="3" fontId="0" fillId="2" borderId="2" xfId="0" applyNumberFormat="1" applyFill="1" applyBorder="1"/>
    <xf numFmtId="0" fontId="39" fillId="2" borderId="2" xfId="0" applyFont="1" applyFill="1" applyBorder="1"/>
    <xf numFmtId="1" fontId="0" fillId="0" borderId="2" xfId="0" applyNumberFormat="1" applyBorder="1"/>
    <xf numFmtId="0" fontId="0" fillId="5" borderId="2" xfId="0" applyFill="1" applyBorder="1"/>
    <xf numFmtId="0" fontId="0" fillId="0" borderId="0" xfId="0" applyAlignment="1">
      <alignment horizontal="center" vertical="center"/>
    </xf>
    <xf numFmtId="2" fontId="0" fillId="22" borderId="2" xfId="0" applyNumberFormat="1" applyFill="1" applyBorder="1"/>
    <xf numFmtId="0" fontId="0" fillId="22" borderId="2" xfId="0" applyFill="1" applyBorder="1"/>
    <xf numFmtId="0" fontId="33" fillId="0" borderId="15" xfId="0" applyFont="1" applyFill="1" applyBorder="1" applyAlignment="1">
      <alignment horizontal="center" vertical="center" wrapText="1"/>
    </xf>
    <xf numFmtId="0" fontId="31" fillId="0" borderId="13" xfId="0" applyFont="1" applyFill="1" applyBorder="1" applyAlignment="1">
      <alignment horizontal="center" vertical="center" wrapText="1"/>
    </xf>
    <xf numFmtId="0" fontId="31" fillId="0" borderId="12" xfId="0" applyFont="1" applyFill="1" applyBorder="1" applyAlignment="1">
      <alignment horizontal="center" vertical="center" wrapText="1"/>
    </xf>
    <xf numFmtId="0" fontId="32" fillId="0" borderId="12" xfId="0" applyFont="1" applyFill="1" applyBorder="1" applyAlignment="1">
      <alignment horizontal="center" vertical="center" wrapText="1"/>
    </xf>
    <xf numFmtId="0" fontId="26" fillId="0" borderId="15" xfId="0" applyFont="1" applyFill="1" applyBorder="1" applyAlignment="1">
      <alignment horizontal="left" vertical="center" wrapText="1"/>
    </xf>
    <xf numFmtId="0" fontId="0" fillId="0" borderId="13" xfId="0" applyFill="1" applyBorder="1" applyAlignment="1">
      <alignment horizontal="center" vertical="center" wrapText="1"/>
    </xf>
    <xf numFmtId="2" fontId="0" fillId="0" borderId="13" xfId="0" applyNumberFormat="1" applyFill="1" applyBorder="1" applyAlignment="1">
      <alignment horizontal="center" vertical="center" wrapText="1"/>
    </xf>
    <xf numFmtId="0" fontId="40" fillId="0" borderId="0" xfId="0" applyFont="1"/>
    <xf numFmtId="0" fontId="29" fillId="2" borderId="0" xfId="0" applyFont="1" applyFill="1"/>
    <xf numFmtId="2" fontId="0" fillId="2" borderId="0" xfId="0" applyNumberFormat="1" applyFill="1" applyBorder="1"/>
    <xf numFmtId="1" fontId="0" fillId="22" borderId="2" xfId="0" applyNumberFormat="1" applyFill="1" applyBorder="1"/>
    <xf numFmtId="0" fontId="0" fillId="0" borderId="0" xfId="0" applyAlignment="1">
      <alignment horizontal="center" vertical="center"/>
    </xf>
    <xf numFmtId="0" fontId="0" fillId="2" borderId="24" xfId="0" applyFill="1" applyBorder="1" applyAlignment="1">
      <alignment horizontal="center" vertical="center" wrapText="1"/>
    </xf>
    <xf numFmtId="0" fontId="0" fillId="2" borderId="25" xfId="0" applyFill="1" applyBorder="1" applyAlignment="1">
      <alignment horizontal="center" vertical="center" wrapText="1"/>
    </xf>
    <xf numFmtId="0" fontId="26" fillId="0" borderId="26" xfId="0" applyFont="1" applyFill="1" applyBorder="1" applyAlignment="1">
      <alignment horizontal="center" vertical="center" wrapText="1"/>
    </xf>
    <xf numFmtId="0" fontId="24" fillId="22" borderId="2" xfId="0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 wrapText="1"/>
    </xf>
    <xf numFmtId="0" fontId="33" fillId="17" borderId="2" xfId="0" applyFont="1" applyFill="1" applyBorder="1" applyAlignment="1">
      <alignment horizontal="center" vertical="center" wrapText="1"/>
    </xf>
    <xf numFmtId="0" fontId="31" fillId="15" borderId="2" xfId="0" applyFont="1" applyFill="1" applyBorder="1" applyAlignment="1">
      <alignment horizontal="center" vertical="center" wrapText="1"/>
    </xf>
    <xf numFmtId="0" fontId="32" fillId="15" borderId="2" xfId="0" applyFont="1" applyFill="1" applyBorder="1" applyAlignment="1">
      <alignment horizontal="center" vertical="center" wrapText="1"/>
    </xf>
    <xf numFmtId="0" fontId="26" fillId="17" borderId="2" xfId="0" applyFont="1" applyFill="1" applyBorder="1" applyAlignment="1">
      <alignment horizontal="left" vertical="center" wrapText="1"/>
    </xf>
    <xf numFmtId="4" fontId="0" fillId="0" borderId="0" xfId="0" applyNumberFormat="1"/>
    <xf numFmtId="0" fontId="0" fillId="0" borderId="0" xfId="0" applyFont="1" applyFill="1" applyBorder="1" applyAlignment="1">
      <alignment horizontal="center" vertical="center" wrapText="1"/>
    </xf>
    <xf numFmtId="0" fontId="0" fillId="13" borderId="0" xfId="0" applyFont="1" applyFill="1" applyBorder="1" applyAlignment="1">
      <alignment horizontal="center" vertical="center" wrapText="1"/>
    </xf>
    <xf numFmtId="4" fontId="0" fillId="13" borderId="0" xfId="0" applyNumberFormat="1" applyFont="1" applyFill="1" applyBorder="1" applyAlignment="1">
      <alignment horizontal="center" vertical="center" wrapText="1"/>
    </xf>
    <xf numFmtId="0" fontId="0" fillId="0" borderId="18" xfId="0" applyBorder="1"/>
    <xf numFmtId="18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Alignment="1">
      <alignment vertical="center" wrapText="1"/>
    </xf>
    <xf numFmtId="0" fontId="29" fillId="0" borderId="0" xfId="0" applyFont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Alignment="1">
      <alignment horizontal="center" vertical="center"/>
    </xf>
    <xf numFmtId="0" fontId="0" fillId="21" borderId="0" xfId="0" applyFill="1"/>
    <xf numFmtId="0" fontId="29" fillId="0" borderId="0" xfId="0" applyFont="1" applyFill="1" applyBorder="1"/>
    <xf numFmtId="0" fontId="0" fillId="0" borderId="2" xfId="0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32" fillId="0" borderId="2" xfId="0" applyFont="1" applyFill="1" applyBorder="1" applyAlignment="1">
      <alignment horizontal="center" vertical="center" wrapText="1"/>
    </xf>
    <xf numFmtId="18" fontId="0" fillId="0" borderId="2" xfId="0" applyNumberFormat="1" applyBorder="1" applyAlignment="1">
      <alignment horizontal="center" vertical="center" wrapText="1"/>
    </xf>
    <xf numFmtId="18" fontId="0" fillId="0" borderId="2" xfId="0" applyNumberFormat="1" applyBorder="1"/>
    <xf numFmtId="2" fontId="0" fillId="0" borderId="2" xfId="0" applyNumberFormat="1" applyBorder="1"/>
    <xf numFmtId="166" fontId="0" fillId="0" borderId="2" xfId="0" applyNumberFormat="1" applyBorder="1"/>
    <xf numFmtId="0" fontId="0" fillId="23" borderId="2" xfId="0" applyFill="1" applyBorder="1"/>
    <xf numFmtId="0" fontId="29" fillId="13" borderId="0" xfId="0" applyFont="1" applyFill="1"/>
    <xf numFmtId="14" fontId="0" fillId="0" borderId="0" xfId="0" applyNumberFormat="1" applyFill="1"/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horizontal="center" wrapText="1"/>
    </xf>
    <xf numFmtId="4" fontId="0" fillId="0" borderId="0" xfId="0" applyNumberFormat="1" applyFill="1"/>
    <xf numFmtId="18" fontId="24" fillId="22" borderId="2" xfId="0" applyNumberFormat="1" applyFont="1" applyFill="1" applyBorder="1" applyAlignment="1">
      <alignment horizontal="left" wrapText="1"/>
    </xf>
    <xf numFmtId="0" fontId="0" fillId="2" borderId="1" xfId="0" applyFill="1" applyBorder="1"/>
    <xf numFmtId="0" fontId="29" fillId="12" borderId="2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24" fillId="0" borderId="0" xfId="0" applyFont="1" applyBorder="1" applyAlignment="1">
      <alignment horizontal="center"/>
    </xf>
    <xf numFmtId="22" fontId="29" fillId="12" borderId="2" xfId="0" applyNumberFormat="1" applyFont="1" applyFill="1" applyBorder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29" fillId="12" borderId="21" xfId="0" applyFont="1" applyFill="1" applyBorder="1" applyAlignment="1">
      <alignment horizontal="center"/>
    </xf>
    <xf numFmtId="22" fontId="0" fillId="0" borderId="2" xfId="0" applyNumberFormat="1" applyBorder="1"/>
    <xf numFmtId="0" fontId="0" fillId="0" borderId="2" xfId="0" applyBorder="1" applyAlignment="1">
      <alignment horizontal="center" vertical="center"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 vertical="center"/>
    </xf>
    <xf numFmtId="0" fontId="34" fillId="0" borderId="2" xfId="0" applyFont="1" applyFill="1" applyBorder="1" applyAlignment="1">
      <alignment horizontal="center"/>
    </xf>
    <xf numFmtId="0" fontId="0" fillId="16" borderId="2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16" borderId="2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31" fillId="0" borderId="13" xfId="0" applyFont="1" applyFill="1" applyBorder="1" applyAlignment="1">
      <alignment horizontal="left" vertical="center" wrapText="1"/>
    </xf>
    <xf numFmtId="0" fontId="0" fillId="0" borderId="13" xfId="0" applyFill="1" applyBorder="1" applyAlignment="1">
      <alignment horizontal="left" vertical="center" wrapText="1"/>
    </xf>
    <xf numFmtId="0" fontId="0" fillId="3" borderId="0" xfId="0" applyFill="1" applyAlignment="1">
      <alignment horizontal="left"/>
    </xf>
    <xf numFmtId="0" fontId="0" fillId="14" borderId="6" xfId="0" applyFill="1" applyBorder="1" applyAlignment="1">
      <alignment horizontal="left" vertical="center" wrapText="1"/>
    </xf>
    <xf numFmtId="0" fontId="0" fillId="14" borderId="7" xfId="0" applyFill="1" applyBorder="1" applyAlignment="1">
      <alignment horizontal="left"/>
    </xf>
    <xf numFmtId="0" fontId="0" fillId="14" borderId="2" xfId="0" applyFill="1" applyBorder="1" applyAlignment="1">
      <alignment horizontal="left"/>
    </xf>
    <xf numFmtId="0" fontId="0" fillId="14" borderId="6" xfId="0" applyFill="1" applyBorder="1" applyAlignment="1">
      <alignment horizontal="left"/>
    </xf>
    <xf numFmtId="0" fontId="0" fillId="16" borderId="7" xfId="0" applyFill="1" applyBorder="1"/>
    <xf numFmtId="0" fontId="0" fillId="16" borderId="7" xfId="0" applyFill="1" applyBorder="1" applyAlignment="1">
      <alignment horizontal="center" vertical="center"/>
    </xf>
    <xf numFmtId="0" fontId="0" fillId="16" borderId="7" xfId="0" applyFill="1" applyBorder="1" applyAlignment="1">
      <alignment horizontal="left"/>
    </xf>
    <xf numFmtId="0" fontId="0" fillId="24" borderId="3" xfId="0" applyFill="1" applyBorder="1" applyAlignment="1">
      <alignment horizontal="left" vertical="center" wrapText="1"/>
    </xf>
    <xf numFmtId="0" fontId="0" fillId="24" borderId="3" xfId="0" applyFont="1" applyFill="1" applyBorder="1" applyAlignment="1">
      <alignment horizontal="left"/>
    </xf>
    <xf numFmtId="0" fontId="0" fillId="24" borderId="3" xfId="0" applyFont="1" applyFill="1" applyBorder="1" applyAlignment="1">
      <alignment horizontal="left" vertical="center" wrapText="1"/>
    </xf>
    <xf numFmtId="0" fontId="0" fillId="24" borderId="5" xfId="0" applyFont="1" applyFill="1" applyBorder="1" applyAlignment="1">
      <alignment horizontal="left" vertical="center" wrapText="1"/>
    </xf>
    <xf numFmtId="0" fontId="0" fillId="24" borderId="3" xfId="0" applyFill="1" applyBorder="1"/>
    <xf numFmtId="0" fontId="0" fillId="24" borderId="3" xfId="0" applyFill="1" applyBorder="1" applyAlignment="1">
      <alignment wrapText="1"/>
    </xf>
    <xf numFmtId="0" fontId="28" fillId="24" borderId="3" xfId="6" applyFont="1" applyFill="1" applyBorder="1" applyAlignment="1">
      <alignment horizontal="left" vertical="center"/>
    </xf>
    <xf numFmtId="0" fontId="0" fillId="24" borderId="27" xfId="0" applyFill="1" applyBorder="1"/>
    <xf numFmtId="0" fontId="0" fillId="24" borderId="5" xfId="0" applyFill="1" applyBorder="1"/>
    <xf numFmtId="0" fontId="0" fillId="24" borderId="27" xfId="0" applyFont="1" applyFill="1" applyBorder="1" applyAlignment="1">
      <alignment horizontal="left"/>
    </xf>
    <xf numFmtId="0" fontId="0" fillId="24" borderId="5" xfId="0" applyFont="1" applyFill="1" applyBorder="1" applyAlignment="1">
      <alignment horizontal="left"/>
    </xf>
    <xf numFmtId="0" fontId="0" fillId="25" borderId="28" xfId="0" applyFont="1" applyFill="1" applyBorder="1" applyAlignment="1">
      <alignment horizontal="left"/>
    </xf>
    <xf numFmtId="0" fontId="0" fillId="24" borderId="27" xfId="0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 wrapText="1"/>
    </xf>
    <xf numFmtId="0" fontId="0" fillId="11" borderId="0" xfId="0" applyFill="1" applyBorder="1"/>
    <xf numFmtId="0" fontId="28" fillId="0" borderId="2" xfId="0" applyFont="1" applyBorder="1"/>
    <xf numFmtId="18" fontId="0" fillId="11" borderId="0" xfId="0" applyNumberFormat="1" applyFill="1" applyBorder="1"/>
    <xf numFmtId="0" fontId="0" fillId="2" borderId="22" xfId="0" applyFill="1" applyBorder="1"/>
    <xf numFmtId="0" fontId="28" fillId="2" borderId="0" xfId="0" applyFont="1" applyFill="1"/>
    <xf numFmtId="0" fontId="0" fillId="4" borderId="0" xfId="0" applyFill="1" applyAlignment="1">
      <alignment horizontal="center" vertical="center" wrapText="1"/>
    </xf>
    <xf numFmtId="1" fontId="0" fillId="2" borderId="0" xfId="0" applyNumberFormat="1" applyFill="1"/>
    <xf numFmtId="0" fontId="0" fillId="26" borderId="0" xfId="0" applyFill="1"/>
    <xf numFmtId="0" fontId="0" fillId="26" borderId="0" xfId="0" applyFill="1" applyBorder="1"/>
    <xf numFmtId="0" fontId="0" fillId="26" borderId="1" xfId="0" applyFill="1" applyBorder="1"/>
    <xf numFmtId="0" fontId="29" fillId="26" borderId="0" xfId="0" applyFont="1" applyFill="1"/>
    <xf numFmtId="0" fontId="29" fillId="26" borderId="0" xfId="0" applyFont="1" applyFill="1" applyBorder="1"/>
    <xf numFmtId="0" fontId="28" fillId="5" borderId="0" xfId="0" applyFont="1" applyFill="1"/>
    <xf numFmtId="0" fontId="28" fillId="5" borderId="0" xfId="0" applyFont="1" applyFill="1" applyAlignment="1">
      <alignment horizontal="center" vertical="center" wrapText="1"/>
    </xf>
    <xf numFmtId="0" fontId="2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right"/>
    </xf>
    <xf numFmtId="169" fontId="0" fillId="2" borderId="2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21" fontId="0" fillId="9" borderId="2" xfId="0" applyNumberForma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2" borderId="26" xfId="0" applyFill="1" applyBorder="1"/>
    <xf numFmtId="0" fontId="0" fillId="10" borderId="17" xfId="0" applyFill="1" applyBorder="1"/>
    <xf numFmtId="0" fontId="0" fillId="2" borderId="29" xfId="0" applyFill="1" applyBorder="1"/>
    <xf numFmtId="0" fontId="0" fillId="10" borderId="30" xfId="0" applyFill="1" applyBorder="1"/>
    <xf numFmtId="0" fontId="0" fillId="2" borderId="31" xfId="0" applyFill="1" applyBorder="1"/>
    <xf numFmtId="0" fontId="27" fillId="27" borderId="40" xfId="0" applyFont="1" applyFill="1" applyBorder="1" applyAlignment="1">
      <alignment horizontal="center" wrapText="1"/>
    </xf>
    <xf numFmtId="0" fontId="27" fillId="28" borderId="40" xfId="0" applyFont="1" applyFill="1" applyBorder="1" applyAlignment="1">
      <alignment horizontal="center" vertical="center" wrapText="1"/>
    </xf>
    <xf numFmtId="0" fontId="0" fillId="28" borderId="0" xfId="0" applyFill="1" applyBorder="1"/>
    <xf numFmtId="0" fontId="0" fillId="27" borderId="0" xfId="0" applyFill="1" applyBorder="1"/>
    <xf numFmtId="0" fontId="25" fillId="28" borderId="0" xfId="1" applyFill="1" applyBorder="1" applyAlignment="1">
      <alignment wrapText="1"/>
    </xf>
    <xf numFmtId="0" fontId="0" fillId="28" borderId="32" xfId="0" applyFill="1" applyBorder="1"/>
    <xf numFmtId="0" fontId="0" fillId="27" borderId="32" xfId="0" applyFill="1" applyBorder="1"/>
    <xf numFmtId="14" fontId="0" fillId="29" borderId="10" xfId="0" applyNumberFormat="1" applyFill="1" applyBorder="1"/>
    <xf numFmtId="0" fontId="0" fillId="29" borderId="7" xfId="0" applyFill="1" applyBorder="1"/>
    <xf numFmtId="0" fontId="0" fillId="2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4" fillId="0" borderId="2" xfId="0" applyFont="1" applyFill="1" applyBorder="1" applyAlignment="1">
      <alignment horizontal="center" vertical="center" wrapText="1"/>
    </xf>
    <xf numFmtId="0" fontId="0" fillId="23" borderId="2" xfId="0" applyFill="1" applyBorder="1" applyAlignment="1">
      <alignment horizontal="center" vertical="center"/>
    </xf>
    <xf numFmtId="0" fontId="26" fillId="17" borderId="2" xfId="0" applyFont="1" applyFill="1" applyBorder="1" applyAlignment="1">
      <alignment horizontal="center" vertical="center" wrapText="1"/>
    </xf>
    <xf numFmtId="0" fontId="0" fillId="16" borderId="33" xfId="0" applyFill="1" applyBorder="1"/>
    <xf numFmtId="0" fontId="0" fillId="16" borderId="2" xfId="0" applyFont="1" applyFill="1" applyBorder="1" applyAlignment="1">
      <alignment horizontal="left"/>
    </xf>
    <xf numFmtId="0" fontId="0" fillId="16" borderId="33" xfId="0" applyFill="1" applyBorder="1" applyAlignment="1">
      <alignment horizontal="left" vertical="center" wrapText="1"/>
    </xf>
    <xf numFmtId="0" fontId="0" fillId="16" borderId="33" xfId="0" applyFont="1" applyFill="1" applyBorder="1" applyAlignment="1">
      <alignment horizontal="left"/>
    </xf>
    <xf numFmtId="0" fontId="34" fillId="3" borderId="2" xfId="0" applyFont="1" applyFill="1" applyBorder="1" applyAlignment="1">
      <alignment horizontal="center" vertical="center" wrapText="1"/>
    </xf>
    <xf numFmtId="0" fontId="0" fillId="16" borderId="33" xfId="0" applyFill="1" applyBorder="1" applyAlignment="1">
      <alignment wrapText="1"/>
    </xf>
    <xf numFmtId="0" fontId="0" fillId="3" borderId="2" xfId="0" applyFill="1" applyBorder="1"/>
    <xf numFmtId="0" fontId="0" fillId="0" borderId="2" xfId="0" applyBorder="1" applyAlignment="1">
      <alignment horizontal="center" vertical="center"/>
    </xf>
    <xf numFmtId="0" fontId="0" fillId="3" borderId="2" xfId="0" applyFont="1" applyFill="1" applyBorder="1" applyAlignment="1">
      <alignment horizontal="left"/>
    </xf>
    <xf numFmtId="0" fontId="0" fillId="16" borderId="33" xfId="0" applyFont="1" applyFill="1" applyBorder="1" applyAlignment="1">
      <alignment horizontal="left" vertical="center" wrapText="1"/>
    </xf>
    <xf numFmtId="0" fontId="34" fillId="0" borderId="23" xfId="0" applyFont="1" applyFill="1" applyBorder="1" applyAlignment="1">
      <alignment horizontal="center"/>
    </xf>
    <xf numFmtId="0" fontId="26" fillId="17" borderId="15" xfId="0" applyFont="1" applyFill="1" applyBorder="1" applyAlignment="1">
      <alignment horizontal="left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0" fillId="16" borderId="2" xfId="0" applyFont="1" applyFill="1" applyBorder="1" applyAlignment="1">
      <alignment horizontal="left" vertical="center" wrapText="1"/>
    </xf>
    <xf numFmtId="0" fontId="34" fillId="16" borderId="2" xfId="0" applyFont="1" applyFill="1" applyBorder="1" applyAlignment="1">
      <alignment horizontal="center" vertical="center" wrapText="1"/>
    </xf>
    <xf numFmtId="0" fontId="28" fillId="16" borderId="2" xfId="6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 wrapText="1"/>
    </xf>
    <xf numFmtId="0" fontId="34" fillId="16" borderId="2" xfId="0" applyFont="1" applyFill="1" applyBorder="1"/>
    <xf numFmtId="0" fontId="0" fillId="0" borderId="23" xfId="0" applyFill="1" applyBorder="1" applyAlignment="1">
      <alignment horizontal="center" vertical="center" wrapText="1"/>
    </xf>
    <xf numFmtId="2" fontId="0" fillId="0" borderId="13" xfId="0" applyNumberForma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18" xfId="0" applyFont="1" applyFill="1" applyBorder="1" applyAlignment="1">
      <alignment horizontal="left" vertical="center" wrapText="1"/>
    </xf>
    <xf numFmtId="0" fontId="0" fillId="0" borderId="18" xfId="0" applyFont="1" applyFill="1" applyBorder="1" applyAlignment="1">
      <alignment vertical="center" wrapText="1"/>
    </xf>
    <xf numFmtId="0" fontId="0" fillId="0" borderId="18" xfId="0" applyFill="1" applyBorder="1" applyAlignment="1"/>
    <xf numFmtId="0" fontId="0" fillId="0" borderId="0" xfId="0" applyBorder="1" applyAlignment="1">
      <alignment horizontal="center" vertical="center" wrapText="1"/>
    </xf>
    <xf numFmtId="0" fontId="0" fillId="3" borderId="1" xfId="0" applyFill="1" applyBorder="1"/>
    <xf numFmtId="0" fontId="28" fillId="3" borderId="0" xfId="0" applyFont="1" applyFill="1"/>
    <xf numFmtId="0" fontId="38" fillId="3" borderId="0" xfId="0" applyFont="1" applyFill="1"/>
    <xf numFmtId="0" fontId="37" fillId="3" borderId="0" xfId="0" applyFont="1" applyFill="1"/>
    <xf numFmtId="0" fontId="26" fillId="3" borderId="0" xfId="0" applyFont="1" applyFill="1"/>
    <xf numFmtId="169" fontId="0" fillId="3" borderId="2" xfId="0" applyNumberFormat="1" applyFill="1" applyBorder="1"/>
    <xf numFmtId="1" fontId="0" fillId="3" borderId="2" xfId="0" applyNumberFormat="1" applyFill="1" applyBorder="1"/>
    <xf numFmtId="0" fontId="39" fillId="0" borderId="13" xfId="0" applyFont="1" applyFill="1" applyBorder="1" applyAlignment="1">
      <alignment horizontal="center" vertical="center" wrapText="1"/>
    </xf>
    <xf numFmtId="0" fontId="0" fillId="10" borderId="18" xfId="0" applyFill="1" applyBorder="1"/>
    <xf numFmtId="0" fontId="0" fillId="13" borderId="2" xfId="0" applyFont="1" applyFill="1" applyBorder="1" applyAlignment="1">
      <alignment horizontal="left" vertical="center" wrapText="1"/>
    </xf>
    <xf numFmtId="0" fontId="0" fillId="22" borderId="2" xfId="0" applyFont="1" applyFill="1" applyBorder="1" applyAlignment="1">
      <alignment horizontal="left" vertical="center" wrapText="1"/>
    </xf>
    <xf numFmtId="0" fontId="0" fillId="23" borderId="2" xfId="0" applyFill="1" applyBorder="1" applyAlignment="1">
      <alignment horizontal="left"/>
    </xf>
    <xf numFmtId="18" fontId="0" fillId="26" borderId="0" xfId="0" applyNumberFormat="1" applyFill="1" applyBorder="1"/>
    <xf numFmtId="0" fontId="0" fillId="2" borderId="34" xfId="0" applyFill="1" applyBorder="1"/>
    <xf numFmtId="0" fontId="0" fillId="8" borderId="34" xfId="0" applyFill="1" applyBorder="1"/>
    <xf numFmtId="0" fontId="0" fillId="11" borderId="34" xfId="0" applyFill="1" applyBorder="1"/>
    <xf numFmtId="0" fontId="0" fillId="0" borderId="34" xfId="0" applyFill="1" applyBorder="1"/>
    <xf numFmtId="0" fontId="0" fillId="0" borderId="34" xfId="0" applyBorder="1"/>
    <xf numFmtId="0" fontId="0" fillId="26" borderId="32" xfId="0" applyFill="1" applyBorder="1"/>
    <xf numFmtId="18" fontId="0" fillId="26" borderId="32" xfId="0" applyNumberFormat="1" applyFill="1" applyBorder="1"/>
    <xf numFmtId="18" fontId="0" fillId="11" borderId="34" xfId="0" applyNumberFormat="1" applyFill="1" applyBorder="1"/>
    <xf numFmtId="0" fontId="48" fillId="0" borderId="0" xfId="0" applyFont="1"/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3" xfId="0" applyNumberFormat="1" applyBorder="1"/>
    <xf numFmtId="0" fontId="0" fillId="12" borderId="3" xfId="0" applyNumberFormat="1" applyFill="1" applyBorder="1"/>
    <xf numFmtId="22" fontId="0" fillId="0" borderId="0" xfId="0" applyNumberFormat="1"/>
    <xf numFmtId="0" fontId="0" fillId="18" borderId="23" xfId="0" applyFill="1" applyBorder="1" applyAlignment="1">
      <alignment horizontal="center" vertical="center" wrapText="1"/>
    </xf>
    <xf numFmtId="0" fontId="31" fillId="31" borderId="12" xfId="0" applyFont="1" applyFill="1" applyBorder="1" applyAlignment="1">
      <alignment horizontal="center" vertical="center" wrapText="1"/>
    </xf>
    <xf numFmtId="0" fontId="0" fillId="31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0" fillId="31" borderId="2" xfId="0" applyFill="1" applyBorder="1" applyAlignment="1">
      <alignment horizontal="center" vertical="center"/>
    </xf>
    <xf numFmtId="0" fontId="0" fillId="31" borderId="2" xfId="0" applyFill="1" applyBorder="1" applyAlignment="1">
      <alignment horizontal="center" vertical="center" wrapText="1"/>
    </xf>
    <xf numFmtId="0" fontId="34" fillId="31" borderId="2" xfId="0" applyFont="1" applyFill="1" applyBorder="1" applyAlignment="1">
      <alignment horizontal="center" vertical="center" wrapText="1"/>
    </xf>
    <xf numFmtId="0" fontId="0" fillId="18" borderId="33" xfId="0" applyFont="1" applyFill="1" applyBorder="1" applyAlignment="1">
      <alignment horizontal="left"/>
    </xf>
    <xf numFmtId="0" fontId="0" fillId="16" borderId="7" xfId="0" applyFill="1" applyBorder="1" applyAlignment="1">
      <alignment horizontal="left" vertical="center"/>
    </xf>
    <xf numFmtId="0" fontId="0" fillId="16" borderId="2" xfId="0" applyFill="1" applyBorder="1" applyAlignment="1">
      <alignment horizontal="left" vertical="center"/>
    </xf>
    <xf numFmtId="0" fontId="0" fillId="31" borderId="2" xfId="0" applyFill="1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4" fillId="0" borderId="2" xfId="0" applyFont="1" applyFill="1" applyBorder="1" applyAlignment="1">
      <alignment horizontal="center" vertical="center" wrapText="1"/>
    </xf>
    <xf numFmtId="0" fontId="0" fillId="0" borderId="23" xfId="0" applyFill="1" applyBorder="1"/>
    <xf numFmtId="0" fontId="34" fillId="31" borderId="2" xfId="0" applyFont="1" applyFill="1" applyBorder="1" applyAlignment="1">
      <alignment horizontal="center"/>
    </xf>
    <xf numFmtId="0" fontId="34" fillId="2" borderId="2" xfId="0" applyFont="1" applyFill="1" applyBorder="1" applyAlignment="1">
      <alignment horizontal="center" vertical="center" wrapText="1"/>
    </xf>
    <xf numFmtId="0" fontId="0" fillId="31" borderId="2" xfId="0" applyFill="1" applyBorder="1" applyAlignment="1">
      <alignment wrapText="1"/>
    </xf>
    <xf numFmtId="0" fontId="34" fillId="2" borderId="2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left"/>
    </xf>
    <xf numFmtId="0" fontId="0" fillId="31" borderId="2" xfId="0" applyFont="1" applyFill="1" applyBorder="1" applyAlignment="1">
      <alignment horizontal="left"/>
    </xf>
    <xf numFmtId="0" fontId="0" fillId="2" borderId="2" xfId="0" applyFill="1" applyBorder="1" applyAlignment="1">
      <alignment wrapText="1"/>
    </xf>
    <xf numFmtId="0" fontId="0" fillId="32" borderId="2" xfId="0" applyFill="1" applyBorder="1"/>
    <xf numFmtId="0" fontId="26" fillId="3" borderId="0" xfId="0" applyFont="1" applyFill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22" fontId="0" fillId="0" borderId="0" xfId="0" applyNumberFormat="1" applyAlignment="1">
      <alignment horizontal="right"/>
    </xf>
    <xf numFmtId="0" fontId="49" fillId="0" borderId="2" xfId="0" applyFont="1" applyFill="1" applyBorder="1" applyAlignment="1">
      <alignment horizontal="center"/>
    </xf>
    <xf numFmtId="0" fontId="50" fillId="4" borderId="2" xfId="0" applyFont="1" applyFill="1" applyBorder="1" applyAlignment="1">
      <alignment vertical="center"/>
    </xf>
    <xf numFmtId="0" fontId="50" fillId="4" borderId="2" xfId="0" applyFont="1" applyFill="1" applyBorder="1" applyAlignment="1">
      <alignment vertical="center" wrapText="1"/>
    </xf>
    <xf numFmtId="0" fontId="49" fillId="0" borderId="2" xfId="0" applyFont="1" applyFill="1" applyBorder="1" applyAlignment="1">
      <alignment horizontal="left" wrapText="1"/>
    </xf>
    <xf numFmtId="0" fontId="49" fillId="0" borderId="2" xfId="0" applyFont="1" applyFill="1" applyBorder="1" applyAlignment="1">
      <alignment horizontal="left"/>
    </xf>
    <xf numFmtId="0" fontId="51" fillId="0" borderId="2" xfId="0" applyFont="1" applyBorder="1"/>
    <xf numFmtId="22" fontId="49" fillId="0" borderId="2" xfId="0" applyNumberFormat="1" applyFont="1" applyBorder="1" applyAlignment="1">
      <alignment horizontal="right"/>
    </xf>
    <xf numFmtId="22" fontId="49" fillId="0" borderId="2" xfId="0" applyNumberFormat="1" applyFont="1" applyBorder="1"/>
    <xf numFmtId="0" fontId="51" fillId="13" borderId="2" xfId="0" applyFont="1" applyFill="1" applyBorder="1"/>
    <xf numFmtId="22" fontId="49" fillId="13" borderId="2" xfId="0" applyNumberFormat="1" applyFont="1" applyFill="1" applyBorder="1" applyAlignment="1">
      <alignment horizontal="right"/>
    </xf>
    <xf numFmtId="22" fontId="49" fillId="13" borderId="2" xfId="0" applyNumberFormat="1" applyFont="1" applyFill="1" applyBorder="1"/>
    <xf numFmtId="0" fontId="51" fillId="29" borderId="2" xfId="0" applyFont="1" applyFill="1" applyBorder="1"/>
    <xf numFmtId="22" fontId="49" fillId="29" borderId="2" xfId="0" applyNumberFormat="1" applyFont="1" applyFill="1" applyBorder="1" applyAlignment="1">
      <alignment horizontal="right"/>
    </xf>
    <xf numFmtId="170" fontId="49" fillId="0" borderId="2" xfId="0" applyNumberFormat="1" applyFont="1" applyFill="1" applyBorder="1" applyAlignment="1">
      <alignment horizontal="center"/>
    </xf>
    <xf numFmtId="14" fontId="49" fillId="0" borderId="2" xfId="0" applyNumberFormat="1" applyFont="1" applyFill="1" applyBorder="1" applyAlignment="1">
      <alignment horizontal="left"/>
    </xf>
    <xf numFmtId="14" fontId="49" fillId="20" borderId="0" xfId="0" applyNumberFormat="1" applyFont="1" applyFill="1"/>
    <xf numFmtId="14" fontId="49" fillId="34" borderId="0" xfId="0" applyNumberFormat="1" applyFont="1" applyFill="1"/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21" xfId="0" applyFill="1" applyBorder="1"/>
    <xf numFmtId="1" fontId="0" fillId="0" borderId="21" xfId="0" applyNumberFormat="1" applyBorder="1"/>
    <xf numFmtId="0" fontId="0" fillId="22" borderId="21" xfId="0" applyFill="1" applyBorder="1"/>
    <xf numFmtId="0" fontId="0" fillId="0" borderId="21" xfId="0" applyBorder="1"/>
    <xf numFmtId="0" fontId="0" fillId="0" borderId="7" xfId="0" applyBorder="1" applyAlignment="1">
      <alignment horizontal="left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left"/>
    </xf>
    <xf numFmtId="18" fontId="0" fillId="0" borderId="0" xfId="0" applyNumberFormat="1" applyFill="1" applyBorder="1"/>
    <xf numFmtId="0" fontId="26" fillId="17" borderId="39" xfId="0" applyFont="1" applyFill="1" applyBorder="1" applyAlignment="1">
      <alignment horizontal="left" vertical="center" wrapText="1"/>
    </xf>
    <xf numFmtId="0" fontId="0" fillId="0" borderId="30" xfId="0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18" borderId="21" xfId="0" applyFill="1" applyBorder="1"/>
    <xf numFmtId="0" fontId="0" fillId="31" borderId="21" xfId="0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31" fillId="31" borderId="0" xfId="0" applyFont="1" applyFill="1" applyBorder="1" applyAlignment="1">
      <alignment horizontal="center" vertical="center"/>
    </xf>
    <xf numFmtId="4" fontId="0" fillId="0" borderId="0" xfId="0" applyNumberFormat="1" applyFill="1" applyBorder="1" applyAlignment="1">
      <alignment horizontal="center" vertical="center" wrapText="1"/>
    </xf>
    <xf numFmtId="0" fontId="0" fillId="0" borderId="27" xfId="0" applyFill="1" applyBorder="1"/>
    <xf numFmtId="0" fontId="0" fillId="0" borderId="37" xfId="0" applyFill="1" applyBorder="1"/>
    <xf numFmtId="0" fontId="0" fillId="0" borderId="38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9" xfId="0" applyFill="1" applyBorder="1"/>
    <xf numFmtId="0" fontId="0" fillId="0" borderId="27" xfId="0" applyFont="1" applyFill="1" applyBorder="1"/>
    <xf numFmtId="0" fontId="0" fillId="0" borderId="37" xfId="0" applyFont="1" applyFill="1" applyBorder="1"/>
    <xf numFmtId="0" fontId="0" fillId="0" borderId="38" xfId="0" applyFont="1" applyFill="1" applyBorder="1"/>
    <xf numFmtId="0" fontId="0" fillId="0" borderId="5" xfId="0" applyFont="1" applyFill="1" applyBorder="1"/>
    <xf numFmtId="0" fontId="0" fillId="0" borderId="6" xfId="0" applyFont="1" applyFill="1" applyBorder="1"/>
    <xf numFmtId="0" fontId="0" fillId="0" borderId="9" xfId="0" applyFont="1" applyFill="1" applyBorder="1"/>
    <xf numFmtId="0" fontId="0" fillId="0" borderId="2" xfId="0" applyFont="1" applyFill="1" applyBorder="1"/>
    <xf numFmtId="0" fontId="0" fillId="0" borderId="48" xfId="0" applyFill="1" applyBorder="1"/>
    <xf numFmtId="0" fontId="0" fillId="0" borderId="49" xfId="0" applyFill="1" applyBorder="1"/>
    <xf numFmtId="0" fontId="0" fillId="0" borderId="10" xfId="0" applyFont="1" applyFill="1" applyBorder="1"/>
    <xf numFmtId="0" fontId="0" fillId="0" borderId="7" xfId="0" applyFont="1" applyFill="1" applyBorder="1"/>
    <xf numFmtId="0" fontId="0" fillId="0" borderId="8" xfId="0" applyFont="1" applyFill="1" applyBorder="1"/>
    <xf numFmtId="0" fontId="0" fillId="0" borderId="0" xfId="0" applyFont="1" applyBorder="1"/>
    <xf numFmtId="0" fontId="0" fillId="0" borderId="3" xfId="0" applyFill="1" applyBorder="1"/>
    <xf numFmtId="2" fontId="0" fillId="0" borderId="0" xfId="0" applyNumberFormat="1" applyBorder="1"/>
    <xf numFmtId="0" fontId="0" fillId="0" borderId="3" xfId="0" applyFont="1" applyFill="1" applyBorder="1"/>
    <xf numFmtId="0" fontId="0" fillId="0" borderId="4" xfId="0" applyFont="1" applyFill="1" applyBorder="1"/>
    <xf numFmtId="0" fontId="29" fillId="0" borderId="0" xfId="0" applyFont="1" applyFill="1" applyAlignment="1">
      <alignment horizontal="center" vertical="center" wrapText="1"/>
    </xf>
    <xf numFmtId="0" fontId="31" fillId="15" borderId="0" xfId="0" applyFont="1" applyFill="1" applyBorder="1" applyAlignment="1">
      <alignment horizontal="center" vertical="center" wrapText="1"/>
    </xf>
    <xf numFmtId="0" fontId="0" fillId="0" borderId="37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170" fontId="0" fillId="0" borderId="37" xfId="0" applyNumberFormat="1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0" fontId="0" fillId="0" borderId="2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70" fontId="0" fillId="0" borderId="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14" borderId="0" xfId="0" applyFill="1"/>
    <xf numFmtId="0" fontId="0" fillId="35" borderId="2" xfId="0" applyFill="1" applyBorder="1"/>
    <xf numFmtId="0" fontId="0" fillId="35" borderId="27" xfId="0" applyFill="1" applyBorder="1"/>
    <xf numFmtId="0" fontId="0" fillId="35" borderId="37" xfId="0" applyFill="1" applyBorder="1"/>
    <xf numFmtId="0" fontId="0" fillId="35" borderId="38" xfId="0" applyFill="1" applyBorder="1"/>
    <xf numFmtId="0" fontId="0" fillId="35" borderId="3" xfId="0" applyFill="1" applyBorder="1"/>
    <xf numFmtId="0" fontId="0" fillId="35" borderId="4" xfId="0" applyFill="1" applyBorder="1"/>
    <xf numFmtId="0" fontId="0" fillId="35" borderId="5" xfId="0" applyFill="1" applyBorder="1"/>
    <xf numFmtId="0" fontId="0" fillId="35" borderId="6" xfId="0" applyFill="1" applyBorder="1"/>
    <xf numFmtId="0" fontId="0" fillId="35" borderId="9" xfId="0" applyFill="1" applyBorder="1"/>
    <xf numFmtId="0" fontId="0" fillId="0" borderId="0" xfId="0" applyAlignment="1">
      <alignment horizontal="center" vertical="center"/>
    </xf>
    <xf numFmtId="0" fontId="0" fillId="33" borderId="0" xfId="0" applyFill="1" applyBorder="1" applyAlignment="1">
      <alignment horizontal="left"/>
    </xf>
    <xf numFmtId="0" fontId="0" fillId="0" borderId="0" xfId="0" applyFill="1" applyBorder="1" applyAlignment="1"/>
    <xf numFmtId="0" fontId="29" fillId="12" borderId="0" xfId="0" applyFont="1" applyFill="1" applyBorder="1" applyAlignment="1">
      <alignment horizontal="center"/>
    </xf>
    <xf numFmtId="0" fontId="28" fillId="0" borderId="0" xfId="0" applyFont="1" applyBorder="1"/>
    <xf numFmtId="0" fontId="0" fillId="13" borderId="6" xfId="0" applyFill="1" applyBorder="1" applyAlignment="1">
      <alignment horizontal="center" vertical="center" wrapText="1"/>
    </xf>
    <xf numFmtId="0" fontId="0" fillId="14" borderId="5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0" fillId="18" borderId="0" xfId="0" applyFill="1"/>
    <xf numFmtId="0" fontId="0" fillId="12" borderId="0" xfId="0" applyFill="1"/>
    <xf numFmtId="0" fontId="36" fillId="18" borderId="0" xfId="0" applyFont="1" applyFill="1"/>
    <xf numFmtId="0" fontId="28" fillId="18" borderId="0" xfId="0" applyFont="1" applyFill="1"/>
    <xf numFmtId="14" fontId="28" fillId="18" borderId="0" xfId="0" applyNumberFormat="1" applyFont="1" applyFill="1"/>
    <xf numFmtId="0" fontId="26" fillId="18" borderId="0" xfId="0" applyFont="1" applyFill="1"/>
    <xf numFmtId="14" fontId="0" fillId="18" borderId="0" xfId="0" applyNumberFormat="1" applyFill="1"/>
    <xf numFmtId="0" fontId="0" fillId="36" borderId="0" xfId="0" applyFill="1"/>
    <xf numFmtId="0" fontId="0" fillId="13" borderId="6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167" fontId="22" fillId="13" borderId="2" xfId="7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167" fontId="22" fillId="12" borderId="2" xfId="7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/>
    </xf>
    <xf numFmtId="0" fontId="40" fillId="0" borderId="0" xfId="0" applyFont="1" applyFill="1" applyBorder="1"/>
    <xf numFmtId="0" fontId="0" fillId="22" borderId="0" xfId="0" applyFill="1"/>
    <xf numFmtId="0" fontId="0" fillId="0" borderId="2" xfId="0" applyFill="1" applyBorder="1" applyAlignment="1">
      <alignment horizontal="center" vertical="center"/>
    </xf>
    <xf numFmtId="0" fontId="26" fillId="35" borderId="2" xfId="0" applyFont="1" applyFill="1" applyBorder="1"/>
    <xf numFmtId="0" fontId="36" fillId="35" borderId="2" xfId="0" applyFont="1" applyFill="1" applyBorder="1"/>
    <xf numFmtId="0" fontId="37" fillId="35" borderId="2" xfId="0" applyFont="1" applyFill="1" applyBorder="1"/>
    <xf numFmtId="0" fontId="26" fillId="35" borderId="37" xfId="0" applyFont="1" applyFill="1" applyBorder="1"/>
    <xf numFmtId="0" fontId="0" fillId="35" borderId="38" xfId="0" applyFill="1" applyBorder="1" applyAlignment="1">
      <alignment horizontal="center" wrapText="1"/>
    </xf>
    <xf numFmtId="0" fontId="26" fillId="35" borderId="6" xfId="0" applyFont="1" applyFill="1" applyBorder="1"/>
    <xf numFmtId="14" fontId="0" fillId="14" borderId="3" xfId="0" applyNumberFormat="1" applyFill="1" applyBorder="1"/>
    <xf numFmtId="0" fontId="0" fillId="12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0" fillId="35" borderId="35" xfId="0" applyFill="1" applyBorder="1"/>
    <xf numFmtId="0" fontId="0" fillId="35" borderId="0" xfId="0" applyFill="1" applyBorder="1" applyAlignment="1">
      <alignment horizontal="left"/>
    </xf>
    <xf numFmtId="0" fontId="0" fillId="35" borderId="0" xfId="0" applyFill="1" applyBorder="1"/>
    <xf numFmtId="167" fontId="22" fillId="35" borderId="2" xfId="7" applyNumberFormat="1" applyFont="1" applyFill="1" applyBorder="1" applyAlignment="1">
      <alignment horizontal="center" vertical="center" wrapText="1"/>
    </xf>
    <xf numFmtId="0" fontId="0" fillId="35" borderId="2" xfId="0" applyFill="1" applyBorder="1" applyAlignment="1">
      <alignment horizontal="center"/>
    </xf>
    <xf numFmtId="0" fontId="0" fillId="13" borderId="0" xfId="0" applyFill="1" applyBorder="1" applyAlignment="1">
      <alignment horizontal="left"/>
    </xf>
    <xf numFmtId="0" fontId="0" fillId="12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5" borderId="0" xfId="0" applyFill="1"/>
    <xf numFmtId="0" fontId="0" fillId="37" borderId="0" xfId="0" applyFill="1" applyBorder="1"/>
    <xf numFmtId="167" fontId="22" fillId="37" borderId="2" xfId="7" applyNumberFormat="1" applyFont="1" applyFill="1" applyBorder="1" applyAlignment="1">
      <alignment horizontal="center" vertical="center" wrapText="1"/>
    </xf>
    <xf numFmtId="0" fontId="0" fillId="37" borderId="2" xfId="0" applyFill="1" applyBorder="1" applyAlignment="1">
      <alignment horizontal="center"/>
    </xf>
    <xf numFmtId="167" fontId="22" fillId="36" borderId="2" xfId="7" applyNumberFormat="1" applyFont="1" applyFill="1" applyBorder="1" applyAlignment="1">
      <alignment horizontal="center" vertical="center" wrapText="1"/>
    </xf>
    <xf numFmtId="0" fontId="0" fillId="36" borderId="2" xfId="0" applyFill="1" applyBorder="1" applyAlignment="1">
      <alignment horizontal="center"/>
    </xf>
    <xf numFmtId="0" fontId="0" fillId="12" borderId="0" xfId="0" applyFill="1" applyBorder="1" applyAlignment="1">
      <alignment horizontal="left"/>
    </xf>
    <xf numFmtId="0" fontId="0" fillId="24" borderId="0" xfId="0" applyFill="1"/>
    <xf numFmtId="0" fontId="0" fillId="37" borderId="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167" fontId="22" fillId="2" borderId="2" xfId="7" applyNumberFormat="1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0" fillId="12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0" fillId="31" borderId="0" xfId="0" applyFill="1"/>
    <xf numFmtId="167" fontId="22" fillId="32" borderId="2" xfId="7" applyNumberFormat="1" applyFont="1" applyFill="1" applyBorder="1" applyAlignment="1">
      <alignment horizontal="center" vertical="center" wrapText="1"/>
    </xf>
    <xf numFmtId="0" fontId="0" fillId="32" borderId="2" xfId="0" applyFill="1" applyBorder="1" applyAlignment="1">
      <alignment horizontal="center"/>
    </xf>
    <xf numFmtId="0" fontId="0" fillId="32" borderId="0" xfId="0" applyFill="1" applyBorder="1" applyAlignment="1">
      <alignment horizontal="left"/>
    </xf>
    <xf numFmtId="0" fontId="0" fillId="24" borderId="0" xfId="0" applyFill="1" applyBorder="1" applyAlignment="1">
      <alignment horizontal="left"/>
    </xf>
    <xf numFmtId="0" fontId="0" fillId="12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0" fillId="36" borderId="0" xfId="0" applyFill="1" applyBorder="1" applyAlignment="1">
      <alignment horizontal="left"/>
    </xf>
    <xf numFmtId="0" fontId="0" fillId="32" borderId="0" xfId="0" applyFill="1"/>
    <xf numFmtId="3" fontId="0" fillId="26" borderId="2" xfId="0" applyNumberFormat="1" applyFill="1" applyBorder="1" applyAlignment="1">
      <alignment horizontal="right"/>
    </xf>
    <xf numFmtId="0" fontId="0" fillId="26" borderId="2" xfId="0" applyFill="1" applyBorder="1" applyAlignment="1">
      <alignment horizontal="center" vertical="center" wrapText="1"/>
    </xf>
    <xf numFmtId="0" fontId="0" fillId="26" borderId="2" xfId="0" applyFill="1" applyBorder="1" applyAlignment="1">
      <alignment horizontal="center"/>
    </xf>
    <xf numFmtId="3" fontId="0" fillId="26" borderId="2" xfId="0" applyNumberFormat="1" applyFill="1" applyBorder="1"/>
    <xf numFmtId="0" fontId="0" fillId="2" borderId="2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0" fillId="23" borderId="2" xfId="0" applyFill="1" applyBorder="1" applyAlignment="1">
      <alignment horizontal="center" vertical="center" wrapText="1"/>
    </xf>
    <xf numFmtId="0" fontId="37" fillId="23" borderId="2" xfId="0" applyFont="1" applyFill="1" applyBorder="1" applyAlignment="1">
      <alignment horizontal="right" vertical="center" wrapText="1"/>
    </xf>
    <xf numFmtId="3" fontId="0" fillId="23" borderId="2" xfId="0" applyNumberFormat="1" applyFill="1" applyBorder="1" applyAlignment="1">
      <alignment horizontal="right" vertical="center" wrapText="1"/>
    </xf>
    <xf numFmtId="167" fontId="22" fillId="23" borderId="2" xfId="7" applyNumberFormat="1" applyFont="1" applyFill="1" applyBorder="1" applyAlignment="1">
      <alignment horizontal="center" vertical="center" wrapText="1"/>
    </xf>
    <xf numFmtId="0" fontId="0" fillId="23" borderId="2" xfId="0" applyFill="1" applyBorder="1" applyAlignment="1">
      <alignment horizontal="center"/>
    </xf>
    <xf numFmtId="3" fontId="0" fillId="23" borderId="2" xfId="0" applyNumberFormat="1" applyFill="1" applyBorder="1" applyAlignment="1">
      <alignment horizontal="left" vertical="center"/>
    </xf>
    <xf numFmtId="3" fontId="0" fillId="23" borderId="2" xfId="0" applyNumberFormat="1" applyFill="1" applyBorder="1" applyAlignment="1">
      <alignment horizontal="right"/>
    </xf>
    <xf numFmtId="4" fontId="0" fillId="23" borderId="2" xfId="0" applyNumberFormat="1" applyFill="1" applyBorder="1"/>
    <xf numFmtId="3" fontId="0" fillId="23" borderId="2" xfId="0" applyNumberFormat="1" applyFill="1" applyBorder="1"/>
    <xf numFmtId="3" fontId="0" fillId="13" borderId="2" xfId="0" applyNumberFormat="1" applyFill="1" applyBorder="1"/>
    <xf numFmtId="0" fontId="0" fillId="35" borderId="2" xfId="0" applyFill="1" applyBorder="1" applyAlignment="1">
      <alignment horizontal="center" vertical="center" wrapText="1"/>
    </xf>
    <xf numFmtId="3" fontId="0" fillId="35" borderId="2" xfId="0" applyNumberFormat="1" applyFill="1" applyBorder="1"/>
    <xf numFmtId="0" fontId="0" fillId="12" borderId="2" xfId="0" applyFill="1" applyBorder="1" applyAlignment="1">
      <alignment horizontal="center" vertical="center" wrapText="1"/>
    </xf>
    <xf numFmtId="3" fontId="0" fillId="12" borderId="2" xfId="0" applyNumberFormat="1" applyFill="1" applyBorder="1"/>
    <xf numFmtId="0" fontId="0" fillId="36" borderId="2" xfId="0" applyFill="1" applyBorder="1"/>
    <xf numFmtId="0" fontId="0" fillId="36" borderId="2" xfId="0" applyFill="1" applyBorder="1" applyAlignment="1">
      <alignment horizontal="center" vertical="center" wrapText="1"/>
    </xf>
    <xf numFmtId="3" fontId="0" fillId="36" borderId="2" xfId="0" applyNumberFormat="1" applyFill="1" applyBorder="1"/>
    <xf numFmtId="0" fontId="0" fillId="32" borderId="2" xfId="0" applyFill="1" applyBorder="1" applyAlignment="1">
      <alignment horizontal="center" vertical="center" wrapText="1"/>
    </xf>
    <xf numFmtId="3" fontId="0" fillId="32" borderId="2" xfId="0" applyNumberFormat="1" applyFill="1" applyBorder="1"/>
    <xf numFmtId="0" fontId="0" fillId="37" borderId="2" xfId="0" applyFill="1" applyBorder="1"/>
    <xf numFmtId="0" fontId="0" fillId="37" borderId="2" xfId="0" applyFill="1" applyBorder="1" applyAlignment="1">
      <alignment horizontal="center" vertical="center" wrapText="1"/>
    </xf>
    <xf numFmtId="3" fontId="0" fillId="37" borderId="2" xfId="0" applyNumberFormat="1" applyFill="1" applyBorder="1"/>
    <xf numFmtId="3" fontId="0" fillId="23" borderId="37" xfId="0" applyNumberFormat="1" applyFill="1" applyBorder="1" applyAlignment="1">
      <alignment horizontal="right" vertical="center" wrapText="1"/>
    </xf>
    <xf numFmtId="0" fontId="0" fillId="23" borderId="37" xfId="0" applyFill="1" applyBorder="1" applyAlignment="1">
      <alignment horizontal="center" vertical="center" wrapText="1"/>
    </xf>
    <xf numFmtId="0" fontId="0" fillId="23" borderId="37" xfId="0" applyFill="1" applyBorder="1" applyAlignment="1">
      <alignment horizontal="left"/>
    </xf>
    <xf numFmtId="3" fontId="0" fillId="23" borderId="38" xfId="0" applyNumberFormat="1" applyFill="1" applyBorder="1" applyAlignment="1">
      <alignment horizontal="center" vertical="center" wrapText="1"/>
    </xf>
    <xf numFmtId="0" fontId="26" fillId="23" borderId="3" xfId="0" applyFont="1" applyFill="1" applyBorder="1" applyAlignment="1">
      <alignment horizontal="center" vertical="center" wrapText="1"/>
    </xf>
    <xf numFmtId="3" fontId="0" fillId="23" borderId="4" xfId="0" applyNumberFormat="1" applyFill="1" applyBorder="1" applyAlignment="1">
      <alignment horizontal="right" vertical="center" wrapText="1"/>
    </xf>
    <xf numFmtId="0" fontId="26" fillId="23" borderId="3" xfId="0" applyFont="1" applyFill="1" applyBorder="1" applyAlignment="1">
      <alignment horizontal="center" vertical="center"/>
    </xf>
    <xf numFmtId="3" fontId="0" fillId="23" borderId="4" xfId="0" applyNumberFormat="1" applyFill="1" applyBorder="1" applyAlignment="1">
      <alignment horizontal="right"/>
    </xf>
    <xf numFmtId="0" fontId="0" fillId="23" borderId="4" xfId="0" applyFill="1" applyBorder="1"/>
    <xf numFmtId="0" fontId="39" fillId="23" borderId="4" xfId="0" applyFont="1" applyFill="1" applyBorder="1"/>
    <xf numFmtId="2" fontId="0" fillId="23" borderId="4" xfId="0" applyNumberFormat="1" applyFill="1" applyBorder="1"/>
    <xf numFmtId="0" fontId="0" fillId="13" borderId="4" xfId="0" applyFill="1" applyBorder="1"/>
    <xf numFmtId="0" fontId="0" fillId="12" borderId="4" xfId="0" applyFill="1" applyBorder="1"/>
    <xf numFmtId="0" fontId="0" fillId="36" borderId="4" xfId="0" applyFill="1" applyBorder="1"/>
    <xf numFmtId="0" fontId="0" fillId="32" borderId="4" xfId="0" applyFill="1" applyBorder="1"/>
    <xf numFmtId="0" fontId="0" fillId="37" borderId="4" xfId="0" applyFill="1" applyBorder="1"/>
    <xf numFmtId="0" fontId="0" fillId="2" borderId="4" xfId="0" applyFill="1" applyBorder="1"/>
    <xf numFmtId="0" fontId="26" fillId="26" borderId="3" xfId="0" applyFont="1" applyFill="1" applyBorder="1" applyAlignment="1">
      <alignment horizontal="center" vertical="center"/>
    </xf>
    <xf numFmtId="0" fontId="39" fillId="26" borderId="4" xfId="0" applyFont="1" applyFill="1" applyBorder="1"/>
    <xf numFmtId="0" fontId="26" fillId="26" borderId="5" xfId="0" applyFont="1" applyFill="1" applyBorder="1" applyAlignment="1">
      <alignment horizontal="center" vertical="center"/>
    </xf>
    <xf numFmtId="3" fontId="0" fillId="26" borderId="6" xfId="0" applyNumberFormat="1" applyFill="1" applyBorder="1" applyAlignment="1">
      <alignment horizontal="right"/>
    </xf>
    <xf numFmtId="0" fontId="0" fillId="26" borderId="6" xfId="0" applyFill="1" applyBorder="1" applyAlignment="1">
      <alignment horizontal="center" vertical="center" wrapText="1"/>
    </xf>
    <xf numFmtId="0" fontId="0" fillId="26" borderId="6" xfId="0" applyFill="1" applyBorder="1" applyAlignment="1">
      <alignment horizontal="center"/>
    </xf>
    <xf numFmtId="3" fontId="0" fillId="26" borderId="6" xfId="0" applyNumberFormat="1" applyFill="1" applyBorder="1"/>
    <xf numFmtId="0" fontId="39" fillId="26" borderId="9" xfId="0" applyFont="1" applyFill="1" applyBorder="1"/>
    <xf numFmtId="1" fontId="0" fillId="23" borderId="2" xfId="0" applyNumberFormat="1" applyFill="1" applyBorder="1"/>
    <xf numFmtId="0" fontId="0" fillId="38" borderId="0" xfId="0" applyFill="1"/>
    <xf numFmtId="0" fontId="0" fillId="16" borderId="0" xfId="0" applyFill="1"/>
    <xf numFmtId="0" fontId="52" fillId="13" borderId="27" xfId="0" applyFont="1" applyFill="1" applyBorder="1" applyAlignment="1">
      <alignment horizontal="center" vertical="center" wrapText="1"/>
    </xf>
    <xf numFmtId="0" fontId="52" fillId="13" borderId="3" xfId="0" applyFont="1" applyFill="1" applyBorder="1" applyAlignment="1">
      <alignment horizontal="center" vertical="center" wrapText="1"/>
    </xf>
    <xf numFmtId="0" fontId="52" fillId="13" borderId="3" xfId="0" applyFont="1" applyFill="1" applyBorder="1" applyAlignment="1">
      <alignment horizontal="center" vertical="center"/>
    </xf>
    <xf numFmtId="0" fontId="52" fillId="35" borderId="3" xfId="0" applyFont="1" applyFill="1" applyBorder="1" applyAlignment="1">
      <alignment horizontal="center" vertical="center"/>
    </xf>
    <xf numFmtId="0" fontId="52" fillId="12" borderId="3" xfId="0" applyFont="1" applyFill="1" applyBorder="1" applyAlignment="1">
      <alignment horizontal="center" vertical="center"/>
    </xf>
    <xf numFmtId="0" fontId="52" fillId="36" borderId="3" xfId="0" applyFont="1" applyFill="1" applyBorder="1" applyAlignment="1">
      <alignment horizontal="center" vertical="center"/>
    </xf>
    <xf numFmtId="0" fontId="52" fillId="32" borderId="3" xfId="0" applyFont="1" applyFill="1" applyBorder="1" applyAlignment="1">
      <alignment horizontal="center" vertical="center"/>
    </xf>
    <xf numFmtId="0" fontId="52" fillId="37" borderId="3" xfId="0" applyFont="1" applyFill="1" applyBorder="1" applyAlignment="1">
      <alignment horizontal="center" vertical="center"/>
    </xf>
    <xf numFmtId="0" fontId="52" fillId="2" borderId="3" xfId="0" applyFont="1" applyFill="1" applyBorder="1" applyAlignment="1">
      <alignment horizontal="center" vertical="center"/>
    </xf>
    <xf numFmtId="0" fontId="23" fillId="5" borderId="35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14" fontId="0" fillId="24" borderId="35" xfId="0" applyNumberFormat="1" applyFill="1" applyBorder="1" applyAlignment="1">
      <alignment horizontal="center" vertical="top"/>
    </xf>
    <xf numFmtId="14" fontId="0" fillId="24" borderId="0" xfId="0" applyNumberFormat="1" applyFill="1" applyBorder="1" applyAlignment="1">
      <alignment horizontal="center" vertical="top"/>
    </xf>
    <xf numFmtId="14" fontId="0" fillId="24" borderId="41" xfId="0" applyNumberFormat="1" applyFill="1" applyBorder="1" applyAlignment="1">
      <alignment horizontal="center" vertical="top"/>
    </xf>
    <xf numFmtId="14" fontId="0" fillId="24" borderId="42" xfId="0" applyNumberFormat="1" applyFill="1" applyBorder="1" applyAlignment="1">
      <alignment horizontal="center" vertical="top"/>
    </xf>
    <xf numFmtId="0" fontId="27" fillId="27" borderId="43" xfId="0" applyFont="1" applyFill="1" applyBorder="1" applyAlignment="1">
      <alignment horizontal="center" vertical="top" wrapText="1"/>
    </xf>
    <xf numFmtId="0" fontId="27" fillId="27" borderId="40" xfId="0" applyFont="1" applyFill="1" applyBorder="1" applyAlignment="1">
      <alignment horizontal="center" vertical="top" wrapText="1"/>
    </xf>
    <xf numFmtId="0" fontId="27" fillId="27" borderId="35" xfId="0" applyFont="1" applyFill="1" applyBorder="1" applyAlignment="1">
      <alignment horizontal="center" vertical="top" wrapText="1"/>
    </xf>
    <xf numFmtId="0" fontId="27" fillId="27" borderId="0" xfId="0" applyFont="1" applyFill="1" applyBorder="1" applyAlignment="1">
      <alignment horizontal="center" vertical="top" wrapText="1"/>
    </xf>
    <xf numFmtId="0" fontId="27" fillId="27" borderId="36" xfId="0" applyFont="1" applyFill="1" applyBorder="1" applyAlignment="1">
      <alignment horizontal="center" vertical="top" wrapText="1"/>
    </xf>
    <xf numFmtId="0" fontId="27" fillId="27" borderId="32" xfId="0" applyFont="1" applyFill="1" applyBorder="1" applyAlignment="1">
      <alignment horizontal="center" vertical="top" wrapText="1"/>
    </xf>
    <xf numFmtId="0" fontId="27" fillId="28" borderId="40" xfId="0" applyFont="1" applyFill="1" applyBorder="1" applyAlignment="1">
      <alignment horizontal="center" wrapText="1"/>
    </xf>
    <xf numFmtId="0" fontId="43" fillId="28" borderId="40" xfId="0" applyFont="1" applyFill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0" fillId="13" borderId="2" xfId="0" applyFont="1" applyFill="1" applyBorder="1" applyAlignment="1">
      <alignment horizontal="center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26" fillId="0" borderId="0" xfId="0" applyFont="1" applyFill="1" applyAlignment="1">
      <alignment horizontal="center"/>
    </xf>
    <xf numFmtId="18" fontId="0" fillId="0" borderId="0" xfId="0" applyNumberFormat="1" applyAlignment="1">
      <alignment horizontal="right"/>
    </xf>
    <xf numFmtId="0" fontId="46" fillId="0" borderId="0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0" fillId="13" borderId="25" xfId="0" applyFill="1" applyBorder="1" applyAlignment="1">
      <alignment horizontal="center" vertical="center" wrapText="1"/>
    </xf>
    <xf numFmtId="0" fontId="0" fillId="13" borderId="47" xfId="0" applyFill="1" applyBorder="1" applyAlignment="1">
      <alignment horizontal="center" vertical="center" wrapText="1"/>
    </xf>
    <xf numFmtId="0" fontId="0" fillId="14" borderId="25" xfId="0" applyFill="1" applyBorder="1" applyAlignment="1">
      <alignment horizontal="center" vertical="center" wrapText="1"/>
    </xf>
    <xf numFmtId="0" fontId="0" fillId="14" borderId="47" xfId="0" applyFill="1" applyBorder="1" applyAlignment="1">
      <alignment horizontal="center" vertical="center" wrapText="1"/>
    </xf>
    <xf numFmtId="0" fontId="0" fillId="12" borderId="27" xfId="0" applyFill="1" applyBorder="1" applyAlignment="1">
      <alignment horizontal="center"/>
    </xf>
    <xf numFmtId="0" fontId="0" fillId="12" borderId="37" xfId="0" applyFill="1" applyBorder="1" applyAlignment="1">
      <alignment horizontal="center"/>
    </xf>
    <xf numFmtId="0" fontId="0" fillId="12" borderId="38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14" borderId="27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3" borderId="5" xfId="0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4" borderId="5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 vertical="center" wrapText="1"/>
    </xf>
    <xf numFmtId="0" fontId="0" fillId="13" borderId="44" xfId="0" applyFill="1" applyBorder="1" applyAlignment="1">
      <alignment horizontal="center"/>
    </xf>
    <xf numFmtId="0" fontId="0" fillId="13" borderId="45" xfId="0" applyFill="1" applyBorder="1" applyAlignment="1">
      <alignment horizontal="center"/>
    </xf>
    <xf numFmtId="0" fontId="0" fillId="13" borderId="46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45" xfId="0" applyFill="1" applyBorder="1" applyAlignment="1">
      <alignment horizontal="center"/>
    </xf>
    <xf numFmtId="0" fontId="0" fillId="14" borderId="46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16" borderId="2" xfId="0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30" borderId="0" xfId="0" applyFill="1" applyAlignment="1">
      <alignment horizontal="center" wrapText="1"/>
    </xf>
    <xf numFmtId="0" fontId="42" fillId="30" borderId="0" xfId="0" applyFont="1" applyFill="1" applyAlignment="1">
      <alignment horizontal="center" vertical="center" wrapText="1"/>
    </xf>
    <xf numFmtId="0" fontId="45" fillId="18" borderId="18" xfId="0" applyFont="1" applyFill="1" applyBorder="1" applyAlignment="1">
      <alignment horizontal="center" vertical="center" wrapText="1"/>
    </xf>
    <xf numFmtId="0" fontId="45" fillId="18" borderId="33" xfId="0" applyFont="1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wrapText="1"/>
    </xf>
    <xf numFmtId="0" fontId="44" fillId="0" borderId="0" xfId="0" applyFont="1" applyAlignment="1">
      <alignment horizontal="center"/>
    </xf>
    <xf numFmtId="0" fontId="26" fillId="15" borderId="19" xfId="0" applyFont="1" applyFill="1" applyBorder="1" applyAlignment="1">
      <alignment horizontal="center" vertical="center" wrapText="1"/>
    </xf>
    <xf numFmtId="0" fontId="26" fillId="15" borderId="39" xfId="0" applyFont="1" applyFill="1" applyBorder="1" applyAlignment="1">
      <alignment horizontal="center" vertical="center" wrapText="1"/>
    </xf>
    <xf numFmtId="0" fontId="26" fillId="21" borderId="21" xfId="0" applyFont="1" applyFill="1" applyBorder="1" applyAlignment="1">
      <alignment horizontal="center" vertical="center" wrapText="1"/>
    </xf>
    <xf numFmtId="0" fontId="26" fillId="21" borderId="23" xfId="0" applyFont="1" applyFill="1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 wrapText="1"/>
    </xf>
    <xf numFmtId="0" fontId="34" fillId="0" borderId="18" xfId="0" applyFont="1" applyFill="1" applyBorder="1" applyAlignment="1">
      <alignment horizontal="center" vertical="center" wrapText="1"/>
    </xf>
    <xf numFmtId="0" fontId="34" fillId="0" borderId="33" xfId="0" applyFont="1" applyFill="1" applyBorder="1" applyAlignment="1">
      <alignment horizontal="center" vertical="center" wrapText="1"/>
    </xf>
    <xf numFmtId="0" fontId="0" fillId="12" borderId="44" xfId="0" applyFill="1" applyBorder="1" applyAlignment="1">
      <alignment horizontal="center"/>
    </xf>
    <xf numFmtId="0" fontId="0" fillId="12" borderId="45" xfId="0" applyFill="1" applyBorder="1" applyAlignment="1">
      <alignment horizontal="center"/>
    </xf>
    <xf numFmtId="0" fontId="0" fillId="12" borderId="46" xfId="0" applyFill="1" applyBorder="1" applyAlignment="1">
      <alignment horizontal="center"/>
    </xf>
    <xf numFmtId="0" fontId="0" fillId="12" borderId="25" xfId="0" applyFill="1" applyBorder="1" applyAlignment="1">
      <alignment horizontal="center" vertical="center" wrapText="1"/>
    </xf>
    <xf numFmtId="0" fontId="0" fillId="12" borderId="47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wrapText="1"/>
    </xf>
    <xf numFmtId="0" fontId="0" fillId="2" borderId="21" xfId="0" applyFill="1" applyBorder="1" applyAlignment="1">
      <alignment horizontal="center" wrapText="1"/>
    </xf>
    <xf numFmtId="0" fontId="0" fillId="4" borderId="2" xfId="0" applyFill="1" applyBorder="1" applyAlignment="1">
      <alignment horizontal="center" vertical="center" wrapText="1"/>
    </xf>
    <xf numFmtId="0" fontId="26" fillId="21" borderId="18" xfId="0" applyFont="1" applyFill="1" applyBorder="1" applyAlignment="1">
      <alignment horizontal="center" vertical="center" wrapText="1"/>
    </xf>
    <xf numFmtId="0" fontId="26" fillId="21" borderId="5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2" borderId="37" xfId="0" applyFill="1" applyBorder="1"/>
    <xf numFmtId="3" fontId="0" fillId="2" borderId="2" xfId="0" applyNumberFormat="1" applyFill="1" applyBorder="1" applyAlignment="1">
      <alignment horizontal="right" vertical="center" wrapText="1"/>
    </xf>
    <xf numFmtId="3" fontId="0" fillId="2" borderId="2" xfId="0" applyNumberFormat="1" applyFill="1" applyBorder="1" applyAlignment="1">
      <alignment horizontal="right"/>
    </xf>
    <xf numFmtId="4" fontId="39" fillId="2" borderId="2" xfId="0" applyNumberFormat="1" applyFont="1" applyFill="1" applyBorder="1"/>
    <xf numFmtId="3" fontId="39" fillId="39" borderId="2" xfId="0" applyNumberFormat="1" applyFont="1" applyFill="1" applyBorder="1"/>
    <xf numFmtId="0" fontId="39" fillId="2" borderId="6" xfId="0" applyFont="1" applyFill="1" applyBorder="1"/>
    <xf numFmtId="22" fontId="0" fillId="0" borderId="0" xfId="0" applyNumberFormat="1" applyBorder="1" applyAlignment="1">
      <alignment horizontal="right"/>
    </xf>
    <xf numFmtId="22" fontId="0" fillId="0" borderId="0" xfId="0" applyNumberFormat="1" applyBorder="1"/>
  </cellXfs>
  <cellStyles count="8">
    <cellStyle name="Lien hypertexte" xfId="1" builtinId="8"/>
    <cellStyle name="Milliers 2" xfId="2"/>
    <cellStyle name="Normal" xfId="0" builtinId="0"/>
    <cellStyle name="Normal 16 3 2" xfId="3"/>
    <cellStyle name="Normal 17" xfId="4"/>
    <cellStyle name="Normal 2" xfId="5"/>
    <cellStyle name="Normal 3" xfId="6"/>
    <cellStyle name="Pourcentage" xfId="7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CC"/>
      <color rgb="FFFFFFCC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800100</xdr:colOff>
      <xdr:row>3</xdr:row>
      <xdr:rowOff>85725</xdr:rowOff>
    </xdr:from>
    <xdr:to>
      <xdr:col>8</xdr:col>
      <xdr:colOff>2609849</xdr:colOff>
      <xdr:row>5</xdr:row>
      <xdr:rowOff>161926</xdr:rowOff>
    </xdr:to>
    <xdr:sp macro="[0]!DateSimualtion" textlink="">
      <xdr:nvSpPr>
        <xdr:cNvPr id="14" name="Rectangle à coins arrondis 13"/>
        <xdr:cNvSpPr/>
      </xdr:nvSpPr>
      <xdr:spPr>
        <a:xfrm>
          <a:off x="6134100" y="657225"/>
          <a:ext cx="3286124" cy="45720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800"/>
            <a:t>Date de Début de la Simulation</a:t>
          </a:r>
        </a:p>
      </xdr:txBody>
    </xdr:sp>
    <xdr:clientData/>
  </xdr:twoCellAnchor>
  <xdr:twoCellAnchor>
    <xdr:from>
      <xdr:col>0</xdr:col>
      <xdr:colOff>276225</xdr:colOff>
      <xdr:row>11</xdr:row>
      <xdr:rowOff>76200</xdr:rowOff>
    </xdr:from>
    <xdr:to>
      <xdr:col>4</xdr:col>
      <xdr:colOff>95250</xdr:colOff>
      <xdr:row>13</xdr:row>
      <xdr:rowOff>152401</xdr:rowOff>
    </xdr:to>
    <xdr:sp macro="[0]!comande" textlink="">
      <xdr:nvSpPr>
        <xdr:cNvPr id="15" name="Rectangle à coins arrondis 14"/>
        <xdr:cNvSpPr/>
      </xdr:nvSpPr>
      <xdr:spPr>
        <a:xfrm>
          <a:off x="276225" y="2171700"/>
          <a:ext cx="2867025" cy="45720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800"/>
            <a:t>Ajouter un</a:t>
          </a:r>
          <a:r>
            <a:rPr lang="fr-FR" sz="1800" baseline="0"/>
            <a:t> OF</a:t>
          </a:r>
          <a:endParaRPr lang="fr-FR" sz="1800"/>
        </a:p>
      </xdr:txBody>
    </xdr:sp>
    <xdr:clientData/>
  </xdr:twoCellAnchor>
  <xdr:twoCellAnchor>
    <xdr:from>
      <xdr:col>5</xdr:col>
      <xdr:colOff>266702</xdr:colOff>
      <xdr:row>11</xdr:row>
      <xdr:rowOff>76200</xdr:rowOff>
    </xdr:from>
    <xdr:to>
      <xdr:col>7</xdr:col>
      <xdr:colOff>1590676</xdr:colOff>
      <xdr:row>13</xdr:row>
      <xdr:rowOff>142877</xdr:rowOff>
    </xdr:to>
    <xdr:sp macro="[0]!Arriver" textlink="">
      <xdr:nvSpPr>
        <xdr:cNvPr id="16" name="Rectangle à coins arrondis 15"/>
        <xdr:cNvSpPr/>
      </xdr:nvSpPr>
      <xdr:spPr>
        <a:xfrm>
          <a:off x="3714752" y="2171700"/>
          <a:ext cx="3362324" cy="447677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800"/>
            <a:t>Echange de JORF avec exterieur</a:t>
          </a:r>
        </a:p>
      </xdr:txBody>
    </xdr:sp>
    <xdr:clientData/>
  </xdr:twoCellAnchor>
  <xdr:twoCellAnchor>
    <xdr:from>
      <xdr:col>8</xdr:col>
      <xdr:colOff>371476</xdr:colOff>
      <xdr:row>11</xdr:row>
      <xdr:rowOff>85726</xdr:rowOff>
    </xdr:from>
    <xdr:to>
      <xdr:col>8</xdr:col>
      <xdr:colOff>2352676</xdr:colOff>
      <xdr:row>13</xdr:row>
      <xdr:rowOff>152401</xdr:rowOff>
    </xdr:to>
    <xdr:sp macro="[0]!maintenances" textlink="">
      <xdr:nvSpPr>
        <xdr:cNvPr id="17" name="Rectangle à coins arrondis 16"/>
        <xdr:cNvSpPr/>
      </xdr:nvSpPr>
      <xdr:spPr>
        <a:xfrm>
          <a:off x="7753351" y="2181226"/>
          <a:ext cx="1981200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800"/>
            <a:t>Maintenances</a:t>
          </a:r>
        </a:p>
      </xdr:txBody>
    </xdr:sp>
    <xdr:clientData/>
  </xdr:twoCellAnchor>
  <xdr:twoCellAnchor>
    <xdr:from>
      <xdr:col>10</xdr:col>
      <xdr:colOff>295275</xdr:colOff>
      <xdr:row>11</xdr:row>
      <xdr:rowOff>66676</xdr:rowOff>
    </xdr:from>
    <xdr:to>
      <xdr:col>10</xdr:col>
      <xdr:colOff>1800225</xdr:colOff>
      <xdr:row>13</xdr:row>
      <xdr:rowOff>114301</xdr:rowOff>
    </xdr:to>
    <xdr:sp macro="[0]!_xludf.save" textlink="">
      <xdr:nvSpPr>
        <xdr:cNvPr id="18" name="Rectangle à coins arrondis 17"/>
        <xdr:cNvSpPr/>
      </xdr:nvSpPr>
      <xdr:spPr>
        <a:xfrm>
          <a:off x="15497175" y="2162176"/>
          <a:ext cx="1504950" cy="4286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Enregistrer sous</a:t>
          </a:r>
        </a:p>
      </xdr:txBody>
    </xdr:sp>
    <xdr:clientData/>
  </xdr:twoCellAnchor>
  <xdr:twoCellAnchor>
    <xdr:from>
      <xdr:col>9</xdr:col>
      <xdr:colOff>209550</xdr:colOff>
      <xdr:row>11</xdr:row>
      <xdr:rowOff>57151</xdr:rowOff>
    </xdr:from>
    <xdr:to>
      <xdr:col>9</xdr:col>
      <xdr:colOff>4800600</xdr:colOff>
      <xdr:row>13</xdr:row>
      <xdr:rowOff>123827</xdr:rowOff>
    </xdr:to>
    <xdr:sp macro="[0]!regimeMarche" textlink="">
      <xdr:nvSpPr>
        <xdr:cNvPr id="19" name="Rectangle à coins arrondis 18"/>
        <xdr:cNvSpPr/>
      </xdr:nvSpPr>
      <xdr:spPr>
        <a:xfrm>
          <a:off x="10344150" y="2152651"/>
          <a:ext cx="4591050" cy="447676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800"/>
            <a:t>disponibilité des lignes et régimes de marche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K20"/>
  <sheetViews>
    <sheetView topLeftCell="G1" workbookViewId="0">
      <selection activeCell="H20" sqref="H20"/>
    </sheetView>
  </sheetViews>
  <sheetFormatPr baseColWidth="10" defaultRowHeight="14.5" x14ac:dyDescent="0.35"/>
  <cols>
    <col min="5" max="5" width="6" customWidth="1"/>
    <col min="7" max="7" width="19.1796875" customWidth="1"/>
    <col min="8" max="8" width="28.453125" customWidth="1"/>
    <col min="9" max="9" width="41.26953125" customWidth="1"/>
    <col min="10" max="10" width="76" customWidth="1"/>
    <col min="11" max="11" width="31.26953125" customWidth="1"/>
  </cols>
  <sheetData>
    <row r="1" spans="1:11" x14ac:dyDescent="0.35">
      <c r="A1" s="613" t="s">
        <v>415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1" x14ac:dyDescent="0.35">
      <c r="A2" s="613"/>
      <c r="B2" s="614"/>
      <c r="C2" s="614"/>
      <c r="D2" s="614"/>
      <c r="E2" s="614"/>
      <c r="F2" s="614"/>
      <c r="G2" s="614"/>
      <c r="H2" s="614"/>
      <c r="I2" s="614"/>
      <c r="J2" s="614"/>
      <c r="K2" s="614"/>
    </row>
    <row r="3" spans="1:11" x14ac:dyDescent="0.35">
      <c r="A3" s="615"/>
      <c r="B3" s="616"/>
      <c r="C3" s="616"/>
      <c r="D3" s="616"/>
      <c r="E3" s="616"/>
      <c r="F3" s="616"/>
      <c r="G3" s="616"/>
      <c r="H3" s="616"/>
      <c r="I3" s="616"/>
      <c r="J3" s="616"/>
      <c r="K3" s="616"/>
    </row>
    <row r="4" spans="1:11" x14ac:dyDescent="0.35">
      <c r="A4" s="615"/>
      <c r="B4" s="616"/>
      <c r="C4" s="616"/>
      <c r="D4" s="616"/>
      <c r="E4" s="616"/>
      <c r="F4" s="616"/>
      <c r="G4" s="616"/>
      <c r="H4" s="616"/>
      <c r="I4" s="616"/>
      <c r="J4" s="616"/>
      <c r="K4" s="616"/>
    </row>
    <row r="5" spans="1:11" x14ac:dyDescent="0.35">
      <c r="A5" s="615"/>
      <c r="B5" s="616"/>
      <c r="C5" s="616"/>
      <c r="D5" s="616"/>
      <c r="E5" s="616"/>
      <c r="F5" s="616"/>
      <c r="G5" s="616"/>
      <c r="H5" s="616"/>
      <c r="I5" s="616"/>
      <c r="J5" s="616"/>
      <c r="K5" s="616"/>
    </row>
    <row r="6" spans="1:11" x14ac:dyDescent="0.35">
      <c r="A6" s="615"/>
      <c r="B6" s="616"/>
      <c r="C6" s="616"/>
      <c r="D6" s="616"/>
      <c r="E6" s="616"/>
      <c r="F6" s="616"/>
      <c r="G6" s="616"/>
      <c r="H6" s="616"/>
      <c r="I6" s="616"/>
      <c r="J6" s="616"/>
      <c r="K6" s="616"/>
    </row>
    <row r="7" spans="1:11" x14ac:dyDescent="0.35">
      <c r="A7" s="615"/>
      <c r="B7" s="616"/>
      <c r="C7" s="616"/>
      <c r="D7" s="616"/>
      <c r="E7" s="616"/>
      <c r="F7" s="616"/>
      <c r="G7" s="616"/>
      <c r="H7" s="616"/>
      <c r="I7" s="616"/>
      <c r="J7" s="616"/>
      <c r="K7" s="616"/>
    </row>
    <row r="8" spans="1:11" x14ac:dyDescent="0.35">
      <c r="A8" s="617"/>
      <c r="B8" s="618"/>
      <c r="C8" s="618"/>
      <c r="D8" s="618"/>
      <c r="E8" s="618"/>
      <c r="F8" s="618"/>
      <c r="G8" s="618"/>
      <c r="H8" s="618"/>
      <c r="I8" s="618"/>
      <c r="J8" s="618"/>
      <c r="K8" s="618"/>
    </row>
    <row r="9" spans="1:11" x14ac:dyDescent="0.35">
      <c r="A9" s="619"/>
      <c r="B9" s="620"/>
      <c r="C9" s="620"/>
      <c r="D9" s="620"/>
      <c r="E9" s="620"/>
      <c r="F9" s="625"/>
      <c r="G9" s="626"/>
      <c r="H9" s="626"/>
      <c r="I9" s="276"/>
      <c r="J9" s="277"/>
      <c r="K9" s="276"/>
    </row>
    <row r="10" spans="1:11" x14ac:dyDescent="0.35">
      <c r="A10" s="621"/>
      <c r="B10" s="622"/>
      <c r="C10" s="622"/>
      <c r="D10" s="622"/>
      <c r="E10" s="622"/>
      <c r="F10" s="278"/>
      <c r="G10" s="278"/>
      <c r="H10" s="278"/>
      <c r="I10" s="279"/>
      <c r="J10" s="278"/>
      <c r="K10" s="279"/>
    </row>
    <row r="11" spans="1:11" x14ac:dyDescent="0.35">
      <c r="A11" s="621"/>
      <c r="B11" s="622"/>
      <c r="C11" s="622"/>
      <c r="D11" s="622"/>
      <c r="E11" s="622"/>
      <c r="F11" s="280"/>
      <c r="G11" s="278"/>
      <c r="H11" s="278"/>
      <c r="I11" s="279"/>
      <c r="J11" s="280"/>
      <c r="K11" s="279"/>
    </row>
    <row r="12" spans="1:11" x14ac:dyDescent="0.35">
      <c r="A12" s="621"/>
      <c r="B12" s="622"/>
      <c r="C12" s="622"/>
      <c r="D12" s="622"/>
      <c r="E12" s="622"/>
      <c r="F12" s="278"/>
      <c r="G12" s="278"/>
      <c r="H12" s="278"/>
      <c r="I12" s="279"/>
      <c r="J12" s="278"/>
      <c r="K12" s="279"/>
    </row>
    <row r="13" spans="1:11" x14ac:dyDescent="0.35">
      <c r="A13" s="621"/>
      <c r="B13" s="622"/>
      <c r="C13" s="622"/>
      <c r="D13" s="622"/>
      <c r="E13" s="622"/>
      <c r="F13" s="278"/>
      <c r="G13" s="278"/>
      <c r="H13" s="278"/>
      <c r="I13" s="279"/>
      <c r="J13" s="278"/>
      <c r="K13" s="279"/>
    </row>
    <row r="14" spans="1:11" x14ac:dyDescent="0.35">
      <c r="A14" s="621"/>
      <c r="B14" s="622"/>
      <c r="C14" s="622"/>
      <c r="D14" s="622"/>
      <c r="E14" s="622"/>
      <c r="F14" s="278"/>
      <c r="G14" s="278"/>
      <c r="H14" s="278"/>
      <c r="I14" s="279"/>
      <c r="J14" s="278"/>
      <c r="K14" s="279"/>
    </row>
    <row r="15" spans="1:11" x14ac:dyDescent="0.35">
      <c r="A15" s="623"/>
      <c r="B15" s="624"/>
      <c r="C15" s="624"/>
      <c r="D15" s="624"/>
      <c r="E15" s="624"/>
      <c r="F15" s="281"/>
      <c r="G15" s="281"/>
      <c r="H15" s="281"/>
      <c r="I15" s="282"/>
      <c r="J15" s="281"/>
      <c r="K15" s="282"/>
    </row>
    <row r="20" spans="9:9" x14ac:dyDescent="0.35">
      <c r="I20" s="6">
        <v>42570</v>
      </c>
    </row>
  </sheetData>
  <mergeCells count="4">
    <mergeCell ref="A1:K2"/>
    <mergeCell ref="A3:K8"/>
    <mergeCell ref="A9:E15"/>
    <mergeCell ref="F9:H9"/>
  </mergeCells>
  <pageMargins left="0.7" right="0.7" top="0.75" bottom="0.75" header="0.3" footer="0.3"/>
  <customProperties>
    <customPr name="LastActive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AF87"/>
  <sheetViews>
    <sheetView zoomScaleNormal="100" workbookViewId="0">
      <selection activeCell="H10" sqref="H10"/>
    </sheetView>
  </sheetViews>
  <sheetFormatPr baseColWidth="10" defaultRowHeight="14.5" x14ac:dyDescent="0.35"/>
  <cols>
    <col min="1" max="1" width="21.453125" customWidth="1"/>
    <col min="2" max="2" width="16.54296875" customWidth="1"/>
    <col min="3" max="3" width="16.1796875" customWidth="1"/>
    <col min="4" max="4" width="14.453125" customWidth="1"/>
    <col min="5" max="5" width="17.81640625" customWidth="1"/>
    <col min="6" max="6" width="14.54296875" style="1" customWidth="1"/>
    <col min="7" max="7" width="7.81640625" customWidth="1"/>
    <col min="8" max="8" width="8.7265625" customWidth="1"/>
    <col min="9" max="9" width="12.1796875" style="1" customWidth="1"/>
    <col min="10" max="10" width="11.453125" style="2"/>
    <col min="11" max="11" width="10.453125" customWidth="1"/>
    <col min="12" max="17" width="8.54296875" customWidth="1"/>
    <col min="18" max="24" width="8.7265625" customWidth="1"/>
    <col min="25" max="25" width="12.54296875" customWidth="1"/>
    <col min="26" max="26" width="16" style="1" customWidth="1"/>
    <col min="27" max="28" width="8.7265625" style="91" customWidth="1"/>
    <col min="30" max="30" width="11" style="1"/>
    <col min="34" max="34" width="22.54296875" customWidth="1"/>
    <col min="35" max="35" width="37.81640625" customWidth="1"/>
  </cols>
  <sheetData>
    <row r="1" spans="1:32" ht="49.5" customHeight="1" x14ac:dyDescent="0.35">
      <c r="A1">
        <f>AC2</f>
        <v>0</v>
      </c>
      <c r="B1" t="s">
        <v>145</v>
      </c>
      <c r="D1" s="22" t="s">
        <v>155</v>
      </c>
      <c r="E1" s="103" t="s">
        <v>157</v>
      </c>
      <c r="J1" s="106" t="s">
        <v>295</v>
      </c>
      <c r="K1" s="627" t="s">
        <v>160</v>
      </c>
      <c r="L1" s="627"/>
      <c r="M1" s="627"/>
      <c r="N1" s="627"/>
      <c r="O1" s="627"/>
      <c r="P1" s="627"/>
      <c r="Q1" s="627"/>
      <c r="R1" s="628" t="s">
        <v>144</v>
      </c>
      <c r="S1" s="628"/>
      <c r="T1" s="628"/>
      <c r="U1" s="628"/>
      <c r="V1" s="628"/>
      <c r="W1" s="628"/>
      <c r="X1" s="628"/>
      <c r="Y1" s="90" t="s">
        <v>146</v>
      </c>
      <c r="Z1" s="245" t="s">
        <v>156</v>
      </c>
      <c r="AA1" s="213" t="s">
        <v>158</v>
      </c>
      <c r="AB1" s="103" t="s">
        <v>159</v>
      </c>
      <c r="AC1" t="s">
        <v>412</v>
      </c>
    </row>
    <row r="2" spans="1:32" s="338" customFormat="1" ht="53.25" customHeight="1" x14ac:dyDescent="0.35">
      <c r="A2" s="338" t="s">
        <v>58</v>
      </c>
      <c r="B2" s="339" t="s">
        <v>69</v>
      </c>
      <c r="C2" s="245" t="s">
        <v>410</v>
      </c>
      <c r="D2" s="251" t="s">
        <v>408</v>
      </c>
      <c r="E2" s="245"/>
      <c r="F2" s="245" t="s">
        <v>409</v>
      </c>
      <c r="G2" s="245" t="s">
        <v>444</v>
      </c>
      <c r="H2" s="340" t="s">
        <v>104</v>
      </c>
      <c r="I2" s="245" t="s">
        <v>407</v>
      </c>
      <c r="J2" s="191"/>
      <c r="K2" s="340" t="s">
        <v>60</v>
      </c>
      <c r="L2" s="340" t="s">
        <v>61</v>
      </c>
      <c r="M2" s="340" t="s">
        <v>140</v>
      </c>
      <c r="N2" s="340" t="s">
        <v>7</v>
      </c>
      <c r="O2" s="341" t="s">
        <v>141</v>
      </c>
      <c r="P2" s="341" t="s">
        <v>142</v>
      </c>
      <c r="Q2" s="341" t="s">
        <v>64</v>
      </c>
      <c r="R2" s="340" t="s">
        <v>60</v>
      </c>
      <c r="S2" s="340" t="s">
        <v>61</v>
      </c>
      <c r="T2" s="340" t="s">
        <v>140</v>
      </c>
      <c r="U2" s="340" t="s">
        <v>7</v>
      </c>
      <c r="V2" s="341" t="s">
        <v>141</v>
      </c>
      <c r="W2" s="341" t="s">
        <v>142</v>
      </c>
      <c r="X2" s="341" t="s">
        <v>64</v>
      </c>
      <c r="Y2" s="340"/>
      <c r="Z2" s="245"/>
      <c r="AA2" s="245"/>
      <c r="AB2" s="245"/>
      <c r="AC2" s="338">
        <f>SUM(AC3:AC46)</f>
        <v>0</v>
      </c>
      <c r="AD2" s="1" t="s">
        <v>445</v>
      </c>
    </row>
    <row r="3" spans="1:32" x14ac:dyDescent="0.35">
      <c r="A3" s="77" t="str">
        <f>IF(Paramétrage!A134&lt;&gt;"",Paramétrage!A134,"")</f>
        <v/>
      </c>
      <c r="B3" s="77" t="str">
        <f>IF(Paramétrage!C134&gt;0,Paramétrage!C134,"")</f>
        <v/>
      </c>
      <c r="C3" s="1" t="str">
        <f>IF(A3&lt;&gt;"",VLOOKUP(A3,NOMENCLATURE,4,FALSE),"")</f>
        <v/>
      </c>
      <c r="D3" s="77" t="str">
        <f>IF(B3&lt;&gt;"",IF($G3&lt;4,VLOOKUP($A3,[0]!NOMENCLATURE_107,4,FALSE),VLOOKUP($A3,[0]!NOMENCLATURE_07,4,FALSE))*IF($G3&lt;4,VLOOKUP($A3,[0]!NOMENCLATURE_107,5,FALSE),VLOOKUP($A3,[0]!NOMENCLATURE_07,5,FALSE))*I3,"")</f>
        <v/>
      </c>
      <c r="E3" s="252" t="str">
        <f>IF(B3&lt;&gt;"",ROUNDUP(B3*1000/AA3/D3,0),"")</f>
        <v/>
      </c>
      <c r="F3" s="1" t="str">
        <f t="shared" ref="F3:F34" si="0">IF(A3&lt;&gt;"",VLOOKUP(A3,NOMENCLATURE,4,FALSE),"")</f>
        <v/>
      </c>
      <c r="G3" s="1" t="str">
        <f>IF(B3&lt;&gt;"",Paramétrage!B134,"")</f>
        <v/>
      </c>
      <c r="H3" s="1" t="str">
        <f>IF(B3&lt;&gt;"",VLOOKUP(A3,[0]!NOMENCLATURE,4,FALSE),"")</f>
        <v/>
      </c>
      <c r="I3" s="1" t="str">
        <f>IF(B3&lt;&gt;"",LOOKUP(G3,Paramétrage!D$105:D$111,Paramétrage!B$105:B$111),"")</f>
        <v/>
      </c>
      <c r="J3" s="2" t="str">
        <f>IF(B3&lt;&gt;"",1,"")</f>
        <v/>
      </c>
      <c r="K3" s="104" t="str">
        <f>IF(B3&lt;&gt;"",IF($G3&lt;4,VLOOKUP($A3,[0]!NOMENCLATURE_107,6,FALSE)*$D3*VLOOKUP($A3,[0]!NOMENCLATURE_107,2,FALSE)/1000,VLOOKUP($A3,[0]!NOMENCLATURE_07,6,FALSE)*$D3*VLOOKUP($A3,[0]!NOMENCLATURE_07,2,FALSE)/1000),"")</f>
        <v/>
      </c>
      <c r="L3" s="104" t="str">
        <f>IF(B3&lt;&gt;"",IF($G3&lt;4,VLOOKUP($A3,[0]!NOMENCLATURE_107,7,FALSE)*$D3*VLOOKUP($A3,[0]!NOMENCLATURE_107,2,FALSE)/1000,VLOOKUP($A3,[0]!NOMENCLATURE_07,7,FALSE)*$D3*VLOOKUP($A3,[0]!NOMENCLATURE_07,2,FALSE)/1000),"")</f>
        <v/>
      </c>
      <c r="M3" s="104" t="str">
        <f>IF(B3&lt;&gt;"",IF($G3&lt;4,VLOOKUP($A3,[0]!NOMENCLATURE_107,8,FALSE)*$D3*VLOOKUP($A3,[0]!NOMENCLATURE_107,2,FALSE)/1000,VLOOKUP($A3,[0]!NOMENCLATURE_07,8,FALSE)*$D3*VLOOKUP($A3,[0]!NOMENCLATURE_07,2,FALSE)/1000),"")</f>
        <v/>
      </c>
      <c r="N3" s="104" t="str">
        <f>IF(B3&lt;&gt;"",IF($G3&lt;4,VLOOKUP($A3,[0]!NOMENCLATURE_107,9,FALSE)*$D3*VLOOKUP($A3,[0]!NOMENCLATURE_107,2,FALSE)/1000,VLOOKUP($A3,[0]!NOMENCLATURE_07,9,FALSE)*$D3*VLOOKUP($A3,[0]!NOMENCLATURE_07,2,FALSE)/1000),"")</f>
        <v/>
      </c>
      <c r="O3" s="77" t="str">
        <f>IF(B3&lt;&gt;"",1,"")</f>
        <v/>
      </c>
      <c r="P3" s="77" t="str">
        <f>IF(B3&lt;&gt;"",1,"")</f>
        <v/>
      </c>
      <c r="Q3" s="77" t="str">
        <f>IF(B3&lt;&gt;"",1,"")</f>
        <v/>
      </c>
      <c r="R3" s="1" t="str">
        <f>IF(K3&lt;&gt;"",IF(K3&gt;0,1,0),"")</f>
        <v/>
      </c>
      <c r="S3" s="1" t="str">
        <f t="shared" ref="S3:X10" si="1">IF(L3&lt;&gt;"",IF(L3&gt;0,1,0),"")</f>
        <v/>
      </c>
      <c r="T3" s="1" t="str">
        <f t="shared" si="1"/>
        <v/>
      </c>
      <c r="U3" s="1" t="str">
        <f t="shared" si="1"/>
        <v/>
      </c>
      <c r="V3" s="77" t="str">
        <f t="shared" si="1"/>
        <v/>
      </c>
      <c r="W3" s="77" t="str">
        <f t="shared" si="1"/>
        <v/>
      </c>
      <c r="X3" s="77" t="str">
        <f>IF(Q3&lt;&gt;"",IF(Q3&gt;0,1,0),"")</f>
        <v/>
      </c>
      <c r="Y3" s="1" t="str">
        <f>IF(B3&lt;&gt;"",Paramétrage!D134,"")</f>
        <v/>
      </c>
      <c r="Z3" s="1" t="str">
        <f>IF(B3&lt;&gt;"",B3/E3,"")</f>
        <v/>
      </c>
      <c r="AA3" s="91" t="str">
        <f>IF(B3&lt;&gt;"",IF($G3&lt;4,VLOOKUP($A3,[0]!NOMENCLATURE_107,2,FALSE),VLOOKUP($A3,[0]!NOMENCLATURE_07,2,FALSE)),"")</f>
        <v/>
      </c>
      <c r="AB3" s="91" t="str">
        <f>IF(B3&lt;&gt;"",IF($G3&lt;4,VLOOKUP($A3,[0]!NOMENCLATURE_107,3,FALSE),VLOOKUP($A3,[0]!NOMENCLATURE_07,3,FALSE)),"")</f>
        <v/>
      </c>
      <c r="AC3" t="str">
        <f>IF(B3&lt;&gt;"",1,"")</f>
        <v/>
      </c>
      <c r="AD3" s="1" t="str">
        <f>IF(B3&lt;&gt;"",36+G3,"")</f>
        <v/>
      </c>
    </row>
    <row r="4" spans="1:32" x14ac:dyDescent="0.35">
      <c r="A4" s="77" t="str">
        <f>IF(Paramétrage!A135&lt;&gt;"",Paramétrage!A135,"")</f>
        <v/>
      </c>
      <c r="B4" s="77" t="str">
        <f>IF(Paramétrage!C135&gt;0,Paramétrage!C135,"")</f>
        <v/>
      </c>
      <c r="C4" s="1" t="str">
        <f t="shared" ref="C4:C51" si="2">IF(B4&lt;&gt;"",VLOOKUP(A4,NOMENCLATURE,4,FALSE),"")</f>
        <v/>
      </c>
      <c r="D4" s="77" t="str">
        <f>IF(B4&lt;&gt;"",IF($G4&lt;4,VLOOKUP($A4,[0]!NOMENCLATURE_107,4,FALSE),VLOOKUP($A4,[0]!NOMENCLATURE_07,4,FALSE))*IF($G4&lt;4,VLOOKUP($A4,[0]!NOMENCLATURE_107,5,FALSE),VLOOKUP($A4,[0]!NOMENCLATURE_07,5,FALSE))*I4,"")</f>
        <v/>
      </c>
      <c r="E4" s="252" t="str">
        <f>IF(B4&lt;&gt;"",ROUNDUP(B4*1000/AA4/D4,0),"")</f>
        <v/>
      </c>
      <c r="F4" s="1" t="str">
        <f t="shared" si="0"/>
        <v/>
      </c>
      <c r="G4" s="1" t="str">
        <f>IF(B4&lt;&gt;"",Paramétrage!B135,"")</f>
        <v/>
      </c>
      <c r="H4" s="1" t="str">
        <f>IF(B4&lt;&gt;"",VLOOKUP(A4,[0]!NOMENCLATURE,4,FALSE),"")</f>
        <v/>
      </c>
      <c r="I4" s="1" t="str">
        <f>IF(B4&lt;&gt;"",LOOKUP(G4,Paramétrage!D$105:D$111,Paramétrage!B$105:B$111),"")</f>
        <v/>
      </c>
      <c r="J4" s="2" t="str">
        <f>IF(B4&lt;&gt;"",1+J3,"")</f>
        <v/>
      </c>
      <c r="K4" s="104" t="str">
        <f>IF(B4&lt;&gt;"",IF($G4&lt;4,VLOOKUP($A4,[0]!NOMENCLATURE_107,6,FALSE)*$D4*VLOOKUP($A4,[0]!NOMENCLATURE_107,2,FALSE)/1000,VLOOKUP($A4,[0]!NOMENCLATURE_07,6,FALSE)*$D4*VLOOKUP($A4,[0]!NOMENCLATURE_07,2,FALSE)/1000),"")</f>
        <v/>
      </c>
      <c r="L4" s="104" t="str">
        <f>IF(B4&lt;&gt;"",IF($G4&lt;4,VLOOKUP($A4,[0]!NOMENCLATURE_107,7,FALSE)*$D4*VLOOKUP($A4,[0]!NOMENCLATURE_107,2,FALSE)/1000,VLOOKUP($A4,[0]!NOMENCLATURE_07,7,FALSE)*$D4*VLOOKUP($A4,[0]!NOMENCLATURE_07,2,FALSE)/1000),"")</f>
        <v/>
      </c>
      <c r="M4" s="104" t="str">
        <f>IF(B4&lt;&gt;"",IF($G4&lt;4,VLOOKUP($A4,[0]!NOMENCLATURE_107,8,FALSE)*$D4*VLOOKUP($A4,[0]!NOMENCLATURE_107,2,FALSE)/1000,VLOOKUP($A4,[0]!NOMENCLATURE_07,8,FALSE)*$D4*VLOOKUP($A4,[0]!NOMENCLATURE_07,2,FALSE)/1000),"")</f>
        <v/>
      </c>
      <c r="N4" s="104" t="str">
        <f>IF(B4&lt;&gt;"",IF($G4&lt;4,VLOOKUP($A4,[0]!NOMENCLATURE_107,9,FALSE)*$D4*VLOOKUP($A4,[0]!NOMENCLATURE_107,2,FALSE)/1000,VLOOKUP($A4,[0]!NOMENCLATURE_07,9,FALSE)*$D4*VLOOKUP($A4,[0]!NOMENCLATURE_07,2,FALSE)/1000),"")</f>
        <v/>
      </c>
      <c r="O4" s="77" t="str">
        <f t="shared" ref="O4:O51" si="3">IF(B4&lt;&gt;"",1,"")</f>
        <v/>
      </c>
      <c r="P4" s="77" t="str">
        <f t="shared" ref="P4:P51" si="4">IF(B4&lt;&gt;"",1,"")</f>
        <v/>
      </c>
      <c r="Q4" s="77" t="str">
        <f t="shared" ref="Q4:Q51" si="5">IF(B4&lt;&gt;"",1,"")</f>
        <v/>
      </c>
      <c r="R4" s="1" t="str">
        <f t="shared" ref="R4:R9" si="6">IF(K4&lt;&gt;"",IF(K4&gt;0,1,0),"")</f>
        <v/>
      </c>
      <c r="S4" s="1" t="str">
        <f t="shared" si="1"/>
        <v/>
      </c>
      <c r="T4" s="1" t="str">
        <f t="shared" si="1"/>
        <v/>
      </c>
      <c r="U4" s="1" t="str">
        <f t="shared" si="1"/>
        <v/>
      </c>
      <c r="V4" s="77" t="str">
        <f t="shared" si="1"/>
        <v/>
      </c>
      <c r="W4" s="77" t="str">
        <f t="shared" si="1"/>
        <v/>
      </c>
      <c r="X4" s="77" t="str">
        <f t="shared" si="1"/>
        <v/>
      </c>
      <c r="Y4" s="1" t="str">
        <f>IF(B4&lt;&gt;"",Paramétrage!D135,"")</f>
        <v/>
      </c>
      <c r="Z4" s="1" t="str">
        <f t="shared" ref="Z4:Z51" si="7">IF(B4&lt;&gt;"",B4/E4,"")</f>
        <v/>
      </c>
      <c r="AA4" s="91" t="str">
        <f>IF(B4&lt;&gt;"",IF($G4&lt;4,VLOOKUP($A4,[0]!NOMENCLATURE_107,2,FALSE),VLOOKUP($A4,[0]!NOMENCLATURE_07,2,FALSE)),"")</f>
        <v/>
      </c>
      <c r="AB4" s="91" t="str">
        <f>IF(B4&lt;&gt;"",IF($G4&lt;4,VLOOKUP($A4,[0]!NOMENCLATURE_107,3,FALSE),VLOOKUP($A4,[0]!NOMENCLATURE_07,3,FALSE)),"")</f>
        <v/>
      </c>
      <c r="AC4" t="str">
        <f t="shared" ref="AC4:AC51" si="8">IF(B4&lt;&gt;"",1,"")</f>
        <v/>
      </c>
      <c r="AD4" s="1" t="str">
        <f t="shared" ref="AD4:AD51" si="9">IF(B4&lt;&gt;"",36+G4,"")</f>
        <v/>
      </c>
      <c r="AF4">
        <f>43200/2000/60</f>
        <v>0.36000000000000004</v>
      </c>
    </row>
    <row r="5" spans="1:32" x14ac:dyDescent="0.35">
      <c r="A5" s="77" t="str">
        <f>IF(Paramétrage!A136&lt;&gt;"",Paramétrage!A136,"")</f>
        <v/>
      </c>
      <c r="B5" s="77" t="str">
        <f>IF(Paramétrage!C136&gt;0,Paramétrage!C136,"")</f>
        <v/>
      </c>
      <c r="C5" s="1" t="str">
        <f t="shared" si="2"/>
        <v/>
      </c>
      <c r="D5" s="77" t="str">
        <f>IF(B5&lt;&gt;"",IF($G5&lt;4,VLOOKUP($A5,[0]!NOMENCLATURE_107,4,FALSE),VLOOKUP($A5,[0]!NOMENCLATURE_07,4,FALSE))*IF($G5&lt;4,VLOOKUP($A5,[0]!NOMENCLATURE_107,5,FALSE),VLOOKUP($A5,[0]!NOMENCLATURE_07,5,FALSE))*I5,"")</f>
        <v/>
      </c>
      <c r="E5" s="252" t="str">
        <f t="shared" ref="E5:E51" si="10">IF(B5&lt;&gt;"",ROUNDUP(B5*1000/AA5/D5,0),"")</f>
        <v/>
      </c>
      <c r="F5" s="1" t="str">
        <f t="shared" si="0"/>
        <v/>
      </c>
      <c r="G5" s="1" t="str">
        <f>IF(B5&lt;&gt;"",Paramétrage!B136,"")</f>
        <v/>
      </c>
      <c r="H5" s="1" t="str">
        <f>IF(B5&lt;&gt;"",VLOOKUP(A5,[0]!NOMENCLATURE,4,FALSE),"")</f>
        <v/>
      </c>
      <c r="I5" s="1" t="str">
        <f>IF(B5&lt;&gt;"",LOOKUP(G5,Paramétrage!D$105:D$111,Paramétrage!B$105:B$111),"")</f>
        <v/>
      </c>
      <c r="J5" s="2" t="str">
        <f t="shared" ref="J5:J51" si="11">IF(B5&lt;&gt;"",1+J4,"")</f>
        <v/>
      </c>
      <c r="K5" s="104" t="str">
        <f>IF(B5&lt;&gt;"",IF($G5&lt;4,VLOOKUP($A5,[0]!NOMENCLATURE_107,6,FALSE)*$D5*VLOOKUP($A5,[0]!NOMENCLATURE_107,2,FALSE)/1000,VLOOKUP($A5,[0]!NOMENCLATURE_07,6,FALSE)*$D5*VLOOKUP($A5,[0]!NOMENCLATURE_07,2,FALSE)/1000),"")</f>
        <v/>
      </c>
      <c r="L5" s="104" t="str">
        <f>IF(B5&lt;&gt;"",IF($G5&lt;4,VLOOKUP($A5,[0]!NOMENCLATURE_107,7,FALSE)*$D5*VLOOKUP($A5,[0]!NOMENCLATURE_107,2,FALSE)/1000,VLOOKUP($A5,[0]!NOMENCLATURE_07,7,FALSE)*$D5*VLOOKUP($A5,[0]!NOMENCLATURE_07,2,FALSE)/1000),"")</f>
        <v/>
      </c>
      <c r="M5" s="104" t="str">
        <f>IF(B5&lt;&gt;"",IF($G5&lt;4,VLOOKUP($A5,[0]!NOMENCLATURE_107,8,FALSE)*$D5*VLOOKUP($A5,[0]!NOMENCLATURE_107,2,FALSE)/1000,VLOOKUP($A5,[0]!NOMENCLATURE_07,8,FALSE)*$D5*VLOOKUP($A5,[0]!NOMENCLATURE_07,2,FALSE)/1000),"")</f>
        <v/>
      </c>
      <c r="N5" s="104" t="str">
        <f>IF(B5&lt;&gt;"",IF($G5&lt;4,VLOOKUP($A5,[0]!NOMENCLATURE_107,9,FALSE)*$D5*VLOOKUP($A5,[0]!NOMENCLATURE_107,2,FALSE)/1000,VLOOKUP($A5,[0]!NOMENCLATURE_07,9,FALSE)*$D5*VLOOKUP($A5,[0]!NOMENCLATURE_07,2,FALSE)/1000),"")</f>
        <v/>
      </c>
      <c r="O5" s="77" t="str">
        <f t="shared" si="3"/>
        <v/>
      </c>
      <c r="P5" s="77" t="str">
        <f t="shared" si="4"/>
        <v/>
      </c>
      <c r="Q5" s="77" t="str">
        <f t="shared" si="5"/>
        <v/>
      </c>
      <c r="R5" s="1" t="str">
        <f t="shared" si="6"/>
        <v/>
      </c>
      <c r="S5" s="1" t="str">
        <f t="shared" si="1"/>
        <v/>
      </c>
      <c r="T5" s="1" t="str">
        <f t="shared" si="1"/>
        <v/>
      </c>
      <c r="U5" s="1" t="str">
        <f t="shared" si="1"/>
        <v/>
      </c>
      <c r="V5" s="77" t="str">
        <f t="shared" si="1"/>
        <v/>
      </c>
      <c r="W5" s="77" t="str">
        <f t="shared" si="1"/>
        <v/>
      </c>
      <c r="X5" s="77" t="str">
        <f t="shared" si="1"/>
        <v/>
      </c>
      <c r="Y5" s="1" t="str">
        <f>IF(B5&lt;&gt;"",Paramétrage!D136,"")</f>
        <v/>
      </c>
      <c r="Z5" s="1" t="str">
        <f t="shared" si="7"/>
        <v/>
      </c>
      <c r="AA5" s="91" t="str">
        <f>IF(B5&lt;&gt;"",IF($G5&lt;4,VLOOKUP($A5,[0]!NOMENCLATURE_107,2,FALSE),VLOOKUP($A5,[0]!NOMENCLATURE_07,2,FALSE)),"")</f>
        <v/>
      </c>
      <c r="AB5" s="91" t="str">
        <f>IF(B5&lt;&gt;"",IF($G5&lt;4,VLOOKUP($A5,[0]!NOMENCLATURE_107,3,FALSE),VLOOKUP($A5,[0]!NOMENCLATURE_07,3,FALSE)),"")</f>
        <v/>
      </c>
      <c r="AC5" t="str">
        <f t="shared" si="8"/>
        <v/>
      </c>
      <c r="AD5" s="1" t="str">
        <f t="shared" si="9"/>
        <v/>
      </c>
    </row>
    <row r="6" spans="1:32" x14ac:dyDescent="0.35">
      <c r="A6" s="77" t="str">
        <f>IF(Paramétrage!A137&lt;&gt;"",Paramétrage!A137,"")</f>
        <v/>
      </c>
      <c r="B6" s="77" t="str">
        <f>IF(Paramétrage!C137&gt;0,Paramétrage!C137,"")</f>
        <v/>
      </c>
      <c r="C6" s="1" t="str">
        <f t="shared" si="2"/>
        <v/>
      </c>
      <c r="D6" s="77" t="str">
        <f>IF(B6&lt;&gt;"",IF($G6&lt;4,VLOOKUP($A6,[0]!NOMENCLATURE_107,4,FALSE),VLOOKUP($A6,[0]!NOMENCLATURE_07,4,FALSE))*IF($G6&lt;4,VLOOKUP($A6,[0]!NOMENCLATURE_107,5,FALSE),VLOOKUP($A6,[0]!NOMENCLATURE_07,5,FALSE))*I6,"")</f>
        <v/>
      </c>
      <c r="E6" s="252" t="str">
        <f t="shared" si="10"/>
        <v/>
      </c>
      <c r="F6" s="1" t="str">
        <f t="shared" si="0"/>
        <v/>
      </c>
      <c r="G6" s="1" t="str">
        <f>IF(B6&lt;&gt;"",Paramétrage!B137,"")</f>
        <v/>
      </c>
      <c r="H6" s="1" t="str">
        <f>IF(B6&lt;&gt;"",VLOOKUP(A6,[0]!NOMENCLATURE,4,FALSE),"")</f>
        <v/>
      </c>
      <c r="I6" s="1" t="str">
        <f>IF(B6&lt;&gt;"",LOOKUP(G6,Paramétrage!D$105:D$111,Paramétrage!B$105:B$111),"")</f>
        <v/>
      </c>
      <c r="J6" s="2" t="str">
        <f t="shared" si="11"/>
        <v/>
      </c>
      <c r="K6" s="104" t="str">
        <f>IF(B6&lt;&gt;"",IF($G6&lt;4,VLOOKUP($A6,[0]!NOMENCLATURE_107,6,FALSE)*$D6*VLOOKUP($A6,[0]!NOMENCLATURE_107,2,FALSE)/1000,VLOOKUP($A6,[0]!NOMENCLATURE_07,6,FALSE)*$D6*VLOOKUP($A6,[0]!NOMENCLATURE_07,2,FALSE)/1000),"")</f>
        <v/>
      </c>
      <c r="L6" s="104" t="str">
        <f>IF(B6&lt;&gt;"",IF($G6&lt;4,VLOOKUP($A6,[0]!NOMENCLATURE_107,7,FALSE)*$D6*VLOOKUP($A6,[0]!NOMENCLATURE_107,2,FALSE)/1000,VLOOKUP($A6,[0]!NOMENCLATURE_07,7,FALSE)*$D6*VLOOKUP($A6,[0]!NOMENCLATURE_07,2,FALSE)/1000),"")</f>
        <v/>
      </c>
      <c r="M6" s="104" t="str">
        <f>IF(B6&lt;&gt;"",IF($G6&lt;4,VLOOKUP($A6,[0]!NOMENCLATURE_107,8,FALSE)*$D6*VLOOKUP($A6,[0]!NOMENCLATURE_107,2,FALSE)/1000,VLOOKUP($A6,[0]!NOMENCLATURE_07,8,FALSE)*$D6*VLOOKUP($A6,[0]!NOMENCLATURE_07,2,FALSE)/1000),"")</f>
        <v/>
      </c>
      <c r="N6" s="104" t="str">
        <f>IF(B6&lt;&gt;"",IF($G6&lt;4,VLOOKUP($A6,[0]!NOMENCLATURE_107,9,FALSE)*$D6*VLOOKUP($A6,[0]!NOMENCLATURE_107,2,FALSE)/1000,VLOOKUP($A6,[0]!NOMENCLATURE_07,9,FALSE)*$D6*VLOOKUP($A6,[0]!NOMENCLATURE_07,2,FALSE)/1000),"")</f>
        <v/>
      </c>
      <c r="O6" s="77" t="str">
        <f t="shared" si="3"/>
        <v/>
      </c>
      <c r="P6" s="77" t="str">
        <f t="shared" si="4"/>
        <v/>
      </c>
      <c r="Q6" s="77" t="str">
        <f t="shared" si="5"/>
        <v/>
      </c>
      <c r="R6" s="1" t="str">
        <f t="shared" si="6"/>
        <v/>
      </c>
      <c r="S6" s="1" t="str">
        <f t="shared" si="1"/>
        <v/>
      </c>
      <c r="T6" s="1" t="str">
        <f t="shared" si="1"/>
        <v/>
      </c>
      <c r="U6" s="1" t="str">
        <f t="shared" si="1"/>
        <v/>
      </c>
      <c r="V6" s="77" t="str">
        <f t="shared" si="1"/>
        <v/>
      </c>
      <c r="W6" s="77" t="str">
        <f t="shared" si="1"/>
        <v/>
      </c>
      <c r="X6" s="77" t="str">
        <f t="shared" si="1"/>
        <v/>
      </c>
      <c r="Y6" s="1" t="str">
        <f>IF(B6&lt;&gt;"",Paramétrage!D137,"")</f>
        <v/>
      </c>
      <c r="Z6" s="1" t="str">
        <f t="shared" si="7"/>
        <v/>
      </c>
      <c r="AA6" s="91" t="str">
        <f>IF(B6&lt;&gt;"",IF($G6&lt;4,VLOOKUP($A6,[0]!NOMENCLATURE_107,2,FALSE),VLOOKUP($A6,[0]!NOMENCLATURE_07,2,FALSE)),"")</f>
        <v/>
      </c>
      <c r="AB6" s="91" t="str">
        <f>IF(B6&lt;&gt;"",IF($G6&lt;4,VLOOKUP($A6,[0]!NOMENCLATURE_107,3,FALSE),VLOOKUP($A6,[0]!NOMENCLATURE_07,3,FALSE)),"")</f>
        <v/>
      </c>
      <c r="AC6" t="str">
        <f t="shared" si="8"/>
        <v/>
      </c>
      <c r="AD6" s="1" t="str">
        <f t="shared" si="9"/>
        <v/>
      </c>
    </row>
    <row r="7" spans="1:32" x14ac:dyDescent="0.35">
      <c r="A7" s="77" t="str">
        <f>IF(Paramétrage!A138&lt;&gt;"",Paramétrage!A138,"")</f>
        <v/>
      </c>
      <c r="B7" s="77" t="str">
        <f>IF(Paramétrage!C138&gt;0,Paramétrage!C138,"")</f>
        <v/>
      </c>
      <c r="C7" s="1" t="str">
        <f t="shared" si="2"/>
        <v/>
      </c>
      <c r="D7" s="77" t="str">
        <f>IF(B7&lt;&gt;"",IF($G7&lt;4,VLOOKUP($A7,[0]!NOMENCLATURE_107,4,FALSE),VLOOKUP($A7,[0]!NOMENCLATURE_07,4,FALSE))*IF($G7&lt;4,VLOOKUP($A7,[0]!NOMENCLATURE_107,5,FALSE),VLOOKUP($A7,[0]!NOMENCLATURE_07,5,FALSE))*I7,"")</f>
        <v/>
      </c>
      <c r="E7" s="252" t="str">
        <f t="shared" si="10"/>
        <v/>
      </c>
      <c r="F7" s="1" t="str">
        <f t="shared" si="0"/>
        <v/>
      </c>
      <c r="G7" s="1" t="str">
        <f>IF(B7&lt;&gt;"",Paramétrage!B138,"")</f>
        <v/>
      </c>
      <c r="H7" s="1" t="str">
        <f>IF(B7&lt;&gt;"",VLOOKUP(A7,[0]!NOMENCLATURE,4,FALSE),"")</f>
        <v/>
      </c>
      <c r="I7" s="1" t="str">
        <f>IF(B7&lt;&gt;"",LOOKUP(G7,Paramétrage!D$105:D$111,Paramétrage!B$105:B$111),"")</f>
        <v/>
      </c>
      <c r="J7" s="2" t="str">
        <f t="shared" si="11"/>
        <v/>
      </c>
      <c r="K7" s="104" t="str">
        <f>IF(B7&lt;&gt;"",IF($G7&lt;4,VLOOKUP($A7,[0]!NOMENCLATURE_107,6,FALSE)*$D7*VLOOKUP($A7,[0]!NOMENCLATURE_107,2,FALSE)/1000,VLOOKUP($A7,[0]!NOMENCLATURE_07,6,FALSE)*$D7*VLOOKUP($A7,[0]!NOMENCLATURE_07,2,FALSE)/1000),"")</f>
        <v/>
      </c>
      <c r="L7" s="104" t="str">
        <f>IF(B7&lt;&gt;"",IF($G7&lt;4,VLOOKUP($A7,[0]!NOMENCLATURE_107,7,FALSE)*$D7*VLOOKUP($A7,[0]!NOMENCLATURE_107,2,FALSE)/1000,VLOOKUP($A7,[0]!NOMENCLATURE_07,7,FALSE)*$D7*VLOOKUP($A7,[0]!NOMENCLATURE_07,2,FALSE)/1000),"")</f>
        <v/>
      </c>
      <c r="M7" s="104" t="str">
        <f>IF(B7&lt;&gt;"",IF($G7&lt;4,VLOOKUP($A7,[0]!NOMENCLATURE_107,8,FALSE)*$D7*VLOOKUP($A7,[0]!NOMENCLATURE_107,2,FALSE)/1000,VLOOKUP($A7,[0]!NOMENCLATURE_07,8,FALSE)*$D7*VLOOKUP($A7,[0]!NOMENCLATURE_07,2,FALSE)/1000),"")</f>
        <v/>
      </c>
      <c r="N7" s="104" t="str">
        <f>IF(B7&lt;&gt;"",IF($G7&lt;4,VLOOKUP($A7,[0]!NOMENCLATURE_107,9,FALSE)*$D7*VLOOKUP($A7,[0]!NOMENCLATURE_107,2,FALSE)/1000,VLOOKUP($A7,[0]!NOMENCLATURE_07,9,FALSE)*$D7*VLOOKUP($A7,[0]!NOMENCLATURE_07,2,FALSE)/1000),"")</f>
        <v/>
      </c>
      <c r="O7" s="77" t="str">
        <f t="shared" si="3"/>
        <v/>
      </c>
      <c r="P7" s="77" t="str">
        <f t="shared" si="4"/>
        <v/>
      </c>
      <c r="Q7" s="77" t="str">
        <f t="shared" si="5"/>
        <v/>
      </c>
      <c r="R7" s="1" t="str">
        <f t="shared" si="6"/>
        <v/>
      </c>
      <c r="S7" s="1" t="str">
        <f t="shared" si="1"/>
        <v/>
      </c>
      <c r="T7" s="1" t="str">
        <f t="shared" si="1"/>
        <v/>
      </c>
      <c r="U7" s="1" t="str">
        <f t="shared" si="1"/>
        <v/>
      </c>
      <c r="V7" s="77" t="str">
        <f t="shared" si="1"/>
        <v/>
      </c>
      <c r="W7" s="77" t="str">
        <f t="shared" si="1"/>
        <v/>
      </c>
      <c r="X7" s="77" t="str">
        <f t="shared" si="1"/>
        <v/>
      </c>
      <c r="Y7" s="1" t="str">
        <f>IF(B7&lt;&gt;"",Paramétrage!D138,"")</f>
        <v/>
      </c>
      <c r="Z7" s="1" t="str">
        <f t="shared" si="7"/>
        <v/>
      </c>
      <c r="AA7" s="91" t="str">
        <f>IF(B7&lt;&gt;"",IF($G7&lt;4,VLOOKUP($A7,[0]!NOMENCLATURE_107,2,FALSE),VLOOKUP($A7,[0]!NOMENCLATURE_07,2,FALSE)),"")</f>
        <v/>
      </c>
      <c r="AB7" s="91" t="str">
        <f>IF(B7&lt;&gt;"",IF($G7&lt;4,VLOOKUP($A7,[0]!NOMENCLATURE_107,3,FALSE),VLOOKUP($A7,[0]!NOMENCLATURE_07,3,FALSE)),"")</f>
        <v/>
      </c>
      <c r="AC7" t="str">
        <f t="shared" si="8"/>
        <v/>
      </c>
      <c r="AD7" s="1" t="str">
        <f t="shared" si="9"/>
        <v/>
      </c>
    </row>
    <row r="8" spans="1:32" x14ac:dyDescent="0.35">
      <c r="A8" s="77" t="str">
        <f>IF(Paramétrage!A139&lt;&gt;"",Paramétrage!A139,"")</f>
        <v/>
      </c>
      <c r="B8" s="77" t="str">
        <f>IF(Paramétrage!C139&gt;0,Paramétrage!C139,"")</f>
        <v/>
      </c>
      <c r="C8" s="1" t="str">
        <f t="shared" si="2"/>
        <v/>
      </c>
      <c r="D8" s="77" t="str">
        <f>IF(B8&lt;&gt;"",IF($G8&lt;4,VLOOKUP($A8,[0]!NOMENCLATURE_107,4,FALSE),VLOOKUP($A8,[0]!NOMENCLATURE_07,4,FALSE))*IF($G8&lt;4,VLOOKUP($A8,[0]!NOMENCLATURE_107,5,FALSE),VLOOKUP($A8,[0]!NOMENCLATURE_07,5,FALSE))*I8,"")</f>
        <v/>
      </c>
      <c r="E8" s="252" t="str">
        <f t="shared" si="10"/>
        <v/>
      </c>
      <c r="F8" s="1" t="str">
        <f t="shared" si="0"/>
        <v/>
      </c>
      <c r="G8" s="1" t="str">
        <f>IF(B8&lt;&gt;"",Paramétrage!B139,"")</f>
        <v/>
      </c>
      <c r="H8" s="1" t="str">
        <f>IF(B8&lt;&gt;"",VLOOKUP(A8,[0]!NOMENCLATURE,4,FALSE),"")</f>
        <v/>
      </c>
      <c r="I8" s="1" t="str">
        <f>IF(B8&lt;&gt;"",LOOKUP(G8,Paramétrage!D$105:D$111,Paramétrage!B$105:B$111),"")</f>
        <v/>
      </c>
      <c r="J8" s="2" t="str">
        <f t="shared" si="11"/>
        <v/>
      </c>
      <c r="K8" s="104" t="str">
        <f>IF(B8&lt;&gt;"",IF($G8&lt;4,VLOOKUP($A8,[0]!NOMENCLATURE_107,6,FALSE)*$D8*VLOOKUP($A8,[0]!NOMENCLATURE_107,2,FALSE)/1000,VLOOKUP($A8,[0]!NOMENCLATURE_07,6,FALSE)*$D8*VLOOKUP($A8,[0]!NOMENCLATURE_07,2,FALSE)/1000),"")</f>
        <v/>
      </c>
      <c r="L8" s="104" t="str">
        <f>IF(B8&lt;&gt;"",IF($G8&lt;4,VLOOKUP($A8,[0]!NOMENCLATURE_107,7,FALSE)*$D8*VLOOKUP($A8,[0]!NOMENCLATURE_107,2,FALSE)/1000,VLOOKUP($A8,[0]!NOMENCLATURE_07,7,FALSE)*$D8*VLOOKUP($A8,[0]!NOMENCLATURE_07,2,FALSE)/1000),"")</f>
        <v/>
      </c>
      <c r="M8" s="104" t="str">
        <f>IF(B8&lt;&gt;"",IF($G8&lt;4,VLOOKUP($A8,[0]!NOMENCLATURE_107,8,FALSE)*$D8*VLOOKUP($A8,[0]!NOMENCLATURE_107,2,FALSE)/1000,VLOOKUP($A8,[0]!NOMENCLATURE_07,8,FALSE)*$D8*VLOOKUP($A8,[0]!NOMENCLATURE_07,2,FALSE)/1000),"")</f>
        <v/>
      </c>
      <c r="N8" s="104" t="str">
        <f>IF(B8&lt;&gt;"",IF($G8&lt;4,VLOOKUP($A8,[0]!NOMENCLATURE_107,9,FALSE)*$D8*VLOOKUP($A8,[0]!NOMENCLATURE_107,2,FALSE)/1000,VLOOKUP($A8,[0]!NOMENCLATURE_07,9,FALSE)*$D8*VLOOKUP($A8,[0]!NOMENCLATURE_07,2,FALSE)/1000),"")</f>
        <v/>
      </c>
      <c r="O8" s="77" t="str">
        <f t="shared" si="3"/>
        <v/>
      </c>
      <c r="P8" s="77" t="str">
        <f t="shared" si="4"/>
        <v/>
      </c>
      <c r="Q8" s="77" t="str">
        <f t="shared" si="5"/>
        <v/>
      </c>
      <c r="R8" s="1" t="str">
        <f t="shared" si="6"/>
        <v/>
      </c>
      <c r="S8" s="1" t="str">
        <f t="shared" si="1"/>
        <v/>
      </c>
      <c r="T8" s="1" t="str">
        <f t="shared" si="1"/>
        <v/>
      </c>
      <c r="U8" s="1" t="str">
        <f t="shared" si="1"/>
        <v/>
      </c>
      <c r="V8" s="77" t="str">
        <f t="shared" si="1"/>
        <v/>
      </c>
      <c r="W8" s="77" t="str">
        <f t="shared" si="1"/>
        <v/>
      </c>
      <c r="X8" s="77" t="str">
        <f t="shared" si="1"/>
        <v/>
      </c>
      <c r="Y8" s="1" t="str">
        <f>IF(B8&lt;&gt;"",Paramétrage!D139,"")</f>
        <v/>
      </c>
      <c r="Z8" s="1" t="str">
        <f t="shared" si="7"/>
        <v/>
      </c>
      <c r="AA8" s="91" t="str">
        <f>IF(B8&lt;&gt;"",IF($G8&lt;4,VLOOKUP($A8,[0]!NOMENCLATURE_107,2,FALSE),VLOOKUP($A8,[0]!NOMENCLATURE_07,2,FALSE)),"")</f>
        <v/>
      </c>
      <c r="AB8" s="91" t="str">
        <f>IF(B8&lt;&gt;"",IF($G8&lt;4,VLOOKUP($A8,[0]!NOMENCLATURE_107,3,FALSE),VLOOKUP($A8,[0]!NOMENCLATURE_07,3,FALSE)),"")</f>
        <v/>
      </c>
      <c r="AC8" t="str">
        <f t="shared" si="8"/>
        <v/>
      </c>
      <c r="AD8" s="1" t="str">
        <f t="shared" si="9"/>
        <v/>
      </c>
    </row>
    <row r="9" spans="1:32" x14ac:dyDescent="0.35">
      <c r="A9" s="77" t="str">
        <f>IF(Paramétrage!A140&lt;&gt;"",Paramétrage!A140,"")</f>
        <v/>
      </c>
      <c r="B9" s="77" t="str">
        <f>IF(Paramétrage!C140&gt;0,Paramétrage!C140,"")</f>
        <v/>
      </c>
      <c r="C9" s="1" t="str">
        <f t="shared" si="2"/>
        <v/>
      </c>
      <c r="D9" s="77" t="str">
        <f>IF(B9&lt;&gt;"",IF($G9&lt;4,VLOOKUP($A9,[0]!NOMENCLATURE_107,4,FALSE),VLOOKUP($A9,[0]!NOMENCLATURE_07,4,FALSE))*IF($G9&lt;4,VLOOKUP($A9,[0]!NOMENCLATURE_107,5,FALSE),VLOOKUP($A9,[0]!NOMENCLATURE_07,5,FALSE))*I9,"")</f>
        <v/>
      </c>
      <c r="E9" s="252" t="str">
        <f t="shared" si="10"/>
        <v/>
      </c>
      <c r="F9" s="1" t="str">
        <f t="shared" si="0"/>
        <v/>
      </c>
      <c r="G9" s="1" t="str">
        <f>IF(B9&lt;&gt;"",Paramétrage!B140,"")</f>
        <v/>
      </c>
      <c r="H9" s="1" t="str">
        <f>IF(B9&lt;&gt;"",VLOOKUP(A9,[0]!NOMENCLATURE,4,FALSE),"")</f>
        <v/>
      </c>
      <c r="I9" s="1" t="str">
        <f>IF(B9&lt;&gt;"",LOOKUP(G9,Paramétrage!D$105:D$111,Paramétrage!B$105:B$111),"")</f>
        <v/>
      </c>
      <c r="J9" s="2" t="str">
        <f t="shared" si="11"/>
        <v/>
      </c>
      <c r="K9" s="104" t="str">
        <f>IF(B9&lt;&gt;"",IF($G9&lt;4,VLOOKUP($A9,[0]!NOMENCLATURE_107,6,FALSE)*$D9*VLOOKUP($A9,[0]!NOMENCLATURE_107,2,FALSE)/1000,VLOOKUP($A9,[0]!NOMENCLATURE_07,6,FALSE)*$D9*VLOOKUP($A9,[0]!NOMENCLATURE_07,2,FALSE)/1000),"")</f>
        <v/>
      </c>
      <c r="L9" s="104" t="str">
        <f>IF(B9&lt;&gt;"",IF($G9&lt;4,VLOOKUP($A9,[0]!NOMENCLATURE_107,7,FALSE)*$D9*VLOOKUP($A9,[0]!NOMENCLATURE_107,2,FALSE)/1000,VLOOKUP($A9,[0]!NOMENCLATURE_07,7,FALSE)*$D9*VLOOKUP($A9,[0]!NOMENCLATURE_07,2,FALSE)/1000),"")</f>
        <v/>
      </c>
      <c r="M9" s="104" t="str">
        <f>IF(B9&lt;&gt;"",IF($G9&lt;4,VLOOKUP($A9,[0]!NOMENCLATURE_107,8,FALSE)*$D9*VLOOKUP($A9,[0]!NOMENCLATURE_107,2,FALSE)/1000,VLOOKUP($A9,[0]!NOMENCLATURE_07,8,FALSE)*$D9*VLOOKUP($A9,[0]!NOMENCLATURE_07,2,FALSE)/1000),"")</f>
        <v/>
      </c>
      <c r="N9" s="104" t="str">
        <f>IF(B9&lt;&gt;"",IF($G9&lt;4,VLOOKUP($A9,[0]!NOMENCLATURE_107,9,FALSE)*$D9*VLOOKUP($A9,[0]!NOMENCLATURE_107,2,FALSE)/1000,VLOOKUP($A9,[0]!NOMENCLATURE_07,9,FALSE)*$D9*VLOOKUP($A9,[0]!NOMENCLATURE_07,2,FALSE)/1000),"")</f>
        <v/>
      </c>
      <c r="O9" s="77" t="str">
        <f t="shared" si="3"/>
        <v/>
      </c>
      <c r="P9" s="77" t="str">
        <f t="shared" si="4"/>
        <v/>
      </c>
      <c r="Q9" s="77" t="str">
        <f t="shared" si="5"/>
        <v/>
      </c>
      <c r="R9" s="1" t="str">
        <f t="shared" si="6"/>
        <v/>
      </c>
      <c r="S9" s="1" t="str">
        <f t="shared" si="1"/>
        <v/>
      </c>
      <c r="T9" s="1" t="str">
        <f t="shared" si="1"/>
        <v/>
      </c>
      <c r="U9" s="1" t="str">
        <f t="shared" si="1"/>
        <v/>
      </c>
      <c r="V9" s="77" t="str">
        <f t="shared" si="1"/>
        <v/>
      </c>
      <c r="W9" s="77" t="str">
        <f t="shared" si="1"/>
        <v/>
      </c>
      <c r="X9" s="77" t="str">
        <f t="shared" si="1"/>
        <v/>
      </c>
      <c r="Y9" s="1" t="str">
        <f>IF(B9&lt;&gt;"",Paramétrage!D140,"")</f>
        <v/>
      </c>
      <c r="Z9" s="1" t="str">
        <f t="shared" si="7"/>
        <v/>
      </c>
      <c r="AA9" s="91" t="str">
        <f>IF(B9&lt;&gt;"",IF($G9&lt;4,VLOOKUP($A9,[0]!NOMENCLATURE_107,2,FALSE),VLOOKUP($A9,[0]!NOMENCLATURE_07,2,FALSE)),"")</f>
        <v/>
      </c>
      <c r="AB9" s="91" t="str">
        <f>IF(B9&lt;&gt;"",IF($G9&lt;4,VLOOKUP($A9,[0]!NOMENCLATURE_107,3,FALSE),VLOOKUP($A9,[0]!NOMENCLATURE_07,3,FALSE)),"")</f>
        <v/>
      </c>
      <c r="AC9" t="str">
        <f t="shared" si="8"/>
        <v/>
      </c>
      <c r="AD9" s="1" t="str">
        <f t="shared" si="9"/>
        <v/>
      </c>
    </row>
    <row r="10" spans="1:32" x14ac:dyDescent="0.35">
      <c r="A10" s="77" t="str">
        <f>IF(Paramétrage!A141&lt;&gt;"",Paramétrage!A141,"")</f>
        <v/>
      </c>
      <c r="B10" s="77" t="str">
        <f>IF(Paramétrage!C141&gt;0,Paramétrage!C141,"")</f>
        <v/>
      </c>
      <c r="C10" s="1" t="str">
        <f t="shared" si="2"/>
        <v/>
      </c>
      <c r="D10" s="77" t="str">
        <f>IF(B10&lt;&gt;"",IF($G10&lt;4,VLOOKUP($A10,[0]!NOMENCLATURE_107,4,FALSE),VLOOKUP($A10,[0]!NOMENCLATURE_07,4,FALSE))*IF($G10&lt;4,VLOOKUP($A10,[0]!NOMENCLATURE_107,5,FALSE),VLOOKUP($A10,[0]!NOMENCLATURE_07,5,FALSE))*I10,"")</f>
        <v/>
      </c>
      <c r="E10" s="252" t="str">
        <f t="shared" si="10"/>
        <v/>
      </c>
      <c r="F10" s="1" t="str">
        <f t="shared" si="0"/>
        <v/>
      </c>
      <c r="G10" s="1" t="str">
        <f>IF(B10&lt;&gt;"",Paramétrage!B141,"")</f>
        <v/>
      </c>
      <c r="H10" s="1" t="str">
        <f>IF(B10&lt;&gt;"",VLOOKUP(A10,[0]!NOMENCLATURE,4,FALSE),"")</f>
        <v/>
      </c>
      <c r="I10" s="1" t="str">
        <f>IF(B10&lt;&gt;"",LOOKUP(G10,Paramétrage!D$105:D$111,Paramétrage!B$105:B$111),"")</f>
        <v/>
      </c>
      <c r="J10" s="2" t="str">
        <f t="shared" si="11"/>
        <v/>
      </c>
      <c r="K10" s="104" t="str">
        <f>IF(B10&lt;&gt;"",IF($G10&lt;4,VLOOKUP($A10,[0]!NOMENCLATURE_107,6,FALSE)*$D10*VLOOKUP($A10,[0]!NOMENCLATURE_107,2,FALSE)/1000,VLOOKUP($A10,[0]!NOMENCLATURE_07,6,FALSE)*$D10*VLOOKUP($A10,[0]!NOMENCLATURE_07,2,FALSE)/1000),"")</f>
        <v/>
      </c>
      <c r="L10" s="104" t="str">
        <f>IF(B10&lt;&gt;"",IF($G10&lt;4,VLOOKUP($A10,[0]!NOMENCLATURE_107,7,FALSE)*$D10*VLOOKUP($A10,[0]!NOMENCLATURE_107,2,FALSE)/1000,VLOOKUP($A10,[0]!NOMENCLATURE_07,7,FALSE)*$D10*VLOOKUP($A10,[0]!NOMENCLATURE_07,2,FALSE)/1000),"")</f>
        <v/>
      </c>
      <c r="M10" s="104" t="str">
        <f>IF(B10&lt;&gt;"",IF($G10&lt;4,VLOOKUP($A10,[0]!NOMENCLATURE_107,8,FALSE)*$D10*VLOOKUP($A10,[0]!NOMENCLATURE_107,2,FALSE)/1000,VLOOKUP($A10,[0]!NOMENCLATURE_07,8,FALSE)*$D10*VLOOKUP($A10,[0]!NOMENCLATURE_07,2,FALSE)/1000),"")</f>
        <v/>
      </c>
      <c r="N10" s="104" t="str">
        <f>IF(B10&lt;&gt;"",IF($G10&lt;4,VLOOKUP($A10,[0]!NOMENCLATURE_107,9,FALSE)*$D10*VLOOKUP($A10,[0]!NOMENCLATURE_107,2,FALSE)/1000,VLOOKUP($A10,[0]!NOMENCLATURE_07,9,FALSE)*$D10*VLOOKUP($A10,[0]!NOMENCLATURE_07,2,FALSE)/1000),"")</f>
        <v/>
      </c>
      <c r="O10" s="77" t="str">
        <f t="shared" si="3"/>
        <v/>
      </c>
      <c r="P10" s="77" t="str">
        <f t="shared" si="4"/>
        <v/>
      </c>
      <c r="Q10" s="77" t="str">
        <f t="shared" si="5"/>
        <v/>
      </c>
      <c r="R10" s="1" t="str">
        <f>IF(K10&lt;&gt;"",IF(K10&gt;0,1,0),"")</f>
        <v/>
      </c>
      <c r="S10" s="1" t="str">
        <f t="shared" si="1"/>
        <v/>
      </c>
      <c r="T10" s="1" t="str">
        <f t="shared" si="1"/>
        <v/>
      </c>
      <c r="U10" s="1" t="str">
        <f t="shared" si="1"/>
        <v/>
      </c>
      <c r="V10" s="77" t="str">
        <f t="shared" si="1"/>
        <v/>
      </c>
      <c r="W10" s="77" t="str">
        <f t="shared" si="1"/>
        <v/>
      </c>
      <c r="X10" s="77" t="str">
        <f t="shared" si="1"/>
        <v/>
      </c>
      <c r="Y10" s="1" t="str">
        <f>IF(B10&lt;&gt;"",Paramétrage!D141,"")</f>
        <v/>
      </c>
      <c r="Z10" s="1" t="str">
        <f t="shared" si="7"/>
        <v/>
      </c>
      <c r="AA10" s="91" t="str">
        <f>IF(B10&lt;&gt;"",IF($G10&lt;4,VLOOKUP($A10,[0]!NOMENCLATURE_107,2,FALSE),VLOOKUP($A10,[0]!NOMENCLATURE_07,2,FALSE)),"")</f>
        <v/>
      </c>
      <c r="AB10" s="91" t="str">
        <f>IF(B10&lt;&gt;"",IF($G10&lt;4,VLOOKUP($A10,[0]!NOMENCLATURE_107,3,FALSE),VLOOKUP($A10,[0]!NOMENCLATURE_07,3,FALSE)),"")</f>
        <v/>
      </c>
      <c r="AC10" t="str">
        <f t="shared" si="8"/>
        <v/>
      </c>
      <c r="AD10" s="1" t="str">
        <f t="shared" si="9"/>
        <v/>
      </c>
    </row>
    <row r="11" spans="1:32" x14ac:dyDescent="0.35">
      <c r="A11" s="77" t="str">
        <f>IF(Paramétrage!A142&lt;&gt;"",Paramétrage!A142,"")</f>
        <v/>
      </c>
      <c r="B11" s="77" t="str">
        <f>IF(Paramétrage!C142&gt;0,Paramétrage!C142,"")</f>
        <v/>
      </c>
      <c r="C11" s="1" t="str">
        <f t="shared" si="2"/>
        <v/>
      </c>
      <c r="D11" s="77" t="str">
        <f>IF(B11&lt;&gt;"",IF($G11&lt;4,VLOOKUP($A11,[0]!NOMENCLATURE_107,4,FALSE),VLOOKUP($A11,[0]!NOMENCLATURE_07,4,FALSE))*IF($G11&lt;4,VLOOKUP($A11,[0]!NOMENCLATURE_107,5,FALSE),VLOOKUP($A11,[0]!NOMENCLATURE_07,5,FALSE))*I11,"")</f>
        <v/>
      </c>
      <c r="E11" s="252" t="str">
        <f t="shared" si="10"/>
        <v/>
      </c>
      <c r="F11" s="1" t="str">
        <f t="shared" si="0"/>
        <v/>
      </c>
      <c r="G11" s="1" t="str">
        <f>IF(B11&lt;&gt;"",Paramétrage!B142,"")</f>
        <v/>
      </c>
      <c r="H11" s="1" t="str">
        <f>IF(B11&lt;&gt;"",VLOOKUP(A11,[0]!NOMENCLATURE,4,FALSE),"")</f>
        <v/>
      </c>
      <c r="I11" s="1" t="str">
        <f>IF(B11&lt;&gt;"",LOOKUP(G11,Paramétrage!D$105:D$111,Paramétrage!B$105:B$111),"")</f>
        <v/>
      </c>
      <c r="J11" s="2" t="str">
        <f t="shared" si="11"/>
        <v/>
      </c>
      <c r="K11" s="104" t="str">
        <f>IF(B11&lt;&gt;"",IF($G11&lt;4,VLOOKUP($A11,[0]!NOMENCLATURE_107,6,FALSE)*$D11*VLOOKUP($A11,[0]!NOMENCLATURE_107,2,FALSE)/1000,VLOOKUP($A11,[0]!NOMENCLATURE_07,6,FALSE)*$D11*VLOOKUP($A11,[0]!NOMENCLATURE_07,2,FALSE)/1000),"")</f>
        <v/>
      </c>
      <c r="L11" s="104" t="str">
        <f>IF(B11&lt;&gt;"",IF($G11&lt;4,VLOOKUP($A11,[0]!NOMENCLATURE_107,7,FALSE)*$D11*VLOOKUP($A11,[0]!NOMENCLATURE_107,2,FALSE)/1000,VLOOKUP($A11,[0]!NOMENCLATURE_07,7,FALSE)*$D11*VLOOKUP($A11,[0]!NOMENCLATURE_07,2,FALSE)/1000),"")</f>
        <v/>
      </c>
      <c r="M11" s="104" t="str">
        <f>IF(B11&lt;&gt;"",IF($G11&lt;4,VLOOKUP($A11,[0]!NOMENCLATURE_107,8,FALSE)*$D11*VLOOKUP($A11,[0]!NOMENCLATURE_107,2,FALSE)/1000,VLOOKUP($A11,[0]!NOMENCLATURE_07,8,FALSE)*$D11*VLOOKUP($A11,[0]!NOMENCLATURE_07,2,FALSE)/1000),"")</f>
        <v/>
      </c>
      <c r="N11" s="104" t="str">
        <f>IF(B11&lt;&gt;"",IF($G11&lt;4,VLOOKUP($A11,[0]!NOMENCLATURE_107,9,FALSE)*$D11*VLOOKUP($A11,[0]!NOMENCLATURE_107,2,FALSE)/1000,VLOOKUP($A11,[0]!NOMENCLATURE_07,9,FALSE)*$D11*VLOOKUP($A11,[0]!NOMENCLATURE_07,2,FALSE)/1000),"")</f>
        <v/>
      </c>
      <c r="O11" s="77" t="str">
        <f t="shared" si="3"/>
        <v/>
      </c>
      <c r="P11" s="77" t="str">
        <f t="shared" si="4"/>
        <v/>
      </c>
      <c r="Q11" s="77" t="str">
        <f t="shared" si="5"/>
        <v/>
      </c>
      <c r="R11" s="1" t="str">
        <f t="shared" ref="R11:R51" si="12">IF(K11&lt;&gt;"",IF(K11&gt;0,1,0),"")</f>
        <v/>
      </c>
      <c r="S11" s="1" t="str">
        <f t="shared" ref="S11:S51" si="13">IF(L11&lt;&gt;"",IF(L11&gt;0,1,0),"")</f>
        <v/>
      </c>
      <c r="T11" s="1" t="str">
        <f t="shared" ref="T11:T51" si="14">IF(M11&lt;&gt;"",IF(M11&gt;0,1,0),"")</f>
        <v/>
      </c>
      <c r="U11" s="1" t="str">
        <f t="shared" ref="U11:U51" si="15">IF(N11&lt;&gt;"",IF(N11&gt;0,1,0),"")</f>
        <v/>
      </c>
      <c r="V11" s="77" t="str">
        <f t="shared" ref="V11:V51" si="16">IF(O11&lt;&gt;"",IF(O11&gt;0,1,0),"")</f>
        <v/>
      </c>
      <c r="W11" s="77" t="str">
        <f t="shared" ref="W11:W51" si="17">IF(P11&lt;&gt;"",IF(P11&gt;0,1,0),"")</f>
        <v/>
      </c>
      <c r="X11" s="77" t="str">
        <f t="shared" ref="X11:X51" si="18">IF(Q11&lt;&gt;"",IF(Q11&gt;0,1,0),"")</f>
        <v/>
      </c>
      <c r="Y11" s="1" t="str">
        <f>IF(B11&lt;&gt;"",Paramétrage!D142,"")</f>
        <v/>
      </c>
      <c r="Z11" s="1" t="str">
        <f t="shared" si="7"/>
        <v/>
      </c>
      <c r="AA11" s="91" t="str">
        <f>IF(B11&lt;&gt;"",IF($G11&lt;4,VLOOKUP($A11,[0]!NOMENCLATURE_107,2,FALSE),VLOOKUP($A11,[0]!NOMENCLATURE_07,2,FALSE)),"")</f>
        <v/>
      </c>
      <c r="AB11" s="91" t="str">
        <f>IF(B11&lt;&gt;"",IF($G11&lt;4,VLOOKUP($A11,[0]!NOMENCLATURE_107,3,FALSE),VLOOKUP($A11,[0]!NOMENCLATURE_07,3,FALSE)),"")</f>
        <v/>
      </c>
      <c r="AC11" t="str">
        <f t="shared" si="8"/>
        <v/>
      </c>
      <c r="AD11" s="1" t="str">
        <f t="shared" si="9"/>
        <v/>
      </c>
    </row>
    <row r="12" spans="1:32" x14ac:dyDescent="0.35">
      <c r="A12" s="77" t="str">
        <f>IF(Paramétrage!A143&lt;&gt;"",Paramétrage!A143,"")</f>
        <v/>
      </c>
      <c r="B12" s="77" t="str">
        <f>IF(Paramétrage!C143&gt;0,Paramétrage!C143,"")</f>
        <v/>
      </c>
      <c r="C12" s="1" t="str">
        <f t="shared" si="2"/>
        <v/>
      </c>
      <c r="D12" s="77" t="str">
        <f>IF(B12&lt;&gt;"",IF($G12&lt;4,VLOOKUP($A12,[0]!NOMENCLATURE_107,4,FALSE),VLOOKUP($A12,[0]!NOMENCLATURE_07,4,FALSE))*IF($G12&lt;4,VLOOKUP($A12,[0]!NOMENCLATURE_107,5,FALSE),VLOOKUP($A12,[0]!NOMENCLATURE_07,5,FALSE))*I12,"")</f>
        <v/>
      </c>
      <c r="E12" s="252" t="str">
        <f t="shared" si="10"/>
        <v/>
      </c>
      <c r="F12" s="1" t="str">
        <f t="shared" si="0"/>
        <v/>
      </c>
      <c r="G12" s="1" t="str">
        <f>IF(B12&lt;&gt;"",Paramétrage!B143,"")</f>
        <v/>
      </c>
      <c r="H12" s="1" t="str">
        <f>IF(B12&lt;&gt;"",VLOOKUP(A12,[0]!NOMENCLATURE,4,FALSE),"")</f>
        <v/>
      </c>
      <c r="I12" s="1" t="str">
        <f>IF(B12&lt;&gt;"",LOOKUP(G12,Paramétrage!D$105:D$111,Paramétrage!B$105:B$111),"")</f>
        <v/>
      </c>
      <c r="J12" s="2" t="str">
        <f t="shared" si="11"/>
        <v/>
      </c>
      <c r="K12" s="104" t="str">
        <f>IF(B12&lt;&gt;"",IF($G12&lt;4,VLOOKUP($A12,[0]!NOMENCLATURE_107,6,FALSE)*$D12*VLOOKUP($A12,[0]!NOMENCLATURE_107,2,FALSE)/1000,VLOOKUP($A12,[0]!NOMENCLATURE_07,6,FALSE)*$D12*VLOOKUP($A12,[0]!NOMENCLATURE_07,2,FALSE)/1000),"")</f>
        <v/>
      </c>
      <c r="L12" s="104" t="str">
        <f>IF(B12&lt;&gt;"",IF($G12&lt;4,VLOOKUP($A12,[0]!NOMENCLATURE_107,7,FALSE)*$D12*VLOOKUP($A12,[0]!NOMENCLATURE_107,2,FALSE)/1000,VLOOKUP($A12,[0]!NOMENCLATURE_07,7,FALSE)*$D12*VLOOKUP($A12,[0]!NOMENCLATURE_07,2,FALSE)/1000),"")</f>
        <v/>
      </c>
      <c r="M12" s="104" t="str">
        <f>IF(B12&lt;&gt;"",IF($G12&lt;4,VLOOKUP($A12,[0]!NOMENCLATURE_107,8,FALSE)*$D12*VLOOKUP($A12,[0]!NOMENCLATURE_107,2,FALSE)/1000,VLOOKUP($A12,[0]!NOMENCLATURE_07,8,FALSE)*$D12*VLOOKUP($A12,[0]!NOMENCLATURE_07,2,FALSE)/1000),"")</f>
        <v/>
      </c>
      <c r="N12" s="104" t="str">
        <f>IF(B12&lt;&gt;"",IF($G12&lt;4,VLOOKUP($A12,[0]!NOMENCLATURE_107,9,FALSE)*$D12*VLOOKUP($A12,[0]!NOMENCLATURE_107,2,FALSE)/1000,VLOOKUP($A12,[0]!NOMENCLATURE_07,9,FALSE)*$D12*VLOOKUP($A12,[0]!NOMENCLATURE_07,2,FALSE)/1000),"")</f>
        <v/>
      </c>
      <c r="O12" s="77" t="str">
        <f t="shared" si="3"/>
        <v/>
      </c>
      <c r="P12" s="77" t="str">
        <f t="shared" si="4"/>
        <v/>
      </c>
      <c r="Q12" s="77" t="str">
        <f t="shared" si="5"/>
        <v/>
      </c>
      <c r="R12" s="1" t="str">
        <f t="shared" si="12"/>
        <v/>
      </c>
      <c r="S12" s="1" t="str">
        <f t="shared" si="13"/>
        <v/>
      </c>
      <c r="T12" s="1" t="str">
        <f t="shared" si="14"/>
        <v/>
      </c>
      <c r="U12" s="1" t="str">
        <f t="shared" si="15"/>
        <v/>
      </c>
      <c r="V12" s="77" t="str">
        <f t="shared" si="16"/>
        <v/>
      </c>
      <c r="W12" s="77" t="str">
        <f t="shared" si="17"/>
        <v/>
      </c>
      <c r="X12" s="77" t="str">
        <f t="shared" si="18"/>
        <v/>
      </c>
      <c r="Y12" s="1" t="str">
        <f>IF(B12&lt;&gt;"",Paramétrage!D143,"")</f>
        <v/>
      </c>
      <c r="Z12" s="1" t="str">
        <f t="shared" si="7"/>
        <v/>
      </c>
      <c r="AA12" s="91" t="str">
        <f>IF(B12&lt;&gt;"",IF($G12&lt;4,VLOOKUP($A12,[0]!NOMENCLATURE_107,2,FALSE),VLOOKUP($A12,[0]!NOMENCLATURE_07,2,FALSE)),"")</f>
        <v/>
      </c>
      <c r="AB12" s="91" t="str">
        <f>IF(B12&lt;&gt;"",IF($G12&lt;4,VLOOKUP($A12,[0]!NOMENCLATURE_107,3,FALSE),VLOOKUP($A12,[0]!NOMENCLATURE_07,3,FALSE)),"")</f>
        <v/>
      </c>
      <c r="AC12" t="str">
        <f t="shared" si="8"/>
        <v/>
      </c>
      <c r="AD12" s="1" t="str">
        <f t="shared" si="9"/>
        <v/>
      </c>
    </row>
    <row r="13" spans="1:32" x14ac:dyDescent="0.35">
      <c r="A13" s="77" t="str">
        <f>IF(Paramétrage!A144&lt;&gt;"",Paramétrage!A144,"")</f>
        <v/>
      </c>
      <c r="B13" s="77" t="str">
        <f>IF(Paramétrage!C144&gt;0,Paramétrage!C144,"")</f>
        <v/>
      </c>
      <c r="C13" s="1" t="str">
        <f t="shared" si="2"/>
        <v/>
      </c>
      <c r="D13" s="77" t="str">
        <f>IF(B13&lt;&gt;"",IF($G13&lt;4,VLOOKUP($A13,[0]!NOMENCLATURE_107,4,FALSE),VLOOKUP($A13,[0]!NOMENCLATURE_07,4,FALSE))*IF($G13&lt;4,VLOOKUP($A13,[0]!NOMENCLATURE_107,5,FALSE),VLOOKUP($A13,[0]!NOMENCLATURE_07,5,FALSE))*I13,"")</f>
        <v/>
      </c>
      <c r="E13" s="252" t="str">
        <f t="shared" si="10"/>
        <v/>
      </c>
      <c r="F13" s="1" t="str">
        <f t="shared" si="0"/>
        <v/>
      </c>
      <c r="G13" s="1" t="str">
        <f>IF(B13&lt;&gt;"",Paramétrage!B144,"")</f>
        <v/>
      </c>
      <c r="H13" s="1" t="str">
        <f>IF(B13&lt;&gt;"",VLOOKUP(A13,[0]!NOMENCLATURE,4,FALSE),"")</f>
        <v/>
      </c>
      <c r="I13" s="1" t="str">
        <f>IF(B13&lt;&gt;"",LOOKUP(G13,Paramétrage!D$105:D$111,Paramétrage!B$105:B$111),"")</f>
        <v/>
      </c>
      <c r="J13" s="2" t="str">
        <f t="shared" si="11"/>
        <v/>
      </c>
      <c r="K13" s="104" t="str">
        <f>IF(B13&lt;&gt;"",IF($G13&lt;4,VLOOKUP($A13,[0]!NOMENCLATURE_107,6,FALSE)*$D13*VLOOKUP($A13,[0]!NOMENCLATURE_107,2,FALSE)/1000,VLOOKUP($A13,[0]!NOMENCLATURE_07,6,FALSE)*$D13*VLOOKUP($A13,[0]!NOMENCLATURE_07,2,FALSE)/1000),"")</f>
        <v/>
      </c>
      <c r="L13" s="104" t="str">
        <f>IF(B13&lt;&gt;"",IF($G13&lt;4,VLOOKUP($A13,[0]!NOMENCLATURE_107,7,FALSE)*$D13*VLOOKUP($A13,[0]!NOMENCLATURE_107,2,FALSE)/1000,VLOOKUP($A13,[0]!NOMENCLATURE_07,7,FALSE)*$D13*VLOOKUP($A13,[0]!NOMENCLATURE_07,2,FALSE)/1000),"")</f>
        <v/>
      </c>
      <c r="M13" s="104" t="str">
        <f>IF(B13&lt;&gt;"",IF($G13&lt;4,VLOOKUP($A13,[0]!NOMENCLATURE_107,8,FALSE)*$D13*VLOOKUP($A13,[0]!NOMENCLATURE_107,2,FALSE)/1000,VLOOKUP($A13,[0]!NOMENCLATURE_07,8,FALSE)*$D13*VLOOKUP($A13,[0]!NOMENCLATURE_07,2,FALSE)/1000),"")</f>
        <v/>
      </c>
      <c r="N13" s="104" t="str">
        <f>IF(B13&lt;&gt;"",IF($G13&lt;4,VLOOKUP($A13,[0]!NOMENCLATURE_107,9,FALSE)*$D13*VLOOKUP($A13,[0]!NOMENCLATURE_107,2,FALSE)/1000,VLOOKUP($A13,[0]!NOMENCLATURE_07,9,FALSE)*$D13*VLOOKUP($A13,[0]!NOMENCLATURE_07,2,FALSE)/1000),"")</f>
        <v/>
      </c>
      <c r="O13" s="77" t="str">
        <f t="shared" si="3"/>
        <v/>
      </c>
      <c r="P13" s="77" t="str">
        <f t="shared" si="4"/>
        <v/>
      </c>
      <c r="Q13" s="77" t="str">
        <f t="shared" si="5"/>
        <v/>
      </c>
      <c r="R13" s="1" t="str">
        <f t="shared" si="12"/>
        <v/>
      </c>
      <c r="S13" s="1" t="str">
        <f t="shared" si="13"/>
        <v/>
      </c>
      <c r="T13" s="1" t="str">
        <f t="shared" si="14"/>
        <v/>
      </c>
      <c r="U13" s="1" t="str">
        <f t="shared" si="15"/>
        <v/>
      </c>
      <c r="V13" s="77" t="str">
        <f t="shared" si="16"/>
        <v/>
      </c>
      <c r="W13" s="77" t="str">
        <f t="shared" si="17"/>
        <v/>
      </c>
      <c r="X13" s="77" t="str">
        <f t="shared" si="18"/>
        <v/>
      </c>
      <c r="Y13" s="1" t="str">
        <f>IF(B13&lt;&gt;"",Paramétrage!D144,"")</f>
        <v/>
      </c>
      <c r="Z13" s="1" t="str">
        <f t="shared" si="7"/>
        <v/>
      </c>
      <c r="AA13" s="91" t="str">
        <f>IF(B13&lt;&gt;"",IF($G13&lt;4,VLOOKUP($A13,[0]!NOMENCLATURE_107,2,FALSE),VLOOKUP($A13,[0]!NOMENCLATURE_07,2,FALSE)),"")</f>
        <v/>
      </c>
      <c r="AB13" s="91" t="str">
        <f>IF(B13&lt;&gt;"",IF($G13&lt;4,VLOOKUP($A13,[0]!NOMENCLATURE_107,3,FALSE),VLOOKUP($A13,[0]!NOMENCLATURE_07,3,FALSE)),"")</f>
        <v/>
      </c>
      <c r="AC13" t="str">
        <f t="shared" si="8"/>
        <v/>
      </c>
      <c r="AD13" s="1" t="str">
        <f t="shared" si="9"/>
        <v/>
      </c>
    </row>
    <row r="14" spans="1:32" x14ac:dyDescent="0.35">
      <c r="A14" s="77" t="str">
        <f>IF(Paramétrage!A145&lt;&gt;"",Paramétrage!A145,"")</f>
        <v/>
      </c>
      <c r="B14" s="77" t="str">
        <f>IF(Paramétrage!C145&gt;0,Paramétrage!C145,"")</f>
        <v/>
      </c>
      <c r="C14" s="1" t="str">
        <f t="shared" si="2"/>
        <v/>
      </c>
      <c r="D14" s="77" t="str">
        <f>IF(B14&lt;&gt;"",IF($G14&lt;4,VLOOKUP($A14,[0]!NOMENCLATURE_107,4,FALSE),VLOOKUP($A14,[0]!NOMENCLATURE_07,4,FALSE))*IF($G14&lt;4,VLOOKUP($A14,[0]!NOMENCLATURE_107,5,FALSE),VLOOKUP($A14,[0]!NOMENCLATURE_07,5,FALSE))*I14,"")</f>
        <v/>
      </c>
      <c r="E14" s="252" t="str">
        <f t="shared" si="10"/>
        <v/>
      </c>
      <c r="F14" s="1" t="str">
        <f t="shared" si="0"/>
        <v/>
      </c>
      <c r="G14" s="1" t="str">
        <f>IF(B14&lt;&gt;"",Paramétrage!B145,"")</f>
        <v/>
      </c>
      <c r="H14" s="1" t="str">
        <f>IF(B14&lt;&gt;"",VLOOKUP(A14,[0]!NOMENCLATURE,4,FALSE),"")</f>
        <v/>
      </c>
      <c r="I14" s="1" t="str">
        <f>IF(B14&lt;&gt;"",LOOKUP(G14,Paramétrage!D$105:D$111,Paramétrage!B$105:B$111),"")</f>
        <v/>
      </c>
      <c r="J14" s="2" t="str">
        <f t="shared" si="11"/>
        <v/>
      </c>
      <c r="K14" s="104" t="str">
        <f>IF(B14&lt;&gt;"",IF($G14&lt;4,VLOOKUP($A14,[0]!NOMENCLATURE_107,6,FALSE)*$D14*VLOOKUP($A14,[0]!NOMENCLATURE_107,2,FALSE)/1000,VLOOKUP($A14,[0]!NOMENCLATURE_07,6,FALSE)*$D14*VLOOKUP($A14,[0]!NOMENCLATURE_07,2,FALSE)/1000),"")</f>
        <v/>
      </c>
      <c r="L14" s="104" t="str">
        <f>IF(B14&lt;&gt;"",IF($G14&lt;4,VLOOKUP($A14,[0]!NOMENCLATURE_107,7,FALSE)*$D14*VLOOKUP($A14,[0]!NOMENCLATURE_107,2,FALSE)/1000,VLOOKUP($A14,[0]!NOMENCLATURE_07,7,FALSE)*$D14*VLOOKUP($A14,[0]!NOMENCLATURE_07,2,FALSE)/1000),"")</f>
        <v/>
      </c>
      <c r="M14" s="104" t="str">
        <f>IF(B14&lt;&gt;"",IF($G14&lt;4,VLOOKUP($A14,[0]!NOMENCLATURE_107,8,FALSE)*$D14*VLOOKUP($A14,[0]!NOMENCLATURE_107,2,FALSE)/1000,VLOOKUP($A14,[0]!NOMENCLATURE_07,8,FALSE)*$D14*VLOOKUP($A14,[0]!NOMENCLATURE_07,2,FALSE)/1000),"")</f>
        <v/>
      </c>
      <c r="N14" s="104" t="str">
        <f>IF(B14&lt;&gt;"",IF($G14&lt;4,VLOOKUP($A14,[0]!NOMENCLATURE_107,9,FALSE)*$D14*VLOOKUP($A14,[0]!NOMENCLATURE_107,2,FALSE)/1000,VLOOKUP($A14,[0]!NOMENCLATURE_07,9,FALSE)*$D14*VLOOKUP($A14,[0]!NOMENCLATURE_07,2,FALSE)/1000),"")</f>
        <v/>
      </c>
      <c r="O14" s="77" t="str">
        <f t="shared" si="3"/>
        <v/>
      </c>
      <c r="P14" s="77" t="str">
        <f t="shared" si="4"/>
        <v/>
      </c>
      <c r="Q14" s="77" t="str">
        <f t="shared" si="5"/>
        <v/>
      </c>
      <c r="R14" s="1" t="str">
        <f t="shared" si="12"/>
        <v/>
      </c>
      <c r="S14" s="1" t="str">
        <f t="shared" si="13"/>
        <v/>
      </c>
      <c r="T14" s="1" t="str">
        <f t="shared" si="14"/>
        <v/>
      </c>
      <c r="U14" s="1" t="str">
        <f t="shared" si="15"/>
        <v/>
      </c>
      <c r="V14" s="77" t="str">
        <f t="shared" si="16"/>
        <v/>
      </c>
      <c r="W14" s="77" t="str">
        <f t="shared" si="17"/>
        <v/>
      </c>
      <c r="X14" s="77" t="str">
        <f t="shared" si="18"/>
        <v/>
      </c>
      <c r="Y14" s="1" t="str">
        <f>IF(B14&lt;&gt;"",Paramétrage!D145,"")</f>
        <v/>
      </c>
      <c r="Z14" s="1" t="str">
        <f t="shared" si="7"/>
        <v/>
      </c>
      <c r="AA14" s="91" t="str">
        <f>IF(B14&lt;&gt;"",IF($G14&lt;4,VLOOKUP($A14,[0]!NOMENCLATURE_107,2,FALSE),VLOOKUP($A14,[0]!NOMENCLATURE_07,2,FALSE)),"")</f>
        <v/>
      </c>
      <c r="AB14" s="91" t="str">
        <f>IF(B14&lt;&gt;"",IF($G14&lt;4,VLOOKUP($A14,[0]!NOMENCLATURE_107,3,FALSE),VLOOKUP($A14,[0]!NOMENCLATURE_07,3,FALSE)),"")</f>
        <v/>
      </c>
      <c r="AC14" t="str">
        <f t="shared" si="8"/>
        <v/>
      </c>
      <c r="AD14" s="1" t="str">
        <f t="shared" si="9"/>
        <v/>
      </c>
    </row>
    <row r="15" spans="1:32" x14ac:dyDescent="0.35">
      <c r="A15" s="77" t="str">
        <f>IF(Paramétrage!A146&lt;&gt;"",Paramétrage!A146,"")</f>
        <v/>
      </c>
      <c r="B15" s="77" t="str">
        <f>IF(Paramétrage!C146&gt;0,Paramétrage!C146,"")</f>
        <v/>
      </c>
      <c r="C15" s="1" t="str">
        <f t="shared" si="2"/>
        <v/>
      </c>
      <c r="D15" s="77" t="str">
        <f>IF(B15&lt;&gt;"",IF($G15&lt;4,VLOOKUP($A15,[0]!NOMENCLATURE_107,4,FALSE),VLOOKUP($A15,[0]!NOMENCLATURE_07,4,FALSE))*IF($G15&lt;4,VLOOKUP($A15,[0]!NOMENCLATURE_107,5,FALSE),VLOOKUP($A15,[0]!NOMENCLATURE_07,5,FALSE))*I15,"")</f>
        <v/>
      </c>
      <c r="E15" s="252" t="str">
        <f t="shared" si="10"/>
        <v/>
      </c>
      <c r="F15" s="1" t="str">
        <f t="shared" si="0"/>
        <v/>
      </c>
      <c r="G15" s="1" t="str">
        <f>IF(B15&lt;&gt;"",Paramétrage!B146,"")</f>
        <v/>
      </c>
      <c r="H15" s="1" t="str">
        <f>IF(B15&lt;&gt;"",VLOOKUP(A15,[0]!NOMENCLATURE,4,FALSE),"")</f>
        <v/>
      </c>
      <c r="I15" s="1" t="str">
        <f>IF(B15&lt;&gt;"",LOOKUP(G15,Paramétrage!D$105:D$111,Paramétrage!B$105:B$111),"")</f>
        <v/>
      </c>
      <c r="J15" s="2" t="str">
        <f t="shared" si="11"/>
        <v/>
      </c>
      <c r="K15" s="104" t="str">
        <f>IF(B15&lt;&gt;"",IF($G15&lt;4,VLOOKUP($A15,[0]!NOMENCLATURE_107,6,FALSE)*$D15*VLOOKUP($A15,[0]!NOMENCLATURE_107,2,FALSE)/1000,VLOOKUP($A15,[0]!NOMENCLATURE_07,6,FALSE)*$D15*VLOOKUP($A15,[0]!NOMENCLATURE_07,2,FALSE)/1000),"")</f>
        <v/>
      </c>
      <c r="L15" s="104" t="str">
        <f>IF(B15&lt;&gt;"",IF($G15&lt;4,VLOOKUP($A15,[0]!NOMENCLATURE_107,7,FALSE)*$D15*VLOOKUP($A15,[0]!NOMENCLATURE_107,2,FALSE)/1000,VLOOKUP($A15,[0]!NOMENCLATURE_07,7,FALSE)*$D15*VLOOKUP($A15,[0]!NOMENCLATURE_07,2,FALSE)/1000),"")</f>
        <v/>
      </c>
      <c r="M15" s="104" t="str">
        <f>IF(B15&lt;&gt;"",IF($G15&lt;4,VLOOKUP($A15,[0]!NOMENCLATURE_107,8,FALSE)*$D15*VLOOKUP($A15,[0]!NOMENCLATURE_107,2,FALSE)/1000,VLOOKUP($A15,[0]!NOMENCLATURE_07,8,FALSE)*$D15*VLOOKUP($A15,[0]!NOMENCLATURE_07,2,FALSE)/1000),"")</f>
        <v/>
      </c>
      <c r="N15" s="104" t="str">
        <f>IF(B15&lt;&gt;"",IF($G15&lt;4,VLOOKUP($A15,[0]!NOMENCLATURE_107,9,FALSE)*$D15*VLOOKUP($A15,[0]!NOMENCLATURE_107,2,FALSE)/1000,VLOOKUP($A15,[0]!NOMENCLATURE_07,9,FALSE)*$D15*VLOOKUP($A15,[0]!NOMENCLATURE_07,2,FALSE)/1000),"")</f>
        <v/>
      </c>
      <c r="O15" s="77" t="str">
        <f t="shared" si="3"/>
        <v/>
      </c>
      <c r="P15" s="77" t="str">
        <f t="shared" si="4"/>
        <v/>
      </c>
      <c r="Q15" s="77" t="str">
        <f t="shared" si="5"/>
        <v/>
      </c>
      <c r="R15" s="1" t="str">
        <f t="shared" si="12"/>
        <v/>
      </c>
      <c r="S15" s="1" t="str">
        <f t="shared" si="13"/>
        <v/>
      </c>
      <c r="T15" s="1" t="str">
        <f t="shared" si="14"/>
        <v/>
      </c>
      <c r="U15" s="1" t="str">
        <f t="shared" si="15"/>
        <v/>
      </c>
      <c r="V15" s="77" t="str">
        <f t="shared" si="16"/>
        <v/>
      </c>
      <c r="W15" s="77" t="str">
        <f t="shared" si="17"/>
        <v/>
      </c>
      <c r="X15" s="77" t="str">
        <f t="shared" si="18"/>
        <v/>
      </c>
      <c r="Y15" s="1" t="str">
        <f>IF(B15&lt;&gt;"",Paramétrage!D146,"")</f>
        <v/>
      </c>
      <c r="Z15" s="1" t="str">
        <f t="shared" si="7"/>
        <v/>
      </c>
      <c r="AA15" s="91" t="str">
        <f>IF(B15&lt;&gt;"",IF($G15&lt;4,VLOOKUP($A15,[0]!NOMENCLATURE_107,2,FALSE),VLOOKUP($A15,[0]!NOMENCLATURE_07,2,FALSE)),"")</f>
        <v/>
      </c>
      <c r="AB15" s="91" t="str">
        <f>IF(B15&lt;&gt;"",IF($G15&lt;4,VLOOKUP($A15,[0]!NOMENCLATURE_107,3,FALSE),VLOOKUP($A15,[0]!NOMENCLATURE_07,3,FALSE)),"")</f>
        <v/>
      </c>
      <c r="AC15" t="str">
        <f t="shared" si="8"/>
        <v/>
      </c>
      <c r="AD15" s="1" t="str">
        <f t="shared" si="9"/>
        <v/>
      </c>
    </row>
    <row r="16" spans="1:32" x14ac:dyDescent="0.35">
      <c r="A16" s="77" t="str">
        <f>IF(Paramétrage!A147&lt;&gt;"",Paramétrage!A147,"")</f>
        <v/>
      </c>
      <c r="B16" s="77" t="str">
        <f>IF(Paramétrage!C147&gt;0,Paramétrage!C147,"")</f>
        <v/>
      </c>
      <c r="C16" s="1" t="str">
        <f t="shared" si="2"/>
        <v/>
      </c>
      <c r="D16" s="77" t="str">
        <f>IF(B16&lt;&gt;"",IF($G16&lt;4,VLOOKUP($A16,[0]!NOMENCLATURE_107,4,FALSE),VLOOKUP($A16,[0]!NOMENCLATURE_07,4,FALSE))*IF($G16&lt;4,VLOOKUP($A16,[0]!NOMENCLATURE_107,5,FALSE),VLOOKUP($A16,[0]!NOMENCLATURE_07,5,FALSE))*I16,"")</f>
        <v/>
      </c>
      <c r="E16" s="252" t="str">
        <f t="shared" si="10"/>
        <v/>
      </c>
      <c r="F16" s="1" t="str">
        <f t="shared" si="0"/>
        <v/>
      </c>
      <c r="G16" s="1" t="str">
        <f>IF(B16&lt;&gt;"",Paramétrage!B147,"")</f>
        <v/>
      </c>
      <c r="H16" s="1" t="str">
        <f>IF(B16&lt;&gt;"",VLOOKUP(A16,[0]!NOMENCLATURE,4,FALSE),"")</f>
        <v/>
      </c>
      <c r="I16" s="1" t="str">
        <f>IF(B16&lt;&gt;"",LOOKUP(G16,Paramétrage!D$105:D$111,Paramétrage!B$105:B$111),"")</f>
        <v/>
      </c>
      <c r="J16" s="2" t="str">
        <f t="shared" si="11"/>
        <v/>
      </c>
      <c r="K16" s="104" t="str">
        <f>IF(B16&lt;&gt;"",IF($G16&lt;4,VLOOKUP($A16,[0]!NOMENCLATURE_107,6,FALSE)*$D16*VLOOKUP($A16,[0]!NOMENCLATURE_107,2,FALSE)/1000,VLOOKUP($A16,[0]!NOMENCLATURE_07,6,FALSE)*$D16*VLOOKUP($A16,[0]!NOMENCLATURE_07,2,FALSE)/1000),"")</f>
        <v/>
      </c>
      <c r="L16" s="104" t="str">
        <f>IF(B16&lt;&gt;"",IF($G16&lt;4,VLOOKUP($A16,[0]!NOMENCLATURE_107,7,FALSE)*$D16*VLOOKUP($A16,[0]!NOMENCLATURE_107,2,FALSE)/1000,VLOOKUP($A16,[0]!NOMENCLATURE_07,7,FALSE)*$D16*VLOOKUP($A16,[0]!NOMENCLATURE_07,2,FALSE)/1000),"")</f>
        <v/>
      </c>
      <c r="M16" s="104" t="str">
        <f>IF(B16&lt;&gt;"",IF($G16&lt;4,VLOOKUP($A16,[0]!NOMENCLATURE_107,8,FALSE)*$D16*VLOOKUP($A16,[0]!NOMENCLATURE_107,2,FALSE)/1000,VLOOKUP($A16,[0]!NOMENCLATURE_07,8,FALSE)*$D16*VLOOKUP($A16,[0]!NOMENCLATURE_07,2,FALSE)/1000),"")</f>
        <v/>
      </c>
      <c r="N16" s="104" t="str">
        <f>IF(B16&lt;&gt;"",IF($G16&lt;4,VLOOKUP($A16,[0]!NOMENCLATURE_107,9,FALSE)*$D16*VLOOKUP($A16,[0]!NOMENCLATURE_107,2,FALSE)/1000,VLOOKUP($A16,[0]!NOMENCLATURE_07,9,FALSE)*$D16*VLOOKUP($A16,[0]!NOMENCLATURE_07,2,FALSE)/1000),"")</f>
        <v/>
      </c>
      <c r="O16" s="77" t="str">
        <f t="shared" si="3"/>
        <v/>
      </c>
      <c r="P16" s="77" t="str">
        <f t="shared" si="4"/>
        <v/>
      </c>
      <c r="Q16" s="77" t="str">
        <f t="shared" si="5"/>
        <v/>
      </c>
      <c r="R16" s="1" t="str">
        <f t="shared" si="12"/>
        <v/>
      </c>
      <c r="S16" s="1" t="str">
        <f t="shared" si="13"/>
        <v/>
      </c>
      <c r="T16" s="1" t="str">
        <f t="shared" si="14"/>
        <v/>
      </c>
      <c r="U16" s="1" t="str">
        <f t="shared" si="15"/>
        <v/>
      </c>
      <c r="V16" s="77" t="str">
        <f t="shared" si="16"/>
        <v/>
      </c>
      <c r="W16" s="77" t="str">
        <f t="shared" si="17"/>
        <v/>
      </c>
      <c r="X16" s="77" t="str">
        <f t="shared" si="18"/>
        <v/>
      </c>
      <c r="Y16" s="1" t="str">
        <f>IF(B16&lt;&gt;"",Paramétrage!D147,"")</f>
        <v/>
      </c>
      <c r="Z16" s="1" t="str">
        <f t="shared" si="7"/>
        <v/>
      </c>
      <c r="AA16" s="91" t="str">
        <f>IF(B16&lt;&gt;"",IF($G16&lt;4,VLOOKUP($A16,[0]!NOMENCLATURE_107,2,FALSE),VLOOKUP($A16,[0]!NOMENCLATURE_07,2,FALSE)),"")</f>
        <v/>
      </c>
      <c r="AB16" s="91" t="str">
        <f>IF(B16&lt;&gt;"",IF($G16&lt;4,VLOOKUP($A16,[0]!NOMENCLATURE_107,3,FALSE),VLOOKUP($A16,[0]!NOMENCLATURE_07,3,FALSE)),"")</f>
        <v/>
      </c>
      <c r="AC16" t="str">
        <f t="shared" si="8"/>
        <v/>
      </c>
      <c r="AD16" s="1" t="str">
        <f t="shared" si="9"/>
        <v/>
      </c>
    </row>
    <row r="17" spans="1:30" x14ac:dyDescent="0.35">
      <c r="A17" s="77" t="str">
        <f>IF(Paramétrage!A148&lt;&gt;"",Paramétrage!A148,"")</f>
        <v/>
      </c>
      <c r="B17" s="77" t="str">
        <f>IF(Paramétrage!C148&gt;0,Paramétrage!C148,"")</f>
        <v/>
      </c>
      <c r="C17" s="1" t="str">
        <f t="shared" si="2"/>
        <v/>
      </c>
      <c r="D17" s="77" t="str">
        <f>IF(B17&lt;&gt;"",IF($G17&lt;4,VLOOKUP($A17,[0]!NOMENCLATURE_107,4,FALSE),VLOOKUP($A17,[0]!NOMENCLATURE_07,4,FALSE))*IF($G17&lt;4,VLOOKUP($A17,[0]!NOMENCLATURE_107,5,FALSE),VLOOKUP($A17,[0]!NOMENCLATURE_07,5,FALSE))*I17,"")</f>
        <v/>
      </c>
      <c r="E17" s="252" t="str">
        <f t="shared" si="10"/>
        <v/>
      </c>
      <c r="F17" s="1" t="str">
        <f t="shared" si="0"/>
        <v/>
      </c>
      <c r="G17" s="1" t="str">
        <f>IF(B17&lt;&gt;"",Paramétrage!B148,"")</f>
        <v/>
      </c>
      <c r="H17" s="1" t="str">
        <f>IF(B17&lt;&gt;"",VLOOKUP(A17,[0]!NOMENCLATURE,4,FALSE),"")</f>
        <v/>
      </c>
      <c r="I17" s="1" t="str">
        <f>IF(B17&lt;&gt;"",LOOKUP(G17,Paramétrage!D$105:D$111,Paramétrage!B$105:B$111),"")</f>
        <v/>
      </c>
      <c r="J17" s="2" t="str">
        <f t="shared" si="11"/>
        <v/>
      </c>
      <c r="K17" s="104" t="str">
        <f>IF(B17&lt;&gt;"",IF($G17&lt;4,VLOOKUP($A17,[0]!NOMENCLATURE_107,6,FALSE)*$D17*VLOOKUP($A17,[0]!NOMENCLATURE_107,2,FALSE)/1000,VLOOKUP($A17,[0]!NOMENCLATURE_07,6,FALSE)*$D17*VLOOKUP($A17,[0]!NOMENCLATURE_07,2,FALSE)/1000),"")</f>
        <v/>
      </c>
      <c r="L17" s="104" t="str">
        <f>IF(B17&lt;&gt;"",IF($G17&lt;4,VLOOKUP($A17,[0]!NOMENCLATURE_107,7,FALSE)*$D17*VLOOKUP($A17,[0]!NOMENCLATURE_107,2,FALSE)/1000,VLOOKUP($A17,[0]!NOMENCLATURE_07,7,FALSE)*$D17*VLOOKUP($A17,[0]!NOMENCLATURE_07,2,FALSE)/1000),"")</f>
        <v/>
      </c>
      <c r="M17" s="104" t="str">
        <f>IF(B17&lt;&gt;"",IF($G17&lt;4,VLOOKUP($A17,[0]!NOMENCLATURE_107,8,FALSE)*$D17*VLOOKUP($A17,[0]!NOMENCLATURE_107,2,FALSE)/1000,VLOOKUP($A17,[0]!NOMENCLATURE_07,8,FALSE)*$D17*VLOOKUP($A17,[0]!NOMENCLATURE_07,2,FALSE)/1000),"")</f>
        <v/>
      </c>
      <c r="N17" s="104" t="str">
        <f>IF(B17&lt;&gt;"",IF($G17&lt;4,VLOOKUP($A17,[0]!NOMENCLATURE_107,9,FALSE)*$D17*VLOOKUP($A17,[0]!NOMENCLATURE_107,2,FALSE)/1000,VLOOKUP($A17,[0]!NOMENCLATURE_07,9,FALSE)*$D17*VLOOKUP($A17,[0]!NOMENCLATURE_07,2,FALSE)/1000),"")</f>
        <v/>
      </c>
      <c r="O17" s="77" t="str">
        <f t="shared" si="3"/>
        <v/>
      </c>
      <c r="P17" s="77" t="str">
        <f t="shared" si="4"/>
        <v/>
      </c>
      <c r="Q17" s="77" t="str">
        <f t="shared" si="5"/>
        <v/>
      </c>
      <c r="R17" s="1" t="str">
        <f t="shared" si="12"/>
        <v/>
      </c>
      <c r="S17" s="1" t="str">
        <f t="shared" si="13"/>
        <v/>
      </c>
      <c r="T17" s="1" t="str">
        <f t="shared" si="14"/>
        <v/>
      </c>
      <c r="U17" s="1" t="str">
        <f t="shared" si="15"/>
        <v/>
      </c>
      <c r="V17" s="77" t="str">
        <f t="shared" si="16"/>
        <v/>
      </c>
      <c r="W17" s="77" t="str">
        <f t="shared" si="17"/>
        <v/>
      </c>
      <c r="X17" s="77" t="str">
        <f t="shared" si="18"/>
        <v/>
      </c>
      <c r="Y17" s="1" t="str">
        <f>IF(B17&lt;&gt;"",Paramétrage!D148,"")</f>
        <v/>
      </c>
      <c r="Z17" s="1" t="str">
        <f t="shared" si="7"/>
        <v/>
      </c>
      <c r="AA17" s="91" t="str">
        <f>IF(B17&lt;&gt;"",IF($G17&lt;4,VLOOKUP($A17,[0]!NOMENCLATURE_107,2,FALSE),VLOOKUP($A17,[0]!NOMENCLATURE_07,2,FALSE)),"")</f>
        <v/>
      </c>
      <c r="AB17" s="91" t="str">
        <f>IF(B17&lt;&gt;"",IF($G17&lt;4,VLOOKUP($A17,[0]!NOMENCLATURE_107,3,FALSE),VLOOKUP($A17,[0]!NOMENCLATURE_07,3,FALSE)),"")</f>
        <v/>
      </c>
      <c r="AC17" t="str">
        <f t="shared" si="8"/>
        <v/>
      </c>
      <c r="AD17" s="1" t="str">
        <f t="shared" si="9"/>
        <v/>
      </c>
    </row>
    <row r="18" spans="1:30" x14ac:dyDescent="0.35">
      <c r="A18" s="77" t="str">
        <f>IF(Paramétrage!A149&lt;&gt;"",Paramétrage!A149,"")</f>
        <v/>
      </c>
      <c r="B18" s="77" t="str">
        <f>IF(Paramétrage!C149&gt;0,Paramétrage!C149,"")</f>
        <v/>
      </c>
      <c r="C18" s="1" t="str">
        <f t="shared" si="2"/>
        <v/>
      </c>
      <c r="D18" s="77" t="str">
        <f>IF(B18&lt;&gt;"",IF($G18&lt;4,VLOOKUP($A18,[0]!NOMENCLATURE_107,4,FALSE),VLOOKUP($A18,[0]!NOMENCLATURE_07,4,FALSE))*IF($G18&lt;4,VLOOKUP($A18,[0]!NOMENCLATURE_107,5,FALSE),VLOOKUP($A18,[0]!NOMENCLATURE_07,5,FALSE))*I18,"")</f>
        <v/>
      </c>
      <c r="E18" s="252" t="str">
        <f t="shared" si="10"/>
        <v/>
      </c>
      <c r="F18" s="1" t="str">
        <f t="shared" si="0"/>
        <v/>
      </c>
      <c r="G18" s="1" t="str">
        <f>IF(B18&lt;&gt;"",Paramétrage!B149,"")</f>
        <v/>
      </c>
      <c r="H18" s="1" t="str">
        <f>IF(B18&lt;&gt;"",VLOOKUP(A18,[0]!NOMENCLATURE,4,FALSE),"")</f>
        <v/>
      </c>
      <c r="I18" s="1" t="str">
        <f>IF(B18&lt;&gt;"",LOOKUP(G18,Paramétrage!D$105:D$111,Paramétrage!B$105:B$111),"")</f>
        <v/>
      </c>
      <c r="J18" s="2" t="str">
        <f t="shared" si="11"/>
        <v/>
      </c>
      <c r="K18" s="104" t="str">
        <f>IF(B18&lt;&gt;"",IF($G18&lt;4,VLOOKUP($A18,[0]!NOMENCLATURE_107,6,FALSE)*$D18*VLOOKUP($A18,[0]!NOMENCLATURE_107,2,FALSE)/1000,VLOOKUP($A18,[0]!NOMENCLATURE_07,6,FALSE)*$D18*VLOOKUP($A18,[0]!NOMENCLATURE_07,2,FALSE)/1000),"")</f>
        <v/>
      </c>
      <c r="L18" s="104" t="str">
        <f>IF(B18&lt;&gt;"",IF($G18&lt;4,VLOOKUP($A18,[0]!NOMENCLATURE_107,7,FALSE)*$D18*VLOOKUP($A18,[0]!NOMENCLATURE_107,2,FALSE)/1000,VLOOKUP($A18,[0]!NOMENCLATURE_07,7,FALSE)*$D18*VLOOKUP($A18,[0]!NOMENCLATURE_07,2,FALSE)/1000),"")</f>
        <v/>
      </c>
      <c r="M18" s="104" t="str">
        <f>IF(B18&lt;&gt;"",IF($G18&lt;4,VLOOKUP($A18,[0]!NOMENCLATURE_107,8,FALSE)*$D18*VLOOKUP($A18,[0]!NOMENCLATURE_107,2,FALSE)/1000,VLOOKUP($A18,[0]!NOMENCLATURE_07,8,FALSE)*$D18*VLOOKUP($A18,[0]!NOMENCLATURE_07,2,FALSE)/1000),"")</f>
        <v/>
      </c>
      <c r="N18" s="104" t="str">
        <f>IF(B18&lt;&gt;"",IF($G18&lt;4,VLOOKUP($A18,[0]!NOMENCLATURE_107,9,FALSE)*$D18*VLOOKUP($A18,[0]!NOMENCLATURE_107,2,FALSE)/1000,VLOOKUP($A18,[0]!NOMENCLATURE_07,9,FALSE)*$D18*VLOOKUP($A18,[0]!NOMENCLATURE_07,2,FALSE)/1000),"")</f>
        <v/>
      </c>
      <c r="O18" s="77" t="str">
        <f t="shared" si="3"/>
        <v/>
      </c>
      <c r="P18" s="77" t="str">
        <f t="shared" si="4"/>
        <v/>
      </c>
      <c r="Q18" s="77" t="str">
        <f t="shared" si="5"/>
        <v/>
      </c>
      <c r="R18" s="1" t="str">
        <f t="shared" si="12"/>
        <v/>
      </c>
      <c r="S18" s="1" t="str">
        <f t="shared" si="13"/>
        <v/>
      </c>
      <c r="T18" s="1" t="str">
        <f t="shared" si="14"/>
        <v/>
      </c>
      <c r="U18" s="1" t="str">
        <f t="shared" si="15"/>
        <v/>
      </c>
      <c r="V18" s="77" t="str">
        <f t="shared" si="16"/>
        <v/>
      </c>
      <c r="W18" s="77" t="str">
        <f t="shared" si="17"/>
        <v/>
      </c>
      <c r="X18" s="77" t="str">
        <f t="shared" si="18"/>
        <v/>
      </c>
      <c r="Y18" s="1" t="str">
        <f>IF(B18&lt;&gt;"",Paramétrage!D149,"")</f>
        <v/>
      </c>
      <c r="Z18" s="1" t="str">
        <f t="shared" si="7"/>
        <v/>
      </c>
      <c r="AA18" s="91" t="str">
        <f>IF(B18&lt;&gt;"",IF($G18&lt;4,VLOOKUP($A18,[0]!NOMENCLATURE_107,2,FALSE),VLOOKUP($A18,[0]!NOMENCLATURE_07,2,FALSE)),"")</f>
        <v/>
      </c>
      <c r="AB18" s="91" t="str">
        <f>IF(B18&lt;&gt;"",IF($G18&lt;4,VLOOKUP($A18,[0]!NOMENCLATURE_107,3,FALSE),VLOOKUP($A18,[0]!NOMENCLATURE_07,3,FALSE)),"")</f>
        <v/>
      </c>
      <c r="AC18" t="str">
        <f t="shared" si="8"/>
        <v/>
      </c>
      <c r="AD18" s="1" t="str">
        <f t="shared" si="9"/>
        <v/>
      </c>
    </row>
    <row r="19" spans="1:30" x14ac:dyDescent="0.35">
      <c r="A19" s="77" t="str">
        <f>IF(Paramétrage!A150&lt;&gt;"",Paramétrage!A150,"")</f>
        <v/>
      </c>
      <c r="B19" s="77" t="str">
        <f>IF(Paramétrage!C150&gt;0,Paramétrage!C150,"")</f>
        <v/>
      </c>
      <c r="C19" s="1" t="str">
        <f t="shared" si="2"/>
        <v/>
      </c>
      <c r="D19" s="77" t="str">
        <f>IF(B19&lt;&gt;"",IF($G19&lt;4,VLOOKUP($A19,[0]!NOMENCLATURE_107,4,FALSE),VLOOKUP($A19,[0]!NOMENCLATURE_07,4,FALSE))*IF($G19&lt;4,VLOOKUP($A19,[0]!NOMENCLATURE_107,5,FALSE),VLOOKUP($A19,[0]!NOMENCLATURE_07,5,FALSE))*I19,"")</f>
        <v/>
      </c>
      <c r="E19" s="252" t="str">
        <f t="shared" si="10"/>
        <v/>
      </c>
      <c r="F19" s="1" t="str">
        <f t="shared" si="0"/>
        <v/>
      </c>
      <c r="G19" s="1" t="str">
        <f>IF(B19&lt;&gt;"",Paramétrage!B150,"")</f>
        <v/>
      </c>
      <c r="H19" s="1" t="str">
        <f>IF(B19&lt;&gt;"",VLOOKUP(A19,[0]!NOMENCLATURE,4,FALSE),"")</f>
        <v/>
      </c>
      <c r="I19" s="1" t="str">
        <f>IF(B19&lt;&gt;"",LOOKUP(G19,Paramétrage!D$105:D$111,Paramétrage!B$105:B$111),"")</f>
        <v/>
      </c>
      <c r="J19" s="2" t="str">
        <f t="shared" si="11"/>
        <v/>
      </c>
      <c r="K19" s="104" t="str">
        <f>IF(B19&lt;&gt;"",IF($G19&lt;4,VLOOKUP($A19,[0]!NOMENCLATURE_107,6,FALSE)*$D19*VLOOKUP($A19,[0]!NOMENCLATURE_107,2,FALSE)/1000,VLOOKUP($A19,[0]!NOMENCLATURE_07,6,FALSE)*$D19*VLOOKUP($A19,[0]!NOMENCLATURE_07,2,FALSE)/1000),"")</f>
        <v/>
      </c>
      <c r="L19" s="104" t="str">
        <f>IF(B19&lt;&gt;"",IF($G19&lt;4,VLOOKUP($A19,[0]!NOMENCLATURE_107,7,FALSE)*$D19*VLOOKUP($A19,[0]!NOMENCLATURE_107,2,FALSE)/1000,VLOOKUP($A19,[0]!NOMENCLATURE_07,7,FALSE)*$D19*VLOOKUP($A19,[0]!NOMENCLATURE_07,2,FALSE)/1000),"")</f>
        <v/>
      </c>
      <c r="M19" s="104" t="str">
        <f>IF(B19&lt;&gt;"",IF($G19&lt;4,VLOOKUP($A19,[0]!NOMENCLATURE_107,8,FALSE)*$D19*VLOOKUP($A19,[0]!NOMENCLATURE_107,2,FALSE)/1000,VLOOKUP($A19,[0]!NOMENCLATURE_07,8,FALSE)*$D19*VLOOKUP($A19,[0]!NOMENCLATURE_07,2,FALSE)/1000),"")</f>
        <v/>
      </c>
      <c r="N19" s="104" t="str">
        <f>IF(B19&lt;&gt;"",IF($G19&lt;4,VLOOKUP($A19,[0]!NOMENCLATURE_107,9,FALSE)*$D19*VLOOKUP($A19,[0]!NOMENCLATURE_107,2,FALSE)/1000,VLOOKUP($A19,[0]!NOMENCLATURE_07,9,FALSE)*$D19*VLOOKUP($A19,[0]!NOMENCLATURE_07,2,FALSE)/1000),"")</f>
        <v/>
      </c>
      <c r="O19" s="77" t="str">
        <f t="shared" si="3"/>
        <v/>
      </c>
      <c r="P19" s="77" t="str">
        <f t="shared" si="4"/>
        <v/>
      </c>
      <c r="Q19" s="77" t="str">
        <f t="shared" si="5"/>
        <v/>
      </c>
      <c r="R19" s="1" t="str">
        <f t="shared" si="12"/>
        <v/>
      </c>
      <c r="S19" s="1" t="str">
        <f t="shared" si="13"/>
        <v/>
      </c>
      <c r="T19" s="1" t="str">
        <f t="shared" si="14"/>
        <v/>
      </c>
      <c r="U19" s="1" t="str">
        <f t="shared" si="15"/>
        <v/>
      </c>
      <c r="V19" s="77" t="str">
        <f t="shared" si="16"/>
        <v/>
      </c>
      <c r="W19" s="77" t="str">
        <f t="shared" si="17"/>
        <v/>
      </c>
      <c r="X19" s="77" t="str">
        <f t="shared" si="18"/>
        <v/>
      </c>
      <c r="Y19" s="1" t="str">
        <f>IF(B19&lt;&gt;"",Paramétrage!D150,"")</f>
        <v/>
      </c>
      <c r="Z19" s="1" t="str">
        <f t="shared" si="7"/>
        <v/>
      </c>
      <c r="AA19" s="91" t="str">
        <f>IF(B19&lt;&gt;"",IF($G19&lt;4,VLOOKUP($A19,[0]!NOMENCLATURE_107,2,FALSE),VLOOKUP($A19,[0]!NOMENCLATURE_07,2,FALSE)),"")</f>
        <v/>
      </c>
      <c r="AB19" s="91" t="str">
        <f>IF(B19&lt;&gt;"",IF($G19&lt;4,VLOOKUP($A19,[0]!NOMENCLATURE_107,3,FALSE),VLOOKUP($A19,[0]!NOMENCLATURE_07,3,FALSE)),"")</f>
        <v/>
      </c>
      <c r="AC19" t="str">
        <f t="shared" si="8"/>
        <v/>
      </c>
      <c r="AD19" s="1" t="str">
        <f t="shared" si="9"/>
        <v/>
      </c>
    </row>
    <row r="20" spans="1:30" x14ac:dyDescent="0.35">
      <c r="A20" s="77" t="str">
        <f>IF(Paramétrage!A151&lt;&gt;"",Paramétrage!A151,"")</f>
        <v/>
      </c>
      <c r="B20" s="77" t="str">
        <f>IF(Paramétrage!C151&gt;0,Paramétrage!C151,"")</f>
        <v/>
      </c>
      <c r="C20" s="1" t="str">
        <f t="shared" si="2"/>
        <v/>
      </c>
      <c r="D20" s="77" t="str">
        <f>IF(B20&lt;&gt;"",IF($G20&lt;4,VLOOKUP($A20,[0]!NOMENCLATURE_107,4,FALSE),VLOOKUP($A20,[0]!NOMENCLATURE_07,4,FALSE))*IF($G20&lt;4,VLOOKUP($A20,[0]!NOMENCLATURE_107,5,FALSE),VLOOKUP($A20,[0]!NOMENCLATURE_07,5,FALSE))*I20,"")</f>
        <v/>
      </c>
      <c r="E20" s="252" t="str">
        <f t="shared" si="10"/>
        <v/>
      </c>
      <c r="F20" s="1" t="str">
        <f t="shared" si="0"/>
        <v/>
      </c>
      <c r="G20" s="1" t="str">
        <f>IF(B20&lt;&gt;"",Paramétrage!B151,"")</f>
        <v/>
      </c>
      <c r="H20" s="1" t="str">
        <f>IF(B20&lt;&gt;"",VLOOKUP(A20,[0]!NOMENCLATURE,4,FALSE),"")</f>
        <v/>
      </c>
      <c r="I20" s="1" t="str">
        <f>IF(B20&lt;&gt;"",LOOKUP(G20,Paramétrage!D$105:D$111,Paramétrage!B$105:B$111),"")</f>
        <v/>
      </c>
      <c r="J20" s="2" t="str">
        <f t="shared" si="11"/>
        <v/>
      </c>
      <c r="K20" s="104" t="str">
        <f>IF(B20&lt;&gt;"",IF($G20&lt;4,VLOOKUP($A20,[0]!NOMENCLATURE_107,6,FALSE)*$D20*VLOOKUP($A20,[0]!NOMENCLATURE_107,2,FALSE)/1000,VLOOKUP($A20,[0]!NOMENCLATURE_07,6,FALSE)*$D20*VLOOKUP($A20,[0]!NOMENCLATURE_07,2,FALSE)/1000),"")</f>
        <v/>
      </c>
      <c r="L20" s="104" t="str">
        <f>IF(B20&lt;&gt;"",IF($G20&lt;4,VLOOKUP($A20,[0]!NOMENCLATURE_107,7,FALSE)*$D20*VLOOKUP($A20,[0]!NOMENCLATURE_107,2,FALSE)/1000,VLOOKUP($A20,[0]!NOMENCLATURE_07,7,FALSE)*$D20*VLOOKUP($A20,[0]!NOMENCLATURE_07,2,FALSE)/1000),"")</f>
        <v/>
      </c>
      <c r="M20" s="104" t="str">
        <f>IF(B20&lt;&gt;"",IF($G20&lt;4,VLOOKUP($A20,[0]!NOMENCLATURE_107,8,FALSE)*$D20*VLOOKUP($A20,[0]!NOMENCLATURE_107,2,FALSE)/1000,VLOOKUP($A20,[0]!NOMENCLATURE_07,8,FALSE)*$D20*VLOOKUP($A20,[0]!NOMENCLATURE_07,2,FALSE)/1000),"")</f>
        <v/>
      </c>
      <c r="N20" s="104" t="str">
        <f>IF(B20&lt;&gt;"",IF($G20&lt;4,VLOOKUP($A20,[0]!NOMENCLATURE_107,9,FALSE)*$D20*VLOOKUP($A20,[0]!NOMENCLATURE_107,2,FALSE)/1000,VLOOKUP($A20,[0]!NOMENCLATURE_07,9,FALSE)*$D20*VLOOKUP($A20,[0]!NOMENCLATURE_07,2,FALSE)/1000),"")</f>
        <v/>
      </c>
      <c r="O20" s="77" t="str">
        <f t="shared" si="3"/>
        <v/>
      </c>
      <c r="P20" s="77" t="str">
        <f t="shared" si="4"/>
        <v/>
      </c>
      <c r="Q20" s="77" t="str">
        <f t="shared" si="5"/>
        <v/>
      </c>
      <c r="R20" s="1" t="str">
        <f t="shared" si="12"/>
        <v/>
      </c>
      <c r="S20" s="1" t="str">
        <f t="shared" si="13"/>
        <v/>
      </c>
      <c r="T20" s="1" t="str">
        <f t="shared" si="14"/>
        <v/>
      </c>
      <c r="U20" s="1" t="str">
        <f t="shared" si="15"/>
        <v/>
      </c>
      <c r="V20" s="77" t="str">
        <f t="shared" si="16"/>
        <v/>
      </c>
      <c r="W20" s="77" t="str">
        <f t="shared" si="17"/>
        <v/>
      </c>
      <c r="X20" s="77" t="str">
        <f t="shared" si="18"/>
        <v/>
      </c>
      <c r="Y20" s="1" t="str">
        <f>IF(B20&lt;&gt;"",Paramétrage!D151,"")</f>
        <v/>
      </c>
      <c r="Z20" s="1" t="str">
        <f t="shared" si="7"/>
        <v/>
      </c>
      <c r="AA20" s="91" t="str">
        <f>IF(B20&lt;&gt;"",IF($G20&lt;4,VLOOKUP($A20,[0]!NOMENCLATURE_107,2,FALSE),VLOOKUP($A20,[0]!NOMENCLATURE_07,2,FALSE)),"")</f>
        <v/>
      </c>
      <c r="AB20" s="91" t="str">
        <f>IF(B20&lt;&gt;"",IF($G20&lt;4,VLOOKUP($A20,[0]!NOMENCLATURE_107,3,FALSE),VLOOKUP($A20,[0]!NOMENCLATURE_07,3,FALSE)),"")</f>
        <v/>
      </c>
      <c r="AC20" t="str">
        <f t="shared" si="8"/>
        <v/>
      </c>
      <c r="AD20" s="1" t="str">
        <f t="shared" si="9"/>
        <v/>
      </c>
    </row>
    <row r="21" spans="1:30" x14ac:dyDescent="0.35">
      <c r="A21" s="77" t="str">
        <f>IF(Paramétrage!A152&lt;&gt;"",Paramétrage!A152,"")</f>
        <v/>
      </c>
      <c r="B21" s="77" t="str">
        <f>IF(Paramétrage!C152&gt;0,Paramétrage!C152,"")</f>
        <v/>
      </c>
      <c r="C21" s="1" t="str">
        <f t="shared" si="2"/>
        <v/>
      </c>
      <c r="D21" s="77" t="str">
        <f>IF(B21&lt;&gt;"",IF($G21&lt;4,VLOOKUP($A21,[0]!NOMENCLATURE_107,4,FALSE),VLOOKUP($A21,[0]!NOMENCLATURE_07,4,FALSE))*IF($G21&lt;4,VLOOKUP($A21,[0]!NOMENCLATURE_107,5,FALSE),VLOOKUP($A21,[0]!NOMENCLATURE_07,5,FALSE))*I21,"")</f>
        <v/>
      </c>
      <c r="E21" s="252" t="str">
        <f t="shared" si="10"/>
        <v/>
      </c>
      <c r="F21" s="1" t="str">
        <f t="shared" si="0"/>
        <v/>
      </c>
      <c r="G21" s="1" t="str">
        <f>IF(B21&lt;&gt;"",Paramétrage!B152,"")</f>
        <v/>
      </c>
      <c r="H21" s="1" t="str">
        <f>IF(B21&lt;&gt;"",VLOOKUP(A21,[0]!NOMENCLATURE,4,FALSE),"")</f>
        <v/>
      </c>
      <c r="I21" s="1" t="str">
        <f>IF(B21&lt;&gt;"",LOOKUP(G21,Paramétrage!D$105:D$111,Paramétrage!B$105:B$111),"")</f>
        <v/>
      </c>
      <c r="J21" s="2" t="str">
        <f t="shared" si="11"/>
        <v/>
      </c>
      <c r="K21" s="104" t="str">
        <f>IF(B21&lt;&gt;"",IF($G21&lt;4,VLOOKUP($A21,[0]!NOMENCLATURE_107,6,FALSE)*$D21*VLOOKUP($A21,[0]!NOMENCLATURE_107,2,FALSE)/1000,VLOOKUP($A21,[0]!NOMENCLATURE_07,6,FALSE)*$D21*VLOOKUP($A21,[0]!NOMENCLATURE_07,2,FALSE)/1000),"")</f>
        <v/>
      </c>
      <c r="L21" s="104" t="str">
        <f>IF(B21&lt;&gt;"",IF($G21&lt;4,VLOOKUP($A21,[0]!NOMENCLATURE_107,7,FALSE)*$D21*VLOOKUP($A21,[0]!NOMENCLATURE_107,2,FALSE)/1000,VLOOKUP($A21,[0]!NOMENCLATURE_07,7,FALSE)*$D21*VLOOKUP($A21,[0]!NOMENCLATURE_07,2,FALSE)/1000),"")</f>
        <v/>
      </c>
      <c r="M21" s="104" t="str">
        <f>IF(B21&lt;&gt;"",IF($G21&lt;4,VLOOKUP($A21,[0]!NOMENCLATURE_107,8,FALSE)*$D21*VLOOKUP($A21,[0]!NOMENCLATURE_107,2,FALSE)/1000,VLOOKUP($A21,[0]!NOMENCLATURE_07,8,FALSE)*$D21*VLOOKUP($A21,[0]!NOMENCLATURE_07,2,FALSE)/1000),"")</f>
        <v/>
      </c>
      <c r="N21" s="104" t="str">
        <f>IF(B21&lt;&gt;"",IF($G21&lt;4,VLOOKUP($A21,[0]!NOMENCLATURE_107,9,FALSE)*$D21*VLOOKUP($A21,[0]!NOMENCLATURE_107,2,FALSE)/1000,VLOOKUP($A21,[0]!NOMENCLATURE_07,9,FALSE)*$D21*VLOOKUP($A21,[0]!NOMENCLATURE_07,2,FALSE)/1000),"")</f>
        <v/>
      </c>
      <c r="O21" s="77" t="str">
        <f t="shared" si="3"/>
        <v/>
      </c>
      <c r="P21" s="77" t="str">
        <f t="shared" si="4"/>
        <v/>
      </c>
      <c r="Q21" s="77" t="str">
        <f t="shared" si="5"/>
        <v/>
      </c>
      <c r="R21" s="1" t="str">
        <f t="shared" si="12"/>
        <v/>
      </c>
      <c r="S21" s="1" t="str">
        <f t="shared" si="13"/>
        <v/>
      </c>
      <c r="T21" s="1" t="str">
        <f t="shared" si="14"/>
        <v/>
      </c>
      <c r="U21" s="1" t="str">
        <f t="shared" si="15"/>
        <v/>
      </c>
      <c r="V21" s="77" t="str">
        <f t="shared" si="16"/>
        <v/>
      </c>
      <c r="W21" s="77" t="str">
        <f t="shared" si="17"/>
        <v/>
      </c>
      <c r="X21" s="77" t="str">
        <f t="shared" si="18"/>
        <v/>
      </c>
      <c r="Y21" s="1" t="str">
        <f>IF(B21&lt;&gt;"",Paramétrage!D152,"")</f>
        <v/>
      </c>
      <c r="Z21" s="1" t="str">
        <f t="shared" si="7"/>
        <v/>
      </c>
      <c r="AA21" s="91" t="str">
        <f>IF(B21&lt;&gt;"",IF($G21&lt;4,VLOOKUP($A21,[0]!NOMENCLATURE_107,2,FALSE),VLOOKUP($A21,[0]!NOMENCLATURE_07,2,FALSE)),"")</f>
        <v/>
      </c>
      <c r="AB21" s="91" t="str">
        <f>IF(B21&lt;&gt;"",IF($G21&lt;4,VLOOKUP($A21,[0]!NOMENCLATURE_107,3,FALSE),VLOOKUP($A21,[0]!NOMENCLATURE_07,3,FALSE)),"")</f>
        <v/>
      </c>
      <c r="AC21" t="str">
        <f t="shared" si="8"/>
        <v/>
      </c>
      <c r="AD21" s="1" t="str">
        <f t="shared" si="9"/>
        <v/>
      </c>
    </row>
    <row r="22" spans="1:30" x14ac:dyDescent="0.35">
      <c r="A22" s="77" t="str">
        <f>IF(Paramétrage!A153&lt;&gt;"",Paramétrage!A153,"")</f>
        <v/>
      </c>
      <c r="B22" s="77" t="str">
        <f>IF(Paramétrage!C153&gt;0,Paramétrage!C153,"")</f>
        <v/>
      </c>
      <c r="C22" s="1" t="str">
        <f t="shared" si="2"/>
        <v/>
      </c>
      <c r="D22" s="77" t="str">
        <f>IF(B22&lt;&gt;"",IF($G22&lt;4,VLOOKUP($A22,[0]!NOMENCLATURE_107,4,FALSE),VLOOKUP($A22,[0]!NOMENCLATURE_07,4,FALSE))*IF($G22&lt;4,VLOOKUP($A22,[0]!NOMENCLATURE_107,5,FALSE),VLOOKUP($A22,[0]!NOMENCLATURE_07,5,FALSE))*I22,"")</f>
        <v/>
      </c>
      <c r="E22" s="252" t="str">
        <f t="shared" si="10"/>
        <v/>
      </c>
      <c r="F22" s="1" t="str">
        <f t="shared" si="0"/>
        <v/>
      </c>
      <c r="G22" s="1" t="str">
        <f>IF(B22&lt;&gt;"",Paramétrage!B153,"")</f>
        <v/>
      </c>
      <c r="H22" s="1" t="str">
        <f>IF(B22&lt;&gt;"",VLOOKUP(A22,[0]!NOMENCLATURE,4,FALSE),"")</f>
        <v/>
      </c>
      <c r="I22" s="1" t="str">
        <f>IF(B22&lt;&gt;"",LOOKUP(G22,Paramétrage!D$105:D$111,Paramétrage!B$105:B$111),"")</f>
        <v/>
      </c>
      <c r="J22" s="2" t="str">
        <f t="shared" si="11"/>
        <v/>
      </c>
      <c r="K22" s="104" t="str">
        <f>IF(B22&lt;&gt;"",IF($G22&lt;4,VLOOKUP($A22,[0]!NOMENCLATURE_107,6,FALSE)*$D22*VLOOKUP($A22,[0]!NOMENCLATURE_107,2,FALSE)/1000,VLOOKUP($A22,[0]!NOMENCLATURE_07,6,FALSE)*$D22*VLOOKUP($A22,[0]!NOMENCLATURE_07,2,FALSE)/1000),"")</f>
        <v/>
      </c>
      <c r="L22" s="104" t="str">
        <f>IF(B22&lt;&gt;"",IF($G22&lt;4,VLOOKUP($A22,[0]!NOMENCLATURE_107,7,FALSE)*$D22*VLOOKUP($A22,[0]!NOMENCLATURE_107,2,FALSE)/1000,VLOOKUP($A22,[0]!NOMENCLATURE_07,7,FALSE)*$D22*VLOOKUP($A22,[0]!NOMENCLATURE_07,2,FALSE)/1000),"")</f>
        <v/>
      </c>
      <c r="M22" s="104" t="str">
        <f>IF(B22&lt;&gt;"",IF($G22&lt;4,VLOOKUP($A22,[0]!NOMENCLATURE_107,8,FALSE)*$D22*VLOOKUP($A22,[0]!NOMENCLATURE_107,2,FALSE)/1000,VLOOKUP($A22,[0]!NOMENCLATURE_07,8,FALSE)*$D22*VLOOKUP($A22,[0]!NOMENCLATURE_07,2,FALSE)/1000),"")</f>
        <v/>
      </c>
      <c r="N22" s="104" t="str">
        <f>IF(B22&lt;&gt;"",IF($G22&lt;4,VLOOKUP($A22,[0]!NOMENCLATURE_107,9,FALSE)*$D22*VLOOKUP($A22,[0]!NOMENCLATURE_107,2,FALSE)/1000,VLOOKUP($A22,[0]!NOMENCLATURE_07,9,FALSE)*$D22*VLOOKUP($A22,[0]!NOMENCLATURE_07,2,FALSE)/1000),"")</f>
        <v/>
      </c>
      <c r="O22" s="77" t="str">
        <f t="shared" si="3"/>
        <v/>
      </c>
      <c r="P22" s="77" t="str">
        <f t="shared" si="4"/>
        <v/>
      </c>
      <c r="Q22" s="77" t="str">
        <f t="shared" si="5"/>
        <v/>
      </c>
      <c r="R22" s="1" t="str">
        <f t="shared" si="12"/>
        <v/>
      </c>
      <c r="S22" s="1" t="str">
        <f t="shared" si="13"/>
        <v/>
      </c>
      <c r="T22" s="1" t="str">
        <f t="shared" si="14"/>
        <v/>
      </c>
      <c r="U22" s="1" t="str">
        <f t="shared" si="15"/>
        <v/>
      </c>
      <c r="V22" s="77" t="str">
        <f t="shared" si="16"/>
        <v/>
      </c>
      <c r="W22" s="77" t="str">
        <f t="shared" si="17"/>
        <v/>
      </c>
      <c r="X22" s="77" t="str">
        <f t="shared" si="18"/>
        <v/>
      </c>
      <c r="Y22" s="1" t="str">
        <f>IF(B22&lt;&gt;"",Paramétrage!D153,"")</f>
        <v/>
      </c>
      <c r="Z22" s="1" t="str">
        <f t="shared" si="7"/>
        <v/>
      </c>
      <c r="AA22" s="91" t="str">
        <f>IF(B22&lt;&gt;"",IF($G22&lt;4,VLOOKUP($A22,[0]!NOMENCLATURE_107,2,FALSE),VLOOKUP($A22,[0]!NOMENCLATURE_07,2,FALSE)),"")</f>
        <v/>
      </c>
      <c r="AB22" s="91" t="str">
        <f>IF(B22&lt;&gt;"",IF($G22&lt;4,VLOOKUP($A22,[0]!NOMENCLATURE_107,3,FALSE),VLOOKUP($A22,[0]!NOMENCLATURE_07,3,FALSE)),"")</f>
        <v/>
      </c>
      <c r="AC22" t="str">
        <f t="shared" si="8"/>
        <v/>
      </c>
      <c r="AD22" s="1" t="str">
        <f t="shared" si="9"/>
        <v/>
      </c>
    </row>
    <row r="23" spans="1:30" x14ac:dyDescent="0.35">
      <c r="A23" s="77" t="str">
        <f>IF(Paramétrage!A154&lt;&gt;"",Paramétrage!A154,"")</f>
        <v/>
      </c>
      <c r="B23" s="77" t="str">
        <f>IF(Paramétrage!C154&gt;0,Paramétrage!C154,"")</f>
        <v/>
      </c>
      <c r="C23" s="1" t="str">
        <f t="shared" si="2"/>
        <v/>
      </c>
      <c r="D23" s="77" t="str">
        <f>IF(B23&lt;&gt;"",IF($G23&lt;4,VLOOKUP($A23,[0]!NOMENCLATURE_107,4,FALSE),VLOOKUP($A23,[0]!NOMENCLATURE_07,4,FALSE))*IF($G23&lt;4,VLOOKUP($A23,[0]!NOMENCLATURE_107,5,FALSE),VLOOKUP($A23,[0]!NOMENCLATURE_07,5,FALSE))*I23,"")</f>
        <v/>
      </c>
      <c r="E23" s="252" t="str">
        <f t="shared" si="10"/>
        <v/>
      </c>
      <c r="F23" s="1" t="str">
        <f t="shared" si="0"/>
        <v/>
      </c>
      <c r="G23" s="1" t="str">
        <f>IF(B23&lt;&gt;"",Paramétrage!B154,"")</f>
        <v/>
      </c>
      <c r="H23" s="1" t="str">
        <f>IF(B23&lt;&gt;"",VLOOKUP(A23,[0]!NOMENCLATURE,4,FALSE),"")</f>
        <v/>
      </c>
      <c r="I23" s="1" t="str">
        <f>IF(B23&lt;&gt;"",LOOKUP(G23,Paramétrage!D$105:D$111,Paramétrage!B$105:B$111),"")</f>
        <v/>
      </c>
      <c r="J23" s="2" t="str">
        <f t="shared" si="11"/>
        <v/>
      </c>
      <c r="K23" s="104" t="str">
        <f>IF(B23&lt;&gt;"",IF($G23&lt;4,VLOOKUP($A23,[0]!NOMENCLATURE_107,6,FALSE)*$D23*VLOOKUP($A23,[0]!NOMENCLATURE_107,2,FALSE)/1000,VLOOKUP($A23,[0]!NOMENCLATURE_07,6,FALSE)*$D23*VLOOKUP($A23,[0]!NOMENCLATURE_07,2,FALSE)/1000),"")</f>
        <v/>
      </c>
      <c r="L23" s="104" t="str">
        <f>IF(B23&lt;&gt;"",IF($G23&lt;4,VLOOKUP($A23,[0]!NOMENCLATURE_107,7,FALSE)*$D23*VLOOKUP($A23,[0]!NOMENCLATURE_107,2,FALSE)/1000,VLOOKUP($A23,[0]!NOMENCLATURE_07,7,FALSE)*$D23*VLOOKUP($A23,[0]!NOMENCLATURE_07,2,FALSE)/1000),"")</f>
        <v/>
      </c>
      <c r="M23" s="104" t="str">
        <f>IF(B23&lt;&gt;"",IF($G23&lt;4,VLOOKUP($A23,[0]!NOMENCLATURE_107,8,FALSE)*$D23*VLOOKUP($A23,[0]!NOMENCLATURE_107,2,FALSE)/1000,VLOOKUP($A23,[0]!NOMENCLATURE_07,8,FALSE)*$D23*VLOOKUP($A23,[0]!NOMENCLATURE_07,2,FALSE)/1000),"")</f>
        <v/>
      </c>
      <c r="N23" s="104" t="str">
        <f>IF(B23&lt;&gt;"",IF($G23&lt;4,VLOOKUP($A23,[0]!NOMENCLATURE_107,9,FALSE)*$D23*VLOOKUP($A23,[0]!NOMENCLATURE_107,2,FALSE)/1000,VLOOKUP($A23,[0]!NOMENCLATURE_07,9,FALSE)*$D23*VLOOKUP($A23,[0]!NOMENCLATURE_07,2,FALSE)/1000),"")</f>
        <v/>
      </c>
      <c r="O23" s="77" t="str">
        <f t="shared" si="3"/>
        <v/>
      </c>
      <c r="P23" s="77" t="str">
        <f t="shared" si="4"/>
        <v/>
      </c>
      <c r="Q23" s="77" t="str">
        <f t="shared" si="5"/>
        <v/>
      </c>
      <c r="R23" s="1" t="str">
        <f t="shared" si="12"/>
        <v/>
      </c>
      <c r="S23" s="1" t="str">
        <f t="shared" si="13"/>
        <v/>
      </c>
      <c r="T23" s="1" t="str">
        <f t="shared" si="14"/>
        <v/>
      </c>
      <c r="U23" s="1" t="str">
        <f t="shared" si="15"/>
        <v/>
      </c>
      <c r="V23" s="77" t="str">
        <f t="shared" si="16"/>
        <v/>
      </c>
      <c r="W23" s="77" t="str">
        <f t="shared" si="17"/>
        <v/>
      </c>
      <c r="X23" s="77" t="str">
        <f t="shared" si="18"/>
        <v/>
      </c>
      <c r="Y23" s="1" t="str">
        <f>IF(B23&lt;&gt;"",Paramétrage!D154,"")</f>
        <v/>
      </c>
      <c r="Z23" s="1" t="str">
        <f t="shared" si="7"/>
        <v/>
      </c>
      <c r="AA23" s="91" t="str">
        <f>IF(B23&lt;&gt;"",IF($G23&lt;4,VLOOKUP($A23,[0]!NOMENCLATURE_107,2,FALSE),VLOOKUP($A23,[0]!NOMENCLATURE_07,2,FALSE)),"")</f>
        <v/>
      </c>
      <c r="AB23" s="91" t="str">
        <f>IF(B23&lt;&gt;"",IF($G23&lt;4,VLOOKUP($A23,[0]!NOMENCLATURE_107,3,FALSE),VLOOKUP($A23,[0]!NOMENCLATURE_07,3,FALSE)),"")</f>
        <v/>
      </c>
      <c r="AC23" t="str">
        <f t="shared" si="8"/>
        <v/>
      </c>
      <c r="AD23" s="1" t="str">
        <f t="shared" si="9"/>
        <v/>
      </c>
    </row>
    <row r="24" spans="1:30" x14ac:dyDescent="0.35">
      <c r="A24" s="77" t="str">
        <f>IF(Paramétrage!A155&lt;&gt;"",Paramétrage!A155,"")</f>
        <v/>
      </c>
      <c r="B24" s="77" t="str">
        <f>IF(Paramétrage!C155&gt;0,Paramétrage!C155,"")</f>
        <v/>
      </c>
      <c r="C24" s="1" t="str">
        <f t="shared" si="2"/>
        <v/>
      </c>
      <c r="D24" s="77" t="str">
        <f>IF(B24&lt;&gt;"",IF($G24&lt;4,VLOOKUP($A24,[0]!NOMENCLATURE_107,4,FALSE),VLOOKUP($A24,[0]!NOMENCLATURE_07,4,FALSE))*IF($G24&lt;4,VLOOKUP($A24,[0]!NOMENCLATURE_107,5,FALSE),VLOOKUP($A24,[0]!NOMENCLATURE_07,5,FALSE))*I24,"")</f>
        <v/>
      </c>
      <c r="E24" s="252" t="str">
        <f t="shared" si="10"/>
        <v/>
      </c>
      <c r="F24" s="1" t="str">
        <f t="shared" si="0"/>
        <v/>
      </c>
      <c r="G24" s="1" t="str">
        <f>IF(B24&lt;&gt;"",Paramétrage!B155,"")</f>
        <v/>
      </c>
      <c r="H24" s="1" t="str">
        <f>IF(B24&lt;&gt;"",VLOOKUP(A24,[0]!NOMENCLATURE,4,FALSE),"")</f>
        <v/>
      </c>
      <c r="I24" s="1" t="str">
        <f>IF(B24&lt;&gt;"",LOOKUP(G24,Paramétrage!D$105:D$111,Paramétrage!B$105:B$111),"")</f>
        <v/>
      </c>
      <c r="J24" s="2" t="str">
        <f t="shared" si="11"/>
        <v/>
      </c>
      <c r="K24" s="104" t="str">
        <f>IF(B24&lt;&gt;"",IF($G24&lt;4,VLOOKUP($A24,[0]!NOMENCLATURE_107,6,FALSE)*$D24*VLOOKUP($A24,[0]!NOMENCLATURE_107,2,FALSE)/1000,VLOOKUP($A24,[0]!NOMENCLATURE_07,6,FALSE)*$D24*VLOOKUP($A24,[0]!NOMENCLATURE_07,2,FALSE)/1000),"")</f>
        <v/>
      </c>
      <c r="L24" s="104" t="str">
        <f>IF(B24&lt;&gt;"",IF($G24&lt;4,VLOOKUP($A24,[0]!NOMENCLATURE_107,7,FALSE)*$D24*VLOOKUP($A24,[0]!NOMENCLATURE_107,2,FALSE)/1000,VLOOKUP($A24,[0]!NOMENCLATURE_07,7,FALSE)*$D24*VLOOKUP($A24,[0]!NOMENCLATURE_07,2,FALSE)/1000),"")</f>
        <v/>
      </c>
      <c r="M24" s="104" t="str">
        <f>IF(B24&lt;&gt;"",IF($G24&lt;4,VLOOKUP($A24,[0]!NOMENCLATURE_107,8,FALSE)*$D24*VLOOKUP($A24,[0]!NOMENCLATURE_107,2,FALSE)/1000,VLOOKUP($A24,[0]!NOMENCLATURE_07,8,FALSE)*$D24*VLOOKUP($A24,[0]!NOMENCLATURE_07,2,FALSE)/1000),"")</f>
        <v/>
      </c>
      <c r="N24" s="104" t="str">
        <f>IF(B24&lt;&gt;"",IF($G24&lt;4,VLOOKUP($A24,[0]!NOMENCLATURE_107,9,FALSE)*$D24*VLOOKUP($A24,[0]!NOMENCLATURE_107,2,FALSE)/1000,VLOOKUP($A24,[0]!NOMENCLATURE_07,9,FALSE)*$D24*VLOOKUP($A24,[0]!NOMENCLATURE_07,2,FALSE)/1000),"")</f>
        <v/>
      </c>
      <c r="O24" s="77" t="str">
        <f t="shared" si="3"/>
        <v/>
      </c>
      <c r="P24" s="77" t="str">
        <f t="shared" si="4"/>
        <v/>
      </c>
      <c r="Q24" s="77" t="str">
        <f t="shared" si="5"/>
        <v/>
      </c>
      <c r="R24" s="1" t="str">
        <f t="shared" si="12"/>
        <v/>
      </c>
      <c r="S24" s="1" t="str">
        <f t="shared" si="13"/>
        <v/>
      </c>
      <c r="T24" s="1" t="str">
        <f t="shared" si="14"/>
        <v/>
      </c>
      <c r="U24" s="1" t="str">
        <f t="shared" si="15"/>
        <v/>
      </c>
      <c r="V24" s="77" t="str">
        <f t="shared" si="16"/>
        <v/>
      </c>
      <c r="W24" s="77" t="str">
        <f t="shared" si="17"/>
        <v/>
      </c>
      <c r="X24" s="77" t="str">
        <f t="shared" si="18"/>
        <v/>
      </c>
      <c r="Y24" s="1" t="str">
        <f>IF(B24&lt;&gt;"",Paramétrage!D155,"")</f>
        <v/>
      </c>
      <c r="Z24" s="1" t="str">
        <f t="shared" si="7"/>
        <v/>
      </c>
      <c r="AA24" s="91" t="str">
        <f>IF(B24&lt;&gt;"",IF($G24&lt;4,VLOOKUP($A24,[0]!NOMENCLATURE_107,2,FALSE),VLOOKUP($A24,[0]!NOMENCLATURE_07,2,FALSE)),"")</f>
        <v/>
      </c>
      <c r="AB24" s="91" t="str">
        <f>IF(B24&lt;&gt;"",IF($G24&lt;4,VLOOKUP($A24,[0]!NOMENCLATURE_107,3,FALSE),VLOOKUP($A24,[0]!NOMENCLATURE_07,3,FALSE)),"")</f>
        <v/>
      </c>
      <c r="AC24" t="str">
        <f t="shared" si="8"/>
        <v/>
      </c>
      <c r="AD24" s="1" t="str">
        <f t="shared" si="9"/>
        <v/>
      </c>
    </row>
    <row r="25" spans="1:30" x14ac:dyDescent="0.35">
      <c r="A25" s="77" t="str">
        <f>IF(Paramétrage!A156&lt;&gt;"",Paramétrage!A156,"")</f>
        <v/>
      </c>
      <c r="B25" s="77" t="str">
        <f>IF(Paramétrage!C156&gt;0,Paramétrage!C156,"")</f>
        <v/>
      </c>
      <c r="C25" s="1" t="str">
        <f t="shared" si="2"/>
        <v/>
      </c>
      <c r="D25" s="77" t="str">
        <f>IF(B25&lt;&gt;"",IF($G25&lt;4,VLOOKUP($A25,[0]!NOMENCLATURE_107,4,FALSE),VLOOKUP($A25,[0]!NOMENCLATURE_07,4,FALSE))*IF($G25&lt;4,VLOOKUP($A25,[0]!NOMENCLATURE_107,5,FALSE),VLOOKUP($A25,[0]!NOMENCLATURE_07,5,FALSE))*I25,"")</f>
        <v/>
      </c>
      <c r="E25" s="252" t="str">
        <f t="shared" si="10"/>
        <v/>
      </c>
      <c r="F25" s="1" t="str">
        <f t="shared" si="0"/>
        <v/>
      </c>
      <c r="G25" s="1" t="str">
        <f>IF(B25&lt;&gt;"",Paramétrage!B156,"")</f>
        <v/>
      </c>
      <c r="H25" s="1" t="str">
        <f>IF(B25&lt;&gt;"",VLOOKUP(A25,[0]!NOMENCLATURE,4,FALSE),"")</f>
        <v/>
      </c>
      <c r="I25" s="1" t="str">
        <f>IF(B25&lt;&gt;"",LOOKUP(G25,Paramétrage!D$105:D$111,Paramétrage!B$105:B$111),"")</f>
        <v/>
      </c>
      <c r="J25" s="2" t="str">
        <f t="shared" si="11"/>
        <v/>
      </c>
      <c r="K25" s="104" t="str">
        <f>IF(B25&lt;&gt;"",IF($G25&lt;4,VLOOKUP($A25,[0]!NOMENCLATURE_107,6,FALSE)*$D25*VLOOKUP($A25,[0]!NOMENCLATURE_107,2,FALSE)/1000,VLOOKUP($A25,[0]!NOMENCLATURE_07,6,FALSE)*$D25*VLOOKUP($A25,[0]!NOMENCLATURE_07,2,FALSE)/1000),"")</f>
        <v/>
      </c>
      <c r="L25" s="104" t="str">
        <f>IF(B25&lt;&gt;"",IF($G25&lt;4,VLOOKUP($A25,[0]!NOMENCLATURE_107,7,FALSE)*$D25*VLOOKUP($A25,[0]!NOMENCLATURE_107,2,FALSE)/1000,VLOOKUP($A25,[0]!NOMENCLATURE_07,7,FALSE)*$D25*VLOOKUP($A25,[0]!NOMENCLATURE_07,2,FALSE)/1000),"")</f>
        <v/>
      </c>
      <c r="M25" s="104" t="str">
        <f>IF(B25&lt;&gt;"",IF($G25&lt;4,VLOOKUP($A25,[0]!NOMENCLATURE_107,8,FALSE)*$D25*VLOOKUP($A25,[0]!NOMENCLATURE_107,2,FALSE)/1000,VLOOKUP($A25,[0]!NOMENCLATURE_07,8,FALSE)*$D25*VLOOKUP($A25,[0]!NOMENCLATURE_07,2,FALSE)/1000),"")</f>
        <v/>
      </c>
      <c r="N25" s="104" t="str">
        <f>IF(B25&lt;&gt;"",IF($G25&lt;4,VLOOKUP($A25,[0]!NOMENCLATURE_107,9,FALSE)*$D25*VLOOKUP($A25,[0]!NOMENCLATURE_107,2,FALSE)/1000,VLOOKUP($A25,[0]!NOMENCLATURE_07,9,FALSE)*$D25*VLOOKUP($A25,[0]!NOMENCLATURE_07,2,FALSE)/1000),"")</f>
        <v/>
      </c>
      <c r="O25" s="77" t="str">
        <f t="shared" si="3"/>
        <v/>
      </c>
      <c r="P25" s="77" t="str">
        <f t="shared" si="4"/>
        <v/>
      </c>
      <c r="Q25" s="77" t="str">
        <f t="shared" si="5"/>
        <v/>
      </c>
      <c r="R25" s="1" t="str">
        <f t="shared" si="12"/>
        <v/>
      </c>
      <c r="S25" s="1" t="str">
        <f t="shared" si="13"/>
        <v/>
      </c>
      <c r="T25" s="1" t="str">
        <f t="shared" si="14"/>
        <v/>
      </c>
      <c r="U25" s="1" t="str">
        <f t="shared" si="15"/>
        <v/>
      </c>
      <c r="V25" s="77" t="str">
        <f t="shared" si="16"/>
        <v/>
      </c>
      <c r="W25" s="77" t="str">
        <f t="shared" si="17"/>
        <v/>
      </c>
      <c r="X25" s="77" t="str">
        <f t="shared" si="18"/>
        <v/>
      </c>
      <c r="Y25" s="1" t="str">
        <f>IF(B25&lt;&gt;"",Paramétrage!D156,"")</f>
        <v/>
      </c>
      <c r="Z25" s="1" t="str">
        <f t="shared" si="7"/>
        <v/>
      </c>
      <c r="AA25" s="91" t="str">
        <f>IF(B25&lt;&gt;"",IF($G25&lt;4,VLOOKUP($A25,[0]!NOMENCLATURE_107,2,FALSE),VLOOKUP($A25,[0]!NOMENCLATURE_07,2,FALSE)),"")</f>
        <v/>
      </c>
      <c r="AB25" s="91" t="str">
        <f>IF(B25&lt;&gt;"",IF($G25&lt;4,VLOOKUP($A25,[0]!NOMENCLATURE_107,3,FALSE),VLOOKUP($A25,[0]!NOMENCLATURE_07,3,FALSE)),"")</f>
        <v/>
      </c>
      <c r="AC25" t="str">
        <f t="shared" si="8"/>
        <v/>
      </c>
      <c r="AD25" s="1" t="str">
        <f t="shared" si="9"/>
        <v/>
      </c>
    </row>
    <row r="26" spans="1:30" x14ac:dyDescent="0.35">
      <c r="A26" s="77" t="str">
        <f>IF(Paramétrage!A157&lt;&gt;"",Paramétrage!A157,"")</f>
        <v/>
      </c>
      <c r="B26" s="77" t="str">
        <f>IF(Paramétrage!C157&gt;0,Paramétrage!C157,"")</f>
        <v/>
      </c>
      <c r="C26" s="1" t="str">
        <f t="shared" si="2"/>
        <v/>
      </c>
      <c r="D26" s="77" t="str">
        <f>IF(B26&lt;&gt;"",IF($G26&lt;4,VLOOKUP($A26,[0]!NOMENCLATURE_107,4,FALSE),VLOOKUP($A26,[0]!NOMENCLATURE_07,4,FALSE))*IF($G26&lt;4,VLOOKUP($A26,[0]!NOMENCLATURE_107,5,FALSE),VLOOKUP($A26,[0]!NOMENCLATURE_07,5,FALSE))*I26,"")</f>
        <v/>
      </c>
      <c r="E26" s="252" t="str">
        <f t="shared" si="10"/>
        <v/>
      </c>
      <c r="F26" s="1" t="str">
        <f t="shared" si="0"/>
        <v/>
      </c>
      <c r="G26" s="1" t="str">
        <f>IF(B26&lt;&gt;"",Paramétrage!B157,"")</f>
        <v/>
      </c>
      <c r="H26" s="1" t="str">
        <f>IF(B26&lt;&gt;"",VLOOKUP(A26,[0]!NOMENCLATURE,4,FALSE),"")</f>
        <v/>
      </c>
      <c r="I26" s="1" t="str">
        <f>IF(B26&lt;&gt;"",LOOKUP(G26,Paramétrage!D$105:D$111,Paramétrage!B$105:B$111),"")</f>
        <v/>
      </c>
      <c r="J26" s="2" t="str">
        <f t="shared" si="11"/>
        <v/>
      </c>
      <c r="K26" s="104" t="str">
        <f>IF(B26&lt;&gt;"",IF($G26&lt;4,VLOOKUP($A26,[0]!NOMENCLATURE_107,6,FALSE)*$D26*VLOOKUP($A26,[0]!NOMENCLATURE_107,2,FALSE)/1000,VLOOKUP($A26,[0]!NOMENCLATURE_07,6,FALSE)*$D26*VLOOKUP($A26,[0]!NOMENCLATURE_07,2,FALSE)/1000),"")</f>
        <v/>
      </c>
      <c r="L26" s="104" t="str">
        <f>IF(B26&lt;&gt;"",IF($G26&lt;4,VLOOKUP($A26,[0]!NOMENCLATURE_107,7,FALSE)*$D26*VLOOKUP($A26,[0]!NOMENCLATURE_107,2,FALSE)/1000,VLOOKUP($A26,[0]!NOMENCLATURE_07,7,FALSE)*$D26*VLOOKUP($A26,[0]!NOMENCLATURE_07,2,FALSE)/1000),"")</f>
        <v/>
      </c>
      <c r="M26" s="104" t="str">
        <f>IF(B26&lt;&gt;"",IF($G26&lt;4,VLOOKUP($A26,[0]!NOMENCLATURE_107,8,FALSE)*$D26*VLOOKUP($A26,[0]!NOMENCLATURE_107,2,FALSE)/1000,VLOOKUP($A26,[0]!NOMENCLATURE_07,8,FALSE)*$D26*VLOOKUP($A26,[0]!NOMENCLATURE_07,2,FALSE)/1000),"")</f>
        <v/>
      </c>
      <c r="N26" s="104" t="str">
        <f>IF(B26&lt;&gt;"",IF($G26&lt;4,VLOOKUP($A26,[0]!NOMENCLATURE_107,9,FALSE)*$D26*VLOOKUP($A26,[0]!NOMENCLATURE_107,2,FALSE)/1000,VLOOKUP($A26,[0]!NOMENCLATURE_07,9,FALSE)*$D26*VLOOKUP($A26,[0]!NOMENCLATURE_07,2,FALSE)/1000),"")</f>
        <v/>
      </c>
      <c r="O26" s="77" t="str">
        <f t="shared" si="3"/>
        <v/>
      </c>
      <c r="P26" s="77" t="str">
        <f t="shared" si="4"/>
        <v/>
      </c>
      <c r="Q26" s="77" t="str">
        <f t="shared" si="5"/>
        <v/>
      </c>
      <c r="R26" s="1" t="str">
        <f t="shared" si="12"/>
        <v/>
      </c>
      <c r="S26" s="1" t="str">
        <f t="shared" si="13"/>
        <v/>
      </c>
      <c r="T26" s="1" t="str">
        <f t="shared" si="14"/>
        <v/>
      </c>
      <c r="U26" s="1" t="str">
        <f t="shared" si="15"/>
        <v/>
      </c>
      <c r="V26" s="77" t="str">
        <f t="shared" si="16"/>
        <v/>
      </c>
      <c r="W26" s="77" t="str">
        <f t="shared" si="17"/>
        <v/>
      </c>
      <c r="X26" s="77" t="str">
        <f t="shared" si="18"/>
        <v/>
      </c>
      <c r="Y26" s="1" t="str">
        <f>IF(B26&lt;&gt;"",Paramétrage!D157,"")</f>
        <v/>
      </c>
      <c r="Z26" s="1" t="str">
        <f t="shared" si="7"/>
        <v/>
      </c>
      <c r="AA26" s="91" t="str">
        <f>IF(B26&lt;&gt;"",IF($G26&lt;4,VLOOKUP($A26,[0]!NOMENCLATURE_107,2,FALSE),VLOOKUP($A26,[0]!NOMENCLATURE_07,2,FALSE)),"")</f>
        <v/>
      </c>
      <c r="AB26" s="91" t="str">
        <f>IF(B26&lt;&gt;"",IF($G26&lt;4,VLOOKUP($A26,[0]!NOMENCLATURE_107,3,FALSE),VLOOKUP($A26,[0]!NOMENCLATURE_07,3,FALSE)),"")</f>
        <v/>
      </c>
      <c r="AC26" t="str">
        <f t="shared" si="8"/>
        <v/>
      </c>
      <c r="AD26" s="1" t="str">
        <f t="shared" si="9"/>
        <v/>
      </c>
    </row>
    <row r="27" spans="1:30" x14ac:dyDescent="0.35">
      <c r="A27" s="77" t="str">
        <f>IF(Paramétrage!A158&lt;&gt;"",Paramétrage!A158,"")</f>
        <v/>
      </c>
      <c r="B27" s="77" t="str">
        <f>IF(Paramétrage!C158&gt;0,Paramétrage!C158,"")</f>
        <v/>
      </c>
      <c r="C27" s="1" t="str">
        <f t="shared" si="2"/>
        <v/>
      </c>
      <c r="D27" s="77" t="str">
        <f>IF(B27&lt;&gt;"",IF($G27&lt;4,VLOOKUP($A27,[0]!NOMENCLATURE_107,4,FALSE),VLOOKUP($A27,[0]!NOMENCLATURE_07,4,FALSE))*IF($G27&lt;4,VLOOKUP($A27,[0]!NOMENCLATURE_107,5,FALSE),VLOOKUP($A27,[0]!NOMENCLATURE_07,5,FALSE))*I27,"")</f>
        <v/>
      </c>
      <c r="E27" s="252" t="str">
        <f t="shared" si="10"/>
        <v/>
      </c>
      <c r="F27" s="1" t="str">
        <f t="shared" si="0"/>
        <v/>
      </c>
      <c r="G27" s="1" t="str">
        <f>IF(B27&lt;&gt;"",Paramétrage!B158,"")</f>
        <v/>
      </c>
      <c r="H27" s="1" t="str">
        <f>IF(B27&lt;&gt;"",VLOOKUP(A27,[0]!NOMENCLATURE,4,FALSE),"")</f>
        <v/>
      </c>
      <c r="I27" s="1" t="str">
        <f>IF(B27&lt;&gt;"",LOOKUP(G27,Paramétrage!D$105:D$111,Paramétrage!B$105:B$111),"")</f>
        <v/>
      </c>
      <c r="J27" s="2" t="str">
        <f t="shared" si="11"/>
        <v/>
      </c>
      <c r="K27" s="104" t="str">
        <f>IF(B27&lt;&gt;"",IF($G27&lt;4,VLOOKUP($A27,[0]!NOMENCLATURE_107,6,FALSE)*$D27*VLOOKUP($A27,[0]!NOMENCLATURE_107,2,FALSE)/1000,VLOOKUP($A27,[0]!NOMENCLATURE_07,6,FALSE)*$D27*VLOOKUP($A27,[0]!NOMENCLATURE_07,2,FALSE)/1000),"")</f>
        <v/>
      </c>
      <c r="L27" s="104" t="str">
        <f>IF(B27&lt;&gt;"",IF($G27&lt;4,VLOOKUP($A27,[0]!NOMENCLATURE_107,7,FALSE)*$D27*VLOOKUP($A27,[0]!NOMENCLATURE_107,2,FALSE)/1000,VLOOKUP($A27,[0]!NOMENCLATURE_07,7,FALSE)*$D27*VLOOKUP($A27,[0]!NOMENCLATURE_07,2,FALSE)/1000),"")</f>
        <v/>
      </c>
      <c r="M27" s="104" t="str">
        <f>IF(B27&lt;&gt;"",IF($G27&lt;4,VLOOKUP($A27,[0]!NOMENCLATURE_107,8,FALSE)*$D27*VLOOKUP($A27,[0]!NOMENCLATURE_107,2,FALSE)/1000,VLOOKUP($A27,[0]!NOMENCLATURE_07,8,FALSE)*$D27*VLOOKUP($A27,[0]!NOMENCLATURE_07,2,FALSE)/1000),"")</f>
        <v/>
      </c>
      <c r="N27" s="104" t="str">
        <f>IF(B27&lt;&gt;"",IF($G27&lt;4,VLOOKUP($A27,[0]!NOMENCLATURE_107,9,FALSE)*$D27*VLOOKUP($A27,[0]!NOMENCLATURE_107,2,FALSE)/1000,VLOOKUP($A27,[0]!NOMENCLATURE_07,9,FALSE)*$D27*VLOOKUP($A27,[0]!NOMENCLATURE_07,2,FALSE)/1000),"")</f>
        <v/>
      </c>
      <c r="O27" s="77" t="str">
        <f t="shared" si="3"/>
        <v/>
      </c>
      <c r="P27" s="77" t="str">
        <f t="shared" si="4"/>
        <v/>
      </c>
      <c r="Q27" s="77" t="str">
        <f t="shared" si="5"/>
        <v/>
      </c>
      <c r="R27" s="1" t="str">
        <f t="shared" si="12"/>
        <v/>
      </c>
      <c r="S27" s="1" t="str">
        <f t="shared" si="13"/>
        <v/>
      </c>
      <c r="T27" s="1" t="str">
        <f t="shared" si="14"/>
        <v/>
      </c>
      <c r="U27" s="1" t="str">
        <f t="shared" si="15"/>
        <v/>
      </c>
      <c r="V27" s="77" t="str">
        <f t="shared" si="16"/>
        <v/>
      </c>
      <c r="W27" s="77" t="str">
        <f t="shared" si="17"/>
        <v/>
      </c>
      <c r="X27" s="77" t="str">
        <f t="shared" si="18"/>
        <v/>
      </c>
      <c r="Y27" s="1" t="str">
        <f>IF(B27&lt;&gt;"",Paramétrage!D158,"")</f>
        <v/>
      </c>
      <c r="Z27" s="1" t="str">
        <f t="shared" si="7"/>
        <v/>
      </c>
      <c r="AA27" s="91" t="str">
        <f>IF(B27&lt;&gt;"",IF($G27&lt;4,VLOOKUP($A27,[0]!NOMENCLATURE_107,2,FALSE),VLOOKUP($A27,[0]!NOMENCLATURE_07,2,FALSE)),"")</f>
        <v/>
      </c>
      <c r="AB27" s="91" t="str">
        <f>IF(B27&lt;&gt;"",IF($G27&lt;4,VLOOKUP($A27,[0]!NOMENCLATURE_107,3,FALSE),VLOOKUP($A27,[0]!NOMENCLATURE_07,3,FALSE)),"")</f>
        <v/>
      </c>
      <c r="AC27" t="str">
        <f t="shared" si="8"/>
        <v/>
      </c>
      <c r="AD27" s="1" t="str">
        <f t="shared" si="9"/>
        <v/>
      </c>
    </row>
    <row r="28" spans="1:30" x14ac:dyDescent="0.35">
      <c r="A28" s="77" t="str">
        <f>IF(Paramétrage!A159&lt;&gt;"",Paramétrage!A159,"")</f>
        <v/>
      </c>
      <c r="B28" s="77" t="str">
        <f>IF(Paramétrage!C159&gt;0,Paramétrage!C159,"")</f>
        <v/>
      </c>
      <c r="C28" s="1" t="str">
        <f t="shared" si="2"/>
        <v/>
      </c>
      <c r="D28" s="77" t="str">
        <f>IF(B28&lt;&gt;"",IF($G28&lt;4,VLOOKUP($A28,[0]!NOMENCLATURE_107,4,FALSE),VLOOKUP($A28,[0]!NOMENCLATURE_07,4,FALSE))*IF($G28&lt;4,VLOOKUP($A28,[0]!NOMENCLATURE_107,5,FALSE),VLOOKUP($A28,[0]!NOMENCLATURE_07,5,FALSE))*I28,"")</f>
        <v/>
      </c>
      <c r="E28" s="252" t="str">
        <f t="shared" si="10"/>
        <v/>
      </c>
      <c r="F28" s="1" t="str">
        <f t="shared" si="0"/>
        <v/>
      </c>
      <c r="G28" s="1" t="str">
        <f>IF(B28&lt;&gt;"",Paramétrage!B159,"")</f>
        <v/>
      </c>
      <c r="H28" s="1" t="str">
        <f>IF(B28&lt;&gt;"",VLOOKUP(A28,[0]!NOMENCLATURE,4,FALSE),"")</f>
        <v/>
      </c>
      <c r="I28" s="1" t="str">
        <f>IF(B28&lt;&gt;"",LOOKUP(G28,Paramétrage!D$105:D$111,Paramétrage!B$105:B$111),"")</f>
        <v/>
      </c>
      <c r="J28" s="2" t="str">
        <f t="shared" si="11"/>
        <v/>
      </c>
      <c r="K28" s="104" t="str">
        <f>IF(B28&lt;&gt;"",IF($G28&lt;4,VLOOKUP($A28,[0]!NOMENCLATURE_107,6,FALSE)*$D28*VLOOKUP($A28,[0]!NOMENCLATURE_107,2,FALSE)/1000,VLOOKUP($A28,[0]!NOMENCLATURE_07,6,FALSE)*$D28*VLOOKUP($A28,[0]!NOMENCLATURE_07,2,FALSE)/1000),"")</f>
        <v/>
      </c>
      <c r="L28" s="104" t="str">
        <f>IF(B28&lt;&gt;"",IF($G28&lt;4,VLOOKUP($A28,[0]!NOMENCLATURE_107,7,FALSE)*$D28*VLOOKUP($A28,[0]!NOMENCLATURE_107,2,FALSE)/1000,VLOOKUP($A28,[0]!NOMENCLATURE_07,7,FALSE)*$D28*VLOOKUP($A28,[0]!NOMENCLATURE_07,2,FALSE)/1000),"")</f>
        <v/>
      </c>
      <c r="M28" s="104" t="str">
        <f>IF(B28&lt;&gt;"",IF($G28&lt;4,VLOOKUP($A28,[0]!NOMENCLATURE_107,8,FALSE)*$D28*VLOOKUP($A28,[0]!NOMENCLATURE_107,2,FALSE)/1000,VLOOKUP($A28,[0]!NOMENCLATURE_07,8,FALSE)*$D28*VLOOKUP($A28,[0]!NOMENCLATURE_07,2,FALSE)/1000),"")</f>
        <v/>
      </c>
      <c r="N28" s="104" t="str">
        <f>IF(B28&lt;&gt;"",IF($G28&lt;4,VLOOKUP($A28,[0]!NOMENCLATURE_107,9,FALSE)*$D28*VLOOKUP($A28,[0]!NOMENCLATURE_107,2,FALSE)/1000,VLOOKUP($A28,[0]!NOMENCLATURE_07,9,FALSE)*$D28*VLOOKUP($A28,[0]!NOMENCLATURE_07,2,FALSE)/1000),"")</f>
        <v/>
      </c>
      <c r="O28" s="77" t="str">
        <f t="shared" si="3"/>
        <v/>
      </c>
      <c r="P28" s="77" t="str">
        <f t="shared" si="4"/>
        <v/>
      </c>
      <c r="Q28" s="77" t="str">
        <f t="shared" si="5"/>
        <v/>
      </c>
      <c r="R28" s="1" t="str">
        <f t="shared" si="12"/>
        <v/>
      </c>
      <c r="S28" s="1" t="str">
        <f t="shared" si="13"/>
        <v/>
      </c>
      <c r="T28" s="1" t="str">
        <f t="shared" si="14"/>
        <v/>
      </c>
      <c r="U28" s="1" t="str">
        <f t="shared" si="15"/>
        <v/>
      </c>
      <c r="V28" s="77" t="str">
        <f t="shared" si="16"/>
        <v/>
      </c>
      <c r="W28" s="77" t="str">
        <f t="shared" si="17"/>
        <v/>
      </c>
      <c r="X28" s="77" t="str">
        <f t="shared" si="18"/>
        <v/>
      </c>
      <c r="Y28" s="1" t="str">
        <f>IF(B28&lt;&gt;"",Paramétrage!D159,"")</f>
        <v/>
      </c>
      <c r="Z28" s="1" t="str">
        <f t="shared" si="7"/>
        <v/>
      </c>
      <c r="AA28" s="91" t="str">
        <f>IF(B28&lt;&gt;"",IF($G28&lt;4,VLOOKUP($A28,[0]!NOMENCLATURE_107,2,FALSE),VLOOKUP($A28,[0]!NOMENCLATURE_07,2,FALSE)),"")</f>
        <v/>
      </c>
      <c r="AB28" s="91" t="str">
        <f>IF(B28&lt;&gt;"",IF($G28&lt;4,VLOOKUP($A28,[0]!NOMENCLATURE_107,3,FALSE),VLOOKUP($A28,[0]!NOMENCLATURE_07,3,FALSE)),"")</f>
        <v/>
      </c>
      <c r="AC28" t="str">
        <f t="shared" si="8"/>
        <v/>
      </c>
      <c r="AD28" s="1" t="str">
        <f t="shared" si="9"/>
        <v/>
      </c>
    </row>
    <row r="29" spans="1:30" x14ac:dyDescent="0.35">
      <c r="A29" s="77" t="str">
        <f>IF(Paramétrage!A160&lt;&gt;"",Paramétrage!A160,"")</f>
        <v/>
      </c>
      <c r="B29" s="77" t="str">
        <f>IF(Paramétrage!C160&gt;0,Paramétrage!C160,"")</f>
        <v/>
      </c>
      <c r="C29" s="1" t="str">
        <f t="shared" si="2"/>
        <v/>
      </c>
      <c r="D29" s="77" t="str">
        <f>IF(B29&lt;&gt;"",IF($G29&lt;4,VLOOKUP($A29,[0]!NOMENCLATURE_107,4,FALSE),VLOOKUP($A29,[0]!NOMENCLATURE_07,4,FALSE))*IF($G29&lt;4,VLOOKUP($A29,[0]!NOMENCLATURE_107,5,FALSE),VLOOKUP($A29,[0]!NOMENCLATURE_07,5,FALSE))*I29,"")</f>
        <v/>
      </c>
      <c r="E29" s="252" t="str">
        <f t="shared" si="10"/>
        <v/>
      </c>
      <c r="F29" s="1" t="str">
        <f t="shared" si="0"/>
        <v/>
      </c>
      <c r="G29" s="1" t="str">
        <f>IF(B29&lt;&gt;"",Paramétrage!B160,"")</f>
        <v/>
      </c>
      <c r="H29" s="1" t="str">
        <f>IF(B29&lt;&gt;"",VLOOKUP(A29,[0]!NOMENCLATURE,4,FALSE),"")</f>
        <v/>
      </c>
      <c r="I29" s="1" t="str">
        <f>IF(B29&lt;&gt;"",LOOKUP(G29,Paramétrage!D$105:D$111,Paramétrage!B$105:B$111),"")</f>
        <v/>
      </c>
      <c r="J29" s="2" t="str">
        <f t="shared" si="11"/>
        <v/>
      </c>
      <c r="K29" s="104" t="str">
        <f>IF(B29&lt;&gt;"",IF($G29&lt;4,VLOOKUP($A29,[0]!NOMENCLATURE_107,6,FALSE)*$D29*VLOOKUP($A29,[0]!NOMENCLATURE_107,2,FALSE)/1000,VLOOKUP($A29,[0]!NOMENCLATURE_07,6,FALSE)*$D29*VLOOKUP($A29,[0]!NOMENCLATURE_07,2,FALSE)/1000),"")</f>
        <v/>
      </c>
      <c r="L29" s="104" t="str">
        <f>IF(B29&lt;&gt;"",IF($G29&lt;4,VLOOKUP($A29,[0]!NOMENCLATURE_107,7,FALSE)*$D29*VLOOKUP($A29,[0]!NOMENCLATURE_107,2,FALSE)/1000,VLOOKUP($A29,[0]!NOMENCLATURE_07,7,FALSE)*$D29*VLOOKUP($A29,[0]!NOMENCLATURE_07,2,FALSE)/1000),"")</f>
        <v/>
      </c>
      <c r="M29" s="104" t="str">
        <f>IF(B29&lt;&gt;"",IF($G29&lt;4,VLOOKUP($A29,[0]!NOMENCLATURE_107,8,FALSE)*$D29*VLOOKUP($A29,[0]!NOMENCLATURE_107,2,FALSE)/1000,VLOOKUP($A29,[0]!NOMENCLATURE_07,8,FALSE)*$D29*VLOOKUP($A29,[0]!NOMENCLATURE_07,2,FALSE)/1000),"")</f>
        <v/>
      </c>
      <c r="N29" s="104" t="str">
        <f>IF(B29&lt;&gt;"",IF($G29&lt;4,VLOOKUP($A29,[0]!NOMENCLATURE_107,9,FALSE)*$D29*VLOOKUP($A29,[0]!NOMENCLATURE_107,2,FALSE)/1000,VLOOKUP($A29,[0]!NOMENCLATURE_07,9,FALSE)*$D29*VLOOKUP($A29,[0]!NOMENCLATURE_07,2,FALSE)/1000),"")</f>
        <v/>
      </c>
      <c r="O29" s="77" t="str">
        <f t="shared" si="3"/>
        <v/>
      </c>
      <c r="P29" s="77" t="str">
        <f t="shared" si="4"/>
        <v/>
      </c>
      <c r="Q29" s="77" t="str">
        <f t="shared" si="5"/>
        <v/>
      </c>
      <c r="R29" s="1" t="str">
        <f t="shared" si="12"/>
        <v/>
      </c>
      <c r="S29" s="1" t="str">
        <f t="shared" si="13"/>
        <v/>
      </c>
      <c r="T29" s="1" t="str">
        <f t="shared" si="14"/>
        <v/>
      </c>
      <c r="U29" s="1" t="str">
        <f t="shared" si="15"/>
        <v/>
      </c>
      <c r="V29" s="77" t="str">
        <f t="shared" si="16"/>
        <v/>
      </c>
      <c r="W29" s="77" t="str">
        <f t="shared" si="17"/>
        <v/>
      </c>
      <c r="X29" s="77" t="str">
        <f t="shared" si="18"/>
        <v/>
      </c>
      <c r="Y29" s="1" t="str">
        <f>IF(B29&lt;&gt;"",Paramétrage!D160,"")</f>
        <v/>
      </c>
      <c r="Z29" s="1" t="str">
        <f t="shared" si="7"/>
        <v/>
      </c>
      <c r="AA29" s="91" t="str">
        <f>IF(B29&lt;&gt;"",IF($G29&lt;4,VLOOKUP($A29,[0]!NOMENCLATURE_107,2,FALSE),VLOOKUP($A29,[0]!NOMENCLATURE_07,2,FALSE)),"")</f>
        <v/>
      </c>
      <c r="AB29" s="91" t="str">
        <f>IF(B29&lt;&gt;"",IF($G29&lt;4,VLOOKUP($A29,[0]!NOMENCLATURE_107,3,FALSE),VLOOKUP($A29,[0]!NOMENCLATURE_07,3,FALSE)),"")</f>
        <v/>
      </c>
      <c r="AC29" t="str">
        <f t="shared" si="8"/>
        <v/>
      </c>
      <c r="AD29" s="1" t="str">
        <f t="shared" si="9"/>
        <v/>
      </c>
    </row>
    <row r="30" spans="1:30" x14ac:dyDescent="0.35">
      <c r="A30" s="77" t="str">
        <f>IF(Paramétrage!A161&lt;&gt;"",Paramétrage!A161,"")</f>
        <v/>
      </c>
      <c r="B30" s="77" t="str">
        <f>IF(Paramétrage!C161&gt;0,Paramétrage!C161,"")</f>
        <v/>
      </c>
      <c r="C30" s="1" t="str">
        <f t="shared" si="2"/>
        <v/>
      </c>
      <c r="D30" s="77" t="str">
        <f>IF(B30&lt;&gt;"",IF($G30&lt;4,VLOOKUP($A30,[0]!NOMENCLATURE_107,4,FALSE),VLOOKUP($A30,[0]!NOMENCLATURE_07,4,FALSE))*IF($G30&lt;4,VLOOKUP($A30,[0]!NOMENCLATURE_107,5,FALSE),VLOOKUP($A30,[0]!NOMENCLATURE_07,5,FALSE))*I30,"")</f>
        <v/>
      </c>
      <c r="E30" s="252" t="str">
        <f t="shared" si="10"/>
        <v/>
      </c>
      <c r="F30" s="1" t="str">
        <f t="shared" si="0"/>
        <v/>
      </c>
      <c r="G30" s="1" t="str">
        <f>IF(B30&lt;&gt;"",Paramétrage!B161,"")</f>
        <v/>
      </c>
      <c r="H30" s="1" t="str">
        <f>IF(B30&lt;&gt;"",VLOOKUP(A30,[0]!NOMENCLATURE,4,FALSE),"")</f>
        <v/>
      </c>
      <c r="I30" s="1" t="str">
        <f>IF(B30&lt;&gt;"",LOOKUP(G30,Paramétrage!D$105:D$111,Paramétrage!B$105:B$111),"")</f>
        <v/>
      </c>
      <c r="J30" s="2" t="str">
        <f t="shared" si="11"/>
        <v/>
      </c>
      <c r="K30" s="104" t="str">
        <f>IF(B30&lt;&gt;"",IF($G30&lt;4,VLOOKUP($A30,[0]!NOMENCLATURE_107,6,FALSE)*$D30*VLOOKUP($A30,[0]!NOMENCLATURE_107,2,FALSE)/1000,VLOOKUP($A30,[0]!NOMENCLATURE_07,6,FALSE)*$D30*VLOOKUP($A30,[0]!NOMENCLATURE_07,2,FALSE)/1000),"")</f>
        <v/>
      </c>
      <c r="L30" s="104" t="str">
        <f>IF(B30&lt;&gt;"",IF($G30&lt;4,VLOOKUP($A30,[0]!NOMENCLATURE_107,7,FALSE)*$D30*VLOOKUP($A30,[0]!NOMENCLATURE_107,2,FALSE)/1000,VLOOKUP($A30,[0]!NOMENCLATURE_07,7,FALSE)*$D30*VLOOKUP($A30,[0]!NOMENCLATURE_07,2,FALSE)/1000),"")</f>
        <v/>
      </c>
      <c r="M30" s="104" t="str">
        <f>IF(B30&lt;&gt;"",IF($G30&lt;4,VLOOKUP($A30,[0]!NOMENCLATURE_107,8,FALSE)*$D30*VLOOKUP($A30,[0]!NOMENCLATURE_107,2,FALSE)/1000,VLOOKUP($A30,[0]!NOMENCLATURE_07,8,FALSE)*$D30*VLOOKUP($A30,[0]!NOMENCLATURE_07,2,FALSE)/1000),"")</f>
        <v/>
      </c>
      <c r="N30" s="104" t="str">
        <f>IF(B30&lt;&gt;"",IF($G30&lt;4,VLOOKUP($A30,[0]!NOMENCLATURE_107,9,FALSE)*$D30*VLOOKUP($A30,[0]!NOMENCLATURE_107,2,FALSE)/1000,VLOOKUP($A30,[0]!NOMENCLATURE_07,9,FALSE)*$D30*VLOOKUP($A30,[0]!NOMENCLATURE_07,2,FALSE)/1000),"")</f>
        <v/>
      </c>
      <c r="O30" s="77" t="str">
        <f t="shared" si="3"/>
        <v/>
      </c>
      <c r="P30" s="77" t="str">
        <f t="shared" si="4"/>
        <v/>
      </c>
      <c r="Q30" s="77" t="str">
        <f t="shared" si="5"/>
        <v/>
      </c>
      <c r="R30" s="1" t="str">
        <f t="shared" si="12"/>
        <v/>
      </c>
      <c r="S30" s="1" t="str">
        <f t="shared" si="13"/>
        <v/>
      </c>
      <c r="T30" s="1" t="str">
        <f t="shared" si="14"/>
        <v/>
      </c>
      <c r="U30" s="1" t="str">
        <f t="shared" si="15"/>
        <v/>
      </c>
      <c r="V30" s="77" t="str">
        <f t="shared" si="16"/>
        <v/>
      </c>
      <c r="W30" s="77" t="str">
        <f t="shared" si="17"/>
        <v/>
      </c>
      <c r="X30" s="77" t="str">
        <f t="shared" si="18"/>
        <v/>
      </c>
      <c r="Y30" s="1" t="str">
        <f>IF(B30&lt;&gt;"",Paramétrage!D161,"")</f>
        <v/>
      </c>
      <c r="Z30" s="1" t="str">
        <f t="shared" si="7"/>
        <v/>
      </c>
      <c r="AA30" s="91" t="str">
        <f>IF(B30&lt;&gt;"",IF($G30&lt;4,VLOOKUP($A30,[0]!NOMENCLATURE_107,2,FALSE),VLOOKUP($A30,[0]!NOMENCLATURE_07,2,FALSE)),"")</f>
        <v/>
      </c>
      <c r="AB30" s="91" t="str">
        <f>IF(B30&lt;&gt;"",IF($G30&lt;4,VLOOKUP($A30,[0]!NOMENCLATURE_107,3,FALSE),VLOOKUP($A30,[0]!NOMENCLATURE_07,3,FALSE)),"")</f>
        <v/>
      </c>
      <c r="AC30" t="str">
        <f t="shared" si="8"/>
        <v/>
      </c>
      <c r="AD30" s="1" t="str">
        <f t="shared" si="9"/>
        <v/>
      </c>
    </row>
    <row r="31" spans="1:30" x14ac:dyDescent="0.35">
      <c r="A31" s="77" t="str">
        <f>IF(Paramétrage!A162&lt;&gt;"",Paramétrage!A162,"")</f>
        <v/>
      </c>
      <c r="B31" s="77" t="str">
        <f>IF(Paramétrage!C162&gt;0,Paramétrage!C162,"")</f>
        <v/>
      </c>
      <c r="C31" s="1" t="str">
        <f t="shared" si="2"/>
        <v/>
      </c>
      <c r="D31" s="77" t="str">
        <f>IF(B31&lt;&gt;"",IF($G31&lt;4,VLOOKUP($A31,[0]!NOMENCLATURE_107,4,FALSE),VLOOKUP($A31,[0]!NOMENCLATURE_07,4,FALSE))*IF($G31&lt;4,VLOOKUP($A31,[0]!NOMENCLATURE_107,5,FALSE),VLOOKUP($A31,[0]!NOMENCLATURE_07,5,FALSE))*I31,"")</f>
        <v/>
      </c>
      <c r="E31" s="252" t="str">
        <f t="shared" si="10"/>
        <v/>
      </c>
      <c r="F31" s="1" t="str">
        <f t="shared" si="0"/>
        <v/>
      </c>
      <c r="G31" s="1" t="str">
        <f>IF(B31&lt;&gt;"",Paramétrage!B162,"")</f>
        <v/>
      </c>
      <c r="H31" s="1" t="str">
        <f>IF(B31&lt;&gt;"",VLOOKUP(A31,[0]!NOMENCLATURE,4,FALSE),"")</f>
        <v/>
      </c>
      <c r="I31" s="1" t="str">
        <f>IF(B31&lt;&gt;"",LOOKUP(G31,Paramétrage!D$105:D$111,Paramétrage!B$105:B$111),"")</f>
        <v/>
      </c>
      <c r="J31" s="2" t="str">
        <f t="shared" si="11"/>
        <v/>
      </c>
      <c r="K31" s="104" t="str">
        <f>IF(B31&lt;&gt;"",IF($G31&lt;4,VLOOKUP($A31,[0]!NOMENCLATURE_107,6,FALSE)*$D31*VLOOKUP($A31,[0]!NOMENCLATURE_107,2,FALSE)/1000,VLOOKUP($A31,[0]!NOMENCLATURE_07,6,FALSE)*$D31*VLOOKUP($A31,[0]!NOMENCLATURE_07,2,FALSE)/1000),"")</f>
        <v/>
      </c>
      <c r="L31" s="104" t="str">
        <f>IF(B31&lt;&gt;"",IF($G31&lt;4,VLOOKUP($A31,[0]!NOMENCLATURE_107,7,FALSE)*$D31*VLOOKUP($A31,[0]!NOMENCLATURE_107,2,FALSE)/1000,VLOOKUP($A31,[0]!NOMENCLATURE_07,7,FALSE)*$D31*VLOOKUP($A31,[0]!NOMENCLATURE_07,2,FALSE)/1000),"")</f>
        <v/>
      </c>
      <c r="M31" s="104" t="str">
        <f>IF(B31&lt;&gt;"",IF($G31&lt;4,VLOOKUP($A31,[0]!NOMENCLATURE_107,8,FALSE)*$D31*VLOOKUP($A31,[0]!NOMENCLATURE_107,2,FALSE)/1000,VLOOKUP($A31,[0]!NOMENCLATURE_07,8,FALSE)*$D31*VLOOKUP($A31,[0]!NOMENCLATURE_07,2,FALSE)/1000),"")</f>
        <v/>
      </c>
      <c r="N31" s="104" t="str">
        <f>IF(B31&lt;&gt;"",IF($G31&lt;4,VLOOKUP($A31,[0]!NOMENCLATURE_107,9,FALSE)*$D31*VLOOKUP($A31,[0]!NOMENCLATURE_107,2,FALSE)/1000,VLOOKUP($A31,[0]!NOMENCLATURE_07,9,FALSE)*$D31*VLOOKUP($A31,[0]!NOMENCLATURE_07,2,FALSE)/1000),"")</f>
        <v/>
      </c>
      <c r="O31" s="77" t="str">
        <f t="shared" si="3"/>
        <v/>
      </c>
      <c r="P31" s="77" t="str">
        <f t="shared" si="4"/>
        <v/>
      </c>
      <c r="Q31" s="77" t="str">
        <f t="shared" si="5"/>
        <v/>
      </c>
      <c r="R31" s="1" t="str">
        <f t="shared" si="12"/>
        <v/>
      </c>
      <c r="S31" s="1" t="str">
        <f t="shared" si="13"/>
        <v/>
      </c>
      <c r="T31" s="1" t="str">
        <f t="shared" si="14"/>
        <v/>
      </c>
      <c r="U31" s="1" t="str">
        <f t="shared" si="15"/>
        <v/>
      </c>
      <c r="V31" s="77" t="str">
        <f t="shared" si="16"/>
        <v/>
      </c>
      <c r="W31" s="77" t="str">
        <f t="shared" si="17"/>
        <v/>
      </c>
      <c r="X31" s="77" t="str">
        <f t="shared" si="18"/>
        <v/>
      </c>
      <c r="Y31" s="1" t="str">
        <f>IF(B31&lt;&gt;"",Paramétrage!D162,"")</f>
        <v/>
      </c>
      <c r="Z31" s="1" t="str">
        <f t="shared" si="7"/>
        <v/>
      </c>
      <c r="AA31" s="91" t="str">
        <f>IF(B31&lt;&gt;"",IF($G31&lt;4,VLOOKUP($A31,[0]!NOMENCLATURE_107,2,FALSE),VLOOKUP($A31,[0]!NOMENCLATURE_07,2,FALSE)),"")</f>
        <v/>
      </c>
      <c r="AB31" s="91" t="str">
        <f>IF(B31&lt;&gt;"",IF($G31&lt;4,VLOOKUP($A31,[0]!NOMENCLATURE_107,3,FALSE),VLOOKUP($A31,[0]!NOMENCLATURE_07,3,FALSE)),"")</f>
        <v/>
      </c>
      <c r="AC31" t="str">
        <f t="shared" si="8"/>
        <v/>
      </c>
      <c r="AD31" s="1" t="str">
        <f t="shared" si="9"/>
        <v/>
      </c>
    </row>
    <row r="32" spans="1:30" x14ac:dyDescent="0.35">
      <c r="A32" s="77" t="str">
        <f>IF(Paramétrage!A163&lt;&gt;"",Paramétrage!A163,"")</f>
        <v/>
      </c>
      <c r="B32" s="77" t="str">
        <f>IF(Paramétrage!C163&gt;0,Paramétrage!C163,"")</f>
        <v/>
      </c>
      <c r="C32" s="1" t="str">
        <f t="shared" si="2"/>
        <v/>
      </c>
      <c r="D32" s="77" t="str">
        <f>IF(B32&lt;&gt;"",IF($G32&lt;4,VLOOKUP($A32,[0]!NOMENCLATURE_107,4,FALSE),VLOOKUP($A32,[0]!NOMENCLATURE_07,4,FALSE))*IF($G32&lt;4,VLOOKUP($A32,[0]!NOMENCLATURE_107,5,FALSE),VLOOKUP($A32,[0]!NOMENCLATURE_07,5,FALSE))*I32,"")</f>
        <v/>
      </c>
      <c r="E32" s="252" t="str">
        <f t="shared" si="10"/>
        <v/>
      </c>
      <c r="F32" s="1" t="str">
        <f t="shared" si="0"/>
        <v/>
      </c>
      <c r="G32" s="1" t="str">
        <f>IF(B32&lt;&gt;"",Paramétrage!B163,"")</f>
        <v/>
      </c>
      <c r="H32" s="1" t="str">
        <f>IF(B32&lt;&gt;"",VLOOKUP(A32,[0]!NOMENCLATURE,4,FALSE),"")</f>
        <v/>
      </c>
      <c r="I32" s="1" t="str">
        <f>IF(B32&lt;&gt;"",LOOKUP(G32,Paramétrage!D$105:D$111,Paramétrage!B$105:B$111),"")</f>
        <v/>
      </c>
      <c r="J32" s="2" t="str">
        <f t="shared" si="11"/>
        <v/>
      </c>
      <c r="K32" s="104" t="str">
        <f>IF(B32&lt;&gt;"",IF($G32&lt;4,VLOOKUP($A32,[0]!NOMENCLATURE_107,6,FALSE)*$D32*VLOOKUP($A32,[0]!NOMENCLATURE_107,2,FALSE)/1000,VLOOKUP($A32,[0]!NOMENCLATURE_07,6,FALSE)*$D32*VLOOKUP($A32,[0]!NOMENCLATURE_07,2,FALSE)/1000),"")</f>
        <v/>
      </c>
      <c r="L32" s="104" t="str">
        <f>IF(B32&lt;&gt;"",IF($G32&lt;4,VLOOKUP($A32,[0]!NOMENCLATURE_107,7,FALSE)*$D32*VLOOKUP($A32,[0]!NOMENCLATURE_107,2,FALSE)/1000,VLOOKUP($A32,[0]!NOMENCLATURE_07,7,FALSE)*$D32*VLOOKUP($A32,[0]!NOMENCLATURE_07,2,FALSE)/1000),"")</f>
        <v/>
      </c>
      <c r="M32" s="104" t="str">
        <f>IF(B32&lt;&gt;"",IF($G32&lt;4,VLOOKUP($A32,[0]!NOMENCLATURE_107,8,FALSE)*$D32*VLOOKUP($A32,[0]!NOMENCLATURE_107,2,FALSE)/1000,VLOOKUP($A32,[0]!NOMENCLATURE_07,8,FALSE)*$D32*VLOOKUP($A32,[0]!NOMENCLATURE_07,2,FALSE)/1000),"")</f>
        <v/>
      </c>
      <c r="N32" s="104" t="str">
        <f>IF(B32&lt;&gt;"",IF($G32&lt;4,VLOOKUP($A32,[0]!NOMENCLATURE_107,9,FALSE)*$D32*VLOOKUP($A32,[0]!NOMENCLATURE_107,2,FALSE)/1000,VLOOKUP($A32,[0]!NOMENCLATURE_07,9,FALSE)*$D32*VLOOKUP($A32,[0]!NOMENCLATURE_07,2,FALSE)/1000),"")</f>
        <v/>
      </c>
      <c r="O32" s="77" t="str">
        <f t="shared" si="3"/>
        <v/>
      </c>
      <c r="P32" s="77" t="str">
        <f t="shared" si="4"/>
        <v/>
      </c>
      <c r="Q32" s="77" t="str">
        <f t="shared" si="5"/>
        <v/>
      </c>
      <c r="R32" s="1" t="str">
        <f t="shared" si="12"/>
        <v/>
      </c>
      <c r="S32" s="1" t="str">
        <f t="shared" si="13"/>
        <v/>
      </c>
      <c r="T32" s="1" t="str">
        <f t="shared" si="14"/>
        <v/>
      </c>
      <c r="U32" s="1" t="str">
        <f t="shared" si="15"/>
        <v/>
      </c>
      <c r="V32" s="77" t="str">
        <f t="shared" si="16"/>
        <v/>
      </c>
      <c r="W32" s="77" t="str">
        <f t="shared" si="17"/>
        <v/>
      </c>
      <c r="X32" s="77" t="str">
        <f t="shared" si="18"/>
        <v/>
      </c>
      <c r="Y32" s="1" t="str">
        <f>IF(B32&lt;&gt;"",Paramétrage!D163,"")</f>
        <v/>
      </c>
      <c r="Z32" s="1" t="str">
        <f t="shared" si="7"/>
        <v/>
      </c>
      <c r="AA32" s="91" t="str">
        <f>IF(B32&lt;&gt;"",IF($G32&lt;4,VLOOKUP($A32,[0]!NOMENCLATURE_107,2,FALSE),VLOOKUP($A32,[0]!NOMENCLATURE_07,2,FALSE)),"")</f>
        <v/>
      </c>
      <c r="AB32" s="91" t="str">
        <f>IF(B32&lt;&gt;"",IF($G32&lt;4,VLOOKUP($A32,[0]!NOMENCLATURE_107,3,FALSE),VLOOKUP($A32,[0]!NOMENCLATURE_07,3,FALSE)),"")</f>
        <v/>
      </c>
      <c r="AC32" t="str">
        <f t="shared" si="8"/>
        <v/>
      </c>
      <c r="AD32" s="1" t="str">
        <f t="shared" si="9"/>
        <v/>
      </c>
    </row>
    <row r="33" spans="1:30" x14ac:dyDescent="0.35">
      <c r="A33" s="77" t="str">
        <f>IF(Paramétrage!A164&lt;&gt;"",Paramétrage!A164,"")</f>
        <v/>
      </c>
      <c r="B33" s="77" t="str">
        <f>IF(Paramétrage!C164&gt;0,Paramétrage!C164,"")</f>
        <v/>
      </c>
      <c r="C33" s="1" t="str">
        <f t="shared" si="2"/>
        <v/>
      </c>
      <c r="D33" s="77" t="str">
        <f>IF(B33&lt;&gt;"",IF($G33&lt;4,VLOOKUP($A33,[0]!NOMENCLATURE_107,4,FALSE),VLOOKUP($A33,[0]!NOMENCLATURE_07,4,FALSE))*IF($G33&lt;4,VLOOKUP($A33,[0]!NOMENCLATURE_107,5,FALSE),VLOOKUP($A33,[0]!NOMENCLATURE_07,5,FALSE))*I33,"")</f>
        <v/>
      </c>
      <c r="E33" s="252" t="str">
        <f t="shared" si="10"/>
        <v/>
      </c>
      <c r="F33" s="1" t="str">
        <f t="shared" si="0"/>
        <v/>
      </c>
      <c r="G33" s="1" t="str">
        <f>IF(B33&lt;&gt;"",Paramétrage!B164,"")</f>
        <v/>
      </c>
      <c r="H33" s="1" t="str">
        <f>IF(B33&lt;&gt;"",VLOOKUP(A33,[0]!NOMENCLATURE,4,FALSE),"")</f>
        <v/>
      </c>
      <c r="I33" s="1" t="str">
        <f>IF(B33&lt;&gt;"",LOOKUP(G33,Paramétrage!D$105:D$111,Paramétrage!B$105:B$111),"")</f>
        <v/>
      </c>
      <c r="J33" s="2" t="str">
        <f t="shared" si="11"/>
        <v/>
      </c>
      <c r="K33" s="104" t="str">
        <f>IF(B33&lt;&gt;"",IF($G33&lt;4,VLOOKUP($A33,[0]!NOMENCLATURE_107,6,FALSE)*$D33*VLOOKUP($A33,[0]!NOMENCLATURE_107,2,FALSE)/1000,VLOOKUP($A33,[0]!NOMENCLATURE_07,6,FALSE)*$D33*VLOOKUP($A33,[0]!NOMENCLATURE_07,2,FALSE)/1000),"")</f>
        <v/>
      </c>
      <c r="L33" s="104" t="str">
        <f>IF(B33&lt;&gt;"",IF($G33&lt;4,VLOOKUP($A33,[0]!NOMENCLATURE_107,7,FALSE)*$D33*VLOOKUP($A33,[0]!NOMENCLATURE_107,2,FALSE)/1000,VLOOKUP($A33,[0]!NOMENCLATURE_07,7,FALSE)*$D33*VLOOKUP($A33,[0]!NOMENCLATURE_07,2,FALSE)/1000),"")</f>
        <v/>
      </c>
      <c r="M33" s="104" t="str">
        <f>IF(B33&lt;&gt;"",IF($G33&lt;4,VLOOKUP($A33,[0]!NOMENCLATURE_107,8,FALSE)*$D33*VLOOKUP($A33,[0]!NOMENCLATURE_107,2,FALSE)/1000,VLOOKUP($A33,[0]!NOMENCLATURE_07,8,FALSE)*$D33*VLOOKUP($A33,[0]!NOMENCLATURE_07,2,FALSE)/1000),"")</f>
        <v/>
      </c>
      <c r="N33" s="104" t="str">
        <f>IF(B33&lt;&gt;"",IF($G33&lt;4,VLOOKUP($A33,[0]!NOMENCLATURE_107,9,FALSE)*$D33*VLOOKUP($A33,[0]!NOMENCLATURE_107,2,FALSE)/1000,VLOOKUP($A33,[0]!NOMENCLATURE_07,9,FALSE)*$D33*VLOOKUP($A33,[0]!NOMENCLATURE_07,2,FALSE)/1000),"")</f>
        <v/>
      </c>
      <c r="O33" s="77" t="str">
        <f t="shared" si="3"/>
        <v/>
      </c>
      <c r="P33" s="77" t="str">
        <f t="shared" si="4"/>
        <v/>
      </c>
      <c r="Q33" s="77" t="str">
        <f t="shared" si="5"/>
        <v/>
      </c>
      <c r="R33" s="1" t="str">
        <f t="shared" si="12"/>
        <v/>
      </c>
      <c r="S33" s="1" t="str">
        <f t="shared" si="13"/>
        <v/>
      </c>
      <c r="T33" s="1" t="str">
        <f t="shared" si="14"/>
        <v/>
      </c>
      <c r="U33" s="1" t="str">
        <f t="shared" si="15"/>
        <v/>
      </c>
      <c r="V33" s="77" t="str">
        <f t="shared" si="16"/>
        <v/>
      </c>
      <c r="W33" s="77" t="str">
        <f t="shared" si="17"/>
        <v/>
      </c>
      <c r="X33" s="77" t="str">
        <f t="shared" si="18"/>
        <v/>
      </c>
      <c r="Y33" s="1" t="str">
        <f>IF(B33&lt;&gt;"",Paramétrage!D164,"")</f>
        <v/>
      </c>
      <c r="Z33" s="1" t="str">
        <f t="shared" si="7"/>
        <v/>
      </c>
      <c r="AA33" s="91" t="str">
        <f>IF(B33&lt;&gt;"",IF($G33&lt;4,VLOOKUP($A33,[0]!NOMENCLATURE_107,2,FALSE),VLOOKUP($A33,[0]!NOMENCLATURE_07,2,FALSE)),"")</f>
        <v/>
      </c>
      <c r="AB33" s="91" t="str">
        <f>IF(B33&lt;&gt;"",IF($G33&lt;4,VLOOKUP($A33,[0]!NOMENCLATURE_107,3,FALSE),VLOOKUP($A33,[0]!NOMENCLATURE_07,3,FALSE)),"")</f>
        <v/>
      </c>
      <c r="AC33" t="str">
        <f t="shared" si="8"/>
        <v/>
      </c>
      <c r="AD33" s="1" t="str">
        <f t="shared" si="9"/>
        <v/>
      </c>
    </row>
    <row r="34" spans="1:30" x14ac:dyDescent="0.35">
      <c r="A34" s="77" t="str">
        <f>IF(Paramétrage!A165&lt;&gt;"",Paramétrage!A165,"")</f>
        <v/>
      </c>
      <c r="B34" s="77" t="str">
        <f>IF(Paramétrage!C165&gt;0,Paramétrage!C165,"")</f>
        <v/>
      </c>
      <c r="C34" s="1" t="str">
        <f t="shared" si="2"/>
        <v/>
      </c>
      <c r="D34" s="77" t="str">
        <f>IF(B34&lt;&gt;"",IF($G34&lt;4,VLOOKUP($A34,[0]!NOMENCLATURE_107,4,FALSE),VLOOKUP($A34,[0]!NOMENCLATURE_07,4,FALSE))*IF($G34&lt;4,VLOOKUP($A34,[0]!NOMENCLATURE_107,5,FALSE),VLOOKUP($A34,[0]!NOMENCLATURE_07,5,FALSE))*I34,"")</f>
        <v/>
      </c>
      <c r="E34" s="252" t="str">
        <f t="shared" si="10"/>
        <v/>
      </c>
      <c r="F34" s="1" t="str">
        <f t="shared" si="0"/>
        <v/>
      </c>
      <c r="G34" s="1" t="str">
        <f>IF(B34&lt;&gt;"",Paramétrage!B165,"")</f>
        <v/>
      </c>
      <c r="H34" s="1" t="str">
        <f>IF(B34&lt;&gt;"",VLOOKUP(A34,[0]!NOMENCLATURE,4,FALSE),"")</f>
        <v/>
      </c>
      <c r="I34" s="1" t="str">
        <f>IF(B34&lt;&gt;"",LOOKUP(G34,Paramétrage!D$105:D$111,Paramétrage!B$105:B$111),"")</f>
        <v/>
      </c>
      <c r="J34" s="2" t="str">
        <f t="shared" si="11"/>
        <v/>
      </c>
      <c r="K34" s="104" t="str">
        <f>IF(B34&lt;&gt;"",IF($G34&lt;4,VLOOKUP($A34,[0]!NOMENCLATURE_107,6,FALSE)*$D34*VLOOKUP($A34,[0]!NOMENCLATURE_107,2,FALSE)/1000,VLOOKUP($A34,[0]!NOMENCLATURE_07,6,FALSE)*$D34*VLOOKUP($A34,[0]!NOMENCLATURE_07,2,FALSE)/1000),"")</f>
        <v/>
      </c>
      <c r="L34" s="104" t="str">
        <f>IF(B34&lt;&gt;"",IF($G34&lt;4,VLOOKUP($A34,[0]!NOMENCLATURE_107,7,FALSE)*$D34*VLOOKUP($A34,[0]!NOMENCLATURE_107,2,FALSE)/1000,VLOOKUP($A34,[0]!NOMENCLATURE_07,7,FALSE)*$D34*VLOOKUP($A34,[0]!NOMENCLATURE_07,2,FALSE)/1000),"")</f>
        <v/>
      </c>
      <c r="M34" s="104" t="str">
        <f>IF(B34&lt;&gt;"",IF($G34&lt;4,VLOOKUP($A34,[0]!NOMENCLATURE_107,8,FALSE)*$D34*VLOOKUP($A34,[0]!NOMENCLATURE_107,2,FALSE)/1000,VLOOKUP($A34,[0]!NOMENCLATURE_07,8,FALSE)*$D34*VLOOKUP($A34,[0]!NOMENCLATURE_07,2,FALSE)/1000),"")</f>
        <v/>
      </c>
      <c r="N34" s="104" t="str">
        <f>IF(B34&lt;&gt;"",IF($G34&lt;4,VLOOKUP($A34,[0]!NOMENCLATURE_107,9,FALSE)*$D34*VLOOKUP($A34,[0]!NOMENCLATURE_107,2,FALSE)/1000,VLOOKUP($A34,[0]!NOMENCLATURE_07,9,FALSE)*$D34*VLOOKUP($A34,[0]!NOMENCLATURE_07,2,FALSE)/1000),"")</f>
        <v/>
      </c>
      <c r="O34" s="77" t="str">
        <f t="shared" si="3"/>
        <v/>
      </c>
      <c r="P34" s="77" t="str">
        <f t="shared" si="4"/>
        <v/>
      </c>
      <c r="Q34" s="77" t="str">
        <f t="shared" si="5"/>
        <v/>
      </c>
      <c r="R34" s="1" t="str">
        <f t="shared" si="12"/>
        <v/>
      </c>
      <c r="S34" s="1" t="str">
        <f t="shared" si="13"/>
        <v/>
      </c>
      <c r="T34" s="1" t="str">
        <f t="shared" si="14"/>
        <v/>
      </c>
      <c r="U34" s="1" t="str">
        <f t="shared" si="15"/>
        <v/>
      </c>
      <c r="V34" s="77" t="str">
        <f t="shared" si="16"/>
        <v/>
      </c>
      <c r="W34" s="77" t="str">
        <f t="shared" si="17"/>
        <v/>
      </c>
      <c r="X34" s="77" t="str">
        <f t="shared" si="18"/>
        <v/>
      </c>
      <c r="Y34" s="1" t="str">
        <f>IF(B34&lt;&gt;"",Paramétrage!D165,"")</f>
        <v/>
      </c>
      <c r="Z34" s="1" t="str">
        <f t="shared" si="7"/>
        <v/>
      </c>
      <c r="AA34" s="91" t="str">
        <f>IF(B34&lt;&gt;"",IF($G34&lt;4,VLOOKUP($A34,[0]!NOMENCLATURE_107,2,FALSE),VLOOKUP($A34,[0]!NOMENCLATURE_07,2,FALSE)),"")</f>
        <v/>
      </c>
      <c r="AB34" s="91" t="str">
        <f>IF(B34&lt;&gt;"",IF($G34&lt;4,VLOOKUP($A34,[0]!NOMENCLATURE_107,3,FALSE),VLOOKUP($A34,[0]!NOMENCLATURE_07,3,FALSE)),"")</f>
        <v/>
      </c>
      <c r="AC34" t="str">
        <f t="shared" si="8"/>
        <v/>
      </c>
      <c r="AD34" s="1" t="str">
        <f t="shared" si="9"/>
        <v/>
      </c>
    </row>
    <row r="35" spans="1:30" x14ac:dyDescent="0.35">
      <c r="A35" s="77" t="str">
        <f>IF(Paramétrage!A166&lt;&gt;"",Paramétrage!A166,"")</f>
        <v/>
      </c>
      <c r="B35" s="77" t="str">
        <f>IF(Paramétrage!C166&gt;0,Paramétrage!C166,"")</f>
        <v/>
      </c>
      <c r="C35" s="1" t="str">
        <f t="shared" si="2"/>
        <v/>
      </c>
      <c r="D35" s="77" t="str">
        <f>IF(B35&lt;&gt;"",IF($G35&lt;4,VLOOKUP($A35,[0]!NOMENCLATURE_107,4,FALSE),VLOOKUP($A35,[0]!NOMENCLATURE_07,4,FALSE))*IF($G35&lt;4,VLOOKUP($A35,[0]!NOMENCLATURE_107,5,FALSE),VLOOKUP($A35,[0]!NOMENCLATURE_07,5,FALSE))*I35,"")</f>
        <v/>
      </c>
      <c r="E35" s="252" t="str">
        <f t="shared" si="10"/>
        <v/>
      </c>
      <c r="F35" s="1" t="str">
        <f t="shared" ref="F35:F51" si="19">IF(A35&lt;&gt;"",VLOOKUP(A35,NOMENCLATURE,4,FALSE),"")</f>
        <v/>
      </c>
      <c r="G35" s="1" t="str">
        <f>IF(B35&lt;&gt;"",Paramétrage!B166,"")</f>
        <v/>
      </c>
      <c r="H35" s="1" t="str">
        <f>IF(B35&lt;&gt;"",VLOOKUP(A35,[0]!NOMENCLATURE,4,FALSE),"")</f>
        <v/>
      </c>
      <c r="I35" s="1" t="str">
        <f>IF(B35&lt;&gt;"",LOOKUP(G35,Paramétrage!D$105:D$111,Paramétrage!B$105:B$111),"")</f>
        <v/>
      </c>
      <c r="J35" s="2" t="str">
        <f t="shared" si="11"/>
        <v/>
      </c>
      <c r="K35" s="104" t="str">
        <f>IF(B35&lt;&gt;"",IF($G35&lt;4,VLOOKUP($A35,[0]!NOMENCLATURE_107,6,FALSE)*$D35*VLOOKUP($A35,[0]!NOMENCLATURE_107,2,FALSE)/1000,VLOOKUP($A35,[0]!NOMENCLATURE_07,6,FALSE)*$D35*VLOOKUP($A35,[0]!NOMENCLATURE_07,2,FALSE)/1000),"")</f>
        <v/>
      </c>
      <c r="L35" s="104" t="str">
        <f>IF(B35&lt;&gt;"",IF($G35&lt;4,VLOOKUP($A35,[0]!NOMENCLATURE_107,7,FALSE)*$D35*VLOOKUP($A35,[0]!NOMENCLATURE_107,2,FALSE)/1000,VLOOKUP($A35,[0]!NOMENCLATURE_07,7,FALSE)*$D35*VLOOKUP($A35,[0]!NOMENCLATURE_07,2,FALSE)/1000),"")</f>
        <v/>
      </c>
      <c r="M35" s="104" t="str">
        <f>IF(B35&lt;&gt;"",IF($G35&lt;4,VLOOKUP($A35,[0]!NOMENCLATURE_107,8,FALSE)*$D35*VLOOKUP($A35,[0]!NOMENCLATURE_107,2,FALSE)/1000,VLOOKUP($A35,[0]!NOMENCLATURE_07,8,FALSE)*$D35*VLOOKUP($A35,[0]!NOMENCLATURE_07,2,FALSE)/1000),"")</f>
        <v/>
      </c>
      <c r="N35" s="104" t="str">
        <f>IF(B35&lt;&gt;"",IF($G35&lt;4,VLOOKUP($A35,[0]!NOMENCLATURE_107,9,FALSE)*$D35*VLOOKUP($A35,[0]!NOMENCLATURE_107,2,FALSE)/1000,VLOOKUP($A35,[0]!NOMENCLATURE_07,9,FALSE)*$D35*VLOOKUP($A35,[0]!NOMENCLATURE_07,2,FALSE)/1000),"")</f>
        <v/>
      </c>
      <c r="O35" s="77" t="str">
        <f t="shared" si="3"/>
        <v/>
      </c>
      <c r="P35" s="77" t="str">
        <f t="shared" si="4"/>
        <v/>
      </c>
      <c r="Q35" s="77" t="str">
        <f t="shared" si="5"/>
        <v/>
      </c>
      <c r="R35" s="1" t="str">
        <f t="shared" si="12"/>
        <v/>
      </c>
      <c r="S35" s="1" t="str">
        <f t="shared" si="13"/>
        <v/>
      </c>
      <c r="T35" s="1" t="str">
        <f t="shared" si="14"/>
        <v/>
      </c>
      <c r="U35" s="1" t="str">
        <f t="shared" si="15"/>
        <v/>
      </c>
      <c r="V35" s="77" t="str">
        <f t="shared" si="16"/>
        <v/>
      </c>
      <c r="W35" s="77" t="str">
        <f t="shared" si="17"/>
        <v/>
      </c>
      <c r="X35" s="77" t="str">
        <f t="shared" si="18"/>
        <v/>
      </c>
      <c r="Y35" s="1" t="str">
        <f>IF(B35&lt;&gt;"",Paramétrage!D166,"")</f>
        <v/>
      </c>
      <c r="Z35" s="1" t="str">
        <f t="shared" si="7"/>
        <v/>
      </c>
      <c r="AA35" s="91" t="str">
        <f>IF(B35&lt;&gt;"",IF($G35&lt;4,VLOOKUP($A35,[0]!NOMENCLATURE_107,2,FALSE),VLOOKUP($A35,[0]!NOMENCLATURE_07,2,FALSE)),"")</f>
        <v/>
      </c>
      <c r="AB35" s="91" t="str">
        <f>IF(B35&lt;&gt;"",IF($G35&lt;4,VLOOKUP($A35,[0]!NOMENCLATURE_107,3,FALSE),VLOOKUP($A35,[0]!NOMENCLATURE_07,3,FALSE)),"")</f>
        <v/>
      </c>
      <c r="AC35" t="str">
        <f t="shared" si="8"/>
        <v/>
      </c>
      <c r="AD35" s="1" t="str">
        <f t="shared" si="9"/>
        <v/>
      </c>
    </row>
    <row r="36" spans="1:30" x14ac:dyDescent="0.35">
      <c r="A36" s="77" t="str">
        <f>IF(Paramétrage!A167&lt;&gt;"",Paramétrage!A167,"")</f>
        <v/>
      </c>
      <c r="B36" s="77" t="str">
        <f>IF(Paramétrage!C167&gt;0,Paramétrage!C167,"")</f>
        <v/>
      </c>
      <c r="C36" s="1" t="str">
        <f t="shared" si="2"/>
        <v/>
      </c>
      <c r="D36" s="77" t="str">
        <f>IF(B36&lt;&gt;"",IF($G36&lt;4,VLOOKUP($A36,[0]!NOMENCLATURE_107,4,FALSE),VLOOKUP($A36,[0]!NOMENCLATURE_07,4,FALSE))*IF($G36&lt;4,VLOOKUP($A36,[0]!NOMENCLATURE_107,5,FALSE),VLOOKUP($A36,[0]!NOMENCLATURE_07,5,FALSE))*I36,"")</f>
        <v/>
      </c>
      <c r="E36" s="252" t="str">
        <f t="shared" si="10"/>
        <v/>
      </c>
      <c r="F36" s="1" t="str">
        <f t="shared" si="19"/>
        <v/>
      </c>
      <c r="G36" s="1" t="str">
        <f>IF(B36&lt;&gt;"",Paramétrage!B167,"")</f>
        <v/>
      </c>
      <c r="H36" s="1" t="str">
        <f>IF(B36&lt;&gt;"",VLOOKUP(A36,[0]!NOMENCLATURE,4,FALSE),"")</f>
        <v/>
      </c>
      <c r="I36" s="1" t="str">
        <f>IF(B36&lt;&gt;"",LOOKUP(G36,Paramétrage!D$105:D$111,Paramétrage!B$105:B$111),"")</f>
        <v/>
      </c>
      <c r="J36" s="2" t="str">
        <f t="shared" si="11"/>
        <v/>
      </c>
      <c r="K36" s="104" t="str">
        <f>IF(B36&lt;&gt;"",IF($G36&lt;4,VLOOKUP($A36,[0]!NOMENCLATURE_107,6,FALSE)*$D36*VLOOKUP($A36,[0]!NOMENCLATURE_107,2,FALSE)/1000,VLOOKUP($A36,[0]!NOMENCLATURE_07,6,FALSE)*$D36*VLOOKUP($A36,[0]!NOMENCLATURE_07,2,FALSE)/1000),"")</f>
        <v/>
      </c>
      <c r="L36" s="104" t="str">
        <f>IF(B36&lt;&gt;"",IF($G36&lt;4,VLOOKUP($A36,[0]!NOMENCLATURE_107,7,FALSE)*$D36*VLOOKUP($A36,[0]!NOMENCLATURE_107,2,FALSE)/1000,VLOOKUP($A36,[0]!NOMENCLATURE_07,7,FALSE)*$D36*VLOOKUP($A36,[0]!NOMENCLATURE_07,2,FALSE)/1000),"")</f>
        <v/>
      </c>
      <c r="M36" s="104" t="str">
        <f>IF(B36&lt;&gt;"",IF($G36&lt;4,VLOOKUP($A36,[0]!NOMENCLATURE_107,8,FALSE)*$D36*VLOOKUP($A36,[0]!NOMENCLATURE_107,2,FALSE)/1000,VLOOKUP($A36,[0]!NOMENCLATURE_07,8,FALSE)*$D36*VLOOKUP($A36,[0]!NOMENCLATURE_07,2,FALSE)/1000),"")</f>
        <v/>
      </c>
      <c r="N36" s="104" t="str">
        <f>IF(B36&lt;&gt;"",IF($G36&lt;4,VLOOKUP($A36,[0]!NOMENCLATURE_107,9,FALSE)*$D36*VLOOKUP($A36,[0]!NOMENCLATURE_107,2,FALSE)/1000,VLOOKUP($A36,[0]!NOMENCLATURE_07,9,FALSE)*$D36*VLOOKUP($A36,[0]!NOMENCLATURE_07,2,FALSE)/1000),"")</f>
        <v/>
      </c>
      <c r="O36" s="77" t="str">
        <f t="shared" si="3"/>
        <v/>
      </c>
      <c r="P36" s="77" t="str">
        <f t="shared" si="4"/>
        <v/>
      </c>
      <c r="Q36" s="77" t="str">
        <f t="shared" si="5"/>
        <v/>
      </c>
      <c r="R36" s="1" t="str">
        <f t="shared" si="12"/>
        <v/>
      </c>
      <c r="S36" s="1" t="str">
        <f t="shared" si="13"/>
        <v/>
      </c>
      <c r="T36" s="1" t="str">
        <f t="shared" si="14"/>
        <v/>
      </c>
      <c r="U36" s="1" t="str">
        <f t="shared" si="15"/>
        <v/>
      </c>
      <c r="V36" s="77" t="str">
        <f t="shared" si="16"/>
        <v/>
      </c>
      <c r="W36" s="77" t="str">
        <f t="shared" si="17"/>
        <v/>
      </c>
      <c r="X36" s="77" t="str">
        <f t="shared" si="18"/>
        <v/>
      </c>
      <c r="Y36" s="1" t="str">
        <f>IF(B36&lt;&gt;"",Paramétrage!D167,"")</f>
        <v/>
      </c>
      <c r="Z36" s="1" t="str">
        <f t="shared" si="7"/>
        <v/>
      </c>
      <c r="AA36" s="91" t="str">
        <f>IF(B36&lt;&gt;"",IF($G36&lt;4,VLOOKUP($A36,[0]!NOMENCLATURE_107,2,FALSE),VLOOKUP($A36,[0]!NOMENCLATURE_07,2,FALSE)),"")</f>
        <v/>
      </c>
      <c r="AB36" s="91" t="str">
        <f>IF(B36&lt;&gt;"",IF($G36&lt;4,VLOOKUP($A36,[0]!NOMENCLATURE_107,3,FALSE),VLOOKUP($A36,[0]!NOMENCLATURE_07,3,FALSE)),"")</f>
        <v/>
      </c>
      <c r="AC36" t="str">
        <f t="shared" si="8"/>
        <v/>
      </c>
      <c r="AD36" s="1" t="str">
        <f t="shared" si="9"/>
        <v/>
      </c>
    </row>
    <row r="37" spans="1:30" x14ac:dyDescent="0.35">
      <c r="A37" s="77" t="str">
        <f>IF(Paramétrage!A168&lt;&gt;"",Paramétrage!A168,"")</f>
        <v/>
      </c>
      <c r="B37" s="77" t="str">
        <f>IF(Paramétrage!C168&gt;0,Paramétrage!C168,"")</f>
        <v/>
      </c>
      <c r="C37" s="1" t="str">
        <f t="shared" si="2"/>
        <v/>
      </c>
      <c r="D37" s="77" t="str">
        <f>IF(B37&lt;&gt;"",IF($G37&lt;4,VLOOKUP($A37,[0]!NOMENCLATURE_107,4,FALSE),VLOOKUP($A37,[0]!NOMENCLATURE_07,4,FALSE))*IF($G37&lt;4,VLOOKUP($A37,[0]!NOMENCLATURE_107,5,FALSE),VLOOKUP($A37,[0]!NOMENCLATURE_07,5,FALSE))*I37,"")</f>
        <v/>
      </c>
      <c r="E37" s="252" t="str">
        <f t="shared" si="10"/>
        <v/>
      </c>
      <c r="F37" s="1" t="str">
        <f t="shared" si="19"/>
        <v/>
      </c>
      <c r="G37" s="1" t="str">
        <f>IF(B37&lt;&gt;"",Paramétrage!B168,"")</f>
        <v/>
      </c>
      <c r="H37" s="1" t="str">
        <f>IF(B37&lt;&gt;"",VLOOKUP(A37,[0]!NOMENCLATURE,4,FALSE),"")</f>
        <v/>
      </c>
      <c r="I37" s="1" t="str">
        <f>IF(B37&lt;&gt;"",LOOKUP(G37,Paramétrage!D$105:D$111,Paramétrage!B$105:B$111),"")</f>
        <v/>
      </c>
      <c r="J37" s="2" t="str">
        <f t="shared" si="11"/>
        <v/>
      </c>
      <c r="K37" s="104" t="str">
        <f>IF(B37&lt;&gt;"",IF($G37&lt;4,VLOOKUP($A37,[0]!NOMENCLATURE_107,6,FALSE)*$D37*VLOOKUP($A37,[0]!NOMENCLATURE_107,2,FALSE)/1000,VLOOKUP($A37,[0]!NOMENCLATURE_07,6,FALSE)*$D37*VLOOKUP($A37,[0]!NOMENCLATURE_07,2,FALSE)/1000),"")</f>
        <v/>
      </c>
      <c r="L37" s="104" t="str">
        <f>IF(B37&lt;&gt;"",IF($G37&lt;4,VLOOKUP($A37,[0]!NOMENCLATURE_107,7,FALSE)*$D37*VLOOKUP($A37,[0]!NOMENCLATURE_107,2,FALSE)/1000,VLOOKUP($A37,[0]!NOMENCLATURE_07,7,FALSE)*$D37*VLOOKUP($A37,[0]!NOMENCLATURE_07,2,FALSE)/1000),"")</f>
        <v/>
      </c>
      <c r="M37" s="104" t="str">
        <f>IF(B37&lt;&gt;"",IF($G37&lt;4,VLOOKUP($A37,[0]!NOMENCLATURE_107,8,FALSE)*$D37*VLOOKUP($A37,[0]!NOMENCLATURE_107,2,FALSE)/1000,VLOOKUP($A37,[0]!NOMENCLATURE_07,8,FALSE)*$D37*VLOOKUP($A37,[0]!NOMENCLATURE_07,2,FALSE)/1000),"")</f>
        <v/>
      </c>
      <c r="N37" s="104" t="str">
        <f>IF(B37&lt;&gt;"",IF($G37&lt;4,VLOOKUP($A37,[0]!NOMENCLATURE_107,9,FALSE)*$D37*VLOOKUP($A37,[0]!NOMENCLATURE_107,2,FALSE)/1000,VLOOKUP($A37,[0]!NOMENCLATURE_07,9,FALSE)*$D37*VLOOKUP($A37,[0]!NOMENCLATURE_07,2,FALSE)/1000),"")</f>
        <v/>
      </c>
      <c r="O37" s="77" t="str">
        <f t="shared" si="3"/>
        <v/>
      </c>
      <c r="P37" s="77" t="str">
        <f t="shared" si="4"/>
        <v/>
      </c>
      <c r="Q37" s="77" t="str">
        <f t="shared" si="5"/>
        <v/>
      </c>
      <c r="R37" s="1" t="str">
        <f t="shared" si="12"/>
        <v/>
      </c>
      <c r="S37" s="1" t="str">
        <f t="shared" si="13"/>
        <v/>
      </c>
      <c r="T37" s="1" t="str">
        <f t="shared" si="14"/>
        <v/>
      </c>
      <c r="U37" s="1" t="str">
        <f t="shared" si="15"/>
        <v/>
      </c>
      <c r="V37" s="77" t="str">
        <f t="shared" si="16"/>
        <v/>
      </c>
      <c r="W37" s="77" t="str">
        <f t="shared" si="17"/>
        <v/>
      </c>
      <c r="X37" s="77" t="str">
        <f t="shared" si="18"/>
        <v/>
      </c>
      <c r="Y37" s="1" t="str">
        <f>IF(B37&lt;&gt;"",Paramétrage!D168,"")</f>
        <v/>
      </c>
      <c r="Z37" s="1" t="str">
        <f t="shared" si="7"/>
        <v/>
      </c>
      <c r="AA37" s="91" t="str">
        <f>IF(B37&lt;&gt;"",IF($G37&lt;4,VLOOKUP($A37,[0]!NOMENCLATURE_107,2,FALSE),VLOOKUP($A37,[0]!NOMENCLATURE_07,2,FALSE)),"")</f>
        <v/>
      </c>
      <c r="AB37" s="91" t="str">
        <f>IF(B37&lt;&gt;"",IF($G37&lt;4,VLOOKUP($A37,[0]!NOMENCLATURE_107,3,FALSE),VLOOKUP($A37,[0]!NOMENCLATURE_07,3,FALSE)),"")</f>
        <v/>
      </c>
      <c r="AC37" t="str">
        <f t="shared" si="8"/>
        <v/>
      </c>
      <c r="AD37" s="1" t="str">
        <f t="shared" si="9"/>
        <v/>
      </c>
    </row>
    <row r="38" spans="1:30" x14ac:dyDescent="0.35">
      <c r="A38" s="77" t="str">
        <f>IF(Paramétrage!A169&lt;&gt;"",Paramétrage!A169,"")</f>
        <v/>
      </c>
      <c r="B38" s="77" t="str">
        <f>IF(Paramétrage!C169&gt;0,Paramétrage!C169,"")</f>
        <v/>
      </c>
      <c r="C38" s="1" t="str">
        <f t="shared" si="2"/>
        <v/>
      </c>
      <c r="D38" s="77" t="str">
        <f>IF(B38&lt;&gt;"",IF($G38&lt;4,VLOOKUP($A38,[0]!NOMENCLATURE_107,4,FALSE),VLOOKUP($A38,[0]!NOMENCLATURE_07,4,FALSE))*IF($G38&lt;4,VLOOKUP($A38,[0]!NOMENCLATURE_107,5,FALSE),VLOOKUP($A38,[0]!NOMENCLATURE_07,5,FALSE))*I38,"")</f>
        <v/>
      </c>
      <c r="E38" s="252" t="str">
        <f t="shared" si="10"/>
        <v/>
      </c>
      <c r="F38" s="1" t="str">
        <f t="shared" si="19"/>
        <v/>
      </c>
      <c r="G38" s="1" t="str">
        <f>IF(B38&lt;&gt;"",Paramétrage!B169,"")</f>
        <v/>
      </c>
      <c r="H38" s="1" t="str">
        <f>IF(B38&lt;&gt;"",VLOOKUP(A38,[0]!NOMENCLATURE,4,FALSE),"")</f>
        <v/>
      </c>
      <c r="I38" s="1" t="str">
        <f>IF(B38&lt;&gt;"",LOOKUP(G38,Paramétrage!D$105:D$111,Paramétrage!B$105:B$111),"")</f>
        <v/>
      </c>
      <c r="J38" s="2" t="str">
        <f t="shared" si="11"/>
        <v/>
      </c>
      <c r="K38" s="104" t="str">
        <f>IF(B38&lt;&gt;"",IF($G38&lt;4,VLOOKUP($A38,[0]!NOMENCLATURE_107,6,FALSE)*$D38*VLOOKUP($A38,[0]!NOMENCLATURE_107,2,FALSE)/1000,VLOOKUP($A38,[0]!NOMENCLATURE_07,6,FALSE)*$D38*VLOOKUP($A38,[0]!NOMENCLATURE_07,2,FALSE)/1000),"")</f>
        <v/>
      </c>
      <c r="L38" s="104" t="str">
        <f>IF(B38&lt;&gt;"",IF($G38&lt;4,VLOOKUP($A38,[0]!NOMENCLATURE_107,7,FALSE)*$D38*VLOOKUP($A38,[0]!NOMENCLATURE_107,2,FALSE)/1000,VLOOKUP($A38,[0]!NOMENCLATURE_07,7,FALSE)*$D38*VLOOKUP($A38,[0]!NOMENCLATURE_07,2,FALSE)/1000),"")</f>
        <v/>
      </c>
      <c r="M38" s="104" t="str">
        <f>IF(B38&lt;&gt;"",IF($G38&lt;4,VLOOKUP($A38,[0]!NOMENCLATURE_107,8,FALSE)*$D38*VLOOKUP($A38,[0]!NOMENCLATURE_107,2,FALSE)/1000,VLOOKUP($A38,[0]!NOMENCLATURE_07,8,FALSE)*$D38*VLOOKUP($A38,[0]!NOMENCLATURE_07,2,FALSE)/1000),"")</f>
        <v/>
      </c>
      <c r="N38" s="104" t="str">
        <f>IF(B38&lt;&gt;"",IF($G38&lt;4,VLOOKUP($A38,[0]!NOMENCLATURE_107,9,FALSE)*$D38*VLOOKUP($A38,[0]!NOMENCLATURE_107,2,FALSE)/1000,VLOOKUP($A38,[0]!NOMENCLATURE_07,9,FALSE)*$D38*VLOOKUP($A38,[0]!NOMENCLATURE_07,2,FALSE)/1000),"")</f>
        <v/>
      </c>
      <c r="O38" s="77" t="str">
        <f t="shared" si="3"/>
        <v/>
      </c>
      <c r="P38" s="77" t="str">
        <f t="shared" si="4"/>
        <v/>
      </c>
      <c r="Q38" s="77" t="str">
        <f t="shared" si="5"/>
        <v/>
      </c>
      <c r="R38" s="1" t="str">
        <f t="shared" si="12"/>
        <v/>
      </c>
      <c r="S38" s="1" t="str">
        <f t="shared" si="13"/>
        <v/>
      </c>
      <c r="T38" s="1" t="str">
        <f t="shared" si="14"/>
        <v/>
      </c>
      <c r="U38" s="1" t="str">
        <f t="shared" si="15"/>
        <v/>
      </c>
      <c r="V38" s="77" t="str">
        <f t="shared" si="16"/>
        <v/>
      </c>
      <c r="W38" s="77" t="str">
        <f t="shared" si="17"/>
        <v/>
      </c>
      <c r="X38" s="77" t="str">
        <f t="shared" si="18"/>
        <v/>
      </c>
      <c r="Y38" s="1" t="str">
        <f>IF(B38&lt;&gt;"",Paramétrage!D169,"")</f>
        <v/>
      </c>
      <c r="Z38" s="1" t="str">
        <f t="shared" si="7"/>
        <v/>
      </c>
      <c r="AA38" s="91" t="str">
        <f>IF(B38&lt;&gt;"",IF($G38&lt;4,VLOOKUP($A38,[0]!NOMENCLATURE_107,2,FALSE),VLOOKUP($A38,[0]!NOMENCLATURE_07,2,FALSE)),"")</f>
        <v/>
      </c>
      <c r="AB38" s="91" t="str">
        <f>IF(B38&lt;&gt;"",IF($G38&lt;4,VLOOKUP($A38,[0]!NOMENCLATURE_107,3,FALSE),VLOOKUP($A38,[0]!NOMENCLATURE_07,3,FALSE)),"")</f>
        <v/>
      </c>
      <c r="AC38" t="str">
        <f t="shared" si="8"/>
        <v/>
      </c>
      <c r="AD38" s="1" t="str">
        <f t="shared" si="9"/>
        <v/>
      </c>
    </row>
    <row r="39" spans="1:30" x14ac:dyDescent="0.35">
      <c r="A39" s="77" t="str">
        <f>IF(Paramétrage!A170&lt;&gt;"",Paramétrage!A170,"")</f>
        <v/>
      </c>
      <c r="B39" s="77" t="str">
        <f>IF(Paramétrage!C170&gt;0,Paramétrage!C170,"")</f>
        <v/>
      </c>
      <c r="C39" s="1" t="str">
        <f t="shared" si="2"/>
        <v/>
      </c>
      <c r="D39" s="77" t="str">
        <f>IF(B39&lt;&gt;"",IF($G39&lt;4,VLOOKUP($A39,[0]!NOMENCLATURE_107,4,FALSE),VLOOKUP($A39,[0]!NOMENCLATURE_07,4,FALSE))*IF($G39&lt;4,VLOOKUP($A39,[0]!NOMENCLATURE_107,5,FALSE),VLOOKUP($A39,[0]!NOMENCLATURE_07,5,FALSE))*I39,"")</f>
        <v/>
      </c>
      <c r="E39" s="252" t="str">
        <f t="shared" si="10"/>
        <v/>
      </c>
      <c r="F39" s="1" t="str">
        <f t="shared" si="19"/>
        <v/>
      </c>
      <c r="G39" s="1" t="str">
        <f>IF(B39&lt;&gt;"",Paramétrage!B170,"")</f>
        <v/>
      </c>
      <c r="H39" s="1" t="str">
        <f>IF(B39&lt;&gt;"",VLOOKUP(A39,[0]!NOMENCLATURE,4,FALSE),"")</f>
        <v/>
      </c>
      <c r="I39" s="1" t="str">
        <f>IF(B39&lt;&gt;"",LOOKUP(G39,Paramétrage!D$105:D$111,Paramétrage!B$105:B$111),"")</f>
        <v/>
      </c>
      <c r="J39" s="2" t="str">
        <f t="shared" si="11"/>
        <v/>
      </c>
      <c r="K39" s="104" t="str">
        <f>IF(B39&lt;&gt;"",IF($G39&lt;4,VLOOKUP($A39,[0]!NOMENCLATURE_107,6,FALSE)*$D39*VLOOKUP($A39,[0]!NOMENCLATURE_107,2,FALSE)/1000,VLOOKUP($A39,[0]!NOMENCLATURE_07,6,FALSE)*$D39*VLOOKUP($A39,[0]!NOMENCLATURE_07,2,FALSE)/1000),"")</f>
        <v/>
      </c>
      <c r="L39" s="104" t="str">
        <f>IF(B39&lt;&gt;"",IF($G39&lt;4,VLOOKUP($A39,[0]!NOMENCLATURE_107,7,FALSE)*$D39*VLOOKUP($A39,[0]!NOMENCLATURE_107,2,FALSE)/1000,VLOOKUP($A39,[0]!NOMENCLATURE_07,7,FALSE)*$D39*VLOOKUP($A39,[0]!NOMENCLATURE_07,2,FALSE)/1000),"")</f>
        <v/>
      </c>
      <c r="M39" s="104" t="str">
        <f>IF(B39&lt;&gt;"",IF($G39&lt;4,VLOOKUP($A39,[0]!NOMENCLATURE_107,8,FALSE)*$D39*VLOOKUP($A39,[0]!NOMENCLATURE_107,2,FALSE)/1000,VLOOKUP($A39,[0]!NOMENCLATURE_07,8,FALSE)*$D39*VLOOKUP($A39,[0]!NOMENCLATURE_07,2,FALSE)/1000),"")</f>
        <v/>
      </c>
      <c r="N39" s="104" t="str">
        <f>IF(B39&lt;&gt;"",IF($G39&lt;4,VLOOKUP($A39,[0]!NOMENCLATURE_107,9,FALSE)*$D39*VLOOKUP($A39,[0]!NOMENCLATURE_107,2,FALSE)/1000,VLOOKUP($A39,[0]!NOMENCLATURE_07,9,FALSE)*$D39*VLOOKUP($A39,[0]!NOMENCLATURE_07,2,FALSE)/1000),"")</f>
        <v/>
      </c>
      <c r="O39" s="77" t="str">
        <f t="shared" si="3"/>
        <v/>
      </c>
      <c r="P39" s="77" t="str">
        <f t="shared" si="4"/>
        <v/>
      </c>
      <c r="Q39" s="77" t="str">
        <f t="shared" si="5"/>
        <v/>
      </c>
      <c r="R39" s="1" t="str">
        <f t="shared" si="12"/>
        <v/>
      </c>
      <c r="S39" s="1" t="str">
        <f t="shared" si="13"/>
        <v/>
      </c>
      <c r="T39" s="1" t="str">
        <f t="shared" si="14"/>
        <v/>
      </c>
      <c r="U39" s="1" t="str">
        <f t="shared" si="15"/>
        <v/>
      </c>
      <c r="V39" s="77" t="str">
        <f t="shared" si="16"/>
        <v/>
      </c>
      <c r="W39" s="77" t="str">
        <f t="shared" si="17"/>
        <v/>
      </c>
      <c r="X39" s="77" t="str">
        <f t="shared" si="18"/>
        <v/>
      </c>
      <c r="Y39" s="1" t="str">
        <f>IF(B39&lt;&gt;"",Paramétrage!D170,"")</f>
        <v/>
      </c>
      <c r="Z39" s="1" t="str">
        <f t="shared" si="7"/>
        <v/>
      </c>
      <c r="AA39" s="91" t="str">
        <f>IF(B39&lt;&gt;"",IF($G39&lt;4,VLOOKUP($A39,[0]!NOMENCLATURE_107,2,FALSE),VLOOKUP($A39,[0]!NOMENCLATURE_07,2,FALSE)),"")</f>
        <v/>
      </c>
      <c r="AB39" s="91" t="str">
        <f>IF(B39&lt;&gt;"",IF($G39&lt;4,VLOOKUP($A39,[0]!NOMENCLATURE_107,3,FALSE),VLOOKUP($A39,[0]!NOMENCLATURE_07,3,FALSE)),"")</f>
        <v/>
      </c>
      <c r="AC39" t="str">
        <f t="shared" si="8"/>
        <v/>
      </c>
      <c r="AD39" s="1" t="str">
        <f t="shared" si="9"/>
        <v/>
      </c>
    </row>
    <row r="40" spans="1:30" x14ac:dyDescent="0.35">
      <c r="A40" s="77" t="str">
        <f>IF(Paramétrage!A171&lt;&gt;"",Paramétrage!A171,"")</f>
        <v/>
      </c>
      <c r="B40" s="77" t="str">
        <f>IF(Paramétrage!C171&gt;0,Paramétrage!C171,"")</f>
        <v/>
      </c>
      <c r="C40" s="1" t="str">
        <f t="shared" si="2"/>
        <v/>
      </c>
      <c r="D40" s="77" t="str">
        <f>IF(B40&lt;&gt;"",IF($G40&lt;4,VLOOKUP($A40,[0]!NOMENCLATURE_107,4,FALSE),VLOOKUP($A40,[0]!NOMENCLATURE_07,4,FALSE))*IF($G40&lt;4,VLOOKUP($A40,[0]!NOMENCLATURE_107,5,FALSE),VLOOKUP($A40,[0]!NOMENCLATURE_07,5,FALSE))*I40,"")</f>
        <v/>
      </c>
      <c r="E40" s="252" t="str">
        <f t="shared" si="10"/>
        <v/>
      </c>
      <c r="F40" s="1" t="str">
        <f t="shared" si="19"/>
        <v/>
      </c>
      <c r="G40" s="1" t="str">
        <f>IF(B40&lt;&gt;"",Paramétrage!B171,"")</f>
        <v/>
      </c>
      <c r="H40" s="1" t="str">
        <f>IF(B40&lt;&gt;"",VLOOKUP(A40,[0]!NOMENCLATURE,4,FALSE),"")</f>
        <v/>
      </c>
      <c r="I40" s="1" t="str">
        <f>IF(B40&lt;&gt;"",LOOKUP(G40,Paramétrage!D$105:D$111,Paramétrage!B$105:B$111),"")</f>
        <v/>
      </c>
      <c r="J40" s="2" t="str">
        <f t="shared" si="11"/>
        <v/>
      </c>
      <c r="K40" s="104" t="str">
        <f>IF(B40&lt;&gt;"",IF($G40&lt;4,VLOOKUP($A40,[0]!NOMENCLATURE_107,6,FALSE)*$D40*VLOOKUP($A40,[0]!NOMENCLATURE_107,2,FALSE)/1000,VLOOKUP($A40,[0]!NOMENCLATURE_07,6,FALSE)*$D40*VLOOKUP($A40,[0]!NOMENCLATURE_07,2,FALSE)/1000),"")</f>
        <v/>
      </c>
      <c r="L40" s="104" t="str">
        <f>IF(B40&lt;&gt;"",IF($G40&lt;4,VLOOKUP($A40,[0]!NOMENCLATURE_107,7,FALSE)*$D40*VLOOKUP($A40,[0]!NOMENCLATURE_107,2,FALSE)/1000,VLOOKUP($A40,[0]!NOMENCLATURE_07,7,FALSE)*$D40*VLOOKUP($A40,[0]!NOMENCLATURE_07,2,FALSE)/1000),"")</f>
        <v/>
      </c>
      <c r="M40" s="104" t="str">
        <f>IF(B40&lt;&gt;"",IF($G40&lt;4,VLOOKUP($A40,[0]!NOMENCLATURE_107,8,FALSE)*$D40*VLOOKUP($A40,[0]!NOMENCLATURE_107,2,FALSE)/1000,VLOOKUP($A40,[0]!NOMENCLATURE_07,8,FALSE)*$D40*VLOOKUP($A40,[0]!NOMENCLATURE_07,2,FALSE)/1000),"")</f>
        <v/>
      </c>
      <c r="N40" s="104" t="str">
        <f>IF(B40&lt;&gt;"",IF($G40&lt;4,VLOOKUP($A40,[0]!NOMENCLATURE_107,9,FALSE)*$D40*VLOOKUP($A40,[0]!NOMENCLATURE_107,2,FALSE)/1000,VLOOKUP($A40,[0]!NOMENCLATURE_07,9,FALSE)*$D40*VLOOKUP($A40,[0]!NOMENCLATURE_07,2,FALSE)/1000),"")</f>
        <v/>
      </c>
      <c r="O40" s="77" t="str">
        <f t="shared" si="3"/>
        <v/>
      </c>
      <c r="P40" s="77" t="str">
        <f t="shared" si="4"/>
        <v/>
      </c>
      <c r="Q40" s="77" t="str">
        <f t="shared" si="5"/>
        <v/>
      </c>
      <c r="R40" s="1" t="str">
        <f t="shared" si="12"/>
        <v/>
      </c>
      <c r="S40" s="1" t="str">
        <f t="shared" si="13"/>
        <v/>
      </c>
      <c r="T40" s="1" t="str">
        <f t="shared" si="14"/>
        <v/>
      </c>
      <c r="U40" s="1" t="str">
        <f t="shared" si="15"/>
        <v/>
      </c>
      <c r="V40" s="77" t="str">
        <f t="shared" si="16"/>
        <v/>
      </c>
      <c r="W40" s="77" t="str">
        <f t="shared" si="17"/>
        <v/>
      </c>
      <c r="X40" s="77" t="str">
        <f t="shared" si="18"/>
        <v/>
      </c>
      <c r="Y40" s="1" t="str">
        <f>IF(B40&lt;&gt;"",Paramétrage!D171,"")</f>
        <v/>
      </c>
      <c r="Z40" s="1" t="str">
        <f t="shared" si="7"/>
        <v/>
      </c>
      <c r="AA40" s="91" t="str">
        <f>IF(B40&lt;&gt;"",IF($G40&lt;4,VLOOKUP($A40,[0]!NOMENCLATURE_107,2,FALSE),VLOOKUP($A40,[0]!NOMENCLATURE_07,2,FALSE)),"")</f>
        <v/>
      </c>
      <c r="AB40" s="91" t="str">
        <f>IF(B40&lt;&gt;"",IF($G40&lt;4,VLOOKUP($A40,[0]!NOMENCLATURE_107,3,FALSE),VLOOKUP($A40,[0]!NOMENCLATURE_07,3,FALSE)),"")</f>
        <v/>
      </c>
      <c r="AC40" t="str">
        <f t="shared" si="8"/>
        <v/>
      </c>
      <c r="AD40" s="1" t="str">
        <f t="shared" si="9"/>
        <v/>
      </c>
    </row>
    <row r="41" spans="1:30" x14ac:dyDescent="0.35">
      <c r="A41" s="77" t="str">
        <f>IF(Paramétrage!A172&lt;&gt;"",Paramétrage!A172,"")</f>
        <v/>
      </c>
      <c r="B41" s="77" t="str">
        <f>IF(Paramétrage!C172&gt;0,Paramétrage!C172,"")</f>
        <v/>
      </c>
      <c r="C41" s="1" t="str">
        <f t="shared" si="2"/>
        <v/>
      </c>
      <c r="D41" s="77" t="str">
        <f>IF(B41&lt;&gt;"",IF($G41&lt;4,VLOOKUP($A41,[0]!NOMENCLATURE_107,4,FALSE),VLOOKUP($A41,[0]!NOMENCLATURE_07,4,FALSE))*IF($G41&lt;4,VLOOKUP($A41,[0]!NOMENCLATURE_107,5,FALSE),VLOOKUP($A41,[0]!NOMENCLATURE_07,5,FALSE))*I41,"")</f>
        <v/>
      </c>
      <c r="E41" s="252" t="str">
        <f t="shared" si="10"/>
        <v/>
      </c>
      <c r="F41" s="1" t="str">
        <f t="shared" si="19"/>
        <v/>
      </c>
      <c r="G41" s="1" t="str">
        <f>IF(B41&lt;&gt;"",Paramétrage!B172,"")</f>
        <v/>
      </c>
      <c r="H41" s="1" t="str">
        <f>IF(B41&lt;&gt;"",VLOOKUP(A41,[0]!NOMENCLATURE,4,FALSE),"")</f>
        <v/>
      </c>
      <c r="I41" s="1" t="str">
        <f>IF(B41&lt;&gt;"",LOOKUP(G41,Paramétrage!D$105:D$111,Paramétrage!B$105:B$111),"")</f>
        <v/>
      </c>
      <c r="J41" s="2" t="str">
        <f t="shared" si="11"/>
        <v/>
      </c>
      <c r="K41" s="104" t="str">
        <f>IF(B41&lt;&gt;"",IF($G41&lt;4,VLOOKUP($A41,[0]!NOMENCLATURE_107,6,FALSE)*$D41*VLOOKUP($A41,[0]!NOMENCLATURE_107,2,FALSE)/1000,VLOOKUP($A41,[0]!NOMENCLATURE_07,6,FALSE)*$D41*VLOOKUP($A41,[0]!NOMENCLATURE_07,2,FALSE)/1000),"")</f>
        <v/>
      </c>
      <c r="L41" s="104" t="str">
        <f>IF(B41&lt;&gt;"",IF($G41&lt;4,VLOOKUP($A41,[0]!NOMENCLATURE_107,7,FALSE)*$D41*VLOOKUP($A41,[0]!NOMENCLATURE_107,2,FALSE)/1000,VLOOKUP($A41,[0]!NOMENCLATURE_07,7,FALSE)*$D41*VLOOKUP($A41,[0]!NOMENCLATURE_07,2,FALSE)/1000),"")</f>
        <v/>
      </c>
      <c r="M41" s="104" t="str">
        <f>IF(B41&lt;&gt;"",IF($G41&lt;4,VLOOKUP($A41,[0]!NOMENCLATURE_107,8,FALSE)*$D41*VLOOKUP($A41,[0]!NOMENCLATURE_107,2,FALSE)/1000,VLOOKUP($A41,[0]!NOMENCLATURE_07,8,FALSE)*$D41*VLOOKUP($A41,[0]!NOMENCLATURE_07,2,FALSE)/1000),"")</f>
        <v/>
      </c>
      <c r="N41" s="104" t="str">
        <f>IF(B41&lt;&gt;"",IF($G41&lt;4,VLOOKUP($A41,[0]!NOMENCLATURE_107,9,FALSE)*$D41*VLOOKUP($A41,[0]!NOMENCLATURE_107,2,FALSE)/1000,VLOOKUP($A41,[0]!NOMENCLATURE_07,9,FALSE)*$D41*VLOOKUP($A41,[0]!NOMENCLATURE_07,2,FALSE)/1000),"")</f>
        <v/>
      </c>
      <c r="O41" s="77" t="str">
        <f t="shared" si="3"/>
        <v/>
      </c>
      <c r="P41" s="77" t="str">
        <f t="shared" si="4"/>
        <v/>
      </c>
      <c r="Q41" s="77" t="str">
        <f t="shared" si="5"/>
        <v/>
      </c>
      <c r="R41" s="1" t="str">
        <f t="shared" si="12"/>
        <v/>
      </c>
      <c r="S41" s="1" t="str">
        <f t="shared" si="13"/>
        <v/>
      </c>
      <c r="T41" s="1" t="str">
        <f t="shared" si="14"/>
        <v/>
      </c>
      <c r="U41" s="1" t="str">
        <f t="shared" si="15"/>
        <v/>
      </c>
      <c r="V41" s="77" t="str">
        <f t="shared" si="16"/>
        <v/>
      </c>
      <c r="W41" s="77" t="str">
        <f t="shared" si="17"/>
        <v/>
      </c>
      <c r="X41" s="77" t="str">
        <f t="shared" si="18"/>
        <v/>
      </c>
      <c r="Y41" s="1" t="str">
        <f>IF(B41&lt;&gt;"",Paramétrage!D172,"")</f>
        <v/>
      </c>
      <c r="Z41" s="1" t="str">
        <f t="shared" si="7"/>
        <v/>
      </c>
      <c r="AA41" s="91" t="str">
        <f>IF(B41&lt;&gt;"",IF($G41&lt;4,VLOOKUP($A41,[0]!NOMENCLATURE_107,2,FALSE),VLOOKUP($A41,[0]!NOMENCLATURE_07,2,FALSE)),"")</f>
        <v/>
      </c>
      <c r="AB41" s="91" t="str">
        <f>IF(B41&lt;&gt;"",IF($G41&lt;4,VLOOKUP($A41,[0]!NOMENCLATURE_107,3,FALSE),VLOOKUP($A41,[0]!NOMENCLATURE_07,3,FALSE)),"")</f>
        <v/>
      </c>
      <c r="AC41" t="str">
        <f t="shared" si="8"/>
        <v/>
      </c>
      <c r="AD41" s="1" t="str">
        <f t="shared" si="9"/>
        <v/>
      </c>
    </row>
    <row r="42" spans="1:30" x14ac:dyDescent="0.35">
      <c r="A42" s="77" t="str">
        <f>IF(Paramétrage!A173&lt;&gt;"",Paramétrage!A173,"")</f>
        <v/>
      </c>
      <c r="B42" s="77" t="str">
        <f>IF(Paramétrage!C173&gt;0,Paramétrage!C173,"")</f>
        <v/>
      </c>
      <c r="C42" s="1" t="str">
        <f t="shared" si="2"/>
        <v/>
      </c>
      <c r="D42" s="77" t="str">
        <f>IF(B42&lt;&gt;"",IF($G42&lt;4,VLOOKUP($A42,[0]!NOMENCLATURE_107,4,FALSE),VLOOKUP($A42,[0]!NOMENCLATURE_07,4,FALSE))*IF($G42&lt;4,VLOOKUP($A42,[0]!NOMENCLATURE_107,5,FALSE),VLOOKUP($A42,[0]!NOMENCLATURE_07,5,FALSE))*I42,"")</f>
        <v/>
      </c>
      <c r="E42" s="252" t="str">
        <f t="shared" si="10"/>
        <v/>
      </c>
      <c r="F42" s="1" t="str">
        <f t="shared" si="19"/>
        <v/>
      </c>
      <c r="G42" s="1" t="str">
        <f>IF(B42&lt;&gt;"",Paramétrage!B173,"")</f>
        <v/>
      </c>
      <c r="H42" s="1" t="str">
        <f>IF(B42&lt;&gt;"",VLOOKUP(A42,[0]!NOMENCLATURE,4,FALSE),"")</f>
        <v/>
      </c>
      <c r="I42" s="1" t="str">
        <f>IF(B42&lt;&gt;"",LOOKUP(G42,Paramétrage!D$105:D$111,Paramétrage!B$105:B$111),"")</f>
        <v/>
      </c>
      <c r="J42" s="2" t="str">
        <f t="shared" si="11"/>
        <v/>
      </c>
      <c r="K42" s="104" t="str">
        <f>IF(B42&lt;&gt;"",IF($G42&lt;4,VLOOKUP($A42,[0]!NOMENCLATURE_107,6,FALSE)*$D42*VLOOKUP($A42,[0]!NOMENCLATURE_107,2,FALSE)/1000,VLOOKUP($A42,[0]!NOMENCLATURE_07,6,FALSE)*$D42*VLOOKUP($A42,[0]!NOMENCLATURE_07,2,FALSE)/1000),"")</f>
        <v/>
      </c>
      <c r="L42" s="104" t="str">
        <f>IF(B42&lt;&gt;"",IF($G42&lt;4,VLOOKUP($A42,[0]!NOMENCLATURE_107,7,FALSE)*$D42*VLOOKUP($A42,[0]!NOMENCLATURE_107,2,FALSE)/1000,VLOOKUP($A42,[0]!NOMENCLATURE_07,7,FALSE)*$D42*VLOOKUP($A42,[0]!NOMENCLATURE_07,2,FALSE)/1000),"")</f>
        <v/>
      </c>
      <c r="M42" s="104" t="str">
        <f>IF(B42&lt;&gt;"",IF($G42&lt;4,VLOOKUP($A42,[0]!NOMENCLATURE_107,8,FALSE)*$D42*VLOOKUP($A42,[0]!NOMENCLATURE_107,2,FALSE)/1000,VLOOKUP($A42,[0]!NOMENCLATURE_07,8,FALSE)*$D42*VLOOKUP($A42,[0]!NOMENCLATURE_07,2,FALSE)/1000),"")</f>
        <v/>
      </c>
      <c r="N42" s="104" t="str">
        <f>IF(B42&lt;&gt;"",IF($G42&lt;4,VLOOKUP($A42,[0]!NOMENCLATURE_107,9,FALSE)*$D42*VLOOKUP($A42,[0]!NOMENCLATURE_107,2,FALSE)/1000,VLOOKUP($A42,[0]!NOMENCLATURE_07,9,FALSE)*$D42*VLOOKUP($A42,[0]!NOMENCLATURE_07,2,FALSE)/1000),"")</f>
        <v/>
      </c>
      <c r="O42" s="77" t="str">
        <f t="shared" si="3"/>
        <v/>
      </c>
      <c r="P42" s="77" t="str">
        <f t="shared" si="4"/>
        <v/>
      </c>
      <c r="Q42" s="77" t="str">
        <f t="shared" si="5"/>
        <v/>
      </c>
      <c r="R42" s="1" t="str">
        <f t="shared" si="12"/>
        <v/>
      </c>
      <c r="S42" s="1" t="str">
        <f t="shared" si="13"/>
        <v/>
      </c>
      <c r="T42" s="1" t="str">
        <f t="shared" si="14"/>
        <v/>
      </c>
      <c r="U42" s="1" t="str">
        <f t="shared" si="15"/>
        <v/>
      </c>
      <c r="V42" s="77" t="str">
        <f t="shared" si="16"/>
        <v/>
      </c>
      <c r="W42" s="77" t="str">
        <f t="shared" si="17"/>
        <v/>
      </c>
      <c r="X42" s="77" t="str">
        <f t="shared" si="18"/>
        <v/>
      </c>
      <c r="Y42" s="1" t="str">
        <f>IF(B42&lt;&gt;"",Paramétrage!D173,"")</f>
        <v/>
      </c>
      <c r="Z42" s="1" t="str">
        <f t="shared" si="7"/>
        <v/>
      </c>
      <c r="AA42" s="91" t="str">
        <f>IF(B42&lt;&gt;"",IF($G42&lt;4,VLOOKUP($A42,[0]!NOMENCLATURE_107,2,FALSE),VLOOKUP($A42,[0]!NOMENCLATURE_07,2,FALSE)),"")</f>
        <v/>
      </c>
      <c r="AB42" s="91" t="str">
        <f>IF(B42&lt;&gt;"",IF($G42&lt;4,VLOOKUP($A42,[0]!NOMENCLATURE_107,3,FALSE),VLOOKUP($A42,[0]!NOMENCLATURE_07,3,FALSE)),"")</f>
        <v/>
      </c>
      <c r="AC42" t="str">
        <f t="shared" si="8"/>
        <v/>
      </c>
      <c r="AD42" s="1" t="str">
        <f t="shared" si="9"/>
        <v/>
      </c>
    </row>
    <row r="43" spans="1:30" x14ac:dyDescent="0.35">
      <c r="A43" s="77" t="str">
        <f>IF(Paramétrage!A174&lt;&gt;"",Paramétrage!A174,"")</f>
        <v/>
      </c>
      <c r="B43" s="77" t="str">
        <f>IF(Paramétrage!C174&gt;0,Paramétrage!C174,"")</f>
        <v/>
      </c>
      <c r="C43" s="1" t="str">
        <f t="shared" si="2"/>
        <v/>
      </c>
      <c r="D43" s="77" t="str">
        <f>IF(B43&lt;&gt;"",IF($G43&lt;4,VLOOKUP($A43,[0]!NOMENCLATURE_107,4,FALSE),VLOOKUP($A43,[0]!NOMENCLATURE_07,4,FALSE))*IF($G43&lt;4,VLOOKUP($A43,[0]!NOMENCLATURE_107,5,FALSE),VLOOKUP($A43,[0]!NOMENCLATURE_07,5,FALSE))*I43,"")</f>
        <v/>
      </c>
      <c r="E43" s="252" t="str">
        <f t="shared" si="10"/>
        <v/>
      </c>
      <c r="F43" s="1" t="str">
        <f t="shared" si="19"/>
        <v/>
      </c>
      <c r="G43" s="1" t="str">
        <f>IF(B43&lt;&gt;"",Paramétrage!B174,"")</f>
        <v/>
      </c>
      <c r="H43" s="1" t="str">
        <f>IF(B43&lt;&gt;"",VLOOKUP(A43,[0]!NOMENCLATURE,4,FALSE),"")</f>
        <v/>
      </c>
      <c r="I43" s="1" t="str">
        <f>IF(B43&lt;&gt;"",LOOKUP(G43,Paramétrage!D$105:D$111,Paramétrage!B$105:B$111),"")</f>
        <v/>
      </c>
      <c r="J43" s="2" t="str">
        <f t="shared" si="11"/>
        <v/>
      </c>
      <c r="K43" s="104" t="str">
        <f>IF(B43&lt;&gt;"",IF($G43&lt;4,VLOOKUP($A43,[0]!NOMENCLATURE_107,6,FALSE)*$D43*VLOOKUP($A43,[0]!NOMENCLATURE_107,2,FALSE)/1000,VLOOKUP($A43,[0]!NOMENCLATURE_07,6,FALSE)*$D43*VLOOKUP($A43,[0]!NOMENCLATURE_07,2,FALSE)/1000),"")</f>
        <v/>
      </c>
      <c r="L43" s="104" t="str">
        <f>IF(B43&lt;&gt;"",IF($G43&lt;4,VLOOKUP($A43,[0]!NOMENCLATURE_107,7,FALSE)*$D43*VLOOKUP($A43,[0]!NOMENCLATURE_107,2,FALSE)/1000,VLOOKUP($A43,[0]!NOMENCLATURE_07,7,FALSE)*$D43*VLOOKUP($A43,[0]!NOMENCLATURE_07,2,FALSE)/1000),"")</f>
        <v/>
      </c>
      <c r="M43" s="104" t="str">
        <f>IF(B43&lt;&gt;"",IF($G43&lt;4,VLOOKUP($A43,[0]!NOMENCLATURE_107,8,FALSE)*$D43*VLOOKUP($A43,[0]!NOMENCLATURE_107,2,FALSE)/1000,VLOOKUP($A43,[0]!NOMENCLATURE_07,8,FALSE)*$D43*VLOOKUP($A43,[0]!NOMENCLATURE_07,2,FALSE)/1000),"")</f>
        <v/>
      </c>
      <c r="N43" s="104" t="str">
        <f>IF(B43&lt;&gt;"",IF($G43&lt;4,VLOOKUP($A43,[0]!NOMENCLATURE_107,9,FALSE)*$D43*VLOOKUP($A43,[0]!NOMENCLATURE_107,2,FALSE)/1000,VLOOKUP($A43,[0]!NOMENCLATURE_07,9,FALSE)*$D43*VLOOKUP($A43,[0]!NOMENCLATURE_07,2,FALSE)/1000),"")</f>
        <v/>
      </c>
      <c r="O43" s="77" t="str">
        <f t="shared" si="3"/>
        <v/>
      </c>
      <c r="P43" s="77" t="str">
        <f t="shared" si="4"/>
        <v/>
      </c>
      <c r="Q43" s="77" t="str">
        <f t="shared" si="5"/>
        <v/>
      </c>
      <c r="R43" s="1" t="str">
        <f t="shared" si="12"/>
        <v/>
      </c>
      <c r="S43" s="1" t="str">
        <f t="shared" si="13"/>
        <v/>
      </c>
      <c r="T43" s="1" t="str">
        <f t="shared" si="14"/>
        <v/>
      </c>
      <c r="U43" s="1" t="str">
        <f t="shared" si="15"/>
        <v/>
      </c>
      <c r="V43" s="77" t="str">
        <f t="shared" si="16"/>
        <v/>
      </c>
      <c r="W43" s="77" t="str">
        <f t="shared" si="17"/>
        <v/>
      </c>
      <c r="X43" s="77" t="str">
        <f t="shared" si="18"/>
        <v/>
      </c>
      <c r="Y43" s="1" t="str">
        <f>IF(B43&lt;&gt;"",Paramétrage!D174,"")</f>
        <v/>
      </c>
      <c r="Z43" s="1" t="str">
        <f t="shared" si="7"/>
        <v/>
      </c>
      <c r="AA43" s="91" t="str">
        <f>IF(B43&lt;&gt;"",IF($G43&lt;4,VLOOKUP($A43,[0]!NOMENCLATURE_107,2,FALSE),VLOOKUP($A43,[0]!NOMENCLATURE_07,2,FALSE)),"")</f>
        <v/>
      </c>
      <c r="AB43" s="91" t="str">
        <f>IF(B43&lt;&gt;"",IF($G43&lt;4,VLOOKUP($A43,[0]!NOMENCLATURE_107,3,FALSE),VLOOKUP($A43,[0]!NOMENCLATURE_07,3,FALSE)),"")</f>
        <v/>
      </c>
      <c r="AC43" t="str">
        <f t="shared" si="8"/>
        <v/>
      </c>
      <c r="AD43" s="1" t="str">
        <f t="shared" si="9"/>
        <v/>
      </c>
    </row>
    <row r="44" spans="1:30" x14ac:dyDescent="0.35">
      <c r="A44" s="77" t="str">
        <f>IF(Paramétrage!A175&lt;&gt;"",Paramétrage!A175,"")</f>
        <v/>
      </c>
      <c r="B44" s="77" t="str">
        <f>IF(Paramétrage!C175&gt;0,Paramétrage!C175,"")</f>
        <v/>
      </c>
      <c r="C44" s="1" t="str">
        <f t="shared" si="2"/>
        <v/>
      </c>
      <c r="D44" s="77" t="str">
        <f>IF(B44&lt;&gt;"",IF($G44&lt;4,VLOOKUP($A44,[0]!NOMENCLATURE_107,4,FALSE),VLOOKUP($A44,[0]!NOMENCLATURE_07,4,FALSE))*IF($G44&lt;4,VLOOKUP($A44,[0]!NOMENCLATURE_107,5,FALSE),VLOOKUP($A44,[0]!NOMENCLATURE_07,5,FALSE))*I44,"")</f>
        <v/>
      </c>
      <c r="E44" s="252" t="str">
        <f t="shared" si="10"/>
        <v/>
      </c>
      <c r="F44" s="1" t="str">
        <f t="shared" si="19"/>
        <v/>
      </c>
      <c r="G44" s="1" t="str">
        <f>IF(B44&lt;&gt;"",Paramétrage!B175,"")</f>
        <v/>
      </c>
      <c r="H44" s="1" t="str">
        <f>IF(B44&lt;&gt;"",VLOOKUP(A44,[0]!NOMENCLATURE,4,FALSE),"")</f>
        <v/>
      </c>
      <c r="I44" s="1" t="str">
        <f>IF(B44&lt;&gt;"",LOOKUP(G44,Paramétrage!D$105:D$111,Paramétrage!B$105:B$111),"")</f>
        <v/>
      </c>
      <c r="J44" s="2" t="str">
        <f t="shared" si="11"/>
        <v/>
      </c>
      <c r="K44" s="104" t="str">
        <f>IF(B44&lt;&gt;"",IF($G44&lt;4,VLOOKUP($A44,[0]!NOMENCLATURE_107,6,FALSE)*$D44*VLOOKUP($A44,[0]!NOMENCLATURE_107,2,FALSE)/1000,VLOOKUP($A44,[0]!NOMENCLATURE_07,6,FALSE)*$D44*VLOOKUP($A44,[0]!NOMENCLATURE_07,2,FALSE)/1000),"")</f>
        <v/>
      </c>
      <c r="L44" s="104" t="str">
        <f>IF(B44&lt;&gt;"",IF($G44&lt;4,VLOOKUP($A44,[0]!NOMENCLATURE_107,7,FALSE)*$D44*VLOOKUP($A44,[0]!NOMENCLATURE_107,2,FALSE)/1000,VLOOKUP($A44,[0]!NOMENCLATURE_07,7,FALSE)*$D44*VLOOKUP($A44,[0]!NOMENCLATURE_07,2,FALSE)/1000),"")</f>
        <v/>
      </c>
      <c r="M44" s="104" t="str">
        <f>IF(B44&lt;&gt;"",IF($G44&lt;4,VLOOKUP($A44,[0]!NOMENCLATURE_107,8,FALSE)*$D44*VLOOKUP($A44,[0]!NOMENCLATURE_107,2,FALSE)/1000,VLOOKUP($A44,[0]!NOMENCLATURE_07,8,FALSE)*$D44*VLOOKUP($A44,[0]!NOMENCLATURE_07,2,FALSE)/1000),"")</f>
        <v/>
      </c>
      <c r="N44" s="104" t="str">
        <f>IF(B44&lt;&gt;"",IF($G44&lt;4,VLOOKUP($A44,[0]!NOMENCLATURE_107,9,FALSE)*$D44*VLOOKUP($A44,[0]!NOMENCLATURE_107,2,FALSE)/1000,VLOOKUP($A44,[0]!NOMENCLATURE_07,9,FALSE)*$D44*VLOOKUP($A44,[0]!NOMENCLATURE_07,2,FALSE)/1000),"")</f>
        <v/>
      </c>
      <c r="O44" s="77" t="str">
        <f t="shared" si="3"/>
        <v/>
      </c>
      <c r="P44" s="77" t="str">
        <f t="shared" si="4"/>
        <v/>
      </c>
      <c r="Q44" s="77" t="str">
        <f t="shared" si="5"/>
        <v/>
      </c>
      <c r="R44" s="1" t="str">
        <f t="shared" si="12"/>
        <v/>
      </c>
      <c r="S44" s="1" t="str">
        <f t="shared" si="13"/>
        <v/>
      </c>
      <c r="T44" s="1" t="str">
        <f t="shared" si="14"/>
        <v/>
      </c>
      <c r="U44" s="1" t="str">
        <f t="shared" si="15"/>
        <v/>
      </c>
      <c r="V44" s="77" t="str">
        <f t="shared" si="16"/>
        <v/>
      </c>
      <c r="W44" s="77" t="str">
        <f t="shared" si="17"/>
        <v/>
      </c>
      <c r="X44" s="77" t="str">
        <f t="shared" si="18"/>
        <v/>
      </c>
      <c r="Y44" s="1" t="str">
        <f>IF(B44&lt;&gt;"",Paramétrage!D175,"")</f>
        <v/>
      </c>
      <c r="Z44" s="1" t="str">
        <f t="shared" si="7"/>
        <v/>
      </c>
      <c r="AA44" s="91" t="str">
        <f>IF(B44&lt;&gt;"",IF($G44&lt;4,VLOOKUP($A44,[0]!NOMENCLATURE_107,2,FALSE),VLOOKUP($A44,[0]!NOMENCLATURE_07,2,FALSE)),"")</f>
        <v/>
      </c>
      <c r="AB44" s="91" t="str">
        <f>IF(B44&lt;&gt;"",IF($G44&lt;4,VLOOKUP($A44,[0]!NOMENCLATURE_107,3,FALSE),VLOOKUP($A44,[0]!NOMENCLATURE_07,3,FALSE)),"")</f>
        <v/>
      </c>
      <c r="AC44" t="str">
        <f t="shared" si="8"/>
        <v/>
      </c>
      <c r="AD44" s="1" t="str">
        <f t="shared" si="9"/>
        <v/>
      </c>
    </row>
    <row r="45" spans="1:30" x14ac:dyDescent="0.35">
      <c r="A45" s="77" t="str">
        <f>IF(Paramétrage!A176&lt;&gt;"",Paramétrage!A176,"")</f>
        <v/>
      </c>
      <c r="B45" s="77" t="str">
        <f>IF(Paramétrage!C176&gt;0,Paramétrage!C176,"")</f>
        <v/>
      </c>
      <c r="C45" s="1" t="str">
        <f t="shared" si="2"/>
        <v/>
      </c>
      <c r="D45" s="77" t="str">
        <f>IF(B45&lt;&gt;"",IF($G45&lt;4,VLOOKUP($A45,[0]!NOMENCLATURE_107,4,FALSE),VLOOKUP($A45,[0]!NOMENCLATURE_07,4,FALSE))*IF($G45&lt;4,VLOOKUP($A45,[0]!NOMENCLATURE_107,5,FALSE),VLOOKUP($A45,[0]!NOMENCLATURE_07,5,FALSE))*I45,"")</f>
        <v/>
      </c>
      <c r="E45" s="252" t="str">
        <f t="shared" si="10"/>
        <v/>
      </c>
      <c r="F45" s="1" t="str">
        <f t="shared" si="19"/>
        <v/>
      </c>
      <c r="G45" s="1" t="str">
        <f>IF(B45&lt;&gt;"",Paramétrage!B176,"")</f>
        <v/>
      </c>
      <c r="H45" s="1" t="str">
        <f>IF(B45&lt;&gt;"",VLOOKUP(A45,[0]!NOMENCLATURE,4,FALSE),"")</f>
        <v/>
      </c>
      <c r="I45" s="1" t="str">
        <f>IF(B45&lt;&gt;"",LOOKUP(G45,Paramétrage!D$105:D$111,Paramétrage!B$105:B$111),"")</f>
        <v/>
      </c>
      <c r="J45" s="2" t="str">
        <f t="shared" si="11"/>
        <v/>
      </c>
      <c r="K45" s="104" t="str">
        <f>IF(B45&lt;&gt;"",IF($G45&lt;4,VLOOKUP($A45,[0]!NOMENCLATURE_107,6,FALSE)*$D45*VLOOKUP($A45,[0]!NOMENCLATURE_107,2,FALSE)/1000,VLOOKUP($A45,[0]!NOMENCLATURE_07,6,FALSE)*$D45*VLOOKUP($A45,[0]!NOMENCLATURE_07,2,FALSE)/1000),"")</f>
        <v/>
      </c>
      <c r="L45" s="104" t="str">
        <f>IF(B45&lt;&gt;"",IF($G45&lt;4,VLOOKUP($A45,[0]!NOMENCLATURE_107,7,FALSE)*$D45*VLOOKUP($A45,[0]!NOMENCLATURE_107,2,FALSE)/1000,VLOOKUP($A45,[0]!NOMENCLATURE_07,7,FALSE)*$D45*VLOOKUP($A45,[0]!NOMENCLATURE_07,2,FALSE)/1000),"")</f>
        <v/>
      </c>
      <c r="M45" s="104" t="str">
        <f>IF(B45&lt;&gt;"",IF($G45&lt;4,VLOOKUP($A45,[0]!NOMENCLATURE_107,8,FALSE)*$D45*VLOOKUP($A45,[0]!NOMENCLATURE_107,2,FALSE)/1000,VLOOKUP($A45,[0]!NOMENCLATURE_07,8,FALSE)*$D45*VLOOKUP($A45,[0]!NOMENCLATURE_07,2,FALSE)/1000),"")</f>
        <v/>
      </c>
      <c r="N45" s="104" t="str">
        <f>IF(B45&lt;&gt;"",IF($G45&lt;4,VLOOKUP($A45,[0]!NOMENCLATURE_107,9,FALSE)*$D45*VLOOKUP($A45,[0]!NOMENCLATURE_107,2,FALSE)/1000,VLOOKUP($A45,[0]!NOMENCLATURE_07,9,FALSE)*$D45*VLOOKUP($A45,[0]!NOMENCLATURE_07,2,FALSE)/1000),"")</f>
        <v/>
      </c>
      <c r="O45" s="77" t="str">
        <f t="shared" si="3"/>
        <v/>
      </c>
      <c r="P45" s="77" t="str">
        <f t="shared" si="4"/>
        <v/>
      </c>
      <c r="Q45" s="77" t="str">
        <f t="shared" si="5"/>
        <v/>
      </c>
      <c r="R45" s="1" t="str">
        <f t="shared" si="12"/>
        <v/>
      </c>
      <c r="S45" s="1" t="str">
        <f t="shared" si="13"/>
        <v/>
      </c>
      <c r="T45" s="1" t="str">
        <f t="shared" si="14"/>
        <v/>
      </c>
      <c r="U45" s="1" t="str">
        <f t="shared" si="15"/>
        <v/>
      </c>
      <c r="V45" s="77" t="str">
        <f t="shared" si="16"/>
        <v/>
      </c>
      <c r="W45" s="77" t="str">
        <f t="shared" si="17"/>
        <v/>
      </c>
      <c r="X45" s="77" t="str">
        <f t="shared" si="18"/>
        <v/>
      </c>
      <c r="Y45" s="1" t="str">
        <f>IF(B45&lt;&gt;"",Paramétrage!D176,"")</f>
        <v/>
      </c>
      <c r="Z45" s="1" t="str">
        <f t="shared" si="7"/>
        <v/>
      </c>
      <c r="AA45" s="91" t="str">
        <f>IF(B45&lt;&gt;"",IF($G45&lt;4,VLOOKUP($A45,[0]!NOMENCLATURE_107,2,FALSE),VLOOKUP($A45,[0]!NOMENCLATURE_07,2,FALSE)),"")</f>
        <v/>
      </c>
      <c r="AB45" s="91" t="str">
        <f>IF(B45&lt;&gt;"",IF($G45&lt;4,VLOOKUP($A45,[0]!NOMENCLATURE_107,3,FALSE),VLOOKUP($A45,[0]!NOMENCLATURE_07,3,FALSE)),"")</f>
        <v/>
      </c>
      <c r="AC45" t="str">
        <f t="shared" si="8"/>
        <v/>
      </c>
      <c r="AD45" s="1" t="str">
        <f t="shared" si="9"/>
        <v/>
      </c>
    </row>
    <row r="46" spans="1:30" x14ac:dyDescent="0.35">
      <c r="A46" s="77" t="str">
        <f>IF(Paramétrage!A177&lt;&gt;"",Paramétrage!A177,"")</f>
        <v/>
      </c>
      <c r="B46" s="77" t="str">
        <f>IF(Paramétrage!C177&gt;0,Paramétrage!C177,"")</f>
        <v/>
      </c>
      <c r="C46" s="1" t="str">
        <f t="shared" si="2"/>
        <v/>
      </c>
      <c r="D46" s="77" t="str">
        <f>IF(B46&lt;&gt;"",IF($G46&lt;4,VLOOKUP($A46,[0]!NOMENCLATURE_107,4,FALSE),VLOOKUP($A46,[0]!NOMENCLATURE_07,4,FALSE))*IF($G46&lt;4,VLOOKUP($A46,[0]!NOMENCLATURE_107,5,FALSE),VLOOKUP($A46,[0]!NOMENCLATURE_07,5,FALSE))*I46,"")</f>
        <v/>
      </c>
      <c r="E46" s="252" t="str">
        <f t="shared" si="10"/>
        <v/>
      </c>
      <c r="F46" s="1" t="str">
        <f t="shared" si="19"/>
        <v/>
      </c>
      <c r="G46" s="1" t="str">
        <f>IF(B46&lt;&gt;"",Paramétrage!B177,"")</f>
        <v/>
      </c>
      <c r="H46" s="1" t="str">
        <f>IF(B46&lt;&gt;"",VLOOKUP(A46,[0]!NOMENCLATURE,4,FALSE),"")</f>
        <v/>
      </c>
      <c r="I46" s="1" t="str">
        <f>IF(B46&lt;&gt;"",LOOKUP(G46,Paramétrage!D$105:D$111,Paramétrage!B$105:B$111),"")</f>
        <v/>
      </c>
      <c r="J46" s="2" t="str">
        <f t="shared" si="11"/>
        <v/>
      </c>
      <c r="K46" s="104" t="str">
        <f>IF(B46&lt;&gt;"",IF($G46&lt;4,VLOOKUP($A46,[0]!NOMENCLATURE_107,6,FALSE)*$D46*VLOOKUP($A46,[0]!NOMENCLATURE_107,2,FALSE)/1000,VLOOKUP($A46,[0]!NOMENCLATURE_07,6,FALSE)*$D46*VLOOKUP($A46,[0]!NOMENCLATURE_07,2,FALSE)/1000),"")</f>
        <v/>
      </c>
      <c r="L46" s="104" t="str">
        <f>IF(B46&lt;&gt;"",IF($G46&lt;4,VLOOKUP($A46,[0]!NOMENCLATURE_107,7,FALSE)*$D46*VLOOKUP($A46,[0]!NOMENCLATURE_107,2,FALSE)/1000,VLOOKUP($A46,[0]!NOMENCLATURE_07,7,FALSE)*$D46*VLOOKUP($A46,[0]!NOMENCLATURE_07,2,FALSE)/1000),"")</f>
        <v/>
      </c>
      <c r="M46" s="104" t="str">
        <f>IF(B46&lt;&gt;"",IF($G46&lt;4,VLOOKUP($A46,[0]!NOMENCLATURE_107,8,FALSE)*$D46*VLOOKUP($A46,[0]!NOMENCLATURE_107,2,FALSE)/1000,VLOOKUP($A46,[0]!NOMENCLATURE_07,8,FALSE)*$D46*VLOOKUP($A46,[0]!NOMENCLATURE_07,2,FALSE)/1000),"")</f>
        <v/>
      </c>
      <c r="N46" s="104" t="str">
        <f>IF(B46&lt;&gt;"",IF($G46&lt;4,VLOOKUP($A46,[0]!NOMENCLATURE_107,9,FALSE)*$D46*VLOOKUP($A46,[0]!NOMENCLATURE_107,2,FALSE)/1000,VLOOKUP($A46,[0]!NOMENCLATURE_07,9,FALSE)*$D46*VLOOKUP($A46,[0]!NOMENCLATURE_07,2,FALSE)/1000),"")</f>
        <v/>
      </c>
      <c r="O46" s="77" t="str">
        <f t="shared" si="3"/>
        <v/>
      </c>
      <c r="P46" s="77" t="str">
        <f t="shared" si="4"/>
        <v/>
      </c>
      <c r="Q46" s="77" t="str">
        <f t="shared" si="5"/>
        <v/>
      </c>
      <c r="R46" s="1" t="str">
        <f t="shared" si="12"/>
        <v/>
      </c>
      <c r="S46" s="1" t="str">
        <f t="shared" si="13"/>
        <v/>
      </c>
      <c r="T46" s="1" t="str">
        <f t="shared" si="14"/>
        <v/>
      </c>
      <c r="U46" s="1" t="str">
        <f t="shared" si="15"/>
        <v/>
      </c>
      <c r="V46" s="77" t="str">
        <f t="shared" si="16"/>
        <v/>
      </c>
      <c r="W46" s="77" t="str">
        <f t="shared" si="17"/>
        <v/>
      </c>
      <c r="X46" s="77" t="str">
        <f t="shared" si="18"/>
        <v/>
      </c>
      <c r="Y46" s="1" t="str">
        <f>IF(B46&lt;&gt;"",Paramétrage!D177,"")</f>
        <v/>
      </c>
      <c r="Z46" s="1" t="str">
        <f t="shared" si="7"/>
        <v/>
      </c>
      <c r="AA46" s="91" t="str">
        <f>IF(B46&lt;&gt;"",IF($G46&lt;4,VLOOKUP($A46,[0]!NOMENCLATURE_107,2,FALSE),VLOOKUP($A46,[0]!NOMENCLATURE_07,2,FALSE)),"")</f>
        <v/>
      </c>
      <c r="AB46" s="91" t="str">
        <f>IF(B46&lt;&gt;"",IF($G46&lt;4,VLOOKUP($A46,[0]!NOMENCLATURE_107,3,FALSE),VLOOKUP($A46,[0]!NOMENCLATURE_07,3,FALSE)),"")</f>
        <v/>
      </c>
      <c r="AC46" t="str">
        <f t="shared" si="8"/>
        <v/>
      </c>
      <c r="AD46" s="1" t="str">
        <f t="shared" si="9"/>
        <v/>
      </c>
    </row>
    <row r="47" spans="1:30" x14ac:dyDescent="0.35">
      <c r="A47" s="77" t="str">
        <f>IF(Paramétrage!A178&lt;&gt;"",Paramétrage!A178,"")</f>
        <v/>
      </c>
      <c r="B47" s="77" t="str">
        <f>IF(Paramétrage!C178&gt;0,Paramétrage!C178,"")</f>
        <v/>
      </c>
      <c r="C47" s="1" t="str">
        <f t="shared" si="2"/>
        <v/>
      </c>
      <c r="D47" s="77" t="str">
        <f>IF(B47&lt;&gt;"",IF($G47&lt;4,VLOOKUP($A47,[0]!NOMENCLATURE_107,4,FALSE),VLOOKUP($A47,[0]!NOMENCLATURE_07,4,FALSE))*IF($G47&lt;4,VLOOKUP($A47,[0]!NOMENCLATURE_107,5,FALSE),VLOOKUP($A47,[0]!NOMENCLATURE_07,5,FALSE))*I47,"")</f>
        <v/>
      </c>
      <c r="E47" s="252" t="str">
        <f t="shared" si="10"/>
        <v/>
      </c>
      <c r="F47" s="1" t="str">
        <f t="shared" si="19"/>
        <v/>
      </c>
      <c r="G47" s="1" t="str">
        <f>IF(B47&lt;&gt;"",Paramétrage!B178,"")</f>
        <v/>
      </c>
      <c r="H47" s="1" t="str">
        <f>IF(B47&lt;&gt;"",VLOOKUP(A47,[0]!NOMENCLATURE,4,FALSE),"")</f>
        <v/>
      </c>
      <c r="I47" s="1" t="str">
        <f>IF(B47&lt;&gt;"",LOOKUP(G47,Paramétrage!D$105:D$111,Paramétrage!B$105:B$111),"")</f>
        <v/>
      </c>
      <c r="J47" s="2" t="str">
        <f t="shared" si="11"/>
        <v/>
      </c>
      <c r="K47" s="104" t="str">
        <f>IF(B47&lt;&gt;"",IF($G47&lt;4,VLOOKUP($A47,[0]!NOMENCLATURE_107,6,FALSE)*$D47*VLOOKUP($A47,[0]!NOMENCLATURE_107,2,FALSE)/1000,VLOOKUP($A47,[0]!NOMENCLATURE_07,6,FALSE)*$D47*VLOOKUP($A47,[0]!NOMENCLATURE_07,2,FALSE)/1000),"")</f>
        <v/>
      </c>
      <c r="L47" s="104" t="str">
        <f>IF(B47&lt;&gt;"",IF($G47&lt;4,VLOOKUP($A47,[0]!NOMENCLATURE_107,7,FALSE)*$D47*VLOOKUP($A47,[0]!NOMENCLATURE_107,2,FALSE)/1000,VLOOKUP($A47,[0]!NOMENCLATURE_07,7,FALSE)*$D47*VLOOKUP($A47,[0]!NOMENCLATURE_07,2,FALSE)/1000),"")</f>
        <v/>
      </c>
      <c r="M47" s="104" t="str">
        <f>IF(B47&lt;&gt;"",IF($G47&lt;4,VLOOKUP($A47,[0]!NOMENCLATURE_107,8,FALSE)*$D47*VLOOKUP($A47,[0]!NOMENCLATURE_107,2,FALSE)/1000,VLOOKUP($A47,[0]!NOMENCLATURE_07,8,FALSE)*$D47*VLOOKUP($A47,[0]!NOMENCLATURE_07,2,FALSE)/1000),"")</f>
        <v/>
      </c>
      <c r="N47" s="104" t="str">
        <f>IF(B47&lt;&gt;"",IF($G47&lt;4,VLOOKUP($A47,[0]!NOMENCLATURE_107,9,FALSE)*$D47*VLOOKUP($A47,[0]!NOMENCLATURE_107,2,FALSE)/1000,VLOOKUP($A47,[0]!NOMENCLATURE_07,9,FALSE)*$D47*VLOOKUP($A47,[0]!NOMENCLATURE_07,2,FALSE)/1000),"")</f>
        <v/>
      </c>
      <c r="O47" s="77" t="str">
        <f t="shared" si="3"/>
        <v/>
      </c>
      <c r="P47" s="77" t="str">
        <f t="shared" si="4"/>
        <v/>
      </c>
      <c r="Q47" s="77" t="str">
        <f t="shared" si="5"/>
        <v/>
      </c>
      <c r="R47" t="str">
        <f t="shared" si="12"/>
        <v/>
      </c>
      <c r="S47" t="str">
        <f t="shared" si="13"/>
        <v/>
      </c>
      <c r="T47" t="str">
        <f t="shared" si="14"/>
        <v/>
      </c>
      <c r="U47" t="str">
        <f t="shared" si="15"/>
        <v/>
      </c>
      <c r="V47" t="str">
        <f t="shared" si="16"/>
        <v/>
      </c>
      <c r="W47" t="str">
        <f t="shared" si="17"/>
        <v/>
      </c>
      <c r="X47" t="str">
        <f t="shared" si="18"/>
        <v/>
      </c>
      <c r="Y47" s="1" t="str">
        <f>IF(B47&lt;&gt;"",Paramétrage!D178,"")</f>
        <v/>
      </c>
      <c r="Z47" s="1" t="str">
        <f t="shared" si="7"/>
        <v/>
      </c>
      <c r="AA47" s="91" t="str">
        <f>IF(B47&lt;&gt;"",IF($G47&lt;4,VLOOKUP($A47,[0]!NOMENCLATURE_107,2,FALSE),VLOOKUP($A47,[0]!NOMENCLATURE_07,2,FALSE)),"")</f>
        <v/>
      </c>
      <c r="AB47" s="91" t="str">
        <f>IF(B47&lt;&gt;"",IF($G47&lt;4,VLOOKUP($A47,[0]!NOMENCLATURE_107,3,FALSE),VLOOKUP($A47,[0]!NOMENCLATURE_07,3,FALSE)),"")</f>
        <v/>
      </c>
      <c r="AC47" t="str">
        <f t="shared" si="8"/>
        <v/>
      </c>
      <c r="AD47" s="1" t="str">
        <f t="shared" si="9"/>
        <v/>
      </c>
    </row>
    <row r="48" spans="1:30" x14ac:dyDescent="0.35">
      <c r="A48" s="77" t="str">
        <f>IF(Paramétrage!A179&lt;&gt;"",Paramétrage!A179,"")</f>
        <v/>
      </c>
      <c r="B48" s="77" t="str">
        <f>IF(Paramétrage!C179&gt;0,Paramétrage!C179,"")</f>
        <v/>
      </c>
      <c r="C48" s="1" t="str">
        <f t="shared" si="2"/>
        <v/>
      </c>
      <c r="D48" s="77" t="str">
        <f>IF(B48&lt;&gt;"",IF($G48&lt;4,VLOOKUP($A48,[0]!NOMENCLATURE_107,4,FALSE),VLOOKUP($A48,[0]!NOMENCLATURE_07,4,FALSE))*IF($G48&lt;4,VLOOKUP($A48,[0]!NOMENCLATURE_107,5,FALSE),VLOOKUP($A48,[0]!NOMENCLATURE_07,5,FALSE))*I48,"")</f>
        <v/>
      </c>
      <c r="E48" s="252" t="str">
        <f t="shared" si="10"/>
        <v/>
      </c>
      <c r="F48" s="1" t="str">
        <f t="shared" si="19"/>
        <v/>
      </c>
      <c r="G48" s="1" t="str">
        <f>IF(B48&lt;&gt;"",Paramétrage!B179,"")</f>
        <v/>
      </c>
      <c r="H48" s="1" t="str">
        <f>IF(B48&lt;&gt;"",VLOOKUP(A48,[0]!NOMENCLATURE,4,FALSE),"")</f>
        <v/>
      </c>
      <c r="I48" s="1" t="str">
        <f>IF(B48&lt;&gt;"",LOOKUP(G48,Paramétrage!D$105:D$111,Paramétrage!B$105:B$111),"")</f>
        <v/>
      </c>
      <c r="J48" s="2" t="str">
        <f t="shared" si="11"/>
        <v/>
      </c>
      <c r="K48" s="104" t="str">
        <f>IF(B48&lt;&gt;"",IF($G48&lt;4,VLOOKUP($A48,[0]!NOMENCLATURE_107,6,FALSE)*$D48*VLOOKUP($A48,[0]!NOMENCLATURE_107,2,FALSE)/1000,VLOOKUP($A48,[0]!NOMENCLATURE_07,6,FALSE)*$D48*VLOOKUP($A48,[0]!NOMENCLATURE_07,2,FALSE)/1000),"")</f>
        <v/>
      </c>
      <c r="L48" s="104" t="str">
        <f>IF(B48&lt;&gt;"",IF($G48&lt;4,VLOOKUP($A48,[0]!NOMENCLATURE_107,7,FALSE)*$D48*VLOOKUP($A48,[0]!NOMENCLATURE_107,2,FALSE)/1000,VLOOKUP($A48,[0]!NOMENCLATURE_07,7,FALSE)*$D48*VLOOKUP($A48,[0]!NOMENCLATURE_07,2,FALSE)/1000),"")</f>
        <v/>
      </c>
      <c r="M48" s="104" t="str">
        <f>IF(B48&lt;&gt;"",IF($G48&lt;4,VLOOKUP($A48,[0]!NOMENCLATURE_107,8,FALSE)*$D48*VLOOKUP($A48,[0]!NOMENCLATURE_107,2,FALSE)/1000,VLOOKUP($A48,[0]!NOMENCLATURE_07,8,FALSE)*$D48*VLOOKUP($A48,[0]!NOMENCLATURE_07,2,FALSE)/1000),"")</f>
        <v/>
      </c>
      <c r="N48" s="104" t="str">
        <f>IF(B48&lt;&gt;"",IF($G48&lt;4,VLOOKUP($A48,[0]!NOMENCLATURE_107,9,FALSE)*$D48*VLOOKUP($A48,[0]!NOMENCLATURE_107,2,FALSE)/1000,VLOOKUP($A48,[0]!NOMENCLATURE_07,9,FALSE)*$D48*VLOOKUP($A48,[0]!NOMENCLATURE_07,2,FALSE)/1000),"")</f>
        <v/>
      </c>
      <c r="O48" s="77" t="str">
        <f t="shared" si="3"/>
        <v/>
      </c>
      <c r="P48" s="77" t="str">
        <f t="shared" si="4"/>
        <v/>
      </c>
      <c r="Q48" s="77" t="str">
        <f t="shared" si="5"/>
        <v/>
      </c>
      <c r="R48" t="str">
        <f t="shared" si="12"/>
        <v/>
      </c>
      <c r="S48" t="str">
        <f t="shared" si="13"/>
        <v/>
      </c>
      <c r="T48" t="str">
        <f t="shared" si="14"/>
        <v/>
      </c>
      <c r="U48" t="str">
        <f t="shared" si="15"/>
        <v/>
      </c>
      <c r="V48" t="str">
        <f t="shared" si="16"/>
        <v/>
      </c>
      <c r="W48" t="str">
        <f t="shared" si="17"/>
        <v/>
      </c>
      <c r="X48" t="str">
        <f t="shared" si="18"/>
        <v/>
      </c>
      <c r="Y48" s="1" t="str">
        <f>IF(B48&lt;&gt;"",Paramétrage!D179,"")</f>
        <v/>
      </c>
      <c r="Z48" s="1" t="str">
        <f t="shared" si="7"/>
        <v/>
      </c>
      <c r="AA48" s="91" t="str">
        <f>IF(B48&lt;&gt;"",IF($G48&lt;4,VLOOKUP($A48,[0]!NOMENCLATURE_107,2,FALSE),VLOOKUP($A48,[0]!NOMENCLATURE_07,2,FALSE)),"")</f>
        <v/>
      </c>
      <c r="AB48" s="91" t="str">
        <f>IF(B48&lt;&gt;"",IF($G48&lt;4,VLOOKUP($A48,[0]!NOMENCLATURE_107,3,FALSE),VLOOKUP($A48,[0]!NOMENCLATURE_07,3,FALSE)),"")</f>
        <v/>
      </c>
      <c r="AC48" t="str">
        <f t="shared" si="8"/>
        <v/>
      </c>
      <c r="AD48" s="1" t="str">
        <f t="shared" si="9"/>
        <v/>
      </c>
    </row>
    <row r="49" spans="1:30" x14ac:dyDescent="0.35">
      <c r="A49" s="77" t="str">
        <f>IF(Paramétrage!A180&lt;&gt;"",Paramétrage!A180,"")</f>
        <v/>
      </c>
      <c r="B49" s="77" t="str">
        <f>IF(Paramétrage!C180&gt;0,Paramétrage!C180,"")</f>
        <v/>
      </c>
      <c r="C49" s="1" t="str">
        <f t="shared" si="2"/>
        <v/>
      </c>
      <c r="D49" s="77" t="str">
        <f>IF(B49&lt;&gt;"",IF($G49&lt;4,VLOOKUP($A49,[0]!NOMENCLATURE_107,4,FALSE),VLOOKUP($A49,[0]!NOMENCLATURE_07,4,FALSE))*IF($G49&lt;4,VLOOKUP($A49,[0]!NOMENCLATURE_107,5,FALSE),VLOOKUP($A49,[0]!NOMENCLATURE_07,5,FALSE))*I49,"")</f>
        <v/>
      </c>
      <c r="E49" s="252" t="str">
        <f t="shared" si="10"/>
        <v/>
      </c>
      <c r="F49" s="1" t="str">
        <f t="shared" si="19"/>
        <v/>
      </c>
      <c r="G49" s="1" t="str">
        <f>IF(B49&lt;&gt;"",Paramétrage!B180,"")</f>
        <v/>
      </c>
      <c r="H49" s="1" t="str">
        <f>IF(B49&lt;&gt;"",VLOOKUP(A49,[0]!NOMENCLATURE,4,FALSE),"")</f>
        <v/>
      </c>
      <c r="I49" s="1" t="str">
        <f>IF(B49&lt;&gt;"",LOOKUP(G49,Paramétrage!D$105:D$111,Paramétrage!B$105:B$111),"")</f>
        <v/>
      </c>
      <c r="J49" s="2" t="str">
        <f t="shared" si="11"/>
        <v/>
      </c>
      <c r="K49" s="104" t="str">
        <f>IF(B49&lt;&gt;"",IF($G49&lt;4,VLOOKUP($A49,[0]!NOMENCLATURE_107,6,FALSE)*$D49*VLOOKUP($A49,[0]!NOMENCLATURE_107,2,FALSE)/1000,VLOOKUP($A49,[0]!NOMENCLATURE_07,6,FALSE)*$D49*VLOOKUP($A49,[0]!NOMENCLATURE_07,2,FALSE)/1000),"")</f>
        <v/>
      </c>
      <c r="L49" s="104" t="str">
        <f>IF(B49&lt;&gt;"",IF($G49&lt;4,VLOOKUP($A49,[0]!NOMENCLATURE_107,7,FALSE)*$D49*VLOOKUP($A49,[0]!NOMENCLATURE_107,2,FALSE)/1000,VLOOKUP($A49,[0]!NOMENCLATURE_07,7,FALSE)*$D49*VLOOKUP($A49,[0]!NOMENCLATURE_07,2,FALSE)/1000),"")</f>
        <v/>
      </c>
      <c r="M49" s="104" t="str">
        <f>IF(B49&lt;&gt;"",IF($G49&lt;4,VLOOKUP($A49,[0]!NOMENCLATURE_107,8,FALSE)*$D49*VLOOKUP($A49,[0]!NOMENCLATURE_107,2,FALSE)/1000,VLOOKUP($A49,[0]!NOMENCLATURE_07,8,FALSE)*$D49*VLOOKUP($A49,[0]!NOMENCLATURE_07,2,FALSE)/1000),"")</f>
        <v/>
      </c>
      <c r="N49" s="104" t="str">
        <f>IF(B49&lt;&gt;"",IF($G49&lt;4,VLOOKUP($A49,[0]!NOMENCLATURE_107,9,FALSE)*$D49*VLOOKUP($A49,[0]!NOMENCLATURE_107,2,FALSE)/1000,VLOOKUP($A49,[0]!NOMENCLATURE_07,9,FALSE)*$D49*VLOOKUP($A49,[0]!NOMENCLATURE_07,2,FALSE)/1000),"")</f>
        <v/>
      </c>
      <c r="O49" s="77" t="str">
        <f t="shared" si="3"/>
        <v/>
      </c>
      <c r="P49" s="77" t="str">
        <f t="shared" si="4"/>
        <v/>
      </c>
      <c r="Q49" s="77" t="str">
        <f t="shared" si="5"/>
        <v/>
      </c>
      <c r="R49" t="str">
        <f t="shared" si="12"/>
        <v/>
      </c>
      <c r="S49" t="str">
        <f t="shared" si="13"/>
        <v/>
      </c>
      <c r="T49" t="str">
        <f t="shared" si="14"/>
        <v/>
      </c>
      <c r="U49" t="str">
        <f t="shared" si="15"/>
        <v/>
      </c>
      <c r="V49" t="str">
        <f t="shared" si="16"/>
        <v/>
      </c>
      <c r="W49" t="str">
        <f t="shared" si="17"/>
        <v/>
      </c>
      <c r="X49" t="str">
        <f t="shared" si="18"/>
        <v/>
      </c>
      <c r="Y49" s="1" t="str">
        <f>IF(B49&lt;&gt;"",Paramétrage!D180,"")</f>
        <v/>
      </c>
      <c r="Z49" s="1" t="str">
        <f t="shared" si="7"/>
        <v/>
      </c>
      <c r="AA49" s="91" t="str">
        <f>IF(B49&lt;&gt;"",IF($G49&lt;4,VLOOKUP($A49,[0]!NOMENCLATURE_107,2,FALSE),VLOOKUP($A49,[0]!NOMENCLATURE_07,2,FALSE)),"")</f>
        <v/>
      </c>
      <c r="AB49" s="91" t="str">
        <f>IF(B49&lt;&gt;"",IF($G49&lt;4,VLOOKUP($A49,[0]!NOMENCLATURE_107,3,FALSE),VLOOKUP($A49,[0]!NOMENCLATURE_07,3,FALSE)),"")</f>
        <v/>
      </c>
      <c r="AC49" t="str">
        <f t="shared" si="8"/>
        <v/>
      </c>
      <c r="AD49" s="1" t="str">
        <f t="shared" si="9"/>
        <v/>
      </c>
    </row>
    <row r="50" spans="1:30" x14ac:dyDescent="0.35">
      <c r="A50" s="77" t="str">
        <f>IF(Paramétrage!A181&lt;&gt;"",Paramétrage!A181,"")</f>
        <v/>
      </c>
      <c r="B50" s="77" t="str">
        <f>IF(Paramétrage!C181&gt;0,Paramétrage!C181,"")</f>
        <v/>
      </c>
      <c r="C50" s="1" t="str">
        <f t="shared" si="2"/>
        <v/>
      </c>
      <c r="D50" s="77" t="str">
        <f>IF(B50&lt;&gt;"",IF($G50&lt;4,VLOOKUP($A50,[0]!NOMENCLATURE_107,4,FALSE),VLOOKUP($A50,[0]!NOMENCLATURE_07,4,FALSE))*IF($G50&lt;4,VLOOKUP($A50,[0]!NOMENCLATURE_107,5,FALSE),VLOOKUP($A50,[0]!NOMENCLATURE_07,5,FALSE))*I50,"")</f>
        <v/>
      </c>
      <c r="E50" s="252" t="str">
        <f t="shared" si="10"/>
        <v/>
      </c>
      <c r="F50" s="1" t="str">
        <f t="shared" si="19"/>
        <v/>
      </c>
      <c r="G50" s="1" t="str">
        <f>IF(B50&lt;&gt;"",Paramétrage!B181,"")</f>
        <v/>
      </c>
      <c r="H50" s="1" t="str">
        <f>IF(B50&lt;&gt;"",VLOOKUP(A50,[0]!NOMENCLATURE,4,FALSE),"")</f>
        <v/>
      </c>
      <c r="I50" s="1" t="str">
        <f>IF(B50&lt;&gt;"",LOOKUP(G50,Paramétrage!D$105:D$111,Paramétrage!B$105:B$111),"")</f>
        <v/>
      </c>
      <c r="J50" s="2" t="str">
        <f t="shared" si="11"/>
        <v/>
      </c>
      <c r="K50" s="104" t="str">
        <f>IF(B50&lt;&gt;"",IF($G50&lt;4,VLOOKUP($A50,[0]!NOMENCLATURE_107,6,FALSE)*$D50*VLOOKUP($A50,[0]!NOMENCLATURE_107,2,FALSE)/1000,VLOOKUP($A50,[0]!NOMENCLATURE_07,6,FALSE)*$D50*VLOOKUP($A50,[0]!NOMENCLATURE_07,2,FALSE)/1000),"")</f>
        <v/>
      </c>
      <c r="L50" s="104" t="str">
        <f>IF(B50&lt;&gt;"",IF($G50&lt;4,VLOOKUP($A50,[0]!NOMENCLATURE_107,7,FALSE)*$D50*VLOOKUP($A50,[0]!NOMENCLATURE_107,2,FALSE)/1000,VLOOKUP($A50,[0]!NOMENCLATURE_07,7,FALSE)*$D50*VLOOKUP($A50,[0]!NOMENCLATURE_07,2,FALSE)/1000),"")</f>
        <v/>
      </c>
      <c r="M50" s="104" t="str">
        <f>IF(B50&lt;&gt;"",IF($G50&lt;4,VLOOKUP($A50,[0]!NOMENCLATURE_107,8,FALSE)*$D50*VLOOKUP($A50,[0]!NOMENCLATURE_107,2,FALSE)/1000,VLOOKUP($A50,[0]!NOMENCLATURE_07,8,FALSE)*$D50*VLOOKUP($A50,[0]!NOMENCLATURE_07,2,FALSE)/1000),"")</f>
        <v/>
      </c>
      <c r="N50" s="104" t="str">
        <f>IF(B50&lt;&gt;"",IF($G50&lt;4,VLOOKUP($A50,[0]!NOMENCLATURE_107,9,FALSE)*$D50*VLOOKUP($A50,[0]!NOMENCLATURE_107,2,FALSE)/1000,VLOOKUP($A50,[0]!NOMENCLATURE_07,9,FALSE)*$D50*VLOOKUP($A50,[0]!NOMENCLATURE_07,2,FALSE)/1000),"")</f>
        <v/>
      </c>
      <c r="O50" s="77" t="str">
        <f t="shared" si="3"/>
        <v/>
      </c>
      <c r="P50" s="77" t="str">
        <f t="shared" si="4"/>
        <v/>
      </c>
      <c r="Q50" s="77" t="str">
        <f t="shared" si="5"/>
        <v/>
      </c>
      <c r="R50" t="str">
        <f t="shared" si="12"/>
        <v/>
      </c>
      <c r="S50" t="str">
        <f t="shared" si="13"/>
        <v/>
      </c>
      <c r="T50" t="str">
        <f t="shared" si="14"/>
        <v/>
      </c>
      <c r="U50" t="str">
        <f t="shared" si="15"/>
        <v/>
      </c>
      <c r="V50" t="str">
        <f t="shared" si="16"/>
        <v/>
      </c>
      <c r="W50" t="str">
        <f t="shared" si="17"/>
        <v/>
      </c>
      <c r="X50" t="str">
        <f t="shared" si="18"/>
        <v/>
      </c>
      <c r="Y50" s="1" t="str">
        <f>IF(B50&lt;&gt;"",Paramétrage!D181,"")</f>
        <v/>
      </c>
      <c r="Z50" s="1" t="str">
        <f t="shared" si="7"/>
        <v/>
      </c>
      <c r="AA50" s="91" t="str">
        <f>IF(B50&lt;&gt;"",IF($G50&lt;4,VLOOKUP($A50,[0]!NOMENCLATURE_107,2,FALSE),VLOOKUP($A50,[0]!NOMENCLATURE_07,2,FALSE)),"")</f>
        <v/>
      </c>
      <c r="AB50" s="91" t="str">
        <f>IF(B50&lt;&gt;"",IF($G50&lt;4,VLOOKUP($A50,[0]!NOMENCLATURE_107,3,FALSE),VLOOKUP($A50,[0]!NOMENCLATURE_07,3,FALSE)),"")</f>
        <v/>
      </c>
      <c r="AC50" t="str">
        <f t="shared" si="8"/>
        <v/>
      </c>
      <c r="AD50" s="1" t="str">
        <f t="shared" si="9"/>
        <v/>
      </c>
    </row>
    <row r="51" spans="1:30" x14ac:dyDescent="0.35">
      <c r="A51" s="77" t="str">
        <f>IF(Paramétrage!A182&lt;&gt;"",Paramétrage!A182,"")</f>
        <v/>
      </c>
      <c r="B51" s="77" t="str">
        <f>IF(Paramétrage!C182&gt;0,Paramétrage!C182,"")</f>
        <v/>
      </c>
      <c r="C51" s="1" t="str">
        <f t="shared" si="2"/>
        <v/>
      </c>
      <c r="D51" s="77" t="str">
        <f>IF(B51&lt;&gt;"",IF($G51&lt;4,VLOOKUP($A51,[0]!NOMENCLATURE_107,4,FALSE),VLOOKUP($A51,[0]!NOMENCLATURE_07,4,FALSE))*IF($G51&lt;4,VLOOKUP($A51,[0]!NOMENCLATURE_107,5,FALSE),VLOOKUP($A51,[0]!NOMENCLATURE_07,5,FALSE))*I51,"")</f>
        <v/>
      </c>
      <c r="E51" s="252" t="str">
        <f t="shared" si="10"/>
        <v/>
      </c>
      <c r="F51" s="1" t="str">
        <f t="shared" si="19"/>
        <v/>
      </c>
      <c r="G51" s="1" t="str">
        <f>IF(B51&lt;&gt;"",Paramétrage!B182,"")</f>
        <v/>
      </c>
      <c r="H51" s="1" t="str">
        <f>IF(B51&lt;&gt;"",VLOOKUP(A51,[0]!NOMENCLATURE,4,FALSE),"")</f>
        <v/>
      </c>
      <c r="I51" s="1" t="str">
        <f>IF(B51&lt;&gt;"",LOOKUP(G51,Paramétrage!D$105:D$111,Paramétrage!B$105:B$111),"")</f>
        <v/>
      </c>
      <c r="J51" s="2" t="str">
        <f t="shared" si="11"/>
        <v/>
      </c>
      <c r="K51" s="104" t="str">
        <f>IF(B51&lt;&gt;"",IF($G51&lt;4,VLOOKUP($A51,[0]!NOMENCLATURE_107,6,FALSE)*$D51*VLOOKUP($A51,[0]!NOMENCLATURE_107,2,FALSE)/1000,VLOOKUP($A51,[0]!NOMENCLATURE_07,6,FALSE)*$D51*VLOOKUP($A51,[0]!NOMENCLATURE_07,2,FALSE)/1000),"")</f>
        <v/>
      </c>
      <c r="L51" s="104" t="str">
        <f>IF(B51&lt;&gt;"",IF($G51&lt;4,VLOOKUP($A51,[0]!NOMENCLATURE_107,7,FALSE)*$D51*VLOOKUP($A51,[0]!NOMENCLATURE_107,2,FALSE)/1000,VLOOKUP($A51,[0]!NOMENCLATURE_07,7,FALSE)*$D51*VLOOKUP($A51,[0]!NOMENCLATURE_07,2,FALSE)/1000),"")</f>
        <v/>
      </c>
      <c r="M51" s="104" t="str">
        <f>IF(B51&lt;&gt;"",IF($G51&lt;4,VLOOKUP($A51,[0]!NOMENCLATURE_107,8,FALSE)*$D51*VLOOKUP($A51,[0]!NOMENCLATURE_107,2,FALSE)/1000,VLOOKUP($A51,[0]!NOMENCLATURE_07,8,FALSE)*$D51*VLOOKUP($A51,[0]!NOMENCLATURE_07,2,FALSE)/1000),"")</f>
        <v/>
      </c>
      <c r="N51" s="104" t="str">
        <f>IF(B51&lt;&gt;"",IF($G51&lt;4,VLOOKUP($A51,[0]!NOMENCLATURE_107,9,FALSE)*$D51*VLOOKUP($A51,[0]!NOMENCLATURE_107,2,FALSE)/1000,VLOOKUP($A51,[0]!NOMENCLATURE_07,9,FALSE)*$D51*VLOOKUP($A51,[0]!NOMENCLATURE_07,2,FALSE)/1000),"")</f>
        <v/>
      </c>
      <c r="O51" s="77" t="str">
        <f t="shared" si="3"/>
        <v/>
      </c>
      <c r="P51" s="77" t="str">
        <f t="shared" si="4"/>
        <v/>
      </c>
      <c r="Q51" s="77" t="str">
        <f t="shared" si="5"/>
        <v/>
      </c>
      <c r="R51" t="str">
        <f t="shared" si="12"/>
        <v/>
      </c>
      <c r="S51" t="str">
        <f t="shared" si="13"/>
        <v/>
      </c>
      <c r="T51" t="str">
        <f t="shared" si="14"/>
        <v/>
      </c>
      <c r="U51" t="str">
        <f t="shared" si="15"/>
        <v/>
      </c>
      <c r="V51" t="str">
        <f t="shared" si="16"/>
        <v/>
      </c>
      <c r="W51" t="str">
        <f t="shared" si="17"/>
        <v/>
      </c>
      <c r="X51" t="str">
        <f t="shared" si="18"/>
        <v/>
      </c>
      <c r="Y51" s="1" t="str">
        <f>IF(B51&lt;&gt;"",Paramétrage!D182,"")</f>
        <v/>
      </c>
      <c r="Z51" s="1" t="str">
        <f t="shared" si="7"/>
        <v/>
      </c>
      <c r="AA51" s="91" t="str">
        <f>IF(B51&lt;&gt;"",IF($G51&lt;4,VLOOKUP($A51,[0]!NOMENCLATURE_107,2,FALSE),VLOOKUP($A51,[0]!NOMENCLATURE_07,2,FALSE)),"")</f>
        <v/>
      </c>
      <c r="AB51" s="91" t="str">
        <f>IF(B51&lt;&gt;"",IF($G51&lt;4,VLOOKUP($A51,[0]!NOMENCLATURE_107,3,FALSE),VLOOKUP($A51,[0]!NOMENCLATURE_07,3,FALSE)),"")</f>
        <v/>
      </c>
      <c r="AC51" t="str">
        <f t="shared" si="8"/>
        <v/>
      </c>
      <c r="AD51" s="1" t="str">
        <f t="shared" si="9"/>
        <v/>
      </c>
    </row>
    <row r="52" spans="1:30" x14ac:dyDescent="0.35">
      <c r="AA52" s="1"/>
      <c r="AB52"/>
    </row>
    <row r="53" spans="1:30" x14ac:dyDescent="0.35">
      <c r="AA53" s="1"/>
      <c r="AB53"/>
    </row>
    <row r="54" spans="1:30" x14ac:dyDescent="0.35">
      <c r="AA54" s="1"/>
      <c r="AB54"/>
    </row>
    <row r="55" spans="1:30" x14ac:dyDescent="0.35">
      <c r="AA55" s="1"/>
      <c r="AB55"/>
    </row>
    <row r="56" spans="1:30" x14ac:dyDescent="0.35">
      <c r="AA56" s="1"/>
      <c r="AB56"/>
    </row>
    <row r="57" spans="1:30" x14ac:dyDescent="0.35">
      <c r="AA57" s="1"/>
      <c r="AB57"/>
    </row>
    <row r="58" spans="1:30" x14ac:dyDescent="0.35">
      <c r="AA58" s="1"/>
      <c r="AB58"/>
    </row>
    <row r="59" spans="1:30" x14ac:dyDescent="0.35">
      <c r="AA59" s="1"/>
      <c r="AB59"/>
    </row>
    <row r="60" spans="1:30" x14ac:dyDescent="0.35">
      <c r="AA60" s="1"/>
      <c r="AB60"/>
    </row>
    <row r="61" spans="1:30" x14ac:dyDescent="0.35">
      <c r="AA61" s="1"/>
      <c r="AB61"/>
    </row>
    <row r="62" spans="1:30" x14ac:dyDescent="0.35">
      <c r="AA62" s="1"/>
      <c r="AB62"/>
    </row>
    <row r="63" spans="1:30" x14ac:dyDescent="0.35">
      <c r="AA63" s="1"/>
      <c r="AB63"/>
    </row>
    <row r="64" spans="1:30" x14ac:dyDescent="0.35">
      <c r="AA64" s="1"/>
      <c r="AB64"/>
    </row>
    <row r="65" spans="27:28" x14ac:dyDescent="0.35">
      <c r="AA65" s="1"/>
      <c r="AB65"/>
    </row>
    <row r="66" spans="27:28" x14ac:dyDescent="0.35">
      <c r="AA66" s="1"/>
      <c r="AB66"/>
    </row>
    <row r="67" spans="27:28" x14ac:dyDescent="0.35">
      <c r="AA67" s="1"/>
      <c r="AB67"/>
    </row>
    <row r="68" spans="27:28" x14ac:dyDescent="0.35">
      <c r="AA68" s="1"/>
      <c r="AB68"/>
    </row>
    <row r="69" spans="27:28" x14ac:dyDescent="0.35">
      <c r="AA69" s="1"/>
      <c r="AB69"/>
    </row>
    <row r="70" spans="27:28" x14ac:dyDescent="0.35">
      <c r="AA70" s="1"/>
      <c r="AB70"/>
    </row>
    <row r="71" spans="27:28" x14ac:dyDescent="0.35">
      <c r="AA71" s="1"/>
      <c r="AB71"/>
    </row>
    <row r="72" spans="27:28" x14ac:dyDescent="0.35">
      <c r="AA72" s="1"/>
      <c r="AB72"/>
    </row>
    <row r="73" spans="27:28" x14ac:dyDescent="0.35">
      <c r="AA73" s="1"/>
      <c r="AB73"/>
    </row>
    <row r="74" spans="27:28" x14ac:dyDescent="0.35">
      <c r="AA74" s="1"/>
      <c r="AB74"/>
    </row>
    <row r="75" spans="27:28" x14ac:dyDescent="0.35">
      <c r="AA75" s="1"/>
      <c r="AB75"/>
    </row>
    <row r="76" spans="27:28" x14ac:dyDescent="0.35">
      <c r="AA76" s="1"/>
      <c r="AB76"/>
    </row>
    <row r="77" spans="27:28" x14ac:dyDescent="0.35">
      <c r="AA77" s="1"/>
      <c r="AB77"/>
    </row>
    <row r="78" spans="27:28" x14ac:dyDescent="0.35">
      <c r="AA78" s="1"/>
      <c r="AB78"/>
    </row>
    <row r="79" spans="27:28" x14ac:dyDescent="0.35">
      <c r="AA79" s="1"/>
      <c r="AB79"/>
    </row>
    <row r="80" spans="27:28" x14ac:dyDescent="0.35">
      <c r="AA80" s="1"/>
      <c r="AB80"/>
    </row>
    <row r="81" spans="27:28" x14ac:dyDescent="0.35">
      <c r="AA81" s="1"/>
      <c r="AB81"/>
    </row>
    <row r="82" spans="27:28" x14ac:dyDescent="0.35">
      <c r="AA82" s="1"/>
      <c r="AB82"/>
    </row>
    <row r="83" spans="27:28" x14ac:dyDescent="0.35">
      <c r="AA83" s="1"/>
      <c r="AB83"/>
    </row>
    <row r="84" spans="27:28" x14ac:dyDescent="0.35">
      <c r="AA84" s="1"/>
      <c r="AB84"/>
    </row>
    <row r="85" spans="27:28" x14ac:dyDescent="0.35">
      <c r="AA85" s="1"/>
      <c r="AB85"/>
    </row>
    <row r="86" spans="27:28" x14ac:dyDescent="0.35">
      <c r="AA86" s="1"/>
      <c r="AB86"/>
    </row>
    <row r="87" spans="27:28" x14ac:dyDescent="0.35">
      <c r="AA87" s="1"/>
      <c r="AB87"/>
    </row>
  </sheetData>
  <mergeCells count="2">
    <mergeCell ref="K1:Q1"/>
    <mergeCell ref="R1:X1"/>
  </mergeCells>
  <pageMargins left="0.7" right="0.7" top="0.75" bottom="0.75" header="0.3" footer="0.3"/>
  <pageSetup paperSize="0" orientation="portrait" r:id="rId1"/>
  <customProperties>
    <customPr name="LastActiv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AF87"/>
  <sheetViews>
    <sheetView zoomScaleNormal="100" workbookViewId="0">
      <selection activeCell="C14" sqref="C14"/>
    </sheetView>
  </sheetViews>
  <sheetFormatPr baseColWidth="10" defaultRowHeight="14.5" x14ac:dyDescent="0.35"/>
  <cols>
    <col min="1" max="1" width="21.453125" customWidth="1"/>
    <col min="2" max="2" width="16.54296875" customWidth="1"/>
    <col min="3" max="3" width="16.1796875" customWidth="1"/>
    <col min="4" max="4" width="14.453125" customWidth="1"/>
    <col min="5" max="5" width="17.81640625" customWidth="1"/>
    <col min="6" max="6" width="14.54296875" style="1" customWidth="1"/>
    <col min="7" max="7" width="7.81640625" customWidth="1"/>
    <col min="8" max="8" width="8.7265625" customWidth="1"/>
    <col min="9" max="9" width="12.1796875" style="1" customWidth="1"/>
    <col min="10" max="10" width="10.90625" style="2"/>
    <col min="11" max="11" width="10.453125" customWidth="1"/>
    <col min="12" max="17" width="8.54296875" customWidth="1"/>
    <col min="18" max="24" width="8.7265625" customWidth="1"/>
    <col min="25" max="25" width="12.54296875" customWidth="1"/>
    <col min="26" max="26" width="16" style="1" customWidth="1"/>
    <col min="27" max="28" width="8.7265625" style="91" customWidth="1"/>
    <col min="30" max="30" width="10.90625" style="1"/>
    <col min="34" max="34" width="22.54296875" customWidth="1"/>
    <col min="35" max="35" width="37.81640625" customWidth="1"/>
  </cols>
  <sheetData>
    <row r="1" spans="1:32" ht="49.5" customHeight="1" x14ac:dyDescent="0.35">
      <c r="A1">
        <f>AC2</f>
        <v>0</v>
      </c>
      <c r="B1" t="s">
        <v>145</v>
      </c>
      <c r="D1" s="22" t="s">
        <v>155</v>
      </c>
      <c r="E1" s="390" t="s">
        <v>157</v>
      </c>
      <c r="J1" s="106" t="s">
        <v>295</v>
      </c>
      <c r="K1" s="627" t="s">
        <v>160</v>
      </c>
      <c r="L1" s="627"/>
      <c r="M1" s="627"/>
      <c r="N1" s="627"/>
      <c r="O1" s="627"/>
      <c r="P1" s="627"/>
      <c r="Q1" s="627"/>
      <c r="R1" s="628" t="s">
        <v>144</v>
      </c>
      <c r="S1" s="628"/>
      <c r="T1" s="628"/>
      <c r="U1" s="628"/>
      <c r="V1" s="628"/>
      <c r="W1" s="628"/>
      <c r="X1" s="628"/>
      <c r="Y1" s="90" t="s">
        <v>146</v>
      </c>
      <c r="Z1" s="245" t="s">
        <v>156</v>
      </c>
      <c r="AA1" s="390" t="s">
        <v>158</v>
      </c>
      <c r="AB1" s="390" t="s">
        <v>159</v>
      </c>
      <c r="AC1" t="s">
        <v>412</v>
      </c>
    </row>
    <row r="2" spans="1:32" s="389" customFormat="1" ht="53.25" customHeight="1" x14ac:dyDescent="0.35">
      <c r="A2" s="389" t="s">
        <v>58</v>
      </c>
      <c r="B2" s="339" t="s">
        <v>69</v>
      </c>
      <c r="C2" s="245" t="s">
        <v>410</v>
      </c>
      <c r="D2" s="251" t="s">
        <v>408</v>
      </c>
      <c r="E2" s="245"/>
      <c r="F2" s="245" t="s">
        <v>409</v>
      </c>
      <c r="G2" s="245" t="s">
        <v>444</v>
      </c>
      <c r="H2" s="340" t="s">
        <v>104</v>
      </c>
      <c r="I2" s="245" t="s">
        <v>407</v>
      </c>
      <c r="J2" s="191"/>
      <c r="K2" s="340" t="s">
        <v>60</v>
      </c>
      <c r="L2" s="340" t="s">
        <v>61</v>
      </c>
      <c r="M2" s="340" t="s">
        <v>140</v>
      </c>
      <c r="N2" s="340" t="s">
        <v>7</v>
      </c>
      <c r="O2" s="341" t="s">
        <v>141</v>
      </c>
      <c r="P2" s="341" t="s">
        <v>142</v>
      </c>
      <c r="Q2" s="341" t="s">
        <v>64</v>
      </c>
      <c r="R2" s="340" t="s">
        <v>60</v>
      </c>
      <c r="S2" s="340" t="s">
        <v>61</v>
      </c>
      <c r="T2" s="340" t="s">
        <v>140</v>
      </c>
      <c r="U2" s="340" t="s">
        <v>7</v>
      </c>
      <c r="V2" s="341" t="s">
        <v>141</v>
      </c>
      <c r="W2" s="341" t="s">
        <v>142</v>
      </c>
      <c r="X2" s="341" t="s">
        <v>64</v>
      </c>
      <c r="Y2" s="340"/>
      <c r="Z2" s="245"/>
      <c r="AA2" s="245"/>
      <c r="AB2" s="245"/>
      <c r="AC2" s="389">
        <f>SUM(AC3:AC46)</f>
        <v>0</v>
      </c>
      <c r="AD2" s="1" t="s">
        <v>445</v>
      </c>
    </row>
    <row r="3" spans="1:32" x14ac:dyDescent="0.35">
      <c r="A3" s="77" t="str">
        <f>IF(Paramétrage!H134&lt;&gt;"",Paramétrage!H134,"")</f>
        <v/>
      </c>
      <c r="B3" s="77" t="str">
        <f>IF(Paramétrage!J134&gt;0,Paramétrage!J134,"")</f>
        <v/>
      </c>
      <c r="C3" s="1" t="str">
        <f t="shared" ref="C3:C34" si="0">IF(A3&lt;&gt;"",VLOOKUP(A3,NOMENCLATURE,4,FALSE),"")</f>
        <v/>
      </c>
      <c r="D3" s="77" t="str">
        <f>IF(B3&lt;&gt;"",IF($G3&lt;5,VLOOKUP($A3,[0]!NOMENCLATURE_JFD,4,FALSE),VLOOKUP($A3,[0]!NOMENCLATURE_JFF,4,FALSE))*IF($G3&lt;5,VLOOKUP($A3,[0]!NOMENCLATURE_JFD,5,FALSE),VLOOKUP($A3,[0]!NOMENCLATURE_JFF,5,FALSE))*I3,"")</f>
        <v/>
      </c>
      <c r="E3" s="252" t="str">
        <f>IF(B3&lt;&gt;"",ROUNDUP(B3*1000/AA3/D3,0),"")</f>
        <v/>
      </c>
      <c r="F3" s="1" t="str">
        <f>IF(A3&lt;&gt;"",VLOOKUP(A3,NOMENCLATURE,4,FALSE),"")</f>
        <v/>
      </c>
      <c r="G3" s="1" t="str">
        <f>IF(B3&lt;&gt;"",Paramétrage!I134,"")</f>
        <v/>
      </c>
      <c r="H3" s="1" t="str">
        <f>IF(B3&lt;&gt;"",VLOOKUP(A3,[0]!NOMENCLATURE,4,FALSE),"")</f>
        <v/>
      </c>
      <c r="I3" s="1" t="str">
        <f>IF(B3&lt;&gt;"",LOOKUP(G3,Paramétrage!K$105:K$110,Paramétrage!I$105:I$110),"")</f>
        <v/>
      </c>
      <c r="J3" s="2" t="str">
        <f>IF(B3&lt;&gt;"",1,"")</f>
        <v/>
      </c>
      <c r="K3" s="104" t="str">
        <f>IF(B3&lt;&gt;"",IF($G3&lt;5,VLOOKUP($A3,[0]!NOMENCLATURE_JFD,6,FALSE)*$D3*VLOOKUP($A3,[0]!NOMENCLATURE_JFD,2,FALSE)/1000,VLOOKUP($A3,[0]!NOMENCLATURE_JFF,6,FALSE)*$D3*VLOOKUP($A3,[0]!NOMENCLATURE_JFF,2,FALSE)/1000),"")</f>
        <v/>
      </c>
      <c r="L3" s="104" t="str">
        <f>IF(B3&lt;&gt;"",IF($G3&lt;5,VLOOKUP($A3,[0]!NOMENCLATURE_JFD,7,FALSE)*$D3*VLOOKUP($A3,[0]!NOMENCLATURE_JFD,2,FALSE)/1000,VLOOKUP($A3,[0]!NOMENCLATURE_JFF,7,FALSE)*$D3*VLOOKUP($A3,[0]!NOMENCLATURE_JFF,2,FALSE)/1000),"")</f>
        <v/>
      </c>
      <c r="M3" s="104" t="str">
        <f>IF(B3&lt;&gt;"",IF($G3&lt;5,VLOOKUP($A3,[0]!NOMENCLATURE_JFD,8,FALSE)*$D3*VLOOKUP($A3,[0]!NOMENCLATURE_JFD,2,FALSE)/1000,VLOOKUP($A3,[0]!NOMENCLATURE_JFF,8,FALSE)*$D3*VLOOKUP($A3,[0]!NOMENCLATURE_JFF,2,FALSE)/1000),"")</f>
        <v/>
      </c>
      <c r="N3" s="104" t="str">
        <f>IF(B3&lt;&gt;"",IF($G3&lt;5,VLOOKUP($A3,[0]!NOMENCLATURE_JFD,9,FALSE)*$D3*VLOOKUP($A3,[0]!NOMENCLATURE_JFD,2,FALSE)/1000,VLOOKUP($A3,[0]!NOMENCLATURE_JFF,9,FALSE)*$D3*VLOOKUP($A3,[0]!NOMENCLATURE_JFF,2,FALSE)/1000),"")</f>
        <v/>
      </c>
      <c r="O3" s="77" t="str">
        <f>IF(B3&lt;&gt;"",1,"")</f>
        <v/>
      </c>
      <c r="P3" s="77" t="str">
        <f>IF(B3&lt;&gt;"",1,"")</f>
        <v/>
      </c>
      <c r="Q3" s="77" t="str">
        <f>IF(B3&lt;&gt;"",1,"")</f>
        <v/>
      </c>
      <c r="R3" s="1" t="str">
        <f t="shared" ref="R3:X3" si="1">IF(K3&lt;&gt;"",IF(K3&gt;0,1,0),"")</f>
        <v/>
      </c>
      <c r="S3" s="1" t="str">
        <f t="shared" si="1"/>
        <v/>
      </c>
      <c r="T3" s="1" t="str">
        <f t="shared" si="1"/>
        <v/>
      </c>
      <c r="U3" s="1" t="str">
        <f t="shared" si="1"/>
        <v/>
      </c>
      <c r="V3" s="77" t="str">
        <f t="shared" si="1"/>
        <v/>
      </c>
      <c r="W3" s="77" t="str">
        <f t="shared" si="1"/>
        <v/>
      </c>
      <c r="X3" s="77" t="str">
        <f t="shared" si="1"/>
        <v/>
      </c>
      <c r="Y3" s="1" t="str">
        <f>IF(B3&lt;&gt;"",Paramétrage!K134,"")</f>
        <v/>
      </c>
      <c r="Z3" s="1" t="str">
        <f>IF(B3&lt;&gt;"",B3/E3,"")</f>
        <v/>
      </c>
      <c r="AA3" s="91" t="str">
        <f>IF(B3&lt;&gt;"",IF($G3&lt;4,VLOOKUP($A3,[0]!NOMENCLATURE_JFD,2,FALSE),VLOOKUP($A3,[0]!NOMENCLATURE_JFF,2,FALSE)),"")</f>
        <v/>
      </c>
      <c r="AB3" s="91" t="str">
        <f>IF(B3&lt;&gt;"",IF($G3&lt;4,VLOOKUP($A3,[0]!NOMENCLATURE_JFD,3,FALSE),VLOOKUP($A3,[0]!NOMENCLATURE_JFF,3,FALSE)),"")</f>
        <v/>
      </c>
      <c r="AC3" t="str">
        <f>IF(B3&lt;&gt;"",1,"")</f>
        <v/>
      </c>
      <c r="AD3" s="1" t="str">
        <f t="shared" ref="AD3:AD8" si="2">IF(B3&lt;&gt;"",47+G3,"")</f>
        <v/>
      </c>
    </row>
    <row r="4" spans="1:32" x14ac:dyDescent="0.35">
      <c r="A4" s="77" t="str">
        <f>IF(Paramétrage!H135&lt;&gt;"",Paramétrage!H135,"")</f>
        <v/>
      </c>
      <c r="B4" s="77" t="str">
        <f>IF(Paramétrage!J135&gt;0,Paramétrage!J135,"")</f>
        <v/>
      </c>
      <c r="C4" s="1" t="str">
        <f t="shared" si="0"/>
        <v/>
      </c>
      <c r="D4" s="77" t="str">
        <f>IF(B4&lt;&gt;"",IF($G4&lt;5,VLOOKUP($A4,[0]!NOMENCLATURE_JFD,4,FALSE),VLOOKUP($A4,[0]!NOMENCLATURE_JFF,4,FALSE))*IF($G4&lt;5,VLOOKUP($A4,[0]!NOMENCLATURE_JFD,5,FALSE),VLOOKUP($A4,[0]!NOMENCLATURE_JFF,5,FALSE))*I4,"")</f>
        <v/>
      </c>
      <c r="E4" s="252" t="str">
        <f t="shared" ref="E4:E51" si="3">IF(B4&lt;&gt;"",ROUNDUP(B4*1000/AA4/D4,0),"")</f>
        <v/>
      </c>
      <c r="F4" s="1" t="str">
        <f t="shared" ref="F4:F51" si="4">IF(A4&lt;&gt;"",VLOOKUP(A4,NOMENCLATURE,4,FALSE),"")</f>
        <v/>
      </c>
      <c r="G4" s="1" t="str">
        <f>IF(B4&lt;&gt;"",Paramétrage!I135,"")</f>
        <v/>
      </c>
      <c r="H4" s="1" t="str">
        <f>IF(B4&lt;&gt;"",VLOOKUP(A4,[0]!NOMENCLATURE,4,FALSE),"")</f>
        <v/>
      </c>
      <c r="I4" s="1" t="str">
        <f>IF(B4&lt;&gt;"",LOOKUP(G4,Paramétrage!K$105:K$110,Paramétrage!I$105:I$110),"")</f>
        <v/>
      </c>
      <c r="J4" s="2" t="str">
        <f t="shared" ref="J4:J51" si="5">IF(B4&lt;&gt;"",1,"")</f>
        <v/>
      </c>
      <c r="K4" s="104" t="str">
        <f>IF(B4&lt;&gt;"",IF($G4&lt;5,VLOOKUP($A4,[0]!NOMENCLATURE_JFD,6,FALSE)*$D4*VLOOKUP($A4,[0]!NOMENCLATURE_JFD,2,FALSE)/1000,VLOOKUP($A4,[0]!NOMENCLATURE_JFF,6,FALSE)*$D4*VLOOKUP($A4,[0]!NOMENCLATURE_JFF,2,FALSE)/1000),"")</f>
        <v/>
      </c>
      <c r="L4" s="104" t="str">
        <f>IF(B4&lt;&gt;"",IF($G4&lt;5,VLOOKUP($A4,[0]!NOMENCLATURE_JFD,7,FALSE)*$D4*VLOOKUP($A4,[0]!NOMENCLATURE_JFD,2,FALSE)/1000,VLOOKUP($A4,[0]!NOMENCLATURE_JFF,7,FALSE)*$D4*VLOOKUP($A4,[0]!NOMENCLATURE_JFF,2,FALSE)/1000),"")</f>
        <v/>
      </c>
      <c r="M4" s="104" t="str">
        <f>IF(B4&lt;&gt;"",IF($G4&lt;5,VLOOKUP($A4,[0]!NOMENCLATURE_JFD,8,FALSE)*$D4*VLOOKUP($A4,[0]!NOMENCLATURE_JFD,2,FALSE)/1000,VLOOKUP($A4,[0]!NOMENCLATURE_JFF,8,FALSE)*$D4*VLOOKUP($A4,[0]!NOMENCLATURE_JFF,2,FALSE)/1000),"")</f>
        <v/>
      </c>
      <c r="N4" s="104" t="str">
        <f>IF(B4&lt;&gt;"",IF($G4&lt;5,VLOOKUP($A4,[0]!NOMENCLATURE_JFD,9,FALSE)*$D4*VLOOKUP($A4,[0]!NOMENCLATURE_JFD,2,FALSE)/1000,VLOOKUP($A4,[0]!NOMENCLATURE_JFF,9,FALSE)*$D4*VLOOKUP($A4,[0]!NOMENCLATURE_JFF,2,FALSE)/1000),"")</f>
        <v/>
      </c>
      <c r="O4" s="77" t="str">
        <f t="shared" ref="O4:O51" si="6">IF(B4&lt;&gt;"",1,"")</f>
        <v/>
      </c>
      <c r="P4" s="77" t="str">
        <f t="shared" ref="P4:P51" si="7">IF(B4&lt;&gt;"",1,"")</f>
        <v/>
      </c>
      <c r="Q4" s="77" t="str">
        <f t="shared" ref="Q4:Q51" si="8">IF(B4&lt;&gt;"",1,"")</f>
        <v/>
      </c>
      <c r="R4" s="1" t="str">
        <f t="shared" ref="R4:R51" si="9">IF(K4&lt;&gt;"",IF(K4&gt;0,1,0),"")</f>
        <v/>
      </c>
      <c r="S4" s="1" t="str">
        <f t="shared" ref="S4:S51" si="10">IF(L4&lt;&gt;"",IF(L4&gt;0,1,0),"")</f>
        <v/>
      </c>
      <c r="T4" s="1" t="str">
        <f t="shared" ref="T4:T51" si="11">IF(M4&lt;&gt;"",IF(M4&gt;0,1,0),"")</f>
        <v/>
      </c>
      <c r="U4" s="1" t="str">
        <f t="shared" ref="U4:U51" si="12">IF(N4&lt;&gt;"",IF(N4&gt;0,1,0),"")</f>
        <v/>
      </c>
      <c r="V4" s="77" t="str">
        <f t="shared" ref="V4:V51" si="13">IF(O4&lt;&gt;"",IF(O4&gt;0,1,0),"")</f>
        <v/>
      </c>
      <c r="W4" s="77" t="str">
        <f t="shared" ref="W4:W51" si="14">IF(P4&lt;&gt;"",IF(P4&gt;0,1,0),"")</f>
        <v/>
      </c>
      <c r="X4" s="77" t="str">
        <f t="shared" ref="X4:X51" si="15">IF(Q4&lt;&gt;"",IF(Q4&gt;0,1,0),"")</f>
        <v/>
      </c>
      <c r="Y4" s="1" t="str">
        <f>IF(B4&lt;&gt;"",Paramétrage!K135,"")</f>
        <v/>
      </c>
      <c r="Z4" s="1" t="str">
        <f t="shared" ref="Z4:Z51" si="16">IF(B4&lt;&gt;"",B4/E4,"")</f>
        <v/>
      </c>
      <c r="AA4" s="91" t="str">
        <f>IF(B4&lt;&gt;"",IF($G4&lt;4,VLOOKUP($A4,[0]!NOMENCLATURE_JFD,2,FALSE),VLOOKUP($A4,[0]!NOMENCLATURE_JFF,2,FALSE)),"")</f>
        <v/>
      </c>
      <c r="AB4" s="91" t="str">
        <f>IF(B4&lt;&gt;"",IF($G4&lt;4,VLOOKUP($A4,[0]!NOMENCLATURE_JFD,3,FALSE),VLOOKUP($A4,[0]!NOMENCLATURE_JFF,3,FALSE)),"")</f>
        <v/>
      </c>
      <c r="AC4" t="str">
        <f t="shared" ref="AC4:AC51" si="17">IF(B4&lt;&gt;"",1,"")</f>
        <v/>
      </c>
      <c r="AD4" s="1" t="str">
        <f t="shared" si="2"/>
        <v/>
      </c>
      <c r="AF4">
        <f>43200/2000/60</f>
        <v>0.36000000000000004</v>
      </c>
    </row>
    <row r="5" spans="1:32" x14ac:dyDescent="0.35">
      <c r="A5" s="77" t="str">
        <f>IF(Paramétrage!H136&lt;&gt;"",Paramétrage!H136,"")</f>
        <v/>
      </c>
      <c r="B5" s="77" t="str">
        <f>IF(Paramétrage!J136&gt;0,Paramétrage!J136,"")</f>
        <v/>
      </c>
      <c r="C5" s="1" t="str">
        <f t="shared" si="0"/>
        <v/>
      </c>
      <c r="D5" s="77" t="str">
        <f>IF(B5&lt;&gt;"",IF($G5&lt;5,VLOOKUP($A5,[0]!NOMENCLATURE_JFD,4,FALSE),VLOOKUP($A5,[0]!NOMENCLATURE_JFF,4,FALSE))*IF($G5&lt;5,VLOOKUP($A5,[0]!NOMENCLATURE_JFD,5,FALSE),VLOOKUP($A5,[0]!NOMENCLATURE_JFF,5,FALSE))*I5,"")</f>
        <v/>
      </c>
      <c r="E5" s="252" t="str">
        <f t="shared" si="3"/>
        <v/>
      </c>
      <c r="F5" s="1" t="str">
        <f t="shared" si="4"/>
        <v/>
      </c>
      <c r="G5" s="1" t="str">
        <f>IF(B5&lt;&gt;"",Paramétrage!I136,"")</f>
        <v/>
      </c>
      <c r="H5" s="1" t="str">
        <f>IF(B5&lt;&gt;"",VLOOKUP(A5,[0]!NOMENCLATURE,4,FALSE),"")</f>
        <v/>
      </c>
      <c r="I5" s="1" t="str">
        <f>IF(B5&lt;&gt;"",LOOKUP(G5,Paramétrage!K$105:K$110,Paramétrage!I$105:I$110),"")</f>
        <v/>
      </c>
      <c r="J5" s="2" t="str">
        <f t="shared" si="5"/>
        <v/>
      </c>
      <c r="K5" s="104" t="str">
        <f>IF(B5&lt;&gt;"",IF($G5&lt;5,VLOOKUP($A5,[0]!NOMENCLATURE_JFD,6,FALSE)*$D5*VLOOKUP($A5,[0]!NOMENCLATURE_JFD,2,FALSE)/1000,VLOOKUP($A5,[0]!NOMENCLATURE_JFF,6,FALSE)*$D5*VLOOKUP($A5,[0]!NOMENCLATURE_JFF,2,FALSE)/1000),"")</f>
        <v/>
      </c>
      <c r="L5" s="104" t="str">
        <f>IF(B5&lt;&gt;"",IF($G5&lt;5,VLOOKUP($A5,[0]!NOMENCLATURE_JFD,7,FALSE)*$D5*VLOOKUP($A5,[0]!NOMENCLATURE_JFD,2,FALSE)/1000,VLOOKUP($A5,[0]!NOMENCLATURE_JFF,7,FALSE)*$D5*VLOOKUP($A5,[0]!NOMENCLATURE_JFF,2,FALSE)/1000),"")</f>
        <v/>
      </c>
      <c r="M5" s="104" t="str">
        <f>IF(B5&lt;&gt;"",IF($G5&lt;5,VLOOKUP($A5,[0]!NOMENCLATURE_JFD,8,FALSE)*$D5*VLOOKUP($A5,[0]!NOMENCLATURE_JFD,2,FALSE)/1000,VLOOKUP($A5,[0]!NOMENCLATURE_JFF,8,FALSE)*$D5*VLOOKUP($A5,[0]!NOMENCLATURE_JFF,2,FALSE)/1000),"")</f>
        <v/>
      </c>
      <c r="N5" s="104" t="str">
        <f>IF(B5&lt;&gt;"",IF($G5&lt;5,VLOOKUP($A5,[0]!NOMENCLATURE_JFD,9,FALSE)*$D5*VLOOKUP($A5,[0]!NOMENCLATURE_JFD,2,FALSE)/1000,VLOOKUP($A5,[0]!NOMENCLATURE_JFF,9,FALSE)*$D5*VLOOKUP($A5,[0]!NOMENCLATURE_JFF,2,FALSE)/1000),"")</f>
        <v/>
      </c>
      <c r="O5" s="77" t="str">
        <f t="shared" si="6"/>
        <v/>
      </c>
      <c r="P5" s="77" t="str">
        <f t="shared" si="7"/>
        <v/>
      </c>
      <c r="Q5" s="77" t="str">
        <f t="shared" si="8"/>
        <v/>
      </c>
      <c r="R5" s="1" t="str">
        <f t="shared" si="9"/>
        <v/>
      </c>
      <c r="S5" s="1" t="str">
        <f t="shared" si="10"/>
        <v/>
      </c>
      <c r="T5" s="1" t="str">
        <f t="shared" si="11"/>
        <v/>
      </c>
      <c r="U5" s="1" t="str">
        <f t="shared" si="12"/>
        <v/>
      </c>
      <c r="V5" s="77" t="str">
        <f t="shared" si="13"/>
        <v/>
      </c>
      <c r="W5" s="77" t="str">
        <f t="shared" si="14"/>
        <v/>
      </c>
      <c r="X5" s="77" t="str">
        <f t="shared" si="15"/>
        <v/>
      </c>
      <c r="Y5" s="1" t="str">
        <f>IF(B5&lt;&gt;"",Paramétrage!K136,"")</f>
        <v/>
      </c>
      <c r="Z5" s="1" t="str">
        <f t="shared" si="16"/>
        <v/>
      </c>
      <c r="AA5" s="91" t="str">
        <f>IF(B5&lt;&gt;"",IF($G5&lt;4,VLOOKUP($A5,[0]!NOMENCLATURE_JFD,2,FALSE),VLOOKUP($A5,[0]!NOMENCLATURE_JFF,2,FALSE)),"")</f>
        <v/>
      </c>
      <c r="AB5" s="91" t="str">
        <f>IF(B5&lt;&gt;"",IF($G5&lt;4,VLOOKUP($A5,[0]!NOMENCLATURE_JFD,3,FALSE),VLOOKUP($A5,[0]!NOMENCLATURE_JFF,3,FALSE)),"")</f>
        <v/>
      </c>
      <c r="AC5" t="str">
        <f t="shared" si="17"/>
        <v/>
      </c>
      <c r="AD5" s="1" t="str">
        <f t="shared" si="2"/>
        <v/>
      </c>
    </row>
    <row r="6" spans="1:32" x14ac:dyDescent="0.35">
      <c r="A6" s="77" t="str">
        <f>IF(Paramétrage!H137&lt;&gt;"",Paramétrage!H137,"")</f>
        <v/>
      </c>
      <c r="B6" s="77" t="str">
        <f>IF(Paramétrage!J137&gt;0,Paramétrage!J137,"")</f>
        <v/>
      </c>
      <c r="C6" s="1" t="str">
        <f t="shared" si="0"/>
        <v/>
      </c>
      <c r="D6" s="77" t="str">
        <f>IF(B6&lt;&gt;"",IF($G6&lt;5,VLOOKUP($A6,[0]!NOMENCLATURE_JFD,4,FALSE),VLOOKUP($A6,[0]!NOMENCLATURE_JFF,4,FALSE))*IF($G6&lt;5,VLOOKUP($A6,[0]!NOMENCLATURE_JFD,5,FALSE),VLOOKUP($A6,[0]!NOMENCLATURE_JFF,5,FALSE))*I6,"")</f>
        <v/>
      </c>
      <c r="E6" s="252" t="str">
        <f t="shared" si="3"/>
        <v/>
      </c>
      <c r="F6" s="1" t="str">
        <f t="shared" si="4"/>
        <v/>
      </c>
      <c r="G6" s="1" t="str">
        <f>IF(B6&lt;&gt;"",Paramétrage!I137,"")</f>
        <v/>
      </c>
      <c r="H6" s="1" t="str">
        <f>IF(B6&lt;&gt;"",VLOOKUP(A6,[0]!NOMENCLATURE,4,FALSE),"")</f>
        <v/>
      </c>
      <c r="I6" s="1" t="str">
        <f>IF(B6&lt;&gt;"",LOOKUP(G6,Paramétrage!K$105:K$110,Paramétrage!I$105:I$110),"")</f>
        <v/>
      </c>
      <c r="J6" s="2" t="str">
        <f t="shared" si="5"/>
        <v/>
      </c>
      <c r="K6" s="104" t="str">
        <f>IF(B6&lt;&gt;"",IF($G6&lt;5,VLOOKUP($A6,[0]!NOMENCLATURE_JFD,6,FALSE)*$D6*VLOOKUP($A6,[0]!NOMENCLATURE_JFD,2,FALSE)/1000,VLOOKUP($A6,[0]!NOMENCLATURE_JFF,6,FALSE)*$D6*VLOOKUP($A6,[0]!NOMENCLATURE_JFF,2,FALSE)/1000),"")</f>
        <v/>
      </c>
      <c r="L6" s="104" t="str">
        <f>IF(B6&lt;&gt;"",IF($G6&lt;5,VLOOKUP($A6,[0]!NOMENCLATURE_JFD,7,FALSE)*$D6*VLOOKUP($A6,[0]!NOMENCLATURE_JFD,2,FALSE)/1000,VLOOKUP($A6,[0]!NOMENCLATURE_JFF,7,FALSE)*$D6*VLOOKUP($A6,[0]!NOMENCLATURE_JFF,2,FALSE)/1000),"")</f>
        <v/>
      </c>
      <c r="M6" s="104" t="str">
        <f>IF(B6&lt;&gt;"",IF($G6&lt;5,VLOOKUP($A6,[0]!NOMENCLATURE_JFD,8,FALSE)*$D6*VLOOKUP($A6,[0]!NOMENCLATURE_JFD,2,FALSE)/1000,VLOOKUP($A6,[0]!NOMENCLATURE_JFF,8,FALSE)*$D6*VLOOKUP($A6,[0]!NOMENCLATURE_JFF,2,FALSE)/1000),"")</f>
        <v/>
      </c>
      <c r="N6" s="104" t="str">
        <f>IF(B6&lt;&gt;"",IF($G6&lt;5,VLOOKUP($A6,[0]!NOMENCLATURE_JFD,9,FALSE)*$D6*VLOOKUP($A6,[0]!NOMENCLATURE_JFD,2,FALSE)/1000,VLOOKUP($A6,[0]!NOMENCLATURE_JFF,9,FALSE)*$D6*VLOOKUP($A6,[0]!NOMENCLATURE_JFF,2,FALSE)/1000),"")</f>
        <v/>
      </c>
      <c r="O6" s="77" t="str">
        <f t="shared" si="6"/>
        <v/>
      </c>
      <c r="P6" s="77" t="str">
        <f t="shared" si="7"/>
        <v/>
      </c>
      <c r="Q6" s="77" t="str">
        <f t="shared" si="8"/>
        <v/>
      </c>
      <c r="R6" s="1" t="str">
        <f t="shared" si="9"/>
        <v/>
      </c>
      <c r="S6" s="1" t="str">
        <f t="shared" si="10"/>
        <v/>
      </c>
      <c r="T6" s="1" t="str">
        <f t="shared" si="11"/>
        <v/>
      </c>
      <c r="U6" s="1" t="str">
        <f t="shared" si="12"/>
        <v/>
      </c>
      <c r="V6" s="77" t="str">
        <f t="shared" si="13"/>
        <v/>
      </c>
      <c r="W6" s="77" t="str">
        <f t="shared" si="14"/>
        <v/>
      </c>
      <c r="X6" s="77" t="str">
        <f t="shared" si="15"/>
        <v/>
      </c>
      <c r="Y6" s="1" t="str">
        <f>IF(B6&lt;&gt;"",Paramétrage!K137,"")</f>
        <v/>
      </c>
      <c r="Z6" s="1" t="str">
        <f t="shared" si="16"/>
        <v/>
      </c>
      <c r="AA6" s="91" t="str">
        <f>IF(B6&lt;&gt;"",IF($G6&lt;4,VLOOKUP($A6,[0]!NOMENCLATURE_JFD,2,FALSE),VLOOKUP($A6,[0]!NOMENCLATURE_JFF,2,FALSE)),"")</f>
        <v/>
      </c>
      <c r="AB6" s="91" t="str">
        <f>IF(B6&lt;&gt;"",IF($G6&lt;4,VLOOKUP($A6,[0]!NOMENCLATURE_JFD,3,FALSE),VLOOKUP($A6,[0]!NOMENCLATURE_JFF,3,FALSE)),"")</f>
        <v/>
      </c>
      <c r="AC6" t="str">
        <f t="shared" si="17"/>
        <v/>
      </c>
      <c r="AD6" s="1" t="str">
        <f t="shared" si="2"/>
        <v/>
      </c>
    </row>
    <row r="7" spans="1:32" x14ac:dyDescent="0.35">
      <c r="A7" s="77" t="str">
        <f>IF(Paramétrage!H138&lt;&gt;"",Paramétrage!H138,"")</f>
        <v/>
      </c>
      <c r="B7" s="77" t="str">
        <f>IF(Paramétrage!J138&gt;0,Paramétrage!J138,"")</f>
        <v/>
      </c>
      <c r="C7" s="1" t="str">
        <f t="shared" si="0"/>
        <v/>
      </c>
      <c r="D7" s="77" t="str">
        <f>IF(B7&lt;&gt;"",IF($G7&lt;5,VLOOKUP($A7,[0]!NOMENCLATURE_JFD,4,FALSE),VLOOKUP($A7,[0]!NOMENCLATURE_JFF,4,FALSE))*IF($G7&lt;5,VLOOKUP($A7,[0]!NOMENCLATURE_JFD,5,FALSE),VLOOKUP($A7,[0]!NOMENCLATURE_JFF,5,FALSE))*I7,"")</f>
        <v/>
      </c>
      <c r="E7" s="252" t="str">
        <f t="shared" si="3"/>
        <v/>
      </c>
      <c r="F7" s="1" t="str">
        <f t="shared" si="4"/>
        <v/>
      </c>
      <c r="G7" s="1" t="str">
        <f>IF(B7&lt;&gt;"",Paramétrage!I138,"")</f>
        <v/>
      </c>
      <c r="H7" s="1" t="str">
        <f>IF(B7&lt;&gt;"",VLOOKUP(A7,[0]!NOMENCLATURE,4,FALSE),"")</f>
        <v/>
      </c>
      <c r="I7" s="1" t="str">
        <f>IF(B7&lt;&gt;"",LOOKUP(G7,Paramétrage!K$105:K$110,Paramétrage!I$105:I$110),"")</f>
        <v/>
      </c>
      <c r="J7" s="2" t="str">
        <f t="shared" si="5"/>
        <v/>
      </c>
      <c r="K7" s="104" t="str">
        <f>IF(B7&lt;&gt;"",IF($G7&lt;5,VLOOKUP($A7,[0]!NOMENCLATURE_JFD,6,FALSE)*$D7*VLOOKUP($A7,[0]!NOMENCLATURE_JFD,2,FALSE)/1000,VLOOKUP($A7,[0]!NOMENCLATURE_JFF,6,FALSE)*$D7*VLOOKUP($A7,[0]!NOMENCLATURE_JFF,2,FALSE)/1000),"")</f>
        <v/>
      </c>
      <c r="L7" s="104" t="str">
        <f>IF(B7&lt;&gt;"",IF($G7&lt;5,VLOOKUP($A7,[0]!NOMENCLATURE_JFD,7,FALSE)*$D7*VLOOKUP($A7,[0]!NOMENCLATURE_JFD,2,FALSE)/1000,VLOOKUP($A7,[0]!NOMENCLATURE_JFF,7,FALSE)*$D7*VLOOKUP($A7,[0]!NOMENCLATURE_JFF,2,FALSE)/1000),"")</f>
        <v/>
      </c>
      <c r="M7" s="104" t="str">
        <f>IF(B7&lt;&gt;"",IF($G7&lt;5,VLOOKUP($A7,[0]!NOMENCLATURE_JFD,8,FALSE)*$D7*VLOOKUP($A7,[0]!NOMENCLATURE_JFD,2,FALSE)/1000,VLOOKUP($A7,[0]!NOMENCLATURE_JFF,8,FALSE)*$D7*VLOOKUP($A7,[0]!NOMENCLATURE_JFF,2,FALSE)/1000),"")</f>
        <v/>
      </c>
      <c r="N7" s="104" t="str">
        <f>IF(B7&lt;&gt;"",IF($G7&lt;5,VLOOKUP($A7,[0]!NOMENCLATURE_JFD,9,FALSE)*$D7*VLOOKUP($A7,[0]!NOMENCLATURE_JFD,2,FALSE)/1000,VLOOKUP($A7,[0]!NOMENCLATURE_JFF,9,FALSE)*$D7*VLOOKUP($A7,[0]!NOMENCLATURE_JFF,2,FALSE)/1000),"")</f>
        <v/>
      </c>
      <c r="O7" s="77" t="str">
        <f t="shared" si="6"/>
        <v/>
      </c>
      <c r="P7" s="77" t="str">
        <f t="shared" si="7"/>
        <v/>
      </c>
      <c r="Q7" s="77" t="str">
        <f t="shared" si="8"/>
        <v/>
      </c>
      <c r="R7" s="1" t="str">
        <f t="shared" si="9"/>
        <v/>
      </c>
      <c r="S7" s="1" t="str">
        <f t="shared" si="10"/>
        <v/>
      </c>
      <c r="T7" s="1" t="str">
        <f t="shared" si="11"/>
        <v/>
      </c>
      <c r="U7" s="1" t="str">
        <f t="shared" si="12"/>
        <v/>
      </c>
      <c r="V7" s="77" t="str">
        <f t="shared" si="13"/>
        <v/>
      </c>
      <c r="W7" s="77" t="str">
        <f t="shared" si="14"/>
        <v/>
      </c>
      <c r="X7" s="77" t="str">
        <f t="shared" si="15"/>
        <v/>
      </c>
      <c r="Y7" s="1" t="str">
        <f>IF(B7&lt;&gt;"",Paramétrage!K138,"")</f>
        <v/>
      </c>
      <c r="Z7" s="1" t="str">
        <f t="shared" si="16"/>
        <v/>
      </c>
      <c r="AA7" s="91" t="str">
        <f>IF(B7&lt;&gt;"",IF($G7&lt;4,VLOOKUP($A7,[0]!NOMENCLATURE_JFD,2,FALSE),VLOOKUP($A7,[0]!NOMENCLATURE_JFF,2,FALSE)),"")</f>
        <v/>
      </c>
      <c r="AB7" s="91" t="str">
        <f>IF(B7&lt;&gt;"",IF($G7&lt;4,VLOOKUP($A7,[0]!NOMENCLATURE_JFD,3,FALSE),VLOOKUP($A7,[0]!NOMENCLATURE_JFF,3,FALSE)),"")</f>
        <v/>
      </c>
      <c r="AC7" t="str">
        <f t="shared" si="17"/>
        <v/>
      </c>
      <c r="AD7" s="1" t="str">
        <f t="shared" si="2"/>
        <v/>
      </c>
    </row>
    <row r="8" spans="1:32" x14ac:dyDescent="0.35">
      <c r="A8" s="77" t="str">
        <f>IF(Paramétrage!H139&lt;&gt;"",Paramétrage!H139,"")</f>
        <v/>
      </c>
      <c r="B8" s="77" t="str">
        <f>IF(Paramétrage!J139&gt;0,Paramétrage!J139,"")</f>
        <v/>
      </c>
      <c r="C8" s="1" t="str">
        <f t="shared" si="0"/>
        <v/>
      </c>
      <c r="D8" s="77" t="str">
        <f>IF(B8&lt;&gt;"",IF($G8&lt;5,VLOOKUP($A8,[0]!NOMENCLATURE_JFD,4,FALSE),VLOOKUP($A8,[0]!NOMENCLATURE_JFF,4,FALSE))*IF($G8&lt;5,VLOOKUP($A8,[0]!NOMENCLATURE_JFD,5,FALSE),VLOOKUP($A8,[0]!NOMENCLATURE_JFF,5,FALSE))*I8,"")</f>
        <v/>
      </c>
      <c r="E8" s="252" t="str">
        <f t="shared" si="3"/>
        <v/>
      </c>
      <c r="F8" s="1" t="str">
        <f t="shared" si="4"/>
        <v/>
      </c>
      <c r="G8" s="1" t="str">
        <f>IF(B8&lt;&gt;"",Paramétrage!I139,"")</f>
        <v/>
      </c>
      <c r="H8" s="1" t="str">
        <f>IF(B8&lt;&gt;"",VLOOKUP(A8,[0]!NOMENCLATURE,4,FALSE),"")</f>
        <v/>
      </c>
      <c r="I8" s="1" t="str">
        <f>IF(B8&lt;&gt;"",LOOKUP(G8,Paramétrage!K$105:K$110,Paramétrage!I$105:I$110),"")</f>
        <v/>
      </c>
      <c r="J8" s="2" t="str">
        <f t="shared" si="5"/>
        <v/>
      </c>
      <c r="K8" s="104" t="str">
        <f>IF(B8&lt;&gt;"",IF($G8&lt;5,VLOOKUP($A8,[0]!NOMENCLATURE_JFD,6,FALSE)*$D8*VLOOKUP($A8,[0]!NOMENCLATURE_JFD,2,FALSE)/1000,VLOOKUP($A8,[0]!NOMENCLATURE_JFF,6,FALSE)*$D8*VLOOKUP($A8,[0]!NOMENCLATURE_JFF,2,FALSE)/1000),"")</f>
        <v/>
      </c>
      <c r="L8" s="104" t="str">
        <f>IF(B8&lt;&gt;"",IF($G8&lt;5,VLOOKUP($A8,[0]!NOMENCLATURE_JFD,7,FALSE)*$D8*VLOOKUP($A8,[0]!NOMENCLATURE_JFD,2,FALSE)/1000,VLOOKUP($A8,[0]!NOMENCLATURE_JFF,7,FALSE)*$D8*VLOOKUP($A8,[0]!NOMENCLATURE_JFF,2,FALSE)/1000),"")</f>
        <v/>
      </c>
      <c r="M8" s="104" t="str">
        <f>IF(B8&lt;&gt;"",IF($G8&lt;5,VLOOKUP($A8,[0]!NOMENCLATURE_JFD,8,FALSE)*$D8*VLOOKUP($A8,[0]!NOMENCLATURE_JFD,2,FALSE)/1000,VLOOKUP($A8,[0]!NOMENCLATURE_JFF,8,FALSE)*$D8*VLOOKUP($A8,[0]!NOMENCLATURE_JFF,2,FALSE)/1000),"")</f>
        <v/>
      </c>
      <c r="N8" s="104" t="str">
        <f>IF(B8&lt;&gt;"",IF($G8&lt;5,VLOOKUP($A8,[0]!NOMENCLATURE_JFD,9,FALSE)*$D8*VLOOKUP($A8,[0]!NOMENCLATURE_JFD,2,FALSE)/1000,VLOOKUP($A8,[0]!NOMENCLATURE_JFF,9,FALSE)*$D8*VLOOKUP($A8,[0]!NOMENCLATURE_JFF,2,FALSE)/1000),"")</f>
        <v/>
      </c>
      <c r="O8" s="77" t="str">
        <f t="shared" si="6"/>
        <v/>
      </c>
      <c r="P8" s="77" t="str">
        <f t="shared" si="7"/>
        <v/>
      </c>
      <c r="Q8" s="77" t="str">
        <f t="shared" si="8"/>
        <v/>
      </c>
      <c r="R8" s="1" t="str">
        <f t="shared" si="9"/>
        <v/>
      </c>
      <c r="S8" s="1" t="str">
        <f t="shared" si="10"/>
        <v/>
      </c>
      <c r="T8" s="1" t="str">
        <f t="shared" si="11"/>
        <v/>
      </c>
      <c r="U8" s="1" t="str">
        <f t="shared" si="12"/>
        <v/>
      </c>
      <c r="V8" s="77" t="str">
        <f t="shared" si="13"/>
        <v/>
      </c>
      <c r="W8" s="77" t="str">
        <f t="shared" si="14"/>
        <v/>
      </c>
      <c r="X8" s="77" t="str">
        <f t="shared" si="15"/>
        <v/>
      </c>
      <c r="Y8" s="1" t="str">
        <f>IF(B8&lt;&gt;"",Paramétrage!K139,"")</f>
        <v/>
      </c>
      <c r="Z8" s="1" t="str">
        <f t="shared" si="16"/>
        <v/>
      </c>
      <c r="AA8" s="91" t="str">
        <f>IF(B8&lt;&gt;"",IF($G8&lt;4,VLOOKUP($A8,[0]!NOMENCLATURE_JFD,2,FALSE),VLOOKUP($A8,[0]!NOMENCLATURE_JFF,2,FALSE)),"")</f>
        <v/>
      </c>
      <c r="AB8" s="91" t="str">
        <f>IF(B8&lt;&gt;"",IF($G8&lt;4,VLOOKUP($A8,[0]!NOMENCLATURE_JFD,3,FALSE),VLOOKUP($A8,[0]!NOMENCLATURE_JFF,3,FALSE)),"")</f>
        <v/>
      </c>
      <c r="AC8" t="str">
        <f t="shared" si="17"/>
        <v/>
      </c>
      <c r="AD8" s="1" t="str">
        <f t="shared" si="2"/>
        <v/>
      </c>
    </row>
    <row r="9" spans="1:32" x14ac:dyDescent="0.35">
      <c r="A9" s="77" t="str">
        <f>IF(Paramétrage!H140&lt;&gt;"",Paramétrage!H140,"")</f>
        <v/>
      </c>
      <c r="B9" s="77" t="str">
        <f>IF(Paramétrage!J140&gt;0,Paramétrage!J140,"")</f>
        <v/>
      </c>
      <c r="C9" s="1" t="str">
        <f t="shared" si="0"/>
        <v/>
      </c>
      <c r="D9" s="77" t="str">
        <f>IF(B9&lt;&gt;"",IF($G9&lt;5,VLOOKUP($A9,[0]!NOMENCLATURE_JFD,4,FALSE),VLOOKUP($A9,[0]!NOMENCLATURE_JFF,4,FALSE))*IF($G9&lt;5,VLOOKUP($A9,[0]!NOMENCLATURE_JFD,5,FALSE),VLOOKUP($A9,[0]!NOMENCLATURE_JFF,5,FALSE))*I9,"")</f>
        <v/>
      </c>
      <c r="E9" s="252" t="str">
        <f t="shared" si="3"/>
        <v/>
      </c>
      <c r="F9" s="1" t="str">
        <f t="shared" si="4"/>
        <v/>
      </c>
      <c r="G9" s="1" t="str">
        <f>IF(B9&lt;&gt;"",Paramétrage!I140,"")</f>
        <v/>
      </c>
      <c r="H9" s="1" t="str">
        <f>IF(B9&lt;&gt;"",VLOOKUP(A9,[0]!NOMENCLATURE,4,FALSE),"")</f>
        <v/>
      </c>
      <c r="I9" s="1" t="str">
        <f>IF(B9&lt;&gt;"",LOOKUP(G9,Paramétrage!K$105:K$110,Paramétrage!I$105:I$110),"")</f>
        <v/>
      </c>
      <c r="J9" s="2" t="str">
        <f t="shared" si="5"/>
        <v/>
      </c>
      <c r="K9" s="104" t="str">
        <f>IF(B9&lt;&gt;"",IF($G9&lt;5,VLOOKUP($A9,[0]!NOMENCLATURE_JFD,6,FALSE)*$D9*VLOOKUP($A9,[0]!NOMENCLATURE_JFD,2,FALSE)/1000,VLOOKUP($A9,[0]!NOMENCLATURE_JFF,6,FALSE)*$D9*VLOOKUP($A9,[0]!NOMENCLATURE_JFF,2,FALSE)/1000),"")</f>
        <v/>
      </c>
      <c r="L9" s="104" t="str">
        <f>IF(B9&lt;&gt;"",IF($G9&lt;5,VLOOKUP($A9,[0]!NOMENCLATURE_JFD,7,FALSE)*$D9*VLOOKUP($A9,[0]!NOMENCLATURE_JFD,2,FALSE)/1000,VLOOKUP($A9,[0]!NOMENCLATURE_JFF,7,FALSE)*$D9*VLOOKUP($A9,[0]!NOMENCLATURE_JFF,2,FALSE)/1000),"")</f>
        <v/>
      </c>
      <c r="M9" s="104" t="str">
        <f>IF(B9&lt;&gt;"",IF($G9&lt;5,VLOOKUP($A9,[0]!NOMENCLATURE_JFD,8,FALSE)*$D9*VLOOKUP($A9,[0]!NOMENCLATURE_JFD,2,FALSE)/1000,VLOOKUP($A9,[0]!NOMENCLATURE_JFF,8,FALSE)*$D9*VLOOKUP($A9,[0]!NOMENCLATURE_JFF,2,FALSE)/1000),"")</f>
        <v/>
      </c>
      <c r="N9" s="104" t="str">
        <f>IF(B9&lt;&gt;"",IF($G9&lt;5,VLOOKUP($A9,[0]!NOMENCLATURE_JFD,9,FALSE)*$D9*VLOOKUP($A9,[0]!NOMENCLATURE_JFD,2,FALSE)/1000,VLOOKUP($A9,[0]!NOMENCLATURE_JFF,9,FALSE)*$D9*VLOOKUP($A9,[0]!NOMENCLATURE_JFF,2,FALSE)/1000),"")</f>
        <v/>
      </c>
      <c r="O9" s="77" t="str">
        <f t="shared" si="6"/>
        <v/>
      </c>
      <c r="P9" s="77" t="str">
        <f t="shared" si="7"/>
        <v/>
      </c>
      <c r="Q9" s="77" t="str">
        <f t="shared" si="8"/>
        <v/>
      </c>
      <c r="R9" s="1" t="str">
        <f t="shared" si="9"/>
        <v/>
      </c>
      <c r="S9" s="1" t="str">
        <f t="shared" si="10"/>
        <v/>
      </c>
      <c r="T9" s="1" t="str">
        <f t="shared" si="11"/>
        <v/>
      </c>
      <c r="U9" s="1" t="str">
        <f t="shared" si="12"/>
        <v/>
      </c>
      <c r="V9" s="77" t="str">
        <f t="shared" si="13"/>
        <v/>
      </c>
      <c r="W9" s="77" t="str">
        <f t="shared" si="14"/>
        <v/>
      </c>
      <c r="X9" s="77" t="str">
        <f t="shared" si="15"/>
        <v/>
      </c>
      <c r="Y9" s="1" t="str">
        <f>IF(B9&lt;&gt;"",Paramétrage!K140,"")</f>
        <v/>
      </c>
      <c r="Z9" s="1" t="str">
        <f t="shared" si="16"/>
        <v/>
      </c>
      <c r="AA9" s="91" t="str">
        <f>IF(B9&lt;&gt;"",IF($G9&lt;4,VLOOKUP($A9,[0]!NOMENCLATURE_JFD,2,FALSE),VLOOKUP($A9,[0]!NOMENCLATURE_JFF,2,FALSE)),"")</f>
        <v/>
      </c>
      <c r="AB9" s="91" t="str">
        <f>IF(B9&lt;&gt;"",IF($G9&lt;4,VLOOKUP($A9,[0]!NOMENCLATURE_JFD,3,FALSE),VLOOKUP($A9,[0]!NOMENCLATURE_JFF,3,FALSE)),"")</f>
        <v/>
      </c>
      <c r="AC9" t="str">
        <f t="shared" si="17"/>
        <v/>
      </c>
      <c r="AD9" s="1" t="str">
        <f t="shared" ref="AD9:AD51" si="18">IF(B9&lt;&gt;"",36+G9,"")</f>
        <v/>
      </c>
    </row>
    <row r="10" spans="1:32" x14ac:dyDescent="0.35">
      <c r="A10" s="77" t="str">
        <f>IF(Paramétrage!H141&lt;&gt;"",Paramétrage!H141,"")</f>
        <v/>
      </c>
      <c r="B10" s="77" t="str">
        <f>IF(Paramétrage!J141&gt;0,Paramétrage!J141,"")</f>
        <v/>
      </c>
      <c r="C10" s="1" t="str">
        <f t="shared" si="0"/>
        <v/>
      </c>
      <c r="D10" s="77" t="str">
        <f>IF(B10&lt;&gt;"",IF($G10&lt;5,VLOOKUP($A10,[0]!NOMENCLATURE_JFD,4,FALSE),VLOOKUP($A10,[0]!NOMENCLATURE_JFF,4,FALSE))*IF($G10&lt;5,VLOOKUP($A10,[0]!NOMENCLATURE_JFD,5,FALSE),VLOOKUP($A10,[0]!NOMENCLATURE_JFF,5,FALSE))*I10,"")</f>
        <v/>
      </c>
      <c r="E10" s="252" t="str">
        <f t="shared" si="3"/>
        <v/>
      </c>
      <c r="F10" s="1" t="str">
        <f t="shared" si="4"/>
        <v/>
      </c>
      <c r="G10" s="1" t="str">
        <f>IF(B10&lt;&gt;"",Paramétrage!I141,"")</f>
        <v/>
      </c>
      <c r="H10" s="1" t="str">
        <f>IF(B10&lt;&gt;"",VLOOKUP(A10,[0]!NOMENCLATURE,4,FALSE),"")</f>
        <v/>
      </c>
      <c r="I10" s="1" t="str">
        <f>IF(B10&lt;&gt;"",LOOKUP(G10,Paramétrage!K$105:K$110,Paramétrage!I$105:I$110),"")</f>
        <v/>
      </c>
      <c r="J10" s="2" t="str">
        <f t="shared" si="5"/>
        <v/>
      </c>
      <c r="K10" s="104" t="str">
        <f>IF(B10&lt;&gt;"",IF($G10&lt;5,VLOOKUP($A10,[0]!NOMENCLATURE_JFD,6,FALSE)*$D10*VLOOKUP($A10,[0]!NOMENCLATURE_JFD,2,FALSE)/1000,VLOOKUP($A10,[0]!NOMENCLATURE_JFF,6,FALSE)*$D10*VLOOKUP($A10,[0]!NOMENCLATURE_JFF,2,FALSE)/1000),"")</f>
        <v/>
      </c>
      <c r="L10" s="104" t="str">
        <f>IF(B10&lt;&gt;"",IF($G10&lt;5,VLOOKUP($A10,[0]!NOMENCLATURE_JFD,7,FALSE)*$D10*VLOOKUP($A10,[0]!NOMENCLATURE_JFD,2,FALSE)/1000,VLOOKUP($A10,[0]!NOMENCLATURE_JFF,7,FALSE)*$D10*VLOOKUP($A10,[0]!NOMENCLATURE_JFF,2,FALSE)/1000),"")</f>
        <v/>
      </c>
      <c r="M10" s="104" t="str">
        <f>IF(B10&lt;&gt;"",IF($G10&lt;5,VLOOKUP($A10,[0]!NOMENCLATURE_JFD,8,FALSE)*$D10*VLOOKUP($A10,[0]!NOMENCLATURE_JFD,2,FALSE)/1000,VLOOKUP($A10,[0]!NOMENCLATURE_JFF,8,FALSE)*$D10*VLOOKUP($A10,[0]!NOMENCLATURE_JFF,2,FALSE)/1000),"")</f>
        <v/>
      </c>
      <c r="N10" s="104" t="str">
        <f>IF(B10&lt;&gt;"",IF($G10&lt;5,VLOOKUP($A10,[0]!NOMENCLATURE_JFD,9,FALSE)*$D10*VLOOKUP($A10,[0]!NOMENCLATURE_JFD,2,FALSE)/1000,VLOOKUP($A10,[0]!NOMENCLATURE_JFF,9,FALSE)*$D10*VLOOKUP($A10,[0]!NOMENCLATURE_JFF,2,FALSE)/1000),"")</f>
        <v/>
      </c>
      <c r="O10" s="77" t="str">
        <f t="shared" si="6"/>
        <v/>
      </c>
      <c r="P10" s="77" t="str">
        <f t="shared" si="7"/>
        <v/>
      </c>
      <c r="Q10" s="77" t="str">
        <f t="shared" si="8"/>
        <v/>
      </c>
      <c r="R10" s="1" t="str">
        <f t="shared" si="9"/>
        <v/>
      </c>
      <c r="S10" s="1" t="str">
        <f t="shared" si="10"/>
        <v/>
      </c>
      <c r="T10" s="1" t="str">
        <f t="shared" si="11"/>
        <v/>
      </c>
      <c r="U10" s="1" t="str">
        <f t="shared" si="12"/>
        <v/>
      </c>
      <c r="V10" s="77" t="str">
        <f t="shared" si="13"/>
        <v/>
      </c>
      <c r="W10" s="77" t="str">
        <f t="shared" si="14"/>
        <v/>
      </c>
      <c r="X10" s="77" t="str">
        <f t="shared" si="15"/>
        <v/>
      </c>
      <c r="Y10" s="1" t="str">
        <f>IF(B10&lt;&gt;"",Paramétrage!K141,"")</f>
        <v/>
      </c>
      <c r="Z10" s="1" t="str">
        <f t="shared" si="16"/>
        <v/>
      </c>
      <c r="AA10" s="91" t="str">
        <f>IF(B10&lt;&gt;"",IF($G10&lt;4,VLOOKUP($A10,[0]!NOMENCLATURE_JFD,2,FALSE),VLOOKUP($A10,[0]!NOMENCLATURE_JFF,2,FALSE)),"")</f>
        <v/>
      </c>
      <c r="AB10" s="91" t="str">
        <f>IF(B10&lt;&gt;"",IF($G10&lt;4,VLOOKUP($A10,[0]!NOMENCLATURE_JFD,3,FALSE),VLOOKUP($A10,[0]!NOMENCLATURE_JFF,3,FALSE)),"")</f>
        <v/>
      </c>
      <c r="AC10" t="str">
        <f t="shared" si="17"/>
        <v/>
      </c>
      <c r="AD10" s="1" t="str">
        <f t="shared" si="18"/>
        <v/>
      </c>
    </row>
    <row r="11" spans="1:32" x14ac:dyDescent="0.35">
      <c r="A11" s="77" t="str">
        <f>IF(Paramétrage!H142&lt;&gt;"",Paramétrage!H142,"")</f>
        <v/>
      </c>
      <c r="B11" s="77" t="str">
        <f>IF(Paramétrage!J142&gt;0,Paramétrage!J142,"")</f>
        <v/>
      </c>
      <c r="C11" s="1" t="str">
        <f t="shared" si="0"/>
        <v/>
      </c>
      <c r="D11" s="77" t="str">
        <f>IF(B11&lt;&gt;"",IF($G11&lt;5,VLOOKUP($A11,[0]!NOMENCLATURE_JFD,4,FALSE),VLOOKUP($A11,[0]!NOMENCLATURE_JFF,4,FALSE))*IF($G11&lt;5,VLOOKUP($A11,[0]!NOMENCLATURE_JFD,5,FALSE),VLOOKUP($A11,[0]!NOMENCLATURE_JFF,5,FALSE))*I11,"")</f>
        <v/>
      </c>
      <c r="E11" s="252" t="str">
        <f t="shared" si="3"/>
        <v/>
      </c>
      <c r="F11" s="1" t="str">
        <f t="shared" si="4"/>
        <v/>
      </c>
      <c r="G11" s="1" t="str">
        <f>IF(B11&lt;&gt;"",Paramétrage!I142,"")</f>
        <v/>
      </c>
      <c r="H11" s="1" t="str">
        <f>IF(B11&lt;&gt;"",VLOOKUP(A11,[0]!NOMENCLATURE,4,FALSE),"")</f>
        <v/>
      </c>
      <c r="I11" s="1" t="str">
        <f>IF(B11&lt;&gt;"",LOOKUP(G11,Paramétrage!K$105:K$110,Paramétrage!I$105:I$110),"")</f>
        <v/>
      </c>
      <c r="J11" s="2" t="str">
        <f t="shared" si="5"/>
        <v/>
      </c>
      <c r="K11" s="104" t="str">
        <f>IF(B11&lt;&gt;"",IF($G11&lt;5,VLOOKUP($A11,[0]!NOMENCLATURE_JFD,6,FALSE)*$D11*VLOOKUP($A11,[0]!NOMENCLATURE_JFD,2,FALSE)/1000,VLOOKUP($A11,[0]!NOMENCLATURE_JFF,6,FALSE)*$D11*VLOOKUP($A11,[0]!NOMENCLATURE_JFF,2,FALSE)/1000),"")</f>
        <v/>
      </c>
      <c r="L11" s="104" t="str">
        <f>IF(B11&lt;&gt;"",IF($G11&lt;5,VLOOKUP($A11,[0]!NOMENCLATURE_JFD,7,FALSE)*$D11*VLOOKUP($A11,[0]!NOMENCLATURE_JFD,2,FALSE)/1000,VLOOKUP($A11,[0]!NOMENCLATURE_JFF,7,FALSE)*$D11*VLOOKUP($A11,[0]!NOMENCLATURE_JFF,2,FALSE)/1000),"")</f>
        <v/>
      </c>
      <c r="M11" s="104" t="str">
        <f>IF(B11&lt;&gt;"",IF($G11&lt;5,VLOOKUP($A11,[0]!NOMENCLATURE_JFD,8,FALSE)*$D11*VLOOKUP($A11,[0]!NOMENCLATURE_JFD,2,FALSE)/1000,VLOOKUP($A11,[0]!NOMENCLATURE_JFF,8,FALSE)*$D11*VLOOKUP($A11,[0]!NOMENCLATURE_JFF,2,FALSE)/1000),"")</f>
        <v/>
      </c>
      <c r="N11" s="104" t="str">
        <f>IF(B11&lt;&gt;"",IF($G11&lt;5,VLOOKUP($A11,[0]!NOMENCLATURE_JFD,9,FALSE)*$D11*VLOOKUP($A11,[0]!NOMENCLATURE_JFD,2,FALSE)/1000,VLOOKUP($A11,[0]!NOMENCLATURE_JFF,9,FALSE)*$D11*VLOOKUP($A11,[0]!NOMENCLATURE_JFF,2,FALSE)/1000),"")</f>
        <v/>
      </c>
      <c r="O11" s="77" t="str">
        <f t="shared" si="6"/>
        <v/>
      </c>
      <c r="P11" s="77" t="str">
        <f t="shared" si="7"/>
        <v/>
      </c>
      <c r="Q11" s="77" t="str">
        <f t="shared" si="8"/>
        <v/>
      </c>
      <c r="R11" s="1" t="str">
        <f t="shared" si="9"/>
        <v/>
      </c>
      <c r="S11" s="1" t="str">
        <f t="shared" si="10"/>
        <v/>
      </c>
      <c r="T11" s="1" t="str">
        <f t="shared" si="11"/>
        <v/>
      </c>
      <c r="U11" s="1" t="str">
        <f t="shared" si="12"/>
        <v/>
      </c>
      <c r="V11" s="77" t="str">
        <f t="shared" si="13"/>
        <v/>
      </c>
      <c r="W11" s="77" t="str">
        <f t="shared" si="14"/>
        <v/>
      </c>
      <c r="X11" s="77" t="str">
        <f t="shared" si="15"/>
        <v/>
      </c>
      <c r="Y11" s="1" t="str">
        <f>IF(B11&lt;&gt;"",Paramétrage!K142,"")</f>
        <v/>
      </c>
      <c r="Z11" s="1" t="str">
        <f t="shared" si="16"/>
        <v/>
      </c>
      <c r="AA11" s="91" t="str">
        <f>IF(B11&lt;&gt;"",IF($G11&lt;4,VLOOKUP($A11,[0]!NOMENCLATURE_JFD,2,FALSE),VLOOKUP($A11,[0]!NOMENCLATURE_JFF,2,FALSE)),"")</f>
        <v/>
      </c>
      <c r="AB11" s="91" t="str">
        <f>IF(B11&lt;&gt;"",IF($G11&lt;4,VLOOKUP($A11,[0]!NOMENCLATURE_JFD,3,FALSE),VLOOKUP($A11,[0]!NOMENCLATURE_JFF,3,FALSE)),"")</f>
        <v/>
      </c>
      <c r="AC11" t="str">
        <f t="shared" si="17"/>
        <v/>
      </c>
      <c r="AD11" s="1" t="str">
        <f t="shared" si="18"/>
        <v/>
      </c>
    </row>
    <row r="12" spans="1:32" x14ac:dyDescent="0.35">
      <c r="A12" s="77" t="str">
        <f>IF(Paramétrage!H143&lt;&gt;"",Paramétrage!H143,"")</f>
        <v/>
      </c>
      <c r="B12" s="77" t="str">
        <f>IF(Paramétrage!J143&gt;0,Paramétrage!J143,"")</f>
        <v/>
      </c>
      <c r="C12" s="1" t="str">
        <f t="shared" si="0"/>
        <v/>
      </c>
      <c r="D12" s="77" t="str">
        <f>IF(B12&lt;&gt;"",IF($G12&lt;5,VLOOKUP($A12,[0]!NOMENCLATURE_JFD,4,FALSE),VLOOKUP($A12,[0]!NOMENCLATURE_JFF,4,FALSE))*IF($G12&lt;5,VLOOKUP($A12,[0]!NOMENCLATURE_JFD,5,FALSE),VLOOKUP($A12,[0]!NOMENCLATURE_JFF,5,FALSE))*I12,"")</f>
        <v/>
      </c>
      <c r="E12" s="252" t="str">
        <f t="shared" si="3"/>
        <v/>
      </c>
      <c r="F12" s="1" t="str">
        <f t="shared" si="4"/>
        <v/>
      </c>
      <c r="G12" s="1" t="str">
        <f>IF(B12&lt;&gt;"",Paramétrage!I143,"")</f>
        <v/>
      </c>
      <c r="H12" s="1" t="str">
        <f>IF(B12&lt;&gt;"",VLOOKUP(A12,[0]!NOMENCLATURE,4,FALSE),"")</f>
        <v/>
      </c>
      <c r="I12" s="1" t="str">
        <f>IF(B12&lt;&gt;"",LOOKUP(G12,Paramétrage!K$105:K$110,Paramétrage!I$105:I$110),"")</f>
        <v/>
      </c>
      <c r="J12" s="2" t="str">
        <f t="shared" si="5"/>
        <v/>
      </c>
      <c r="K12" s="104" t="str">
        <f>IF(B12&lt;&gt;"",IF($G12&lt;5,VLOOKUP($A12,[0]!NOMENCLATURE_JFD,6,FALSE)*$D12*VLOOKUP($A12,[0]!NOMENCLATURE_JFD,2,FALSE)/1000,VLOOKUP($A12,[0]!NOMENCLATURE_JFF,6,FALSE)*$D12*VLOOKUP($A12,[0]!NOMENCLATURE_JFF,2,FALSE)/1000),"")</f>
        <v/>
      </c>
      <c r="L12" s="104" t="str">
        <f>IF(B12&lt;&gt;"",IF($G12&lt;5,VLOOKUP($A12,[0]!NOMENCLATURE_JFD,7,FALSE)*$D12*VLOOKUP($A12,[0]!NOMENCLATURE_JFD,2,FALSE)/1000,VLOOKUP($A12,[0]!NOMENCLATURE_JFF,7,FALSE)*$D12*VLOOKUP($A12,[0]!NOMENCLATURE_JFF,2,FALSE)/1000),"")</f>
        <v/>
      </c>
      <c r="M12" s="104" t="str">
        <f>IF(B12&lt;&gt;"",IF($G12&lt;5,VLOOKUP($A12,[0]!NOMENCLATURE_JFD,8,FALSE)*$D12*VLOOKUP($A12,[0]!NOMENCLATURE_JFD,2,FALSE)/1000,VLOOKUP($A12,[0]!NOMENCLATURE_JFF,8,FALSE)*$D12*VLOOKUP($A12,[0]!NOMENCLATURE_JFF,2,FALSE)/1000),"")</f>
        <v/>
      </c>
      <c r="N12" s="104" t="str">
        <f>IF(B12&lt;&gt;"",IF($G12&lt;5,VLOOKUP($A12,[0]!NOMENCLATURE_JFD,9,FALSE)*$D12*VLOOKUP($A12,[0]!NOMENCLATURE_JFD,2,FALSE)/1000,VLOOKUP($A12,[0]!NOMENCLATURE_JFF,9,FALSE)*$D12*VLOOKUP($A12,[0]!NOMENCLATURE_JFF,2,FALSE)/1000),"")</f>
        <v/>
      </c>
      <c r="O12" s="77" t="str">
        <f t="shared" si="6"/>
        <v/>
      </c>
      <c r="P12" s="77" t="str">
        <f t="shared" si="7"/>
        <v/>
      </c>
      <c r="Q12" s="77" t="str">
        <f t="shared" si="8"/>
        <v/>
      </c>
      <c r="R12" s="1" t="str">
        <f t="shared" si="9"/>
        <v/>
      </c>
      <c r="S12" s="1" t="str">
        <f t="shared" si="10"/>
        <v/>
      </c>
      <c r="T12" s="1" t="str">
        <f t="shared" si="11"/>
        <v/>
      </c>
      <c r="U12" s="1" t="str">
        <f t="shared" si="12"/>
        <v/>
      </c>
      <c r="V12" s="77" t="str">
        <f t="shared" si="13"/>
        <v/>
      </c>
      <c r="W12" s="77" t="str">
        <f t="shared" si="14"/>
        <v/>
      </c>
      <c r="X12" s="77" t="str">
        <f t="shared" si="15"/>
        <v/>
      </c>
      <c r="Y12" s="1" t="str">
        <f>IF(B12&lt;&gt;"",Paramétrage!K143,"")</f>
        <v/>
      </c>
      <c r="Z12" s="1" t="str">
        <f t="shared" si="16"/>
        <v/>
      </c>
      <c r="AA12" s="91" t="str">
        <f>IF(B12&lt;&gt;"",IF($G12&lt;4,VLOOKUP($A12,[0]!NOMENCLATURE_JFD,2,FALSE),VLOOKUP($A12,[0]!NOMENCLATURE_JFF,2,FALSE)),"")</f>
        <v/>
      </c>
      <c r="AB12" s="91" t="str">
        <f>IF(B12&lt;&gt;"",IF($G12&lt;4,VLOOKUP($A12,[0]!NOMENCLATURE_JFD,3,FALSE),VLOOKUP($A12,[0]!NOMENCLATURE_JFF,3,FALSE)),"")</f>
        <v/>
      </c>
      <c r="AC12" t="str">
        <f t="shared" si="17"/>
        <v/>
      </c>
      <c r="AD12" s="1" t="str">
        <f t="shared" si="18"/>
        <v/>
      </c>
    </row>
    <row r="13" spans="1:32" x14ac:dyDescent="0.35">
      <c r="A13" s="77" t="str">
        <f>IF(Paramétrage!H144&lt;&gt;"",Paramétrage!H144,"")</f>
        <v/>
      </c>
      <c r="B13" s="77" t="str">
        <f>IF(Paramétrage!J144&gt;0,Paramétrage!J144,"")</f>
        <v/>
      </c>
      <c r="C13" s="1" t="str">
        <f t="shared" si="0"/>
        <v/>
      </c>
      <c r="D13" s="77" t="str">
        <f>IF(B13&lt;&gt;"",IF($G13&lt;5,VLOOKUP($A13,[0]!NOMENCLATURE_JFD,4,FALSE),VLOOKUP($A13,[0]!NOMENCLATURE_JFF,4,FALSE))*IF($G13&lt;5,VLOOKUP($A13,[0]!NOMENCLATURE_JFD,5,FALSE),VLOOKUP($A13,[0]!NOMENCLATURE_JFF,5,FALSE))*I13,"")</f>
        <v/>
      </c>
      <c r="E13" s="252" t="str">
        <f t="shared" si="3"/>
        <v/>
      </c>
      <c r="F13" s="1" t="str">
        <f t="shared" si="4"/>
        <v/>
      </c>
      <c r="G13" s="1" t="str">
        <f>IF(B13&lt;&gt;"",Paramétrage!I144,"")</f>
        <v/>
      </c>
      <c r="H13" s="1" t="str">
        <f>IF(B13&lt;&gt;"",VLOOKUP(A13,[0]!NOMENCLATURE,4,FALSE),"")</f>
        <v/>
      </c>
      <c r="I13" s="1" t="str">
        <f>IF(B13&lt;&gt;"",LOOKUP(G13,Paramétrage!K$105:K$110,Paramétrage!I$105:I$110),"")</f>
        <v/>
      </c>
      <c r="J13" s="2" t="str">
        <f t="shared" si="5"/>
        <v/>
      </c>
      <c r="K13" s="104" t="str">
        <f>IF(B13&lt;&gt;"",IF($G13&lt;5,VLOOKUP($A13,[0]!NOMENCLATURE_JFD,6,FALSE)*$D13*VLOOKUP($A13,[0]!NOMENCLATURE_JFD,2,FALSE)/1000,VLOOKUP($A13,[0]!NOMENCLATURE_JFF,6,FALSE)*$D13*VLOOKUP($A13,[0]!NOMENCLATURE_JFF,2,FALSE)/1000),"")</f>
        <v/>
      </c>
      <c r="L13" s="104" t="str">
        <f>IF(B13&lt;&gt;"",IF($G13&lt;5,VLOOKUP($A13,[0]!NOMENCLATURE_JFD,7,FALSE)*$D13*VLOOKUP($A13,[0]!NOMENCLATURE_JFD,2,FALSE)/1000,VLOOKUP($A13,[0]!NOMENCLATURE_JFF,7,FALSE)*$D13*VLOOKUP($A13,[0]!NOMENCLATURE_JFF,2,FALSE)/1000),"")</f>
        <v/>
      </c>
      <c r="M13" s="104" t="str">
        <f>IF(B13&lt;&gt;"",IF($G13&lt;5,VLOOKUP($A13,[0]!NOMENCLATURE_JFD,8,FALSE)*$D13*VLOOKUP($A13,[0]!NOMENCLATURE_JFD,2,FALSE)/1000,VLOOKUP($A13,[0]!NOMENCLATURE_JFF,8,FALSE)*$D13*VLOOKUP($A13,[0]!NOMENCLATURE_JFF,2,FALSE)/1000),"")</f>
        <v/>
      </c>
      <c r="N13" s="104" t="str">
        <f>IF(B13&lt;&gt;"",IF($G13&lt;5,VLOOKUP($A13,[0]!NOMENCLATURE_JFD,9,FALSE)*$D13*VLOOKUP($A13,[0]!NOMENCLATURE_JFD,2,FALSE)/1000,VLOOKUP($A13,[0]!NOMENCLATURE_JFF,9,FALSE)*$D13*VLOOKUP($A13,[0]!NOMENCLATURE_JFF,2,FALSE)/1000),"")</f>
        <v/>
      </c>
      <c r="O13" s="77" t="str">
        <f t="shared" si="6"/>
        <v/>
      </c>
      <c r="P13" s="77" t="str">
        <f t="shared" si="7"/>
        <v/>
      </c>
      <c r="Q13" s="77" t="str">
        <f t="shared" si="8"/>
        <v/>
      </c>
      <c r="R13" s="1" t="str">
        <f t="shared" si="9"/>
        <v/>
      </c>
      <c r="S13" s="1" t="str">
        <f t="shared" si="10"/>
        <v/>
      </c>
      <c r="T13" s="1" t="str">
        <f t="shared" si="11"/>
        <v/>
      </c>
      <c r="U13" s="1" t="str">
        <f t="shared" si="12"/>
        <v/>
      </c>
      <c r="V13" s="77" t="str">
        <f t="shared" si="13"/>
        <v/>
      </c>
      <c r="W13" s="77" t="str">
        <f t="shared" si="14"/>
        <v/>
      </c>
      <c r="X13" s="77" t="str">
        <f t="shared" si="15"/>
        <v/>
      </c>
      <c r="Y13" s="1" t="str">
        <f>IF(B13&lt;&gt;"",Paramétrage!K144,"")</f>
        <v/>
      </c>
      <c r="Z13" s="1" t="str">
        <f t="shared" si="16"/>
        <v/>
      </c>
      <c r="AA13" s="91" t="str">
        <f>IF(B13&lt;&gt;"",IF($G13&lt;4,VLOOKUP($A13,[0]!NOMENCLATURE_JFD,2,FALSE),VLOOKUP($A13,[0]!NOMENCLATURE_JFF,2,FALSE)),"")</f>
        <v/>
      </c>
      <c r="AB13" s="91" t="str">
        <f>IF(B13&lt;&gt;"",IF($G13&lt;4,VLOOKUP($A13,[0]!NOMENCLATURE_JFD,3,FALSE),VLOOKUP($A13,[0]!NOMENCLATURE_JFF,3,FALSE)),"")</f>
        <v/>
      </c>
      <c r="AC13" t="str">
        <f t="shared" si="17"/>
        <v/>
      </c>
      <c r="AD13" s="1" t="str">
        <f t="shared" si="18"/>
        <v/>
      </c>
    </row>
    <row r="14" spans="1:32" x14ac:dyDescent="0.35">
      <c r="A14" s="77" t="str">
        <f>IF(Paramétrage!H145&lt;&gt;"",Paramétrage!H145,"")</f>
        <v/>
      </c>
      <c r="B14" s="77" t="str">
        <f>IF(Paramétrage!J145&gt;0,Paramétrage!J145,"")</f>
        <v/>
      </c>
      <c r="C14" s="1" t="str">
        <f t="shared" si="0"/>
        <v/>
      </c>
      <c r="D14" s="77" t="str">
        <f>IF(B14&lt;&gt;"",IF($G14&lt;5,VLOOKUP($A14,[0]!NOMENCLATURE_JFD,4,FALSE),VLOOKUP($A14,[0]!NOMENCLATURE_JFF,4,FALSE))*IF($G14&lt;5,VLOOKUP($A14,[0]!NOMENCLATURE_JFD,5,FALSE),VLOOKUP($A14,[0]!NOMENCLATURE_JFF,5,FALSE))*I14,"")</f>
        <v/>
      </c>
      <c r="E14" s="252" t="str">
        <f t="shared" si="3"/>
        <v/>
      </c>
      <c r="F14" s="1" t="str">
        <f t="shared" si="4"/>
        <v/>
      </c>
      <c r="G14" s="1" t="str">
        <f>IF(B14&lt;&gt;"",Paramétrage!I145,"")</f>
        <v/>
      </c>
      <c r="H14" s="1" t="str">
        <f>IF(B14&lt;&gt;"",VLOOKUP(A14,[0]!NOMENCLATURE,4,FALSE),"")</f>
        <v/>
      </c>
      <c r="I14" s="1" t="str">
        <f>IF(B14&lt;&gt;"",LOOKUP(G14,Paramétrage!K$105:K$110,Paramétrage!I$105:I$110),"")</f>
        <v/>
      </c>
      <c r="J14" s="2" t="str">
        <f t="shared" si="5"/>
        <v/>
      </c>
      <c r="K14" s="104" t="str">
        <f>IF(B14&lt;&gt;"",IF($G14&lt;5,VLOOKUP($A14,[0]!NOMENCLATURE_JFD,6,FALSE)*$D14*VLOOKUP($A14,[0]!NOMENCLATURE_JFD,2,FALSE)/1000,VLOOKUP($A14,[0]!NOMENCLATURE_JFF,6,FALSE)*$D14*VLOOKUP($A14,[0]!NOMENCLATURE_JFF,2,FALSE)/1000),"")</f>
        <v/>
      </c>
      <c r="L14" s="104" t="str">
        <f>IF(B14&lt;&gt;"",IF($G14&lt;5,VLOOKUP($A14,[0]!NOMENCLATURE_JFD,7,FALSE)*$D14*VLOOKUP($A14,[0]!NOMENCLATURE_JFD,2,FALSE)/1000,VLOOKUP($A14,[0]!NOMENCLATURE_JFF,7,FALSE)*$D14*VLOOKUP($A14,[0]!NOMENCLATURE_JFF,2,FALSE)/1000),"")</f>
        <v/>
      </c>
      <c r="M14" s="104" t="str">
        <f>IF(B14&lt;&gt;"",IF($G14&lt;5,VLOOKUP($A14,[0]!NOMENCLATURE_JFD,8,FALSE)*$D14*VLOOKUP($A14,[0]!NOMENCLATURE_JFD,2,FALSE)/1000,VLOOKUP($A14,[0]!NOMENCLATURE_JFF,8,FALSE)*$D14*VLOOKUP($A14,[0]!NOMENCLATURE_JFF,2,FALSE)/1000),"")</f>
        <v/>
      </c>
      <c r="N14" s="104" t="str">
        <f>IF(B14&lt;&gt;"",IF($G14&lt;5,VLOOKUP($A14,[0]!NOMENCLATURE_JFD,9,FALSE)*$D14*VLOOKUP($A14,[0]!NOMENCLATURE_JFD,2,FALSE)/1000,VLOOKUP($A14,[0]!NOMENCLATURE_JFF,9,FALSE)*$D14*VLOOKUP($A14,[0]!NOMENCLATURE_JFF,2,FALSE)/1000),"")</f>
        <v/>
      </c>
      <c r="O14" s="77" t="str">
        <f t="shared" si="6"/>
        <v/>
      </c>
      <c r="P14" s="77" t="str">
        <f t="shared" si="7"/>
        <v/>
      </c>
      <c r="Q14" s="77" t="str">
        <f t="shared" si="8"/>
        <v/>
      </c>
      <c r="R14" s="1" t="str">
        <f t="shared" si="9"/>
        <v/>
      </c>
      <c r="S14" s="1" t="str">
        <f t="shared" si="10"/>
        <v/>
      </c>
      <c r="T14" s="1" t="str">
        <f t="shared" si="11"/>
        <v/>
      </c>
      <c r="U14" s="1" t="str">
        <f t="shared" si="12"/>
        <v/>
      </c>
      <c r="V14" s="77" t="str">
        <f t="shared" si="13"/>
        <v/>
      </c>
      <c r="W14" s="77" t="str">
        <f t="shared" si="14"/>
        <v/>
      </c>
      <c r="X14" s="77" t="str">
        <f t="shared" si="15"/>
        <v/>
      </c>
      <c r="Y14" s="1" t="str">
        <f>IF(B14&lt;&gt;"",Paramétrage!K145,"")</f>
        <v/>
      </c>
      <c r="Z14" s="1" t="str">
        <f t="shared" si="16"/>
        <v/>
      </c>
      <c r="AA14" s="91" t="str">
        <f>IF(B14&lt;&gt;"",IF($G14&lt;4,VLOOKUP($A14,[0]!NOMENCLATURE_JFD,2,FALSE),VLOOKUP($A14,[0]!NOMENCLATURE_JFF,2,FALSE)),"")</f>
        <v/>
      </c>
      <c r="AB14" s="91" t="str">
        <f>IF(B14&lt;&gt;"",IF($G14&lt;4,VLOOKUP($A14,[0]!NOMENCLATURE_JFD,3,FALSE),VLOOKUP($A14,[0]!NOMENCLATURE_JFF,3,FALSE)),"")</f>
        <v/>
      </c>
      <c r="AC14" t="str">
        <f t="shared" si="17"/>
        <v/>
      </c>
      <c r="AD14" s="1" t="str">
        <f t="shared" si="18"/>
        <v/>
      </c>
    </row>
    <row r="15" spans="1:32" x14ac:dyDescent="0.35">
      <c r="A15" s="77" t="str">
        <f>IF(Paramétrage!H146&lt;&gt;"",Paramétrage!H146,"")</f>
        <v/>
      </c>
      <c r="B15" s="77" t="str">
        <f>IF(Paramétrage!J146&gt;0,Paramétrage!J146,"")</f>
        <v/>
      </c>
      <c r="C15" s="1" t="str">
        <f t="shared" si="0"/>
        <v/>
      </c>
      <c r="D15" s="77" t="str">
        <f>IF(B15&lt;&gt;"",IF($G15&lt;5,VLOOKUP($A15,[0]!NOMENCLATURE_JFD,4,FALSE),VLOOKUP($A15,[0]!NOMENCLATURE_JFF,4,FALSE))*IF($G15&lt;5,VLOOKUP($A15,[0]!NOMENCLATURE_JFD,5,FALSE),VLOOKUP($A15,[0]!NOMENCLATURE_JFF,5,FALSE))*I15,"")</f>
        <v/>
      </c>
      <c r="E15" s="252" t="str">
        <f t="shared" si="3"/>
        <v/>
      </c>
      <c r="F15" s="1" t="str">
        <f t="shared" si="4"/>
        <v/>
      </c>
      <c r="G15" s="1" t="str">
        <f>IF(B15&lt;&gt;"",Paramétrage!I146,"")</f>
        <v/>
      </c>
      <c r="H15" s="1" t="str">
        <f>IF(B15&lt;&gt;"",VLOOKUP(A15,[0]!NOMENCLATURE,4,FALSE),"")</f>
        <v/>
      </c>
      <c r="I15" s="1" t="str">
        <f>IF(B15&lt;&gt;"",LOOKUP(G15,Paramétrage!K$105:K$110,Paramétrage!I$105:I$110),"")</f>
        <v/>
      </c>
      <c r="J15" s="2" t="str">
        <f t="shared" si="5"/>
        <v/>
      </c>
      <c r="K15" s="104" t="str">
        <f>IF(B15&lt;&gt;"",IF($G15&lt;5,VLOOKUP($A15,[0]!NOMENCLATURE_JFD,6,FALSE)*$D15*VLOOKUP($A15,[0]!NOMENCLATURE_JFD,2,FALSE)/1000,VLOOKUP($A15,[0]!NOMENCLATURE_JFF,6,FALSE)*$D15*VLOOKUP($A15,[0]!NOMENCLATURE_JFF,2,FALSE)/1000),"")</f>
        <v/>
      </c>
      <c r="L15" s="104" t="str">
        <f>IF(B15&lt;&gt;"",IF($G15&lt;5,VLOOKUP($A15,[0]!NOMENCLATURE_JFD,7,FALSE)*$D15*VLOOKUP($A15,[0]!NOMENCLATURE_JFD,2,FALSE)/1000,VLOOKUP($A15,[0]!NOMENCLATURE_JFF,7,FALSE)*$D15*VLOOKUP($A15,[0]!NOMENCLATURE_JFF,2,FALSE)/1000),"")</f>
        <v/>
      </c>
      <c r="M15" s="104" t="str">
        <f>IF(B15&lt;&gt;"",IF($G15&lt;5,VLOOKUP($A15,[0]!NOMENCLATURE_JFD,8,FALSE)*$D15*VLOOKUP($A15,[0]!NOMENCLATURE_JFD,2,FALSE)/1000,VLOOKUP($A15,[0]!NOMENCLATURE_JFF,8,FALSE)*$D15*VLOOKUP($A15,[0]!NOMENCLATURE_JFF,2,FALSE)/1000),"")</f>
        <v/>
      </c>
      <c r="N15" s="104" t="str">
        <f>IF(B15&lt;&gt;"",IF($G15&lt;5,VLOOKUP($A15,[0]!NOMENCLATURE_JFD,9,FALSE)*$D15*VLOOKUP($A15,[0]!NOMENCLATURE_JFD,2,FALSE)/1000,VLOOKUP($A15,[0]!NOMENCLATURE_JFF,9,FALSE)*$D15*VLOOKUP($A15,[0]!NOMENCLATURE_JFF,2,FALSE)/1000),"")</f>
        <v/>
      </c>
      <c r="O15" s="77" t="str">
        <f t="shared" si="6"/>
        <v/>
      </c>
      <c r="P15" s="77" t="str">
        <f t="shared" si="7"/>
        <v/>
      </c>
      <c r="Q15" s="77" t="str">
        <f t="shared" si="8"/>
        <v/>
      </c>
      <c r="R15" s="1" t="str">
        <f t="shared" si="9"/>
        <v/>
      </c>
      <c r="S15" s="1" t="str">
        <f t="shared" si="10"/>
        <v/>
      </c>
      <c r="T15" s="1" t="str">
        <f t="shared" si="11"/>
        <v/>
      </c>
      <c r="U15" s="1" t="str">
        <f t="shared" si="12"/>
        <v/>
      </c>
      <c r="V15" s="77" t="str">
        <f t="shared" si="13"/>
        <v/>
      </c>
      <c r="W15" s="77" t="str">
        <f t="shared" si="14"/>
        <v/>
      </c>
      <c r="X15" s="77" t="str">
        <f t="shared" si="15"/>
        <v/>
      </c>
      <c r="Y15" s="1" t="str">
        <f>IF(B15&lt;&gt;"",Paramétrage!K146,"")</f>
        <v/>
      </c>
      <c r="Z15" s="1" t="str">
        <f t="shared" si="16"/>
        <v/>
      </c>
      <c r="AA15" s="91" t="str">
        <f>IF(B15&lt;&gt;"",IF($G15&lt;4,VLOOKUP($A15,[0]!NOMENCLATURE_JFD,2,FALSE),VLOOKUP($A15,[0]!NOMENCLATURE_JFF,2,FALSE)),"")</f>
        <v/>
      </c>
      <c r="AB15" s="91" t="str">
        <f>IF(B15&lt;&gt;"",IF($G15&lt;4,VLOOKUP($A15,[0]!NOMENCLATURE_JFD,3,FALSE),VLOOKUP($A15,[0]!NOMENCLATURE_JFF,3,FALSE)),"")</f>
        <v/>
      </c>
      <c r="AC15" t="str">
        <f t="shared" si="17"/>
        <v/>
      </c>
      <c r="AD15" s="1" t="str">
        <f t="shared" si="18"/>
        <v/>
      </c>
    </row>
    <row r="16" spans="1:32" x14ac:dyDescent="0.35">
      <c r="A16" s="77" t="str">
        <f>IF(Paramétrage!H147&lt;&gt;"",Paramétrage!H147,"")</f>
        <v/>
      </c>
      <c r="B16" s="77" t="str">
        <f>IF(Paramétrage!J147&gt;0,Paramétrage!J147,"")</f>
        <v/>
      </c>
      <c r="C16" s="1" t="str">
        <f t="shared" si="0"/>
        <v/>
      </c>
      <c r="D16" s="77" t="str">
        <f>IF(B16&lt;&gt;"",IF($G16&lt;5,VLOOKUP($A16,[0]!NOMENCLATURE_JFD,4,FALSE),VLOOKUP($A16,[0]!NOMENCLATURE_JFF,4,FALSE))*IF($G16&lt;5,VLOOKUP($A16,[0]!NOMENCLATURE_JFD,5,FALSE),VLOOKUP($A16,[0]!NOMENCLATURE_JFF,5,FALSE))*I16,"")</f>
        <v/>
      </c>
      <c r="E16" s="252" t="str">
        <f t="shared" si="3"/>
        <v/>
      </c>
      <c r="F16" s="1" t="str">
        <f t="shared" si="4"/>
        <v/>
      </c>
      <c r="G16" s="1" t="str">
        <f>IF(B16&lt;&gt;"",Paramétrage!I147,"")</f>
        <v/>
      </c>
      <c r="H16" s="1" t="str">
        <f>IF(B16&lt;&gt;"",VLOOKUP(A16,[0]!NOMENCLATURE,4,FALSE),"")</f>
        <v/>
      </c>
      <c r="I16" s="1" t="str">
        <f>IF(B16&lt;&gt;"",LOOKUP(G16,Paramétrage!K$105:K$110,Paramétrage!I$105:I$110),"")</f>
        <v/>
      </c>
      <c r="J16" s="2" t="str">
        <f t="shared" si="5"/>
        <v/>
      </c>
      <c r="K16" s="104" t="str">
        <f>IF(B16&lt;&gt;"",IF($G16&lt;5,VLOOKUP($A16,[0]!NOMENCLATURE_JFD,6,FALSE)*$D16*VLOOKUP($A16,[0]!NOMENCLATURE_JFD,2,FALSE)/1000,VLOOKUP($A16,[0]!NOMENCLATURE_JFF,6,FALSE)*$D16*VLOOKUP($A16,[0]!NOMENCLATURE_JFF,2,FALSE)/1000),"")</f>
        <v/>
      </c>
      <c r="L16" s="104" t="str">
        <f>IF(B16&lt;&gt;"",IF($G16&lt;5,VLOOKUP($A16,[0]!NOMENCLATURE_JFD,7,FALSE)*$D16*VLOOKUP($A16,[0]!NOMENCLATURE_JFD,2,FALSE)/1000,VLOOKUP($A16,[0]!NOMENCLATURE_JFF,7,FALSE)*$D16*VLOOKUP($A16,[0]!NOMENCLATURE_JFF,2,FALSE)/1000),"")</f>
        <v/>
      </c>
      <c r="M16" s="104" t="str">
        <f>IF(B16&lt;&gt;"",IF($G16&lt;5,VLOOKUP($A16,[0]!NOMENCLATURE_JFD,8,FALSE)*$D16*VLOOKUP($A16,[0]!NOMENCLATURE_JFD,2,FALSE)/1000,VLOOKUP($A16,[0]!NOMENCLATURE_JFF,8,FALSE)*$D16*VLOOKUP($A16,[0]!NOMENCLATURE_JFF,2,FALSE)/1000),"")</f>
        <v/>
      </c>
      <c r="N16" s="104" t="str">
        <f>IF(B16&lt;&gt;"",IF($G16&lt;5,VLOOKUP($A16,[0]!NOMENCLATURE_JFD,9,FALSE)*$D16*VLOOKUP($A16,[0]!NOMENCLATURE_JFD,2,FALSE)/1000,VLOOKUP($A16,[0]!NOMENCLATURE_JFF,9,FALSE)*$D16*VLOOKUP($A16,[0]!NOMENCLATURE_JFF,2,FALSE)/1000),"")</f>
        <v/>
      </c>
      <c r="O16" s="77" t="str">
        <f t="shared" si="6"/>
        <v/>
      </c>
      <c r="P16" s="77" t="str">
        <f t="shared" si="7"/>
        <v/>
      </c>
      <c r="Q16" s="77" t="str">
        <f t="shared" si="8"/>
        <v/>
      </c>
      <c r="R16" s="1" t="str">
        <f t="shared" si="9"/>
        <v/>
      </c>
      <c r="S16" s="1" t="str">
        <f t="shared" si="10"/>
        <v/>
      </c>
      <c r="T16" s="1" t="str">
        <f t="shared" si="11"/>
        <v/>
      </c>
      <c r="U16" s="1" t="str">
        <f t="shared" si="12"/>
        <v/>
      </c>
      <c r="V16" s="77" t="str">
        <f t="shared" si="13"/>
        <v/>
      </c>
      <c r="W16" s="77" t="str">
        <f t="shared" si="14"/>
        <v/>
      </c>
      <c r="X16" s="77" t="str">
        <f t="shared" si="15"/>
        <v/>
      </c>
      <c r="Y16" s="1" t="str">
        <f>IF(B16&lt;&gt;"",Paramétrage!K147,"")</f>
        <v/>
      </c>
      <c r="Z16" s="1" t="str">
        <f t="shared" si="16"/>
        <v/>
      </c>
      <c r="AA16" s="91" t="str">
        <f>IF(B16&lt;&gt;"",IF($G16&lt;4,VLOOKUP($A16,[0]!NOMENCLATURE_JFD,2,FALSE),VLOOKUP($A16,[0]!NOMENCLATURE_JFF,2,FALSE)),"")</f>
        <v/>
      </c>
      <c r="AB16" s="91" t="str">
        <f>IF(B16&lt;&gt;"",IF($G16&lt;4,VLOOKUP($A16,[0]!NOMENCLATURE_JFD,3,FALSE),VLOOKUP($A16,[0]!NOMENCLATURE_JFF,3,FALSE)),"")</f>
        <v/>
      </c>
      <c r="AC16" t="str">
        <f t="shared" si="17"/>
        <v/>
      </c>
      <c r="AD16" s="1" t="str">
        <f t="shared" si="18"/>
        <v/>
      </c>
    </row>
    <row r="17" spans="1:30" x14ac:dyDescent="0.35">
      <c r="A17" s="77" t="str">
        <f>IF(Paramétrage!H148&lt;&gt;"",Paramétrage!H148,"")</f>
        <v/>
      </c>
      <c r="B17" s="77" t="str">
        <f>IF(Paramétrage!J148&gt;0,Paramétrage!J148,"")</f>
        <v/>
      </c>
      <c r="C17" s="1" t="str">
        <f t="shared" si="0"/>
        <v/>
      </c>
      <c r="D17" s="77" t="str">
        <f>IF(B17&lt;&gt;"",IF($G17&lt;5,VLOOKUP($A17,[0]!NOMENCLATURE_JFD,4,FALSE),VLOOKUP($A17,[0]!NOMENCLATURE_JFF,4,FALSE))*IF($G17&lt;5,VLOOKUP($A17,[0]!NOMENCLATURE_JFD,5,FALSE),VLOOKUP($A17,[0]!NOMENCLATURE_JFF,5,FALSE))*I17,"")</f>
        <v/>
      </c>
      <c r="E17" s="252" t="str">
        <f t="shared" si="3"/>
        <v/>
      </c>
      <c r="F17" s="1" t="str">
        <f t="shared" si="4"/>
        <v/>
      </c>
      <c r="G17" s="1" t="str">
        <f>IF(B17&lt;&gt;"",Paramétrage!I148,"")</f>
        <v/>
      </c>
      <c r="H17" s="1" t="str">
        <f>IF(B17&lt;&gt;"",VLOOKUP(A17,[0]!NOMENCLATURE,4,FALSE),"")</f>
        <v/>
      </c>
      <c r="I17" s="1" t="str">
        <f>IF(B17&lt;&gt;"",LOOKUP(G17,Paramétrage!K$105:K$110,Paramétrage!I$105:I$110),"")</f>
        <v/>
      </c>
      <c r="J17" s="2" t="str">
        <f t="shared" si="5"/>
        <v/>
      </c>
      <c r="K17" s="104" t="str">
        <f>IF(B17&lt;&gt;"",IF($G17&lt;5,VLOOKUP($A17,[0]!NOMENCLATURE_JFD,6,FALSE)*$D17*VLOOKUP($A17,[0]!NOMENCLATURE_JFD,2,FALSE)/1000,VLOOKUP($A17,[0]!NOMENCLATURE_JFF,6,FALSE)*$D17*VLOOKUP($A17,[0]!NOMENCLATURE_JFF,2,FALSE)/1000),"")</f>
        <v/>
      </c>
      <c r="L17" s="104" t="str">
        <f>IF(B17&lt;&gt;"",IF($G17&lt;5,VLOOKUP($A17,[0]!NOMENCLATURE_JFD,7,FALSE)*$D17*VLOOKUP($A17,[0]!NOMENCLATURE_JFD,2,FALSE)/1000,VLOOKUP($A17,[0]!NOMENCLATURE_JFF,7,FALSE)*$D17*VLOOKUP($A17,[0]!NOMENCLATURE_JFF,2,FALSE)/1000),"")</f>
        <v/>
      </c>
      <c r="M17" s="104" t="str">
        <f>IF(B17&lt;&gt;"",IF($G17&lt;5,VLOOKUP($A17,[0]!NOMENCLATURE_JFD,8,FALSE)*$D17*VLOOKUP($A17,[0]!NOMENCLATURE_JFD,2,FALSE)/1000,VLOOKUP($A17,[0]!NOMENCLATURE_JFF,8,FALSE)*$D17*VLOOKUP($A17,[0]!NOMENCLATURE_JFF,2,FALSE)/1000),"")</f>
        <v/>
      </c>
      <c r="N17" s="104" t="str">
        <f>IF(B17&lt;&gt;"",IF($G17&lt;5,VLOOKUP($A17,[0]!NOMENCLATURE_JFD,9,FALSE)*$D17*VLOOKUP($A17,[0]!NOMENCLATURE_JFD,2,FALSE)/1000,VLOOKUP($A17,[0]!NOMENCLATURE_JFF,9,FALSE)*$D17*VLOOKUP($A17,[0]!NOMENCLATURE_JFF,2,FALSE)/1000),"")</f>
        <v/>
      </c>
      <c r="O17" s="77" t="str">
        <f t="shared" si="6"/>
        <v/>
      </c>
      <c r="P17" s="77" t="str">
        <f t="shared" si="7"/>
        <v/>
      </c>
      <c r="Q17" s="77" t="str">
        <f t="shared" si="8"/>
        <v/>
      </c>
      <c r="R17" s="1" t="str">
        <f t="shared" si="9"/>
        <v/>
      </c>
      <c r="S17" s="1" t="str">
        <f t="shared" si="10"/>
        <v/>
      </c>
      <c r="T17" s="1" t="str">
        <f t="shared" si="11"/>
        <v/>
      </c>
      <c r="U17" s="1" t="str">
        <f t="shared" si="12"/>
        <v/>
      </c>
      <c r="V17" s="77" t="str">
        <f t="shared" si="13"/>
        <v/>
      </c>
      <c r="W17" s="77" t="str">
        <f t="shared" si="14"/>
        <v/>
      </c>
      <c r="X17" s="77" t="str">
        <f t="shared" si="15"/>
        <v/>
      </c>
      <c r="Y17" s="1" t="str">
        <f>IF(B17&lt;&gt;"",Paramétrage!K148,"")</f>
        <v/>
      </c>
      <c r="Z17" s="1" t="str">
        <f t="shared" si="16"/>
        <v/>
      </c>
      <c r="AA17" s="91" t="str">
        <f>IF(B17&lt;&gt;"",IF($G17&lt;4,VLOOKUP($A17,[0]!NOMENCLATURE_JFD,2,FALSE),VLOOKUP($A17,[0]!NOMENCLATURE_JFF,2,FALSE)),"")</f>
        <v/>
      </c>
      <c r="AB17" s="91" t="str">
        <f>IF(B17&lt;&gt;"",IF($G17&lt;4,VLOOKUP($A17,[0]!NOMENCLATURE_JFD,3,FALSE),VLOOKUP($A17,[0]!NOMENCLATURE_JFF,3,FALSE)),"")</f>
        <v/>
      </c>
      <c r="AC17" t="str">
        <f t="shared" si="17"/>
        <v/>
      </c>
      <c r="AD17" s="1" t="str">
        <f t="shared" si="18"/>
        <v/>
      </c>
    </row>
    <row r="18" spans="1:30" x14ac:dyDescent="0.35">
      <c r="A18" s="77" t="str">
        <f>IF(Paramétrage!H149&lt;&gt;"",Paramétrage!H149,"")</f>
        <v/>
      </c>
      <c r="B18" s="77" t="str">
        <f>IF(Paramétrage!J149&gt;0,Paramétrage!J149,"")</f>
        <v/>
      </c>
      <c r="C18" s="1" t="str">
        <f t="shared" si="0"/>
        <v/>
      </c>
      <c r="D18" s="77" t="str">
        <f>IF(B18&lt;&gt;"",IF($G18&lt;5,VLOOKUP($A18,[0]!NOMENCLATURE_JFD,4,FALSE),VLOOKUP($A18,[0]!NOMENCLATURE_JFF,4,FALSE))*IF($G18&lt;5,VLOOKUP($A18,[0]!NOMENCLATURE_JFD,5,FALSE),VLOOKUP($A18,[0]!NOMENCLATURE_JFF,5,FALSE))*I18,"")</f>
        <v/>
      </c>
      <c r="E18" s="252" t="str">
        <f t="shared" si="3"/>
        <v/>
      </c>
      <c r="F18" s="1" t="str">
        <f t="shared" si="4"/>
        <v/>
      </c>
      <c r="G18" s="1" t="str">
        <f>IF(B18&lt;&gt;"",Paramétrage!I149,"")</f>
        <v/>
      </c>
      <c r="H18" s="1" t="str">
        <f>IF(B18&lt;&gt;"",VLOOKUP(A18,[0]!NOMENCLATURE,4,FALSE),"")</f>
        <v/>
      </c>
      <c r="I18" s="1" t="str">
        <f>IF(B18&lt;&gt;"",LOOKUP(G18,Paramétrage!K$105:K$110,Paramétrage!I$105:I$110),"")</f>
        <v/>
      </c>
      <c r="J18" s="2" t="str">
        <f t="shared" si="5"/>
        <v/>
      </c>
      <c r="K18" s="104" t="str">
        <f>IF(B18&lt;&gt;"",IF($G18&lt;5,VLOOKUP($A18,[0]!NOMENCLATURE_JFD,6,FALSE)*$D18*VLOOKUP($A18,[0]!NOMENCLATURE_JFD,2,FALSE)/1000,VLOOKUP($A18,[0]!NOMENCLATURE_JFF,6,FALSE)*$D18*VLOOKUP($A18,[0]!NOMENCLATURE_JFF,2,FALSE)/1000),"")</f>
        <v/>
      </c>
      <c r="L18" s="104" t="str">
        <f>IF(B18&lt;&gt;"",IF($G18&lt;5,VLOOKUP($A18,[0]!NOMENCLATURE_JFD,7,FALSE)*$D18*VLOOKUP($A18,[0]!NOMENCLATURE_JFD,2,FALSE)/1000,VLOOKUP($A18,[0]!NOMENCLATURE_JFF,7,FALSE)*$D18*VLOOKUP($A18,[0]!NOMENCLATURE_JFF,2,FALSE)/1000),"")</f>
        <v/>
      </c>
      <c r="M18" s="104" t="str">
        <f>IF(B18&lt;&gt;"",IF($G18&lt;5,VLOOKUP($A18,[0]!NOMENCLATURE_JFD,8,FALSE)*$D18*VLOOKUP($A18,[0]!NOMENCLATURE_JFD,2,FALSE)/1000,VLOOKUP($A18,[0]!NOMENCLATURE_JFF,8,FALSE)*$D18*VLOOKUP($A18,[0]!NOMENCLATURE_JFF,2,FALSE)/1000),"")</f>
        <v/>
      </c>
      <c r="N18" s="104" t="str">
        <f>IF(B18&lt;&gt;"",IF($G18&lt;5,VLOOKUP($A18,[0]!NOMENCLATURE_JFD,9,FALSE)*$D18*VLOOKUP($A18,[0]!NOMENCLATURE_JFD,2,FALSE)/1000,VLOOKUP($A18,[0]!NOMENCLATURE_JFF,9,FALSE)*$D18*VLOOKUP($A18,[0]!NOMENCLATURE_JFF,2,FALSE)/1000),"")</f>
        <v/>
      </c>
      <c r="O18" s="77" t="str">
        <f t="shared" si="6"/>
        <v/>
      </c>
      <c r="P18" s="77" t="str">
        <f t="shared" si="7"/>
        <v/>
      </c>
      <c r="Q18" s="77" t="str">
        <f t="shared" si="8"/>
        <v/>
      </c>
      <c r="R18" s="1" t="str">
        <f t="shared" si="9"/>
        <v/>
      </c>
      <c r="S18" s="1" t="str">
        <f t="shared" si="10"/>
        <v/>
      </c>
      <c r="T18" s="1" t="str">
        <f t="shared" si="11"/>
        <v/>
      </c>
      <c r="U18" s="1" t="str">
        <f t="shared" si="12"/>
        <v/>
      </c>
      <c r="V18" s="77" t="str">
        <f t="shared" si="13"/>
        <v/>
      </c>
      <c r="W18" s="77" t="str">
        <f t="shared" si="14"/>
        <v/>
      </c>
      <c r="X18" s="77" t="str">
        <f t="shared" si="15"/>
        <v/>
      </c>
      <c r="Y18" s="1" t="str">
        <f>IF(B18&lt;&gt;"",Paramétrage!K149,"")</f>
        <v/>
      </c>
      <c r="Z18" s="1" t="str">
        <f t="shared" si="16"/>
        <v/>
      </c>
      <c r="AA18" s="91" t="str">
        <f>IF(B18&lt;&gt;"",IF($G18&lt;4,VLOOKUP($A18,[0]!NOMENCLATURE_JFD,2,FALSE),VLOOKUP($A18,[0]!NOMENCLATURE_JFF,2,FALSE)),"")</f>
        <v/>
      </c>
      <c r="AB18" s="91" t="str">
        <f>IF(B18&lt;&gt;"",IF($G18&lt;4,VLOOKUP($A18,[0]!NOMENCLATURE_JFD,3,FALSE),VLOOKUP($A18,[0]!NOMENCLATURE_JFF,3,FALSE)),"")</f>
        <v/>
      </c>
      <c r="AC18" t="str">
        <f t="shared" si="17"/>
        <v/>
      </c>
      <c r="AD18" s="1" t="str">
        <f t="shared" si="18"/>
        <v/>
      </c>
    </row>
    <row r="19" spans="1:30" x14ac:dyDescent="0.35">
      <c r="A19" s="77" t="str">
        <f>IF(Paramétrage!H150&lt;&gt;"",Paramétrage!H150,"")</f>
        <v/>
      </c>
      <c r="B19" s="77" t="str">
        <f>IF(Paramétrage!J150&gt;0,Paramétrage!J150,"")</f>
        <v/>
      </c>
      <c r="C19" s="1" t="str">
        <f t="shared" si="0"/>
        <v/>
      </c>
      <c r="D19" s="77" t="str">
        <f>IF(B19&lt;&gt;"",IF($G19&lt;5,VLOOKUP($A19,[0]!NOMENCLATURE_JFD,4,FALSE),VLOOKUP($A19,[0]!NOMENCLATURE_JFF,4,FALSE))*IF($G19&lt;5,VLOOKUP($A19,[0]!NOMENCLATURE_JFD,5,FALSE),VLOOKUP($A19,[0]!NOMENCLATURE_JFF,5,FALSE))*I19,"")</f>
        <v/>
      </c>
      <c r="E19" s="252" t="str">
        <f t="shared" si="3"/>
        <v/>
      </c>
      <c r="F19" s="1" t="str">
        <f t="shared" si="4"/>
        <v/>
      </c>
      <c r="G19" s="1" t="str">
        <f>IF(B19&lt;&gt;"",Paramétrage!I150,"")</f>
        <v/>
      </c>
      <c r="H19" s="1" t="str">
        <f>IF(B19&lt;&gt;"",VLOOKUP(A19,[0]!NOMENCLATURE,4,FALSE),"")</f>
        <v/>
      </c>
      <c r="I19" s="1" t="str">
        <f>IF(B19&lt;&gt;"",LOOKUP(G19,Paramétrage!K$105:K$110,Paramétrage!I$105:I$110),"")</f>
        <v/>
      </c>
      <c r="J19" s="2" t="str">
        <f t="shared" si="5"/>
        <v/>
      </c>
      <c r="K19" s="104" t="str">
        <f>IF(B19&lt;&gt;"",IF($G19&lt;5,VLOOKUP($A19,[0]!NOMENCLATURE_JFD,6,FALSE)*$D19*VLOOKUP($A19,[0]!NOMENCLATURE_JFD,2,FALSE)/1000,VLOOKUP($A19,[0]!NOMENCLATURE_JFF,6,FALSE)*$D19*VLOOKUP($A19,[0]!NOMENCLATURE_JFF,2,FALSE)/1000),"")</f>
        <v/>
      </c>
      <c r="L19" s="104" t="str">
        <f>IF(B19&lt;&gt;"",IF($G19&lt;5,VLOOKUP($A19,[0]!NOMENCLATURE_JFD,7,FALSE)*$D19*VLOOKUP($A19,[0]!NOMENCLATURE_JFD,2,FALSE)/1000,VLOOKUP($A19,[0]!NOMENCLATURE_JFF,7,FALSE)*$D19*VLOOKUP($A19,[0]!NOMENCLATURE_JFF,2,FALSE)/1000),"")</f>
        <v/>
      </c>
      <c r="M19" s="104" t="str">
        <f>IF(B19&lt;&gt;"",IF($G19&lt;5,VLOOKUP($A19,[0]!NOMENCLATURE_JFD,8,FALSE)*$D19*VLOOKUP($A19,[0]!NOMENCLATURE_JFD,2,FALSE)/1000,VLOOKUP($A19,[0]!NOMENCLATURE_JFF,8,FALSE)*$D19*VLOOKUP($A19,[0]!NOMENCLATURE_JFF,2,FALSE)/1000),"")</f>
        <v/>
      </c>
      <c r="N19" s="104" t="str">
        <f>IF(B19&lt;&gt;"",IF($G19&lt;5,VLOOKUP($A19,[0]!NOMENCLATURE_JFD,9,FALSE)*$D19*VLOOKUP($A19,[0]!NOMENCLATURE_JFD,2,FALSE)/1000,VLOOKUP($A19,[0]!NOMENCLATURE_JFF,9,FALSE)*$D19*VLOOKUP($A19,[0]!NOMENCLATURE_JFF,2,FALSE)/1000),"")</f>
        <v/>
      </c>
      <c r="O19" s="77" t="str">
        <f t="shared" si="6"/>
        <v/>
      </c>
      <c r="P19" s="77" t="str">
        <f t="shared" si="7"/>
        <v/>
      </c>
      <c r="Q19" s="77" t="str">
        <f t="shared" si="8"/>
        <v/>
      </c>
      <c r="R19" s="1" t="str">
        <f t="shared" si="9"/>
        <v/>
      </c>
      <c r="S19" s="1" t="str">
        <f t="shared" si="10"/>
        <v/>
      </c>
      <c r="T19" s="1" t="str">
        <f t="shared" si="11"/>
        <v/>
      </c>
      <c r="U19" s="1" t="str">
        <f t="shared" si="12"/>
        <v/>
      </c>
      <c r="V19" s="77" t="str">
        <f t="shared" si="13"/>
        <v/>
      </c>
      <c r="W19" s="77" t="str">
        <f t="shared" si="14"/>
        <v/>
      </c>
      <c r="X19" s="77" t="str">
        <f t="shared" si="15"/>
        <v/>
      </c>
      <c r="Y19" s="1" t="str">
        <f>IF(B19&lt;&gt;"",Paramétrage!K150,"")</f>
        <v/>
      </c>
      <c r="Z19" s="1" t="str">
        <f t="shared" si="16"/>
        <v/>
      </c>
      <c r="AA19" s="91" t="str">
        <f>IF(B19&lt;&gt;"",IF($G19&lt;4,VLOOKUP($A19,[0]!NOMENCLATURE_JFD,2,FALSE),VLOOKUP($A19,[0]!NOMENCLATURE_JFF,2,FALSE)),"")</f>
        <v/>
      </c>
      <c r="AB19" s="91" t="str">
        <f>IF(B19&lt;&gt;"",IF($G19&lt;4,VLOOKUP($A19,[0]!NOMENCLATURE_JFD,3,FALSE),VLOOKUP($A19,[0]!NOMENCLATURE_JFF,3,FALSE)),"")</f>
        <v/>
      </c>
      <c r="AC19" t="str">
        <f t="shared" si="17"/>
        <v/>
      </c>
      <c r="AD19" s="1" t="str">
        <f t="shared" si="18"/>
        <v/>
      </c>
    </row>
    <row r="20" spans="1:30" x14ac:dyDescent="0.35">
      <c r="A20" s="77" t="str">
        <f>IF(Paramétrage!H151&lt;&gt;"",Paramétrage!H151,"")</f>
        <v/>
      </c>
      <c r="B20" s="77" t="str">
        <f>IF(Paramétrage!J151&gt;0,Paramétrage!J151,"")</f>
        <v/>
      </c>
      <c r="C20" s="1" t="str">
        <f t="shared" si="0"/>
        <v/>
      </c>
      <c r="D20" s="77" t="str">
        <f>IF(B20&lt;&gt;"",IF($G20&lt;5,VLOOKUP($A20,[0]!NOMENCLATURE_JFD,4,FALSE),VLOOKUP($A20,[0]!NOMENCLATURE_JFF,4,FALSE))*IF($G20&lt;5,VLOOKUP($A20,[0]!NOMENCLATURE_JFD,5,FALSE),VLOOKUP($A20,[0]!NOMENCLATURE_JFF,5,FALSE))*I20,"")</f>
        <v/>
      </c>
      <c r="E20" s="252" t="str">
        <f t="shared" si="3"/>
        <v/>
      </c>
      <c r="F20" s="1" t="str">
        <f t="shared" si="4"/>
        <v/>
      </c>
      <c r="G20" s="1" t="str">
        <f>IF(B20&lt;&gt;"",Paramétrage!I151,"")</f>
        <v/>
      </c>
      <c r="H20" s="1" t="str">
        <f>IF(B20&lt;&gt;"",VLOOKUP(A20,[0]!NOMENCLATURE,4,FALSE),"")</f>
        <v/>
      </c>
      <c r="I20" s="1" t="str">
        <f>IF(B20&lt;&gt;"",LOOKUP(G20,Paramétrage!K$105:K$110,Paramétrage!I$105:I$110),"")</f>
        <v/>
      </c>
      <c r="J20" s="2" t="str">
        <f t="shared" si="5"/>
        <v/>
      </c>
      <c r="K20" s="104" t="str">
        <f>IF(B20&lt;&gt;"",IF($G20&lt;5,VLOOKUP($A20,[0]!NOMENCLATURE_JFD,6,FALSE)*$D20*VLOOKUP($A20,[0]!NOMENCLATURE_JFD,2,FALSE)/1000,VLOOKUP($A20,[0]!NOMENCLATURE_JFF,6,FALSE)*$D20*VLOOKUP($A20,[0]!NOMENCLATURE_JFF,2,FALSE)/1000),"")</f>
        <v/>
      </c>
      <c r="L20" s="104" t="str">
        <f>IF(B20&lt;&gt;"",IF($G20&lt;5,VLOOKUP($A20,[0]!NOMENCLATURE_JFD,7,FALSE)*$D20*VLOOKUP($A20,[0]!NOMENCLATURE_JFD,2,FALSE)/1000,VLOOKUP($A20,[0]!NOMENCLATURE_JFF,7,FALSE)*$D20*VLOOKUP($A20,[0]!NOMENCLATURE_JFF,2,FALSE)/1000),"")</f>
        <v/>
      </c>
      <c r="M20" s="104" t="str">
        <f>IF(B20&lt;&gt;"",IF($G20&lt;5,VLOOKUP($A20,[0]!NOMENCLATURE_JFD,8,FALSE)*$D20*VLOOKUP($A20,[0]!NOMENCLATURE_JFD,2,FALSE)/1000,VLOOKUP($A20,[0]!NOMENCLATURE_JFF,8,FALSE)*$D20*VLOOKUP($A20,[0]!NOMENCLATURE_JFF,2,FALSE)/1000),"")</f>
        <v/>
      </c>
      <c r="N20" s="104" t="str">
        <f>IF(B20&lt;&gt;"",IF($G20&lt;5,VLOOKUP($A20,[0]!NOMENCLATURE_JFD,9,FALSE)*$D20*VLOOKUP($A20,[0]!NOMENCLATURE_JFD,2,FALSE)/1000,VLOOKUP($A20,[0]!NOMENCLATURE_JFF,9,FALSE)*$D20*VLOOKUP($A20,[0]!NOMENCLATURE_JFF,2,FALSE)/1000),"")</f>
        <v/>
      </c>
      <c r="O20" s="77" t="str">
        <f t="shared" si="6"/>
        <v/>
      </c>
      <c r="P20" s="77" t="str">
        <f t="shared" si="7"/>
        <v/>
      </c>
      <c r="Q20" s="77" t="str">
        <f t="shared" si="8"/>
        <v/>
      </c>
      <c r="R20" s="1" t="str">
        <f t="shared" si="9"/>
        <v/>
      </c>
      <c r="S20" s="1" t="str">
        <f t="shared" si="10"/>
        <v/>
      </c>
      <c r="T20" s="1" t="str">
        <f t="shared" si="11"/>
        <v/>
      </c>
      <c r="U20" s="1" t="str">
        <f t="shared" si="12"/>
        <v/>
      </c>
      <c r="V20" s="77" t="str">
        <f t="shared" si="13"/>
        <v/>
      </c>
      <c r="W20" s="77" t="str">
        <f t="shared" si="14"/>
        <v/>
      </c>
      <c r="X20" s="77" t="str">
        <f t="shared" si="15"/>
        <v/>
      </c>
      <c r="Y20" s="1" t="str">
        <f>IF(B20&lt;&gt;"",Paramétrage!K151,"")</f>
        <v/>
      </c>
      <c r="Z20" s="1" t="str">
        <f t="shared" si="16"/>
        <v/>
      </c>
      <c r="AA20" s="91" t="str">
        <f>IF(B20&lt;&gt;"",IF($G20&lt;4,VLOOKUP($A20,[0]!NOMENCLATURE_JFD,2,FALSE),VLOOKUP($A20,[0]!NOMENCLATURE_JFF,2,FALSE)),"")</f>
        <v/>
      </c>
      <c r="AB20" s="91" t="str">
        <f>IF(B20&lt;&gt;"",IF($G20&lt;4,VLOOKUP($A20,[0]!NOMENCLATURE_JFD,3,FALSE),VLOOKUP($A20,[0]!NOMENCLATURE_JFF,3,FALSE)),"")</f>
        <v/>
      </c>
      <c r="AC20" t="str">
        <f t="shared" si="17"/>
        <v/>
      </c>
      <c r="AD20" s="1" t="str">
        <f t="shared" si="18"/>
        <v/>
      </c>
    </row>
    <row r="21" spans="1:30" x14ac:dyDescent="0.35">
      <c r="A21" s="77" t="str">
        <f>IF(Paramétrage!H152&lt;&gt;"",Paramétrage!H152,"")</f>
        <v/>
      </c>
      <c r="B21" s="77" t="str">
        <f>IF(Paramétrage!J152&gt;0,Paramétrage!J152,"")</f>
        <v/>
      </c>
      <c r="C21" s="1" t="str">
        <f t="shared" si="0"/>
        <v/>
      </c>
      <c r="D21" s="77" t="str">
        <f>IF(B21&lt;&gt;"",IF($G21&lt;5,VLOOKUP($A21,[0]!NOMENCLATURE_JFD,4,FALSE),VLOOKUP($A21,[0]!NOMENCLATURE_JFF,4,FALSE))*IF($G21&lt;5,VLOOKUP($A21,[0]!NOMENCLATURE_JFD,5,FALSE),VLOOKUP($A21,[0]!NOMENCLATURE_JFF,5,FALSE))*I21,"")</f>
        <v/>
      </c>
      <c r="E21" s="252" t="str">
        <f t="shared" si="3"/>
        <v/>
      </c>
      <c r="F21" s="1" t="str">
        <f t="shared" si="4"/>
        <v/>
      </c>
      <c r="G21" s="1" t="str">
        <f>IF(B21&lt;&gt;"",Paramétrage!I152,"")</f>
        <v/>
      </c>
      <c r="H21" s="1" t="str">
        <f>IF(B21&lt;&gt;"",VLOOKUP(A21,[0]!NOMENCLATURE,4,FALSE),"")</f>
        <v/>
      </c>
      <c r="I21" s="1" t="str">
        <f>IF(B21&lt;&gt;"",LOOKUP(G21,Paramétrage!K$105:K$110,Paramétrage!I$105:I$110),"")</f>
        <v/>
      </c>
      <c r="J21" s="2" t="str">
        <f t="shared" si="5"/>
        <v/>
      </c>
      <c r="K21" s="104" t="str">
        <f>IF(B21&lt;&gt;"",IF($G21&lt;5,VLOOKUP($A21,[0]!NOMENCLATURE_JFD,6,FALSE)*$D21*VLOOKUP($A21,[0]!NOMENCLATURE_JFD,2,FALSE)/1000,VLOOKUP($A21,[0]!NOMENCLATURE_JFF,6,FALSE)*$D21*VLOOKUP($A21,[0]!NOMENCLATURE_JFF,2,FALSE)/1000),"")</f>
        <v/>
      </c>
      <c r="L21" s="104" t="str">
        <f>IF(B21&lt;&gt;"",IF($G21&lt;5,VLOOKUP($A21,[0]!NOMENCLATURE_JFD,7,FALSE)*$D21*VLOOKUP($A21,[0]!NOMENCLATURE_JFD,2,FALSE)/1000,VLOOKUP($A21,[0]!NOMENCLATURE_JFF,7,FALSE)*$D21*VLOOKUP($A21,[0]!NOMENCLATURE_JFF,2,FALSE)/1000),"")</f>
        <v/>
      </c>
      <c r="M21" s="104" t="str">
        <f>IF(B21&lt;&gt;"",IF($G21&lt;5,VLOOKUP($A21,[0]!NOMENCLATURE_JFD,8,FALSE)*$D21*VLOOKUP($A21,[0]!NOMENCLATURE_JFD,2,FALSE)/1000,VLOOKUP($A21,[0]!NOMENCLATURE_JFF,8,FALSE)*$D21*VLOOKUP($A21,[0]!NOMENCLATURE_JFF,2,FALSE)/1000),"")</f>
        <v/>
      </c>
      <c r="N21" s="104" t="str">
        <f>IF(B21&lt;&gt;"",IF($G21&lt;5,VLOOKUP($A21,[0]!NOMENCLATURE_JFD,9,FALSE)*$D21*VLOOKUP($A21,[0]!NOMENCLATURE_JFD,2,FALSE)/1000,VLOOKUP($A21,[0]!NOMENCLATURE_JFF,9,FALSE)*$D21*VLOOKUP($A21,[0]!NOMENCLATURE_JFF,2,FALSE)/1000),"")</f>
        <v/>
      </c>
      <c r="O21" s="77" t="str">
        <f t="shared" si="6"/>
        <v/>
      </c>
      <c r="P21" s="77" t="str">
        <f t="shared" si="7"/>
        <v/>
      </c>
      <c r="Q21" s="77" t="str">
        <f t="shared" si="8"/>
        <v/>
      </c>
      <c r="R21" s="1" t="str">
        <f t="shared" si="9"/>
        <v/>
      </c>
      <c r="S21" s="1" t="str">
        <f t="shared" si="10"/>
        <v/>
      </c>
      <c r="T21" s="1" t="str">
        <f t="shared" si="11"/>
        <v/>
      </c>
      <c r="U21" s="1" t="str">
        <f t="shared" si="12"/>
        <v/>
      </c>
      <c r="V21" s="77" t="str">
        <f t="shared" si="13"/>
        <v/>
      </c>
      <c r="W21" s="77" t="str">
        <f t="shared" si="14"/>
        <v/>
      </c>
      <c r="X21" s="77" t="str">
        <f t="shared" si="15"/>
        <v/>
      </c>
      <c r="Y21" s="1" t="str">
        <f>IF(B21&lt;&gt;"",Paramétrage!K152,"")</f>
        <v/>
      </c>
      <c r="Z21" s="1" t="str">
        <f t="shared" si="16"/>
        <v/>
      </c>
      <c r="AA21" s="91" t="str">
        <f>IF(B21&lt;&gt;"",IF($G21&lt;4,VLOOKUP($A21,[0]!NOMENCLATURE_JFD,2,FALSE),VLOOKUP($A21,[0]!NOMENCLATURE_JFF,2,FALSE)),"")</f>
        <v/>
      </c>
      <c r="AB21" s="91" t="str">
        <f>IF(B21&lt;&gt;"",IF($G21&lt;4,VLOOKUP($A21,[0]!NOMENCLATURE_JFD,3,FALSE),VLOOKUP($A21,[0]!NOMENCLATURE_JFF,3,FALSE)),"")</f>
        <v/>
      </c>
      <c r="AC21" t="str">
        <f t="shared" si="17"/>
        <v/>
      </c>
      <c r="AD21" s="1" t="str">
        <f t="shared" si="18"/>
        <v/>
      </c>
    </row>
    <row r="22" spans="1:30" x14ac:dyDescent="0.35">
      <c r="A22" s="77" t="str">
        <f>IF(Paramétrage!H153&lt;&gt;"",Paramétrage!H153,"")</f>
        <v/>
      </c>
      <c r="B22" s="77" t="str">
        <f>IF(Paramétrage!J153&gt;0,Paramétrage!J153,"")</f>
        <v/>
      </c>
      <c r="C22" s="1" t="str">
        <f t="shared" si="0"/>
        <v/>
      </c>
      <c r="D22" s="77" t="str">
        <f>IF(B22&lt;&gt;"",IF($G22&lt;5,VLOOKUP($A22,[0]!NOMENCLATURE_JFD,4,FALSE),VLOOKUP($A22,[0]!NOMENCLATURE_JFF,4,FALSE))*IF($G22&lt;5,VLOOKUP($A22,[0]!NOMENCLATURE_JFD,5,FALSE),VLOOKUP($A22,[0]!NOMENCLATURE_JFF,5,FALSE))*I22,"")</f>
        <v/>
      </c>
      <c r="E22" s="252" t="str">
        <f t="shared" si="3"/>
        <v/>
      </c>
      <c r="F22" s="1" t="str">
        <f t="shared" si="4"/>
        <v/>
      </c>
      <c r="G22" s="1" t="str">
        <f>IF(B22&lt;&gt;"",Paramétrage!I153,"")</f>
        <v/>
      </c>
      <c r="H22" s="1" t="str">
        <f>IF(B22&lt;&gt;"",VLOOKUP(A22,[0]!NOMENCLATURE,4,FALSE),"")</f>
        <v/>
      </c>
      <c r="I22" s="1" t="str">
        <f>IF(B22&lt;&gt;"",LOOKUP(G22,Paramétrage!K$105:K$110,Paramétrage!I$105:I$110),"")</f>
        <v/>
      </c>
      <c r="J22" s="2" t="str">
        <f t="shared" si="5"/>
        <v/>
      </c>
      <c r="K22" s="104" t="str">
        <f>IF(B22&lt;&gt;"",IF($G22&lt;5,VLOOKUP($A22,[0]!NOMENCLATURE_JFD,6,FALSE)*$D22*VLOOKUP($A22,[0]!NOMENCLATURE_JFD,2,FALSE)/1000,VLOOKUP($A22,[0]!NOMENCLATURE_JFF,6,FALSE)*$D22*VLOOKUP($A22,[0]!NOMENCLATURE_JFF,2,FALSE)/1000),"")</f>
        <v/>
      </c>
      <c r="L22" s="104" t="str">
        <f>IF(B22&lt;&gt;"",IF($G22&lt;5,VLOOKUP($A22,[0]!NOMENCLATURE_JFD,7,FALSE)*$D22*VLOOKUP($A22,[0]!NOMENCLATURE_JFD,2,FALSE)/1000,VLOOKUP($A22,[0]!NOMENCLATURE_JFF,7,FALSE)*$D22*VLOOKUP($A22,[0]!NOMENCLATURE_JFF,2,FALSE)/1000),"")</f>
        <v/>
      </c>
      <c r="M22" s="104" t="str">
        <f>IF(B22&lt;&gt;"",IF($G22&lt;5,VLOOKUP($A22,[0]!NOMENCLATURE_JFD,8,FALSE)*$D22*VLOOKUP($A22,[0]!NOMENCLATURE_JFD,2,FALSE)/1000,VLOOKUP($A22,[0]!NOMENCLATURE_JFF,8,FALSE)*$D22*VLOOKUP($A22,[0]!NOMENCLATURE_JFF,2,FALSE)/1000),"")</f>
        <v/>
      </c>
      <c r="N22" s="104" t="str">
        <f>IF(B22&lt;&gt;"",IF($G22&lt;5,VLOOKUP($A22,[0]!NOMENCLATURE_JFD,9,FALSE)*$D22*VLOOKUP($A22,[0]!NOMENCLATURE_JFD,2,FALSE)/1000,VLOOKUP($A22,[0]!NOMENCLATURE_JFF,9,FALSE)*$D22*VLOOKUP($A22,[0]!NOMENCLATURE_JFF,2,FALSE)/1000),"")</f>
        <v/>
      </c>
      <c r="O22" s="77" t="str">
        <f t="shared" si="6"/>
        <v/>
      </c>
      <c r="P22" s="77" t="str">
        <f t="shared" si="7"/>
        <v/>
      </c>
      <c r="Q22" s="77" t="str">
        <f t="shared" si="8"/>
        <v/>
      </c>
      <c r="R22" s="1" t="str">
        <f t="shared" si="9"/>
        <v/>
      </c>
      <c r="S22" s="1" t="str">
        <f t="shared" si="10"/>
        <v/>
      </c>
      <c r="T22" s="1" t="str">
        <f t="shared" si="11"/>
        <v/>
      </c>
      <c r="U22" s="1" t="str">
        <f t="shared" si="12"/>
        <v/>
      </c>
      <c r="V22" s="77" t="str">
        <f t="shared" si="13"/>
        <v/>
      </c>
      <c r="W22" s="77" t="str">
        <f t="shared" si="14"/>
        <v/>
      </c>
      <c r="X22" s="77" t="str">
        <f t="shared" si="15"/>
        <v/>
      </c>
      <c r="Y22" s="1" t="str">
        <f>IF(B22&lt;&gt;"",Paramétrage!K153,"")</f>
        <v/>
      </c>
      <c r="Z22" s="1" t="str">
        <f t="shared" si="16"/>
        <v/>
      </c>
      <c r="AA22" s="91" t="str">
        <f>IF(B22&lt;&gt;"",IF($G22&lt;4,VLOOKUP($A22,[0]!NOMENCLATURE_JFD,2,FALSE),VLOOKUP($A22,[0]!NOMENCLATURE_JFF,2,FALSE)),"")</f>
        <v/>
      </c>
      <c r="AB22" s="91" t="str">
        <f>IF(B22&lt;&gt;"",IF($G22&lt;4,VLOOKUP($A22,[0]!NOMENCLATURE_JFD,3,FALSE),VLOOKUP($A22,[0]!NOMENCLATURE_JFF,3,FALSE)),"")</f>
        <v/>
      </c>
      <c r="AC22" t="str">
        <f t="shared" si="17"/>
        <v/>
      </c>
      <c r="AD22" s="1" t="str">
        <f t="shared" si="18"/>
        <v/>
      </c>
    </row>
    <row r="23" spans="1:30" x14ac:dyDescent="0.35">
      <c r="A23" s="77" t="str">
        <f>IF(Paramétrage!H154&lt;&gt;"",Paramétrage!H154,"")</f>
        <v/>
      </c>
      <c r="B23" s="77" t="str">
        <f>IF(Paramétrage!J154&gt;0,Paramétrage!J154,"")</f>
        <v/>
      </c>
      <c r="C23" s="1" t="str">
        <f t="shared" si="0"/>
        <v/>
      </c>
      <c r="D23" s="77" t="str">
        <f>IF(B23&lt;&gt;"",IF($G23&lt;5,VLOOKUP($A23,[0]!NOMENCLATURE_JFD,4,FALSE),VLOOKUP($A23,[0]!NOMENCLATURE_JFF,4,FALSE))*IF($G23&lt;5,VLOOKUP($A23,[0]!NOMENCLATURE_JFD,5,FALSE),VLOOKUP($A23,[0]!NOMENCLATURE_JFF,5,FALSE))*I23,"")</f>
        <v/>
      </c>
      <c r="E23" s="252" t="str">
        <f t="shared" si="3"/>
        <v/>
      </c>
      <c r="F23" s="1" t="str">
        <f t="shared" si="4"/>
        <v/>
      </c>
      <c r="G23" s="1" t="str">
        <f>IF(B23&lt;&gt;"",Paramétrage!I154,"")</f>
        <v/>
      </c>
      <c r="H23" s="1" t="str">
        <f>IF(B23&lt;&gt;"",VLOOKUP(A23,[0]!NOMENCLATURE,4,FALSE),"")</f>
        <v/>
      </c>
      <c r="I23" s="1" t="str">
        <f>IF(B23&lt;&gt;"",LOOKUP(G23,Paramétrage!K$105:K$110,Paramétrage!I$105:I$110),"")</f>
        <v/>
      </c>
      <c r="J23" s="2" t="str">
        <f t="shared" si="5"/>
        <v/>
      </c>
      <c r="K23" s="104" t="str">
        <f>IF(B23&lt;&gt;"",IF($G23&lt;5,VLOOKUP($A23,[0]!NOMENCLATURE_JFD,6,FALSE)*$D23*VLOOKUP($A23,[0]!NOMENCLATURE_JFD,2,FALSE)/1000,VLOOKUP($A23,[0]!NOMENCLATURE_JFF,6,FALSE)*$D23*VLOOKUP($A23,[0]!NOMENCLATURE_JFF,2,FALSE)/1000),"")</f>
        <v/>
      </c>
      <c r="L23" s="104" t="str">
        <f>IF(B23&lt;&gt;"",IF($G23&lt;5,VLOOKUP($A23,[0]!NOMENCLATURE_JFD,7,FALSE)*$D23*VLOOKUP($A23,[0]!NOMENCLATURE_JFD,2,FALSE)/1000,VLOOKUP($A23,[0]!NOMENCLATURE_JFF,7,FALSE)*$D23*VLOOKUP($A23,[0]!NOMENCLATURE_JFF,2,FALSE)/1000),"")</f>
        <v/>
      </c>
      <c r="M23" s="104" t="str">
        <f>IF(B23&lt;&gt;"",IF($G23&lt;5,VLOOKUP($A23,[0]!NOMENCLATURE_JFD,8,FALSE)*$D23*VLOOKUP($A23,[0]!NOMENCLATURE_JFD,2,FALSE)/1000,VLOOKUP($A23,[0]!NOMENCLATURE_JFF,8,FALSE)*$D23*VLOOKUP($A23,[0]!NOMENCLATURE_JFF,2,FALSE)/1000),"")</f>
        <v/>
      </c>
      <c r="N23" s="104" t="str">
        <f>IF(B23&lt;&gt;"",IF($G23&lt;5,VLOOKUP($A23,[0]!NOMENCLATURE_JFD,9,FALSE)*$D23*VLOOKUP($A23,[0]!NOMENCLATURE_JFD,2,FALSE)/1000,VLOOKUP($A23,[0]!NOMENCLATURE_JFF,9,FALSE)*$D23*VLOOKUP($A23,[0]!NOMENCLATURE_JFF,2,FALSE)/1000),"")</f>
        <v/>
      </c>
      <c r="O23" s="77" t="str">
        <f t="shared" si="6"/>
        <v/>
      </c>
      <c r="P23" s="77" t="str">
        <f t="shared" si="7"/>
        <v/>
      </c>
      <c r="Q23" s="77" t="str">
        <f t="shared" si="8"/>
        <v/>
      </c>
      <c r="R23" s="1" t="str">
        <f t="shared" si="9"/>
        <v/>
      </c>
      <c r="S23" s="1" t="str">
        <f t="shared" si="10"/>
        <v/>
      </c>
      <c r="T23" s="1" t="str">
        <f t="shared" si="11"/>
        <v/>
      </c>
      <c r="U23" s="1" t="str">
        <f t="shared" si="12"/>
        <v/>
      </c>
      <c r="V23" s="77" t="str">
        <f t="shared" si="13"/>
        <v/>
      </c>
      <c r="W23" s="77" t="str">
        <f t="shared" si="14"/>
        <v/>
      </c>
      <c r="X23" s="77" t="str">
        <f t="shared" si="15"/>
        <v/>
      </c>
      <c r="Y23" s="1" t="str">
        <f>IF(B23&lt;&gt;"",Paramétrage!K154,"")</f>
        <v/>
      </c>
      <c r="Z23" s="1" t="str">
        <f t="shared" si="16"/>
        <v/>
      </c>
      <c r="AA23" s="91" t="str">
        <f>IF(B23&lt;&gt;"",IF($G23&lt;4,VLOOKUP($A23,[0]!NOMENCLATURE_JFD,2,FALSE),VLOOKUP($A23,[0]!NOMENCLATURE_JFF,2,FALSE)),"")</f>
        <v/>
      </c>
      <c r="AB23" s="91" t="str">
        <f>IF(B23&lt;&gt;"",IF($G23&lt;4,VLOOKUP($A23,[0]!NOMENCLATURE_JFD,3,FALSE),VLOOKUP($A23,[0]!NOMENCLATURE_JFF,3,FALSE)),"")</f>
        <v/>
      </c>
      <c r="AC23" t="str">
        <f t="shared" si="17"/>
        <v/>
      </c>
      <c r="AD23" s="1" t="str">
        <f t="shared" si="18"/>
        <v/>
      </c>
    </row>
    <row r="24" spans="1:30" x14ac:dyDescent="0.35">
      <c r="A24" s="77" t="str">
        <f>IF(Paramétrage!H155&lt;&gt;"",Paramétrage!H155,"")</f>
        <v/>
      </c>
      <c r="B24" s="77" t="str">
        <f>IF(Paramétrage!J155&gt;0,Paramétrage!J155,"")</f>
        <v/>
      </c>
      <c r="C24" s="1" t="str">
        <f t="shared" si="0"/>
        <v/>
      </c>
      <c r="D24" s="77" t="str">
        <f>IF(B24&lt;&gt;"",IF($G24&lt;5,VLOOKUP($A24,[0]!NOMENCLATURE_JFD,4,FALSE),VLOOKUP($A24,[0]!NOMENCLATURE_JFF,4,FALSE))*IF($G24&lt;5,VLOOKUP($A24,[0]!NOMENCLATURE_JFD,5,FALSE),VLOOKUP($A24,[0]!NOMENCLATURE_JFF,5,FALSE))*I24,"")</f>
        <v/>
      </c>
      <c r="E24" s="252" t="str">
        <f t="shared" si="3"/>
        <v/>
      </c>
      <c r="F24" s="1" t="str">
        <f t="shared" si="4"/>
        <v/>
      </c>
      <c r="G24" s="1" t="str">
        <f>IF(B24&lt;&gt;"",Paramétrage!I155,"")</f>
        <v/>
      </c>
      <c r="H24" s="1" t="str">
        <f>IF(B24&lt;&gt;"",VLOOKUP(A24,[0]!NOMENCLATURE,4,FALSE),"")</f>
        <v/>
      </c>
      <c r="I24" s="1" t="str">
        <f>IF(B24&lt;&gt;"",LOOKUP(G24,Paramétrage!K$105:K$110,Paramétrage!I$105:I$110),"")</f>
        <v/>
      </c>
      <c r="J24" s="2" t="str">
        <f t="shared" si="5"/>
        <v/>
      </c>
      <c r="K24" s="104" t="str">
        <f>IF(B24&lt;&gt;"",IF($G24&lt;5,VLOOKUP($A24,[0]!NOMENCLATURE_JFD,6,FALSE)*$D24*VLOOKUP($A24,[0]!NOMENCLATURE_JFD,2,FALSE)/1000,VLOOKUP($A24,[0]!NOMENCLATURE_JFF,6,FALSE)*$D24*VLOOKUP($A24,[0]!NOMENCLATURE_JFF,2,FALSE)/1000),"")</f>
        <v/>
      </c>
      <c r="L24" s="104" t="str">
        <f>IF(B24&lt;&gt;"",IF($G24&lt;5,VLOOKUP($A24,[0]!NOMENCLATURE_JFD,7,FALSE)*$D24*VLOOKUP($A24,[0]!NOMENCLATURE_JFD,2,FALSE)/1000,VLOOKUP($A24,[0]!NOMENCLATURE_JFF,7,FALSE)*$D24*VLOOKUP($A24,[0]!NOMENCLATURE_JFF,2,FALSE)/1000),"")</f>
        <v/>
      </c>
      <c r="M24" s="104" t="str">
        <f>IF(B24&lt;&gt;"",IF($G24&lt;5,VLOOKUP($A24,[0]!NOMENCLATURE_JFD,8,FALSE)*$D24*VLOOKUP($A24,[0]!NOMENCLATURE_JFD,2,FALSE)/1000,VLOOKUP($A24,[0]!NOMENCLATURE_JFF,8,FALSE)*$D24*VLOOKUP($A24,[0]!NOMENCLATURE_JFF,2,FALSE)/1000),"")</f>
        <v/>
      </c>
      <c r="N24" s="104" t="str">
        <f>IF(B24&lt;&gt;"",IF($G24&lt;5,VLOOKUP($A24,[0]!NOMENCLATURE_JFD,9,FALSE)*$D24*VLOOKUP($A24,[0]!NOMENCLATURE_JFD,2,FALSE)/1000,VLOOKUP($A24,[0]!NOMENCLATURE_JFF,9,FALSE)*$D24*VLOOKUP($A24,[0]!NOMENCLATURE_JFF,2,FALSE)/1000),"")</f>
        <v/>
      </c>
      <c r="O24" s="77" t="str">
        <f t="shared" si="6"/>
        <v/>
      </c>
      <c r="P24" s="77" t="str">
        <f t="shared" si="7"/>
        <v/>
      </c>
      <c r="Q24" s="77" t="str">
        <f t="shared" si="8"/>
        <v/>
      </c>
      <c r="R24" s="1" t="str">
        <f t="shared" si="9"/>
        <v/>
      </c>
      <c r="S24" s="1" t="str">
        <f t="shared" si="10"/>
        <v/>
      </c>
      <c r="T24" s="1" t="str">
        <f t="shared" si="11"/>
        <v/>
      </c>
      <c r="U24" s="1" t="str">
        <f t="shared" si="12"/>
        <v/>
      </c>
      <c r="V24" s="77" t="str">
        <f t="shared" si="13"/>
        <v/>
      </c>
      <c r="W24" s="77" t="str">
        <f t="shared" si="14"/>
        <v/>
      </c>
      <c r="X24" s="77" t="str">
        <f t="shared" si="15"/>
        <v/>
      </c>
      <c r="Y24" s="1" t="str">
        <f>IF(B24&lt;&gt;"",Paramétrage!K155,"")</f>
        <v/>
      </c>
      <c r="Z24" s="1" t="str">
        <f t="shared" si="16"/>
        <v/>
      </c>
      <c r="AA24" s="91" t="str">
        <f>IF(B24&lt;&gt;"",IF($G24&lt;4,VLOOKUP($A24,[0]!NOMENCLATURE_JFD,2,FALSE),VLOOKUP($A24,[0]!NOMENCLATURE_JFF,2,FALSE)),"")</f>
        <v/>
      </c>
      <c r="AB24" s="91" t="str">
        <f>IF(B24&lt;&gt;"",IF($G24&lt;4,VLOOKUP($A24,[0]!NOMENCLATURE_JFD,3,FALSE),VLOOKUP($A24,[0]!NOMENCLATURE_JFF,3,FALSE)),"")</f>
        <v/>
      </c>
      <c r="AC24" t="str">
        <f t="shared" si="17"/>
        <v/>
      </c>
      <c r="AD24" s="1" t="str">
        <f t="shared" si="18"/>
        <v/>
      </c>
    </row>
    <row r="25" spans="1:30" x14ac:dyDescent="0.35">
      <c r="A25" s="77" t="str">
        <f>IF(Paramétrage!H156&lt;&gt;"",Paramétrage!H156,"")</f>
        <v/>
      </c>
      <c r="B25" s="77" t="str">
        <f>IF(Paramétrage!J156&gt;0,Paramétrage!J156,"")</f>
        <v/>
      </c>
      <c r="C25" s="1" t="str">
        <f t="shared" si="0"/>
        <v/>
      </c>
      <c r="D25" s="77" t="str">
        <f>IF(B25&lt;&gt;"",IF($G25&lt;5,VLOOKUP($A25,[0]!NOMENCLATURE_JFD,4,FALSE),VLOOKUP($A25,[0]!NOMENCLATURE_JFF,4,FALSE))*IF($G25&lt;5,VLOOKUP($A25,[0]!NOMENCLATURE_JFD,5,FALSE),VLOOKUP($A25,[0]!NOMENCLATURE_JFF,5,FALSE))*I25,"")</f>
        <v/>
      </c>
      <c r="E25" s="252" t="str">
        <f t="shared" si="3"/>
        <v/>
      </c>
      <c r="F25" s="1" t="str">
        <f t="shared" si="4"/>
        <v/>
      </c>
      <c r="G25" s="1" t="str">
        <f>IF(B25&lt;&gt;"",Paramétrage!I156,"")</f>
        <v/>
      </c>
      <c r="H25" s="1" t="str">
        <f>IF(B25&lt;&gt;"",VLOOKUP(A25,[0]!NOMENCLATURE,4,FALSE),"")</f>
        <v/>
      </c>
      <c r="I25" s="1" t="str">
        <f>IF(B25&lt;&gt;"",LOOKUP(G25,Paramétrage!K$105:K$110,Paramétrage!I$105:I$110),"")</f>
        <v/>
      </c>
      <c r="J25" s="2" t="str">
        <f t="shared" si="5"/>
        <v/>
      </c>
      <c r="K25" s="104" t="str">
        <f>IF(B25&lt;&gt;"",IF($G25&lt;5,VLOOKUP($A25,[0]!NOMENCLATURE_JFD,6,FALSE)*$D25*VLOOKUP($A25,[0]!NOMENCLATURE_JFD,2,FALSE)/1000,VLOOKUP($A25,[0]!NOMENCLATURE_JFF,6,FALSE)*$D25*VLOOKUP($A25,[0]!NOMENCLATURE_JFF,2,FALSE)/1000),"")</f>
        <v/>
      </c>
      <c r="L25" s="104" t="str">
        <f>IF(B25&lt;&gt;"",IF($G25&lt;5,VLOOKUP($A25,[0]!NOMENCLATURE_JFD,7,FALSE)*$D25*VLOOKUP($A25,[0]!NOMENCLATURE_JFD,2,FALSE)/1000,VLOOKUP($A25,[0]!NOMENCLATURE_JFF,7,FALSE)*$D25*VLOOKUP($A25,[0]!NOMENCLATURE_JFF,2,FALSE)/1000),"")</f>
        <v/>
      </c>
      <c r="M25" s="104" t="str">
        <f>IF(B25&lt;&gt;"",IF($G25&lt;5,VLOOKUP($A25,[0]!NOMENCLATURE_JFD,8,FALSE)*$D25*VLOOKUP($A25,[0]!NOMENCLATURE_JFD,2,FALSE)/1000,VLOOKUP($A25,[0]!NOMENCLATURE_JFF,8,FALSE)*$D25*VLOOKUP($A25,[0]!NOMENCLATURE_JFF,2,FALSE)/1000),"")</f>
        <v/>
      </c>
      <c r="N25" s="104" t="str">
        <f>IF(B25&lt;&gt;"",IF($G25&lt;5,VLOOKUP($A25,[0]!NOMENCLATURE_JFD,9,FALSE)*$D25*VLOOKUP($A25,[0]!NOMENCLATURE_JFD,2,FALSE)/1000,VLOOKUP($A25,[0]!NOMENCLATURE_JFF,9,FALSE)*$D25*VLOOKUP($A25,[0]!NOMENCLATURE_JFF,2,FALSE)/1000),"")</f>
        <v/>
      </c>
      <c r="O25" s="77" t="str">
        <f t="shared" si="6"/>
        <v/>
      </c>
      <c r="P25" s="77" t="str">
        <f t="shared" si="7"/>
        <v/>
      </c>
      <c r="Q25" s="77" t="str">
        <f t="shared" si="8"/>
        <v/>
      </c>
      <c r="R25" s="1" t="str">
        <f t="shared" si="9"/>
        <v/>
      </c>
      <c r="S25" s="1" t="str">
        <f t="shared" si="10"/>
        <v/>
      </c>
      <c r="T25" s="1" t="str">
        <f t="shared" si="11"/>
        <v/>
      </c>
      <c r="U25" s="1" t="str">
        <f t="shared" si="12"/>
        <v/>
      </c>
      <c r="V25" s="77" t="str">
        <f t="shared" si="13"/>
        <v/>
      </c>
      <c r="W25" s="77" t="str">
        <f t="shared" si="14"/>
        <v/>
      </c>
      <c r="X25" s="77" t="str">
        <f t="shared" si="15"/>
        <v/>
      </c>
      <c r="Y25" s="1" t="str">
        <f>IF(B25&lt;&gt;"",Paramétrage!K156,"")</f>
        <v/>
      </c>
      <c r="Z25" s="1" t="str">
        <f t="shared" si="16"/>
        <v/>
      </c>
      <c r="AA25" s="91" t="str">
        <f>IF(B25&lt;&gt;"",IF($G25&lt;4,VLOOKUP($A25,[0]!NOMENCLATURE_JFD,2,FALSE),VLOOKUP($A25,[0]!NOMENCLATURE_JFF,2,FALSE)),"")</f>
        <v/>
      </c>
      <c r="AB25" s="91" t="str">
        <f>IF(B25&lt;&gt;"",IF($G25&lt;4,VLOOKUP($A25,[0]!NOMENCLATURE_JFD,3,FALSE),VLOOKUP($A25,[0]!NOMENCLATURE_JFF,3,FALSE)),"")</f>
        <v/>
      </c>
      <c r="AC25" t="str">
        <f t="shared" si="17"/>
        <v/>
      </c>
      <c r="AD25" s="1" t="str">
        <f t="shared" si="18"/>
        <v/>
      </c>
    </row>
    <row r="26" spans="1:30" x14ac:dyDescent="0.35">
      <c r="A26" s="77" t="str">
        <f>IF(Paramétrage!H157&lt;&gt;"",Paramétrage!H157,"")</f>
        <v/>
      </c>
      <c r="B26" s="77" t="str">
        <f>IF(Paramétrage!J157&gt;0,Paramétrage!J157,"")</f>
        <v/>
      </c>
      <c r="C26" s="1" t="str">
        <f t="shared" si="0"/>
        <v/>
      </c>
      <c r="D26" s="77" t="str">
        <f>IF(B26&lt;&gt;"",IF($G26&lt;5,VLOOKUP($A26,[0]!NOMENCLATURE_JFD,4,FALSE),VLOOKUP($A26,[0]!NOMENCLATURE_JFF,4,FALSE))*IF($G26&lt;5,VLOOKUP($A26,[0]!NOMENCLATURE_JFD,5,FALSE),VLOOKUP($A26,[0]!NOMENCLATURE_JFF,5,FALSE))*I26,"")</f>
        <v/>
      </c>
      <c r="E26" s="252" t="str">
        <f t="shared" si="3"/>
        <v/>
      </c>
      <c r="F26" s="1" t="str">
        <f t="shared" si="4"/>
        <v/>
      </c>
      <c r="G26" s="1" t="str">
        <f>IF(B26&lt;&gt;"",Paramétrage!I157,"")</f>
        <v/>
      </c>
      <c r="H26" s="1" t="str">
        <f>IF(B26&lt;&gt;"",VLOOKUP(A26,[0]!NOMENCLATURE,4,FALSE),"")</f>
        <v/>
      </c>
      <c r="I26" s="1" t="str">
        <f>IF(B26&lt;&gt;"",LOOKUP(G26,Paramétrage!K$105:K$110,Paramétrage!I$105:I$110),"")</f>
        <v/>
      </c>
      <c r="J26" s="2" t="str">
        <f t="shared" si="5"/>
        <v/>
      </c>
      <c r="K26" s="104" t="str">
        <f>IF(B26&lt;&gt;"",IF($G26&lt;5,VLOOKUP($A26,[0]!NOMENCLATURE_JFD,6,FALSE)*$D26*VLOOKUP($A26,[0]!NOMENCLATURE_JFD,2,FALSE)/1000,VLOOKUP($A26,[0]!NOMENCLATURE_JFF,6,FALSE)*$D26*VLOOKUP($A26,[0]!NOMENCLATURE_JFF,2,FALSE)/1000),"")</f>
        <v/>
      </c>
      <c r="L26" s="104" t="str">
        <f>IF(B26&lt;&gt;"",IF($G26&lt;5,VLOOKUP($A26,[0]!NOMENCLATURE_JFD,7,FALSE)*$D26*VLOOKUP($A26,[0]!NOMENCLATURE_JFD,2,FALSE)/1000,VLOOKUP($A26,[0]!NOMENCLATURE_JFF,7,FALSE)*$D26*VLOOKUP($A26,[0]!NOMENCLATURE_JFF,2,FALSE)/1000),"")</f>
        <v/>
      </c>
      <c r="M26" s="104" t="str">
        <f>IF(B26&lt;&gt;"",IF($G26&lt;5,VLOOKUP($A26,[0]!NOMENCLATURE_JFD,8,FALSE)*$D26*VLOOKUP($A26,[0]!NOMENCLATURE_JFD,2,FALSE)/1000,VLOOKUP($A26,[0]!NOMENCLATURE_JFF,8,FALSE)*$D26*VLOOKUP($A26,[0]!NOMENCLATURE_JFF,2,FALSE)/1000),"")</f>
        <v/>
      </c>
      <c r="N26" s="104" t="str">
        <f>IF(B26&lt;&gt;"",IF($G26&lt;5,VLOOKUP($A26,[0]!NOMENCLATURE_JFD,9,FALSE)*$D26*VLOOKUP($A26,[0]!NOMENCLATURE_JFD,2,FALSE)/1000,VLOOKUP($A26,[0]!NOMENCLATURE_JFF,9,FALSE)*$D26*VLOOKUP($A26,[0]!NOMENCLATURE_JFF,2,FALSE)/1000),"")</f>
        <v/>
      </c>
      <c r="O26" s="77" t="str">
        <f t="shared" si="6"/>
        <v/>
      </c>
      <c r="P26" s="77" t="str">
        <f t="shared" si="7"/>
        <v/>
      </c>
      <c r="Q26" s="77" t="str">
        <f t="shared" si="8"/>
        <v/>
      </c>
      <c r="R26" s="1" t="str">
        <f t="shared" si="9"/>
        <v/>
      </c>
      <c r="S26" s="1" t="str">
        <f t="shared" si="10"/>
        <v/>
      </c>
      <c r="T26" s="1" t="str">
        <f t="shared" si="11"/>
        <v/>
      </c>
      <c r="U26" s="1" t="str">
        <f t="shared" si="12"/>
        <v/>
      </c>
      <c r="V26" s="77" t="str">
        <f t="shared" si="13"/>
        <v/>
      </c>
      <c r="W26" s="77" t="str">
        <f t="shared" si="14"/>
        <v/>
      </c>
      <c r="X26" s="77" t="str">
        <f t="shared" si="15"/>
        <v/>
      </c>
      <c r="Y26" s="1" t="str">
        <f>IF(B26&lt;&gt;"",Paramétrage!K157,"")</f>
        <v/>
      </c>
      <c r="Z26" s="1" t="str">
        <f t="shared" si="16"/>
        <v/>
      </c>
      <c r="AA26" s="91" t="str">
        <f>IF(B26&lt;&gt;"",IF($G26&lt;4,VLOOKUP($A26,[0]!NOMENCLATURE_JFD,2,FALSE),VLOOKUP($A26,[0]!NOMENCLATURE_JFF,2,FALSE)),"")</f>
        <v/>
      </c>
      <c r="AB26" s="91" t="str">
        <f>IF(B26&lt;&gt;"",IF($G26&lt;4,VLOOKUP($A26,[0]!NOMENCLATURE_JFD,3,FALSE),VLOOKUP($A26,[0]!NOMENCLATURE_JFF,3,FALSE)),"")</f>
        <v/>
      </c>
      <c r="AC26" t="str">
        <f t="shared" si="17"/>
        <v/>
      </c>
      <c r="AD26" s="1" t="str">
        <f t="shared" si="18"/>
        <v/>
      </c>
    </row>
    <row r="27" spans="1:30" x14ac:dyDescent="0.35">
      <c r="A27" s="77" t="str">
        <f>IF(Paramétrage!H158&lt;&gt;"",Paramétrage!H158,"")</f>
        <v/>
      </c>
      <c r="B27" s="77" t="str">
        <f>IF(Paramétrage!J158&gt;0,Paramétrage!J158,"")</f>
        <v/>
      </c>
      <c r="C27" s="1" t="str">
        <f t="shared" si="0"/>
        <v/>
      </c>
      <c r="D27" s="77" t="str">
        <f>IF(B27&lt;&gt;"",IF($G27&lt;5,VLOOKUP($A27,[0]!NOMENCLATURE_JFD,4,FALSE),VLOOKUP($A27,[0]!NOMENCLATURE_JFF,4,FALSE))*IF($G27&lt;5,VLOOKUP($A27,[0]!NOMENCLATURE_JFD,5,FALSE),VLOOKUP($A27,[0]!NOMENCLATURE_JFF,5,FALSE))*I27,"")</f>
        <v/>
      </c>
      <c r="E27" s="252" t="str">
        <f t="shared" si="3"/>
        <v/>
      </c>
      <c r="F27" s="1" t="str">
        <f t="shared" si="4"/>
        <v/>
      </c>
      <c r="G27" s="1" t="str">
        <f>IF(B27&lt;&gt;"",Paramétrage!I158,"")</f>
        <v/>
      </c>
      <c r="H27" s="1" t="str">
        <f>IF(B27&lt;&gt;"",VLOOKUP(A27,[0]!NOMENCLATURE,4,FALSE),"")</f>
        <v/>
      </c>
      <c r="I27" s="1" t="str">
        <f>IF(B27&lt;&gt;"",LOOKUP(G27,Paramétrage!K$105:K$110,Paramétrage!I$105:I$110),"")</f>
        <v/>
      </c>
      <c r="J27" s="2" t="str">
        <f t="shared" si="5"/>
        <v/>
      </c>
      <c r="K27" s="104" t="str">
        <f>IF(B27&lt;&gt;"",IF($G27&lt;5,VLOOKUP($A27,[0]!NOMENCLATURE_JFD,6,FALSE)*$D27*VLOOKUP($A27,[0]!NOMENCLATURE_JFD,2,FALSE)/1000,VLOOKUP($A27,[0]!NOMENCLATURE_JFF,6,FALSE)*$D27*VLOOKUP($A27,[0]!NOMENCLATURE_JFF,2,FALSE)/1000),"")</f>
        <v/>
      </c>
      <c r="L27" s="104" t="str">
        <f>IF(B27&lt;&gt;"",IF($G27&lt;5,VLOOKUP($A27,[0]!NOMENCLATURE_JFD,7,FALSE)*$D27*VLOOKUP($A27,[0]!NOMENCLATURE_JFD,2,FALSE)/1000,VLOOKUP($A27,[0]!NOMENCLATURE_JFF,7,FALSE)*$D27*VLOOKUP($A27,[0]!NOMENCLATURE_JFF,2,FALSE)/1000),"")</f>
        <v/>
      </c>
      <c r="M27" s="104" t="str">
        <f>IF(B27&lt;&gt;"",IF($G27&lt;5,VLOOKUP($A27,[0]!NOMENCLATURE_JFD,8,FALSE)*$D27*VLOOKUP($A27,[0]!NOMENCLATURE_JFD,2,FALSE)/1000,VLOOKUP($A27,[0]!NOMENCLATURE_JFF,8,FALSE)*$D27*VLOOKUP($A27,[0]!NOMENCLATURE_JFF,2,FALSE)/1000),"")</f>
        <v/>
      </c>
      <c r="N27" s="104" t="str">
        <f>IF(B27&lt;&gt;"",IF($G27&lt;5,VLOOKUP($A27,[0]!NOMENCLATURE_JFD,9,FALSE)*$D27*VLOOKUP($A27,[0]!NOMENCLATURE_JFD,2,FALSE)/1000,VLOOKUP($A27,[0]!NOMENCLATURE_JFF,9,FALSE)*$D27*VLOOKUP($A27,[0]!NOMENCLATURE_JFF,2,FALSE)/1000),"")</f>
        <v/>
      </c>
      <c r="O27" s="77" t="str">
        <f t="shared" si="6"/>
        <v/>
      </c>
      <c r="P27" s="77" t="str">
        <f t="shared" si="7"/>
        <v/>
      </c>
      <c r="Q27" s="77" t="str">
        <f t="shared" si="8"/>
        <v/>
      </c>
      <c r="R27" s="1" t="str">
        <f t="shared" si="9"/>
        <v/>
      </c>
      <c r="S27" s="1" t="str">
        <f t="shared" si="10"/>
        <v/>
      </c>
      <c r="T27" s="1" t="str">
        <f t="shared" si="11"/>
        <v/>
      </c>
      <c r="U27" s="1" t="str">
        <f t="shared" si="12"/>
        <v/>
      </c>
      <c r="V27" s="77" t="str">
        <f t="shared" si="13"/>
        <v/>
      </c>
      <c r="W27" s="77" t="str">
        <f t="shared" si="14"/>
        <v/>
      </c>
      <c r="X27" s="77" t="str">
        <f t="shared" si="15"/>
        <v/>
      </c>
      <c r="Y27" s="1" t="str">
        <f>IF(B27&lt;&gt;"",Paramétrage!K158,"")</f>
        <v/>
      </c>
      <c r="Z27" s="1" t="str">
        <f t="shared" si="16"/>
        <v/>
      </c>
      <c r="AA27" s="91" t="str">
        <f>IF(B27&lt;&gt;"",IF($G27&lt;4,VLOOKUP($A27,[0]!NOMENCLATURE_JFD,2,FALSE),VLOOKUP($A27,[0]!NOMENCLATURE_JFF,2,FALSE)),"")</f>
        <v/>
      </c>
      <c r="AB27" s="91" t="str">
        <f>IF(B27&lt;&gt;"",IF($G27&lt;4,VLOOKUP($A27,[0]!NOMENCLATURE_JFD,3,FALSE),VLOOKUP($A27,[0]!NOMENCLATURE_JFF,3,FALSE)),"")</f>
        <v/>
      </c>
      <c r="AC27" t="str">
        <f t="shared" si="17"/>
        <v/>
      </c>
      <c r="AD27" s="1" t="str">
        <f t="shared" si="18"/>
        <v/>
      </c>
    </row>
    <row r="28" spans="1:30" x14ac:dyDescent="0.35">
      <c r="A28" s="77" t="str">
        <f>IF(Paramétrage!H159&lt;&gt;"",Paramétrage!H159,"")</f>
        <v/>
      </c>
      <c r="B28" s="77" t="str">
        <f>IF(Paramétrage!J159&gt;0,Paramétrage!J159,"")</f>
        <v/>
      </c>
      <c r="C28" s="1" t="str">
        <f t="shared" si="0"/>
        <v/>
      </c>
      <c r="D28" s="77" t="str">
        <f>IF(B28&lt;&gt;"",IF($G28&lt;5,VLOOKUP($A28,[0]!NOMENCLATURE_JFD,4,FALSE),VLOOKUP($A28,[0]!NOMENCLATURE_JFF,4,FALSE))*IF($G28&lt;5,VLOOKUP($A28,[0]!NOMENCLATURE_JFD,5,FALSE),VLOOKUP($A28,[0]!NOMENCLATURE_JFF,5,FALSE))*I28,"")</f>
        <v/>
      </c>
      <c r="E28" s="252" t="str">
        <f t="shared" si="3"/>
        <v/>
      </c>
      <c r="F28" s="1" t="str">
        <f t="shared" si="4"/>
        <v/>
      </c>
      <c r="G28" s="1" t="str">
        <f>IF(B28&lt;&gt;"",Paramétrage!I159,"")</f>
        <v/>
      </c>
      <c r="H28" s="1" t="str">
        <f>IF(B28&lt;&gt;"",VLOOKUP(A28,[0]!NOMENCLATURE,4,FALSE),"")</f>
        <v/>
      </c>
      <c r="I28" s="1" t="str">
        <f>IF(B28&lt;&gt;"",LOOKUP(G28,Paramétrage!K$105:K$110,Paramétrage!I$105:I$110),"")</f>
        <v/>
      </c>
      <c r="J28" s="2" t="str">
        <f t="shared" si="5"/>
        <v/>
      </c>
      <c r="K28" s="104" t="str">
        <f>IF(B28&lt;&gt;"",IF($G28&lt;5,VLOOKUP($A28,[0]!NOMENCLATURE_JFD,6,FALSE)*$D28*VLOOKUP($A28,[0]!NOMENCLATURE_JFD,2,FALSE)/1000,VLOOKUP($A28,[0]!NOMENCLATURE_JFF,6,FALSE)*$D28*VLOOKUP($A28,[0]!NOMENCLATURE_JFF,2,FALSE)/1000),"")</f>
        <v/>
      </c>
      <c r="L28" s="104" t="str">
        <f>IF(B28&lt;&gt;"",IF($G28&lt;5,VLOOKUP($A28,[0]!NOMENCLATURE_JFD,7,FALSE)*$D28*VLOOKUP($A28,[0]!NOMENCLATURE_JFD,2,FALSE)/1000,VLOOKUP($A28,[0]!NOMENCLATURE_JFF,7,FALSE)*$D28*VLOOKUP($A28,[0]!NOMENCLATURE_JFF,2,FALSE)/1000),"")</f>
        <v/>
      </c>
      <c r="M28" s="104" t="str">
        <f>IF(B28&lt;&gt;"",IF($G28&lt;5,VLOOKUP($A28,[0]!NOMENCLATURE_JFD,8,FALSE)*$D28*VLOOKUP($A28,[0]!NOMENCLATURE_JFD,2,FALSE)/1000,VLOOKUP($A28,[0]!NOMENCLATURE_JFF,8,FALSE)*$D28*VLOOKUP($A28,[0]!NOMENCLATURE_JFF,2,FALSE)/1000),"")</f>
        <v/>
      </c>
      <c r="N28" s="104" t="str">
        <f>IF(B28&lt;&gt;"",IF($G28&lt;5,VLOOKUP($A28,[0]!NOMENCLATURE_JFD,9,FALSE)*$D28*VLOOKUP($A28,[0]!NOMENCLATURE_JFD,2,FALSE)/1000,VLOOKUP($A28,[0]!NOMENCLATURE_JFF,9,FALSE)*$D28*VLOOKUP($A28,[0]!NOMENCLATURE_JFF,2,FALSE)/1000),"")</f>
        <v/>
      </c>
      <c r="O28" s="77" t="str">
        <f t="shared" si="6"/>
        <v/>
      </c>
      <c r="P28" s="77" t="str">
        <f t="shared" si="7"/>
        <v/>
      </c>
      <c r="Q28" s="77" t="str">
        <f t="shared" si="8"/>
        <v/>
      </c>
      <c r="R28" s="1" t="str">
        <f t="shared" si="9"/>
        <v/>
      </c>
      <c r="S28" s="1" t="str">
        <f t="shared" si="10"/>
        <v/>
      </c>
      <c r="T28" s="1" t="str">
        <f t="shared" si="11"/>
        <v/>
      </c>
      <c r="U28" s="1" t="str">
        <f t="shared" si="12"/>
        <v/>
      </c>
      <c r="V28" s="77" t="str">
        <f t="shared" si="13"/>
        <v/>
      </c>
      <c r="W28" s="77" t="str">
        <f t="shared" si="14"/>
        <v/>
      </c>
      <c r="X28" s="77" t="str">
        <f t="shared" si="15"/>
        <v/>
      </c>
      <c r="Y28" s="1" t="str">
        <f>IF(B28&lt;&gt;"",Paramétrage!K159,"")</f>
        <v/>
      </c>
      <c r="Z28" s="1" t="str">
        <f t="shared" si="16"/>
        <v/>
      </c>
      <c r="AA28" s="91" t="str">
        <f>IF(B28&lt;&gt;"",IF($G28&lt;4,VLOOKUP($A28,[0]!NOMENCLATURE_JFD,2,FALSE),VLOOKUP($A28,[0]!NOMENCLATURE_JFF,2,FALSE)),"")</f>
        <v/>
      </c>
      <c r="AB28" s="91" t="str">
        <f>IF(B28&lt;&gt;"",IF($G28&lt;4,VLOOKUP($A28,[0]!NOMENCLATURE_JFD,3,FALSE),VLOOKUP($A28,[0]!NOMENCLATURE_JFF,3,FALSE)),"")</f>
        <v/>
      </c>
      <c r="AC28" t="str">
        <f t="shared" si="17"/>
        <v/>
      </c>
      <c r="AD28" s="1" t="str">
        <f t="shared" si="18"/>
        <v/>
      </c>
    </row>
    <row r="29" spans="1:30" x14ac:dyDescent="0.35">
      <c r="A29" s="77" t="str">
        <f>IF(Paramétrage!H160&lt;&gt;"",Paramétrage!H160,"")</f>
        <v/>
      </c>
      <c r="B29" s="77" t="str">
        <f>IF(Paramétrage!J160&gt;0,Paramétrage!J160,"")</f>
        <v/>
      </c>
      <c r="C29" s="1" t="str">
        <f t="shared" si="0"/>
        <v/>
      </c>
      <c r="D29" s="77" t="str">
        <f>IF(B29&lt;&gt;"",IF($G29&lt;5,VLOOKUP($A29,[0]!NOMENCLATURE_JFD,4,FALSE),VLOOKUP($A29,[0]!NOMENCLATURE_JFF,4,FALSE))*IF($G29&lt;5,VLOOKUP($A29,[0]!NOMENCLATURE_JFD,5,FALSE),VLOOKUP($A29,[0]!NOMENCLATURE_JFF,5,FALSE))*I29,"")</f>
        <v/>
      </c>
      <c r="E29" s="252" t="str">
        <f t="shared" si="3"/>
        <v/>
      </c>
      <c r="F29" s="1" t="str">
        <f t="shared" si="4"/>
        <v/>
      </c>
      <c r="G29" s="1" t="str">
        <f>IF(B29&lt;&gt;"",Paramétrage!I160,"")</f>
        <v/>
      </c>
      <c r="H29" s="1" t="str">
        <f>IF(B29&lt;&gt;"",VLOOKUP(A29,[0]!NOMENCLATURE,4,FALSE),"")</f>
        <v/>
      </c>
      <c r="I29" s="1" t="str">
        <f>IF(B29&lt;&gt;"",LOOKUP(G29,Paramétrage!K$105:K$110,Paramétrage!I$105:I$110),"")</f>
        <v/>
      </c>
      <c r="J29" s="2" t="str">
        <f t="shared" si="5"/>
        <v/>
      </c>
      <c r="K29" s="104" t="str">
        <f>IF(B29&lt;&gt;"",IF($G29&lt;5,VLOOKUP($A29,[0]!NOMENCLATURE_JFD,6,FALSE)*$D29*VLOOKUP($A29,[0]!NOMENCLATURE_JFD,2,FALSE)/1000,VLOOKUP($A29,[0]!NOMENCLATURE_JFF,6,FALSE)*$D29*VLOOKUP($A29,[0]!NOMENCLATURE_JFF,2,FALSE)/1000),"")</f>
        <v/>
      </c>
      <c r="L29" s="104" t="str">
        <f>IF(B29&lt;&gt;"",IF($G29&lt;5,VLOOKUP($A29,[0]!NOMENCLATURE_JFD,7,FALSE)*$D29*VLOOKUP($A29,[0]!NOMENCLATURE_JFD,2,FALSE)/1000,VLOOKUP($A29,[0]!NOMENCLATURE_JFF,7,FALSE)*$D29*VLOOKUP($A29,[0]!NOMENCLATURE_JFF,2,FALSE)/1000),"")</f>
        <v/>
      </c>
      <c r="M29" s="104" t="str">
        <f>IF(B29&lt;&gt;"",IF($G29&lt;5,VLOOKUP($A29,[0]!NOMENCLATURE_JFD,8,FALSE)*$D29*VLOOKUP($A29,[0]!NOMENCLATURE_JFD,2,FALSE)/1000,VLOOKUP($A29,[0]!NOMENCLATURE_JFF,8,FALSE)*$D29*VLOOKUP($A29,[0]!NOMENCLATURE_JFF,2,FALSE)/1000),"")</f>
        <v/>
      </c>
      <c r="N29" s="104" t="str">
        <f>IF(B29&lt;&gt;"",IF($G29&lt;5,VLOOKUP($A29,[0]!NOMENCLATURE_JFD,9,FALSE)*$D29*VLOOKUP($A29,[0]!NOMENCLATURE_JFD,2,FALSE)/1000,VLOOKUP($A29,[0]!NOMENCLATURE_JFF,9,FALSE)*$D29*VLOOKUP($A29,[0]!NOMENCLATURE_JFF,2,FALSE)/1000),"")</f>
        <v/>
      </c>
      <c r="O29" s="77" t="str">
        <f t="shared" si="6"/>
        <v/>
      </c>
      <c r="P29" s="77" t="str">
        <f t="shared" si="7"/>
        <v/>
      </c>
      <c r="Q29" s="77" t="str">
        <f t="shared" si="8"/>
        <v/>
      </c>
      <c r="R29" s="1" t="str">
        <f t="shared" si="9"/>
        <v/>
      </c>
      <c r="S29" s="1" t="str">
        <f t="shared" si="10"/>
        <v/>
      </c>
      <c r="T29" s="1" t="str">
        <f t="shared" si="11"/>
        <v/>
      </c>
      <c r="U29" s="1" t="str">
        <f t="shared" si="12"/>
        <v/>
      </c>
      <c r="V29" s="77" t="str">
        <f t="shared" si="13"/>
        <v/>
      </c>
      <c r="W29" s="77" t="str">
        <f t="shared" si="14"/>
        <v/>
      </c>
      <c r="X29" s="77" t="str">
        <f t="shared" si="15"/>
        <v/>
      </c>
      <c r="Y29" s="1" t="str">
        <f>IF(B29&lt;&gt;"",Paramétrage!K160,"")</f>
        <v/>
      </c>
      <c r="Z29" s="1" t="str">
        <f t="shared" si="16"/>
        <v/>
      </c>
      <c r="AA29" s="91" t="str">
        <f>IF(B29&lt;&gt;"",IF($G29&lt;4,VLOOKUP($A29,[0]!NOMENCLATURE_JFD,2,FALSE),VLOOKUP($A29,[0]!NOMENCLATURE_JFF,2,FALSE)),"")</f>
        <v/>
      </c>
      <c r="AB29" s="91" t="str">
        <f>IF(B29&lt;&gt;"",IF($G29&lt;4,VLOOKUP($A29,[0]!NOMENCLATURE_JFD,3,FALSE),VLOOKUP($A29,[0]!NOMENCLATURE_JFF,3,FALSE)),"")</f>
        <v/>
      </c>
      <c r="AC29" t="str">
        <f t="shared" si="17"/>
        <v/>
      </c>
      <c r="AD29" s="1" t="str">
        <f t="shared" si="18"/>
        <v/>
      </c>
    </row>
    <row r="30" spans="1:30" x14ac:dyDescent="0.35">
      <c r="A30" s="77" t="str">
        <f>IF(Paramétrage!H161&lt;&gt;"",Paramétrage!H161,"")</f>
        <v/>
      </c>
      <c r="B30" s="77" t="str">
        <f>IF(Paramétrage!J161&gt;0,Paramétrage!J161,"")</f>
        <v/>
      </c>
      <c r="C30" s="1" t="str">
        <f t="shared" si="0"/>
        <v/>
      </c>
      <c r="D30" s="77" t="str">
        <f>IF(B30&lt;&gt;"",IF($G30&lt;5,VLOOKUP($A30,[0]!NOMENCLATURE_JFD,4,FALSE),VLOOKUP($A30,[0]!NOMENCLATURE_JFF,4,FALSE))*IF($G30&lt;5,VLOOKUP($A30,[0]!NOMENCLATURE_JFD,5,FALSE),VLOOKUP($A30,[0]!NOMENCLATURE_JFF,5,FALSE))*I30,"")</f>
        <v/>
      </c>
      <c r="E30" s="252" t="str">
        <f t="shared" si="3"/>
        <v/>
      </c>
      <c r="F30" s="1" t="str">
        <f t="shared" si="4"/>
        <v/>
      </c>
      <c r="G30" s="1" t="str">
        <f>IF(B30&lt;&gt;"",Paramétrage!I161,"")</f>
        <v/>
      </c>
      <c r="H30" s="1" t="str">
        <f>IF(B30&lt;&gt;"",VLOOKUP(A30,[0]!NOMENCLATURE,4,FALSE),"")</f>
        <v/>
      </c>
      <c r="I30" s="1" t="str">
        <f>IF(B30&lt;&gt;"",LOOKUP(G30,Paramétrage!K$105:K$110,Paramétrage!I$105:I$110),"")</f>
        <v/>
      </c>
      <c r="J30" s="2" t="str">
        <f t="shared" si="5"/>
        <v/>
      </c>
      <c r="K30" s="104" t="str">
        <f>IF(B30&lt;&gt;"",IF($G30&lt;5,VLOOKUP($A30,[0]!NOMENCLATURE_JFD,6,FALSE)*$D30*VLOOKUP($A30,[0]!NOMENCLATURE_JFD,2,FALSE)/1000,VLOOKUP($A30,[0]!NOMENCLATURE_JFF,6,FALSE)*$D30*VLOOKUP($A30,[0]!NOMENCLATURE_JFF,2,FALSE)/1000),"")</f>
        <v/>
      </c>
      <c r="L30" s="104" t="str">
        <f>IF(B30&lt;&gt;"",IF($G30&lt;5,VLOOKUP($A30,[0]!NOMENCLATURE_JFD,7,FALSE)*$D30*VLOOKUP($A30,[0]!NOMENCLATURE_JFD,2,FALSE)/1000,VLOOKUP($A30,[0]!NOMENCLATURE_JFF,7,FALSE)*$D30*VLOOKUP($A30,[0]!NOMENCLATURE_JFF,2,FALSE)/1000),"")</f>
        <v/>
      </c>
      <c r="M30" s="104" t="str">
        <f>IF(B30&lt;&gt;"",IF($G30&lt;5,VLOOKUP($A30,[0]!NOMENCLATURE_JFD,8,FALSE)*$D30*VLOOKUP($A30,[0]!NOMENCLATURE_JFD,2,FALSE)/1000,VLOOKUP($A30,[0]!NOMENCLATURE_JFF,8,FALSE)*$D30*VLOOKUP($A30,[0]!NOMENCLATURE_JFF,2,FALSE)/1000),"")</f>
        <v/>
      </c>
      <c r="N30" s="104" t="str">
        <f>IF(B30&lt;&gt;"",IF($G30&lt;5,VLOOKUP($A30,[0]!NOMENCLATURE_JFD,9,FALSE)*$D30*VLOOKUP($A30,[0]!NOMENCLATURE_JFD,2,FALSE)/1000,VLOOKUP($A30,[0]!NOMENCLATURE_JFF,9,FALSE)*$D30*VLOOKUP($A30,[0]!NOMENCLATURE_JFF,2,FALSE)/1000),"")</f>
        <v/>
      </c>
      <c r="O30" s="77" t="str">
        <f t="shared" si="6"/>
        <v/>
      </c>
      <c r="P30" s="77" t="str">
        <f t="shared" si="7"/>
        <v/>
      </c>
      <c r="Q30" s="77" t="str">
        <f t="shared" si="8"/>
        <v/>
      </c>
      <c r="R30" s="1" t="str">
        <f t="shared" si="9"/>
        <v/>
      </c>
      <c r="S30" s="1" t="str">
        <f t="shared" si="10"/>
        <v/>
      </c>
      <c r="T30" s="1" t="str">
        <f t="shared" si="11"/>
        <v/>
      </c>
      <c r="U30" s="1" t="str">
        <f t="shared" si="12"/>
        <v/>
      </c>
      <c r="V30" s="77" t="str">
        <f t="shared" si="13"/>
        <v/>
      </c>
      <c r="W30" s="77" t="str">
        <f t="shared" si="14"/>
        <v/>
      </c>
      <c r="X30" s="77" t="str">
        <f t="shared" si="15"/>
        <v/>
      </c>
      <c r="Y30" s="1" t="str">
        <f>IF(B30&lt;&gt;"",Paramétrage!K161,"")</f>
        <v/>
      </c>
      <c r="Z30" s="1" t="str">
        <f t="shared" si="16"/>
        <v/>
      </c>
      <c r="AA30" s="91" t="str">
        <f>IF(B30&lt;&gt;"",IF($G30&lt;4,VLOOKUP($A30,[0]!NOMENCLATURE_JFD,2,FALSE),VLOOKUP($A30,[0]!NOMENCLATURE_JFF,2,FALSE)),"")</f>
        <v/>
      </c>
      <c r="AB30" s="91" t="str">
        <f>IF(B30&lt;&gt;"",IF($G30&lt;4,VLOOKUP($A30,[0]!NOMENCLATURE_JFD,3,FALSE),VLOOKUP($A30,[0]!NOMENCLATURE_JFF,3,FALSE)),"")</f>
        <v/>
      </c>
      <c r="AC30" t="str">
        <f t="shared" si="17"/>
        <v/>
      </c>
      <c r="AD30" s="1" t="str">
        <f t="shared" si="18"/>
        <v/>
      </c>
    </row>
    <row r="31" spans="1:30" x14ac:dyDescent="0.35">
      <c r="A31" s="77" t="str">
        <f>IF(Paramétrage!H162&lt;&gt;"",Paramétrage!H162,"")</f>
        <v/>
      </c>
      <c r="B31" s="77" t="str">
        <f>IF(Paramétrage!J162&gt;0,Paramétrage!J162,"")</f>
        <v/>
      </c>
      <c r="C31" s="1" t="str">
        <f t="shared" si="0"/>
        <v/>
      </c>
      <c r="D31" s="77" t="str">
        <f>IF(B31&lt;&gt;"",IF($G31&lt;5,VLOOKUP($A31,[0]!NOMENCLATURE_JFD,4,FALSE),VLOOKUP($A31,[0]!NOMENCLATURE_JFF,4,FALSE))*IF($G31&lt;5,VLOOKUP($A31,[0]!NOMENCLATURE_JFD,5,FALSE),VLOOKUP($A31,[0]!NOMENCLATURE_JFF,5,FALSE))*I31,"")</f>
        <v/>
      </c>
      <c r="E31" s="252" t="str">
        <f t="shared" si="3"/>
        <v/>
      </c>
      <c r="F31" s="1" t="str">
        <f t="shared" si="4"/>
        <v/>
      </c>
      <c r="G31" s="1" t="str">
        <f>IF(B31&lt;&gt;"",Paramétrage!I162,"")</f>
        <v/>
      </c>
      <c r="H31" s="1" t="str">
        <f>IF(B31&lt;&gt;"",VLOOKUP(A31,[0]!NOMENCLATURE,4,FALSE),"")</f>
        <v/>
      </c>
      <c r="I31" s="1" t="str">
        <f>IF(B31&lt;&gt;"",LOOKUP(G31,Paramétrage!K$105:K$110,Paramétrage!I$105:I$110),"")</f>
        <v/>
      </c>
      <c r="J31" s="2" t="str">
        <f t="shared" si="5"/>
        <v/>
      </c>
      <c r="K31" s="104" t="str">
        <f>IF(B31&lt;&gt;"",IF($G31&lt;5,VLOOKUP($A31,[0]!NOMENCLATURE_JFD,6,FALSE)*$D31*VLOOKUP($A31,[0]!NOMENCLATURE_JFD,2,FALSE)/1000,VLOOKUP($A31,[0]!NOMENCLATURE_JFF,6,FALSE)*$D31*VLOOKUP($A31,[0]!NOMENCLATURE_JFF,2,FALSE)/1000),"")</f>
        <v/>
      </c>
      <c r="L31" s="104" t="str">
        <f>IF(B31&lt;&gt;"",IF($G31&lt;5,VLOOKUP($A31,[0]!NOMENCLATURE_JFD,7,FALSE)*$D31*VLOOKUP($A31,[0]!NOMENCLATURE_JFD,2,FALSE)/1000,VLOOKUP($A31,[0]!NOMENCLATURE_JFF,7,FALSE)*$D31*VLOOKUP($A31,[0]!NOMENCLATURE_JFF,2,FALSE)/1000),"")</f>
        <v/>
      </c>
      <c r="M31" s="104" t="str">
        <f>IF(B31&lt;&gt;"",IF($G31&lt;5,VLOOKUP($A31,[0]!NOMENCLATURE_JFD,8,FALSE)*$D31*VLOOKUP($A31,[0]!NOMENCLATURE_JFD,2,FALSE)/1000,VLOOKUP($A31,[0]!NOMENCLATURE_JFF,8,FALSE)*$D31*VLOOKUP($A31,[0]!NOMENCLATURE_JFF,2,FALSE)/1000),"")</f>
        <v/>
      </c>
      <c r="N31" s="104" t="str">
        <f>IF(B31&lt;&gt;"",IF($G31&lt;5,VLOOKUP($A31,[0]!NOMENCLATURE_JFD,9,FALSE)*$D31*VLOOKUP($A31,[0]!NOMENCLATURE_JFD,2,FALSE)/1000,VLOOKUP($A31,[0]!NOMENCLATURE_JFF,9,FALSE)*$D31*VLOOKUP($A31,[0]!NOMENCLATURE_JFF,2,FALSE)/1000),"")</f>
        <v/>
      </c>
      <c r="O31" s="77" t="str">
        <f t="shared" si="6"/>
        <v/>
      </c>
      <c r="P31" s="77" t="str">
        <f t="shared" si="7"/>
        <v/>
      </c>
      <c r="Q31" s="77" t="str">
        <f t="shared" si="8"/>
        <v/>
      </c>
      <c r="R31" s="1" t="str">
        <f t="shared" si="9"/>
        <v/>
      </c>
      <c r="S31" s="1" t="str">
        <f t="shared" si="10"/>
        <v/>
      </c>
      <c r="T31" s="1" t="str">
        <f t="shared" si="11"/>
        <v/>
      </c>
      <c r="U31" s="1" t="str">
        <f t="shared" si="12"/>
        <v/>
      </c>
      <c r="V31" s="77" t="str">
        <f t="shared" si="13"/>
        <v/>
      </c>
      <c r="W31" s="77" t="str">
        <f t="shared" si="14"/>
        <v/>
      </c>
      <c r="X31" s="77" t="str">
        <f t="shared" si="15"/>
        <v/>
      </c>
      <c r="Y31" s="1" t="str">
        <f>IF(B31&lt;&gt;"",Paramétrage!K162,"")</f>
        <v/>
      </c>
      <c r="Z31" s="1" t="str">
        <f t="shared" si="16"/>
        <v/>
      </c>
      <c r="AA31" s="91" t="str">
        <f>IF(B31&lt;&gt;"",IF($G31&lt;4,VLOOKUP($A31,[0]!NOMENCLATURE_JFD,2,FALSE),VLOOKUP($A31,[0]!NOMENCLATURE_JFF,2,FALSE)),"")</f>
        <v/>
      </c>
      <c r="AB31" s="91" t="str">
        <f>IF(B31&lt;&gt;"",IF($G31&lt;4,VLOOKUP($A31,[0]!NOMENCLATURE_JFD,3,FALSE),VLOOKUP($A31,[0]!NOMENCLATURE_JFF,3,FALSE)),"")</f>
        <v/>
      </c>
      <c r="AC31" t="str">
        <f t="shared" si="17"/>
        <v/>
      </c>
      <c r="AD31" s="1" t="str">
        <f t="shared" si="18"/>
        <v/>
      </c>
    </row>
    <row r="32" spans="1:30" x14ac:dyDescent="0.35">
      <c r="A32" s="77" t="str">
        <f>IF(Paramétrage!H163&lt;&gt;"",Paramétrage!H163,"")</f>
        <v/>
      </c>
      <c r="B32" s="77" t="str">
        <f>IF(Paramétrage!J163&gt;0,Paramétrage!J163,"")</f>
        <v/>
      </c>
      <c r="C32" s="1" t="str">
        <f t="shared" si="0"/>
        <v/>
      </c>
      <c r="D32" s="77" t="str">
        <f>IF(B32&lt;&gt;"",IF($G32&lt;5,VLOOKUP($A32,[0]!NOMENCLATURE_JFD,4,FALSE),VLOOKUP($A32,[0]!NOMENCLATURE_JFF,4,FALSE))*IF($G32&lt;5,VLOOKUP($A32,[0]!NOMENCLATURE_JFD,5,FALSE),VLOOKUP($A32,[0]!NOMENCLATURE_JFF,5,FALSE))*I32,"")</f>
        <v/>
      </c>
      <c r="E32" s="252" t="str">
        <f t="shared" si="3"/>
        <v/>
      </c>
      <c r="F32" s="1" t="str">
        <f t="shared" si="4"/>
        <v/>
      </c>
      <c r="G32" s="1" t="str">
        <f>IF(B32&lt;&gt;"",Paramétrage!I163,"")</f>
        <v/>
      </c>
      <c r="H32" s="1" t="str">
        <f>IF(B32&lt;&gt;"",VLOOKUP(A32,[0]!NOMENCLATURE,4,FALSE),"")</f>
        <v/>
      </c>
      <c r="I32" s="1" t="str">
        <f>IF(B32&lt;&gt;"",LOOKUP(G32,Paramétrage!K$105:K$110,Paramétrage!I$105:I$110),"")</f>
        <v/>
      </c>
      <c r="J32" s="2" t="str">
        <f t="shared" si="5"/>
        <v/>
      </c>
      <c r="K32" s="104" t="str">
        <f>IF(B32&lt;&gt;"",IF($G32&lt;5,VLOOKUP($A32,[0]!NOMENCLATURE_JFD,6,FALSE)*$D32*VLOOKUP($A32,[0]!NOMENCLATURE_JFD,2,FALSE)/1000,VLOOKUP($A32,[0]!NOMENCLATURE_JFF,6,FALSE)*$D32*VLOOKUP($A32,[0]!NOMENCLATURE_JFF,2,FALSE)/1000),"")</f>
        <v/>
      </c>
      <c r="L32" s="104" t="str">
        <f>IF(B32&lt;&gt;"",IF($G32&lt;5,VLOOKUP($A32,[0]!NOMENCLATURE_JFD,7,FALSE)*$D32*VLOOKUP($A32,[0]!NOMENCLATURE_JFD,2,FALSE)/1000,VLOOKUP($A32,[0]!NOMENCLATURE_JFF,7,FALSE)*$D32*VLOOKUP($A32,[0]!NOMENCLATURE_JFF,2,FALSE)/1000),"")</f>
        <v/>
      </c>
      <c r="M32" s="104" t="str">
        <f>IF(B32&lt;&gt;"",IF($G32&lt;5,VLOOKUP($A32,[0]!NOMENCLATURE_JFD,8,FALSE)*$D32*VLOOKUP($A32,[0]!NOMENCLATURE_JFD,2,FALSE)/1000,VLOOKUP($A32,[0]!NOMENCLATURE_JFF,8,FALSE)*$D32*VLOOKUP($A32,[0]!NOMENCLATURE_JFF,2,FALSE)/1000),"")</f>
        <v/>
      </c>
      <c r="N32" s="104" t="str">
        <f>IF(B32&lt;&gt;"",IF($G32&lt;5,VLOOKUP($A32,[0]!NOMENCLATURE_JFD,9,FALSE)*$D32*VLOOKUP($A32,[0]!NOMENCLATURE_JFD,2,FALSE)/1000,VLOOKUP($A32,[0]!NOMENCLATURE_JFF,9,FALSE)*$D32*VLOOKUP($A32,[0]!NOMENCLATURE_JFF,2,FALSE)/1000),"")</f>
        <v/>
      </c>
      <c r="O32" s="77" t="str">
        <f t="shared" si="6"/>
        <v/>
      </c>
      <c r="P32" s="77" t="str">
        <f t="shared" si="7"/>
        <v/>
      </c>
      <c r="Q32" s="77" t="str">
        <f t="shared" si="8"/>
        <v/>
      </c>
      <c r="R32" s="1" t="str">
        <f t="shared" si="9"/>
        <v/>
      </c>
      <c r="S32" s="1" t="str">
        <f t="shared" si="10"/>
        <v/>
      </c>
      <c r="T32" s="1" t="str">
        <f t="shared" si="11"/>
        <v/>
      </c>
      <c r="U32" s="1" t="str">
        <f t="shared" si="12"/>
        <v/>
      </c>
      <c r="V32" s="77" t="str">
        <f t="shared" si="13"/>
        <v/>
      </c>
      <c r="W32" s="77" t="str">
        <f t="shared" si="14"/>
        <v/>
      </c>
      <c r="X32" s="77" t="str">
        <f t="shared" si="15"/>
        <v/>
      </c>
      <c r="Y32" s="1" t="str">
        <f>IF(B32&lt;&gt;"",Paramétrage!K163,"")</f>
        <v/>
      </c>
      <c r="Z32" s="1" t="str">
        <f t="shared" si="16"/>
        <v/>
      </c>
      <c r="AA32" s="91" t="str">
        <f>IF(B32&lt;&gt;"",IF($G32&lt;4,VLOOKUP($A32,[0]!NOMENCLATURE_JFD,2,FALSE),VLOOKUP($A32,[0]!NOMENCLATURE_JFF,2,FALSE)),"")</f>
        <v/>
      </c>
      <c r="AB32" s="91" t="str">
        <f>IF(B32&lt;&gt;"",IF($G32&lt;4,VLOOKUP($A32,[0]!NOMENCLATURE_JFD,3,FALSE),VLOOKUP($A32,[0]!NOMENCLATURE_JFF,3,FALSE)),"")</f>
        <v/>
      </c>
      <c r="AC32" t="str">
        <f t="shared" si="17"/>
        <v/>
      </c>
      <c r="AD32" s="1" t="str">
        <f t="shared" si="18"/>
        <v/>
      </c>
    </row>
    <row r="33" spans="1:30" x14ac:dyDescent="0.35">
      <c r="A33" s="77" t="str">
        <f>IF(Paramétrage!H164&lt;&gt;"",Paramétrage!H164,"")</f>
        <v/>
      </c>
      <c r="B33" s="77" t="str">
        <f>IF(Paramétrage!J164&gt;0,Paramétrage!J164,"")</f>
        <v/>
      </c>
      <c r="C33" s="1" t="str">
        <f t="shared" si="0"/>
        <v/>
      </c>
      <c r="D33" s="77" t="str">
        <f>IF(B33&lt;&gt;"",IF($G33&lt;5,VLOOKUP($A33,[0]!NOMENCLATURE_JFD,4,FALSE),VLOOKUP($A33,[0]!NOMENCLATURE_JFF,4,FALSE))*IF($G33&lt;5,VLOOKUP($A33,[0]!NOMENCLATURE_JFD,5,FALSE),VLOOKUP($A33,[0]!NOMENCLATURE_JFF,5,FALSE))*I33,"")</f>
        <v/>
      </c>
      <c r="E33" s="252" t="str">
        <f t="shared" si="3"/>
        <v/>
      </c>
      <c r="F33" s="1" t="str">
        <f t="shared" si="4"/>
        <v/>
      </c>
      <c r="G33" s="1" t="str">
        <f>IF(B33&lt;&gt;"",Paramétrage!I164,"")</f>
        <v/>
      </c>
      <c r="H33" s="1" t="str">
        <f>IF(B33&lt;&gt;"",VLOOKUP(A33,[0]!NOMENCLATURE,4,FALSE),"")</f>
        <v/>
      </c>
      <c r="I33" s="1" t="str">
        <f>IF(B33&lt;&gt;"",LOOKUP(G33,Paramétrage!K$105:K$110,Paramétrage!I$105:I$110),"")</f>
        <v/>
      </c>
      <c r="J33" s="2" t="str">
        <f t="shared" si="5"/>
        <v/>
      </c>
      <c r="K33" s="104" t="str">
        <f>IF(B33&lt;&gt;"",IF($G33&lt;5,VLOOKUP($A33,[0]!NOMENCLATURE_JFD,6,FALSE)*$D33*VLOOKUP($A33,[0]!NOMENCLATURE_JFD,2,FALSE)/1000,VLOOKUP($A33,[0]!NOMENCLATURE_JFF,6,FALSE)*$D33*VLOOKUP($A33,[0]!NOMENCLATURE_JFF,2,FALSE)/1000),"")</f>
        <v/>
      </c>
      <c r="L33" s="104" t="str">
        <f>IF(B33&lt;&gt;"",IF($G33&lt;5,VLOOKUP($A33,[0]!NOMENCLATURE_JFD,7,FALSE)*$D33*VLOOKUP($A33,[0]!NOMENCLATURE_JFD,2,FALSE)/1000,VLOOKUP($A33,[0]!NOMENCLATURE_JFF,7,FALSE)*$D33*VLOOKUP($A33,[0]!NOMENCLATURE_JFF,2,FALSE)/1000),"")</f>
        <v/>
      </c>
      <c r="M33" s="104" t="str">
        <f>IF(B33&lt;&gt;"",IF($G33&lt;5,VLOOKUP($A33,[0]!NOMENCLATURE_JFD,8,FALSE)*$D33*VLOOKUP($A33,[0]!NOMENCLATURE_JFD,2,FALSE)/1000,VLOOKUP($A33,[0]!NOMENCLATURE_JFF,8,FALSE)*$D33*VLOOKUP($A33,[0]!NOMENCLATURE_JFF,2,FALSE)/1000),"")</f>
        <v/>
      </c>
      <c r="N33" s="104" t="str">
        <f>IF(B33&lt;&gt;"",IF($G33&lt;5,VLOOKUP($A33,[0]!NOMENCLATURE_JFD,9,FALSE)*$D33*VLOOKUP($A33,[0]!NOMENCLATURE_JFD,2,FALSE)/1000,VLOOKUP($A33,[0]!NOMENCLATURE_JFF,9,FALSE)*$D33*VLOOKUP($A33,[0]!NOMENCLATURE_JFF,2,FALSE)/1000),"")</f>
        <v/>
      </c>
      <c r="O33" s="77" t="str">
        <f t="shared" si="6"/>
        <v/>
      </c>
      <c r="P33" s="77" t="str">
        <f t="shared" si="7"/>
        <v/>
      </c>
      <c r="Q33" s="77" t="str">
        <f t="shared" si="8"/>
        <v/>
      </c>
      <c r="R33" s="1" t="str">
        <f t="shared" si="9"/>
        <v/>
      </c>
      <c r="S33" s="1" t="str">
        <f t="shared" si="10"/>
        <v/>
      </c>
      <c r="T33" s="1" t="str">
        <f t="shared" si="11"/>
        <v/>
      </c>
      <c r="U33" s="1" t="str">
        <f t="shared" si="12"/>
        <v/>
      </c>
      <c r="V33" s="77" t="str">
        <f t="shared" si="13"/>
        <v/>
      </c>
      <c r="W33" s="77" t="str">
        <f t="shared" si="14"/>
        <v/>
      </c>
      <c r="X33" s="77" t="str">
        <f t="shared" si="15"/>
        <v/>
      </c>
      <c r="Y33" s="1" t="str">
        <f>IF(B33&lt;&gt;"",Paramétrage!K164,"")</f>
        <v/>
      </c>
      <c r="Z33" s="1" t="str">
        <f t="shared" si="16"/>
        <v/>
      </c>
      <c r="AA33" s="91" t="str">
        <f>IF(B33&lt;&gt;"",IF($G33&lt;4,VLOOKUP($A33,[0]!NOMENCLATURE_JFD,2,FALSE),VLOOKUP($A33,[0]!NOMENCLATURE_JFF,2,FALSE)),"")</f>
        <v/>
      </c>
      <c r="AB33" s="91" t="str">
        <f>IF(B33&lt;&gt;"",IF($G33&lt;4,VLOOKUP($A33,[0]!NOMENCLATURE_JFD,3,FALSE),VLOOKUP($A33,[0]!NOMENCLATURE_JFF,3,FALSE)),"")</f>
        <v/>
      </c>
      <c r="AC33" t="str">
        <f t="shared" si="17"/>
        <v/>
      </c>
      <c r="AD33" s="1" t="str">
        <f t="shared" si="18"/>
        <v/>
      </c>
    </row>
    <row r="34" spans="1:30" x14ac:dyDescent="0.35">
      <c r="A34" s="77" t="str">
        <f>IF(Paramétrage!H165&lt;&gt;"",Paramétrage!H165,"")</f>
        <v/>
      </c>
      <c r="B34" s="77" t="str">
        <f>IF(Paramétrage!J165&gt;0,Paramétrage!J165,"")</f>
        <v/>
      </c>
      <c r="C34" s="1" t="str">
        <f t="shared" si="0"/>
        <v/>
      </c>
      <c r="D34" s="77" t="str">
        <f>IF(B34&lt;&gt;"",IF($G34&lt;5,VLOOKUP($A34,[0]!NOMENCLATURE_JFD,4,FALSE),VLOOKUP($A34,[0]!NOMENCLATURE_JFF,4,FALSE))*IF($G34&lt;5,VLOOKUP($A34,[0]!NOMENCLATURE_JFD,5,FALSE),VLOOKUP($A34,[0]!NOMENCLATURE_JFF,5,FALSE))*I34,"")</f>
        <v/>
      </c>
      <c r="E34" s="252" t="str">
        <f t="shared" si="3"/>
        <v/>
      </c>
      <c r="F34" s="1" t="str">
        <f t="shared" si="4"/>
        <v/>
      </c>
      <c r="G34" s="1" t="str">
        <f>IF(B34&lt;&gt;"",Paramétrage!I165,"")</f>
        <v/>
      </c>
      <c r="H34" s="1" t="str">
        <f>IF(B34&lt;&gt;"",VLOOKUP(A34,[0]!NOMENCLATURE,4,FALSE),"")</f>
        <v/>
      </c>
      <c r="I34" s="1" t="str">
        <f>IF(B34&lt;&gt;"",LOOKUP(G34,Paramétrage!K$105:K$110,Paramétrage!I$105:I$110),"")</f>
        <v/>
      </c>
      <c r="J34" s="2" t="str">
        <f t="shared" si="5"/>
        <v/>
      </c>
      <c r="K34" s="104" t="str">
        <f>IF(B34&lt;&gt;"",IF($G34&lt;5,VLOOKUP($A34,[0]!NOMENCLATURE_JFD,6,FALSE)*$D34*VLOOKUP($A34,[0]!NOMENCLATURE_JFD,2,FALSE)/1000,VLOOKUP($A34,[0]!NOMENCLATURE_JFF,6,FALSE)*$D34*VLOOKUP($A34,[0]!NOMENCLATURE_JFF,2,FALSE)/1000),"")</f>
        <v/>
      </c>
      <c r="L34" s="104" t="str">
        <f>IF(B34&lt;&gt;"",IF($G34&lt;5,VLOOKUP($A34,[0]!NOMENCLATURE_JFD,7,FALSE)*$D34*VLOOKUP($A34,[0]!NOMENCLATURE_JFD,2,FALSE)/1000,VLOOKUP($A34,[0]!NOMENCLATURE_JFF,7,FALSE)*$D34*VLOOKUP($A34,[0]!NOMENCLATURE_JFF,2,FALSE)/1000),"")</f>
        <v/>
      </c>
      <c r="M34" s="104" t="str">
        <f>IF(B34&lt;&gt;"",IF($G34&lt;5,VLOOKUP($A34,[0]!NOMENCLATURE_JFD,8,FALSE)*$D34*VLOOKUP($A34,[0]!NOMENCLATURE_JFD,2,FALSE)/1000,VLOOKUP($A34,[0]!NOMENCLATURE_JFF,8,FALSE)*$D34*VLOOKUP($A34,[0]!NOMENCLATURE_JFF,2,FALSE)/1000),"")</f>
        <v/>
      </c>
      <c r="N34" s="104" t="str">
        <f>IF(B34&lt;&gt;"",IF($G34&lt;5,VLOOKUP($A34,[0]!NOMENCLATURE_JFD,9,FALSE)*$D34*VLOOKUP($A34,[0]!NOMENCLATURE_JFD,2,FALSE)/1000,VLOOKUP($A34,[0]!NOMENCLATURE_JFF,9,FALSE)*$D34*VLOOKUP($A34,[0]!NOMENCLATURE_JFF,2,FALSE)/1000),"")</f>
        <v/>
      </c>
      <c r="O34" s="77" t="str">
        <f t="shared" si="6"/>
        <v/>
      </c>
      <c r="P34" s="77" t="str">
        <f t="shared" si="7"/>
        <v/>
      </c>
      <c r="Q34" s="77" t="str">
        <f t="shared" si="8"/>
        <v/>
      </c>
      <c r="R34" s="1" t="str">
        <f t="shared" si="9"/>
        <v/>
      </c>
      <c r="S34" s="1" t="str">
        <f t="shared" si="10"/>
        <v/>
      </c>
      <c r="T34" s="1" t="str">
        <f t="shared" si="11"/>
        <v/>
      </c>
      <c r="U34" s="1" t="str">
        <f t="shared" si="12"/>
        <v/>
      </c>
      <c r="V34" s="77" t="str">
        <f t="shared" si="13"/>
        <v/>
      </c>
      <c r="W34" s="77" t="str">
        <f t="shared" si="14"/>
        <v/>
      </c>
      <c r="X34" s="77" t="str">
        <f t="shared" si="15"/>
        <v/>
      </c>
      <c r="Y34" s="1" t="str">
        <f>IF(B34&lt;&gt;"",Paramétrage!K165,"")</f>
        <v/>
      </c>
      <c r="Z34" s="1" t="str">
        <f t="shared" si="16"/>
        <v/>
      </c>
      <c r="AA34" s="91" t="str">
        <f>IF(B34&lt;&gt;"",IF($G34&lt;4,VLOOKUP($A34,[0]!NOMENCLATURE_JFD,2,FALSE),VLOOKUP($A34,[0]!NOMENCLATURE_JFF,2,FALSE)),"")</f>
        <v/>
      </c>
      <c r="AB34" s="91" t="str">
        <f>IF(B34&lt;&gt;"",IF($G34&lt;4,VLOOKUP($A34,[0]!NOMENCLATURE_JFD,3,FALSE),VLOOKUP($A34,[0]!NOMENCLATURE_JFF,3,FALSE)),"")</f>
        <v/>
      </c>
      <c r="AC34" t="str">
        <f t="shared" si="17"/>
        <v/>
      </c>
      <c r="AD34" s="1" t="str">
        <f t="shared" si="18"/>
        <v/>
      </c>
    </row>
    <row r="35" spans="1:30" x14ac:dyDescent="0.35">
      <c r="A35" s="77" t="str">
        <f>IF(Paramétrage!H166&lt;&gt;"",Paramétrage!H166,"")</f>
        <v/>
      </c>
      <c r="B35" s="77" t="str">
        <f>IF(Paramétrage!J166&gt;0,Paramétrage!J166,"")</f>
        <v/>
      </c>
      <c r="C35" s="1" t="str">
        <f t="shared" ref="C35:C51" si="19">IF(A35&lt;&gt;"",VLOOKUP(A35,NOMENCLATURE,4,FALSE),"")</f>
        <v/>
      </c>
      <c r="D35" s="77" t="str">
        <f>IF(B35&lt;&gt;"",IF($G35&lt;5,VLOOKUP($A35,[0]!NOMENCLATURE_JFD,4,FALSE),VLOOKUP($A35,[0]!NOMENCLATURE_JFF,4,FALSE))*IF($G35&lt;5,VLOOKUP($A35,[0]!NOMENCLATURE_JFD,5,FALSE),VLOOKUP($A35,[0]!NOMENCLATURE_JFF,5,FALSE))*I35,"")</f>
        <v/>
      </c>
      <c r="E35" s="252" t="str">
        <f t="shared" si="3"/>
        <v/>
      </c>
      <c r="F35" s="1" t="str">
        <f t="shared" si="4"/>
        <v/>
      </c>
      <c r="G35" s="1" t="str">
        <f>IF(B35&lt;&gt;"",Paramétrage!I166,"")</f>
        <v/>
      </c>
      <c r="H35" s="1" t="str">
        <f>IF(B35&lt;&gt;"",VLOOKUP(A35,[0]!NOMENCLATURE,4,FALSE),"")</f>
        <v/>
      </c>
      <c r="I35" s="1" t="str">
        <f>IF(B35&lt;&gt;"",LOOKUP(G35,Paramétrage!K$105:K$110,Paramétrage!I$105:I$110),"")</f>
        <v/>
      </c>
      <c r="J35" s="2" t="str">
        <f t="shared" si="5"/>
        <v/>
      </c>
      <c r="K35" s="104" t="str">
        <f>IF(B35&lt;&gt;"",IF($G35&lt;5,VLOOKUP($A35,[0]!NOMENCLATURE_JFD,6,FALSE)*$D35*VLOOKUP($A35,[0]!NOMENCLATURE_JFD,2,FALSE)/1000,VLOOKUP($A35,[0]!NOMENCLATURE_JFF,6,FALSE)*$D35*VLOOKUP($A35,[0]!NOMENCLATURE_JFF,2,FALSE)/1000),"")</f>
        <v/>
      </c>
      <c r="L35" s="104" t="str">
        <f>IF(B35&lt;&gt;"",IF($G35&lt;5,VLOOKUP($A35,[0]!NOMENCLATURE_JFD,7,FALSE)*$D35*VLOOKUP($A35,[0]!NOMENCLATURE_JFD,2,FALSE)/1000,VLOOKUP($A35,[0]!NOMENCLATURE_JFF,7,FALSE)*$D35*VLOOKUP($A35,[0]!NOMENCLATURE_JFF,2,FALSE)/1000),"")</f>
        <v/>
      </c>
      <c r="M35" s="104" t="str">
        <f>IF(B35&lt;&gt;"",IF($G35&lt;5,VLOOKUP($A35,[0]!NOMENCLATURE_JFD,8,FALSE)*$D35*VLOOKUP($A35,[0]!NOMENCLATURE_JFD,2,FALSE)/1000,VLOOKUP($A35,[0]!NOMENCLATURE_JFF,8,FALSE)*$D35*VLOOKUP($A35,[0]!NOMENCLATURE_JFF,2,FALSE)/1000),"")</f>
        <v/>
      </c>
      <c r="N35" s="104" t="str">
        <f>IF(B35&lt;&gt;"",IF($G35&lt;5,VLOOKUP($A35,[0]!NOMENCLATURE_JFD,9,FALSE)*$D35*VLOOKUP($A35,[0]!NOMENCLATURE_JFD,2,FALSE)/1000,VLOOKUP($A35,[0]!NOMENCLATURE_JFF,9,FALSE)*$D35*VLOOKUP($A35,[0]!NOMENCLATURE_JFF,2,FALSE)/1000),"")</f>
        <v/>
      </c>
      <c r="O35" s="77" t="str">
        <f t="shared" si="6"/>
        <v/>
      </c>
      <c r="P35" s="77" t="str">
        <f t="shared" si="7"/>
        <v/>
      </c>
      <c r="Q35" s="77" t="str">
        <f t="shared" si="8"/>
        <v/>
      </c>
      <c r="R35" s="1" t="str">
        <f t="shared" si="9"/>
        <v/>
      </c>
      <c r="S35" s="1" t="str">
        <f t="shared" si="10"/>
        <v/>
      </c>
      <c r="T35" s="1" t="str">
        <f t="shared" si="11"/>
        <v/>
      </c>
      <c r="U35" s="1" t="str">
        <f t="shared" si="12"/>
        <v/>
      </c>
      <c r="V35" s="77" t="str">
        <f t="shared" si="13"/>
        <v/>
      </c>
      <c r="W35" s="77" t="str">
        <f t="shared" si="14"/>
        <v/>
      </c>
      <c r="X35" s="77" t="str">
        <f t="shared" si="15"/>
        <v/>
      </c>
      <c r="Y35" s="1" t="str">
        <f>IF(B35&lt;&gt;"",Paramétrage!K166,"")</f>
        <v/>
      </c>
      <c r="Z35" s="1" t="str">
        <f t="shared" si="16"/>
        <v/>
      </c>
      <c r="AA35" s="91" t="str">
        <f>IF(B35&lt;&gt;"",IF($G35&lt;4,VLOOKUP($A35,[0]!NOMENCLATURE_JFD,2,FALSE),VLOOKUP($A35,[0]!NOMENCLATURE_JFF,2,FALSE)),"")</f>
        <v/>
      </c>
      <c r="AB35" s="91" t="str">
        <f>IF(B35&lt;&gt;"",IF($G35&lt;4,VLOOKUP($A35,[0]!NOMENCLATURE_JFD,3,FALSE),VLOOKUP($A35,[0]!NOMENCLATURE_JFF,3,FALSE)),"")</f>
        <v/>
      </c>
      <c r="AC35" t="str">
        <f t="shared" si="17"/>
        <v/>
      </c>
      <c r="AD35" s="1" t="str">
        <f t="shared" si="18"/>
        <v/>
      </c>
    </row>
    <row r="36" spans="1:30" x14ac:dyDescent="0.35">
      <c r="A36" s="77" t="str">
        <f>IF(Paramétrage!H167&lt;&gt;"",Paramétrage!H167,"")</f>
        <v/>
      </c>
      <c r="B36" s="77" t="str">
        <f>IF(Paramétrage!J167&gt;0,Paramétrage!J167,"")</f>
        <v/>
      </c>
      <c r="C36" s="1" t="str">
        <f t="shared" si="19"/>
        <v/>
      </c>
      <c r="D36" s="77" t="str">
        <f>IF(B36&lt;&gt;"",IF($G36&lt;5,VLOOKUP($A36,[0]!NOMENCLATURE_JFD,4,FALSE),VLOOKUP($A36,[0]!NOMENCLATURE_JFF,4,FALSE))*IF($G36&lt;5,VLOOKUP($A36,[0]!NOMENCLATURE_JFD,5,FALSE),VLOOKUP($A36,[0]!NOMENCLATURE_JFF,5,FALSE))*I36,"")</f>
        <v/>
      </c>
      <c r="E36" s="252" t="str">
        <f t="shared" si="3"/>
        <v/>
      </c>
      <c r="F36" s="1" t="str">
        <f t="shared" si="4"/>
        <v/>
      </c>
      <c r="G36" s="1" t="str">
        <f>IF(B36&lt;&gt;"",Paramétrage!I167,"")</f>
        <v/>
      </c>
      <c r="H36" s="1" t="str">
        <f>IF(B36&lt;&gt;"",VLOOKUP(A36,[0]!NOMENCLATURE,4,FALSE),"")</f>
        <v/>
      </c>
      <c r="I36" s="1" t="str">
        <f>IF(B36&lt;&gt;"",LOOKUP(G36,Paramétrage!K$105:K$110,Paramétrage!I$105:I$110),"")</f>
        <v/>
      </c>
      <c r="J36" s="2" t="str">
        <f t="shared" si="5"/>
        <v/>
      </c>
      <c r="K36" s="104" t="str">
        <f>IF(B36&lt;&gt;"",IF($G36&lt;5,VLOOKUP($A36,[0]!NOMENCLATURE_JFD,6,FALSE)*$D36*VLOOKUP($A36,[0]!NOMENCLATURE_JFD,2,FALSE)/1000,VLOOKUP($A36,[0]!NOMENCLATURE_JFF,6,FALSE)*$D36*VLOOKUP($A36,[0]!NOMENCLATURE_JFF,2,FALSE)/1000),"")</f>
        <v/>
      </c>
      <c r="L36" s="104" t="str">
        <f>IF(B36&lt;&gt;"",IF($G36&lt;5,VLOOKUP($A36,[0]!NOMENCLATURE_JFD,7,FALSE)*$D36*VLOOKUP($A36,[0]!NOMENCLATURE_JFD,2,FALSE)/1000,VLOOKUP($A36,[0]!NOMENCLATURE_JFF,7,FALSE)*$D36*VLOOKUP($A36,[0]!NOMENCLATURE_JFF,2,FALSE)/1000),"")</f>
        <v/>
      </c>
      <c r="M36" s="104" t="str">
        <f>IF(B36&lt;&gt;"",IF($G36&lt;5,VLOOKUP($A36,[0]!NOMENCLATURE_JFD,8,FALSE)*$D36*VLOOKUP($A36,[0]!NOMENCLATURE_JFD,2,FALSE)/1000,VLOOKUP($A36,[0]!NOMENCLATURE_JFF,8,FALSE)*$D36*VLOOKUP($A36,[0]!NOMENCLATURE_JFF,2,FALSE)/1000),"")</f>
        <v/>
      </c>
      <c r="N36" s="104" t="str">
        <f>IF(B36&lt;&gt;"",IF($G36&lt;5,VLOOKUP($A36,[0]!NOMENCLATURE_JFD,9,FALSE)*$D36*VLOOKUP($A36,[0]!NOMENCLATURE_JFD,2,FALSE)/1000,VLOOKUP($A36,[0]!NOMENCLATURE_JFF,9,FALSE)*$D36*VLOOKUP($A36,[0]!NOMENCLATURE_JFF,2,FALSE)/1000),"")</f>
        <v/>
      </c>
      <c r="O36" s="77" t="str">
        <f t="shared" si="6"/>
        <v/>
      </c>
      <c r="P36" s="77" t="str">
        <f t="shared" si="7"/>
        <v/>
      </c>
      <c r="Q36" s="77" t="str">
        <f t="shared" si="8"/>
        <v/>
      </c>
      <c r="R36" s="1" t="str">
        <f t="shared" si="9"/>
        <v/>
      </c>
      <c r="S36" s="1" t="str">
        <f t="shared" si="10"/>
        <v/>
      </c>
      <c r="T36" s="1" t="str">
        <f t="shared" si="11"/>
        <v/>
      </c>
      <c r="U36" s="1" t="str">
        <f t="shared" si="12"/>
        <v/>
      </c>
      <c r="V36" s="77" t="str">
        <f t="shared" si="13"/>
        <v/>
      </c>
      <c r="W36" s="77" t="str">
        <f t="shared" si="14"/>
        <v/>
      </c>
      <c r="X36" s="77" t="str">
        <f t="shared" si="15"/>
        <v/>
      </c>
      <c r="Y36" s="1" t="str">
        <f>IF(B36&lt;&gt;"",Paramétrage!K167,"")</f>
        <v/>
      </c>
      <c r="Z36" s="1" t="str">
        <f t="shared" si="16"/>
        <v/>
      </c>
      <c r="AA36" s="91" t="str">
        <f>IF(B36&lt;&gt;"",IF($G36&lt;4,VLOOKUP($A36,[0]!NOMENCLATURE_JFD,2,FALSE),VLOOKUP($A36,[0]!NOMENCLATURE_JFF,2,FALSE)),"")</f>
        <v/>
      </c>
      <c r="AB36" s="91" t="str">
        <f>IF(B36&lt;&gt;"",IF($G36&lt;4,VLOOKUP($A36,[0]!NOMENCLATURE_JFD,3,FALSE),VLOOKUP($A36,[0]!NOMENCLATURE_JFF,3,FALSE)),"")</f>
        <v/>
      </c>
      <c r="AC36" t="str">
        <f t="shared" si="17"/>
        <v/>
      </c>
      <c r="AD36" s="1" t="str">
        <f t="shared" si="18"/>
        <v/>
      </c>
    </row>
    <row r="37" spans="1:30" x14ac:dyDescent="0.35">
      <c r="A37" s="77" t="str">
        <f>IF(Paramétrage!H168&lt;&gt;"",Paramétrage!H168,"")</f>
        <v/>
      </c>
      <c r="B37" s="77" t="str">
        <f>IF(Paramétrage!J168&gt;0,Paramétrage!J168,"")</f>
        <v/>
      </c>
      <c r="C37" s="1" t="str">
        <f t="shared" si="19"/>
        <v/>
      </c>
      <c r="D37" s="77" t="str">
        <f>IF(B37&lt;&gt;"",IF($G37&lt;5,VLOOKUP($A37,[0]!NOMENCLATURE_JFD,4,FALSE),VLOOKUP($A37,[0]!NOMENCLATURE_JFF,4,FALSE))*IF($G37&lt;5,VLOOKUP($A37,[0]!NOMENCLATURE_JFD,5,FALSE),VLOOKUP($A37,[0]!NOMENCLATURE_JFF,5,FALSE))*I37,"")</f>
        <v/>
      </c>
      <c r="E37" s="252" t="str">
        <f t="shared" si="3"/>
        <v/>
      </c>
      <c r="F37" s="1" t="str">
        <f t="shared" si="4"/>
        <v/>
      </c>
      <c r="G37" s="1" t="str">
        <f>IF(B37&lt;&gt;"",Paramétrage!I168,"")</f>
        <v/>
      </c>
      <c r="H37" s="1" t="str">
        <f>IF(B37&lt;&gt;"",VLOOKUP(A37,[0]!NOMENCLATURE,4,FALSE),"")</f>
        <v/>
      </c>
      <c r="I37" s="1" t="str">
        <f>IF(B37&lt;&gt;"",LOOKUP(G37,Paramétrage!K$105:K$110,Paramétrage!I$105:I$110),"")</f>
        <v/>
      </c>
      <c r="J37" s="2" t="str">
        <f t="shared" si="5"/>
        <v/>
      </c>
      <c r="K37" s="104" t="str">
        <f>IF(B37&lt;&gt;"",IF($G37&lt;5,VLOOKUP($A37,[0]!NOMENCLATURE_JFD,6,FALSE)*$D37*VLOOKUP($A37,[0]!NOMENCLATURE_JFD,2,FALSE)/1000,VLOOKUP($A37,[0]!NOMENCLATURE_JFF,6,FALSE)*$D37*VLOOKUP($A37,[0]!NOMENCLATURE_JFF,2,FALSE)/1000),"")</f>
        <v/>
      </c>
      <c r="L37" s="104" t="str">
        <f>IF(B37&lt;&gt;"",IF($G37&lt;5,VLOOKUP($A37,[0]!NOMENCLATURE_JFD,7,FALSE)*$D37*VLOOKUP($A37,[0]!NOMENCLATURE_JFD,2,FALSE)/1000,VLOOKUP($A37,[0]!NOMENCLATURE_JFF,7,FALSE)*$D37*VLOOKUP($A37,[0]!NOMENCLATURE_JFF,2,FALSE)/1000),"")</f>
        <v/>
      </c>
      <c r="M37" s="104" t="str">
        <f>IF(B37&lt;&gt;"",IF($G37&lt;5,VLOOKUP($A37,[0]!NOMENCLATURE_JFD,8,FALSE)*$D37*VLOOKUP($A37,[0]!NOMENCLATURE_JFD,2,FALSE)/1000,VLOOKUP($A37,[0]!NOMENCLATURE_JFF,8,FALSE)*$D37*VLOOKUP($A37,[0]!NOMENCLATURE_JFF,2,FALSE)/1000),"")</f>
        <v/>
      </c>
      <c r="N37" s="104" t="str">
        <f>IF(B37&lt;&gt;"",IF($G37&lt;5,VLOOKUP($A37,[0]!NOMENCLATURE_JFD,9,FALSE)*$D37*VLOOKUP($A37,[0]!NOMENCLATURE_JFD,2,FALSE)/1000,VLOOKUP($A37,[0]!NOMENCLATURE_JFF,9,FALSE)*$D37*VLOOKUP($A37,[0]!NOMENCLATURE_JFF,2,FALSE)/1000),"")</f>
        <v/>
      </c>
      <c r="O37" s="77" t="str">
        <f t="shared" si="6"/>
        <v/>
      </c>
      <c r="P37" s="77" t="str">
        <f t="shared" si="7"/>
        <v/>
      </c>
      <c r="Q37" s="77" t="str">
        <f t="shared" si="8"/>
        <v/>
      </c>
      <c r="R37" s="1" t="str">
        <f t="shared" si="9"/>
        <v/>
      </c>
      <c r="S37" s="1" t="str">
        <f t="shared" si="10"/>
        <v/>
      </c>
      <c r="T37" s="1" t="str">
        <f t="shared" si="11"/>
        <v/>
      </c>
      <c r="U37" s="1" t="str">
        <f t="shared" si="12"/>
        <v/>
      </c>
      <c r="V37" s="77" t="str">
        <f t="shared" si="13"/>
        <v/>
      </c>
      <c r="W37" s="77" t="str">
        <f t="shared" si="14"/>
        <v/>
      </c>
      <c r="X37" s="77" t="str">
        <f t="shared" si="15"/>
        <v/>
      </c>
      <c r="Y37" s="1" t="str">
        <f>IF(B37&lt;&gt;"",Paramétrage!K168,"")</f>
        <v/>
      </c>
      <c r="Z37" s="1" t="str">
        <f t="shared" si="16"/>
        <v/>
      </c>
      <c r="AA37" s="91" t="str">
        <f>IF(B37&lt;&gt;"",IF($G37&lt;4,VLOOKUP($A37,[0]!NOMENCLATURE_JFD,2,FALSE),VLOOKUP($A37,[0]!NOMENCLATURE_JFF,2,FALSE)),"")</f>
        <v/>
      </c>
      <c r="AB37" s="91" t="str">
        <f>IF(B37&lt;&gt;"",IF($G37&lt;4,VLOOKUP($A37,[0]!NOMENCLATURE_JFD,3,FALSE),VLOOKUP($A37,[0]!NOMENCLATURE_JFF,3,FALSE)),"")</f>
        <v/>
      </c>
      <c r="AC37" t="str">
        <f t="shared" si="17"/>
        <v/>
      </c>
      <c r="AD37" s="1" t="str">
        <f t="shared" si="18"/>
        <v/>
      </c>
    </row>
    <row r="38" spans="1:30" x14ac:dyDescent="0.35">
      <c r="A38" s="77" t="str">
        <f>IF(Paramétrage!H169&lt;&gt;"",Paramétrage!H169,"")</f>
        <v/>
      </c>
      <c r="B38" s="77" t="str">
        <f>IF(Paramétrage!J169&gt;0,Paramétrage!J169,"")</f>
        <v/>
      </c>
      <c r="C38" s="1" t="str">
        <f t="shared" si="19"/>
        <v/>
      </c>
      <c r="D38" s="77" t="str">
        <f>IF(B38&lt;&gt;"",IF($G38&lt;5,VLOOKUP($A38,[0]!NOMENCLATURE_JFD,4,FALSE),VLOOKUP($A38,[0]!NOMENCLATURE_JFF,4,FALSE))*IF($G38&lt;5,VLOOKUP($A38,[0]!NOMENCLATURE_JFD,5,FALSE),VLOOKUP($A38,[0]!NOMENCLATURE_JFF,5,FALSE))*I38,"")</f>
        <v/>
      </c>
      <c r="E38" s="252" t="str">
        <f t="shared" si="3"/>
        <v/>
      </c>
      <c r="F38" s="1" t="str">
        <f t="shared" si="4"/>
        <v/>
      </c>
      <c r="G38" s="1" t="str">
        <f>IF(B38&lt;&gt;"",Paramétrage!I169,"")</f>
        <v/>
      </c>
      <c r="H38" s="1" t="str">
        <f>IF(B38&lt;&gt;"",VLOOKUP(A38,[0]!NOMENCLATURE,4,FALSE),"")</f>
        <v/>
      </c>
      <c r="I38" s="1" t="str">
        <f>IF(B38&lt;&gt;"",LOOKUP(G38,Paramétrage!K$105:K$110,Paramétrage!I$105:I$110),"")</f>
        <v/>
      </c>
      <c r="J38" s="2" t="str">
        <f t="shared" si="5"/>
        <v/>
      </c>
      <c r="K38" s="104" t="str">
        <f>IF(B38&lt;&gt;"",IF($G38&lt;5,VLOOKUP($A38,[0]!NOMENCLATURE_JFD,6,FALSE)*$D38*VLOOKUP($A38,[0]!NOMENCLATURE_JFD,2,FALSE)/1000,VLOOKUP($A38,[0]!NOMENCLATURE_JFF,6,FALSE)*$D38*VLOOKUP($A38,[0]!NOMENCLATURE_JFF,2,FALSE)/1000),"")</f>
        <v/>
      </c>
      <c r="L38" s="104" t="str">
        <f>IF(B38&lt;&gt;"",IF($G38&lt;5,VLOOKUP($A38,[0]!NOMENCLATURE_JFD,7,FALSE)*$D38*VLOOKUP($A38,[0]!NOMENCLATURE_JFD,2,FALSE)/1000,VLOOKUP($A38,[0]!NOMENCLATURE_JFF,7,FALSE)*$D38*VLOOKUP($A38,[0]!NOMENCLATURE_JFF,2,FALSE)/1000),"")</f>
        <v/>
      </c>
      <c r="M38" s="104" t="str">
        <f>IF(B38&lt;&gt;"",IF($G38&lt;5,VLOOKUP($A38,[0]!NOMENCLATURE_JFD,8,FALSE)*$D38*VLOOKUP($A38,[0]!NOMENCLATURE_JFD,2,FALSE)/1000,VLOOKUP($A38,[0]!NOMENCLATURE_JFF,8,FALSE)*$D38*VLOOKUP($A38,[0]!NOMENCLATURE_JFF,2,FALSE)/1000),"")</f>
        <v/>
      </c>
      <c r="N38" s="104" t="str">
        <f>IF(B38&lt;&gt;"",IF($G38&lt;5,VLOOKUP($A38,[0]!NOMENCLATURE_JFD,9,FALSE)*$D38*VLOOKUP($A38,[0]!NOMENCLATURE_JFD,2,FALSE)/1000,VLOOKUP($A38,[0]!NOMENCLATURE_JFF,9,FALSE)*$D38*VLOOKUP($A38,[0]!NOMENCLATURE_JFF,2,FALSE)/1000),"")</f>
        <v/>
      </c>
      <c r="O38" s="77" t="str">
        <f t="shared" si="6"/>
        <v/>
      </c>
      <c r="P38" s="77" t="str">
        <f t="shared" si="7"/>
        <v/>
      </c>
      <c r="Q38" s="77" t="str">
        <f t="shared" si="8"/>
        <v/>
      </c>
      <c r="R38" s="1" t="str">
        <f t="shared" si="9"/>
        <v/>
      </c>
      <c r="S38" s="1" t="str">
        <f t="shared" si="10"/>
        <v/>
      </c>
      <c r="T38" s="1" t="str">
        <f t="shared" si="11"/>
        <v/>
      </c>
      <c r="U38" s="1" t="str">
        <f t="shared" si="12"/>
        <v/>
      </c>
      <c r="V38" s="77" t="str">
        <f t="shared" si="13"/>
        <v/>
      </c>
      <c r="W38" s="77" t="str">
        <f t="shared" si="14"/>
        <v/>
      </c>
      <c r="X38" s="77" t="str">
        <f t="shared" si="15"/>
        <v/>
      </c>
      <c r="Y38" s="1" t="str">
        <f>IF(B38&lt;&gt;"",Paramétrage!K169,"")</f>
        <v/>
      </c>
      <c r="Z38" s="1" t="str">
        <f t="shared" si="16"/>
        <v/>
      </c>
      <c r="AA38" s="91" t="str">
        <f>IF(B38&lt;&gt;"",IF($G38&lt;4,VLOOKUP($A38,[0]!NOMENCLATURE_JFD,2,FALSE),VLOOKUP($A38,[0]!NOMENCLATURE_JFF,2,FALSE)),"")</f>
        <v/>
      </c>
      <c r="AB38" s="91" t="str">
        <f>IF(B38&lt;&gt;"",IF($G38&lt;4,VLOOKUP($A38,[0]!NOMENCLATURE_JFD,3,FALSE),VLOOKUP($A38,[0]!NOMENCLATURE_JFF,3,FALSE)),"")</f>
        <v/>
      </c>
      <c r="AC38" t="str">
        <f t="shared" si="17"/>
        <v/>
      </c>
      <c r="AD38" s="1" t="str">
        <f t="shared" si="18"/>
        <v/>
      </c>
    </row>
    <row r="39" spans="1:30" x14ac:dyDescent="0.35">
      <c r="A39" s="77" t="str">
        <f>IF(Paramétrage!H170&lt;&gt;"",Paramétrage!H170,"")</f>
        <v/>
      </c>
      <c r="B39" s="77" t="str">
        <f>IF(Paramétrage!J170&gt;0,Paramétrage!J170,"")</f>
        <v/>
      </c>
      <c r="C39" s="1" t="str">
        <f t="shared" si="19"/>
        <v/>
      </c>
      <c r="D39" s="77" t="str">
        <f>IF(B39&lt;&gt;"",IF($G39&lt;5,VLOOKUP($A39,[0]!NOMENCLATURE_JFD,4,FALSE),VLOOKUP($A39,[0]!NOMENCLATURE_JFF,4,FALSE))*IF($G39&lt;5,VLOOKUP($A39,[0]!NOMENCLATURE_JFD,5,FALSE),VLOOKUP($A39,[0]!NOMENCLATURE_JFF,5,FALSE))*I39,"")</f>
        <v/>
      </c>
      <c r="E39" s="252" t="str">
        <f t="shared" si="3"/>
        <v/>
      </c>
      <c r="F39" s="1" t="str">
        <f t="shared" si="4"/>
        <v/>
      </c>
      <c r="G39" s="1" t="str">
        <f>IF(B39&lt;&gt;"",Paramétrage!I170,"")</f>
        <v/>
      </c>
      <c r="H39" s="1" t="str">
        <f>IF(B39&lt;&gt;"",VLOOKUP(A39,[0]!NOMENCLATURE,4,FALSE),"")</f>
        <v/>
      </c>
      <c r="I39" s="1" t="str">
        <f>IF(B39&lt;&gt;"",LOOKUP(G39,Paramétrage!K$105:K$110,Paramétrage!I$105:I$110),"")</f>
        <v/>
      </c>
      <c r="J39" s="2" t="str">
        <f t="shared" si="5"/>
        <v/>
      </c>
      <c r="K39" s="104" t="str">
        <f>IF(B39&lt;&gt;"",IF($G39&lt;5,VLOOKUP($A39,[0]!NOMENCLATURE_JFD,6,FALSE)*$D39*VLOOKUP($A39,[0]!NOMENCLATURE_JFD,2,FALSE)/1000,VLOOKUP($A39,[0]!NOMENCLATURE_JFF,6,FALSE)*$D39*VLOOKUP($A39,[0]!NOMENCLATURE_JFF,2,FALSE)/1000),"")</f>
        <v/>
      </c>
      <c r="L39" s="104" t="str">
        <f>IF(B39&lt;&gt;"",IF($G39&lt;5,VLOOKUP($A39,[0]!NOMENCLATURE_JFD,7,FALSE)*$D39*VLOOKUP($A39,[0]!NOMENCLATURE_JFD,2,FALSE)/1000,VLOOKUP($A39,[0]!NOMENCLATURE_JFF,7,FALSE)*$D39*VLOOKUP($A39,[0]!NOMENCLATURE_JFF,2,FALSE)/1000),"")</f>
        <v/>
      </c>
      <c r="M39" s="104" t="str">
        <f>IF(B39&lt;&gt;"",IF($G39&lt;5,VLOOKUP($A39,[0]!NOMENCLATURE_JFD,8,FALSE)*$D39*VLOOKUP($A39,[0]!NOMENCLATURE_JFD,2,FALSE)/1000,VLOOKUP($A39,[0]!NOMENCLATURE_JFF,8,FALSE)*$D39*VLOOKUP($A39,[0]!NOMENCLATURE_JFF,2,FALSE)/1000),"")</f>
        <v/>
      </c>
      <c r="N39" s="104" t="str">
        <f>IF(B39&lt;&gt;"",IF($G39&lt;5,VLOOKUP($A39,[0]!NOMENCLATURE_JFD,9,FALSE)*$D39*VLOOKUP($A39,[0]!NOMENCLATURE_JFD,2,FALSE)/1000,VLOOKUP($A39,[0]!NOMENCLATURE_JFF,9,FALSE)*$D39*VLOOKUP($A39,[0]!NOMENCLATURE_JFF,2,FALSE)/1000),"")</f>
        <v/>
      </c>
      <c r="O39" s="77" t="str">
        <f t="shared" si="6"/>
        <v/>
      </c>
      <c r="P39" s="77" t="str">
        <f t="shared" si="7"/>
        <v/>
      </c>
      <c r="Q39" s="77" t="str">
        <f t="shared" si="8"/>
        <v/>
      </c>
      <c r="R39" s="1" t="str">
        <f t="shared" si="9"/>
        <v/>
      </c>
      <c r="S39" s="1" t="str">
        <f t="shared" si="10"/>
        <v/>
      </c>
      <c r="T39" s="1" t="str">
        <f t="shared" si="11"/>
        <v/>
      </c>
      <c r="U39" s="1" t="str">
        <f t="shared" si="12"/>
        <v/>
      </c>
      <c r="V39" s="77" t="str">
        <f t="shared" si="13"/>
        <v/>
      </c>
      <c r="W39" s="77" t="str">
        <f t="shared" si="14"/>
        <v/>
      </c>
      <c r="X39" s="77" t="str">
        <f t="shared" si="15"/>
        <v/>
      </c>
      <c r="Y39" s="1" t="str">
        <f>IF(B39&lt;&gt;"",Paramétrage!K170,"")</f>
        <v/>
      </c>
      <c r="Z39" s="1" t="str">
        <f t="shared" si="16"/>
        <v/>
      </c>
      <c r="AA39" s="91" t="str">
        <f>IF(B39&lt;&gt;"",IF($G39&lt;4,VLOOKUP($A39,[0]!NOMENCLATURE_JFD,2,FALSE),VLOOKUP($A39,[0]!NOMENCLATURE_JFF,2,FALSE)),"")</f>
        <v/>
      </c>
      <c r="AB39" s="91" t="str">
        <f>IF(B39&lt;&gt;"",IF($G39&lt;4,VLOOKUP($A39,[0]!NOMENCLATURE_JFD,3,FALSE),VLOOKUP($A39,[0]!NOMENCLATURE_JFF,3,FALSE)),"")</f>
        <v/>
      </c>
      <c r="AC39" t="str">
        <f t="shared" si="17"/>
        <v/>
      </c>
      <c r="AD39" s="1" t="str">
        <f t="shared" si="18"/>
        <v/>
      </c>
    </row>
    <row r="40" spans="1:30" x14ac:dyDescent="0.35">
      <c r="A40" s="77" t="str">
        <f>IF(Paramétrage!H171&lt;&gt;"",Paramétrage!H171,"")</f>
        <v/>
      </c>
      <c r="B40" s="77" t="str">
        <f>IF(Paramétrage!J171&gt;0,Paramétrage!J171,"")</f>
        <v/>
      </c>
      <c r="C40" s="1" t="str">
        <f t="shared" si="19"/>
        <v/>
      </c>
      <c r="D40" s="77" t="str">
        <f>IF(B40&lt;&gt;"",IF($G40&lt;5,VLOOKUP($A40,[0]!NOMENCLATURE_JFD,4,FALSE),VLOOKUP($A40,[0]!NOMENCLATURE_JFF,4,FALSE))*IF($G40&lt;5,VLOOKUP($A40,[0]!NOMENCLATURE_JFD,5,FALSE),VLOOKUP($A40,[0]!NOMENCLATURE_JFF,5,FALSE))*I40,"")</f>
        <v/>
      </c>
      <c r="E40" s="252" t="str">
        <f t="shared" si="3"/>
        <v/>
      </c>
      <c r="F40" s="1" t="str">
        <f t="shared" si="4"/>
        <v/>
      </c>
      <c r="G40" s="1" t="str">
        <f>IF(B40&lt;&gt;"",Paramétrage!I171,"")</f>
        <v/>
      </c>
      <c r="H40" s="1" t="str">
        <f>IF(B40&lt;&gt;"",VLOOKUP(A40,[0]!NOMENCLATURE,4,FALSE),"")</f>
        <v/>
      </c>
      <c r="I40" s="1" t="str">
        <f>IF(B40&lt;&gt;"",LOOKUP(G40,Paramétrage!K$105:K$110,Paramétrage!I$105:I$110),"")</f>
        <v/>
      </c>
      <c r="J40" s="2" t="str">
        <f t="shared" si="5"/>
        <v/>
      </c>
      <c r="K40" s="104" t="str">
        <f>IF(B40&lt;&gt;"",IF($G40&lt;5,VLOOKUP($A40,[0]!NOMENCLATURE_JFD,6,FALSE)*$D40*VLOOKUP($A40,[0]!NOMENCLATURE_JFD,2,FALSE)/1000,VLOOKUP($A40,[0]!NOMENCLATURE_JFF,6,FALSE)*$D40*VLOOKUP($A40,[0]!NOMENCLATURE_JFF,2,FALSE)/1000),"")</f>
        <v/>
      </c>
      <c r="L40" s="104" t="str">
        <f>IF(B40&lt;&gt;"",IF($G40&lt;5,VLOOKUP($A40,[0]!NOMENCLATURE_JFD,7,FALSE)*$D40*VLOOKUP($A40,[0]!NOMENCLATURE_JFD,2,FALSE)/1000,VLOOKUP($A40,[0]!NOMENCLATURE_JFF,7,FALSE)*$D40*VLOOKUP($A40,[0]!NOMENCLATURE_JFF,2,FALSE)/1000),"")</f>
        <v/>
      </c>
      <c r="M40" s="104" t="str">
        <f>IF(B40&lt;&gt;"",IF($G40&lt;5,VLOOKUP($A40,[0]!NOMENCLATURE_JFD,8,FALSE)*$D40*VLOOKUP($A40,[0]!NOMENCLATURE_JFD,2,FALSE)/1000,VLOOKUP($A40,[0]!NOMENCLATURE_JFF,8,FALSE)*$D40*VLOOKUP($A40,[0]!NOMENCLATURE_JFF,2,FALSE)/1000),"")</f>
        <v/>
      </c>
      <c r="N40" s="104" t="str">
        <f>IF(B40&lt;&gt;"",IF($G40&lt;5,VLOOKUP($A40,[0]!NOMENCLATURE_JFD,9,FALSE)*$D40*VLOOKUP($A40,[0]!NOMENCLATURE_JFD,2,FALSE)/1000,VLOOKUP($A40,[0]!NOMENCLATURE_JFF,9,FALSE)*$D40*VLOOKUP($A40,[0]!NOMENCLATURE_JFF,2,FALSE)/1000),"")</f>
        <v/>
      </c>
      <c r="O40" s="77" t="str">
        <f t="shared" si="6"/>
        <v/>
      </c>
      <c r="P40" s="77" t="str">
        <f t="shared" si="7"/>
        <v/>
      </c>
      <c r="Q40" s="77" t="str">
        <f t="shared" si="8"/>
        <v/>
      </c>
      <c r="R40" s="1" t="str">
        <f t="shared" si="9"/>
        <v/>
      </c>
      <c r="S40" s="1" t="str">
        <f t="shared" si="10"/>
        <v/>
      </c>
      <c r="T40" s="1" t="str">
        <f t="shared" si="11"/>
        <v/>
      </c>
      <c r="U40" s="1" t="str">
        <f t="shared" si="12"/>
        <v/>
      </c>
      <c r="V40" s="77" t="str">
        <f t="shared" si="13"/>
        <v/>
      </c>
      <c r="W40" s="77" t="str">
        <f t="shared" si="14"/>
        <v/>
      </c>
      <c r="X40" s="77" t="str">
        <f t="shared" si="15"/>
        <v/>
      </c>
      <c r="Y40" s="1" t="str">
        <f>IF(B40&lt;&gt;"",Paramétrage!K171,"")</f>
        <v/>
      </c>
      <c r="Z40" s="1" t="str">
        <f t="shared" si="16"/>
        <v/>
      </c>
      <c r="AA40" s="91" t="str">
        <f>IF(B40&lt;&gt;"",IF($G40&lt;4,VLOOKUP($A40,[0]!NOMENCLATURE_JFD,2,FALSE),VLOOKUP($A40,[0]!NOMENCLATURE_JFF,2,FALSE)),"")</f>
        <v/>
      </c>
      <c r="AB40" s="91" t="str">
        <f>IF(B40&lt;&gt;"",IF($G40&lt;4,VLOOKUP($A40,[0]!NOMENCLATURE_JFD,3,FALSE),VLOOKUP($A40,[0]!NOMENCLATURE_JFF,3,FALSE)),"")</f>
        <v/>
      </c>
      <c r="AC40" t="str">
        <f t="shared" si="17"/>
        <v/>
      </c>
      <c r="AD40" s="1" t="str">
        <f t="shared" si="18"/>
        <v/>
      </c>
    </row>
    <row r="41" spans="1:30" x14ac:dyDescent="0.35">
      <c r="A41" s="77" t="str">
        <f>IF(Paramétrage!H172&lt;&gt;"",Paramétrage!H172,"")</f>
        <v/>
      </c>
      <c r="B41" s="77" t="str">
        <f>IF(Paramétrage!J172&gt;0,Paramétrage!J172,"")</f>
        <v/>
      </c>
      <c r="C41" s="1" t="str">
        <f t="shared" si="19"/>
        <v/>
      </c>
      <c r="D41" s="77" t="str">
        <f>IF(B41&lt;&gt;"",IF($G41&lt;5,VLOOKUP($A41,[0]!NOMENCLATURE_JFD,4,FALSE),VLOOKUP($A41,[0]!NOMENCLATURE_JFF,4,FALSE))*IF($G41&lt;5,VLOOKUP($A41,[0]!NOMENCLATURE_JFD,5,FALSE),VLOOKUP($A41,[0]!NOMENCLATURE_JFF,5,FALSE))*I41,"")</f>
        <v/>
      </c>
      <c r="E41" s="252" t="str">
        <f t="shared" si="3"/>
        <v/>
      </c>
      <c r="F41" s="1" t="str">
        <f t="shared" si="4"/>
        <v/>
      </c>
      <c r="G41" s="1" t="str">
        <f>IF(B41&lt;&gt;"",Paramétrage!I172,"")</f>
        <v/>
      </c>
      <c r="H41" s="1" t="str">
        <f>IF(B41&lt;&gt;"",VLOOKUP(A41,[0]!NOMENCLATURE,4,FALSE),"")</f>
        <v/>
      </c>
      <c r="I41" s="1" t="str">
        <f>IF(B41&lt;&gt;"",LOOKUP(G41,Paramétrage!K$105:K$110,Paramétrage!I$105:I$110),"")</f>
        <v/>
      </c>
      <c r="J41" s="2" t="str">
        <f t="shared" si="5"/>
        <v/>
      </c>
      <c r="K41" s="104" t="str">
        <f>IF(B41&lt;&gt;"",IF($G41&lt;5,VLOOKUP($A41,[0]!NOMENCLATURE_JFD,6,FALSE)*$D41*VLOOKUP($A41,[0]!NOMENCLATURE_JFD,2,FALSE)/1000,VLOOKUP($A41,[0]!NOMENCLATURE_JFF,6,FALSE)*$D41*VLOOKUP($A41,[0]!NOMENCLATURE_JFF,2,FALSE)/1000),"")</f>
        <v/>
      </c>
      <c r="L41" s="104" t="str">
        <f>IF(B41&lt;&gt;"",IF($G41&lt;5,VLOOKUP($A41,[0]!NOMENCLATURE_JFD,7,FALSE)*$D41*VLOOKUP($A41,[0]!NOMENCLATURE_JFD,2,FALSE)/1000,VLOOKUP($A41,[0]!NOMENCLATURE_JFF,7,FALSE)*$D41*VLOOKUP($A41,[0]!NOMENCLATURE_JFF,2,FALSE)/1000),"")</f>
        <v/>
      </c>
      <c r="M41" s="104" t="str">
        <f>IF(B41&lt;&gt;"",IF($G41&lt;5,VLOOKUP($A41,[0]!NOMENCLATURE_JFD,8,FALSE)*$D41*VLOOKUP($A41,[0]!NOMENCLATURE_JFD,2,FALSE)/1000,VLOOKUP($A41,[0]!NOMENCLATURE_JFF,8,FALSE)*$D41*VLOOKUP($A41,[0]!NOMENCLATURE_JFF,2,FALSE)/1000),"")</f>
        <v/>
      </c>
      <c r="N41" s="104" t="str">
        <f>IF(B41&lt;&gt;"",IF($G41&lt;5,VLOOKUP($A41,[0]!NOMENCLATURE_JFD,9,FALSE)*$D41*VLOOKUP($A41,[0]!NOMENCLATURE_JFD,2,FALSE)/1000,VLOOKUP($A41,[0]!NOMENCLATURE_JFF,9,FALSE)*$D41*VLOOKUP($A41,[0]!NOMENCLATURE_JFF,2,FALSE)/1000),"")</f>
        <v/>
      </c>
      <c r="O41" s="77" t="str">
        <f t="shared" si="6"/>
        <v/>
      </c>
      <c r="P41" s="77" t="str">
        <f t="shared" si="7"/>
        <v/>
      </c>
      <c r="Q41" s="77" t="str">
        <f t="shared" si="8"/>
        <v/>
      </c>
      <c r="R41" s="1" t="str">
        <f t="shared" si="9"/>
        <v/>
      </c>
      <c r="S41" s="1" t="str">
        <f t="shared" si="10"/>
        <v/>
      </c>
      <c r="T41" s="1" t="str">
        <f t="shared" si="11"/>
        <v/>
      </c>
      <c r="U41" s="1" t="str">
        <f t="shared" si="12"/>
        <v/>
      </c>
      <c r="V41" s="77" t="str">
        <f t="shared" si="13"/>
        <v/>
      </c>
      <c r="W41" s="77" t="str">
        <f t="shared" si="14"/>
        <v/>
      </c>
      <c r="X41" s="77" t="str">
        <f t="shared" si="15"/>
        <v/>
      </c>
      <c r="Y41" s="1" t="str">
        <f>IF(B41&lt;&gt;"",Paramétrage!K172,"")</f>
        <v/>
      </c>
      <c r="Z41" s="1" t="str">
        <f t="shared" si="16"/>
        <v/>
      </c>
      <c r="AA41" s="91" t="str">
        <f>IF(B41&lt;&gt;"",IF($G41&lt;4,VLOOKUP($A41,[0]!NOMENCLATURE_JFD,2,FALSE),VLOOKUP($A41,[0]!NOMENCLATURE_JFF,2,FALSE)),"")</f>
        <v/>
      </c>
      <c r="AB41" s="91" t="str">
        <f>IF(B41&lt;&gt;"",IF($G41&lt;4,VLOOKUP($A41,[0]!NOMENCLATURE_JFD,3,FALSE),VLOOKUP($A41,[0]!NOMENCLATURE_JFF,3,FALSE)),"")</f>
        <v/>
      </c>
      <c r="AC41" t="str">
        <f t="shared" si="17"/>
        <v/>
      </c>
      <c r="AD41" s="1" t="str">
        <f t="shared" si="18"/>
        <v/>
      </c>
    </row>
    <row r="42" spans="1:30" x14ac:dyDescent="0.35">
      <c r="A42" s="77" t="str">
        <f>IF(Paramétrage!H173&lt;&gt;"",Paramétrage!H173,"")</f>
        <v/>
      </c>
      <c r="B42" s="77" t="str">
        <f>IF(Paramétrage!J173&gt;0,Paramétrage!J173,"")</f>
        <v/>
      </c>
      <c r="C42" s="1" t="str">
        <f t="shared" si="19"/>
        <v/>
      </c>
      <c r="D42" s="77" t="str">
        <f>IF(B42&lt;&gt;"",IF($G42&lt;5,VLOOKUP($A42,[0]!NOMENCLATURE_JFD,4,FALSE),VLOOKUP($A42,[0]!NOMENCLATURE_JFF,4,FALSE))*IF($G42&lt;5,VLOOKUP($A42,[0]!NOMENCLATURE_JFD,5,FALSE),VLOOKUP($A42,[0]!NOMENCLATURE_JFF,5,FALSE))*I42,"")</f>
        <v/>
      </c>
      <c r="E42" s="252" t="str">
        <f t="shared" si="3"/>
        <v/>
      </c>
      <c r="F42" s="1" t="str">
        <f t="shared" si="4"/>
        <v/>
      </c>
      <c r="G42" s="1" t="str">
        <f>IF(B42&lt;&gt;"",Paramétrage!I173,"")</f>
        <v/>
      </c>
      <c r="H42" s="1" t="str">
        <f>IF(B42&lt;&gt;"",VLOOKUP(A42,[0]!NOMENCLATURE,4,FALSE),"")</f>
        <v/>
      </c>
      <c r="I42" s="1" t="str">
        <f>IF(B42&lt;&gt;"",LOOKUP(G42,Paramétrage!K$105:K$110,Paramétrage!I$105:I$110),"")</f>
        <v/>
      </c>
      <c r="J42" s="2" t="str">
        <f t="shared" si="5"/>
        <v/>
      </c>
      <c r="K42" s="104" t="str">
        <f>IF(B42&lt;&gt;"",IF($G42&lt;5,VLOOKUP($A42,[0]!NOMENCLATURE_JFD,6,FALSE)*$D42*VLOOKUP($A42,[0]!NOMENCLATURE_JFD,2,FALSE)/1000,VLOOKUP($A42,[0]!NOMENCLATURE_JFF,6,FALSE)*$D42*VLOOKUP($A42,[0]!NOMENCLATURE_JFF,2,FALSE)/1000),"")</f>
        <v/>
      </c>
      <c r="L42" s="104" t="str">
        <f>IF(B42&lt;&gt;"",IF($G42&lt;5,VLOOKUP($A42,[0]!NOMENCLATURE_JFD,7,FALSE)*$D42*VLOOKUP($A42,[0]!NOMENCLATURE_JFD,2,FALSE)/1000,VLOOKUP($A42,[0]!NOMENCLATURE_JFF,7,FALSE)*$D42*VLOOKUP($A42,[0]!NOMENCLATURE_JFF,2,FALSE)/1000),"")</f>
        <v/>
      </c>
      <c r="M42" s="104" t="str">
        <f>IF(B42&lt;&gt;"",IF($G42&lt;5,VLOOKUP($A42,[0]!NOMENCLATURE_JFD,8,FALSE)*$D42*VLOOKUP($A42,[0]!NOMENCLATURE_JFD,2,FALSE)/1000,VLOOKUP($A42,[0]!NOMENCLATURE_JFF,8,FALSE)*$D42*VLOOKUP($A42,[0]!NOMENCLATURE_JFF,2,FALSE)/1000),"")</f>
        <v/>
      </c>
      <c r="N42" s="104" t="str">
        <f>IF(B42&lt;&gt;"",IF($G42&lt;5,VLOOKUP($A42,[0]!NOMENCLATURE_JFD,9,FALSE)*$D42*VLOOKUP($A42,[0]!NOMENCLATURE_JFD,2,FALSE)/1000,VLOOKUP($A42,[0]!NOMENCLATURE_JFF,9,FALSE)*$D42*VLOOKUP($A42,[0]!NOMENCLATURE_JFF,2,FALSE)/1000),"")</f>
        <v/>
      </c>
      <c r="O42" s="77" t="str">
        <f t="shared" si="6"/>
        <v/>
      </c>
      <c r="P42" s="77" t="str">
        <f t="shared" si="7"/>
        <v/>
      </c>
      <c r="Q42" s="77" t="str">
        <f t="shared" si="8"/>
        <v/>
      </c>
      <c r="R42" s="1" t="str">
        <f t="shared" si="9"/>
        <v/>
      </c>
      <c r="S42" s="1" t="str">
        <f t="shared" si="10"/>
        <v/>
      </c>
      <c r="T42" s="1" t="str">
        <f t="shared" si="11"/>
        <v/>
      </c>
      <c r="U42" s="1" t="str">
        <f t="shared" si="12"/>
        <v/>
      </c>
      <c r="V42" s="77" t="str">
        <f t="shared" si="13"/>
        <v/>
      </c>
      <c r="W42" s="77" t="str">
        <f t="shared" si="14"/>
        <v/>
      </c>
      <c r="X42" s="77" t="str">
        <f t="shared" si="15"/>
        <v/>
      </c>
      <c r="Y42" s="1" t="str">
        <f>IF(B42&lt;&gt;"",Paramétrage!K173,"")</f>
        <v/>
      </c>
      <c r="Z42" s="1" t="str">
        <f t="shared" si="16"/>
        <v/>
      </c>
      <c r="AA42" s="91" t="str">
        <f>IF(B42&lt;&gt;"",IF($G42&lt;4,VLOOKUP($A42,[0]!NOMENCLATURE_JFD,2,FALSE),VLOOKUP($A42,[0]!NOMENCLATURE_JFF,2,FALSE)),"")</f>
        <v/>
      </c>
      <c r="AB42" s="91" t="str">
        <f>IF(B42&lt;&gt;"",IF($G42&lt;4,VLOOKUP($A42,[0]!NOMENCLATURE_JFD,3,FALSE),VLOOKUP($A42,[0]!NOMENCLATURE_JFF,3,FALSE)),"")</f>
        <v/>
      </c>
      <c r="AC42" t="str">
        <f t="shared" si="17"/>
        <v/>
      </c>
      <c r="AD42" s="1" t="str">
        <f t="shared" si="18"/>
        <v/>
      </c>
    </row>
    <row r="43" spans="1:30" x14ac:dyDescent="0.35">
      <c r="A43" s="77" t="str">
        <f>IF(Paramétrage!H174&lt;&gt;"",Paramétrage!H174,"")</f>
        <v/>
      </c>
      <c r="B43" s="77" t="str">
        <f>IF(Paramétrage!J174&gt;0,Paramétrage!J174,"")</f>
        <v/>
      </c>
      <c r="C43" s="1" t="str">
        <f t="shared" si="19"/>
        <v/>
      </c>
      <c r="D43" s="77" t="str">
        <f>IF(B43&lt;&gt;"",IF($G43&lt;5,VLOOKUP($A43,[0]!NOMENCLATURE_JFD,4,FALSE),VLOOKUP($A43,[0]!NOMENCLATURE_JFF,4,FALSE))*IF($G43&lt;5,VLOOKUP($A43,[0]!NOMENCLATURE_JFD,5,FALSE),VLOOKUP($A43,[0]!NOMENCLATURE_JFF,5,FALSE))*I43,"")</f>
        <v/>
      </c>
      <c r="E43" s="252" t="str">
        <f t="shared" si="3"/>
        <v/>
      </c>
      <c r="F43" s="1" t="str">
        <f t="shared" si="4"/>
        <v/>
      </c>
      <c r="G43" s="1" t="str">
        <f>IF(B43&lt;&gt;"",Paramétrage!I174,"")</f>
        <v/>
      </c>
      <c r="H43" s="1" t="str">
        <f>IF(B43&lt;&gt;"",VLOOKUP(A43,[0]!NOMENCLATURE,4,FALSE),"")</f>
        <v/>
      </c>
      <c r="I43" s="1" t="str">
        <f>IF(B43&lt;&gt;"",LOOKUP(G43,Paramétrage!K$105:K$110,Paramétrage!I$105:I$110),"")</f>
        <v/>
      </c>
      <c r="J43" s="2" t="str">
        <f t="shared" si="5"/>
        <v/>
      </c>
      <c r="K43" s="104" t="str">
        <f>IF(B43&lt;&gt;"",IF($G43&lt;5,VLOOKUP($A43,[0]!NOMENCLATURE_JFD,6,FALSE)*$D43*VLOOKUP($A43,[0]!NOMENCLATURE_JFD,2,FALSE)/1000,VLOOKUP($A43,[0]!NOMENCLATURE_JFF,6,FALSE)*$D43*VLOOKUP($A43,[0]!NOMENCLATURE_JFF,2,FALSE)/1000),"")</f>
        <v/>
      </c>
      <c r="L43" s="104" t="str">
        <f>IF(B43&lt;&gt;"",IF($G43&lt;5,VLOOKUP($A43,[0]!NOMENCLATURE_JFD,7,FALSE)*$D43*VLOOKUP($A43,[0]!NOMENCLATURE_JFD,2,FALSE)/1000,VLOOKUP($A43,[0]!NOMENCLATURE_JFF,7,FALSE)*$D43*VLOOKUP($A43,[0]!NOMENCLATURE_JFF,2,FALSE)/1000),"")</f>
        <v/>
      </c>
      <c r="M43" s="104" t="str">
        <f>IF(B43&lt;&gt;"",IF($G43&lt;5,VLOOKUP($A43,[0]!NOMENCLATURE_JFD,8,FALSE)*$D43*VLOOKUP($A43,[0]!NOMENCLATURE_JFD,2,FALSE)/1000,VLOOKUP($A43,[0]!NOMENCLATURE_JFF,8,FALSE)*$D43*VLOOKUP($A43,[0]!NOMENCLATURE_JFF,2,FALSE)/1000),"")</f>
        <v/>
      </c>
      <c r="N43" s="104" t="str">
        <f>IF(B43&lt;&gt;"",IF($G43&lt;5,VLOOKUP($A43,[0]!NOMENCLATURE_JFD,9,FALSE)*$D43*VLOOKUP($A43,[0]!NOMENCLATURE_JFD,2,FALSE)/1000,VLOOKUP($A43,[0]!NOMENCLATURE_JFF,9,FALSE)*$D43*VLOOKUP($A43,[0]!NOMENCLATURE_JFF,2,FALSE)/1000),"")</f>
        <v/>
      </c>
      <c r="O43" s="77" t="str">
        <f t="shared" si="6"/>
        <v/>
      </c>
      <c r="P43" s="77" t="str">
        <f t="shared" si="7"/>
        <v/>
      </c>
      <c r="Q43" s="77" t="str">
        <f t="shared" si="8"/>
        <v/>
      </c>
      <c r="R43" s="1" t="str">
        <f t="shared" si="9"/>
        <v/>
      </c>
      <c r="S43" s="1" t="str">
        <f t="shared" si="10"/>
        <v/>
      </c>
      <c r="T43" s="1" t="str">
        <f t="shared" si="11"/>
        <v/>
      </c>
      <c r="U43" s="1" t="str">
        <f t="shared" si="12"/>
        <v/>
      </c>
      <c r="V43" s="77" t="str">
        <f t="shared" si="13"/>
        <v/>
      </c>
      <c r="W43" s="77" t="str">
        <f t="shared" si="14"/>
        <v/>
      </c>
      <c r="X43" s="77" t="str">
        <f t="shared" si="15"/>
        <v/>
      </c>
      <c r="Y43" s="1" t="str">
        <f>IF(B43&lt;&gt;"",Paramétrage!K174,"")</f>
        <v/>
      </c>
      <c r="Z43" s="1" t="str">
        <f t="shared" si="16"/>
        <v/>
      </c>
      <c r="AA43" s="91" t="str">
        <f>IF(B43&lt;&gt;"",IF($G43&lt;4,VLOOKUP($A43,[0]!NOMENCLATURE_JFD,2,FALSE),VLOOKUP($A43,[0]!NOMENCLATURE_JFF,2,FALSE)),"")</f>
        <v/>
      </c>
      <c r="AB43" s="91" t="str">
        <f>IF(B43&lt;&gt;"",IF($G43&lt;4,VLOOKUP($A43,[0]!NOMENCLATURE_JFD,3,FALSE),VLOOKUP($A43,[0]!NOMENCLATURE_JFF,3,FALSE)),"")</f>
        <v/>
      </c>
      <c r="AC43" t="str">
        <f t="shared" si="17"/>
        <v/>
      </c>
      <c r="AD43" s="1" t="str">
        <f t="shared" si="18"/>
        <v/>
      </c>
    </row>
    <row r="44" spans="1:30" x14ac:dyDescent="0.35">
      <c r="A44" s="77" t="str">
        <f>IF(Paramétrage!H175&lt;&gt;"",Paramétrage!H175,"")</f>
        <v/>
      </c>
      <c r="B44" s="77" t="str">
        <f>IF(Paramétrage!J175&gt;0,Paramétrage!J175,"")</f>
        <v/>
      </c>
      <c r="C44" s="1" t="str">
        <f t="shared" si="19"/>
        <v/>
      </c>
      <c r="D44" s="77" t="str">
        <f>IF(B44&lt;&gt;"",IF($G44&lt;5,VLOOKUP($A44,[0]!NOMENCLATURE_JFD,4,FALSE),VLOOKUP($A44,[0]!NOMENCLATURE_JFF,4,FALSE))*IF($G44&lt;5,VLOOKUP($A44,[0]!NOMENCLATURE_JFD,5,FALSE),VLOOKUP($A44,[0]!NOMENCLATURE_JFF,5,FALSE))*I44,"")</f>
        <v/>
      </c>
      <c r="E44" s="252" t="str">
        <f t="shared" si="3"/>
        <v/>
      </c>
      <c r="F44" s="1" t="str">
        <f t="shared" si="4"/>
        <v/>
      </c>
      <c r="G44" s="1" t="str">
        <f>IF(B44&lt;&gt;"",Paramétrage!I175,"")</f>
        <v/>
      </c>
      <c r="H44" s="1" t="str">
        <f>IF(B44&lt;&gt;"",VLOOKUP(A44,[0]!NOMENCLATURE,4,FALSE),"")</f>
        <v/>
      </c>
      <c r="I44" s="1" t="str">
        <f>IF(B44&lt;&gt;"",LOOKUP(G44,Paramétrage!K$105:K$110,Paramétrage!I$105:I$110),"")</f>
        <v/>
      </c>
      <c r="J44" s="2" t="str">
        <f t="shared" si="5"/>
        <v/>
      </c>
      <c r="K44" s="104" t="str">
        <f>IF(B44&lt;&gt;"",IF($G44&lt;5,VLOOKUP($A44,[0]!NOMENCLATURE_JFD,6,FALSE)*$D44*VLOOKUP($A44,[0]!NOMENCLATURE_JFD,2,FALSE)/1000,VLOOKUP($A44,[0]!NOMENCLATURE_JFF,6,FALSE)*$D44*VLOOKUP($A44,[0]!NOMENCLATURE_JFF,2,FALSE)/1000),"")</f>
        <v/>
      </c>
      <c r="L44" s="104" t="str">
        <f>IF(B44&lt;&gt;"",IF($G44&lt;5,VLOOKUP($A44,[0]!NOMENCLATURE_JFD,7,FALSE)*$D44*VLOOKUP($A44,[0]!NOMENCLATURE_JFD,2,FALSE)/1000,VLOOKUP($A44,[0]!NOMENCLATURE_JFF,7,FALSE)*$D44*VLOOKUP($A44,[0]!NOMENCLATURE_JFF,2,FALSE)/1000),"")</f>
        <v/>
      </c>
      <c r="M44" s="104" t="str">
        <f>IF(B44&lt;&gt;"",IF($G44&lt;5,VLOOKUP($A44,[0]!NOMENCLATURE_JFD,8,FALSE)*$D44*VLOOKUP($A44,[0]!NOMENCLATURE_JFD,2,FALSE)/1000,VLOOKUP($A44,[0]!NOMENCLATURE_JFF,8,FALSE)*$D44*VLOOKUP($A44,[0]!NOMENCLATURE_JFF,2,FALSE)/1000),"")</f>
        <v/>
      </c>
      <c r="N44" s="104" t="str">
        <f>IF(B44&lt;&gt;"",IF($G44&lt;5,VLOOKUP($A44,[0]!NOMENCLATURE_JFD,9,FALSE)*$D44*VLOOKUP($A44,[0]!NOMENCLATURE_JFD,2,FALSE)/1000,VLOOKUP($A44,[0]!NOMENCLATURE_JFF,9,FALSE)*$D44*VLOOKUP($A44,[0]!NOMENCLATURE_JFF,2,FALSE)/1000),"")</f>
        <v/>
      </c>
      <c r="O44" s="77" t="str">
        <f t="shared" si="6"/>
        <v/>
      </c>
      <c r="P44" s="77" t="str">
        <f t="shared" si="7"/>
        <v/>
      </c>
      <c r="Q44" s="77" t="str">
        <f t="shared" si="8"/>
        <v/>
      </c>
      <c r="R44" s="1" t="str">
        <f t="shared" si="9"/>
        <v/>
      </c>
      <c r="S44" s="1" t="str">
        <f t="shared" si="10"/>
        <v/>
      </c>
      <c r="T44" s="1" t="str">
        <f t="shared" si="11"/>
        <v/>
      </c>
      <c r="U44" s="1" t="str">
        <f t="shared" si="12"/>
        <v/>
      </c>
      <c r="V44" s="77" t="str">
        <f t="shared" si="13"/>
        <v/>
      </c>
      <c r="W44" s="77" t="str">
        <f t="shared" si="14"/>
        <v/>
      </c>
      <c r="X44" s="77" t="str">
        <f t="shared" si="15"/>
        <v/>
      </c>
      <c r="Y44" s="1" t="str">
        <f>IF(B44&lt;&gt;"",Paramétrage!K175,"")</f>
        <v/>
      </c>
      <c r="Z44" s="1" t="str">
        <f t="shared" si="16"/>
        <v/>
      </c>
      <c r="AA44" s="91" t="str">
        <f>IF(B44&lt;&gt;"",IF($G44&lt;4,VLOOKUP($A44,[0]!NOMENCLATURE_JFD,2,FALSE),VLOOKUP($A44,[0]!NOMENCLATURE_JFF,2,FALSE)),"")</f>
        <v/>
      </c>
      <c r="AB44" s="91" t="str">
        <f>IF(B44&lt;&gt;"",IF($G44&lt;4,VLOOKUP($A44,[0]!NOMENCLATURE_JFD,3,FALSE),VLOOKUP($A44,[0]!NOMENCLATURE_JFF,3,FALSE)),"")</f>
        <v/>
      </c>
      <c r="AC44" t="str">
        <f t="shared" si="17"/>
        <v/>
      </c>
      <c r="AD44" s="1" t="str">
        <f t="shared" si="18"/>
        <v/>
      </c>
    </row>
    <row r="45" spans="1:30" x14ac:dyDescent="0.35">
      <c r="A45" s="77" t="str">
        <f>IF(Paramétrage!H176&lt;&gt;"",Paramétrage!H176,"")</f>
        <v/>
      </c>
      <c r="B45" s="77" t="str">
        <f>IF(Paramétrage!J176&gt;0,Paramétrage!J176,"")</f>
        <v/>
      </c>
      <c r="C45" s="1" t="str">
        <f t="shared" si="19"/>
        <v/>
      </c>
      <c r="D45" s="77" t="str">
        <f>IF(B45&lt;&gt;"",IF($G45&lt;5,VLOOKUP($A45,[0]!NOMENCLATURE_JFD,4,FALSE),VLOOKUP($A45,[0]!NOMENCLATURE_JFF,4,FALSE))*IF($G45&lt;5,VLOOKUP($A45,[0]!NOMENCLATURE_JFD,5,FALSE),VLOOKUP($A45,[0]!NOMENCLATURE_JFF,5,FALSE))*I45,"")</f>
        <v/>
      </c>
      <c r="E45" s="252" t="str">
        <f t="shared" si="3"/>
        <v/>
      </c>
      <c r="F45" s="1" t="str">
        <f t="shared" si="4"/>
        <v/>
      </c>
      <c r="G45" s="1" t="str">
        <f>IF(B45&lt;&gt;"",Paramétrage!I176,"")</f>
        <v/>
      </c>
      <c r="H45" s="1" t="str">
        <f>IF(B45&lt;&gt;"",VLOOKUP(A45,[0]!NOMENCLATURE,4,FALSE),"")</f>
        <v/>
      </c>
      <c r="I45" s="1" t="str">
        <f>IF(B45&lt;&gt;"",LOOKUP(G45,Paramétrage!K$105:K$110,Paramétrage!I$105:I$110),"")</f>
        <v/>
      </c>
      <c r="J45" s="2" t="str">
        <f t="shared" si="5"/>
        <v/>
      </c>
      <c r="K45" s="104" t="str">
        <f>IF(B45&lt;&gt;"",IF($G45&lt;5,VLOOKUP($A45,[0]!NOMENCLATURE_JFD,6,FALSE)*$D45*VLOOKUP($A45,[0]!NOMENCLATURE_JFD,2,FALSE)/1000,VLOOKUP($A45,[0]!NOMENCLATURE_JFF,6,FALSE)*$D45*VLOOKUP($A45,[0]!NOMENCLATURE_JFF,2,FALSE)/1000),"")</f>
        <v/>
      </c>
      <c r="L45" s="104" t="str">
        <f>IF(B45&lt;&gt;"",IF($G45&lt;5,VLOOKUP($A45,[0]!NOMENCLATURE_JFD,7,FALSE)*$D45*VLOOKUP($A45,[0]!NOMENCLATURE_JFD,2,FALSE)/1000,VLOOKUP($A45,[0]!NOMENCLATURE_JFF,7,FALSE)*$D45*VLOOKUP($A45,[0]!NOMENCLATURE_JFF,2,FALSE)/1000),"")</f>
        <v/>
      </c>
      <c r="M45" s="104" t="str">
        <f>IF(B45&lt;&gt;"",IF($G45&lt;5,VLOOKUP($A45,[0]!NOMENCLATURE_JFD,8,FALSE)*$D45*VLOOKUP($A45,[0]!NOMENCLATURE_JFD,2,FALSE)/1000,VLOOKUP($A45,[0]!NOMENCLATURE_JFF,8,FALSE)*$D45*VLOOKUP($A45,[0]!NOMENCLATURE_JFF,2,FALSE)/1000),"")</f>
        <v/>
      </c>
      <c r="N45" s="104" t="str">
        <f>IF(B45&lt;&gt;"",IF($G45&lt;5,VLOOKUP($A45,[0]!NOMENCLATURE_JFD,9,FALSE)*$D45*VLOOKUP($A45,[0]!NOMENCLATURE_JFD,2,FALSE)/1000,VLOOKUP($A45,[0]!NOMENCLATURE_JFF,9,FALSE)*$D45*VLOOKUP($A45,[0]!NOMENCLATURE_JFF,2,FALSE)/1000),"")</f>
        <v/>
      </c>
      <c r="O45" s="77" t="str">
        <f t="shared" si="6"/>
        <v/>
      </c>
      <c r="P45" s="77" t="str">
        <f t="shared" si="7"/>
        <v/>
      </c>
      <c r="Q45" s="77" t="str">
        <f t="shared" si="8"/>
        <v/>
      </c>
      <c r="R45" s="1" t="str">
        <f t="shared" si="9"/>
        <v/>
      </c>
      <c r="S45" s="1" t="str">
        <f t="shared" si="10"/>
        <v/>
      </c>
      <c r="T45" s="1" t="str">
        <f t="shared" si="11"/>
        <v/>
      </c>
      <c r="U45" s="1" t="str">
        <f t="shared" si="12"/>
        <v/>
      </c>
      <c r="V45" s="77" t="str">
        <f t="shared" si="13"/>
        <v/>
      </c>
      <c r="W45" s="77" t="str">
        <f t="shared" si="14"/>
        <v/>
      </c>
      <c r="X45" s="77" t="str">
        <f t="shared" si="15"/>
        <v/>
      </c>
      <c r="Y45" s="1" t="str">
        <f>IF(B45&lt;&gt;"",Paramétrage!K176,"")</f>
        <v/>
      </c>
      <c r="Z45" s="1" t="str">
        <f t="shared" si="16"/>
        <v/>
      </c>
      <c r="AA45" s="91" t="str">
        <f>IF(B45&lt;&gt;"",IF($G45&lt;4,VLOOKUP($A45,[0]!NOMENCLATURE_JFD,2,FALSE),VLOOKUP($A45,[0]!NOMENCLATURE_JFF,2,FALSE)),"")</f>
        <v/>
      </c>
      <c r="AB45" s="91" t="str">
        <f>IF(B45&lt;&gt;"",IF($G45&lt;4,VLOOKUP($A45,[0]!NOMENCLATURE_JFD,3,FALSE),VLOOKUP($A45,[0]!NOMENCLATURE_JFF,3,FALSE)),"")</f>
        <v/>
      </c>
      <c r="AC45" t="str">
        <f t="shared" si="17"/>
        <v/>
      </c>
      <c r="AD45" s="1" t="str">
        <f t="shared" si="18"/>
        <v/>
      </c>
    </row>
    <row r="46" spans="1:30" x14ac:dyDescent="0.35">
      <c r="A46" s="77" t="str">
        <f>IF(Paramétrage!H177&lt;&gt;"",Paramétrage!H177,"")</f>
        <v/>
      </c>
      <c r="B46" s="77" t="str">
        <f>IF(Paramétrage!J177&gt;0,Paramétrage!J177,"")</f>
        <v/>
      </c>
      <c r="C46" s="1" t="str">
        <f t="shared" si="19"/>
        <v/>
      </c>
      <c r="D46" s="77" t="str">
        <f>IF(B46&lt;&gt;"",IF($G46&lt;5,VLOOKUP($A46,[0]!NOMENCLATURE_JFD,4,FALSE),VLOOKUP($A46,[0]!NOMENCLATURE_JFF,4,FALSE))*IF($G46&lt;5,VLOOKUP($A46,[0]!NOMENCLATURE_JFD,5,FALSE),VLOOKUP($A46,[0]!NOMENCLATURE_JFF,5,FALSE))*I46,"")</f>
        <v/>
      </c>
      <c r="E46" s="252" t="str">
        <f t="shared" si="3"/>
        <v/>
      </c>
      <c r="F46" s="1" t="str">
        <f t="shared" si="4"/>
        <v/>
      </c>
      <c r="G46" s="1" t="str">
        <f>IF(B46&lt;&gt;"",Paramétrage!I177,"")</f>
        <v/>
      </c>
      <c r="H46" s="1" t="str">
        <f>IF(B46&lt;&gt;"",VLOOKUP(A46,[0]!NOMENCLATURE,4,FALSE),"")</f>
        <v/>
      </c>
      <c r="I46" s="1" t="str">
        <f>IF(B46&lt;&gt;"",LOOKUP(G46,Paramétrage!K$105:K$110,Paramétrage!I$105:I$110),"")</f>
        <v/>
      </c>
      <c r="J46" s="2" t="str">
        <f t="shared" si="5"/>
        <v/>
      </c>
      <c r="K46" s="104" t="str">
        <f>IF(B46&lt;&gt;"",IF($G46&lt;5,VLOOKUP($A46,[0]!NOMENCLATURE_JFD,6,FALSE)*$D46*VLOOKUP($A46,[0]!NOMENCLATURE_JFD,2,FALSE)/1000,VLOOKUP($A46,[0]!NOMENCLATURE_JFF,6,FALSE)*$D46*VLOOKUP($A46,[0]!NOMENCLATURE_JFF,2,FALSE)/1000),"")</f>
        <v/>
      </c>
      <c r="L46" s="104" t="str">
        <f>IF(B46&lt;&gt;"",IF($G46&lt;5,VLOOKUP($A46,[0]!NOMENCLATURE_JFD,7,FALSE)*$D46*VLOOKUP($A46,[0]!NOMENCLATURE_JFD,2,FALSE)/1000,VLOOKUP($A46,[0]!NOMENCLATURE_JFF,7,FALSE)*$D46*VLOOKUP($A46,[0]!NOMENCLATURE_JFF,2,FALSE)/1000),"")</f>
        <v/>
      </c>
      <c r="M46" s="104" t="str">
        <f>IF(B46&lt;&gt;"",IF($G46&lt;5,VLOOKUP($A46,[0]!NOMENCLATURE_JFD,8,FALSE)*$D46*VLOOKUP($A46,[0]!NOMENCLATURE_JFD,2,FALSE)/1000,VLOOKUP($A46,[0]!NOMENCLATURE_JFF,8,FALSE)*$D46*VLOOKUP($A46,[0]!NOMENCLATURE_JFF,2,FALSE)/1000),"")</f>
        <v/>
      </c>
      <c r="N46" s="104" t="str">
        <f>IF(B46&lt;&gt;"",IF($G46&lt;5,VLOOKUP($A46,[0]!NOMENCLATURE_JFD,9,FALSE)*$D46*VLOOKUP($A46,[0]!NOMENCLATURE_JFD,2,FALSE)/1000,VLOOKUP($A46,[0]!NOMENCLATURE_JFF,9,FALSE)*$D46*VLOOKUP($A46,[0]!NOMENCLATURE_JFF,2,FALSE)/1000),"")</f>
        <v/>
      </c>
      <c r="O46" s="77" t="str">
        <f t="shared" si="6"/>
        <v/>
      </c>
      <c r="P46" s="77" t="str">
        <f t="shared" si="7"/>
        <v/>
      </c>
      <c r="Q46" s="77" t="str">
        <f t="shared" si="8"/>
        <v/>
      </c>
      <c r="R46" s="1" t="str">
        <f t="shared" si="9"/>
        <v/>
      </c>
      <c r="S46" s="1" t="str">
        <f t="shared" si="10"/>
        <v/>
      </c>
      <c r="T46" s="1" t="str">
        <f t="shared" si="11"/>
        <v/>
      </c>
      <c r="U46" s="1" t="str">
        <f t="shared" si="12"/>
        <v/>
      </c>
      <c r="V46" s="77" t="str">
        <f t="shared" si="13"/>
        <v/>
      </c>
      <c r="W46" s="77" t="str">
        <f t="shared" si="14"/>
        <v/>
      </c>
      <c r="X46" s="77" t="str">
        <f t="shared" si="15"/>
        <v/>
      </c>
      <c r="Y46" s="1" t="str">
        <f>IF(B46&lt;&gt;"",Paramétrage!K177,"")</f>
        <v/>
      </c>
      <c r="Z46" s="1" t="str">
        <f t="shared" si="16"/>
        <v/>
      </c>
      <c r="AA46" s="91" t="str">
        <f>IF(B46&lt;&gt;"",IF($G46&lt;4,VLOOKUP($A46,[0]!NOMENCLATURE_JFD,2,FALSE),VLOOKUP($A46,[0]!NOMENCLATURE_JFF,2,FALSE)),"")</f>
        <v/>
      </c>
      <c r="AB46" s="91" t="str">
        <f>IF(B46&lt;&gt;"",IF($G46&lt;4,VLOOKUP($A46,[0]!NOMENCLATURE_JFD,3,FALSE),VLOOKUP($A46,[0]!NOMENCLATURE_JFF,3,FALSE)),"")</f>
        <v/>
      </c>
      <c r="AC46" t="str">
        <f t="shared" si="17"/>
        <v/>
      </c>
      <c r="AD46" s="1" t="str">
        <f t="shared" si="18"/>
        <v/>
      </c>
    </row>
    <row r="47" spans="1:30" x14ac:dyDescent="0.35">
      <c r="A47" s="77" t="str">
        <f>IF(Paramétrage!H178&lt;&gt;"",Paramétrage!H178,"")</f>
        <v/>
      </c>
      <c r="B47" s="77" t="str">
        <f>IF(Paramétrage!J178&gt;0,Paramétrage!J178,"")</f>
        <v/>
      </c>
      <c r="C47" s="1" t="str">
        <f t="shared" si="19"/>
        <v/>
      </c>
      <c r="D47" s="77" t="str">
        <f>IF(B47&lt;&gt;"",IF($G47&lt;5,VLOOKUP($A47,[0]!NOMENCLATURE_JFD,4,FALSE),VLOOKUP($A47,[0]!NOMENCLATURE_JFF,4,FALSE))*IF($G47&lt;5,VLOOKUP($A47,[0]!NOMENCLATURE_JFD,5,FALSE),VLOOKUP($A47,[0]!NOMENCLATURE_JFF,5,FALSE))*I47,"")</f>
        <v/>
      </c>
      <c r="E47" s="252" t="str">
        <f t="shared" si="3"/>
        <v/>
      </c>
      <c r="F47" s="1" t="str">
        <f t="shared" si="4"/>
        <v/>
      </c>
      <c r="G47" s="1" t="str">
        <f>IF(B47&lt;&gt;"",Paramétrage!I178,"")</f>
        <v/>
      </c>
      <c r="H47" s="1" t="str">
        <f>IF(B47&lt;&gt;"",VLOOKUP(A47,[0]!NOMENCLATURE,4,FALSE),"")</f>
        <v/>
      </c>
      <c r="I47" s="1" t="str">
        <f>IF(B47&lt;&gt;"",LOOKUP(G47,Paramétrage!K$105:K$110,Paramétrage!I$105:I$110),"")</f>
        <v/>
      </c>
      <c r="J47" s="2" t="str">
        <f t="shared" si="5"/>
        <v/>
      </c>
      <c r="K47" s="104" t="str">
        <f>IF(B47&lt;&gt;"",IF($G47&lt;5,VLOOKUP($A47,[0]!NOMENCLATURE_JFD,6,FALSE)*$D47*VLOOKUP($A47,[0]!NOMENCLATURE_JFD,2,FALSE)/1000,VLOOKUP($A47,[0]!NOMENCLATURE_JFF,6,FALSE)*$D47*VLOOKUP($A47,[0]!NOMENCLATURE_JFF,2,FALSE)/1000),"")</f>
        <v/>
      </c>
      <c r="L47" s="104" t="str">
        <f>IF(B47&lt;&gt;"",IF($G47&lt;5,VLOOKUP($A47,[0]!NOMENCLATURE_JFD,7,FALSE)*$D47*VLOOKUP($A47,[0]!NOMENCLATURE_JFD,2,FALSE)/1000,VLOOKUP($A47,[0]!NOMENCLATURE_JFF,7,FALSE)*$D47*VLOOKUP($A47,[0]!NOMENCLATURE_JFF,2,FALSE)/1000),"")</f>
        <v/>
      </c>
      <c r="M47" s="104" t="str">
        <f>IF(B47&lt;&gt;"",IF($G47&lt;5,VLOOKUP($A47,[0]!NOMENCLATURE_JFD,8,FALSE)*$D47*VLOOKUP($A47,[0]!NOMENCLATURE_JFD,2,FALSE)/1000,VLOOKUP($A47,[0]!NOMENCLATURE_JFF,8,FALSE)*$D47*VLOOKUP($A47,[0]!NOMENCLATURE_JFF,2,FALSE)/1000),"")</f>
        <v/>
      </c>
      <c r="N47" s="104" t="str">
        <f>IF(B47&lt;&gt;"",IF($G47&lt;5,VLOOKUP($A47,[0]!NOMENCLATURE_JFD,9,FALSE)*$D47*VLOOKUP($A47,[0]!NOMENCLATURE_JFD,2,FALSE)/1000,VLOOKUP($A47,[0]!NOMENCLATURE_JFF,9,FALSE)*$D47*VLOOKUP($A47,[0]!NOMENCLATURE_JFF,2,FALSE)/1000),"")</f>
        <v/>
      </c>
      <c r="O47" s="77" t="str">
        <f t="shared" si="6"/>
        <v/>
      </c>
      <c r="P47" s="77" t="str">
        <f t="shared" si="7"/>
        <v/>
      </c>
      <c r="Q47" s="77" t="str">
        <f t="shared" si="8"/>
        <v/>
      </c>
      <c r="R47" s="1" t="str">
        <f t="shared" si="9"/>
        <v/>
      </c>
      <c r="S47" s="1" t="str">
        <f t="shared" si="10"/>
        <v/>
      </c>
      <c r="T47" s="1" t="str">
        <f t="shared" si="11"/>
        <v/>
      </c>
      <c r="U47" s="1" t="str">
        <f t="shared" si="12"/>
        <v/>
      </c>
      <c r="V47" s="77" t="str">
        <f t="shared" si="13"/>
        <v/>
      </c>
      <c r="W47" s="77" t="str">
        <f t="shared" si="14"/>
        <v/>
      </c>
      <c r="X47" s="77" t="str">
        <f t="shared" si="15"/>
        <v/>
      </c>
      <c r="Y47" s="1" t="str">
        <f>IF(B47&lt;&gt;"",Paramétrage!K178,"")</f>
        <v/>
      </c>
      <c r="Z47" s="1" t="str">
        <f t="shared" si="16"/>
        <v/>
      </c>
      <c r="AA47" s="91" t="str">
        <f>IF(B47&lt;&gt;"",IF($G47&lt;4,VLOOKUP($A47,[0]!NOMENCLATURE_JFD,2,FALSE),VLOOKUP($A47,[0]!NOMENCLATURE_JFF,2,FALSE)),"")</f>
        <v/>
      </c>
      <c r="AB47" s="91" t="str">
        <f>IF(B47&lt;&gt;"",IF($G47&lt;4,VLOOKUP($A47,[0]!NOMENCLATURE_JFD,3,FALSE),VLOOKUP($A47,[0]!NOMENCLATURE_JFF,3,FALSE)),"")</f>
        <v/>
      </c>
      <c r="AC47" t="str">
        <f t="shared" si="17"/>
        <v/>
      </c>
      <c r="AD47" s="1" t="str">
        <f t="shared" si="18"/>
        <v/>
      </c>
    </row>
    <row r="48" spans="1:30" x14ac:dyDescent="0.35">
      <c r="A48" s="77" t="str">
        <f>IF(Paramétrage!H179&lt;&gt;"",Paramétrage!H179,"")</f>
        <v/>
      </c>
      <c r="B48" s="77" t="str">
        <f>IF(Paramétrage!J179&gt;0,Paramétrage!J179,"")</f>
        <v/>
      </c>
      <c r="C48" s="1" t="str">
        <f t="shared" si="19"/>
        <v/>
      </c>
      <c r="D48" s="77" t="str">
        <f>IF(B48&lt;&gt;"",IF($G48&lt;5,VLOOKUP($A48,[0]!NOMENCLATURE_JFD,4,FALSE),VLOOKUP($A48,[0]!NOMENCLATURE_JFF,4,FALSE))*IF($G48&lt;5,VLOOKUP($A48,[0]!NOMENCLATURE_JFD,5,FALSE),VLOOKUP($A48,[0]!NOMENCLATURE_JFF,5,FALSE))*I48,"")</f>
        <v/>
      </c>
      <c r="E48" s="252" t="str">
        <f t="shared" si="3"/>
        <v/>
      </c>
      <c r="F48" s="1" t="str">
        <f t="shared" si="4"/>
        <v/>
      </c>
      <c r="G48" s="1" t="str">
        <f>IF(B48&lt;&gt;"",Paramétrage!I179,"")</f>
        <v/>
      </c>
      <c r="H48" s="1" t="str">
        <f>IF(B48&lt;&gt;"",VLOOKUP(A48,[0]!NOMENCLATURE,4,FALSE),"")</f>
        <v/>
      </c>
      <c r="I48" s="1" t="str">
        <f>IF(B48&lt;&gt;"",LOOKUP(G48,Paramétrage!K$105:K$110,Paramétrage!I$105:I$110),"")</f>
        <v/>
      </c>
      <c r="J48" s="2" t="str">
        <f t="shared" si="5"/>
        <v/>
      </c>
      <c r="K48" s="104" t="str">
        <f>IF(B48&lt;&gt;"",IF($G48&lt;5,VLOOKUP($A48,[0]!NOMENCLATURE_JFD,6,FALSE)*$D48*VLOOKUP($A48,[0]!NOMENCLATURE_JFD,2,FALSE)/1000,VLOOKUP($A48,[0]!NOMENCLATURE_JFF,6,FALSE)*$D48*VLOOKUP($A48,[0]!NOMENCLATURE_JFF,2,FALSE)/1000),"")</f>
        <v/>
      </c>
      <c r="L48" s="104" t="str">
        <f>IF(B48&lt;&gt;"",IF($G48&lt;5,VLOOKUP($A48,[0]!NOMENCLATURE_JFD,7,FALSE)*$D48*VLOOKUP($A48,[0]!NOMENCLATURE_JFD,2,FALSE)/1000,VLOOKUP($A48,[0]!NOMENCLATURE_JFF,7,FALSE)*$D48*VLOOKUP($A48,[0]!NOMENCLATURE_JFF,2,FALSE)/1000),"")</f>
        <v/>
      </c>
      <c r="M48" s="104" t="str">
        <f>IF(B48&lt;&gt;"",IF($G48&lt;5,VLOOKUP($A48,[0]!NOMENCLATURE_JFD,8,FALSE)*$D48*VLOOKUP($A48,[0]!NOMENCLATURE_JFD,2,FALSE)/1000,VLOOKUP($A48,[0]!NOMENCLATURE_JFF,8,FALSE)*$D48*VLOOKUP($A48,[0]!NOMENCLATURE_JFF,2,FALSE)/1000),"")</f>
        <v/>
      </c>
      <c r="N48" s="104" t="str">
        <f>IF(B48&lt;&gt;"",IF($G48&lt;5,VLOOKUP($A48,[0]!NOMENCLATURE_JFD,9,FALSE)*$D48*VLOOKUP($A48,[0]!NOMENCLATURE_JFD,2,FALSE)/1000,VLOOKUP($A48,[0]!NOMENCLATURE_JFF,9,FALSE)*$D48*VLOOKUP($A48,[0]!NOMENCLATURE_JFF,2,FALSE)/1000),"")</f>
        <v/>
      </c>
      <c r="O48" s="77" t="str">
        <f t="shared" si="6"/>
        <v/>
      </c>
      <c r="P48" s="77" t="str">
        <f t="shared" si="7"/>
        <v/>
      </c>
      <c r="Q48" s="77" t="str">
        <f t="shared" si="8"/>
        <v/>
      </c>
      <c r="R48" s="1" t="str">
        <f t="shared" si="9"/>
        <v/>
      </c>
      <c r="S48" s="1" t="str">
        <f t="shared" si="10"/>
        <v/>
      </c>
      <c r="T48" s="1" t="str">
        <f t="shared" si="11"/>
        <v/>
      </c>
      <c r="U48" s="1" t="str">
        <f t="shared" si="12"/>
        <v/>
      </c>
      <c r="V48" s="77" t="str">
        <f t="shared" si="13"/>
        <v/>
      </c>
      <c r="W48" s="77" t="str">
        <f t="shared" si="14"/>
        <v/>
      </c>
      <c r="X48" s="77" t="str">
        <f t="shared" si="15"/>
        <v/>
      </c>
      <c r="Y48" s="1" t="str">
        <f>IF(B48&lt;&gt;"",Paramétrage!K179,"")</f>
        <v/>
      </c>
      <c r="Z48" s="1" t="str">
        <f t="shared" si="16"/>
        <v/>
      </c>
      <c r="AA48" s="91" t="str">
        <f>IF(B48&lt;&gt;"",IF($G48&lt;4,VLOOKUP($A48,[0]!NOMENCLATURE_JFD,2,FALSE),VLOOKUP($A48,[0]!NOMENCLATURE_JFF,2,FALSE)),"")</f>
        <v/>
      </c>
      <c r="AB48" s="91" t="str">
        <f>IF(B48&lt;&gt;"",IF($G48&lt;4,VLOOKUP($A48,[0]!NOMENCLATURE_JFD,3,FALSE),VLOOKUP($A48,[0]!NOMENCLATURE_JFF,3,FALSE)),"")</f>
        <v/>
      </c>
      <c r="AC48" t="str">
        <f t="shared" si="17"/>
        <v/>
      </c>
      <c r="AD48" s="1" t="str">
        <f t="shared" si="18"/>
        <v/>
      </c>
    </row>
    <row r="49" spans="1:30" x14ac:dyDescent="0.35">
      <c r="A49" s="77" t="str">
        <f>IF(Paramétrage!H180&lt;&gt;"",Paramétrage!H180,"")</f>
        <v/>
      </c>
      <c r="B49" s="77" t="str">
        <f>IF(Paramétrage!J180&gt;0,Paramétrage!J180,"")</f>
        <v/>
      </c>
      <c r="C49" s="1" t="str">
        <f t="shared" si="19"/>
        <v/>
      </c>
      <c r="D49" s="77" t="str">
        <f>IF(B49&lt;&gt;"",IF($G49&lt;5,VLOOKUP($A49,[0]!NOMENCLATURE_JFD,4,FALSE),VLOOKUP($A49,[0]!NOMENCLATURE_JFF,4,FALSE))*IF($G49&lt;5,VLOOKUP($A49,[0]!NOMENCLATURE_JFD,5,FALSE),VLOOKUP($A49,[0]!NOMENCLATURE_JFF,5,FALSE))*I49,"")</f>
        <v/>
      </c>
      <c r="E49" s="252" t="str">
        <f t="shared" si="3"/>
        <v/>
      </c>
      <c r="F49" s="1" t="str">
        <f t="shared" si="4"/>
        <v/>
      </c>
      <c r="G49" s="1" t="str">
        <f>IF(B49&lt;&gt;"",Paramétrage!I180,"")</f>
        <v/>
      </c>
      <c r="H49" s="1" t="str">
        <f>IF(B49&lt;&gt;"",VLOOKUP(A49,[0]!NOMENCLATURE,4,FALSE),"")</f>
        <v/>
      </c>
      <c r="I49" s="1" t="str">
        <f>IF(B49&lt;&gt;"",LOOKUP(G49,Paramétrage!K$105:K$110,Paramétrage!I$105:I$110),"")</f>
        <v/>
      </c>
      <c r="J49" s="2" t="str">
        <f t="shared" si="5"/>
        <v/>
      </c>
      <c r="K49" s="104" t="str">
        <f>IF(B49&lt;&gt;"",IF($G49&lt;5,VLOOKUP($A49,[0]!NOMENCLATURE_JFD,6,FALSE)*$D49*VLOOKUP($A49,[0]!NOMENCLATURE_JFD,2,FALSE)/1000,VLOOKUP($A49,[0]!NOMENCLATURE_JFF,6,FALSE)*$D49*VLOOKUP($A49,[0]!NOMENCLATURE_JFF,2,FALSE)/1000),"")</f>
        <v/>
      </c>
      <c r="L49" s="104" t="str">
        <f>IF(B49&lt;&gt;"",IF($G49&lt;5,VLOOKUP($A49,[0]!NOMENCLATURE_JFD,7,FALSE)*$D49*VLOOKUP($A49,[0]!NOMENCLATURE_JFD,2,FALSE)/1000,VLOOKUP($A49,[0]!NOMENCLATURE_JFF,7,FALSE)*$D49*VLOOKUP($A49,[0]!NOMENCLATURE_JFF,2,FALSE)/1000),"")</f>
        <v/>
      </c>
      <c r="M49" s="104" t="str">
        <f>IF(B49&lt;&gt;"",IF($G49&lt;5,VLOOKUP($A49,[0]!NOMENCLATURE_JFD,8,FALSE)*$D49*VLOOKUP($A49,[0]!NOMENCLATURE_JFD,2,FALSE)/1000,VLOOKUP($A49,[0]!NOMENCLATURE_JFF,8,FALSE)*$D49*VLOOKUP($A49,[0]!NOMENCLATURE_JFF,2,FALSE)/1000),"")</f>
        <v/>
      </c>
      <c r="N49" s="104" t="str">
        <f>IF(B49&lt;&gt;"",IF($G49&lt;5,VLOOKUP($A49,[0]!NOMENCLATURE_JFD,9,FALSE)*$D49*VLOOKUP($A49,[0]!NOMENCLATURE_JFD,2,FALSE)/1000,VLOOKUP($A49,[0]!NOMENCLATURE_JFF,9,FALSE)*$D49*VLOOKUP($A49,[0]!NOMENCLATURE_JFF,2,FALSE)/1000),"")</f>
        <v/>
      </c>
      <c r="O49" s="77" t="str">
        <f t="shared" si="6"/>
        <v/>
      </c>
      <c r="P49" s="77" t="str">
        <f t="shared" si="7"/>
        <v/>
      </c>
      <c r="Q49" s="77" t="str">
        <f t="shared" si="8"/>
        <v/>
      </c>
      <c r="R49" s="1" t="str">
        <f t="shared" si="9"/>
        <v/>
      </c>
      <c r="S49" s="1" t="str">
        <f t="shared" si="10"/>
        <v/>
      </c>
      <c r="T49" s="1" t="str">
        <f t="shared" si="11"/>
        <v/>
      </c>
      <c r="U49" s="1" t="str">
        <f t="shared" si="12"/>
        <v/>
      </c>
      <c r="V49" s="77" t="str">
        <f t="shared" si="13"/>
        <v/>
      </c>
      <c r="W49" s="77" t="str">
        <f t="shared" si="14"/>
        <v/>
      </c>
      <c r="X49" s="77" t="str">
        <f t="shared" si="15"/>
        <v/>
      </c>
      <c r="Y49" s="1" t="str">
        <f>IF(B49&lt;&gt;"",Paramétrage!K180,"")</f>
        <v/>
      </c>
      <c r="Z49" s="1" t="str">
        <f t="shared" si="16"/>
        <v/>
      </c>
      <c r="AA49" s="91" t="str">
        <f>IF(B49&lt;&gt;"",IF($G49&lt;4,VLOOKUP($A49,[0]!NOMENCLATURE_JFD,2,FALSE),VLOOKUP($A49,[0]!NOMENCLATURE_JFF,2,FALSE)),"")</f>
        <v/>
      </c>
      <c r="AB49" s="91" t="str">
        <f>IF(B49&lt;&gt;"",IF($G49&lt;4,VLOOKUP($A49,[0]!NOMENCLATURE_JFD,3,FALSE),VLOOKUP($A49,[0]!NOMENCLATURE_JFF,3,FALSE)),"")</f>
        <v/>
      </c>
      <c r="AC49" t="str">
        <f t="shared" si="17"/>
        <v/>
      </c>
      <c r="AD49" s="1" t="str">
        <f t="shared" si="18"/>
        <v/>
      </c>
    </row>
    <row r="50" spans="1:30" x14ac:dyDescent="0.35">
      <c r="A50" s="77" t="str">
        <f>IF(Paramétrage!H181&lt;&gt;"",Paramétrage!H181,"")</f>
        <v/>
      </c>
      <c r="B50" s="77" t="str">
        <f>IF(Paramétrage!J181&gt;0,Paramétrage!J181,"")</f>
        <v/>
      </c>
      <c r="C50" s="1" t="str">
        <f t="shared" si="19"/>
        <v/>
      </c>
      <c r="D50" s="77" t="str">
        <f>IF(B50&lt;&gt;"",IF($G50&lt;5,VLOOKUP($A50,[0]!NOMENCLATURE_JFD,4,FALSE),VLOOKUP($A50,[0]!NOMENCLATURE_JFF,4,FALSE))*IF($G50&lt;5,VLOOKUP($A50,[0]!NOMENCLATURE_JFD,5,FALSE),VLOOKUP($A50,[0]!NOMENCLATURE_JFF,5,FALSE))*I50,"")</f>
        <v/>
      </c>
      <c r="E50" s="252" t="str">
        <f t="shared" si="3"/>
        <v/>
      </c>
      <c r="F50" s="1" t="str">
        <f t="shared" si="4"/>
        <v/>
      </c>
      <c r="G50" s="1" t="str">
        <f>IF(B50&lt;&gt;"",Paramétrage!I181,"")</f>
        <v/>
      </c>
      <c r="H50" s="1" t="str">
        <f>IF(B50&lt;&gt;"",VLOOKUP(A50,[0]!NOMENCLATURE,4,FALSE),"")</f>
        <v/>
      </c>
      <c r="I50" s="1" t="str">
        <f>IF(B50&lt;&gt;"",LOOKUP(G50,Paramétrage!K$105:K$110,Paramétrage!I$105:I$110),"")</f>
        <v/>
      </c>
      <c r="J50" s="2" t="str">
        <f t="shared" si="5"/>
        <v/>
      </c>
      <c r="K50" s="104" t="str">
        <f>IF(B50&lt;&gt;"",IF($G50&lt;5,VLOOKUP($A50,[0]!NOMENCLATURE_JFD,6,FALSE)*$D50*VLOOKUP($A50,[0]!NOMENCLATURE_JFD,2,FALSE)/1000,VLOOKUP($A50,[0]!NOMENCLATURE_JFF,6,FALSE)*$D50*VLOOKUP($A50,[0]!NOMENCLATURE_JFF,2,FALSE)/1000),"")</f>
        <v/>
      </c>
      <c r="L50" s="104" t="str">
        <f>IF(B50&lt;&gt;"",IF($G50&lt;5,VLOOKUP($A50,[0]!NOMENCLATURE_JFD,7,FALSE)*$D50*VLOOKUP($A50,[0]!NOMENCLATURE_JFD,2,FALSE)/1000,VLOOKUP($A50,[0]!NOMENCLATURE_JFF,7,FALSE)*$D50*VLOOKUP($A50,[0]!NOMENCLATURE_JFF,2,FALSE)/1000),"")</f>
        <v/>
      </c>
      <c r="M50" s="104" t="str">
        <f>IF(B50&lt;&gt;"",IF($G50&lt;5,VLOOKUP($A50,[0]!NOMENCLATURE_JFD,8,FALSE)*$D50*VLOOKUP($A50,[0]!NOMENCLATURE_JFD,2,FALSE)/1000,VLOOKUP($A50,[0]!NOMENCLATURE_JFF,8,FALSE)*$D50*VLOOKUP($A50,[0]!NOMENCLATURE_JFF,2,FALSE)/1000),"")</f>
        <v/>
      </c>
      <c r="N50" s="104" t="str">
        <f>IF(B50&lt;&gt;"",IF($G50&lt;5,VLOOKUP($A50,[0]!NOMENCLATURE_JFD,9,FALSE)*$D50*VLOOKUP($A50,[0]!NOMENCLATURE_JFD,2,FALSE)/1000,VLOOKUP($A50,[0]!NOMENCLATURE_JFF,9,FALSE)*$D50*VLOOKUP($A50,[0]!NOMENCLATURE_JFF,2,FALSE)/1000),"")</f>
        <v/>
      </c>
      <c r="O50" s="77" t="str">
        <f t="shared" si="6"/>
        <v/>
      </c>
      <c r="P50" s="77" t="str">
        <f t="shared" si="7"/>
        <v/>
      </c>
      <c r="Q50" s="77" t="str">
        <f t="shared" si="8"/>
        <v/>
      </c>
      <c r="R50" s="1" t="str">
        <f t="shared" si="9"/>
        <v/>
      </c>
      <c r="S50" s="1" t="str">
        <f t="shared" si="10"/>
        <v/>
      </c>
      <c r="T50" s="1" t="str">
        <f t="shared" si="11"/>
        <v/>
      </c>
      <c r="U50" s="1" t="str">
        <f t="shared" si="12"/>
        <v/>
      </c>
      <c r="V50" s="77" t="str">
        <f t="shared" si="13"/>
        <v/>
      </c>
      <c r="W50" s="77" t="str">
        <f t="shared" si="14"/>
        <v/>
      </c>
      <c r="X50" s="77" t="str">
        <f t="shared" si="15"/>
        <v/>
      </c>
      <c r="Y50" s="1" t="str">
        <f>IF(B50&lt;&gt;"",Paramétrage!K181,"")</f>
        <v/>
      </c>
      <c r="Z50" s="1" t="str">
        <f t="shared" si="16"/>
        <v/>
      </c>
      <c r="AA50" s="91" t="str">
        <f>IF(B50&lt;&gt;"",IF($G50&lt;4,VLOOKUP($A50,[0]!NOMENCLATURE_JFD,2,FALSE),VLOOKUP($A50,[0]!NOMENCLATURE_JFF,2,FALSE)),"")</f>
        <v/>
      </c>
      <c r="AB50" s="91" t="str">
        <f>IF(B50&lt;&gt;"",IF($G50&lt;4,VLOOKUP($A50,[0]!NOMENCLATURE_JFD,3,FALSE),VLOOKUP($A50,[0]!NOMENCLATURE_JFF,3,FALSE)),"")</f>
        <v/>
      </c>
      <c r="AC50" t="str">
        <f t="shared" si="17"/>
        <v/>
      </c>
      <c r="AD50" s="1" t="str">
        <f t="shared" si="18"/>
        <v/>
      </c>
    </row>
    <row r="51" spans="1:30" x14ac:dyDescent="0.35">
      <c r="A51" s="77" t="str">
        <f>IF(Paramétrage!H182&lt;&gt;"",Paramétrage!H182,"")</f>
        <v/>
      </c>
      <c r="B51" s="77" t="str">
        <f>IF(Paramétrage!J182&gt;0,Paramétrage!J182,"")</f>
        <v/>
      </c>
      <c r="C51" s="1" t="str">
        <f t="shared" si="19"/>
        <v/>
      </c>
      <c r="D51" s="77" t="str">
        <f>IF(B51&lt;&gt;"",IF($G51&lt;5,VLOOKUP($A51,[0]!NOMENCLATURE_JFD,4,FALSE),VLOOKUP($A51,[0]!NOMENCLATURE_JFF,4,FALSE))*IF($G51&lt;5,VLOOKUP($A51,[0]!NOMENCLATURE_JFD,5,FALSE),VLOOKUP($A51,[0]!NOMENCLATURE_JFF,5,FALSE))*I51,"")</f>
        <v/>
      </c>
      <c r="E51" s="252" t="str">
        <f t="shared" si="3"/>
        <v/>
      </c>
      <c r="F51" s="1" t="str">
        <f t="shared" si="4"/>
        <v/>
      </c>
      <c r="G51" s="1" t="str">
        <f>IF(B51&lt;&gt;"",Paramétrage!I182,"")</f>
        <v/>
      </c>
      <c r="H51" s="1" t="str">
        <f>IF(B51&lt;&gt;"",VLOOKUP(A51,[0]!NOMENCLATURE,4,FALSE),"")</f>
        <v/>
      </c>
      <c r="I51" s="1" t="str">
        <f>IF(B51&lt;&gt;"",LOOKUP(G51,Paramétrage!K$105:K$110,Paramétrage!I$105:I$110),"")</f>
        <v/>
      </c>
      <c r="J51" s="2" t="str">
        <f t="shared" si="5"/>
        <v/>
      </c>
      <c r="K51" s="104" t="str">
        <f>IF(B51&lt;&gt;"",IF($G51&lt;5,VLOOKUP($A51,[0]!NOMENCLATURE_JFD,6,FALSE)*$D51*VLOOKUP($A51,[0]!NOMENCLATURE_JFD,2,FALSE)/1000,VLOOKUP($A51,[0]!NOMENCLATURE_JFF,6,FALSE)*$D51*VLOOKUP($A51,[0]!NOMENCLATURE_JFF,2,FALSE)/1000),"")</f>
        <v/>
      </c>
      <c r="L51" s="104" t="str">
        <f>IF(B51&lt;&gt;"",IF($G51&lt;5,VLOOKUP($A51,[0]!NOMENCLATURE_JFD,7,FALSE)*$D51*VLOOKUP($A51,[0]!NOMENCLATURE_JFD,2,FALSE)/1000,VLOOKUP($A51,[0]!NOMENCLATURE_JFF,7,FALSE)*$D51*VLOOKUP($A51,[0]!NOMENCLATURE_JFF,2,FALSE)/1000),"")</f>
        <v/>
      </c>
      <c r="M51" s="104" t="str">
        <f>IF(B51&lt;&gt;"",IF($G51&lt;5,VLOOKUP($A51,[0]!NOMENCLATURE_JFD,8,FALSE)*$D51*VLOOKUP($A51,[0]!NOMENCLATURE_JFD,2,FALSE)/1000,VLOOKUP($A51,[0]!NOMENCLATURE_JFF,8,FALSE)*$D51*VLOOKUP($A51,[0]!NOMENCLATURE_JFF,2,FALSE)/1000),"")</f>
        <v/>
      </c>
      <c r="N51" s="104" t="str">
        <f>IF(B51&lt;&gt;"",IF($G51&lt;5,VLOOKUP($A51,[0]!NOMENCLATURE_JFD,9,FALSE)*$D51*VLOOKUP($A51,[0]!NOMENCLATURE_JFD,2,FALSE)/1000,VLOOKUP($A51,[0]!NOMENCLATURE_JFF,9,FALSE)*$D51*VLOOKUP($A51,[0]!NOMENCLATURE_JFF,2,FALSE)/1000),"")</f>
        <v/>
      </c>
      <c r="O51" s="77" t="str">
        <f t="shared" si="6"/>
        <v/>
      </c>
      <c r="P51" s="77" t="str">
        <f t="shared" si="7"/>
        <v/>
      </c>
      <c r="Q51" s="77" t="str">
        <f t="shared" si="8"/>
        <v/>
      </c>
      <c r="R51" s="1" t="str">
        <f t="shared" si="9"/>
        <v/>
      </c>
      <c r="S51" s="1" t="str">
        <f t="shared" si="10"/>
        <v/>
      </c>
      <c r="T51" s="1" t="str">
        <f t="shared" si="11"/>
        <v/>
      </c>
      <c r="U51" s="1" t="str">
        <f t="shared" si="12"/>
        <v/>
      </c>
      <c r="V51" s="77" t="str">
        <f t="shared" si="13"/>
        <v/>
      </c>
      <c r="W51" s="77" t="str">
        <f t="shared" si="14"/>
        <v/>
      </c>
      <c r="X51" s="77" t="str">
        <f t="shared" si="15"/>
        <v/>
      </c>
      <c r="Y51" s="1" t="str">
        <f>IF(B51&lt;&gt;"",Paramétrage!K182,"")</f>
        <v/>
      </c>
      <c r="Z51" s="1" t="str">
        <f t="shared" si="16"/>
        <v/>
      </c>
      <c r="AA51" s="91" t="str">
        <f>IF(B51&lt;&gt;"",IF($G51&lt;4,VLOOKUP($A51,[0]!NOMENCLATURE_JFD,2,FALSE),VLOOKUP($A51,[0]!NOMENCLATURE_JFF,2,FALSE)),"")</f>
        <v/>
      </c>
      <c r="AB51" s="91" t="str">
        <f>IF(B51&lt;&gt;"",IF($G51&lt;4,VLOOKUP($A51,[0]!NOMENCLATURE_JFD,3,FALSE),VLOOKUP($A51,[0]!NOMENCLATURE_JFF,3,FALSE)),"")</f>
        <v/>
      </c>
      <c r="AC51" t="str">
        <f t="shared" si="17"/>
        <v/>
      </c>
      <c r="AD51" s="1" t="str">
        <f t="shared" si="18"/>
        <v/>
      </c>
    </row>
    <row r="52" spans="1:30" x14ac:dyDescent="0.35">
      <c r="AA52" s="1"/>
      <c r="AB52"/>
    </row>
    <row r="53" spans="1:30" x14ac:dyDescent="0.35">
      <c r="AA53" s="1"/>
      <c r="AB53"/>
    </row>
    <row r="54" spans="1:30" x14ac:dyDescent="0.35">
      <c r="AA54" s="1"/>
      <c r="AB54"/>
    </row>
    <row r="55" spans="1:30" x14ac:dyDescent="0.35">
      <c r="AA55" s="1"/>
      <c r="AB55"/>
    </row>
    <row r="56" spans="1:30" x14ac:dyDescent="0.35">
      <c r="AA56" s="1"/>
      <c r="AB56"/>
    </row>
    <row r="57" spans="1:30" x14ac:dyDescent="0.35">
      <c r="AA57" s="1"/>
      <c r="AB57"/>
    </row>
    <row r="58" spans="1:30" x14ac:dyDescent="0.35">
      <c r="AA58" s="1"/>
      <c r="AB58"/>
    </row>
    <row r="59" spans="1:30" x14ac:dyDescent="0.35">
      <c r="AA59" s="1"/>
      <c r="AB59"/>
    </row>
    <row r="60" spans="1:30" x14ac:dyDescent="0.35">
      <c r="AA60" s="1"/>
      <c r="AB60"/>
    </row>
    <row r="61" spans="1:30" x14ac:dyDescent="0.35">
      <c r="AA61" s="1"/>
      <c r="AB61"/>
    </row>
    <row r="62" spans="1:30" x14ac:dyDescent="0.35">
      <c r="AA62" s="1"/>
      <c r="AB62"/>
    </row>
    <row r="63" spans="1:30" x14ac:dyDescent="0.35">
      <c r="AA63" s="1"/>
      <c r="AB63"/>
    </row>
    <row r="64" spans="1:30" x14ac:dyDescent="0.35">
      <c r="AA64" s="1"/>
      <c r="AB64"/>
    </row>
    <row r="65" spans="27:28" x14ac:dyDescent="0.35">
      <c r="AA65" s="1"/>
      <c r="AB65"/>
    </row>
    <row r="66" spans="27:28" x14ac:dyDescent="0.35">
      <c r="AA66" s="1"/>
      <c r="AB66"/>
    </row>
    <row r="67" spans="27:28" x14ac:dyDescent="0.35">
      <c r="AA67" s="1"/>
      <c r="AB67"/>
    </row>
    <row r="68" spans="27:28" x14ac:dyDescent="0.35">
      <c r="AA68" s="1"/>
      <c r="AB68"/>
    </row>
    <row r="69" spans="27:28" x14ac:dyDescent="0.35">
      <c r="AA69" s="1"/>
      <c r="AB69"/>
    </row>
    <row r="70" spans="27:28" x14ac:dyDescent="0.35">
      <c r="AA70" s="1"/>
      <c r="AB70"/>
    </row>
    <row r="71" spans="27:28" x14ac:dyDescent="0.35">
      <c r="AA71" s="1"/>
      <c r="AB71"/>
    </row>
    <row r="72" spans="27:28" x14ac:dyDescent="0.35">
      <c r="AA72" s="1"/>
      <c r="AB72"/>
    </row>
    <row r="73" spans="27:28" x14ac:dyDescent="0.35">
      <c r="AA73" s="1"/>
      <c r="AB73"/>
    </row>
    <row r="74" spans="27:28" x14ac:dyDescent="0.35">
      <c r="AA74" s="1"/>
      <c r="AB74"/>
    </row>
    <row r="75" spans="27:28" x14ac:dyDescent="0.35">
      <c r="AA75" s="1"/>
      <c r="AB75"/>
    </row>
    <row r="76" spans="27:28" x14ac:dyDescent="0.35">
      <c r="AA76" s="1"/>
      <c r="AB76"/>
    </row>
    <row r="77" spans="27:28" x14ac:dyDescent="0.35">
      <c r="AA77" s="1"/>
      <c r="AB77"/>
    </row>
    <row r="78" spans="27:28" x14ac:dyDescent="0.35">
      <c r="AA78" s="1"/>
      <c r="AB78"/>
    </row>
    <row r="79" spans="27:28" x14ac:dyDescent="0.35">
      <c r="AA79" s="1"/>
      <c r="AB79"/>
    </row>
    <row r="80" spans="27:28" x14ac:dyDescent="0.35">
      <c r="AA80" s="1"/>
      <c r="AB80"/>
    </row>
    <row r="81" spans="27:28" x14ac:dyDescent="0.35">
      <c r="AA81" s="1"/>
      <c r="AB81"/>
    </row>
    <row r="82" spans="27:28" x14ac:dyDescent="0.35">
      <c r="AA82" s="1"/>
      <c r="AB82"/>
    </row>
    <row r="83" spans="27:28" x14ac:dyDescent="0.35">
      <c r="AA83" s="1"/>
      <c r="AB83"/>
    </row>
    <row r="84" spans="27:28" x14ac:dyDescent="0.35">
      <c r="AA84" s="1"/>
      <c r="AB84"/>
    </row>
    <row r="85" spans="27:28" x14ac:dyDescent="0.35">
      <c r="AA85" s="1"/>
      <c r="AB85"/>
    </row>
    <row r="86" spans="27:28" x14ac:dyDescent="0.35">
      <c r="AA86" s="1"/>
      <c r="AB86"/>
    </row>
    <row r="87" spans="27:28" x14ac:dyDescent="0.35">
      <c r="AA87" s="1"/>
      <c r="AB87"/>
    </row>
  </sheetData>
  <mergeCells count="2">
    <mergeCell ref="K1:Q1"/>
    <mergeCell ref="R1:X1"/>
  </mergeCells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K38"/>
  <sheetViews>
    <sheetView workbookViewId="0">
      <selection sqref="A1:XFD1048576"/>
    </sheetView>
  </sheetViews>
  <sheetFormatPr baseColWidth="10" defaultRowHeight="14.5" x14ac:dyDescent="0.35"/>
  <cols>
    <col min="1" max="1" width="32.1796875" style="25" customWidth="1"/>
    <col min="2" max="2" width="23.1796875" style="25" customWidth="1"/>
    <col min="3" max="3" width="18.54296875" style="25" customWidth="1"/>
    <col min="4" max="16384" width="10.90625" style="25"/>
  </cols>
  <sheetData>
    <row r="1" spans="1:9" x14ac:dyDescent="0.35">
      <c r="A1" s="465"/>
      <c r="B1" s="711"/>
      <c r="C1" s="712"/>
      <c r="D1" s="465"/>
      <c r="G1" s="465"/>
      <c r="H1" s="711"/>
      <c r="I1" s="712"/>
    </row>
    <row r="2" spans="1:9" x14ac:dyDescent="0.35">
      <c r="A2" s="465"/>
      <c r="B2" s="711"/>
      <c r="C2" s="712"/>
      <c r="D2" s="465"/>
      <c r="G2" s="465"/>
      <c r="H2" s="711"/>
      <c r="I2" s="712"/>
    </row>
    <row r="3" spans="1:9" x14ac:dyDescent="0.35">
      <c r="A3" s="465"/>
      <c r="B3" s="711"/>
      <c r="C3" s="712"/>
      <c r="D3" s="465"/>
      <c r="G3" s="465"/>
      <c r="H3" s="711"/>
      <c r="I3" s="712"/>
    </row>
    <row r="4" spans="1:9" x14ac:dyDescent="0.35">
      <c r="A4" s="465"/>
      <c r="B4" s="711"/>
      <c r="C4" s="712"/>
      <c r="D4" s="465"/>
      <c r="H4" s="465"/>
    </row>
    <row r="5" spans="1:9" x14ac:dyDescent="0.35">
      <c r="A5" s="465"/>
      <c r="B5" s="711"/>
      <c r="C5" s="712"/>
      <c r="D5" s="465"/>
      <c r="H5" s="465"/>
    </row>
    <row r="6" spans="1:9" x14ac:dyDescent="0.35">
      <c r="A6" s="465"/>
      <c r="B6" s="711"/>
      <c r="C6" s="711"/>
      <c r="D6" s="465"/>
    </row>
    <row r="8" spans="1:9" x14ac:dyDescent="0.35">
      <c r="A8" s="465"/>
      <c r="B8" s="711"/>
      <c r="C8" s="711"/>
      <c r="D8" s="465"/>
    </row>
    <row r="9" spans="1:9" x14ac:dyDescent="0.35">
      <c r="A9" s="465"/>
      <c r="B9" s="711"/>
      <c r="C9" s="711"/>
      <c r="D9" s="465"/>
    </row>
    <row r="14" spans="1:9" x14ac:dyDescent="0.35">
      <c r="A14" s="465"/>
      <c r="B14" s="711"/>
      <c r="C14" s="712"/>
      <c r="D14" s="465"/>
    </row>
    <row r="15" spans="1:9" x14ac:dyDescent="0.35">
      <c r="A15" s="465"/>
      <c r="B15" s="711"/>
      <c r="C15" s="712"/>
      <c r="D15" s="465"/>
    </row>
    <row r="16" spans="1:9" x14ac:dyDescent="0.35">
      <c r="A16" s="465"/>
      <c r="B16" s="711"/>
      <c r="C16" s="712"/>
      <c r="D16" s="465"/>
    </row>
    <row r="17" spans="1:11" x14ac:dyDescent="0.35">
      <c r="A17" s="465"/>
      <c r="B17" s="711"/>
      <c r="C17" s="712"/>
      <c r="D17" s="465"/>
    </row>
    <row r="18" spans="1:11" x14ac:dyDescent="0.35">
      <c r="A18" s="465"/>
      <c r="B18" s="711"/>
      <c r="C18" s="712"/>
      <c r="D18" s="465"/>
    </row>
    <row r="19" spans="1:11" x14ac:dyDescent="0.35">
      <c r="A19" s="465"/>
      <c r="B19" s="711"/>
      <c r="C19" s="712"/>
      <c r="D19" s="465"/>
    </row>
    <row r="20" spans="1:11" x14ac:dyDescent="0.35">
      <c r="A20" s="465"/>
      <c r="B20" s="711"/>
      <c r="C20" s="712"/>
      <c r="D20" s="465"/>
    </row>
    <row r="21" spans="1:11" x14ac:dyDescent="0.35">
      <c r="A21" s="465"/>
      <c r="B21" s="711"/>
      <c r="C21" s="712"/>
      <c r="D21" s="465"/>
    </row>
    <row r="22" spans="1:11" x14ac:dyDescent="0.35">
      <c r="A22" s="465"/>
      <c r="B22" s="711"/>
      <c r="C22" s="712"/>
      <c r="D22" s="465"/>
    </row>
    <row r="23" spans="1:11" x14ac:dyDescent="0.35">
      <c r="A23" s="465"/>
      <c r="B23" s="711"/>
      <c r="C23" s="712"/>
      <c r="D23" s="465"/>
    </row>
    <row r="24" spans="1:11" x14ac:dyDescent="0.35">
      <c r="A24" s="465"/>
      <c r="B24" s="711"/>
      <c r="C24" s="712"/>
      <c r="D24" s="465"/>
    </row>
    <row r="25" spans="1:11" x14ac:dyDescent="0.35">
      <c r="A25" s="465"/>
      <c r="B25" s="711"/>
      <c r="C25" s="712"/>
      <c r="D25" s="465"/>
    </row>
    <row r="26" spans="1:11" x14ac:dyDescent="0.35">
      <c r="A26" s="465"/>
      <c r="B26" s="711"/>
      <c r="C26" s="712"/>
      <c r="D26" s="465"/>
    </row>
    <row r="27" spans="1:11" x14ac:dyDescent="0.35">
      <c r="A27" s="465"/>
      <c r="B27" s="711"/>
      <c r="C27" s="712"/>
      <c r="D27" s="465"/>
      <c r="I27" s="465"/>
      <c r="J27" s="711"/>
      <c r="K27" s="712"/>
    </row>
    <row r="28" spans="1:11" x14ac:dyDescent="0.35">
      <c r="A28" s="465"/>
      <c r="B28" s="711"/>
      <c r="C28" s="712"/>
      <c r="D28" s="465"/>
      <c r="I28" s="465"/>
      <c r="J28" s="711"/>
      <c r="K28" s="712"/>
    </row>
    <row r="29" spans="1:11" x14ac:dyDescent="0.35">
      <c r="A29" s="465"/>
      <c r="B29" s="711"/>
      <c r="C29" s="712"/>
      <c r="D29" s="465"/>
      <c r="I29" s="465"/>
      <c r="J29" s="711"/>
      <c r="K29" s="712"/>
    </row>
    <row r="30" spans="1:11" x14ac:dyDescent="0.35">
      <c r="A30" s="465"/>
      <c r="B30" s="711"/>
      <c r="C30" s="712"/>
      <c r="D30" s="465"/>
      <c r="I30" s="465"/>
      <c r="J30" s="711"/>
      <c r="K30" s="712"/>
    </row>
    <row r="31" spans="1:11" x14ac:dyDescent="0.35">
      <c r="A31" s="465"/>
      <c r="B31" s="711"/>
      <c r="C31" s="712"/>
      <c r="D31" s="465"/>
    </row>
    <row r="32" spans="1:11" x14ac:dyDescent="0.35">
      <c r="A32" s="465"/>
      <c r="B32" s="711"/>
      <c r="C32" s="712"/>
      <c r="D32" s="465"/>
    </row>
    <row r="33" spans="1:4" x14ac:dyDescent="0.35">
      <c r="A33" s="465"/>
      <c r="B33" s="711"/>
      <c r="C33" s="712"/>
      <c r="D33" s="465"/>
    </row>
    <row r="34" spans="1:4" x14ac:dyDescent="0.35">
      <c r="A34" s="465"/>
      <c r="B34" s="711"/>
      <c r="C34" s="712"/>
      <c r="D34" s="465"/>
    </row>
    <row r="35" spans="1:4" x14ac:dyDescent="0.35">
      <c r="A35" s="465"/>
      <c r="B35" s="711"/>
      <c r="C35" s="712"/>
      <c r="D35" s="465"/>
    </row>
    <row r="36" spans="1:4" x14ac:dyDescent="0.35">
      <c r="A36" s="465"/>
      <c r="B36" s="711"/>
      <c r="C36" s="712"/>
      <c r="D36" s="465"/>
    </row>
    <row r="37" spans="1:4" x14ac:dyDescent="0.35">
      <c r="A37" s="465"/>
      <c r="B37" s="711"/>
      <c r="C37" s="712"/>
      <c r="D37" s="465"/>
    </row>
    <row r="38" spans="1:4" x14ac:dyDescent="0.35">
      <c r="A38" s="465"/>
      <c r="B38" s="711"/>
      <c r="C38" s="712"/>
      <c r="D38" s="465"/>
    </row>
  </sheetData>
  <pageMargins left="0.7" right="0.7" top="0.75" bottom="0.75" header="0.3" footer="0.3"/>
  <pageSetup paperSize="0" orientation="portrait" r:id="rId1"/>
  <customProperties>
    <customPr name="LastActive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AN45"/>
  <sheetViews>
    <sheetView topLeftCell="C4" workbookViewId="0">
      <selection activeCell="H13" sqref="H13:J13"/>
    </sheetView>
  </sheetViews>
  <sheetFormatPr baseColWidth="10" defaultRowHeight="14.5" x14ac:dyDescent="0.35"/>
  <cols>
    <col min="2" max="2" width="15.453125" bestFit="1" customWidth="1"/>
    <col min="3" max="3" width="17.453125" customWidth="1"/>
    <col min="4" max="4" width="24.81640625" bestFit="1" customWidth="1"/>
    <col min="5" max="6" width="15.7265625" bestFit="1" customWidth="1"/>
    <col min="7" max="7" width="16.7265625" bestFit="1" customWidth="1"/>
    <col min="8" max="8" width="23" customWidth="1"/>
    <col min="9" max="9" width="15.453125" customWidth="1"/>
    <col min="10" max="11" width="17.7265625" bestFit="1" customWidth="1"/>
    <col min="14" max="16" width="20.54296875" customWidth="1"/>
    <col min="17" max="17" width="29.1796875" customWidth="1"/>
    <col min="19" max="25" width="11.81640625" bestFit="1" customWidth="1"/>
  </cols>
  <sheetData>
    <row r="1" spans="1:25" x14ac:dyDescent="0.35">
      <c r="A1">
        <v>1671.4</v>
      </c>
      <c r="B1">
        <v>1671.4</v>
      </c>
      <c r="C1">
        <v>1671.4</v>
      </c>
      <c r="D1">
        <v>1671.4</v>
      </c>
      <c r="E1">
        <v>1671.4</v>
      </c>
      <c r="F1">
        <v>1671.4</v>
      </c>
    </row>
    <row r="3" spans="1:25" x14ac:dyDescent="0.35">
      <c r="E3">
        <v>1671.4</v>
      </c>
      <c r="H3">
        <v>3287.5</v>
      </c>
      <c r="I3">
        <v>3287.5</v>
      </c>
      <c r="J3">
        <v>3287.5</v>
      </c>
      <c r="K3">
        <v>3287.5</v>
      </c>
      <c r="L3">
        <v>3287.5</v>
      </c>
      <c r="M3">
        <v>3287.5</v>
      </c>
    </row>
    <row r="4" spans="1:25" x14ac:dyDescent="0.35">
      <c r="E4">
        <v>1671.4</v>
      </c>
    </row>
    <row r="5" spans="1:25" x14ac:dyDescent="0.35">
      <c r="E5">
        <v>1671.4</v>
      </c>
      <c r="J5">
        <v>3287.5</v>
      </c>
    </row>
    <row r="6" spans="1:25" x14ac:dyDescent="0.35">
      <c r="E6">
        <v>1671.4</v>
      </c>
      <c r="J6">
        <v>3287.5</v>
      </c>
    </row>
    <row r="7" spans="1:25" ht="15.5" x14ac:dyDescent="0.35">
      <c r="E7">
        <v>1671.4</v>
      </c>
      <c r="J7">
        <v>3287.5</v>
      </c>
      <c r="S7" s="387">
        <v>42996</v>
      </c>
      <c r="T7" s="386">
        <v>42997</v>
      </c>
      <c r="U7" s="386">
        <v>42998</v>
      </c>
      <c r="V7" s="386">
        <v>42999</v>
      </c>
      <c r="W7" s="386">
        <v>43000</v>
      </c>
      <c r="X7" s="386">
        <v>43001</v>
      </c>
      <c r="Y7" s="387">
        <v>43002</v>
      </c>
    </row>
    <row r="8" spans="1:25" x14ac:dyDescent="0.35">
      <c r="E8">
        <v>1671.4</v>
      </c>
      <c r="J8">
        <v>3287.5</v>
      </c>
      <c r="L8">
        <v>1788</v>
      </c>
      <c r="M8">
        <v>3750</v>
      </c>
      <c r="N8">
        <v>8000</v>
      </c>
      <c r="O8">
        <v>3750</v>
      </c>
      <c r="P8">
        <v>8000</v>
      </c>
      <c r="Q8">
        <v>8000</v>
      </c>
    </row>
    <row r="9" spans="1:25" x14ac:dyDescent="0.35">
      <c r="J9">
        <v>3287.5</v>
      </c>
    </row>
    <row r="10" spans="1:25" x14ac:dyDescent="0.35">
      <c r="B10" s="6">
        <v>42996</v>
      </c>
      <c r="C10" s="6">
        <v>42997</v>
      </c>
      <c r="D10" s="6">
        <v>42998</v>
      </c>
      <c r="E10" s="6">
        <v>42999</v>
      </c>
      <c r="F10" s="6">
        <v>43000</v>
      </c>
      <c r="G10" s="6">
        <v>43001</v>
      </c>
      <c r="H10" s="6">
        <v>43002</v>
      </c>
      <c r="J10">
        <v>3287.5</v>
      </c>
      <c r="O10" s="247" t="s">
        <v>182</v>
      </c>
      <c r="P10" s="370">
        <v>42971.416666666664</v>
      </c>
      <c r="Q10" s="370">
        <v>42971.458333333336</v>
      </c>
    </row>
    <row r="12" spans="1:25" x14ac:dyDescent="0.35">
      <c r="M12">
        <v>1788</v>
      </c>
    </row>
    <row r="13" spans="1:25" x14ac:dyDescent="0.35">
      <c r="H13" s="247" t="s">
        <v>201</v>
      </c>
      <c r="I13" s="370" t="s">
        <v>475</v>
      </c>
      <c r="J13" s="344">
        <v>42975</v>
      </c>
      <c r="K13" s="247"/>
      <c r="M13">
        <v>3750</v>
      </c>
    </row>
    <row r="14" spans="1:25" x14ac:dyDescent="0.35">
      <c r="D14" s="247" t="s">
        <v>180</v>
      </c>
      <c r="E14" s="370">
        <v>42969.708333333336</v>
      </c>
      <c r="F14" s="344">
        <v>42969.75</v>
      </c>
      <c r="G14">
        <v>1440</v>
      </c>
      <c r="H14" s="247" t="s">
        <v>205</v>
      </c>
      <c r="I14" s="370" t="s">
        <v>475</v>
      </c>
      <c r="J14" s="344">
        <v>42975</v>
      </c>
      <c r="K14" s="247"/>
      <c r="M14">
        <v>8000</v>
      </c>
      <c r="O14" t="s">
        <v>179</v>
      </c>
      <c r="P14" s="370">
        <v>42973.583333333336</v>
      </c>
      <c r="Q14" s="344">
        <v>42973.875</v>
      </c>
    </row>
    <row r="15" spans="1:25" x14ac:dyDescent="0.35">
      <c r="D15" s="247" t="s">
        <v>178</v>
      </c>
      <c r="E15" s="370">
        <v>42969.708333333336</v>
      </c>
      <c r="F15" s="344">
        <v>42969.75</v>
      </c>
      <c r="G15">
        <v>1440</v>
      </c>
      <c r="H15" s="247" t="s">
        <v>214</v>
      </c>
      <c r="I15" s="370" t="s">
        <v>475</v>
      </c>
      <c r="J15" s="344">
        <v>42975</v>
      </c>
      <c r="K15" s="247"/>
      <c r="M15">
        <v>3750</v>
      </c>
      <c r="O15" s="247" t="s">
        <v>182</v>
      </c>
      <c r="P15" s="370">
        <v>42969</v>
      </c>
      <c r="Q15" s="344">
        <v>42975</v>
      </c>
    </row>
    <row r="16" spans="1:25" x14ac:dyDescent="0.35">
      <c r="D16" s="247" t="s">
        <v>179</v>
      </c>
      <c r="E16" s="370">
        <v>42969.291666666664</v>
      </c>
      <c r="F16" s="344">
        <v>42969.333333333336</v>
      </c>
      <c r="G16">
        <v>1440</v>
      </c>
      <c r="H16" s="247" t="s">
        <v>193</v>
      </c>
      <c r="I16" s="370">
        <v>42969</v>
      </c>
      <c r="J16" s="344">
        <v>42975</v>
      </c>
      <c r="K16" s="247"/>
      <c r="M16">
        <v>8000</v>
      </c>
      <c r="O16" s="247" t="s">
        <v>181</v>
      </c>
      <c r="P16" s="370">
        <v>42970.333333333336</v>
      </c>
      <c r="Q16" s="344">
        <v>42970.666666666664</v>
      </c>
    </row>
    <row r="17" spans="1:40" x14ac:dyDescent="0.35">
      <c r="D17" s="247" t="s">
        <v>177</v>
      </c>
      <c r="E17" s="370">
        <v>42969.458333333336</v>
      </c>
      <c r="F17" s="344">
        <v>42969.541666666664</v>
      </c>
      <c r="G17">
        <v>1440</v>
      </c>
      <c r="M17">
        <v>8000</v>
      </c>
      <c r="O17" s="247" t="s">
        <v>177</v>
      </c>
      <c r="P17" s="370">
        <v>42973.583333333336</v>
      </c>
      <c r="Q17" s="344">
        <v>42973.75</v>
      </c>
    </row>
    <row r="18" spans="1:40" x14ac:dyDescent="0.35">
      <c r="D18" s="247" t="s">
        <v>181</v>
      </c>
      <c r="E18" s="370">
        <v>42969.25</v>
      </c>
      <c r="F18" s="344">
        <v>42969.291666666664</v>
      </c>
      <c r="G18">
        <v>1440</v>
      </c>
      <c r="O18" s="247" t="s">
        <v>178</v>
      </c>
      <c r="P18" s="370">
        <v>42971.291666666664</v>
      </c>
      <c r="Q18" s="344">
        <v>42971.666666666664</v>
      </c>
    </row>
    <row r="19" spans="1:40" x14ac:dyDescent="0.35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</row>
    <row r="21" spans="1:40" x14ac:dyDescent="0.35">
      <c r="B21" s="1" t="s">
        <v>495</v>
      </c>
      <c r="C21" s="1"/>
    </row>
    <row r="22" spans="1:40" x14ac:dyDescent="0.35">
      <c r="A22" s="247" t="s">
        <v>177</v>
      </c>
      <c r="B22" s="370">
        <v>42969</v>
      </c>
      <c r="C22" s="344">
        <v>42974</v>
      </c>
    </row>
    <row r="23" spans="1:40" ht="34.5" customHeight="1" x14ac:dyDescent="0.35">
      <c r="I23" s="372" t="s">
        <v>476</v>
      </c>
      <c r="J23" s="372" t="s">
        <v>486</v>
      </c>
      <c r="K23" s="372" t="s">
        <v>487</v>
      </c>
      <c r="N23" s="372" t="s">
        <v>488</v>
      </c>
      <c r="O23" s="373" t="s">
        <v>139</v>
      </c>
      <c r="P23" s="373" t="s">
        <v>162</v>
      </c>
      <c r="Q23" s="373" t="s">
        <v>366</v>
      </c>
    </row>
    <row r="24" spans="1:40" ht="17.25" customHeight="1" x14ac:dyDescent="0.35">
      <c r="B24" s="1" t="s">
        <v>496</v>
      </c>
      <c r="C24" s="1"/>
      <c r="I24" s="376" t="s">
        <v>477</v>
      </c>
      <c r="J24" s="377" t="s">
        <v>475</v>
      </c>
      <c r="K24" s="378">
        <v>42975</v>
      </c>
      <c r="N24" s="374" t="s">
        <v>378</v>
      </c>
      <c r="O24" s="371">
        <v>4</v>
      </c>
      <c r="P24" s="371">
        <v>11640</v>
      </c>
      <c r="Q24" s="371">
        <v>0</v>
      </c>
    </row>
    <row r="25" spans="1:40" ht="15.5" x14ac:dyDescent="0.35">
      <c r="A25" s="247" t="s">
        <v>177</v>
      </c>
      <c r="B25" s="370">
        <v>42970.291666666664</v>
      </c>
      <c r="C25" s="370">
        <v>42970.5</v>
      </c>
      <c r="D25" s="247">
        <v>2880</v>
      </c>
      <c r="I25" s="376" t="s">
        <v>478</v>
      </c>
      <c r="J25" s="377" t="s">
        <v>475</v>
      </c>
      <c r="K25" s="378">
        <v>42975</v>
      </c>
      <c r="N25" s="375" t="s">
        <v>73</v>
      </c>
      <c r="O25" s="371">
        <v>6</v>
      </c>
      <c r="P25" s="371">
        <v>11640</v>
      </c>
      <c r="Q25" s="371">
        <v>0</v>
      </c>
    </row>
    <row r="26" spans="1:40" ht="15.5" x14ac:dyDescent="0.35">
      <c r="A26" s="247" t="s">
        <v>178</v>
      </c>
      <c r="B26" s="370">
        <v>42971.291666666664</v>
      </c>
      <c r="C26" s="370">
        <v>42971.5</v>
      </c>
      <c r="D26" s="247">
        <v>2880</v>
      </c>
      <c r="I26" s="376" t="s">
        <v>479</v>
      </c>
      <c r="J26" s="377" t="s">
        <v>475</v>
      </c>
      <c r="K26" s="378">
        <v>42975</v>
      </c>
      <c r="N26" s="375" t="s">
        <v>73</v>
      </c>
      <c r="O26" s="371">
        <v>7</v>
      </c>
      <c r="P26" s="371">
        <v>11640</v>
      </c>
      <c r="Q26" s="371">
        <v>0</v>
      </c>
    </row>
    <row r="27" spans="1:40" ht="15.5" x14ac:dyDescent="0.35">
      <c r="I27" s="376" t="s">
        <v>480</v>
      </c>
      <c r="J27" s="377" t="s">
        <v>475</v>
      </c>
      <c r="K27" s="378">
        <v>42975</v>
      </c>
      <c r="N27" s="375" t="s">
        <v>82</v>
      </c>
      <c r="O27" s="371">
        <v>1</v>
      </c>
      <c r="P27" s="371">
        <v>2600</v>
      </c>
      <c r="Q27" s="371">
        <v>0</v>
      </c>
    </row>
    <row r="28" spans="1:40" ht="15.5" x14ac:dyDescent="0.35">
      <c r="I28" s="382" t="s">
        <v>481</v>
      </c>
      <c r="J28" s="383" t="s">
        <v>475</v>
      </c>
      <c r="K28" s="383">
        <v>42973.583333333336</v>
      </c>
      <c r="N28" s="375" t="s">
        <v>371</v>
      </c>
      <c r="O28" s="371">
        <v>1</v>
      </c>
      <c r="P28" s="371">
        <v>7800</v>
      </c>
      <c r="Q28" s="371">
        <v>0</v>
      </c>
    </row>
    <row r="29" spans="1:40" ht="15.5" x14ac:dyDescent="0.35">
      <c r="I29" s="379" t="s">
        <v>482</v>
      </c>
      <c r="J29" s="380" t="s">
        <v>475</v>
      </c>
      <c r="K29" s="380">
        <v>42973.583333333336</v>
      </c>
      <c r="N29" s="375" t="s">
        <v>82</v>
      </c>
      <c r="O29" s="371">
        <v>1</v>
      </c>
      <c r="P29" s="371">
        <v>2600</v>
      </c>
      <c r="Q29" s="371">
        <v>0</v>
      </c>
    </row>
    <row r="30" spans="1:40" ht="15.5" x14ac:dyDescent="0.35">
      <c r="I30" s="379" t="s">
        <v>483</v>
      </c>
      <c r="J30" s="380" t="s">
        <v>475</v>
      </c>
      <c r="K30" s="380">
        <v>42972</v>
      </c>
      <c r="N30" s="375" t="s">
        <v>454</v>
      </c>
      <c r="O30" s="371">
        <v>2</v>
      </c>
      <c r="P30" s="371">
        <v>15600</v>
      </c>
      <c r="Q30" s="371">
        <v>0</v>
      </c>
    </row>
    <row r="31" spans="1:40" ht="15.5" x14ac:dyDescent="0.35">
      <c r="I31" s="379" t="s">
        <v>484</v>
      </c>
      <c r="J31" s="380">
        <v>42972</v>
      </c>
      <c r="K31" s="381">
        <v>42975</v>
      </c>
      <c r="N31" s="375" t="s">
        <v>454</v>
      </c>
      <c r="O31" s="371">
        <v>3</v>
      </c>
      <c r="P31" s="371">
        <v>15600</v>
      </c>
      <c r="Q31" s="371">
        <v>0</v>
      </c>
    </row>
    <row r="32" spans="1:40" ht="15.5" x14ac:dyDescent="0.35">
      <c r="I32" s="379" t="s">
        <v>485</v>
      </c>
      <c r="J32" s="380">
        <v>42972</v>
      </c>
      <c r="K32" s="381">
        <v>42975</v>
      </c>
    </row>
    <row r="35" spans="2:17" ht="15.5" x14ac:dyDescent="0.35">
      <c r="E35" s="629" t="s">
        <v>173</v>
      </c>
      <c r="F35" s="629"/>
      <c r="G35" s="629"/>
      <c r="H35" s="629"/>
      <c r="I35" s="629"/>
    </row>
    <row r="36" spans="2:17" ht="15" x14ac:dyDescent="0.35">
      <c r="E36" s="372" t="s">
        <v>490</v>
      </c>
      <c r="F36" s="372" t="s">
        <v>489</v>
      </c>
      <c r="G36" s="372" t="s">
        <v>106</v>
      </c>
      <c r="H36" s="373" t="s">
        <v>491</v>
      </c>
      <c r="I36" s="372" t="s">
        <v>107</v>
      </c>
    </row>
    <row r="37" spans="2:17" ht="15.5" x14ac:dyDescent="0.35">
      <c r="E37" s="385">
        <v>42969</v>
      </c>
      <c r="F37" s="371">
        <v>0</v>
      </c>
      <c r="G37" s="371">
        <v>1788</v>
      </c>
      <c r="H37" s="384">
        <f t="shared" ref="H37:H42" si="0">G37/24</f>
        <v>74.5</v>
      </c>
      <c r="I37" s="371">
        <v>1.84</v>
      </c>
    </row>
    <row r="38" spans="2:17" ht="15.5" x14ac:dyDescent="0.35">
      <c r="E38" s="385">
        <v>42970</v>
      </c>
      <c r="F38" s="371">
        <v>0</v>
      </c>
      <c r="G38" s="371">
        <v>3750</v>
      </c>
      <c r="H38" s="384">
        <f t="shared" si="0"/>
        <v>156.25</v>
      </c>
      <c r="I38" s="371">
        <v>1.84</v>
      </c>
      <c r="M38" s="247"/>
      <c r="N38" s="370"/>
      <c r="O38" s="370"/>
      <c r="P38" s="247"/>
    </row>
    <row r="39" spans="2:17" ht="15.5" x14ac:dyDescent="0.35">
      <c r="B39" s="77" t="s">
        <v>226</v>
      </c>
      <c r="E39" s="385">
        <v>42971</v>
      </c>
      <c r="F39" s="371">
        <v>0</v>
      </c>
      <c r="G39" s="371">
        <v>8000</v>
      </c>
      <c r="H39" s="384">
        <f t="shared" si="0"/>
        <v>333.33333333333331</v>
      </c>
      <c r="I39" s="371">
        <v>1.84</v>
      </c>
      <c r="M39" s="247"/>
      <c r="N39" s="370"/>
      <c r="O39" s="370"/>
      <c r="P39" s="247"/>
    </row>
    <row r="40" spans="2:17" ht="15.5" x14ac:dyDescent="0.35">
      <c r="B40" s="77" t="s">
        <v>548</v>
      </c>
      <c r="E40" s="385">
        <v>42972</v>
      </c>
      <c r="F40" s="371">
        <v>0</v>
      </c>
      <c r="G40" s="371">
        <v>3750</v>
      </c>
      <c r="H40" s="384">
        <f t="shared" si="0"/>
        <v>156.25</v>
      </c>
      <c r="I40" s="371">
        <v>1.84</v>
      </c>
      <c r="M40" s="247"/>
      <c r="N40" s="370"/>
      <c r="O40" s="370" t="s">
        <v>494</v>
      </c>
      <c r="P40" s="247"/>
    </row>
    <row r="41" spans="2:17" ht="15.5" x14ac:dyDescent="0.35">
      <c r="B41" s="77" t="s">
        <v>572</v>
      </c>
      <c r="E41" s="385">
        <v>42973</v>
      </c>
      <c r="F41" s="371">
        <v>0</v>
      </c>
      <c r="G41" s="371">
        <v>8000</v>
      </c>
      <c r="H41" s="384">
        <f t="shared" si="0"/>
        <v>333.33333333333331</v>
      </c>
      <c r="I41" s="371">
        <v>1.84</v>
      </c>
      <c r="O41" t="s">
        <v>493</v>
      </c>
    </row>
    <row r="42" spans="2:17" ht="15.5" x14ac:dyDescent="0.35">
      <c r="B42" s="77" t="s">
        <v>549</v>
      </c>
      <c r="E42" s="385">
        <v>42974</v>
      </c>
      <c r="F42" s="371">
        <v>0</v>
      </c>
      <c r="G42" s="371">
        <v>8000</v>
      </c>
      <c r="H42" s="384">
        <f t="shared" si="0"/>
        <v>333.33333333333331</v>
      </c>
      <c r="I42" s="371">
        <v>1.84</v>
      </c>
    </row>
    <row r="43" spans="2:17" x14ac:dyDescent="0.35">
      <c r="B43" s="77" t="s">
        <v>571</v>
      </c>
      <c r="N43" s="247" t="s">
        <v>182</v>
      </c>
      <c r="O43" s="370">
        <v>42969.291666666664</v>
      </c>
      <c r="P43" s="370">
        <v>42969.458333333336</v>
      </c>
      <c r="Q43" s="247">
        <v>1440</v>
      </c>
    </row>
    <row r="44" spans="2:17" x14ac:dyDescent="0.35">
      <c r="B44" s="77" t="s">
        <v>469</v>
      </c>
      <c r="N44" s="247" t="s">
        <v>177</v>
      </c>
      <c r="O44" s="370">
        <v>42970.291666666664</v>
      </c>
      <c r="P44" s="370">
        <v>42970.5</v>
      </c>
      <c r="Q44" s="247">
        <v>2880</v>
      </c>
    </row>
    <row r="45" spans="2:17" x14ac:dyDescent="0.35">
      <c r="B45" s="77" t="s">
        <v>470</v>
      </c>
      <c r="N45" s="247" t="s">
        <v>178</v>
      </c>
      <c r="O45" s="370">
        <v>42971.291666666664</v>
      </c>
      <c r="P45" s="370">
        <v>42971.5</v>
      </c>
      <c r="Q45" s="247">
        <v>2880</v>
      </c>
    </row>
  </sheetData>
  <mergeCells count="1">
    <mergeCell ref="E35:I3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</sheetPr>
  <dimension ref="A1:GW86"/>
  <sheetViews>
    <sheetView tabSelected="1" workbookViewId="0">
      <selection activeCell="B5" sqref="B5"/>
    </sheetView>
  </sheetViews>
  <sheetFormatPr baseColWidth="10" defaultRowHeight="14.5" x14ac:dyDescent="0.35"/>
  <cols>
    <col min="1" max="1" width="38.6328125" style="206" customWidth="1"/>
    <col min="2" max="2" width="15.7265625" style="207" customWidth="1"/>
    <col min="3" max="27" width="15.7265625" customWidth="1"/>
    <col min="28" max="59" width="5.7265625" customWidth="1"/>
  </cols>
  <sheetData>
    <row r="1" spans="1:27" x14ac:dyDescent="0.35">
      <c r="A1" s="265">
        <f>COUNTA(C2:BG2)</f>
        <v>0</v>
      </c>
      <c r="B1" s="210" t="s">
        <v>368</v>
      </c>
      <c r="C1" s="28"/>
    </row>
    <row r="2" spans="1:27" s="32" customFormat="1" ht="29" x14ac:dyDescent="0.35">
      <c r="A2" s="286" t="s">
        <v>367</v>
      </c>
      <c r="B2" s="208">
        <f>Paramétrage!D3</f>
        <v>0</v>
      </c>
      <c r="C2" s="211"/>
      <c r="D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</row>
    <row r="3" spans="1:27" s="82" customFormat="1" ht="29" x14ac:dyDescent="0.35">
      <c r="A3" s="285" t="s">
        <v>369</v>
      </c>
      <c r="B3" s="209">
        <v>0</v>
      </c>
      <c r="C3" s="82" t="str">
        <f>IF(C2&lt;&gt;"",1440*(C2-B$2),"")</f>
        <v/>
      </c>
      <c r="D3" s="82" t="str">
        <f t="shared" ref="D3:AA3" si="0">IF(D2&lt;&gt;"",1440*(D2-C$2),"")</f>
        <v/>
      </c>
      <c r="E3" s="82" t="str">
        <f t="shared" si="0"/>
        <v/>
      </c>
      <c r="F3" s="82" t="str">
        <f t="shared" si="0"/>
        <v/>
      </c>
      <c r="G3" s="82" t="str">
        <f t="shared" si="0"/>
        <v/>
      </c>
      <c r="H3" s="82" t="str">
        <f t="shared" si="0"/>
        <v/>
      </c>
      <c r="I3" s="82" t="str">
        <f t="shared" si="0"/>
        <v/>
      </c>
      <c r="J3" s="82" t="str">
        <f t="shared" si="0"/>
        <v/>
      </c>
      <c r="K3" s="82" t="str">
        <f t="shared" si="0"/>
        <v/>
      </c>
      <c r="L3" s="82" t="str">
        <f t="shared" si="0"/>
        <v/>
      </c>
      <c r="M3" s="82" t="str">
        <f t="shared" si="0"/>
        <v/>
      </c>
      <c r="N3" s="82" t="str">
        <f t="shared" si="0"/>
        <v/>
      </c>
      <c r="O3" s="82" t="str">
        <f t="shared" si="0"/>
        <v/>
      </c>
      <c r="P3" s="82" t="str">
        <f t="shared" si="0"/>
        <v/>
      </c>
      <c r="Q3" s="82" t="str">
        <f t="shared" si="0"/>
        <v/>
      </c>
      <c r="R3" s="82" t="str">
        <f t="shared" si="0"/>
        <v/>
      </c>
      <c r="S3" s="82" t="str">
        <f t="shared" si="0"/>
        <v/>
      </c>
      <c r="T3" s="82" t="str">
        <f t="shared" si="0"/>
        <v/>
      </c>
      <c r="U3" s="82" t="str">
        <f t="shared" si="0"/>
        <v/>
      </c>
      <c r="V3" s="82" t="str">
        <f t="shared" si="0"/>
        <v/>
      </c>
      <c r="W3" s="82" t="str">
        <f t="shared" si="0"/>
        <v/>
      </c>
      <c r="X3" s="82" t="str">
        <f t="shared" si="0"/>
        <v/>
      </c>
      <c r="Y3" s="82" t="str">
        <f t="shared" si="0"/>
        <v/>
      </c>
      <c r="Z3" s="82" t="str">
        <f t="shared" si="0"/>
        <v/>
      </c>
      <c r="AA3" s="82" t="str">
        <f t="shared" si="0"/>
        <v/>
      </c>
    </row>
    <row r="4" spans="1:27" s="32" customFormat="1" x14ac:dyDescent="0.35">
      <c r="A4" s="326" t="str">
        <f>Paramétrage!A222</f>
        <v>Ligne sulfurique 1 (A)</v>
      </c>
      <c r="B4" s="205">
        <f>Paramétrage!K222</f>
        <v>0</v>
      </c>
      <c r="C4" s="32">
        <v>1</v>
      </c>
      <c r="D4" s="32">
        <f t="shared" ref="D4:AA4" si="1">C4</f>
        <v>1</v>
      </c>
      <c r="E4" s="32">
        <f t="shared" si="1"/>
        <v>1</v>
      </c>
      <c r="F4" s="32">
        <f t="shared" si="1"/>
        <v>1</v>
      </c>
      <c r="G4" s="32">
        <f t="shared" si="1"/>
        <v>1</v>
      </c>
      <c r="H4" s="32">
        <f t="shared" si="1"/>
        <v>1</v>
      </c>
      <c r="I4" s="32">
        <f t="shared" si="1"/>
        <v>1</v>
      </c>
      <c r="J4" s="32">
        <f t="shared" si="1"/>
        <v>1</v>
      </c>
      <c r="K4" s="32">
        <f t="shared" si="1"/>
        <v>1</v>
      </c>
      <c r="L4" s="32">
        <f t="shared" si="1"/>
        <v>1</v>
      </c>
      <c r="M4" s="32">
        <f t="shared" si="1"/>
        <v>1</v>
      </c>
      <c r="N4" s="32">
        <f t="shared" si="1"/>
        <v>1</v>
      </c>
      <c r="O4" s="32">
        <f t="shared" si="1"/>
        <v>1</v>
      </c>
      <c r="P4" s="32">
        <f t="shared" si="1"/>
        <v>1</v>
      </c>
      <c r="Q4" s="32">
        <f t="shared" si="1"/>
        <v>1</v>
      </c>
      <c r="R4" s="32">
        <f t="shared" si="1"/>
        <v>1</v>
      </c>
      <c r="S4" s="32">
        <f t="shared" si="1"/>
        <v>1</v>
      </c>
      <c r="T4" s="32">
        <f t="shared" si="1"/>
        <v>1</v>
      </c>
      <c r="U4" s="32">
        <f t="shared" si="1"/>
        <v>1</v>
      </c>
      <c r="V4" s="32">
        <f t="shared" si="1"/>
        <v>1</v>
      </c>
      <c r="W4" s="32">
        <f t="shared" si="1"/>
        <v>1</v>
      </c>
      <c r="X4" s="32">
        <f t="shared" si="1"/>
        <v>1</v>
      </c>
      <c r="Y4" s="32">
        <f t="shared" si="1"/>
        <v>1</v>
      </c>
      <c r="Z4" s="32">
        <f t="shared" si="1"/>
        <v>1</v>
      </c>
      <c r="AA4" s="32">
        <f t="shared" si="1"/>
        <v>1</v>
      </c>
    </row>
    <row r="5" spans="1:27" s="32" customFormat="1" x14ac:dyDescent="0.35">
      <c r="A5" s="326" t="str">
        <f>Paramétrage!A223</f>
        <v>Ligne sulfurique 2 (B)</v>
      </c>
      <c r="B5" s="205">
        <f>Paramétrage!K223</f>
        <v>0</v>
      </c>
      <c r="C5" s="32">
        <f>B5</f>
        <v>0</v>
      </c>
      <c r="D5" s="32">
        <f t="shared" ref="D5:AA5" si="2">C5</f>
        <v>0</v>
      </c>
      <c r="E5" s="32">
        <f t="shared" si="2"/>
        <v>0</v>
      </c>
      <c r="F5" s="32">
        <f t="shared" si="2"/>
        <v>0</v>
      </c>
      <c r="G5" s="32">
        <f t="shared" si="2"/>
        <v>0</v>
      </c>
      <c r="H5" s="32">
        <f t="shared" si="2"/>
        <v>0</v>
      </c>
      <c r="I5" s="32">
        <f t="shared" si="2"/>
        <v>0</v>
      </c>
      <c r="J5" s="32">
        <f t="shared" si="2"/>
        <v>0</v>
      </c>
      <c r="K5" s="32">
        <f t="shared" si="2"/>
        <v>0</v>
      </c>
      <c r="L5" s="32">
        <f t="shared" si="2"/>
        <v>0</v>
      </c>
      <c r="M5" s="32">
        <f t="shared" si="2"/>
        <v>0</v>
      </c>
      <c r="N5" s="32">
        <f t="shared" si="2"/>
        <v>0</v>
      </c>
      <c r="O5" s="32">
        <f t="shared" si="2"/>
        <v>0</v>
      </c>
      <c r="P5" s="32">
        <f t="shared" si="2"/>
        <v>0</v>
      </c>
      <c r="Q5" s="32">
        <f t="shared" si="2"/>
        <v>0</v>
      </c>
      <c r="R5" s="32">
        <f t="shared" si="2"/>
        <v>0</v>
      </c>
      <c r="S5" s="32">
        <f t="shared" si="2"/>
        <v>0</v>
      </c>
      <c r="T5" s="32">
        <f t="shared" si="2"/>
        <v>0</v>
      </c>
      <c r="U5" s="32">
        <f t="shared" si="2"/>
        <v>0</v>
      </c>
      <c r="V5" s="32">
        <f t="shared" si="2"/>
        <v>0</v>
      </c>
      <c r="W5" s="32">
        <f t="shared" si="2"/>
        <v>0</v>
      </c>
      <c r="X5" s="32">
        <f t="shared" si="2"/>
        <v>0</v>
      </c>
      <c r="Y5" s="32">
        <f t="shared" si="2"/>
        <v>0</v>
      </c>
      <c r="Z5" s="32">
        <f t="shared" si="2"/>
        <v>0</v>
      </c>
      <c r="AA5" s="32">
        <f t="shared" si="2"/>
        <v>0</v>
      </c>
    </row>
    <row r="6" spans="1:27" s="32" customFormat="1" x14ac:dyDescent="0.35">
      <c r="A6" s="326" t="str">
        <f>Paramétrage!A224</f>
        <v>Ligne sulfurique 3 (E)</v>
      </c>
      <c r="B6" s="205">
        <f>Paramétrage!K224</f>
        <v>0</v>
      </c>
      <c r="C6" s="32">
        <f t="shared" ref="C6:C35" si="3">B6</f>
        <v>0</v>
      </c>
      <c r="D6" s="32">
        <f t="shared" ref="D6:AA6" si="4">C6</f>
        <v>0</v>
      </c>
      <c r="E6" s="32">
        <f t="shared" si="4"/>
        <v>0</v>
      </c>
      <c r="F6" s="32">
        <f t="shared" si="4"/>
        <v>0</v>
      </c>
      <c r="G6" s="32">
        <f t="shared" si="4"/>
        <v>0</v>
      </c>
      <c r="H6" s="32">
        <f t="shared" si="4"/>
        <v>0</v>
      </c>
      <c r="I6" s="32">
        <f t="shared" si="4"/>
        <v>0</v>
      </c>
      <c r="J6" s="32">
        <f t="shared" si="4"/>
        <v>0</v>
      </c>
      <c r="K6" s="32">
        <f t="shared" si="4"/>
        <v>0</v>
      </c>
      <c r="L6" s="32">
        <f t="shared" si="4"/>
        <v>0</v>
      </c>
      <c r="M6" s="32">
        <f t="shared" si="4"/>
        <v>0</v>
      </c>
      <c r="N6" s="32">
        <f t="shared" si="4"/>
        <v>0</v>
      </c>
      <c r="O6" s="32">
        <f t="shared" si="4"/>
        <v>0</v>
      </c>
      <c r="P6" s="32">
        <f t="shared" si="4"/>
        <v>0</v>
      </c>
      <c r="Q6" s="32">
        <f t="shared" si="4"/>
        <v>0</v>
      </c>
      <c r="R6" s="32">
        <f t="shared" si="4"/>
        <v>0</v>
      </c>
      <c r="S6" s="32">
        <f t="shared" si="4"/>
        <v>0</v>
      </c>
      <c r="T6" s="32">
        <f t="shared" si="4"/>
        <v>0</v>
      </c>
      <c r="U6" s="32">
        <f t="shared" si="4"/>
        <v>0</v>
      </c>
      <c r="V6" s="32">
        <f t="shared" si="4"/>
        <v>0</v>
      </c>
      <c r="W6" s="32">
        <f t="shared" si="4"/>
        <v>0</v>
      </c>
      <c r="X6" s="32">
        <f t="shared" si="4"/>
        <v>0</v>
      </c>
      <c r="Y6" s="32">
        <f t="shared" si="4"/>
        <v>0</v>
      </c>
      <c r="Z6" s="32">
        <f t="shared" si="4"/>
        <v>0</v>
      </c>
      <c r="AA6" s="32">
        <f t="shared" si="4"/>
        <v>0</v>
      </c>
    </row>
    <row r="7" spans="1:27" s="32" customFormat="1" x14ac:dyDescent="0.35">
      <c r="A7" s="326" t="str">
        <f>Paramétrage!A225</f>
        <v>Ligne sulfurique 4 (X)</v>
      </c>
      <c r="B7" s="205">
        <f>Paramétrage!K225</f>
        <v>0</v>
      </c>
      <c r="C7" s="32">
        <f t="shared" si="3"/>
        <v>0</v>
      </c>
      <c r="D7" s="32">
        <f t="shared" ref="D7:AA7" si="5">C7</f>
        <v>0</v>
      </c>
      <c r="E7" s="32">
        <f t="shared" si="5"/>
        <v>0</v>
      </c>
      <c r="F7" s="32">
        <f t="shared" si="5"/>
        <v>0</v>
      </c>
      <c r="G7" s="32">
        <f t="shared" si="5"/>
        <v>0</v>
      </c>
      <c r="H7" s="32">
        <f t="shared" si="5"/>
        <v>0</v>
      </c>
      <c r="I7" s="32">
        <f t="shared" si="5"/>
        <v>0</v>
      </c>
      <c r="J7" s="32">
        <f t="shared" si="5"/>
        <v>0</v>
      </c>
      <c r="K7" s="32">
        <f t="shared" si="5"/>
        <v>0</v>
      </c>
      <c r="L7" s="32">
        <f t="shared" si="5"/>
        <v>0</v>
      </c>
      <c r="M7" s="32">
        <f t="shared" si="5"/>
        <v>0</v>
      </c>
      <c r="N7" s="32">
        <f t="shared" si="5"/>
        <v>0</v>
      </c>
      <c r="O7" s="32">
        <f t="shared" si="5"/>
        <v>0</v>
      </c>
      <c r="P7" s="32">
        <f t="shared" si="5"/>
        <v>0</v>
      </c>
      <c r="Q7" s="32">
        <f t="shared" si="5"/>
        <v>0</v>
      </c>
      <c r="R7" s="32">
        <f t="shared" si="5"/>
        <v>0</v>
      </c>
      <c r="S7" s="32">
        <f t="shared" si="5"/>
        <v>0</v>
      </c>
      <c r="T7" s="32">
        <f t="shared" si="5"/>
        <v>0</v>
      </c>
      <c r="U7" s="32">
        <f t="shared" si="5"/>
        <v>0</v>
      </c>
      <c r="V7" s="32">
        <f t="shared" si="5"/>
        <v>0</v>
      </c>
      <c r="W7" s="32">
        <f t="shared" si="5"/>
        <v>0</v>
      </c>
      <c r="X7" s="32">
        <f t="shared" si="5"/>
        <v>0</v>
      </c>
      <c r="Y7" s="32">
        <f t="shared" si="5"/>
        <v>0</v>
      </c>
      <c r="Z7" s="32">
        <f t="shared" si="5"/>
        <v>0</v>
      </c>
      <c r="AA7" s="32">
        <f t="shared" si="5"/>
        <v>0</v>
      </c>
    </row>
    <row r="8" spans="1:27" s="32" customFormat="1" x14ac:dyDescent="0.35">
      <c r="A8" s="326" t="str">
        <f>Paramétrage!A226</f>
        <v>Ligne sulfurique 5 (Y)</v>
      </c>
      <c r="B8" s="205">
        <f>Paramétrage!K226</f>
        <v>0</v>
      </c>
      <c r="C8" s="32">
        <f t="shared" si="3"/>
        <v>0</v>
      </c>
      <c r="D8" s="32">
        <f t="shared" ref="D8:AA8" si="6">C8</f>
        <v>0</v>
      </c>
      <c r="E8" s="32">
        <f t="shared" si="6"/>
        <v>0</v>
      </c>
      <c r="F8" s="32">
        <f t="shared" si="6"/>
        <v>0</v>
      </c>
      <c r="G8" s="32">
        <f t="shared" si="6"/>
        <v>0</v>
      </c>
      <c r="H8" s="32">
        <f t="shared" si="6"/>
        <v>0</v>
      </c>
      <c r="I8" s="32">
        <f t="shared" si="6"/>
        <v>0</v>
      </c>
      <c r="J8" s="32">
        <f t="shared" si="6"/>
        <v>0</v>
      </c>
      <c r="K8" s="32">
        <f t="shared" si="6"/>
        <v>0</v>
      </c>
      <c r="L8" s="32">
        <f t="shared" si="6"/>
        <v>0</v>
      </c>
      <c r="M8" s="32">
        <f t="shared" si="6"/>
        <v>0</v>
      </c>
      <c r="N8" s="32">
        <f t="shared" si="6"/>
        <v>0</v>
      </c>
      <c r="O8" s="32">
        <f t="shared" si="6"/>
        <v>0</v>
      </c>
      <c r="P8" s="32">
        <f t="shared" si="6"/>
        <v>0</v>
      </c>
      <c r="Q8" s="32">
        <f t="shared" si="6"/>
        <v>0</v>
      </c>
      <c r="R8" s="32">
        <f t="shared" si="6"/>
        <v>0</v>
      </c>
      <c r="S8" s="32">
        <f t="shared" si="6"/>
        <v>0</v>
      </c>
      <c r="T8" s="32">
        <f t="shared" si="6"/>
        <v>0</v>
      </c>
      <c r="U8" s="32">
        <f t="shared" si="6"/>
        <v>0</v>
      </c>
      <c r="V8" s="32">
        <f t="shared" si="6"/>
        <v>0</v>
      </c>
      <c r="W8" s="32">
        <f t="shared" si="6"/>
        <v>0</v>
      </c>
      <c r="X8" s="32">
        <f t="shared" si="6"/>
        <v>0</v>
      </c>
      <c r="Y8" s="32">
        <f t="shared" si="6"/>
        <v>0</v>
      </c>
      <c r="Z8" s="32">
        <f t="shared" si="6"/>
        <v>0</v>
      </c>
      <c r="AA8" s="32">
        <f t="shared" si="6"/>
        <v>0</v>
      </c>
    </row>
    <row r="9" spans="1:27" s="32" customFormat="1" x14ac:dyDescent="0.35">
      <c r="A9" s="326" t="str">
        <f>Paramétrage!A227</f>
        <v>Ligne sulfurique 6 (Z)</v>
      </c>
      <c r="B9" s="205">
        <f>Paramétrage!K227</f>
        <v>0</v>
      </c>
      <c r="C9" s="32">
        <f t="shared" si="3"/>
        <v>0</v>
      </c>
      <c r="D9" s="32">
        <f t="shared" ref="D9:AA9" si="7">C9</f>
        <v>0</v>
      </c>
      <c r="E9" s="32">
        <f t="shared" si="7"/>
        <v>0</v>
      </c>
      <c r="F9" s="32">
        <f t="shared" si="7"/>
        <v>0</v>
      </c>
      <c r="G9" s="32">
        <f t="shared" si="7"/>
        <v>0</v>
      </c>
      <c r="H9" s="32">
        <f t="shared" si="7"/>
        <v>0</v>
      </c>
      <c r="I9" s="32">
        <f t="shared" si="7"/>
        <v>0</v>
      </c>
      <c r="J9" s="32">
        <f t="shared" si="7"/>
        <v>0</v>
      </c>
      <c r="K9" s="32">
        <f t="shared" si="7"/>
        <v>0</v>
      </c>
      <c r="L9" s="32">
        <f t="shared" si="7"/>
        <v>0</v>
      </c>
      <c r="M9" s="32">
        <f t="shared" si="7"/>
        <v>0</v>
      </c>
      <c r="N9" s="32">
        <f t="shared" si="7"/>
        <v>0</v>
      </c>
      <c r="O9" s="32">
        <f t="shared" si="7"/>
        <v>0</v>
      </c>
      <c r="P9" s="32">
        <f t="shared" si="7"/>
        <v>0</v>
      </c>
      <c r="Q9" s="32">
        <f t="shared" si="7"/>
        <v>0</v>
      </c>
      <c r="R9" s="32">
        <f t="shared" si="7"/>
        <v>0</v>
      </c>
      <c r="S9" s="32">
        <f t="shared" si="7"/>
        <v>0</v>
      </c>
      <c r="T9" s="32">
        <f t="shared" si="7"/>
        <v>0</v>
      </c>
      <c r="U9" s="32">
        <f t="shared" si="7"/>
        <v>0</v>
      </c>
      <c r="V9" s="32">
        <f t="shared" si="7"/>
        <v>0</v>
      </c>
      <c r="W9" s="32">
        <f t="shared" si="7"/>
        <v>0</v>
      </c>
      <c r="X9" s="32">
        <f t="shared" si="7"/>
        <v>0</v>
      </c>
      <c r="Y9" s="32">
        <f t="shared" si="7"/>
        <v>0</v>
      </c>
      <c r="Z9" s="32">
        <f t="shared" si="7"/>
        <v>0</v>
      </c>
      <c r="AA9" s="32">
        <f t="shared" si="7"/>
        <v>0</v>
      </c>
    </row>
    <row r="10" spans="1:27" s="32" customFormat="1" x14ac:dyDescent="0.35">
      <c r="A10" s="325" t="str">
        <f>Paramétrage!A251</f>
        <v>Ligne phosphorique 29 1 (AB)</v>
      </c>
      <c r="B10" s="205">
        <f>Paramétrage!K251</f>
        <v>0</v>
      </c>
      <c r="C10" s="32">
        <f>B10</f>
        <v>0</v>
      </c>
      <c r="D10" s="32">
        <f t="shared" ref="D10:AA10" si="8">C10</f>
        <v>0</v>
      </c>
      <c r="E10" s="32">
        <f t="shared" si="8"/>
        <v>0</v>
      </c>
      <c r="F10" s="32">
        <f t="shared" si="8"/>
        <v>0</v>
      </c>
      <c r="G10" s="32">
        <f t="shared" si="8"/>
        <v>0</v>
      </c>
      <c r="H10" s="32">
        <f t="shared" si="8"/>
        <v>0</v>
      </c>
      <c r="I10" s="32">
        <f t="shared" si="8"/>
        <v>0</v>
      </c>
      <c r="J10" s="32">
        <f t="shared" si="8"/>
        <v>0</v>
      </c>
      <c r="K10" s="32">
        <f t="shared" si="8"/>
        <v>0</v>
      </c>
      <c r="L10" s="32">
        <f t="shared" si="8"/>
        <v>0</v>
      </c>
      <c r="M10" s="32">
        <f t="shared" si="8"/>
        <v>0</v>
      </c>
      <c r="N10" s="32">
        <f t="shared" si="8"/>
        <v>0</v>
      </c>
      <c r="O10" s="32">
        <f t="shared" si="8"/>
        <v>0</v>
      </c>
      <c r="P10" s="32">
        <f t="shared" si="8"/>
        <v>0</v>
      </c>
      <c r="Q10" s="32">
        <f t="shared" si="8"/>
        <v>0</v>
      </c>
      <c r="R10" s="32">
        <f t="shared" si="8"/>
        <v>0</v>
      </c>
      <c r="S10" s="32">
        <f t="shared" si="8"/>
        <v>0</v>
      </c>
      <c r="T10" s="32">
        <f t="shared" si="8"/>
        <v>0</v>
      </c>
      <c r="U10" s="32">
        <f t="shared" si="8"/>
        <v>0</v>
      </c>
      <c r="V10" s="32">
        <f t="shared" si="8"/>
        <v>0</v>
      </c>
      <c r="W10" s="32">
        <f t="shared" si="8"/>
        <v>0</v>
      </c>
      <c r="X10" s="32">
        <f t="shared" si="8"/>
        <v>0</v>
      </c>
      <c r="Y10" s="32">
        <f t="shared" si="8"/>
        <v>0</v>
      </c>
      <c r="Z10" s="32">
        <f t="shared" si="8"/>
        <v>0</v>
      </c>
      <c r="AA10" s="32">
        <f t="shared" si="8"/>
        <v>0</v>
      </c>
    </row>
    <row r="11" spans="1:27" s="32" customFormat="1" x14ac:dyDescent="0.35">
      <c r="A11" s="325" t="str">
        <f>Paramétrage!A252</f>
        <v>Ligne phosphorique 29 2 (CD)</v>
      </c>
      <c r="B11" s="205">
        <f>Paramétrage!K252</f>
        <v>0</v>
      </c>
      <c r="C11" s="32">
        <f t="shared" si="3"/>
        <v>0</v>
      </c>
      <c r="D11" s="32">
        <f t="shared" ref="D11:AA11" si="9">C11</f>
        <v>0</v>
      </c>
      <c r="E11" s="32">
        <f t="shared" si="9"/>
        <v>0</v>
      </c>
      <c r="F11" s="32">
        <f t="shared" si="9"/>
        <v>0</v>
      </c>
      <c r="G11" s="32">
        <f t="shared" si="9"/>
        <v>0</v>
      </c>
      <c r="H11" s="32">
        <f t="shared" si="9"/>
        <v>0</v>
      </c>
      <c r="I11" s="32">
        <f t="shared" si="9"/>
        <v>0</v>
      </c>
      <c r="J11" s="32">
        <f t="shared" si="9"/>
        <v>0</v>
      </c>
      <c r="K11" s="32">
        <f t="shared" si="9"/>
        <v>0</v>
      </c>
      <c r="L11" s="32">
        <f t="shared" si="9"/>
        <v>0</v>
      </c>
      <c r="M11" s="32">
        <f t="shared" si="9"/>
        <v>0</v>
      </c>
      <c r="N11" s="32">
        <f t="shared" si="9"/>
        <v>0</v>
      </c>
      <c r="O11" s="32">
        <f t="shared" si="9"/>
        <v>0</v>
      </c>
      <c r="P11" s="32">
        <f t="shared" si="9"/>
        <v>0</v>
      </c>
      <c r="Q11" s="32">
        <f t="shared" si="9"/>
        <v>0</v>
      </c>
      <c r="R11" s="32">
        <f t="shared" si="9"/>
        <v>0</v>
      </c>
      <c r="S11" s="32">
        <f t="shared" si="9"/>
        <v>0</v>
      </c>
      <c r="T11" s="32">
        <f t="shared" si="9"/>
        <v>0</v>
      </c>
      <c r="U11" s="32">
        <f t="shared" si="9"/>
        <v>0</v>
      </c>
      <c r="V11" s="32">
        <f t="shared" si="9"/>
        <v>0</v>
      </c>
      <c r="W11" s="32">
        <f t="shared" si="9"/>
        <v>0</v>
      </c>
      <c r="X11" s="32">
        <f t="shared" si="9"/>
        <v>0</v>
      </c>
      <c r="Y11" s="32">
        <f t="shared" si="9"/>
        <v>0</v>
      </c>
      <c r="Z11" s="32">
        <f t="shared" si="9"/>
        <v>0</v>
      </c>
      <c r="AA11" s="32">
        <f t="shared" si="9"/>
        <v>0</v>
      </c>
    </row>
    <row r="12" spans="1:27" s="32" customFormat="1" x14ac:dyDescent="0.35">
      <c r="A12" s="325" t="str">
        <f>Paramétrage!A253</f>
        <v>Ligne phosphorique 29 3 (XY)</v>
      </c>
      <c r="B12" s="205">
        <f>Paramétrage!K253</f>
        <v>0</v>
      </c>
      <c r="C12" s="32">
        <f t="shared" si="3"/>
        <v>0</v>
      </c>
      <c r="D12" s="32">
        <f t="shared" ref="D12:AA12" si="10">C12</f>
        <v>0</v>
      </c>
      <c r="E12" s="32">
        <f t="shared" si="10"/>
        <v>0</v>
      </c>
      <c r="F12" s="32">
        <f t="shared" si="10"/>
        <v>0</v>
      </c>
      <c r="G12" s="32">
        <f t="shared" si="10"/>
        <v>0</v>
      </c>
      <c r="H12" s="32">
        <f t="shared" si="10"/>
        <v>0</v>
      </c>
      <c r="I12" s="32">
        <f t="shared" si="10"/>
        <v>0</v>
      </c>
      <c r="J12" s="32">
        <f t="shared" si="10"/>
        <v>0</v>
      </c>
      <c r="K12" s="32">
        <f t="shared" si="10"/>
        <v>0</v>
      </c>
      <c r="L12" s="32">
        <f t="shared" si="10"/>
        <v>0</v>
      </c>
      <c r="M12" s="32">
        <f t="shared" si="10"/>
        <v>0</v>
      </c>
      <c r="N12" s="32">
        <f t="shared" si="10"/>
        <v>0</v>
      </c>
      <c r="O12" s="32">
        <f t="shared" si="10"/>
        <v>0</v>
      </c>
      <c r="P12" s="32">
        <f t="shared" si="10"/>
        <v>0</v>
      </c>
      <c r="Q12" s="32">
        <f t="shared" si="10"/>
        <v>0</v>
      </c>
      <c r="R12" s="32">
        <f t="shared" si="10"/>
        <v>0</v>
      </c>
      <c r="S12" s="32">
        <f t="shared" si="10"/>
        <v>0</v>
      </c>
      <c r="T12" s="32">
        <f t="shared" si="10"/>
        <v>0</v>
      </c>
      <c r="U12" s="32">
        <f t="shared" si="10"/>
        <v>0</v>
      </c>
      <c r="V12" s="32">
        <f t="shared" si="10"/>
        <v>0</v>
      </c>
      <c r="W12" s="32">
        <f t="shared" si="10"/>
        <v>0</v>
      </c>
      <c r="X12" s="32">
        <f t="shared" si="10"/>
        <v>0</v>
      </c>
      <c r="Y12" s="32">
        <f t="shared" si="10"/>
        <v>0</v>
      </c>
      <c r="Z12" s="32">
        <f t="shared" si="10"/>
        <v>0</v>
      </c>
      <c r="AA12" s="32">
        <f t="shared" si="10"/>
        <v>0</v>
      </c>
    </row>
    <row r="13" spans="1:27" s="32" customFormat="1" x14ac:dyDescent="0.35">
      <c r="A13" s="325" t="str">
        <f>Paramétrage!A254</f>
        <v>Ligne phosphorique 29 4 (Z)</v>
      </c>
      <c r="B13" s="205">
        <f>Paramétrage!K254</f>
        <v>0</v>
      </c>
      <c r="C13" s="32">
        <f t="shared" si="3"/>
        <v>0</v>
      </c>
      <c r="D13" s="32">
        <f t="shared" ref="D13:AA13" si="11">C13</f>
        <v>0</v>
      </c>
      <c r="E13" s="32">
        <f t="shared" si="11"/>
        <v>0</v>
      </c>
      <c r="F13" s="32">
        <f t="shared" si="11"/>
        <v>0</v>
      </c>
      <c r="G13" s="32">
        <f t="shared" si="11"/>
        <v>0</v>
      </c>
      <c r="H13" s="32">
        <f t="shared" si="11"/>
        <v>0</v>
      </c>
      <c r="I13" s="32">
        <f t="shared" si="11"/>
        <v>0</v>
      </c>
      <c r="J13" s="32">
        <f t="shared" si="11"/>
        <v>0</v>
      </c>
      <c r="K13" s="32">
        <f t="shared" si="11"/>
        <v>0</v>
      </c>
      <c r="L13" s="32">
        <f t="shared" si="11"/>
        <v>0</v>
      </c>
      <c r="M13" s="32">
        <f t="shared" si="11"/>
        <v>0</v>
      </c>
      <c r="N13" s="32">
        <f t="shared" si="11"/>
        <v>0</v>
      </c>
      <c r="O13" s="32">
        <f t="shared" si="11"/>
        <v>0</v>
      </c>
      <c r="P13" s="32">
        <f t="shared" si="11"/>
        <v>0</v>
      </c>
      <c r="Q13" s="32">
        <f t="shared" si="11"/>
        <v>0</v>
      </c>
      <c r="R13" s="32">
        <f t="shared" si="11"/>
        <v>0</v>
      </c>
      <c r="S13" s="32">
        <f t="shared" si="11"/>
        <v>0</v>
      </c>
      <c r="T13" s="32">
        <f t="shared" si="11"/>
        <v>0</v>
      </c>
      <c r="U13" s="32">
        <f t="shared" si="11"/>
        <v>0</v>
      </c>
      <c r="V13" s="32">
        <f t="shared" si="11"/>
        <v>0</v>
      </c>
      <c r="W13" s="32">
        <f t="shared" si="11"/>
        <v>0</v>
      </c>
      <c r="X13" s="32">
        <f t="shared" si="11"/>
        <v>0</v>
      </c>
      <c r="Y13" s="32">
        <f t="shared" si="11"/>
        <v>0</v>
      </c>
      <c r="Z13" s="32">
        <f t="shared" si="11"/>
        <v>0</v>
      </c>
      <c r="AA13" s="32">
        <f t="shared" si="11"/>
        <v>0</v>
      </c>
    </row>
    <row r="14" spans="1:27" s="32" customFormat="1" x14ac:dyDescent="0.35">
      <c r="A14" s="325" t="str">
        <f>Paramétrage!A255</f>
        <v>Ligne phosphorique 29 5 (U)</v>
      </c>
      <c r="B14" s="205">
        <f>Paramétrage!K255</f>
        <v>0</v>
      </c>
      <c r="C14" s="32">
        <f t="shared" si="3"/>
        <v>0</v>
      </c>
      <c r="D14" s="32">
        <f t="shared" ref="D14:AA14" si="12">C14</f>
        <v>0</v>
      </c>
      <c r="E14" s="32">
        <f t="shared" si="12"/>
        <v>0</v>
      </c>
      <c r="F14" s="32">
        <f t="shared" si="12"/>
        <v>0</v>
      </c>
      <c r="G14" s="32">
        <f t="shared" si="12"/>
        <v>0</v>
      </c>
      <c r="H14" s="32">
        <f t="shared" si="12"/>
        <v>0</v>
      </c>
      <c r="I14" s="32">
        <f t="shared" si="12"/>
        <v>0</v>
      </c>
      <c r="J14" s="32">
        <f t="shared" si="12"/>
        <v>0</v>
      </c>
      <c r="K14" s="32">
        <f t="shared" si="12"/>
        <v>0</v>
      </c>
      <c r="L14" s="32">
        <f t="shared" si="12"/>
        <v>0</v>
      </c>
      <c r="M14" s="32">
        <f t="shared" si="12"/>
        <v>0</v>
      </c>
      <c r="N14" s="32">
        <f t="shared" si="12"/>
        <v>0</v>
      </c>
      <c r="O14" s="32">
        <f t="shared" si="12"/>
        <v>0</v>
      </c>
      <c r="P14" s="32">
        <f t="shared" si="12"/>
        <v>0</v>
      </c>
      <c r="Q14" s="32">
        <f t="shared" si="12"/>
        <v>0</v>
      </c>
      <c r="R14" s="32">
        <f t="shared" si="12"/>
        <v>0</v>
      </c>
      <c r="S14" s="32">
        <f t="shared" si="12"/>
        <v>0</v>
      </c>
      <c r="T14" s="32">
        <f t="shared" si="12"/>
        <v>0</v>
      </c>
      <c r="U14" s="32">
        <f t="shared" si="12"/>
        <v>0</v>
      </c>
      <c r="V14" s="32">
        <f t="shared" si="12"/>
        <v>0</v>
      </c>
      <c r="W14" s="32">
        <f t="shared" si="12"/>
        <v>0</v>
      </c>
      <c r="X14" s="32">
        <f t="shared" si="12"/>
        <v>0</v>
      </c>
      <c r="Y14" s="32">
        <f t="shared" si="12"/>
        <v>0</v>
      </c>
      <c r="Z14" s="32">
        <f t="shared" si="12"/>
        <v>0</v>
      </c>
      <c r="AA14" s="32">
        <f t="shared" si="12"/>
        <v>0</v>
      </c>
    </row>
    <row r="15" spans="1:27" s="32" customFormat="1" x14ac:dyDescent="0.35">
      <c r="A15" s="325" t="str">
        <f>Paramétrage!A256</f>
        <v>Ligne phosphorique 29 6 (E)</v>
      </c>
      <c r="B15" s="205">
        <f>Paramétrage!K256</f>
        <v>0</v>
      </c>
      <c r="C15" s="32">
        <f t="shared" si="3"/>
        <v>0</v>
      </c>
      <c r="D15" s="32">
        <f t="shared" ref="D15:AA15" si="13">C15</f>
        <v>0</v>
      </c>
      <c r="E15" s="32">
        <f t="shared" si="13"/>
        <v>0</v>
      </c>
      <c r="F15" s="32">
        <f t="shared" si="13"/>
        <v>0</v>
      </c>
      <c r="G15" s="32">
        <f t="shared" si="13"/>
        <v>0</v>
      </c>
      <c r="H15" s="32">
        <f t="shared" si="13"/>
        <v>0</v>
      </c>
      <c r="I15" s="32">
        <f t="shared" si="13"/>
        <v>0</v>
      </c>
      <c r="J15" s="32">
        <f t="shared" si="13"/>
        <v>0</v>
      </c>
      <c r="K15" s="32">
        <f t="shared" si="13"/>
        <v>0</v>
      </c>
      <c r="L15" s="32">
        <f t="shared" si="13"/>
        <v>0</v>
      </c>
      <c r="M15" s="32">
        <f t="shared" si="13"/>
        <v>0</v>
      </c>
      <c r="N15" s="32">
        <f t="shared" si="13"/>
        <v>0</v>
      </c>
      <c r="O15" s="32">
        <f t="shared" si="13"/>
        <v>0</v>
      </c>
      <c r="P15" s="32">
        <f t="shared" si="13"/>
        <v>0</v>
      </c>
      <c r="Q15" s="32">
        <f t="shared" si="13"/>
        <v>0</v>
      </c>
      <c r="R15" s="32">
        <f t="shared" si="13"/>
        <v>0</v>
      </c>
      <c r="S15" s="32">
        <f t="shared" si="13"/>
        <v>0</v>
      </c>
      <c r="T15" s="32">
        <f t="shared" si="13"/>
        <v>0</v>
      </c>
      <c r="U15" s="32">
        <f t="shared" si="13"/>
        <v>0</v>
      </c>
      <c r="V15" s="32">
        <f t="shared" si="13"/>
        <v>0</v>
      </c>
      <c r="W15" s="32">
        <f t="shared" si="13"/>
        <v>0</v>
      </c>
      <c r="X15" s="32">
        <f t="shared" si="13"/>
        <v>0</v>
      </c>
      <c r="Y15" s="32">
        <f t="shared" si="13"/>
        <v>0</v>
      </c>
      <c r="Z15" s="32">
        <f t="shared" si="13"/>
        <v>0</v>
      </c>
      <c r="AA15" s="32">
        <f t="shared" si="13"/>
        <v>0</v>
      </c>
    </row>
    <row r="16" spans="1:27" s="32" customFormat="1" x14ac:dyDescent="0.35">
      <c r="A16" s="325"/>
      <c r="B16" s="205">
        <v>0</v>
      </c>
    </row>
    <row r="17" spans="1:27" s="32" customFormat="1" x14ac:dyDescent="0.35">
      <c r="A17" s="325"/>
      <c r="B17" s="205">
        <v>0</v>
      </c>
    </row>
    <row r="18" spans="1:27" s="32" customFormat="1" ht="29" x14ac:dyDescent="0.35">
      <c r="A18" s="325" t="str">
        <f>Paramétrage!A274</f>
        <v>Ligne phosphorique 29 (IMACID)</v>
      </c>
      <c r="B18" s="205">
        <f>Paramétrage!K274</f>
        <v>0</v>
      </c>
      <c r="C18" s="32">
        <f t="shared" si="3"/>
        <v>0</v>
      </c>
      <c r="D18" s="32">
        <f t="shared" ref="D18:AA18" si="14">C18</f>
        <v>0</v>
      </c>
      <c r="E18" s="32">
        <f t="shared" si="14"/>
        <v>0</v>
      </c>
      <c r="F18" s="32">
        <f t="shared" si="14"/>
        <v>0</v>
      </c>
      <c r="G18" s="32">
        <f t="shared" si="14"/>
        <v>0</v>
      </c>
      <c r="H18" s="32">
        <f t="shared" si="14"/>
        <v>0</v>
      </c>
      <c r="I18" s="32">
        <f t="shared" si="14"/>
        <v>0</v>
      </c>
      <c r="J18" s="32">
        <f t="shared" si="14"/>
        <v>0</v>
      </c>
      <c r="K18" s="32">
        <f t="shared" si="14"/>
        <v>0</v>
      </c>
      <c r="L18" s="32">
        <f t="shared" si="14"/>
        <v>0</v>
      </c>
      <c r="M18" s="32">
        <f t="shared" si="14"/>
        <v>0</v>
      </c>
      <c r="N18" s="32">
        <f t="shared" si="14"/>
        <v>0</v>
      </c>
      <c r="O18" s="32">
        <f t="shared" si="14"/>
        <v>0</v>
      </c>
      <c r="P18" s="32">
        <f t="shared" si="14"/>
        <v>0</v>
      </c>
      <c r="Q18" s="32">
        <f t="shared" si="14"/>
        <v>0</v>
      </c>
      <c r="R18" s="32">
        <f t="shared" si="14"/>
        <v>0</v>
      </c>
      <c r="S18" s="32">
        <f t="shared" si="14"/>
        <v>0</v>
      </c>
      <c r="T18" s="32">
        <f t="shared" si="14"/>
        <v>0</v>
      </c>
      <c r="U18" s="32">
        <f t="shared" si="14"/>
        <v>0</v>
      </c>
      <c r="V18" s="32">
        <f t="shared" si="14"/>
        <v>0</v>
      </c>
      <c r="W18" s="32">
        <f t="shared" si="14"/>
        <v>0</v>
      </c>
      <c r="X18" s="32">
        <f t="shared" si="14"/>
        <v>0</v>
      </c>
      <c r="Y18" s="32">
        <f t="shared" si="14"/>
        <v>0</v>
      </c>
      <c r="Z18" s="32">
        <f t="shared" si="14"/>
        <v>0</v>
      </c>
      <c r="AA18" s="32">
        <f t="shared" si="14"/>
        <v>0</v>
      </c>
    </row>
    <row r="19" spans="1:27" s="32" customFormat="1" x14ac:dyDescent="0.35">
      <c r="A19" s="324" t="str">
        <f>Paramétrage!A281</f>
        <v>Ligne phosphorique 54 1</v>
      </c>
      <c r="B19" s="205">
        <f>Paramétrage!H281</f>
        <v>0</v>
      </c>
      <c r="C19" s="32">
        <f t="shared" si="3"/>
        <v>0</v>
      </c>
      <c r="D19" s="32">
        <f t="shared" ref="D19:AA19" si="15">C19</f>
        <v>0</v>
      </c>
      <c r="E19" s="32">
        <f t="shared" si="15"/>
        <v>0</v>
      </c>
      <c r="F19" s="32">
        <f t="shared" si="15"/>
        <v>0</v>
      </c>
      <c r="G19" s="32">
        <f t="shared" si="15"/>
        <v>0</v>
      </c>
      <c r="H19" s="32">
        <f t="shared" si="15"/>
        <v>0</v>
      </c>
      <c r="I19" s="32">
        <f t="shared" si="15"/>
        <v>0</v>
      </c>
      <c r="J19" s="32">
        <f t="shared" si="15"/>
        <v>0</v>
      </c>
      <c r="K19" s="32">
        <f t="shared" si="15"/>
        <v>0</v>
      </c>
      <c r="L19" s="32">
        <f t="shared" si="15"/>
        <v>0</v>
      </c>
      <c r="M19" s="32">
        <f t="shared" si="15"/>
        <v>0</v>
      </c>
      <c r="N19" s="32">
        <f t="shared" si="15"/>
        <v>0</v>
      </c>
      <c r="O19" s="32">
        <f t="shared" si="15"/>
        <v>0</v>
      </c>
      <c r="P19" s="32">
        <f t="shared" si="15"/>
        <v>0</v>
      </c>
      <c r="Q19" s="32">
        <f t="shared" si="15"/>
        <v>0</v>
      </c>
      <c r="R19" s="32">
        <f t="shared" si="15"/>
        <v>0</v>
      </c>
      <c r="S19" s="32">
        <f t="shared" si="15"/>
        <v>0</v>
      </c>
      <c r="T19" s="32">
        <f t="shared" si="15"/>
        <v>0</v>
      </c>
      <c r="U19" s="32">
        <f t="shared" si="15"/>
        <v>0</v>
      </c>
      <c r="V19" s="32">
        <f t="shared" si="15"/>
        <v>0</v>
      </c>
      <c r="W19" s="32">
        <f t="shared" si="15"/>
        <v>0</v>
      </c>
      <c r="X19" s="32">
        <f t="shared" si="15"/>
        <v>0</v>
      </c>
      <c r="Y19" s="32">
        <f t="shared" si="15"/>
        <v>0</v>
      </c>
      <c r="Z19" s="32">
        <f t="shared" si="15"/>
        <v>0</v>
      </c>
      <c r="AA19" s="32">
        <f t="shared" si="15"/>
        <v>0</v>
      </c>
    </row>
    <row r="20" spans="1:27" s="32" customFormat="1" x14ac:dyDescent="0.35">
      <c r="A20" s="324" t="str">
        <f>Paramétrage!A282</f>
        <v>Ligne phosphorique 54 2</v>
      </c>
      <c r="B20" s="205">
        <f>Paramétrage!H282</f>
        <v>0</v>
      </c>
      <c r="C20" s="32">
        <f t="shared" si="3"/>
        <v>0</v>
      </c>
      <c r="D20" s="32">
        <f t="shared" ref="D20:R20" si="16">C20</f>
        <v>0</v>
      </c>
      <c r="E20" s="32">
        <f t="shared" si="16"/>
        <v>0</v>
      </c>
      <c r="F20" s="32">
        <f t="shared" si="16"/>
        <v>0</v>
      </c>
      <c r="G20" s="32">
        <f t="shared" si="16"/>
        <v>0</v>
      </c>
      <c r="H20" s="32">
        <f t="shared" si="16"/>
        <v>0</v>
      </c>
      <c r="I20" s="32">
        <f t="shared" si="16"/>
        <v>0</v>
      </c>
      <c r="J20" s="32">
        <f t="shared" si="16"/>
        <v>0</v>
      </c>
      <c r="K20" s="32">
        <f t="shared" si="16"/>
        <v>0</v>
      </c>
      <c r="L20" s="32">
        <f t="shared" si="16"/>
        <v>0</v>
      </c>
      <c r="M20" s="32">
        <f t="shared" si="16"/>
        <v>0</v>
      </c>
      <c r="N20" s="32">
        <f t="shared" si="16"/>
        <v>0</v>
      </c>
      <c r="O20" s="32">
        <f t="shared" si="16"/>
        <v>0</v>
      </c>
      <c r="P20" s="32">
        <f t="shared" si="16"/>
        <v>0</v>
      </c>
      <c r="Q20" s="32">
        <f t="shared" si="16"/>
        <v>0</v>
      </c>
      <c r="R20" s="32">
        <f t="shared" si="16"/>
        <v>0</v>
      </c>
      <c r="S20" s="32">
        <f t="shared" ref="S20:AA35" si="17">R20</f>
        <v>0</v>
      </c>
      <c r="T20" s="32">
        <f t="shared" si="17"/>
        <v>0</v>
      </c>
      <c r="U20" s="32">
        <f t="shared" si="17"/>
        <v>0</v>
      </c>
      <c r="V20" s="32">
        <f t="shared" si="17"/>
        <v>0</v>
      </c>
      <c r="W20" s="32">
        <f t="shared" si="17"/>
        <v>0</v>
      </c>
      <c r="X20" s="32">
        <f t="shared" si="17"/>
        <v>0</v>
      </c>
      <c r="Y20" s="32">
        <f t="shared" si="17"/>
        <v>0</v>
      </c>
      <c r="Z20" s="32">
        <f t="shared" si="17"/>
        <v>0</v>
      </c>
      <c r="AA20" s="32">
        <f t="shared" si="17"/>
        <v>0</v>
      </c>
    </row>
    <row r="21" spans="1:27" s="32" customFormat="1" x14ac:dyDescent="0.35">
      <c r="A21" s="324" t="str">
        <f>Paramétrage!A283</f>
        <v>Ligne phosphorique 54 3</v>
      </c>
      <c r="B21" s="205">
        <f>Paramétrage!H283</f>
        <v>0</v>
      </c>
      <c r="C21" s="32">
        <f t="shared" si="3"/>
        <v>0</v>
      </c>
      <c r="D21" s="32">
        <f t="shared" ref="D21:R21" si="18">C21</f>
        <v>0</v>
      </c>
      <c r="E21" s="32">
        <f t="shared" si="18"/>
        <v>0</v>
      </c>
      <c r="F21" s="32">
        <f t="shared" si="18"/>
        <v>0</v>
      </c>
      <c r="G21" s="32">
        <f t="shared" si="18"/>
        <v>0</v>
      </c>
      <c r="H21" s="32">
        <f t="shared" si="18"/>
        <v>0</v>
      </c>
      <c r="I21" s="32">
        <f t="shared" si="18"/>
        <v>0</v>
      </c>
      <c r="J21" s="32">
        <f t="shared" si="18"/>
        <v>0</v>
      </c>
      <c r="K21" s="32">
        <f t="shared" si="18"/>
        <v>0</v>
      </c>
      <c r="L21" s="32">
        <f t="shared" si="18"/>
        <v>0</v>
      </c>
      <c r="M21" s="32">
        <f t="shared" si="18"/>
        <v>0</v>
      </c>
      <c r="N21" s="32">
        <f t="shared" si="18"/>
        <v>0</v>
      </c>
      <c r="O21" s="32">
        <f t="shared" si="18"/>
        <v>0</v>
      </c>
      <c r="P21" s="32">
        <f t="shared" si="18"/>
        <v>0</v>
      </c>
      <c r="Q21" s="32">
        <f t="shared" si="18"/>
        <v>0</v>
      </c>
      <c r="R21" s="32">
        <f t="shared" si="18"/>
        <v>0</v>
      </c>
      <c r="S21" s="32">
        <f t="shared" si="17"/>
        <v>0</v>
      </c>
      <c r="T21" s="32">
        <f t="shared" si="17"/>
        <v>0</v>
      </c>
      <c r="U21" s="32">
        <f t="shared" si="17"/>
        <v>0</v>
      </c>
      <c r="V21" s="32">
        <f t="shared" si="17"/>
        <v>0</v>
      </c>
      <c r="W21" s="32">
        <f t="shared" si="17"/>
        <v>0</v>
      </c>
      <c r="X21" s="32">
        <f t="shared" si="17"/>
        <v>0</v>
      </c>
      <c r="Y21" s="32">
        <f t="shared" si="17"/>
        <v>0</v>
      </c>
      <c r="Z21" s="32">
        <f t="shared" si="17"/>
        <v>0</v>
      </c>
      <c r="AA21" s="32">
        <f t="shared" si="17"/>
        <v>0</v>
      </c>
    </row>
    <row r="22" spans="1:27" s="32" customFormat="1" x14ac:dyDescent="0.35">
      <c r="A22" s="324" t="str">
        <f>Paramétrage!A284</f>
        <v>Ligne phosphorique 54 4</v>
      </c>
      <c r="B22" s="205">
        <f>Paramétrage!H284</f>
        <v>0</v>
      </c>
      <c r="C22" s="32">
        <f t="shared" si="3"/>
        <v>0</v>
      </c>
      <c r="D22" s="32">
        <f t="shared" ref="D22:R22" si="19">C22</f>
        <v>0</v>
      </c>
      <c r="E22" s="32">
        <f t="shared" si="19"/>
        <v>0</v>
      </c>
      <c r="F22" s="32">
        <f t="shared" si="19"/>
        <v>0</v>
      </c>
      <c r="G22" s="32">
        <f t="shared" si="19"/>
        <v>0</v>
      </c>
      <c r="H22" s="32">
        <f t="shared" si="19"/>
        <v>0</v>
      </c>
      <c r="I22" s="32">
        <f t="shared" si="19"/>
        <v>0</v>
      </c>
      <c r="J22" s="32">
        <f t="shared" si="19"/>
        <v>0</v>
      </c>
      <c r="K22" s="32">
        <f t="shared" si="19"/>
        <v>0</v>
      </c>
      <c r="L22" s="32">
        <f t="shared" si="19"/>
        <v>0</v>
      </c>
      <c r="M22" s="32">
        <f t="shared" si="19"/>
        <v>0</v>
      </c>
      <c r="N22" s="32">
        <f t="shared" si="19"/>
        <v>0</v>
      </c>
      <c r="O22" s="32">
        <f t="shared" si="19"/>
        <v>0</v>
      </c>
      <c r="P22" s="32">
        <f t="shared" si="19"/>
        <v>0</v>
      </c>
      <c r="Q22" s="32">
        <f t="shared" si="19"/>
        <v>0</v>
      </c>
      <c r="R22" s="32">
        <f t="shared" si="19"/>
        <v>0</v>
      </c>
      <c r="S22" s="32">
        <f t="shared" si="17"/>
        <v>0</v>
      </c>
      <c r="T22" s="32">
        <f t="shared" si="17"/>
        <v>0</v>
      </c>
      <c r="U22" s="32">
        <f t="shared" si="17"/>
        <v>0</v>
      </c>
      <c r="V22" s="32">
        <f t="shared" si="17"/>
        <v>0</v>
      </c>
      <c r="W22" s="32">
        <f t="shared" si="17"/>
        <v>0</v>
      </c>
      <c r="X22" s="32">
        <f t="shared" si="17"/>
        <v>0</v>
      </c>
      <c r="Y22" s="32">
        <f t="shared" si="17"/>
        <v>0</v>
      </c>
      <c r="Z22" s="32">
        <f t="shared" si="17"/>
        <v>0</v>
      </c>
      <c r="AA22" s="32">
        <f t="shared" si="17"/>
        <v>0</v>
      </c>
    </row>
    <row r="23" spans="1:27" s="32" customFormat="1" x14ac:dyDescent="0.35">
      <c r="A23" s="324" t="str">
        <f>Paramétrage!A285</f>
        <v>Ligne phosphorique 54 5</v>
      </c>
      <c r="B23" s="205">
        <f>Paramétrage!H285</f>
        <v>0</v>
      </c>
      <c r="C23" s="32">
        <f t="shared" si="3"/>
        <v>0</v>
      </c>
      <c r="D23" s="32">
        <f t="shared" ref="D23:R23" si="20">C23</f>
        <v>0</v>
      </c>
      <c r="E23" s="32">
        <f t="shared" si="20"/>
        <v>0</v>
      </c>
      <c r="F23" s="32">
        <f t="shared" si="20"/>
        <v>0</v>
      </c>
      <c r="G23" s="32">
        <f t="shared" si="20"/>
        <v>0</v>
      </c>
      <c r="H23" s="32">
        <f t="shared" si="20"/>
        <v>0</v>
      </c>
      <c r="I23" s="32">
        <f t="shared" si="20"/>
        <v>0</v>
      </c>
      <c r="J23" s="32">
        <f t="shared" si="20"/>
        <v>0</v>
      </c>
      <c r="K23" s="32">
        <f t="shared" si="20"/>
        <v>0</v>
      </c>
      <c r="L23" s="32">
        <f t="shared" si="20"/>
        <v>0</v>
      </c>
      <c r="M23" s="32">
        <f t="shared" si="20"/>
        <v>0</v>
      </c>
      <c r="N23" s="32">
        <f t="shared" si="20"/>
        <v>0</v>
      </c>
      <c r="O23" s="32">
        <f t="shared" si="20"/>
        <v>0</v>
      </c>
      <c r="P23" s="32">
        <f t="shared" si="20"/>
        <v>0</v>
      </c>
      <c r="Q23" s="32">
        <f t="shared" si="20"/>
        <v>0</v>
      </c>
      <c r="R23" s="32">
        <f t="shared" si="20"/>
        <v>0</v>
      </c>
      <c r="S23" s="32">
        <f t="shared" si="17"/>
        <v>0</v>
      </c>
      <c r="T23" s="32">
        <f t="shared" si="17"/>
        <v>0</v>
      </c>
      <c r="U23" s="32">
        <f t="shared" si="17"/>
        <v>0</v>
      </c>
      <c r="V23" s="32">
        <f t="shared" si="17"/>
        <v>0</v>
      </c>
      <c r="W23" s="32">
        <f t="shared" si="17"/>
        <v>0</v>
      </c>
      <c r="X23" s="32">
        <f t="shared" si="17"/>
        <v>0</v>
      </c>
      <c r="Y23" s="32">
        <f t="shared" si="17"/>
        <v>0</v>
      </c>
      <c r="Z23" s="32">
        <f t="shared" si="17"/>
        <v>0</v>
      </c>
      <c r="AA23" s="32">
        <f t="shared" si="17"/>
        <v>0</v>
      </c>
    </row>
    <row r="24" spans="1:27" s="32" customFormat="1" x14ac:dyDescent="0.35">
      <c r="A24" s="324" t="str">
        <f>Paramétrage!A286</f>
        <v>Ligne phosphorique 54 6</v>
      </c>
      <c r="B24" s="205">
        <f>Paramétrage!H286</f>
        <v>0</v>
      </c>
      <c r="C24" s="32">
        <f t="shared" si="3"/>
        <v>0</v>
      </c>
      <c r="D24" s="32">
        <f t="shared" ref="D24:R24" si="21">C24</f>
        <v>0</v>
      </c>
      <c r="E24" s="32">
        <f t="shared" si="21"/>
        <v>0</v>
      </c>
      <c r="F24" s="32">
        <f t="shared" si="21"/>
        <v>0</v>
      </c>
      <c r="G24" s="32">
        <f t="shared" si="21"/>
        <v>0</v>
      </c>
      <c r="H24" s="32">
        <f t="shared" si="21"/>
        <v>0</v>
      </c>
      <c r="I24" s="32">
        <f t="shared" si="21"/>
        <v>0</v>
      </c>
      <c r="J24" s="32">
        <f t="shared" si="21"/>
        <v>0</v>
      </c>
      <c r="K24" s="32">
        <f t="shared" si="21"/>
        <v>0</v>
      </c>
      <c r="L24" s="32">
        <f t="shared" si="21"/>
        <v>0</v>
      </c>
      <c r="M24" s="32">
        <f t="shared" si="21"/>
        <v>0</v>
      </c>
      <c r="N24" s="32">
        <f t="shared" si="21"/>
        <v>0</v>
      </c>
      <c r="O24" s="32">
        <f t="shared" si="21"/>
        <v>0</v>
      </c>
      <c r="P24" s="32">
        <f t="shared" si="21"/>
        <v>0</v>
      </c>
      <c r="Q24" s="32">
        <f t="shared" si="21"/>
        <v>0</v>
      </c>
      <c r="R24" s="32">
        <f t="shared" si="21"/>
        <v>0</v>
      </c>
      <c r="S24" s="32">
        <f t="shared" si="17"/>
        <v>0</v>
      </c>
      <c r="T24" s="32">
        <f t="shared" si="17"/>
        <v>0</v>
      </c>
      <c r="U24" s="32">
        <f t="shared" si="17"/>
        <v>0</v>
      </c>
      <c r="V24" s="32">
        <f t="shared" si="17"/>
        <v>0</v>
      </c>
      <c r="W24" s="32">
        <f t="shared" si="17"/>
        <v>0</v>
      </c>
      <c r="X24" s="32">
        <f t="shared" si="17"/>
        <v>0</v>
      </c>
      <c r="Y24" s="32">
        <f t="shared" si="17"/>
        <v>0</v>
      </c>
      <c r="Z24" s="32">
        <f t="shared" si="17"/>
        <v>0</v>
      </c>
      <c r="AA24" s="32">
        <f t="shared" si="17"/>
        <v>0</v>
      </c>
    </row>
    <row r="25" spans="1:27" s="32" customFormat="1" x14ac:dyDescent="0.35">
      <c r="A25" s="324" t="str">
        <f>Paramétrage!A287</f>
        <v>Ligne phosphorique 54 7</v>
      </c>
      <c r="B25" s="205">
        <f>Paramétrage!H287</f>
        <v>0</v>
      </c>
      <c r="C25" s="32">
        <f t="shared" si="3"/>
        <v>0</v>
      </c>
      <c r="D25" s="32">
        <f t="shared" ref="D25:R25" si="22">C25</f>
        <v>0</v>
      </c>
      <c r="E25" s="32">
        <f t="shared" si="22"/>
        <v>0</v>
      </c>
      <c r="F25" s="32">
        <f t="shared" si="22"/>
        <v>0</v>
      </c>
      <c r="G25" s="32">
        <f t="shared" si="22"/>
        <v>0</v>
      </c>
      <c r="H25" s="32">
        <f t="shared" si="22"/>
        <v>0</v>
      </c>
      <c r="I25" s="32">
        <f t="shared" si="22"/>
        <v>0</v>
      </c>
      <c r="J25" s="32">
        <f t="shared" si="22"/>
        <v>0</v>
      </c>
      <c r="K25" s="32">
        <f t="shared" si="22"/>
        <v>0</v>
      </c>
      <c r="L25" s="32">
        <f t="shared" si="22"/>
        <v>0</v>
      </c>
      <c r="M25" s="32">
        <f t="shared" si="22"/>
        <v>0</v>
      </c>
      <c r="N25" s="32">
        <f t="shared" si="22"/>
        <v>0</v>
      </c>
      <c r="O25" s="32">
        <f t="shared" si="22"/>
        <v>0</v>
      </c>
      <c r="P25" s="32">
        <f t="shared" si="22"/>
        <v>0</v>
      </c>
      <c r="Q25" s="32">
        <f t="shared" si="22"/>
        <v>0</v>
      </c>
      <c r="R25" s="32">
        <f t="shared" si="22"/>
        <v>0</v>
      </c>
      <c r="S25" s="32">
        <f t="shared" si="17"/>
        <v>0</v>
      </c>
      <c r="T25" s="32">
        <f t="shared" si="17"/>
        <v>0</v>
      </c>
      <c r="U25" s="32">
        <f t="shared" si="17"/>
        <v>0</v>
      </c>
      <c r="V25" s="32">
        <f t="shared" si="17"/>
        <v>0</v>
      </c>
      <c r="W25" s="32">
        <f t="shared" si="17"/>
        <v>0</v>
      </c>
      <c r="X25" s="32">
        <f t="shared" si="17"/>
        <v>0</v>
      </c>
      <c r="Y25" s="32">
        <f t="shared" si="17"/>
        <v>0</v>
      </c>
      <c r="Z25" s="32">
        <f t="shared" si="17"/>
        <v>0</v>
      </c>
      <c r="AA25" s="32">
        <f t="shared" si="17"/>
        <v>0</v>
      </c>
    </row>
    <row r="26" spans="1:27" s="32" customFormat="1" x14ac:dyDescent="0.35">
      <c r="A26" s="324" t="str">
        <f>Paramétrage!A288</f>
        <v>Ligne phosphorique 54 8</v>
      </c>
      <c r="B26" s="205">
        <f>Paramétrage!H288</f>
        <v>0</v>
      </c>
      <c r="C26" s="32">
        <f t="shared" si="3"/>
        <v>0</v>
      </c>
      <c r="D26" s="32">
        <f t="shared" ref="D26:R26" si="23">C26</f>
        <v>0</v>
      </c>
      <c r="E26" s="32">
        <f t="shared" si="23"/>
        <v>0</v>
      </c>
      <c r="F26" s="32">
        <f t="shared" si="23"/>
        <v>0</v>
      </c>
      <c r="G26" s="32">
        <f t="shared" si="23"/>
        <v>0</v>
      </c>
      <c r="H26" s="32">
        <f t="shared" si="23"/>
        <v>0</v>
      </c>
      <c r="I26" s="32">
        <f t="shared" si="23"/>
        <v>0</v>
      </c>
      <c r="J26" s="32">
        <f t="shared" si="23"/>
        <v>0</v>
      </c>
      <c r="K26" s="32">
        <f t="shared" si="23"/>
        <v>0</v>
      </c>
      <c r="L26" s="32">
        <f t="shared" si="23"/>
        <v>0</v>
      </c>
      <c r="M26" s="32">
        <f t="shared" si="23"/>
        <v>0</v>
      </c>
      <c r="N26" s="32">
        <f t="shared" si="23"/>
        <v>0</v>
      </c>
      <c r="O26" s="32">
        <f t="shared" si="23"/>
        <v>0</v>
      </c>
      <c r="P26" s="32">
        <f t="shared" si="23"/>
        <v>0</v>
      </c>
      <c r="Q26" s="32">
        <f t="shared" si="23"/>
        <v>0</v>
      </c>
      <c r="R26" s="32">
        <f t="shared" si="23"/>
        <v>0</v>
      </c>
      <c r="S26" s="32">
        <f t="shared" si="17"/>
        <v>0</v>
      </c>
      <c r="T26" s="32">
        <f t="shared" si="17"/>
        <v>0</v>
      </c>
      <c r="U26" s="32">
        <f t="shared" si="17"/>
        <v>0</v>
      </c>
      <c r="V26" s="32">
        <f t="shared" si="17"/>
        <v>0</v>
      </c>
      <c r="W26" s="32">
        <f t="shared" si="17"/>
        <v>0</v>
      </c>
      <c r="X26" s="32">
        <f t="shared" si="17"/>
        <v>0</v>
      </c>
      <c r="Y26" s="32">
        <f t="shared" si="17"/>
        <v>0</v>
      </c>
      <c r="Z26" s="32">
        <f t="shared" si="17"/>
        <v>0</v>
      </c>
      <c r="AA26" s="32">
        <f t="shared" si="17"/>
        <v>0</v>
      </c>
    </row>
    <row r="27" spans="1:27" s="32" customFormat="1" x14ac:dyDescent="0.35">
      <c r="A27" s="324" t="str">
        <f>Paramétrage!A289</f>
        <v>Ligne phosphorique 54 9</v>
      </c>
      <c r="B27" s="205">
        <f>Paramétrage!H289</f>
        <v>0</v>
      </c>
      <c r="C27" s="32">
        <f t="shared" si="3"/>
        <v>0</v>
      </c>
      <c r="D27" s="32">
        <f t="shared" ref="D27:R27" si="24">C27</f>
        <v>0</v>
      </c>
      <c r="E27" s="32">
        <f t="shared" si="24"/>
        <v>0</v>
      </c>
      <c r="F27" s="32">
        <f t="shared" si="24"/>
        <v>0</v>
      </c>
      <c r="G27" s="32">
        <f t="shared" si="24"/>
        <v>0</v>
      </c>
      <c r="H27" s="32">
        <f t="shared" si="24"/>
        <v>0</v>
      </c>
      <c r="I27" s="32">
        <f t="shared" si="24"/>
        <v>0</v>
      </c>
      <c r="J27" s="32">
        <f t="shared" si="24"/>
        <v>0</v>
      </c>
      <c r="K27" s="32">
        <f t="shared" si="24"/>
        <v>0</v>
      </c>
      <c r="L27" s="32">
        <f t="shared" si="24"/>
        <v>0</v>
      </c>
      <c r="M27" s="32">
        <f t="shared" si="24"/>
        <v>0</v>
      </c>
      <c r="N27" s="32">
        <f t="shared" si="24"/>
        <v>0</v>
      </c>
      <c r="O27" s="32">
        <f t="shared" si="24"/>
        <v>0</v>
      </c>
      <c r="P27" s="32">
        <f t="shared" si="24"/>
        <v>0</v>
      </c>
      <c r="Q27" s="32">
        <f t="shared" si="24"/>
        <v>0</v>
      </c>
      <c r="R27" s="32">
        <f t="shared" si="24"/>
        <v>0</v>
      </c>
      <c r="S27" s="32">
        <f t="shared" si="17"/>
        <v>0</v>
      </c>
      <c r="T27" s="32">
        <f t="shared" si="17"/>
        <v>0</v>
      </c>
      <c r="U27" s="32">
        <f t="shared" si="17"/>
        <v>0</v>
      </c>
      <c r="V27" s="32">
        <f t="shared" si="17"/>
        <v>0</v>
      </c>
      <c r="W27" s="32">
        <f t="shared" si="17"/>
        <v>0</v>
      </c>
      <c r="X27" s="32">
        <f t="shared" si="17"/>
        <v>0</v>
      </c>
      <c r="Y27" s="32">
        <f t="shared" si="17"/>
        <v>0</v>
      </c>
      <c r="Z27" s="32">
        <f t="shared" si="17"/>
        <v>0</v>
      </c>
      <c r="AA27" s="32">
        <f t="shared" si="17"/>
        <v>0</v>
      </c>
    </row>
    <row r="28" spans="1:27" s="32" customFormat="1" x14ac:dyDescent="0.35">
      <c r="A28" s="324" t="str">
        <f>Paramétrage!A290</f>
        <v>Ligne phosphorique 54 10</v>
      </c>
      <c r="B28" s="205">
        <f>Paramétrage!H290</f>
        <v>0</v>
      </c>
      <c r="C28" s="32">
        <f t="shared" si="3"/>
        <v>0</v>
      </c>
      <c r="D28" s="32">
        <f t="shared" ref="D28:R28" si="25">C28</f>
        <v>0</v>
      </c>
      <c r="E28" s="32">
        <f t="shared" si="25"/>
        <v>0</v>
      </c>
      <c r="F28" s="32">
        <f t="shared" si="25"/>
        <v>0</v>
      </c>
      <c r="G28" s="32">
        <f t="shared" si="25"/>
        <v>0</v>
      </c>
      <c r="H28" s="32">
        <f t="shared" si="25"/>
        <v>0</v>
      </c>
      <c r="I28" s="32">
        <f t="shared" si="25"/>
        <v>0</v>
      </c>
      <c r="J28" s="32">
        <f t="shared" si="25"/>
        <v>0</v>
      </c>
      <c r="K28" s="32">
        <f t="shared" si="25"/>
        <v>0</v>
      </c>
      <c r="L28" s="32">
        <f t="shared" si="25"/>
        <v>0</v>
      </c>
      <c r="M28" s="32">
        <f t="shared" si="25"/>
        <v>0</v>
      </c>
      <c r="N28" s="32">
        <f t="shared" si="25"/>
        <v>0</v>
      </c>
      <c r="O28" s="32">
        <f t="shared" si="25"/>
        <v>0</v>
      </c>
      <c r="P28" s="32">
        <f t="shared" si="25"/>
        <v>0</v>
      </c>
      <c r="Q28" s="32">
        <f t="shared" si="25"/>
        <v>0</v>
      </c>
      <c r="R28" s="32">
        <f t="shared" si="25"/>
        <v>0</v>
      </c>
      <c r="S28" s="32">
        <f t="shared" si="17"/>
        <v>0</v>
      </c>
      <c r="T28" s="32">
        <f t="shared" si="17"/>
        <v>0</v>
      </c>
      <c r="U28" s="32">
        <f t="shared" si="17"/>
        <v>0</v>
      </c>
      <c r="V28" s="32">
        <f t="shared" si="17"/>
        <v>0</v>
      </c>
      <c r="W28" s="32">
        <f t="shared" si="17"/>
        <v>0</v>
      </c>
      <c r="X28" s="32">
        <f t="shared" si="17"/>
        <v>0</v>
      </c>
      <c r="Y28" s="32">
        <f t="shared" si="17"/>
        <v>0</v>
      </c>
      <c r="Z28" s="32">
        <f t="shared" si="17"/>
        <v>0</v>
      </c>
      <c r="AA28" s="32">
        <f t="shared" si="17"/>
        <v>0</v>
      </c>
    </row>
    <row r="29" spans="1:27" s="32" customFormat="1" x14ac:dyDescent="0.35">
      <c r="A29" s="324" t="str">
        <f>Paramétrage!A291</f>
        <v>Ligne phosphorique 54 11</v>
      </c>
      <c r="B29" s="205">
        <f>Paramétrage!H291</f>
        <v>0</v>
      </c>
      <c r="C29" s="32">
        <f t="shared" si="3"/>
        <v>0</v>
      </c>
      <c r="D29" s="32">
        <f t="shared" ref="D29:R29" si="26">C29</f>
        <v>0</v>
      </c>
      <c r="E29" s="32">
        <f t="shared" si="26"/>
        <v>0</v>
      </c>
      <c r="F29" s="32">
        <f t="shared" si="26"/>
        <v>0</v>
      </c>
      <c r="G29" s="32">
        <f t="shared" si="26"/>
        <v>0</v>
      </c>
      <c r="H29" s="32">
        <f t="shared" si="26"/>
        <v>0</v>
      </c>
      <c r="I29" s="32">
        <f t="shared" si="26"/>
        <v>0</v>
      </c>
      <c r="J29" s="32">
        <f t="shared" si="26"/>
        <v>0</v>
      </c>
      <c r="K29" s="32">
        <f t="shared" si="26"/>
        <v>0</v>
      </c>
      <c r="L29" s="32">
        <f t="shared" si="26"/>
        <v>0</v>
      </c>
      <c r="M29" s="32">
        <f t="shared" si="26"/>
        <v>0</v>
      </c>
      <c r="N29" s="32">
        <f t="shared" si="26"/>
        <v>0</v>
      </c>
      <c r="O29" s="32">
        <f t="shared" si="26"/>
        <v>0</v>
      </c>
      <c r="P29" s="32">
        <f t="shared" si="26"/>
        <v>0</v>
      </c>
      <c r="Q29" s="32">
        <f t="shared" si="26"/>
        <v>0</v>
      </c>
      <c r="R29" s="32">
        <f t="shared" si="26"/>
        <v>0</v>
      </c>
      <c r="S29" s="32">
        <f t="shared" si="17"/>
        <v>0</v>
      </c>
      <c r="T29" s="32">
        <f t="shared" si="17"/>
        <v>0</v>
      </c>
      <c r="U29" s="32">
        <f t="shared" si="17"/>
        <v>0</v>
      </c>
      <c r="V29" s="32">
        <f t="shared" si="17"/>
        <v>0</v>
      </c>
      <c r="W29" s="32">
        <f t="shared" si="17"/>
        <v>0</v>
      </c>
      <c r="X29" s="32">
        <f t="shared" si="17"/>
        <v>0</v>
      </c>
      <c r="Y29" s="32">
        <f t="shared" si="17"/>
        <v>0</v>
      </c>
      <c r="Z29" s="32">
        <f t="shared" si="17"/>
        <v>0</v>
      </c>
      <c r="AA29" s="32">
        <f t="shared" si="17"/>
        <v>0</v>
      </c>
    </row>
    <row r="30" spans="1:27" s="32" customFormat="1" x14ac:dyDescent="0.35">
      <c r="A30" s="324" t="str">
        <f>Paramétrage!A292</f>
        <v>Ligne phosphorique 54 12</v>
      </c>
      <c r="B30" s="205">
        <f>Paramétrage!H292</f>
        <v>0</v>
      </c>
      <c r="C30" s="32">
        <f t="shared" si="3"/>
        <v>0</v>
      </c>
      <c r="D30" s="32">
        <f t="shared" ref="D30:R30" si="27">C30</f>
        <v>0</v>
      </c>
      <c r="E30" s="32">
        <f t="shared" si="27"/>
        <v>0</v>
      </c>
      <c r="F30" s="32">
        <f t="shared" si="27"/>
        <v>0</v>
      </c>
      <c r="G30" s="32">
        <f t="shared" si="27"/>
        <v>0</v>
      </c>
      <c r="H30" s="32">
        <f t="shared" si="27"/>
        <v>0</v>
      </c>
      <c r="I30" s="32">
        <f t="shared" si="27"/>
        <v>0</v>
      </c>
      <c r="J30" s="32">
        <f t="shared" si="27"/>
        <v>0</v>
      </c>
      <c r="K30" s="32">
        <f t="shared" si="27"/>
        <v>0</v>
      </c>
      <c r="L30" s="32">
        <f t="shared" si="27"/>
        <v>0</v>
      </c>
      <c r="M30" s="32">
        <f t="shared" si="27"/>
        <v>0</v>
      </c>
      <c r="N30" s="32">
        <f t="shared" si="27"/>
        <v>0</v>
      </c>
      <c r="O30" s="32">
        <f t="shared" si="27"/>
        <v>0</v>
      </c>
      <c r="P30" s="32">
        <f t="shared" si="27"/>
        <v>0</v>
      </c>
      <c r="Q30" s="32">
        <f t="shared" si="27"/>
        <v>0</v>
      </c>
      <c r="R30" s="32">
        <f t="shared" si="27"/>
        <v>0</v>
      </c>
      <c r="S30" s="32">
        <f t="shared" si="17"/>
        <v>0</v>
      </c>
      <c r="T30" s="32">
        <f t="shared" si="17"/>
        <v>0</v>
      </c>
      <c r="U30" s="32">
        <f t="shared" si="17"/>
        <v>0</v>
      </c>
      <c r="V30" s="32">
        <f t="shared" si="17"/>
        <v>0</v>
      </c>
      <c r="W30" s="32">
        <f t="shared" si="17"/>
        <v>0</v>
      </c>
      <c r="X30" s="32">
        <f t="shared" si="17"/>
        <v>0</v>
      </c>
      <c r="Y30" s="32">
        <f t="shared" si="17"/>
        <v>0</v>
      </c>
      <c r="Z30" s="32">
        <f t="shared" si="17"/>
        <v>0</v>
      </c>
      <c r="AA30" s="32">
        <f t="shared" si="17"/>
        <v>0</v>
      </c>
    </row>
    <row r="31" spans="1:27" s="32" customFormat="1" x14ac:dyDescent="0.35">
      <c r="A31" s="324" t="str">
        <f>Paramétrage!A293</f>
        <v>Ligne phosphorique 54 13</v>
      </c>
      <c r="B31" s="205">
        <f>Paramétrage!H293</f>
        <v>0</v>
      </c>
      <c r="C31" s="32">
        <f t="shared" si="3"/>
        <v>0</v>
      </c>
      <c r="D31" s="32">
        <f t="shared" ref="D31:R31" si="28">C31</f>
        <v>0</v>
      </c>
      <c r="E31" s="32">
        <f t="shared" si="28"/>
        <v>0</v>
      </c>
      <c r="F31" s="32">
        <f t="shared" si="28"/>
        <v>0</v>
      </c>
      <c r="G31" s="32">
        <f t="shared" si="28"/>
        <v>0</v>
      </c>
      <c r="H31" s="32">
        <f t="shared" si="28"/>
        <v>0</v>
      </c>
      <c r="I31" s="32">
        <f t="shared" si="28"/>
        <v>0</v>
      </c>
      <c r="J31" s="32">
        <f t="shared" si="28"/>
        <v>0</v>
      </c>
      <c r="K31" s="32">
        <f t="shared" si="28"/>
        <v>0</v>
      </c>
      <c r="L31" s="32">
        <f t="shared" si="28"/>
        <v>0</v>
      </c>
      <c r="M31" s="32">
        <f t="shared" si="28"/>
        <v>0</v>
      </c>
      <c r="N31" s="32">
        <f t="shared" si="28"/>
        <v>0</v>
      </c>
      <c r="O31" s="32">
        <f t="shared" si="28"/>
        <v>0</v>
      </c>
      <c r="P31" s="32">
        <f t="shared" si="28"/>
        <v>0</v>
      </c>
      <c r="Q31" s="32">
        <f t="shared" si="28"/>
        <v>0</v>
      </c>
      <c r="R31" s="32">
        <f t="shared" si="28"/>
        <v>0</v>
      </c>
      <c r="S31" s="32">
        <f t="shared" si="17"/>
        <v>0</v>
      </c>
      <c r="T31" s="32">
        <f t="shared" si="17"/>
        <v>0</v>
      </c>
      <c r="U31" s="32">
        <f t="shared" si="17"/>
        <v>0</v>
      </c>
      <c r="V31" s="32">
        <f t="shared" si="17"/>
        <v>0</v>
      </c>
      <c r="W31" s="32">
        <f t="shared" si="17"/>
        <v>0</v>
      </c>
      <c r="X31" s="32">
        <f t="shared" si="17"/>
        <v>0</v>
      </c>
      <c r="Y31" s="32">
        <f t="shared" si="17"/>
        <v>0</v>
      </c>
      <c r="Z31" s="32">
        <f t="shared" si="17"/>
        <v>0</v>
      </c>
      <c r="AA31" s="32">
        <f t="shared" si="17"/>
        <v>0</v>
      </c>
    </row>
    <row r="32" spans="1:27" s="32" customFormat="1" x14ac:dyDescent="0.35">
      <c r="A32" s="324" t="str">
        <f>Paramétrage!A294</f>
        <v>Ligne phosphorique 54 14</v>
      </c>
      <c r="B32" s="205">
        <f>Paramétrage!H294</f>
        <v>0</v>
      </c>
      <c r="C32" s="32">
        <f t="shared" si="3"/>
        <v>0</v>
      </c>
      <c r="D32" s="32">
        <f t="shared" ref="D32:R32" si="29">C32</f>
        <v>0</v>
      </c>
      <c r="E32" s="32">
        <f t="shared" si="29"/>
        <v>0</v>
      </c>
      <c r="F32" s="32">
        <f t="shared" si="29"/>
        <v>0</v>
      </c>
      <c r="G32" s="32">
        <f t="shared" si="29"/>
        <v>0</v>
      </c>
      <c r="H32" s="32">
        <f t="shared" si="29"/>
        <v>0</v>
      </c>
      <c r="I32" s="32">
        <f t="shared" si="29"/>
        <v>0</v>
      </c>
      <c r="J32" s="32">
        <f t="shared" si="29"/>
        <v>0</v>
      </c>
      <c r="K32" s="32">
        <f t="shared" si="29"/>
        <v>0</v>
      </c>
      <c r="L32" s="32">
        <f t="shared" si="29"/>
        <v>0</v>
      </c>
      <c r="M32" s="32">
        <f t="shared" si="29"/>
        <v>0</v>
      </c>
      <c r="N32" s="32">
        <f t="shared" si="29"/>
        <v>0</v>
      </c>
      <c r="O32" s="32">
        <f t="shared" si="29"/>
        <v>0</v>
      </c>
      <c r="P32" s="32">
        <f t="shared" si="29"/>
        <v>0</v>
      </c>
      <c r="Q32" s="32">
        <f t="shared" si="29"/>
        <v>0</v>
      </c>
      <c r="R32" s="32">
        <f t="shared" si="29"/>
        <v>0</v>
      </c>
      <c r="S32" s="32">
        <f t="shared" si="17"/>
        <v>0</v>
      </c>
      <c r="T32" s="32">
        <f t="shared" si="17"/>
        <v>0</v>
      </c>
      <c r="U32" s="32">
        <f t="shared" si="17"/>
        <v>0</v>
      </c>
      <c r="V32" s="32">
        <f t="shared" si="17"/>
        <v>0</v>
      </c>
      <c r="W32" s="32">
        <f t="shared" si="17"/>
        <v>0</v>
      </c>
      <c r="X32" s="32">
        <f t="shared" si="17"/>
        <v>0</v>
      </c>
      <c r="Y32" s="32">
        <f t="shared" si="17"/>
        <v>0</v>
      </c>
      <c r="Z32" s="32">
        <f t="shared" si="17"/>
        <v>0</v>
      </c>
      <c r="AA32" s="32">
        <f t="shared" si="17"/>
        <v>0</v>
      </c>
    </row>
    <row r="33" spans="1:205" s="32" customFormat="1" x14ac:dyDescent="0.35">
      <c r="A33" s="324" t="str">
        <f>Paramétrage!A295</f>
        <v>Ligne phosphorique 54 15</v>
      </c>
      <c r="B33" s="205">
        <f>Paramétrage!H295</f>
        <v>0</v>
      </c>
      <c r="C33" s="32">
        <f t="shared" si="3"/>
        <v>0</v>
      </c>
      <c r="D33" s="32">
        <f t="shared" ref="D33:R33" si="30">C33</f>
        <v>0</v>
      </c>
      <c r="E33" s="32">
        <f t="shared" si="30"/>
        <v>0</v>
      </c>
      <c r="F33" s="32">
        <f t="shared" si="30"/>
        <v>0</v>
      </c>
      <c r="G33" s="32">
        <f t="shared" si="30"/>
        <v>0</v>
      </c>
      <c r="H33" s="32">
        <f t="shared" si="30"/>
        <v>0</v>
      </c>
      <c r="I33" s="32">
        <f t="shared" si="30"/>
        <v>0</v>
      </c>
      <c r="J33" s="32">
        <f t="shared" si="30"/>
        <v>0</v>
      </c>
      <c r="K33" s="32">
        <f t="shared" si="30"/>
        <v>0</v>
      </c>
      <c r="L33" s="32">
        <f t="shared" si="30"/>
        <v>0</v>
      </c>
      <c r="M33" s="32">
        <f t="shared" si="30"/>
        <v>0</v>
      </c>
      <c r="N33" s="32">
        <f t="shared" si="30"/>
        <v>0</v>
      </c>
      <c r="O33" s="32">
        <f t="shared" si="30"/>
        <v>0</v>
      </c>
      <c r="P33" s="32">
        <f t="shared" si="30"/>
        <v>0</v>
      </c>
      <c r="Q33" s="32">
        <f t="shared" si="30"/>
        <v>0</v>
      </c>
      <c r="R33" s="32">
        <f t="shared" si="30"/>
        <v>0</v>
      </c>
      <c r="S33" s="32">
        <f t="shared" si="17"/>
        <v>0</v>
      </c>
      <c r="T33" s="32">
        <f t="shared" si="17"/>
        <v>0</v>
      </c>
      <c r="U33" s="32">
        <f t="shared" si="17"/>
        <v>0</v>
      </c>
      <c r="V33" s="32">
        <f t="shared" si="17"/>
        <v>0</v>
      </c>
      <c r="W33" s="32">
        <f t="shared" si="17"/>
        <v>0</v>
      </c>
      <c r="X33" s="32">
        <f t="shared" si="17"/>
        <v>0</v>
      </c>
      <c r="Y33" s="32">
        <f t="shared" si="17"/>
        <v>0</v>
      </c>
      <c r="Z33" s="32">
        <f t="shared" si="17"/>
        <v>0</v>
      </c>
      <c r="AA33" s="32">
        <f t="shared" si="17"/>
        <v>0</v>
      </c>
    </row>
    <row r="34" spans="1:205" s="32" customFormat="1" x14ac:dyDescent="0.35">
      <c r="A34" s="324" t="str">
        <f>Paramétrage!A296</f>
        <v>Ligne phosphorique 54 16</v>
      </c>
      <c r="B34" s="205">
        <f>Paramétrage!H296</f>
        <v>0</v>
      </c>
      <c r="C34" s="32">
        <f t="shared" si="3"/>
        <v>0</v>
      </c>
      <c r="D34" s="32">
        <f t="shared" ref="D34:R34" si="31">C34</f>
        <v>0</v>
      </c>
      <c r="E34" s="32">
        <f t="shared" si="31"/>
        <v>0</v>
      </c>
      <c r="F34" s="32">
        <f t="shared" si="31"/>
        <v>0</v>
      </c>
      <c r="G34" s="32">
        <f t="shared" si="31"/>
        <v>0</v>
      </c>
      <c r="H34" s="32">
        <f t="shared" si="31"/>
        <v>0</v>
      </c>
      <c r="I34" s="32">
        <f t="shared" si="31"/>
        <v>0</v>
      </c>
      <c r="J34" s="32">
        <f t="shared" si="31"/>
        <v>0</v>
      </c>
      <c r="K34" s="32">
        <f t="shared" si="31"/>
        <v>0</v>
      </c>
      <c r="L34" s="32">
        <f t="shared" si="31"/>
        <v>0</v>
      </c>
      <c r="M34" s="32">
        <f t="shared" si="31"/>
        <v>0</v>
      </c>
      <c r="N34" s="32">
        <f t="shared" si="31"/>
        <v>0</v>
      </c>
      <c r="O34" s="32">
        <f t="shared" si="31"/>
        <v>0</v>
      </c>
      <c r="P34" s="32">
        <f t="shared" si="31"/>
        <v>0</v>
      </c>
      <c r="Q34" s="32">
        <f t="shared" si="31"/>
        <v>0</v>
      </c>
      <c r="R34" s="32">
        <f t="shared" si="31"/>
        <v>0</v>
      </c>
      <c r="S34" s="32">
        <f t="shared" si="17"/>
        <v>0</v>
      </c>
      <c r="T34" s="32">
        <f t="shared" si="17"/>
        <v>0</v>
      </c>
      <c r="U34" s="32">
        <f t="shared" si="17"/>
        <v>0</v>
      </c>
      <c r="V34" s="32">
        <f t="shared" si="17"/>
        <v>0</v>
      </c>
      <c r="W34" s="32">
        <f t="shared" si="17"/>
        <v>0</v>
      </c>
      <c r="X34" s="32">
        <f t="shared" si="17"/>
        <v>0</v>
      </c>
      <c r="Y34" s="32">
        <f t="shared" si="17"/>
        <v>0</v>
      </c>
      <c r="Z34" s="32">
        <f t="shared" si="17"/>
        <v>0</v>
      </c>
      <c r="AA34" s="32">
        <f t="shared" si="17"/>
        <v>0</v>
      </c>
    </row>
    <row r="35" spans="1:205" s="32" customFormat="1" x14ac:dyDescent="0.35">
      <c r="A35" s="324" t="str">
        <f>Paramétrage!A297</f>
        <v>Ligne phosphorique 54 17</v>
      </c>
      <c r="B35" s="205">
        <f>Paramétrage!H297</f>
        <v>0</v>
      </c>
      <c r="C35" s="32">
        <f t="shared" si="3"/>
        <v>0</v>
      </c>
      <c r="D35" s="32">
        <f t="shared" ref="D35:R35" si="32">C35</f>
        <v>0</v>
      </c>
      <c r="E35" s="32">
        <f t="shared" si="32"/>
        <v>0</v>
      </c>
      <c r="F35" s="32">
        <f t="shared" si="32"/>
        <v>0</v>
      </c>
      <c r="G35" s="32">
        <f t="shared" si="32"/>
        <v>0</v>
      </c>
      <c r="H35" s="32">
        <f t="shared" si="32"/>
        <v>0</v>
      </c>
      <c r="I35" s="32">
        <f t="shared" si="32"/>
        <v>0</v>
      </c>
      <c r="J35" s="32">
        <f t="shared" si="32"/>
        <v>0</v>
      </c>
      <c r="K35" s="32">
        <f t="shared" si="32"/>
        <v>0</v>
      </c>
      <c r="L35" s="32">
        <f t="shared" si="32"/>
        <v>0</v>
      </c>
      <c r="M35" s="32">
        <f t="shared" si="32"/>
        <v>0</v>
      </c>
      <c r="N35" s="32">
        <f t="shared" si="32"/>
        <v>0</v>
      </c>
      <c r="O35" s="32">
        <f t="shared" si="32"/>
        <v>0</v>
      </c>
      <c r="P35" s="32">
        <f t="shared" si="32"/>
        <v>0</v>
      </c>
      <c r="Q35" s="32">
        <f t="shared" si="32"/>
        <v>0</v>
      </c>
      <c r="R35" s="32">
        <f t="shared" si="32"/>
        <v>0</v>
      </c>
      <c r="S35" s="32">
        <f t="shared" si="17"/>
        <v>0</v>
      </c>
      <c r="T35" s="32">
        <f t="shared" si="17"/>
        <v>0</v>
      </c>
      <c r="U35" s="32">
        <f t="shared" si="17"/>
        <v>0</v>
      </c>
      <c r="V35" s="32">
        <f t="shared" si="17"/>
        <v>0</v>
      </c>
      <c r="W35" s="32">
        <f t="shared" si="17"/>
        <v>0</v>
      </c>
      <c r="X35" s="32">
        <f t="shared" si="17"/>
        <v>0</v>
      </c>
      <c r="Y35" s="32">
        <f t="shared" si="17"/>
        <v>0</v>
      </c>
      <c r="Z35" s="32">
        <f t="shared" si="17"/>
        <v>0</v>
      </c>
      <c r="AA35" s="32">
        <f t="shared" si="17"/>
        <v>0</v>
      </c>
    </row>
    <row r="36" spans="1:205" s="32" customFormat="1" x14ac:dyDescent="0.35">
      <c r="A36" s="324" t="str">
        <f>Paramétrage!A298</f>
        <v>Ligne phosphorique 54 18</v>
      </c>
      <c r="B36" s="205">
        <f>Paramétrage!H298</f>
        <v>0</v>
      </c>
      <c r="C36" s="32">
        <f t="shared" ref="C36:R45" si="33">B36</f>
        <v>0</v>
      </c>
      <c r="D36" s="32">
        <f t="shared" si="33"/>
        <v>0</v>
      </c>
      <c r="E36" s="32">
        <f t="shared" si="33"/>
        <v>0</v>
      </c>
      <c r="F36" s="32">
        <f t="shared" si="33"/>
        <v>0</v>
      </c>
      <c r="G36" s="32">
        <f t="shared" si="33"/>
        <v>0</v>
      </c>
      <c r="H36" s="32">
        <f t="shared" si="33"/>
        <v>0</v>
      </c>
      <c r="I36" s="32">
        <f t="shared" si="33"/>
        <v>0</v>
      </c>
      <c r="J36" s="32">
        <f t="shared" si="33"/>
        <v>0</v>
      </c>
      <c r="K36" s="32">
        <f t="shared" si="33"/>
        <v>0</v>
      </c>
      <c r="L36" s="32">
        <f t="shared" si="33"/>
        <v>0</v>
      </c>
      <c r="M36" s="32">
        <f t="shared" si="33"/>
        <v>0</v>
      </c>
      <c r="N36" s="32">
        <f t="shared" si="33"/>
        <v>0</v>
      </c>
      <c r="O36" s="32">
        <f t="shared" si="33"/>
        <v>0</v>
      </c>
      <c r="P36" s="32">
        <f t="shared" si="33"/>
        <v>0</v>
      </c>
      <c r="Q36" s="32">
        <f t="shared" si="33"/>
        <v>0</v>
      </c>
      <c r="R36" s="32">
        <f t="shared" si="33"/>
        <v>0</v>
      </c>
      <c r="S36" s="32">
        <f t="shared" ref="S36:AA45" si="34">R36</f>
        <v>0</v>
      </c>
      <c r="T36" s="32">
        <f t="shared" si="34"/>
        <v>0</v>
      </c>
      <c r="U36" s="32">
        <f t="shared" si="34"/>
        <v>0</v>
      </c>
      <c r="V36" s="32">
        <f t="shared" si="34"/>
        <v>0</v>
      </c>
      <c r="W36" s="32">
        <f t="shared" si="34"/>
        <v>0</v>
      </c>
      <c r="X36" s="32">
        <f t="shared" si="34"/>
        <v>0</v>
      </c>
      <c r="Y36" s="32">
        <f t="shared" si="34"/>
        <v>0</v>
      </c>
      <c r="Z36" s="32">
        <f t="shared" si="34"/>
        <v>0</v>
      </c>
      <c r="AA36" s="32">
        <f t="shared" si="34"/>
        <v>0</v>
      </c>
    </row>
    <row r="37" spans="1:205" s="32" customFormat="1" x14ac:dyDescent="0.35">
      <c r="A37" s="324" t="str">
        <f>Paramétrage!A299</f>
        <v>Ligne phosphorique 54 19</v>
      </c>
      <c r="B37" s="205">
        <f>Paramétrage!H299</f>
        <v>0</v>
      </c>
      <c r="C37" s="32">
        <f t="shared" si="33"/>
        <v>0</v>
      </c>
      <c r="D37" s="32">
        <f t="shared" si="33"/>
        <v>0</v>
      </c>
      <c r="E37" s="32">
        <f t="shared" si="33"/>
        <v>0</v>
      </c>
      <c r="F37" s="32">
        <f t="shared" si="33"/>
        <v>0</v>
      </c>
      <c r="G37" s="32">
        <f t="shared" si="33"/>
        <v>0</v>
      </c>
      <c r="H37" s="32">
        <f t="shared" si="33"/>
        <v>0</v>
      </c>
      <c r="I37" s="32">
        <f t="shared" si="33"/>
        <v>0</v>
      </c>
      <c r="J37" s="32">
        <f t="shared" si="33"/>
        <v>0</v>
      </c>
      <c r="K37" s="32">
        <f t="shared" si="33"/>
        <v>0</v>
      </c>
      <c r="L37" s="32">
        <f t="shared" si="33"/>
        <v>0</v>
      </c>
      <c r="M37" s="32">
        <f t="shared" si="33"/>
        <v>0</v>
      </c>
      <c r="N37" s="32">
        <f t="shared" si="33"/>
        <v>0</v>
      </c>
      <c r="O37" s="32">
        <f t="shared" si="33"/>
        <v>0</v>
      </c>
      <c r="P37" s="32">
        <f t="shared" si="33"/>
        <v>0</v>
      </c>
      <c r="Q37" s="32">
        <f t="shared" si="33"/>
        <v>0</v>
      </c>
      <c r="R37" s="32">
        <f t="shared" si="33"/>
        <v>0</v>
      </c>
      <c r="S37" s="32">
        <f t="shared" si="34"/>
        <v>0</v>
      </c>
      <c r="T37" s="32">
        <f t="shared" si="34"/>
        <v>0</v>
      </c>
      <c r="U37" s="32">
        <f t="shared" si="34"/>
        <v>0</v>
      </c>
      <c r="V37" s="32">
        <f t="shared" si="34"/>
        <v>0</v>
      </c>
      <c r="W37" s="32">
        <f t="shared" si="34"/>
        <v>0</v>
      </c>
      <c r="X37" s="32">
        <f t="shared" si="34"/>
        <v>0</v>
      </c>
      <c r="Y37" s="32">
        <f t="shared" si="34"/>
        <v>0</v>
      </c>
      <c r="Z37" s="32">
        <f t="shared" si="34"/>
        <v>0</v>
      </c>
      <c r="AA37" s="32">
        <f t="shared" si="34"/>
        <v>0</v>
      </c>
    </row>
    <row r="38" spans="1:205" s="32" customFormat="1" x14ac:dyDescent="0.35">
      <c r="A38" s="324" t="str">
        <f>Paramétrage!A300</f>
        <v>Ligne phosphorique 54 20</v>
      </c>
      <c r="B38" s="205">
        <f>Paramétrage!H300</f>
        <v>0</v>
      </c>
      <c r="C38" s="32">
        <f t="shared" si="33"/>
        <v>0</v>
      </c>
      <c r="D38" s="32">
        <f t="shared" si="33"/>
        <v>0</v>
      </c>
      <c r="E38" s="32">
        <f t="shared" si="33"/>
        <v>0</v>
      </c>
      <c r="F38" s="32">
        <f t="shared" si="33"/>
        <v>0</v>
      </c>
      <c r="G38" s="32">
        <f t="shared" si="33"/>
        <v>0</v>
      </c>
      <c r="H38" s="32">
        <f t="shared" si="33"/>
        <v>0</v>
      </c>
      <c r="I38" s="32">
        <f t="shared" si="33"/>
        <v>0</v>
      </c>
      <c r="J38" s="32">
        <f t="shared" si="33"/>
        <v>0</v>
      </c>
      <c r="K38" s="32">
        <f t="shared" si="33"/>
        <v>0</v>
      </c>
      <c r="L38" s="32">
        <f t="shared" si="33"/>
        <v>0</v>
      </c>
      <c r="M38" s="32">
        <f t="shared" si="33"/>
        <v>0</v>
      </c>
      <c r="N38" s="32">
        <f t="shared" si="33"/>
        <v>0</v>
      </c>
      <c r="O38" s="32">
        <f t="shared" si="33"/>
        <v>0</v>
      </c>
      <c r="P38" s="32">
        <f t="shared" si="33"/>
        <v>0</v>
      </c>
      <c r="Q38" s="32">
        <f t="shared" si="33"/>
        <v>0</v>
      </c>
      <c r="R38" s="32">
        <f t="shared" si="33"/>
        <v>0</v>
      </c>
      <c r="S38" s="32">
        <f t="shared" si="34"/>
        <v>0</v>
      </c>
      <c r="T38" s="32">
        <f t="shared" si="34"/>
        <v>0</v>
      </c>
      <c r="U38" s="32">
        <f t="shared" si="34"/>
        <v>0</v>
      </c>
      <c r="V38" s="32">
        <f t="shared" si="34"/>
        <v>0</v>
      </c>
      <c r="W38" s="32">
        <f t="shared" si="34"/>
        <v>0</v>
      </c>
      <c r="X38" s="32">
        <f t="shared" si="34"/>
        <v>0</v>
      </c>
      <c r="Y38" s="32">
        <f t="shared" si="34"/>
        <v>0</v>
      </c>
      <c r="Z38" s="32">
        <f t="shared" si="34"/>
        <v>0</v>
      </c>
      <c r="AA38" s="32">
        <f t="shared" si="34"/>
        <v>0</v>
      </c>
    </row>
    <row r="39" spans="1:205" s="32" customFormat="1" x14ac:dyDescent="0.35">
      <c r="A39" s="97" t="str">
        <f>Paramétrage!A105</f>
        <v>Ligne engrais 107 A</v>
      </c>
      <c r="B39" s="205">
        <f>Paramétrage!B105</f>
        <v>0</v>
      </c>
      <c r="C39" s="32">
        <f t="shared" si="33"/>
        <v>0</v>
      </c>
      <c r="D39" s="32">
        <f t="shared" si="33"/>
        <v>0</v>
      </c>
      <c r="E39" s="32">
        <f t="shared" si="33"/>
        <v>0</v>
      </c>
      <c r="F39" s="32">
        <f t="shared" si="33"/>
        <v>0</v>
      </c>
      <c r="G39" s="32">
        <f t="shared" si="33"/>
        <v>0</v>
      </c>
      <c r="H39" s="32">
        <f t="shared" si="33"/>
        <v>0</v>
      </c>
      <c r="I39" s="32">
        <f t="shared" si="33"/>
        <v>0</v>
      </c>
      <c r="J39" s="32">
        <f t="shared" si="33"/>
        <v>0</v>
      </c>
      <c r="K39" s="32">
        <f t="shared" si="33"/>
        <v>0</v>
      </c>
      <c r="L39" s="32">
        <f t="shared" si="33"/>
        <v>0</v>
      </c>
      <c r="M39" s="32">
        <f t="shared" si="33"/>
        <v>0</v>
      </c>
      <c r="N39" s="32">
        <f t="shared" si="33"/>
        <v>0</v>
      </c>
      <c r="O39" s="32">
        <f t="shared" si="33"/>
        <v>0</v>
      </c>
      <c r="P39" s="32">
        <f t="shared" si="33"/>
        <v>0</v>
      </c>
      <c r="Q39" s="32">
        <f t="shared" si="33"/>
        <v>0</v>
      </c>
      <c r="R39" s="32">
        <f t="shared" si="33"/>
        <v>0</v>
      </c>
      <c r="S39" s="32">
        <f t="shared" si="34"/>
        <v>0</v>
      </c>
      <c r="T39" s="32">
        <f t="shared" si="34"/>
        <v>0</v>
      </c>
      <c r="U39" s="32">
        <f t="shared" si="34"/>
        <v>0</v>
      </c>
      <c r="V39" s="32">
        <f t="shared" si="34"/>
        <v>0</v>
      </c>
      <c r="W39" s="32">
        <f t="shared" si="34"/>
        <v>0</v>
      </c>
      <c r="X39" s="32">
        <f t="shared" si="34"/>
        <v>0</v>
      </c>
      <c r="Y39" s="32">
        <f t="shared" si="34"/>
        <v>0</v>
      </c>
      <c r="Z39" s="32">
        <f t="shared" si="34"/>
        <v>0</v>
      </c>
      <c r="AA39" s="32">
        <f t="shared" si="34"/>
        <v>0</v>
      </c>
    </row>
    <row r="40" spans="1:205" s="32" customFormat="1" x14ac:dyDescent="0.35">
      <c r="A40" s="97" t="str">
        <f>Paramétrage!A106</f>
        <v>Ligne engrais 107 B</v>
      </c>
      <c r="B40" s="205">
        <v>1</v>
      </c>
      <c r="C40" s="32">
        <f>B40</f>
        <v>1</v>
      </c>
      <c r="D40" s="32">
        <f t="shared" si="33"/>
        <v>1</v>
      </c>
      <c r="E40" s="32">
        <f t="shared" si="33"/>
        <v>1</v>
      </c>
      <c r="F40" s="32">
        <f t="shared" si="33"/>
        <v>1</v>
      </c>
      <c r="G40" s="32">
        <f t="shared" si="33"/>
        <v>1</v>
      </c>
      <c r="H40" s="32">
        <f t="shared" si="33"/>
        <v>1</v>
      </c>
      <c r="I40" s="32">
        <f t="shared" si="33"/>
        <v>1</v>
      </c>
      <c r="J40" s="32">
        <f t="shared" si="33"/>
        <v>1</v>
      </c>
      <c r="K40" s="32">
        <f t="shared" si="33"/>
        <v>1</v>
      </c>
      <c r="L40" s="32">
        <f t="shared" si="33"/>
        <v>1</v>
      </c>
      <c r="M40" s="32">
        <f t="shared" si="33"/>
        <v>1</v>
      </c>
      <c r="N40" s="32">
        <f t="shared" si="33"/>
        <v>1</v>
      </c>
      <c r="O40" s="32">
        <f t="shared" si="33"/>
        <v>1</v>
      </c>
      <c r="P40" s="32">
        <f t="shared" si="33"/>
        <v>1</v>
      </c>
      <c r="Q40" s="32">
        <f t="shared" si="33"/>
        <v>1</v>
      </c>
      <c r="R40" s="32">
        <f t="shared" si="33"/>
        <v>1</v>
      </c>
      <c r="S40" s="32">
        <f t="shared" si="34"/>
        <v>1</v>
      </c>
      <c r="T40" s="32">
        <f t="shared" si="34"/>
        <v>1</v>
      </c>
      <c r="U40" s="32">
        <f t="shared" si="34"/>
        <v>1</v>
      </c>
      <c r="V40" s="32">
        <f t="shared" si="34"/>
        <v>1</v>
      </c>
      <c r="W40" s="32">
        <f t="shared" si="34"/>
        <v>1</v>
      </c>
      <c r="X40" s="32">
        <f t="shared" si="34"/>
        <v>1</v>
      </c>
      <c r="Y40" s="32">
        <f t="shared" si="34"/>
        <v>1</v>
      </c>
      <c r="Z40" s="32">
        <f t="shared" si="34"/>
        <v>1</v>
      </c>
      <c r="AA40" s="32">
        <f t="shared" si="34"/>
        <v>1</v>
      </c>
    </row>
    <row r="41" spans="1:205" s="32" customFormat="1" x14ac:dyDescent="0.35">
      <c r="A41" s="97" t="str">
        <f>Paramétrage!A107</f>
        <v>Ligne engrais 107 C</v>
      </c>
      <c r="B41" s="205">
        <v>1</v>
      </c>
      <c r="C41" s="32">
        <f>B42</f>
        <v>0</v>
      </c>
      <c r="D41" s="32">
        <f t="shared" si="33"/>
        <v>0</v>
      </c>
      <c r="E41" s="32">
        <f t="shared" si="33"/>
        <v>0</v>
      </c>
      <c r="F41" s="32">
        <f t="shared" si="33"/>
        <v>0</v>
      </c>
      <c r="G41" s="32">
        <f t="shared" si="33"/>
        <v>0</v>
      </c>
      <c r="H41" s="32">
        <f t="shared" si="33"/>
        <v>0</v>
      </c>
      <c r="I41" s="32">
        <f t="shared" si="33"/>
        <v>0</v>
      </c>
      <c r="J41" s="32">
        <f t="shared" si="33"/>
        <v>0</v>
      </c>
      <c r="K41" s="32">
        <f t="shared" si="33"/>
        <v>0</v>
      </c>
      <c r="L41" s="32">
        <f t="shared" si="33"/>
        <v>0</v>
      </c>
      <c r="M41" s="32">
        <f t="shared" si="33"/>
        <v>0</v>
      </c>
      <c r="N41" s="32">
        <f t="shared" si="33"/>
        <v>0</v>
      </c>
      <c r="O41" s="32">
        <f t="shared" si="33"/>
        <v>0</v>
      </c>
      <c r="P41" s="32">
        <f t="shared" si="33"/>
        <v>0</v>
      </c>
      <c r="Q41" s="32">
        <f t="shared" si="33"/>
        <v>0</v>
      </c>
      <c r="R41" s="32">
        <f t="shared" si="33"/>
        <v>0</v>
      </c>
      <c r="S41" s="32">
        <f t="shared" si="34"/>
        <v>0</v>
      </c>
      <c r="T41" s="32">
        <f t="shared" si="34"/>
        <v>0</v>
      </c>
      <c r="U41" s="32">
        <f t="shared" si="34"/>
        <v>0</v>
      </c>
      <c r="V41" s="32">
        <f t="shared" si="34"/>
        <v>0</v>
      </c>
      <c r="W41" s="32">
        <f t="shared" si="34"/>
        <v>0</v>
      </c>
      <c r="X41" s="32">
        <f t="shared" si="34"/>
        <v>0</v>
      </c>
      <c r="Y41" s="32">
        <f t="shared" si="34"/>
        <v>0</v>
      </c>
      <c r="Z41" s="32">
        <f t="shared" si="34"/>
        <v>0</v>
      </c>
      <c r="AA41" s="32">
        <f t="shared" si="34"/>
        <v>0</v>
      </c>
    </row>
    <row r="42" spans="1:205" s="32" customFormat="1" x14ac:dyDescent="0.35">
      <c r="A42" s="323" t="str">
        <f>Paramétrage!A108</f>
        <v>Ligne engrais 07 A</v>
      </c>
      <c r="B42" s="205">
        <f>Paramétrage!B108</f>
        <v>0</v>
      </c>
      <c r="C42" s="32">
        <v>0.5</v>
      </c>
      <c r="D42" s="32">
        <f t="shared" si="33"/>
        <v>0.5</v>
      </c>
      <c r="E42" s="32">
        <f t="shared" si="33"/>
        <v>0.5</v>
      </c>
      <c r="F42" s="32">
        <f t="shared" si="33"/>
        <v>0.5</v>
      </c>
      <c r="G42" s="32">
        <f t="shared" si="33"/>
        <v>0.5</v>
      </c>
      <c r="H42" s="32">
        <f t="shared" si="33"/>
        <v>0.5</v>
      </c>
      <c r="I42" s="32">
        <f t="shared" si="33"/>
        <v>0.5</v>
      </c>
      <c r="J42" s="32">
        <f t="shared" si="33"/>
        <v>0.5</v>
      </c>
      <c r="K42" s="32">
        <f t="shared" si="33"/>
        <v>0.5</v>
      </c>
      <c r="L42" s="32">
        <f t="shared" si="33"/>
        <v>0.5</v>
      </c>
      <c r="M42" s="32">
        <f t="shared" si="33"/>
        <v>0.5</v>
      </c>
      <c r="N42" s="32">
        <f t="shared" si="33"/>
        <v>0.5</v>
      </c>
      <c r="O42" s="32">
        <f t="shared" si="33"/>
        <v>0.5</v>
      </c>
      <c r="P42" s="32">
        <f t="shared" si="33"/>
        <v>0.5</v>
      </c>
      <c r="Q42" s="32">
        <f t="shared" si="33"/>
        <v>0.5</v>
      </c>
      <c r="R42" s="32">
        <f t="shared" si="33"/>
        <v>0.5</v>
      </c>
      <c r="S42" s="32">
        <f t="shared" si="34"/>
        <v>0.5</v>
      </c>
      <c r="T42" s="32">
        <f t="shared" si="34"/>
        <v>0.5</v>
      </c>
      <c r="U42" s="32">
        <f t="shared" si="34"/>
        <v>0.5</v>
      </c>
      <c r="V42" s="32">
        <f t="shared" si="34"/>
        <v>0.5</v>
      </c>
      <c r="W42" s="32">
        <f t="shared" si="34"/>
        <v>0.5</v>
      </c>
      <c r="X42" s="32">
        <f t="shared" si="34"/>
        <v>0.5</v>
      </c>
      <c r="Y42" s="32">
        <f t="shared" si="34"/>
        <v>0.5</v>
      </c>
      <c r="Z42" s="32">
        <f t="shared" si="34"/>
        <v>0.5</v>
      </c>
      <c r="AA42" s="32">
        <f t="shared" si="34"/>
        <v>0.5</v>
      </c>
    </row>
    <row r="43" spans="1:205" s="32" customFormat="1" x14ac:dyDescent="0.35">
      <c r="A43" s="323" t="str">
        <f>Paramétrage!A109</f>
        <v>Ligne engrais 07 B</v>
      </c>
      <c r="B43" s="205">
        <f>Paramétrage!B109</f>
        <v>0</v>
      </c>
      <c r="C43" s="32">
        <f t="shared" si="33"/>
        <v>0</v>
      </c>
      <c r="D43" s="32">
        <f t="shared" si="33"/>
        <v>0</v>
      </c>
      <c r="E43" s="32">
        <f t="shared" si="33"/>
        <v>0</v>
      </c>
      <c r="F43" s="32">
        <f t="shared" si="33"/>
        <v>0</v>
      </c>
      <c r="G43" s="32">
        <f t="shared" si="33"/>
        <v>0</v>
      </c>
      <c r="H43" s="32">
        <f t="shared" si="33"/>
        <v>0</v>
      </c>
      <c r="I43" s="32">
        <f t="shared" si="33"/>
        <v>0</v>
      </c>
      <c r="J43" s="32">
        <f t="shared" si="33"/>
        <v>0</v>
      </c>
      <c r="K43" s="32">
        <f t="shared" si="33"/>
        <v>0</v>
      </c>
      <c r="L43" s="32">
        <f t="shared" si="33"/>
        <v>0</v>
      </c>
      <c r="M43" s="32">
        <f t="shared" si="33"/>
        <v>0</v>
      </c>
      <c r="N43" s="32">
        <f t="shared" si="33"/>
        <v>0</v>
      </c>
      <c r="O43" s="32">
        <f t="shared" si="33"/>
        <v>0</v>
      </c>
      <c r="P43" s="32">
        <f t="shared" si="33"/>
        <v>0</v>
      </c>
      <c r="Q43" s="32">
        <f t="shared" si="33"/>
        <v>0</v>
      </c>
      <c r="R43" s="32">
        <f t="shared" si="33"/>
        <v>0</v>
      </c>
      <c r="S43" s="32">
        <f t="shared" si="34"/>
        <v>0</v>
      </c>
      <c r="T43" s="32">
        <f t="shared" si="34"/>
        <v>0</v>
      </c>
      <c r="U43" s="32">
        <f t="shared" si="34"/>
        <v>0</v>
      </c>
      <c r="V43" s="32">
        <f t="shared" si="34"/>
        <v>0</v>
      </c>
      <c r="W43" s="32">
        <f t="shared" si="34"/>
        <v>0</v>
      </c>
      <c r="X43" s="32">
        <f t="shared" si="34"/>
        <v>0</v>
      </c>
      <c r="Y43" s="32">
        <f t="shared" si="34"/>
        <v>0</v>
      </c>
      <c r="Z43" s="32">
        <f t="shared" si="34"/>
        <v>0</v>
      </c>
      <c r="AA43" s="32">
        <f t="shared" si="34"/>
        <v>0</v>
      </c>
    </row>
    <row r="44" spans="1:205" s="32" customFormat="1" x14ac:dyDescent="0.35">
      <c r="A44" s="323" t="str">
        <f>Paramétrage!A110</f>
        <v>Ligne engrais 07 C</v>
      </c>
      <c r="B44" s="205">
        <f>Paramétrage!B110</f>
        <v>0</v>
      </c>
      <c r="C44" s="32">
        <f t="shared" si="33"/>
        <v>0</v>
      </c>
      <c r="D44" s="32">
        <f t="shared" si="33"/>
        <v>0</v>
      </c>
      <c r="E44" s="32">
        <f t="shared" si="33"/>
        <v>0</v>
      </c>
      <c r="F44" s="32">
        <f t="shared" si="33"/>
        <v>0</v>
      </c>
      <c r="G44" s="32">
        <f t="shared" si="33"/>
        <v>0</v>
      </c>
      <c r="H44" s="32">
        <f t="shared" si="33"/>
        <v>0</v>
      </c>
      <c r="I44" s="32">
        <f t="shared" si="33"/>
        <v>0</v>
      </c>
      <c r="J44" s="32">
        <f t="shared" si="33"/>
        <v>0</v>
      </c>
      <c r="K44" s="32">
        <f t="shared" si="33"/>
        <v>0</v>
      </c>
      <c r="L44" s="32">
        <f t="shared" si="33"/>
        <v>0</v>
      </c>
      <c r="M44" s="32">
        <f t="shared" si="33"/>
        <v>0</v>
      </c>
      <c r="N44" s="32">
        <f t="shared" si="33"/>
        <v>0</v>
      </c>
      <c r="O44" s="32">
        <f t="shared" si="33"/>
        <v>0</v>
      </c>
      <c r="P44" s="32">
        <f t="shared" si="33"/>
        <v>0</v>
      </c>
      <c r="Q44" s="32">
        <f t="shared" si="33"/>
        <v>0</v>
      </c>
      <c r="R44" s="32">
        <f t="shared" si="33"/>
        <v>0</v>
      </c>
      <c r="S44" s="32">
        <f t="shared" si="34"/>
        <v>0</v>
      </c>
      <c r="T44" s="32">
        <f t="shared" si="34"/>
        <v>0</v>
      </c>
      <c r="U44" s="32">
        <f t="shared" si="34"/>
        <v>0</v>
      </c>
      <c r="V44" s="32">
        <f t="shared" si="34"/>
        <v>0</v>
      </c>
      <c r="W44" s="32">
        <f t="shared" si="34"/>
        <v>0</v>
      </c>
      <c r="X44" s="32">
        <f t="shared" si="34"/>
        <v>0</v>
      </c>
      <c r="Y44" s="32">
        <f t="shared" si="34"/>
        <v>0</v>
      </c>
      <c r="Z44" s="32">
        <f t="shared" si="34"/>
        <v>0</v>
      </c>
      <c r="AA44" s="32">
        <f t="shared" si="34"/>
        <v>0</v>
      </c>
    </row>
    <row r="45" spans="1:205" s="32" customFormat="1" x14ac:dyDescent="0.35">
      <c r="A45" s="323" t="str">
        <f>Paramétrage!A111</f>
        <v>Ligne engrais 07 D</v>
      </c>
      <c r="B45" s="205">
        <f>Paramétrage!B111</f>
        <v>0</v>
      </c>
      <c r="C45" s="32">
        <f t="shared" si="33"/>
        <v>0</v>
      </c>
      <c r="D45" s="32">
        <f t="shared" si="33"/>
        <v>0</v>
      </c>
      <c r="E45" s="32">
        <f t="shared" si="33"/>
        <v>0</v>
      </c>
      <c r="F45" s="32">
        <f t="shared" si="33"/>
        <v>0</v>
      </c>
      <c r="G45" s="32">
        <f t="shared" si="33"/>
        <v>0</v>
      </c>
      <c r="H45" s="32">
        <f t="shared" si="33"/>
        <v>0</v>
      </c>
      <c r="I45" s="32">
        <f t="shared" si="33"/>
        <v>0</v>
      </c>
      <c r="J45" s="32">
        <f t="shared" si="33"/>
        <v>0</v>
      </c>
      <c r="K45" s="32">
        <f t="shared" si="33"/>
        <v>0</v>
      </c>
      <c r="L45" s="32">
        <f t="shared" si="33"/>
        <v>0</v>
      </c>
      <c r="M45" s="32">
        <f t="shared" si="33"/>
        <v>0</v>
      </c>
      <c r="N45" s="32">
        <f t="shared" si="33"/>
        <v>0</v>
      </c>
      <c r="O45" s="32">
        <f t="shared" si="33"/>
        <v>0</v>
      </c>
      <c r="P45" s="32">
        <f t="shared" si="33"/>
        <v>0</v>
      </c>
      <c r="Q45" s="32">
        <f t="shared" si="33"/>
        <v>0</v>
      </c>
      <c r="R45" s="32">
        <f t="shared" si="33"/>
        <v>0</v>
      </c>
      <c r="S45" s="32">
        <f t="shared" si="34"/>
        <v>0</v>
      </c>
      <c r="T45" s="32">
        <f t="shared" si="34"/>
        <v>0</v>
      </c>
      <c r="U45" s="32">
        <f t="shared" si="34"/>
        <v>0</v>
      </c>
      <c r="V45" s="32">
        <f t="shared" si="34"/>
        <v>0</v>
      </c>
      <c r="W45" s="32">
        <f t="shared" si="34"/>
        <v>0</v>
      </c>
      <c r="X45" s="32">
        <f t="shared" si="34"/>
        <v>0</v>
      </c>
      <c r="Y45" s="32">
        <f t="shared" si="34"/>
        <v>0</v>
      </c>
      <c r="Z45" s="32">
        <f t="shared" si="34"/>
        <v>0</v>
      </c>
      <c r="AA45" s="32">
        <f t="shared" si="34"/>
        <v>0</v>
      </c>
    </row>
    <row r="46" spans="1:205" x14ac:dyDescent="0.35">
      <c r="A46" s="462" t="str">
        <f>Paramétrage!A235</f>
        <v>Ligne sulfurique (JFD)</v>
      </c>
      <c r="B46" s="207">
        <f>Paramétrage!K235</f>
        <v>0</v>
      </c>
      <c r="C46" s="32">
        <f t="shared" ref="C46:AA46" si="35">B46</f>
        <v>0</v>
      </c>
      <c r="D46" s="32">
        <f t="shared" si="35"/>
        <v>0</v>
      </c>
      <c r="E46" s="32">
        <f t="shared" si="35"/>
        <v>0</v>
      </c>
      <c r="F46" s="32">
        <f t="shared" si="35"/>
        <v>0</v>
      </c>
      <c r="G46" s="32">
        <f t="shared" si="35"/>
        <v>0</v>
      </c>
      <c r="H46" s="32">
        <f t="shared" si="35"/>
        <v>0</v>
      </c>
      <c r="I46" s="32">
        <f t="shared" si="35"/>
        <v>0</v>
      </c>
      <c r="J46" s="32">
        <f t="shared" si="35"/>
        <v>0</v>
      </c>
      <c r="K46" s="32">
        <f t="shared" si="35"/>
        <v>0</v>
      </c>
      <c r="L46" s="32">
        <f t="shared" si="35"/>
        <v>0</v>
      </c>
      <c r="M46" s="32">
        <f t="shared" si="35"/>
        <v>0</v>
      </c>
      <c r="N46" s="32">
        <f t="shared" si="35"/>
        <v>0</v>
      </c>
      <c r="O46" s="32">
        <f t="shared" si="35"/>
        <v>0</v>
      </c>
      <c r="P46" s="32">
        <f t="shared" si="35"/>
        <v>0</v>
      </c>
      <c r="Q46" s="32">
        <f t="shared" si="35"/>
        <v>0</v>
      </c>
      <c r="R46" s="32">
        <f t="shared" si="35"/>
        <v>0</v>
      </c>
      <c r="S46" s="32">
        <f t="shared" si="35"/>
        <v>0</v>
      </c>
      <c r="T46" s="32">
        <f t="shared" si="35"/>
        <v>0</v>
      </c>
      <c r="U46" s="32">
        <f t="shared" si="35"/>
        <v>0</v>
      </c>
      <c r="V46" s="32">
        <f t="shared" si="35"/>
        <v>0</v>
      </c>
      <c r="W46" s="32">
        <f t="shared" si="35"/>
        <v>0</v>
      </c>
      <c r="X46" s="32">
        <f t="shared" si="35"/>
        <v>0</v>
      </c>
      <c r="Y46" s="32">
        <f t="shared" si="35"/>
        <v>0</v>
      </c>
      <c r="Z46" s="32">
        <f t="shared" si="35"/>
        <v>0</v>
      </c>
      <c r="AA46" s="32">
        <f t="shared" si="35"/>
        <v>0</v>
      </c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CU46" s="32"/>
      <c r="CV46" s="32"/>
      <c r="CW46" s="32"/>
      <c r="CX46" s="32"/>
      <c r="CY46" s="32"/>
      <c r="CZ46" s="32"/>
      <c r="DA46" s="32"/>
      <c r="DB46" s="32"/>
      <c r="DC46" s="32"/>
      <c r="DD46" s="32"/>
      <c r="DE46" s="32"/>
      <c r="DF46" s="32"/>
      <c r="DG46" s="32"/>
      <c r="DH46" s="32"/>
      <c r="DI46" s="32"/>
      <c r="DJ46" s="32"/>
      <c r="DK46" s="32"/>
      <c r="DL46" s="32"/>
      <c r="DM46" s="32"/>
      <c r="DN46" s="32"/>
      <c r="DO46" s="32"/>
      <c r="DP46" s="32"/>
      <c r="DQ46" s="32"/>
      <c r="DR46" s="32"/>
      <c r="DS46" s="32"/>
      <c r="DT46" s="32"/>
      <c r="DU46" s="32"/>
      <c r="DV46" s="32"/>
      <c r="DW46" s="32"/>
      <c r="DX46" s="32"/>
      <c r="DY46" s="32"/>
      <c r="DZ46" s="32"/>
      <c r="EA46" s="32"/>
      <c r="EB46" s="32"/>
      <c r="EC46" s="32"/>
      <c r="ED46" s="32"/>
      <c r="EE46" s="32"/>
      <c r="EF46" s="32"/>
      <c r="EG46" s="32"/>
      <c r="EH46" s="32"/>
      <c r="EI46" s="32"/>
      <c r="EJ46" s="32"/>
      <c r="EK46" s="32"/>
      <c r="EL46" s="32"/>
      <c r="EM46" s="32"/>
      <c r="EN46" s="32"/>
      <c r="EO46" s="32"/>
      <c r="EP46" s="32"/>
      <c r="EQ46" s="32"/>
      <c r="ER46" s="32"/>
      <c r="ES46" s="32"/>
      <c r="ET46" s="32"/>
      <c r="EU46" s="32"/>
      <c r="EV46" s="32"/>
      <c r="EW46" s="32"/>
      <c r="EX46" s="32"/>
      <c r="EY46" s="32"/>
      <c r="EZ46" s="32"/>
      <c r="FA46" s="32"/>
      <c r="FB46" s="32"/>
      <c r="FC46" s="32"/>
      <c r="FD46" s="32"/>
      <c r="FE46" s="32"/>
      <c r="FF46" s="32"/>
      <c r="FG46" s="32"/>
      <c r="FH46" s="32"/>
      <c r="FI46" s="32"/>
      <c r="FJ46" s="32"/>
      <c r="FK46" s="32"/>
      <c r="FL46" s="32"/>
      <c r="FM46" s="32"/>
      <c r="FN46" s="32"/>
      <c r="FO46" s="32"/>
      <c r="FP46" s="32"/>
      <c r="FQ46" s="32"/>
      <c r="FR46" s="32"/>
      <c r="FS46" s="32"/>
      <c r="FT46" s="32"/>
      <c r="FU46" s="32"/>
      <c r="FV46" s="32"/>
      <c r="FW46" s="32"/>
      <c r="FX46" s="32"/>
      <c r="FY46" s="32"/>
      <c r="FZ46" s="32"/>
      <c r="GA46" s="32"/>
      <c r="GB46" s="32"/>
      <c r="GC46" s="32"/>
      <c r="GD46" s="32"/>
      <c r="GE46" s="32"/>
      <c r="GF46" s="32"/>
      <c r="GG46" s="32"/>
      <c r="GH46" s="32"/>
      <c r="GI46" s="32"/>
      <c r="GJ46" s="32"/>
      <c r="GK46" s="32"/>
      <c r="GL46" s="32"/>
      <c r="GM46" s="32"/>
      <c r="GN46" s="32"/>
      <c r="GO46" s="32"/>
      <c r="GP46" s="32"/>
      <c r="GQ46" s="32"/>
      <c r="GR46" s="32"/>
      <c r="GS46" s="32"/>
      <c r="GT46" s="32"/>
      <c r="GU46" s="32"/>
      <c r="GV46" s="32"/>
      <c r="GW46" s="32"/>
    </row>
    <row r="47" spans="1:205" x14ac:dyDescent="0.35">
      <c r="A47" s="462" t="str">
        <f>Paramétrage!A262</f>
        <v>Ligne phosphorique 29 (JFD)</v>
      </c>
      <c r="B47" s="207">
        <f>Paramétrage!K262</f>
        <v>0</v>
      </c>
      <c r="C47" s="32">
        <f>B47</f>
        <v>0</v>
      </c>
      <c r="D47" s="32">
        <f t="shared" ref="D47:D58" si="36">C47</f>
        <v>0</v>
      </c>
      <c r="E47" s="32">
        <f t="shared" ref="E47:AA47" si="37">D47</f>
        <v>0</v>
      </c>
      <c r="F47" s="32">
        <f t="shared" si="37"/>
        <v>0</v>
      </c>
      <c r="G47" s="32">
        <f t="shared" si="37"/>
        <v>0</v>
      </c>
      <c r="H47" s="32">
        <f t="shared" si="37"/>
        <v>0</v>
      </c>
      <c r="I47" s="32">
        <f t="shared" si="37"/>
        <v>0</v>
      </c>
      <c r="J47" s="32">
        <f t="shared" si="37"/>
        <v>0</v>
      </c>
      <c r="K47" s="32">
        <f t="shared" si="37"/>
        <v>0</v>
      </c>
      <c r="L47" s="32">
        <f t="shared" si="37"/>
        <v>0</v>
      </c>
      <c r="M47" s="32">
        <f t="shared" si="37"/>
        <v>0</v>
      </c>
      <c r="N47" s="32">
        <f t="shared" si="37"/>
        <v>0</v>
      </c>
      <c r="O47" s="32">
        <f t="shared" si="37"/>
        <v>0</v>
      </c>
      <c r="P47" s="32">
        <f t="shared" si="37"/>
        <v>0</v>
      </c>
      <c r="Q47" s="32">
        <f t="shared" si="37"/>
        <v>0</v>
      </c>
      <c r="R47" s="32">
        <f t="shared" si="37"/>
        <v>0</v>
      </c>
      <c r="S47" s="32">
        <f t="shared" si="37"/>
        <v>0</v>
      </c>
      <c r="T47" s="32">
        <f t="shared" si="37"/>
        <v>0</v>
      </c>
      <c r="U47" s="32">
        <f t="shared" si="37"/>
        <v>0</v>
      </c>
      <c r="V47" s="32">
        <f t="shared" si="37"/>
        <v>0</v>
      </c>
      <c r="W47" s="32">
        <f t="shared" si="37"/>
        <v>0</v>
      </c>
      <c r="X47" s="32">
        <f t="shared" si="37"/>
        <v>0</v>
      </c>
      <c r="Y47" s="32">
        <f t="shared" si="37"/>
        <v>0</v>
      </c>
      <c r="Z47" s="32">
        <f t="shared" si="37"/>
        <v>0</v>
      </c>
      <c r="AA47" s="32">
        <f t="shared" si="37"/>
        <v>0</v>
      </c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2"/>
      <c r="CX47" s="32"/>
      <c r="CY47" s="32"/>
      <c r="CZ47" s="32"/>
      <c r="DA47" s="32"/>
      <c r="DB47" s="32"/>
      <c r="DC47" s="32"/>
      <c r="DD47" s="32"/>
      <c r="DE47" s="32"/>
      <c r="DF47" s="32"/>
      <c r="DG47" s="32"/>
      <c r="DH47" s="32"/>
      <c r="DI47" s="32"/>
      <c r="DJ47" s="32"/>
      <c r="DK47" s="32"/>
      <c r="DL47" s="32"/>
      <c r="DM47" s="32"/>
      <c r="DN47" s="32"/>
      <c r="DO47" s="32"/>
      <c r="DP47" s="32"/>
      <c r="DQ47" s="32"/>
      <c r="DR47" s="32"/>
      <c r="DS47" s="32"/>
      <c r="DT47" s="32"/>
      <c r="DU47" s="32"/>
      <c r="DV47" s="32"/>
      <c r="DW47" s="32"/>
      <c r="DX47" s="32"/>
      <c r="DY47" s="32"/>
      <c r="DZ47" s="32"/>
      <c r="EA47" s="32"/>
      <c r="EB47" s="32"/>
      <c r="EC47" s="32"/>
      <c r="ED47" s="32"/>
      <c r="EE47" s="32"/>
      <c r="EF47" s="32"/>
      <c r="EG47" s="32"/>
      <c r="EH47" s="32"/>
      <c r="EI47" s="32"/>
      <c r="EJ47" s="32"/>
      <c r="EK47" s="32"/>
      <c r="EL47" s="32"/>
      <c r="EM47" s="32"/>
      <c r="EN47" s="32"/>
      <c r="EO47" s="32"/>
      <c r="EP47" s="32"/>
      <c r="EQ47" s="32"/>
      <c r="ER47" s="32"/>
      <c r="ES47" s="32"/>
      <c r="ET47" s="32"/>
      <c r="EU47" s="32"/>
      <c r="EV47" s="32"/>
      <c r="EW47" s="32"/>
      <c r="EX47" s="32"/>
      <c r="EY47" s="32"/>
      <c r="EZ47" s="32"/>
      <c r="FA47" s="32"/>
      <c r="FB47" s="32"/>
      <c r="FC47" s="32"/>
      <c r="FD47" s="32"/>
      <c r="FE47" s="32"/>
      <c r="FF47" s="32"/>
      <c r="FG47" s="32"/>
      <c r="FH47" s="32"/>
      <c r="FI47" s="32"/>
      <c r="FJ47" s="32"/>
      <c r="FK47" s="32"/>
      <c r="FL47" s="32"/>
      <c r="FM47" s="32"/>
      <c r="FN47" s="32"/>
      <c r="FO47" s="32"/>
      <c r="FP47" s="32"/>
      <c r="FQ47" s="32"/>
      <c r="FR47" s="32"/>
      <c r="FS47" s="32"/>
      <c r="FT47" s="32"/>
      <c r="FU47" s="32"/>
      <c r="FV47" s="32"/>
      <c r="FW47" s="32"/>
      <c r="FX47" s="32"/>
      <c r="FY47" s="32"/>
      <c r="FZ47" s="32"/>
      <c r="GA47" s="32"/>
      <c r="GB47" s="32"/>
      <c r="GC47" s="32"/>
      <c r="GD47" s="32"/>
      <c r="GE47" s="32"/>
      <c r="GF47" s="32"/>
      <c r="GG47" s="32"/>
      <c r="GH47" s="32"/>
      <c r="GI47" s="32"/>
      <c r="GJ47" s="32"/>
      <c r="GK47" s="32"/>
      <c r="GL47" s="32"/>
      <c r="GM47" s="32"/>
      <c r="GN47" s="32"/>
      <c r="GO47" s="32"/>
      <c r="GP47" s="32"/>
      <c r="GQ47" s="32"/>
      <c r="GR47" s="32"/>
      <c r="GS47" s="32"/>
      <c r="GT47" s="32"/>
      <c r="GU47" s="32"/>
      <c r="GV47" s="32"/>
      <c r="GW47" s="32"/>
    </row>
    <row r="48" spans="1:205" x14ac:dyDescent="0.35">
      <c r="A48" s="462" t="str">
        <f>Paramétrage!A306</f>
        <v>Ligne phosphorique 54 JFD (1)</v>
      </c>
      <c r="B48" s="207">
        <f>Paramétrage!H306</f>
        <v>0</v>
      </c>
      <c r="C48" s="32">
        <f>B48</f>
        <v>0</v>
      </c>
      <c r="D48" s="32">
        <f t="shared" si="36"/>
        <v>0</v>
      </c>
      <c r="E48" s="32">
        <f t="shared" ref="E48:AA48" si="38">D48</f>
        <v>0</v>
      </c>
      <c r="F48" s="32">
        <f t="shared" si="38"/>
        <v>0</v>
      </c>
      <c r="G48" s="32">
        <f t="shared" si="38"/>
        <v>0</v>
      </c>
      <c r="H48" s="32">
        <f t="shared" si="38"/>
        <v>0</v>
      </c>
      <c r="I48" s="32">
        <f t="shared" si="38"/>
        <v>0</v>
      </c>
      <c r="J48" s="32">
        <f t="shared" si="38"/>
        <v>0</v>
      </c>
      <c r="K48" s="32">
        <f t="shared" si="38"/>
        <v>0</v>
      </c>
      <c r="L48" s="32">
        <f t="shared" si="38"/>
        <v>0</v>
      </c>
      <c r="M48" s="32">
        <f t="shared" si="38"/>
        <v>0</v>
      </c>
      <c r="N48" s="32">
        <f t="shared" si="38"/>
        <v>0</v>
      </c>
      <c r="O48" s="32">
        <f t="shared" si="38"/>
        <v>0</v>
      </c>
      <c r="P48" s="32">
        <f t="shared" si="38"/>
        <v>0</v>
      </c>
      <c r="Q48" s="32">
        <f t="shared" si="38"/>
        <v>0</v>
      </c>
      <c r="R48" s="32">
        <f t="shared" si="38"/>
        <v>0</v>
      </c>
      <c r="S48" s="32">
        <f t="shared" si="38"/>
        <v>0</v>
      </c>
      <c r="T48" s="32">
        <f t="shared" si="38"/>
        <v>0</v>
      </c>
      <c r="U48" s="32">
        <f t="shared" si="38"/>
        <v>0</v>
      </c>
      <c r="V48" s="32">
        <f t="shared" si="38"/>
        <v>0</v>
      </c>
      <c r="W48" s="32">
        <f t="shared" si="38"/>
        <v>0</v>
      </c>
      <c r="X48" s="32">
        <f t="shared" si="38"/>
        <v>0</v>
      </c>
      <c r="Y48" s="32">
        <f t="shared" si="38"/>
        <v>0</v>
      </c>
      <c r="Z48" s="32">
        <f t="shared" si="38"/>
        <v>0</v>
      </c>
      <c r="AA48" s="32">
        <f t="shared" si="38"/>
        <v>0</v>
      </c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CU48" s="32"/>
      <c r="CV48" s="32"/>
      <c r="CW48" s="32"/>
      <c r="CX48" s="32"/>
      <c r="CY48" s="32"/>
      <c r="CZ48" s="32"/>
      <c r="DA48" s="32"/>
      <c r="DB48" s="32"/>
      <c r="DC48" s="32"/>
      <c r="DD48" s="32"/>
      <c r="DE48" s="32"/>
      <c r="DF48" s="32"/>
      <c r="DG48" s="32"/>
      <c r="DH48" s="32"/>
      <c r="DI48" s="32"/>
      <c r="DJ48" s="32"/>
      <c r="DK48" s="32"/>
      <c r="DL48" s="32"/>
      <c r="DM48" s="32"/>
      <c r="DN48" s="32"/>
      <c r="DO48" s="32"/>
      <c r="DP48" s="32"/>
      <c r="DQ48" s="32"/>
      <c r="DR48" s="32"/>
      <c r="DS48" s="32"/>
      <c r="DT48" s="32"/>
      <c r="DU48" s="32"/>
      <c r="DV48" s="32"/>
      <c r="DW48" s="32"/>
      <c r="DX48" s="32"/>
      <c r="DY48" s="32"/>
      <c r="DZ48" s="32"/>
      <c r="EA48" s="32"/>
      <c r="EB48" s="32"/>
      <c r="EC48" s="32"/>
      <c r="ED48" s="32"/>
      <c r="EE48" s="32"/>
      <c r="EF48" s="32"/>
      <c r="EG48" s="32"/>
      <c r="EH48" s="32"/>
      <c r="EI48" s="32"/>
      <c r="EJ48" s="32"/>
      <c r="EK48" s="32"/>
      <c r="EL48" s="32"/>
      <c r="EM48" s="32"/>
      <c r="EN48" s="32"/>
      <c r="EO48" s="32"/>
      <c r="EP48" s="32"/>
      <c r="EQ48" s="32"/>
      <c r="ER48" s="32"/>
      <c r="ES48" s="32"/>
      <c r="ET48" s="32"/>
      <c r="EU48" s="32"/>
      <c r="EV48" s="32"/>
      <c r="EW48" s="32"/>
      <c r="EX48" s="32"/>
      <c r="EY48" s="32"/>
      <c r="EZ48" s="32"/>
      <c r="FA48" s="32"/>
      <c r="FB48" s="32"/>
      <c r="FC48" s="32"/>
      <c r="FD48" s="32"/>
      <c r="FE48" s="32"/>
      <c r="FF48" s="32"/>
      <c r="FG48" s="32"/>
      <c r="FH48" s="32"/>
      <c r="FI48" s="32"/>
      <c r="FJ48" s="32"/>
      <c r="FK48" s="32"/>
      <c r="FL48" s="32"/>
      <c r="FM48" s="32"/>
      <c r="FN48" s="32"/>
      <c r="FO48" s="32"/>
      <c r="FP48" s="32"/>
      <c r="FQ48" s="32"/>
      <c r="FR48" s="32"/>
      <c r="FS48" s="32"/>
      <c r="FT48" s="32"/>
      <c r="FU48" s="32"/>
      <c r="FV48" s="32"/>
      <c r="FW48" s="32"/>
      <c r="FX48" s="32"/>
      <c r="FY48" s="32"/>
      <c r="FZ48" s="32"/>
      <c r="GA48" s="32"/>
      <c r="GB48" s="32"/>
      <c r="GC48" s="32"/>
      <c r="GD48" s="32"/>
      <c r="GE48" s="32"/>
      <c r="GF48" s="32"/>
      <c r="GG48" s="32"/>
      <c r="GH48" s="32"/>
      <c r="GI48" s="32"/>
      <c r="GJ48" s="32"/>
      <c r="GK48" s="32"/>
      <c r="GL48" s="32"/>
      <c r="GM48" s="32"/>
      <c r="GN48" s="32"/>
      <c r="GO48" s="32"/>
      <c r="GP48" s="32"/>
      <c r="GQ48" s="32"/>
      <c r="GR48" s="32"/>
      <c r="GS48" s="32"/>
      <c r="GT48" s="32"/>
      <c r="GU48" s="32"/>
      <c r="GV48" s="32"/>
      <c r="GW48" s="32"/>
    </row>
    <row r="49" spans="1:205" x14ac:dyDescent="0.35">
      <c r="A49" s="462" t="str">
        <f>Paramétrage!A307</f>
        <v>Ligne phosphorique 54 JFD (2)</v>
      </c>
      <c r="B49" s="207">
        <f>Paramétrage!H307</f>
        <v>0</v>
      </c>
      <c r="C49" s="32">
        <f>B49</f>
        <v>0</v>
      </c>
      <c r="D49" s="32">
        <f t="shared" si="36"/>
        <v>0</v>
      </c>
      <c r="E49" s="32">
        <f t="shared" ref="E49:AA49" si="39">D49</f>
        <v>0</v>
      </c>
      <c r="F49" s="32">
        <f t="shared" si="39"/>
        <v>0</v>
      </c>
      <c r="G49" s="32">
        <f t="shared" si="39"/>
        <v>0</v>
      </c>
      <c r="H49" s="32">
        <f t="shared" si="39"/>
        <v>0</v>
      </c>
      <c r="I49" s="32">
        <f t="shared" si="39"/>
        <v>0</v>
      </c>
      <c r="J49" s="32">
        <f t="shared" si="39"/>
        <v>0</v>
      </c>
      <c r="K49" s="32">
        <f t="shared" si="39"/>
        <v>0</v>
      </c>
      <c r="L49" s="32">
        <f t="shared" si="39"/>
        <v>0</v>
      </c>
      <c r="M49" s="32">
        <f t="shared" si="39"/>
        <v>0</v>
      </c>
      <c r="N49" s="32">
        <f t="shared" si="39"/>
        <v>0</v>
      </c>
      <c r="O49" s="32">
        <f t="shared" si="39"/>
        <v>0</v>
      </c>
      <c r="P49" s="32">
        <f t="shared" si="39"/>
        <v>0</v>
      </c>
      <c r="Q49" s="32">
        <f t="shared" si="39"/>
        <v>0</v>
      </c>
      <c r="R49" s="32">
        <f t="shared" si="39"/>
        <v>0</v>
      </c>
      <c r="S49" s="32">
        <f t="shared" si="39"/>
        <v>0</v>
      </c>
      <c r="T49" s="32">
        <f t="shared" si="39"/>
        <v>0</v>
      </c>
      <c r="U49" s="32">
        <f t="shared" si="39"/>
        <v>0</v>
      </c>
      <c r="V49" s="32">
        <f t="shared" si="39"/>
        <v>0</v>
      </c>
      <c r="W49" s="32">
        <f t="shared" si="39"/>
        <v>0</v>
      </c>
      <c r="X49" s="32">
        <f t="shared" si="39"/>
        <v>0</v>
      </c>
      <c r="Y49" s="32">
        <f t="shared" si="39"/>
        <v>0</v>
      </c>
      <c r="Z49" s="32">
        <f t="shared" si="39"/>
        <v>0</v>
      </c>
      <c r="AA49" s="32">
        <f t="shared" si="39"/>
        <v>0</v>
      </c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  <c r="CW49" s="32"/>
      <c r="CX49" s="32"/>
      <c r="CY49" s="32"/>
      <c r="CZ49" s="32"/>
      <c r="DA49" s="32"/>
      <c r="DB49" s="32"/>
      <c r="DC49" s="32"/>
      <c r="DD49" s="32"/>
      <c r="DE49" s="32"/>
      <c r="DF49" s="32"/>
      <c r="DG49" s="32"/>
      <c r="DH49" s="32"/>
      <c r="DI49" s="32"/>
      <c r="DJ49" s="32"/>
      <c r="DK49" s="32"/>
      <c r="DL49" s="32"/>
      <c r="DM49" s="32"/>
      <c r="DN49" s="32"/>
      <c r="DO49" s="32"/>
      <c r="DP49" s="32"/>
      <c r="DQ49" s="32"/>
      <c r="DR49" s="32"/>
      <c r="DS49" s="32"/>
      <c r="DT49" s="32"/>
      <c r="DU49" s="32"/>
      <c r="DV49" s="32"/>
      <c r="DW49" s="32"/>
      <c r="DX49" s="32"/>
      <c r="DY49" s="32"/>
      <c r="DZ49" s="32"/>
      <c r="EA49" s="32"/>
      <c r="EB49" s="32"/>
      <c r="EC49" s="32"/>
      <c r="ED49" s="32"/>
      <c r="EE49" s="32"/>
      <c r="EF49" s="32"/>
      <c r="EG49" s="32"/>
      <c r="EH49" s="32"/>
      <c r="EI49" s="32"/>
      <c r="EJ49" s="32"/>
      <c r="EK49" s="32"/>
      <c r="EL49" s="32"/>
      <c r="EM49" s="32"/>
      <c r="EN49" s="32"/>
      <c r="EO49" s="32"/>
      <c r="EP49" s="32"/>
      <c r="EQ49" s="32"/>
      <c r="ER49" s="32"/>
      <c r="ES49" s="32"/>
      <c r="ET49" s="32"/>
      <c r="EU49" s="32"/>
      <c r="EV49" s="32"/>
      <c r="EW49" s="32"/>
      <c r="EX49" s="32"/>
      <c r="EY49" s="32"/>
      <c r="EZ49" s="32"/>
      <c r="FA49" s="32"/>
      <c r="FB49" s="32"/>
      <c r="FC49" s="32"/>
      <c r="FD49" s="32"/>
      <c r="FE49" s="32"/>
      <c r="FF49" s="32"/>
      <c r="FG49" s="32"/>
      <c r="FH49" s="32"/>
      <c r="FI49" s="32"/>
      <c r="FJ49" s="32"/>
      <c r="FK49" s="32"/>
      <c r="FL49" s="32"/>
      <c r="FM49" s="32"/>
      <c r="FN49" s="32"/>
      <c r="FO49" s="32"/>
      <c r="FP49" s="32"/>
      <c r="FQ49" s="32"/>
      <c r="FR49" s="32"/>
      <c r="FS49" s="32"/>
      <c r="FT49" s="32"/>
      <c r="FU49" s="32"/>
      <c r="FV49" s="32"/>
      <c r="FW49" s="32"/>
      <c r="FX49" s="32"/>
      <c r="FY49" s="32"/>
      <c r="FZ49" s="32"/>
      <c r="GA49" s="32"/>
      <c r="GB49" s="32"/>
      <c r="GC49" s="32"/>
      <c r="GD49" s="32"/>
      <c r="GE49" s="32"/>
      <c r="GF49" s="32"/>
      <c r="GG49" s="32"/>
      <c r="GH49" s="32"/>
      <c r="GI49" s="32"/>
      <c r="GJ49" s="32"/>
      <c r="GK49" s="32"/>
      <c r="GL49" s="32"/>
      <c r="GM49" s="32"/>
      <c r="GN49" s="32"/>
      <c r="GO49" s="32"/>
      <c r="GP49" s="32"/>
      <c r="GQ49" s="32"/>
      <c r="GR49" s="32"/>
      <c r="GS49" s="32"/>
      <c r="GT49" s="32"/>
      <c r="GU49" s="32"/>
      <c r="GV49" s="32"/>
      <c r="GW49" s="32"/>
    </row>
    <row r="50" spans="1:205" x14ac:dyDescent="0.35">
      <c r="A50" s="462" t="str">
        <f>Paramétrage!A308</f>
        <v>Ligne phosphorique 54 JFD (3)</v>
      </c>
      <c r="B50" s="207">
        <f>Paramétrage!H308</f>
        <v>0</v>
      </c>
      <c r="C50" s="32">
        <v>0.5</v>
      </c>
      <c r="D50" s="32">
        <f t="shared" si="36"/>
        <v>0.5</v>
      </c>
      <c r="E50" s="32">
        <f t="shared" ref="E50:AA50" si="40">D50</f>
        <v>0.5</v>
      </c>
      <c r="F50" s="32">
        <f t="shared" si="40"/>
        <v>0.5</v>
      </c>
      <c r="G50" s="32">
        <f t="shared" si="40"/>
        <v>0.5</v>
      </c>
      <c r="H50" s="32">
        <f t="shared" si="40"/>
        <v>0.5</v>
      </c>
      <c r="I50" s="32">
        <f t="shared" si="40"/>
        <v>0.5</v>
      </c>
      <c r="J50" s="32">
        <f t="shared" si="40"/>
        <v>0.5</v>
      </c>
      <c r="K50" s="32">
        <f t="shared" si="40"/>
        <v>0.5</v>
      </c>
      <c r="L50" s="32">
        <f t="shared" si="40"/>
        <v>0.5</v>
      </c>
      <c r="M50" s="32">
        <f t="shared" si="40"/>
        <v>0.5</v>
      </c>
      <c r="N50" s="32">
        <f t="shared" si="40"/>
        <v>0.5</v>
      </c>
      <c r="O50" s="32">
        <f t="shared" si="40"/>
        <v>0.5</v>
      </c>
      <c r="P50" s="32">
        <f t="shared" si="40"/>
        <v>0.5</v>
      </c>
      <c r="Q50" s="32">
        <f t="shared" si="40"/>
        <v>0.5</v>
      </c>
      <c r="R50" s="32">
        <f t="shared" si="40"/>
        <v>0.5</v>
      </c>
      <c r="S50" s="32">
        <f t="shared" si="40"/>
        <v>0.5</v>
      </c>
      <c r="T50" s="32">
        <f t="shared" si="40"/>
        <v>0.5</v>
      </c>
      <c r="U50" s="32">
        <f t="shared" si="40"/>
        <v>0.5</v>
      </c>
      <c r="V50" s="32">
        <f t="shared" si="40"/>
        <v>0.5</v>
      </c>
      <c r="W50" s="32">
        <f t="shared" si="40"/>
        <v>0.5</v>
      </c>
      <c r="X50" s="32">
        <f t="shared" si="40"/>
        <v>0.5</v>
      </c>
      <c r="Y50" s="32">
        <f t="shared" si="40"/>
        <v>0.5</v>
      </c>
      <c r="Z50" s="32">
        <f t="shared" si="40"/>
        <v>0.5</v>
      </c>
      <c r="AA50" s="32">
        <f t="shared" si="40"/>
        <v>0.5</v>
      </c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CU50" s="32"/>
      <c r="CV50" s="32"/>
      <c r="CW50" s="32"/>
      <c r="CX50" s="32"/>
      <c r="CY50" s="32"/>
      <c r="CZ50" s="32"/>
      <c r="DA50" s="32"/>
      <c r="DB50" s="32"/>
      <c r="DC50" s="32"/>
      <c r="DD50" s="32"/>
      <c r="DE50" s="32"/>
      <c r="DF50" s="32"/>
      <c r="DG50" s="32"/>
      <c r="DH50" s="32"/>
      <c r="DI50" s="32"/>
      <c r="DJ50" s="32"/>
      <c r="DK50" s="32"/>
      <c r="DL50" s="32"/>
      <c r="DM50" s="32"/>
      <c r="DN50" s="32"/>
      <c r="DO50" s="32"/>
      <c r="DP50" s="32"/>
      <c r="DQ50" s="32"/>
      <c r="DR50" s="32"/>
      <c r="DS50" s="32"/>
      <c r="DT50" s="32"/>
      <c r="DU50" s="32"/>
      <c r="DV50" s="32"/>
      <c r="DW50" s="32"/>
      <c r="DX50" s="32"/>
      <c r="DY50" s="32"/>
      <c r="DZ50" s="32"/>
      <c r="EA50" s="32"/>
      <c r="EB50" s="32"/>
      <c r="EC50" s="32"/>
      <c r="ED50" s="32"/>
      <c r="EE50" s="32"/>
      <c r="EF50" s="32"/>
      <c r="EG50" s="32"/>
      <c r="EH50" s="32"/>
      <c r="EI50" s="32"/>
      <c r="EJ50" s="32"/>
      <c r="EK50" s="32"/>
      <c r="EL50" s="32"/>
      <c r="EM50" s="32"/>
      <c r="EN50" s="32"/>
      <c r="EO50" s="32"/>
      <c r="EP50" s="32"/>
      <c r="EQ50" s="32"/>
      <c r="ER50" s="32"/>
      <c r="ES50" s="32"/>
      <c r="ET50" s="32"/>
      <c r="EU50" s="32"/>
      <c r="EV50" s="32"/>
      <c r="EW50" s="32"/>
      <c r="EX50" s="32"/>
      <c r="EY50" s="32"/>
      <c r="EZ50" s="32"/>
      <c r="FA50" s="32"/>
      <c r="FB50" s="32"/>
      <c r="FC50" s="32"/>
      <c r="FD50" s="32"/>
      <c r="FE50" s="32"/>
      <c r="FF50" s="32"/>
      <c r="FG50" s="32"/>
      <c r="FH50" s="32"/>
      <c r="FI50" s="32"/>
      <c r="FJ50" s="32"/>
      <c r="FK50" s="32"/>
      <c r="FL50" s="32"/>
      <c r="FM50" s="32"/>
      <c r="FN50" s="32"/>
      <c r="FO50" s="32"/>
      <c r="FP50" s="32"/>
      <c r="FQ50" s="32"/>
      <c r="FR50" s="32"/>
      <c r="FS50" s="32"/>
      <c r="FT50" s="32"/>
      <c r="FU50" s="32"/>
      <c r="FV50" s="32"/>
      <c r="FW50" s="32"/>
      <c r="FX50" s="32"/>
      <c r="FY50" s="32"/>
      <c r="FZ50" s="32"/>
      <c r="GA50" s="32"/>
      <c r="GB50" s="32"/>
      <c r="GC50" s="32"/>
      <c r="GD50" s="32"/>
      <c r="GE50" s="32"/>
      <c r="GF50" s="32"/>
      <c r="GG50" s="32"/>
      <c r="GH50" s="32"/>
      <c r="GI50" s="32"/>
      <c r="GJ50" s="32"/>
      <c r="GK50" s="32"/>
      <c r="GL50" s="32"/>
      <c r="GM50" s="32"/>
      <c r="GN50" s="32"/>
      <c r="GO50" s="32"/>
      <c r="GP50" s="32"/>
      <c r="GQ50" s="32"/>
      <c r="GR50" s="32"/>
      <c r="GS50" s="32"/>
      <c r="GT50" s="32"/>
      <c r="GU50" s="32"/>
      <c r="GV50" s="32"/>
      <c r="GW50" s="32"/>
    </row>
    <row r="51" spans="1:205" x14ac:dyDescent="0.35">
      <c r="A51" s="462" t="str">
        <f>Paramétrage!H105</f>
        <v>Ligne JFD d'engrais</v>
      </c>
      <c r="B51" s="207">
        <f>Paramétrage!I105</f>
        <v>0</v>
      </c>
      <c r="C51" s="32">
        <v>0.5</v>
      </c>
      <c r="D51" s="32">
        <f t="shared" si="36"/>
        <v>0.5</v>
      </c>
      <c r="E51" s="32">
        <f t="shared" ref="E51:AA51" si="41">D51</f>
        <v>0.5</v>
      </c>
      <c r="F51" s="32">
        <f t="shared" si="41"/>
        <v>0.5</v>
      </c>
      <c r="G51" s="32">
        <f t="shared" si="41"/>
        <v>0.5</v>
      </c>
      <c r="H51" s="32">
        <f t="shared" si="41"/>
        <v>0.5</v>
      </c>
      <c r="I51" s="32">
        <f t="shared" si="41"/>
        <v>0.5</v>
      </c>
      <c r="J51" s="32">
        <f t="shared" si="41"/>
        <v>0.5</v>
      </c>
      <c r="K51" s="32">
        <f t="shared" si="41"/>
        <v>0.5</v>
      </c>
      <c r="L51" s="32">
        <f t="shared" si="41"/>
        <v>0.5</v>
      </c>
      <c r="M51" s="32">
        <f t="shared" si="41"/>
        <v>0.5</v>
      </c>
      <c r="N51" s="32">
        <f t="shared" si="41"/>
        <v>0.5</v>
      </c>
      <c r="O51" s="32">
        <f t="shared" si="41"/>
        <v>0.5</v>
      </c>
      <c r="P51" s="32">
        <f t="shared" si="41"/>
        <v>0.5</v>
      </c>
      <c r="Q51" s="32">
        <f t="shared" si="41"/>
        <v>0.5</v>
      </c>
      <c r="R51" s="32">
        <f t="shared" si="41"/>
        <v>0.5</v>
      </c>
      <c r="S51" s="32">
        <f t="shared" si="41"/>
        <v>0.5</v>
      </c>
      <c r="T51" s="32">
        <f t="shared" si="41"/>
        <v>0.5</v>
      </c>
      <c r="U51" s="32">
        <f t="shared" si="41"/>
        <v>0.5</v>
      </c>
      <c r="V51" s="32">
        <f t="shared" si="41"/>
        <v>0.5</v>
      </c>
      <c r="W51" s="32">
        <f t="shared" si="41"/>
        <v>0.5</v>
      </c>
      <c r="X51" s="32">
        <f t="shared" si="41"/>
        <v>0.5</v>
      </c>
      <c r="Y51" s="32">
        <f t="shared" si="41"/>
        <v>0.5</v>
      </c>
      <c r="Z51" s="32">
        <f t="shared" si="41"/>
        <v>0.5</v>
      </c>
      <c r="AA51" s="32">
        <f t="shared" si="41"/>
        <v>0.5</v>
      </c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2"/>
      <c r="CV51" s="32"/>
      <c r="CW51" s="32"/>
      <c r="CX51" s="32"/>
      <c r="CY51" s="32"/>
      <c r="CZ51" s="32"/>
      <c r="DA51" s="32"/>
      <c r="DB51" s="32"/>
      <c r="DC51" s="32"/>
      <c r="DD51" s="32"/>
      <c r="DE51" s="32"/>
      <c r="DF51" s="32"/>
      <c r="DG51" s="32"/>
      <c r="DH51" s="32"/>
      <c r="DI51" s="32"/>
      <c r="DJ51" s="32"/>
      <c r="DK51" s="32"/>
      <c r="DL51" s="32"/>
      <c r="DM51" s="32"/>
      <c r="DN51" s="32"/>
      <c r="DO51" s="32"/>
      <c r="DP51" s="32"/>
      <c r="DQ51" s="32"/>
      <c r="DR51" s="32"/>
      <c r="DS51" s="32"/>
      <c r="DT51" s="32"/>
      <c r="DU51" s="32"/>
      <c r="DV51" s="32"/>
      <c r="DW51" s="32"/>
      <c r="DX51" s="32"/>
      <c r="DY51" s="32"/>
      <c r="DZ51" s="32"/>
      <c r="EA51" s="32"/>
      <c r="EB51" s="32"/>
      <c r="EC51" s="32"/>
      <c r="ED51" s="32"/>
      <c r="EE51" s="32"/>
      <c r="EF51" s="32"/>
      <c r="EG51" s="32"/>
      <c r="EH51" s="32"/>
      <c r="EI51" s="32"/>
      <c r="EJ51" s="32"/>
      <c r="EK51" s="32"/>
      <c r="EL51" s="32"/>
      <c r="EM51" s="32"/>
      <c r="EN51" s="32"/>
      <c r="EO51" s="32"/>
      <c r="EP51" s="32"/>
      <c r="EQ51" s="32"/>
      <c r="ER51" s="32"/>
      <c r="ES51" s="32"/>
      <c r="ET51" s="32"/>
      <c r="EU51" s="32"/>
      <c r="EV51" s="32"/>
      <c r="EW51" s="32"/>
      <c r="EX51" s="32"/>
      <c r="EY51" s="32"/>
      <c r="EZ51" s="32"/>
      <c r="FA51" s="32"/>
      <c r="FB51" s="32"/>
      <c r="FC51" s="32"/>
      <c r="FD51" s="32"/>
      <c r="FE51" s="32"/>
      <c r="FF51" s="32"/>
      <c r="FG51" s="32"/>
      <c r="FH51" s="32"/>
      <c r="FI51" s="32"/>
      <c r="FJ51" s="32"/>
      <c r="FK51" s="32"/>
      <c r="FL51" s="32"/>
      <c r="FM51" s="32"/>
      <c r="FN51" s="32"/>
      <c r="FO51" s="32"/>
      <c r="FP51" s="32"/>
      <c r="FQ51" s="32"/>
      <c r="FR51" s="32"/>
      <c r="FS51" s="32"/>
      <c r="FT51" s="32"/>
      <c r="FU51" s="32"/>
      <c r="FV51" s="32"/>
      <c r="FW51" s="32"/>
      <c r="FX51" s="32"/>
      <c r="FY51" s="32"/>
      <c r="FZ51" s="32"/>
      <c r="GA51" s="32"/>
      <c r="GB51" s="32"/>
      <c r="GC51" s="32"/>
      <c r="GD51" s="32"/>
      <c r="GE51" s="32"/>
      <c r="GF51" s="32"/>
      <c r="GG51" s="32"/>
      <c r="GH51" s="32"/>
      <c r="GI51" s="32"/>
      <c r="GJ51" s="32"/>
      <c r="GK51" s="32"/>
      <c r="GL51" s="32"/>
      <c r="GM51" s="32"/>
      <c r="GN51" s="32"/>
      <c r="GO51" s="32"/>
      <c r="GP51" s="32"/>
      <c r="GQ51" s="32"/>
      <c r="GR51" s="32"/>
      <c r="GS51" s="32"/>
      <c r="GT51" s="32"/>
      <c r="GU51" s="32"/>
      <c r="GV51" s="32"/>
      <c r="GW51" s="32"/>
    </row>
    <row r="52" spans="1:205" x14ac:dyDescent="0.35">
      <c r="A52" s="504" t="str">
        <f>Paramétrage!A237</f>
        <v>Ligne sulfurique (JFF)</v>
      </c>
      <c r="B52" s="207">
        <f>Paramétrage!K237</f>
        <v>0</v>
      </c>
      <c r="C52">
        <f>+B52</f>
        <v>0</v>
      </c>
      <c r="D52" s="32">
        <f t="shared" si="36"/>
        <v>0</v>
      </c>
      <c r="E52" s="32">
        <f t="shared" ref="E52:E58" si="42">D52</f>
        <v>0</v>
      </c>
      <c r="F52" s="32">
        <f t="shared" ref="F52:F58" si="43">E52</f>
        <v>0</v>
      </c>
      <c r="G52" s="32">
        <f t="shared" ref="G52:G58" si="44">F52</f>
        <v>0</v>
      </c>
      <c r="H52" s="32">
        <f t="shared" ref="H52:H58" si="45">G52</f>
        <v>0</v>
      </c>
      <c r="I52" s="32">
        <f t="shared" ref="I52:I58" si="46">H52</f>
        <v>0</v>
      </c>
      <c r="J52" s="32">
        <f t="shared" ref="J52:J58" si="47">I52</f>
        <v>0</v>
      </c>
      <c r="K52" s="32">
        <f t="shared" ref="K52:K58" si="48">J52</f>
        <v>0</v>
      </c>
      <c r="L52" s="32">
        <f t="shared" ref="L52:L58" si="49">K52</f>
        <v>0</v>
      </c>
      <c r="M52" s="32">
        <f t="shared" ref="M52:M58" si="50">L52</f>
        <v>0</v>
      </c>
      <c r="N52" s="32">
        <f t="shared" ref="N52:N58" si="51">M52</f>
        <v>0</v>
      </c>
      <c r="O52" s="32">
        <f t="shared" ref="O52:O58" si="52">N52</f>
        <v>0</v>
      </c>
      <c r="P52" s="32">
        <f t="shared" ref="P52:P58" si="53">O52</f>
        <v>0</v>
      </c>
      <c r="Q52" s="32">
        <f t="shared" ref="Q52:Q58" si="54">P52</f>
        <v>0</v>
      </c>
      <c r="R52" s="32">
        <f t="shared" ref="R52:R58" si="55">Q52</f>
        <v>0</v>
      </c>
      <c r="S52" s="32">
        <f t="shared" ref="S52:S58" si="56">R52</f>
        <v>0</v>
      </c>
      <c r="T52" s="32">
        <f t="shared" ref="T52:T58" si="57">S52</f>
        <v>0</v>
      </c>
      <c r="U52" s="32">
        <f t="shared" ref="U52:U58" si="58">T52</f>
        <v>0</v>
      </c>
      <c r="V52" s="32">
        <f t="shared" ref="V52:V58" si="59">U52</f>
        <v>0</v>
      </c>
      <c r="W52" s="32">
        <f t="shared" ref="W52:W58" si="60">V52</f>
        <v>0</v>
      </c>
      <c r="X52" s="32">
        <f t="shared" ref="X52:X58" si="61">W52</f>
        <v>0</v>
      </c>
      <c r="Y52" s="32">
        <f t="shared" ref="Y52:Y58" si="62">X52</f>
        <v>0</v>
      </c>
      <c r="Z52" s="32">
        <f t="shared" ref="Z52:Z58" si="63">Y52</f>
        <v>0</v>
      </c>
      <c r="AA52" s="32">
        <f t="shared" ref="AA52:AA58" si="64">Z52</f>
        <v>0</v>
      </c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</row>
    <row r="53" spans="1:205" x14ac:dyDescent="0.35">
      <c r="A53" s="504" t="str">
        <f>Paramétrage!A264</f>
        <v>Ligne phosphorique 29 (JFF)</v>
      </c>
      <c r="B53" s="207">
        <f>Paramétrage!K264</f>
        <v>0</v>
      </c>
      <c r="C53">
        <f t="shared" ref="C53:C64" si="65">+B53</f>
        <v>0</v>
      </c>
      <c r="D53" s="32">
        <f t="shared" si="36"/>
        <v>0</v>
      </c>
      <c r="E53" s="32">
        <f t="shared" si="42"/>
        <v>0</v>
      </c>
      <c r="F53" s="32">
        <f t="shared" si="43"/>
        <v>0</v>
      </c>
      <c r="G53" s="32">
        <f t="shared" si="44"/>
        <v>0</v>
      </c>
      <c r="H53" s="32">
        <f t="shared" si="45"/>
        <v>0</v>
      </c>
      <c r="I53" s="32">
        <f t="shared" si="46"/>
        <v>0</v>
      </c>
      <c r="J53" s="32">
        <f t="shared" si="47"/>
        <v>0</v>
      </c>
      <c r="K53" s="32">
        <f t="shared" si="48"/>
        <v>0</v>
      </c>
      <c r="L53" s="32">
        <f t="shared" si="49"/>
        <v>0</v>
      </c>
      <c r="M53" s="32">
        <f t="shared" si="50"/>
        <v>0</v>
      </c>
      <c r="N53" s="32">
        <f t="shared" si="51"/>
        <v>0</v>
      </c>
      <c r="O53" s="32">
        <f t="shared" si="52"/>
        <v>0</v>
      </c>
      <c r="P53" s="32">
        <f t="shared" si="53"/>
        <v>0</v>
      </c>
      <c r="Q53" s="32">
        <f t="shared" si="54"/>
        <v>0</v>
      </c>
      <c r="R53" s="32">
        <f t="shared" si="55"/>
        <v>0</v>
      </c>
      <c r="S53" s="32">
        <f t="shared" si="56"/>
        <v>0</v>
      </c>
      <c r="T53" s="32">
        <f t="shared" si="57"/>
        <v>0</v>
      </c>
      <c r="U53" s="32">
        <f t="shared" si="58"/>
        <v>0</v>
      </c>
      <c r="V53" s="32">
        <f t="shared" si="59"/>
        <v>0</v>
      </c>
      <c r="W53" s="32">
        <f t="shared" si="60"/>
        <v>0</v>
      </c>
      <c r="X53" s="32">
        <f t="shared" si="61"/>
        <v>0</v>
      </c>
      <c r="Y53" s="32">
        <f t="shared" si="62"/>
        <v>0</v>
      </c>
      <c r="Z53" s="32">
        <f t="shared" si="63"/>
        <v>0</v>
      </c>
      <c r="AA53" s="32">
        <f t="shared" si="64"/>
        <v>0</v>
      </c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</row>
    <row r="54" spans="1:205" x14ac:dyDescent="0.35">
      <c r="A54" s="504" t="str">
        <f>Paramétrage!A311</f>
        <v>Ligne phosphorique 54 JFF (1)</v>
      </c>
      <c r="B54" s="207">
        <f>Paramétrage!H311</f>
        <v>0</v>
      </c>
      <c r="C54">
        <f t="shared" si="65"/>
        <v>0</v>
      </c>
      <c r="D54" s="32">
        <f t="shared" si="36"/>
        <v>0</v>
      </c>
      <c r="E54" s="32">
        <f t="shared" si="42"/>
        <v>0</v>
      </c>
      <c r="F54" s="32">
        <f t="shared" si="43"/>
        <v>0</v>
      </c>
      <c r="G54" s="32">
        <f t="shared" si="44"/>
        <v>0</v>
      </c>
      <c r="H54" s="32">
        <f t="shared" si="45"/>
        <v>0</v>
      </c>
      <c r="I54" s="32">
        <f t="shared" si="46"/>
        <v>0</v>
      </c>
      <c r="J54" s="32">
        <f t="shared" si="47"/>
        <v>0</v>
      </c>
      <c r="K54" s="32">
        <f t="shared" si="48"/>
        <v>0</v>
      </c>
      <c r="L54" s="32">
        <f t="shared" si="49"/>
        <v>0</v>
      </c>
      <c r="M54" s="32">
        <f t="shared" si="50"/>
        <v>0</v>
      </c>
      <c r="N54" s="32">
        <f t="shared" si="51"/>
        <v>0</v>
      </c>
      <c r="O54" s="32">
        <f t="shared" si="52"/>
        <v>0</v>
      </c>
      <c r="P54" s="32">
        <f t="shared" si="53"/>
        <v>0</v>
      </c>
      <c r="Q54" s="32">
        <f t="shared" si="54"/>
        <v>0</v>
      </c>
      <c r="R54" s="32">
        <f t="shared" si="55"/>
        <v>0</v>
      </c>
      <c r="S54" s="32">
        <f t="shared" si="56"/>
        <v>0</v>
      </c>
      <c r="T54" s="32">
        <f t="shared" si="57"/>
        <v>0</v>
      </c>
      <c r="U54" s="32">
        <f t="shared" si="58"/>
        <v>0</v>
      </c>
      <c r="V54" s="32">
        <f t="shared" si="59"/>
        <v>0</v>
      </c>
      <c r="W54" s="32">
        <f t="shared" si="60"/>
        <v>0</v>
      </c>
      <c r="X54" s="32">
        <f t="shared" si="61"/>
        <v>0</v>
      </c>
      <c r="Y54" s="32">
        <f t="shared" si="62"/>
        <v>0</v>
      </c>
      <c r="Z54" s="32">
        <f t="shared" si="63"/>
        <v>0</v>
      </c>
      <c r="AA54" s="32">
        <f t="shared" si="64"/>
        <v>0</v>
      </c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</row>
    <row r="55" spans="1:205" x14ac:dyDescent="0.35">
      <c r="A55" s="504" t="str">
        <f>Paramétrage!A312</f>
        <v>Ligne phosphorique 54 JFF (2)</v>
      </c>
      <c r="B55" s="207">
        <f>Paramétrage!H312</f>
        <v>0</v>
      </c>
      <c r="C55">
        <f t="shared" si="65"/>
        <v>0</v>
      </c>
      <c r="D55" s="32">
        <f t="shared" si="36"/>
        <v>0</v>
      </c>
      <c r="E55" s="32">
        <f t="shared" si="42"/>
        <v>0</v>
      </c>
      <c r="F55" s="32">
        <f t="shared" si="43"/>
        <v>0</v>
      </c>
      <c r="G55" s="32">
        <f t="shared" si="44"/>
        <v>0</v>
      </c>
      <c r="H55" s="32">
        <f t="shared" si="45"/>
        <v>0</v>
      </c>
      <c r="I55" s="32">
        <f t="shared" si="46"/>
        <v>0</v>
      </c>
      <c r="J55" s="32">
        <f t="shared" si="47"/>
        <v>0</v>
      </c>
      <c r="K55" s="32">
        <f t="shared" si="48"/>
        <v>0</v>
      </c>
      <c r="L55" s="32">
        <f t="shared" si="49"/>
        <v>0</v>
      </c>
      <c r="M55" s="32">
        <f t="shared" si="50"/>
        <v>0</v>
      </c>
      <c r="N55" s="32">
        <f t="shared" si="51"/>
        <v>0</v>
      </c>
      <c r="O55" s="32">
        <f t="shared" si="52"/>
        <v>0</v>
      </c>
      <c r="P55" s="32">
        <f t="shared" si="53"/>
        <v>0</v>
      </c>
      <c r="Q55" s="32">
        <f t="shared" si="54"/>
        <v>0</v>
      </c>
      <c r="R55" s="32">
        <f t="shared" si="55"/>
        <v>0</v>
      </c>
      <c r="S55" s="32">
        <f t="shared" si="56"/>
        <v>0</v>
      </c>
      <c r="T55" s="32">
        <f t="shared" si="57"/>
        <v>0</v>
      </c>
      <c r="U55" s="32">
        <f t="shared" si="58"/>
        <v>0</v>
      </c>
      <c r="V55" s="32">
        <f t="shared" si="59"/>
        <v>0</v>
      </c>
      <c r="W55" s="32">
        <f t="shared" si="60"/>
        <v>0</v>
      </c>
      <c r="X55" s="32">
        <f t="shared" si="61"/>
        <v>0</v>
      </c>
      <c r="Y55" s="32">
        <f t="shared" si="62"/>
        <v>0</v>
      </c>
      <c r="Z55" s="32">
        <f t="shared" si="63"/>
        <v>0</v>
      </c>
      <c r="AA55" s="32">
        <f t="shared" si="64"/>
        <v>0</v>
      </c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</row>
    <row r="56" spans="1:205" x14ac:dyDescent="0.35">
      <c r="A56" s="504" t="str">
        <f>Paramétrage!A313</f>
        <v>Ligne phosphorique 54 JFF (3)</v>
      </c>
      <c r="B56" s="207">
        <f>Paramétrage!H313</f>
        <v>0</v>
      </c>
      <c r="C56">
        <f t="shared" si="65"/>
        <v>0</v>
      </c>
      <c r="D56" s="32">
        <f t="shared" si="36"/>
        <v>0</v>
      </c>
      <c r="E56" s="32">
        <f t="shared" si="42"/>
        <v>0</v>
      </c>
      <c r="F56" s="32">
        <f t="shared" si="43"/>
        <v>0</v>
      </c>
      <c r="G56" s="32">
        <f t="shared" si="44"/>
        <v>0</v>
      </c>
      <c r="H56" s="32">
        <f t="shared" si="45"/>
        <v>0</v>
      </c>
      <c r="I56" s="32">
        <f t="shared" si="46"/>
        <v>0</v>
      </c>
      <c r="J56" s="32">
        <f t="shared" si="47"/>
        <v>0</v>
      </c>
      <c r="K56" s="32">
        <f t="shared" si="48"/>
        <v>0</v>
      </c>
      <c r="L56" s="32">
        <f t="shared" si="49"/>
        <v>0</v>
      </c>
      <c r="M56" s="32">
        <f t="shared" si="50"/>
        <v>0</v>
      </c>
      <c r="N56" s="32">
        <f t="shared" si="51"/>
        <v>0</v>
      </c>
      <c r="O56" s="32">
        <f t="shared" si="52"/>
        <v>0</v>
      </c>
      <c r="P56" s="32">
        <f t="shared" si="53"/>
        <v>0</v>
      </c>
      <c r="Q56" s="32">
        <f t="shared" si="54"/>
        <v>0</v>
      </c>
      <c r="R56" s="32">
        <f t="shared" si="55"/>
        <v>0</v>
      </c>
      <c r="S56" s="32">
        <f t="shared" si="56"/>
        <v>0</v>
      </c>
      <c r="T56" s="32">
        <f t="shared" si="57"/>
        <v>0</v>
      </c>
      <c r="U56" s="32">
        <f t="shared" si="58"/>
        <v>0</v>
      </c>
      <c r="V56" s="32">
        <f t="shared" si="59"/>
        <v>0</v>
      </c>
      <c r="W56" s="32">
        <f t="shared" si="60"/>
        <v>0</v>
      </c>
      <c r="X56" s="32">
        <f t="shared" si="61"/>
        <v>0</v>
      </c>
      <c r="Y56" s="32">
        <f t="shared" si="62"/>
        <v>0</v>
      </c>
      <c r="Z56" s="32">
        <f t="shared" si="63"/>
        <v>0</v>
      </c>
      <c r="AA56" s="32">
        <f t="shared" si="64"/>
        <v>0</v>
      </c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</row>
    <row r="57" spans="1:205" x14ac:dyDescent="0.35">
      <c r="A57" s="504" t="str">
        <f>Paramétrage!H106</f>
        <v>Ligne JFF d'engrais 1</v>
      </c>
      <c r="B57" s="207">
        <f>Paramétrage!I106</f>
        <v>0</v>
      </c>
      <c r="C57">
        <f t="shared" si="65"/>
        <v>0</v>
      </c>
      <c r="D57" s="32">
        <f t="shared" si="36"/>
        <v>0</v>
      </c>
      <c r="E57" s="32">
        <f t="shared" si="42"/>
        <v>0</v>
      </c>
      <c r="F57" s="32">
        <f t="shared" si="43"/>
        <v>0</v>
      </c>
      <c r="G57" s="32">
        <f t="shared" si="44"/>
        <v>0</v>
      </c>
      <c r="H57" s="32">
        <f t="shared" si="45"/>
        <v>0</v>
      </c>
      <c r="I57" s="32">
        <f t="shared" si="46"/>
        <v>0</v>
      </c>
      <c r="J57" s="32">
        <f t="shared" si="47"/>
        <v>0</v>
      </c>
      <c r="K57" s="32">
        <f t="shared" si="48"/>
        <v>0</v>
      </c>
      <c r="L57" s="32">
        <f t="shared" si="49"/>
        <v>0</v>
      </c>
      <c r="M57" s="32">
        <f t="shared" si="50"/>
        <v>0</v>
      </c>
      <c r="N57" s="32">
        <f t="shared" si="51"/>
        <v>0</v>
      </c>
      <c r="O57" s="32">
        <f t="shared" si="52"/>
        <v>0</v>
      </c>
      <c r="P57" s="32">
        <f t="shared" si="53"/>
        <v>0</v>
      </c>
      <c r="Q57" s="32">
        <f t="shared" si="54"/>
        <v>0</v>
      </c>
      <c r="R57" s="32">
        <f t="shared" si="55"/>
        <v>0</v>
      </c>
      <c r="S57" s="32">
        <f t="shared" si="56"/>
        <v>0</v>
      </c>
      <c r="T57" s="32">
        <f t="shared" si="57"/>
        <v>0</v>
      </c>
      <c r="U57" s="32">
        <f t="shared" si="58"/>
        <v>0</v>
      </c>
      <c r="V57" s="32">
        <f t="shared" si="59"/>
        <v>0</v>
      </c>
      <c r="W57" s="32">
        <f t="shared" si="60"/>
        <v>0</v>
      </c>
      <c r="X57" s="32">
        <f t="shared" si="61"/>
        <v>0</v>
      </c>
      <c r="Y57" s="32">
        <f t="shared" si="62"/>
        <v>0</v>
      </c>
      <c r="Z57" s="32">
        <f t="shared" si="63"/>
        <v>0</v>
      </c>
      <c r="AA57" s="32">
        <f t="shared" si="64"/>
        <v>0</v>
      </c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</row>
    <row r="58" spans="1:205" x14ac:dyDescent="0.35">
      <c r="A58" s="504" t="str">
        <f>Paramétrage!H107</f>
        <v>Ligne JFF d'engrais 2</v>
      </c>
      <c r="B58" s="207">
        <f>Paramétrage!I107</f>
        <v>0</v>
      </c>
      <c r="C58">
        <f t="shared" si="65"/>
        <v>0</v>
      </c>
      <c r="D58" s="32">
        <f t="shared" si="36"/>
        <v>0</v>
      </c>
      <c r="E58" s="32">
        <f t="shared" si="42"/>
        <v>0</v>
      </c>
      <c r="F58" s="32">
        <f t="shared" si="43"/>
        <v>0</v>
      </c>
      <c r="G58" s="32">
        <f t="shared" si="44"/>
        <v>0</v>
      </c>
      <c r="H58" s="32">
        <f t="shared" si="45"/>
        <v>0</v>
      </c>
      <c r="I58" s="32">
        <f t="shared" si="46"/>
        <v>0</v>
      </c>
      <c r="J58" s="32">
        <f t="shared" si="47"/>
        <v>0</v>
      </c>
      <c r="K58" s="32">
        <f t="shared" si="48"/>
        <v>0</v>
      </c>
      <c r="L58" s="32">
        <f t="shared" si="49"/>
        <v>0</v>
      </c>
      <c r="M58" s="32">
        <f t="shared" si="50"/>
        <v>0</v>
      </c>
      <c r="N58" s="32">
        <f t="shared" si="51"/>
        <v>0</v>
      </c>
      <c r="O58" s="32">
        <f t="shared" si="52"/>
        <v>0</v>
      </c>
      <c r="P58" s="32">
        <f t="shared" si="53"/>
        <v>0</v>
      </c>
      <c r="Q58" s="32">
        <f t="shared" si="54"/>
        <v>0</v>
      </c>
      <c r="R58" s="32">
        <f t="shared" si="55"/>
        <v>0</v>
      </c>
      <c r="S58" s="32">
        <f t="shared" si="56"/>
        <v>0</v>
      </c>
      <c r="T58" s="32">
        <f t="shared" si="57"/>
        <v>0</v>
      </c>
      <c r="U58" s="32">
        <f t="shared" si="58"/>
        <v>0</v>
      </c>
      <c r="V58" s="32">
        <f t="shared" si="59"/>
        <v>0</v>
      </c>
      <c r="W58" s="32">
        <f t="shared" si="60"/>
        <v>0</v>
      </c>
      <c r="X58" s="32">
        <f t="shared" si="61"/>
        <v>0</v>
      </c>
      <c r="Y58" s="32">
        <f t="shared" si="62"/>
        <v>0</v>
      </c>
      <c r="Z58" s="32">
        <f t="shared" si="63"/>
        <v>0</v>
      </c>
      <c r="AA58" s="32">
        <f t="shared" si="64"/>
        <v>0</v>
      </c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</row>
    <row r="59" spans="1:205" x14ac:dyDescent="0.35">
      <c r="A59" s="508" t="str">
        <f>Paramétrage!A239</f>
        <v>Ligne sulfurique (JFO)</v>
      </c>
      <c r="B59" s="207">
        <f>Paramétrage!K239</f>
        <v>0</v>
      </c>
      <c r="C59">
        <f t="shared" si="65"/>
        <v>0</v>
      </c>
      <c r="D59" s="32">
        <f t="shared" ref="D59:D64" si="66">C59</f>
        <v>0</v>
      </c>
      <c r="E59" s="32">
        <f t="shared" ref="E59:E64" si="67">D59</f>
        <v>0</v>
      </c>
      <c r="F59" s="32">
        <f t="shared" ref="F59:F64" si="68">E59</f>
        <v>0</v>
      </c>
      <c r="G59" s="32">
        <f t="shared" ref="G59:G64" si="69">F59</f>
        <v>0</v>
      </c>
      <c r="H59" s="32">
        <f t="shared" ref="H59:H64" si="70">G59</f>
        <v>0</v>
      </c>
      <c r="I59" s="32">
        <f t="shared" ref="I59:I64" si="71">H59</f>
        <v>0</v>
      </c>
      <c r="J59" s="32">
        <f t="shared" ref="J59:J64" si="72">I59</f>
        <v>0</v>
      </c>
      <c r="K59" s="32">
        <f t="shared" ref="K59:K64" si="73">J59</f>
        <v>0</v>
      </c>
      <c r="L59" s="32">
        <f t="shared" ref="L59:L64" si="74">K59</f>
        <v>0</v>
      </c>
      <c r="M59" s="32">
        <f t="shared" ref="M59:M64" si="75">L59</f>
        <v>0</v>
      </c>
      <c r="N59" s="32">
        <f t="shared" ref="N59:N64" si="76">M59</f>
        <v>0</v>
      </c>
      <c r="O59" s="32">
        <f t="shared" ref="O59:O64" si="77">N59</f>
        <v>0</v>
      </c>
      <c r="P59" s="32">
        <f t="shared" ref="P59:P64" si="78">O59</f>
        <v>0</v>
      </c>
      <c r="Q59" s="32">
        <f t="shared" ref="Q59:Q64" si="79">P59</f>
        <v>0</v>
      </c>
      <c r="R59" s="32">
        <f t="shared" ref="R59:R64" si="80">Q59</f>
        <v>0</v>
      </c>
      <c r="S59" s="32">
        <f t="shared" ref="S59:S64" si="81">R59</f>
        <v>0</v>
      </c>
      <c r="T59" s="32">
        <f t="shared" ref="T59:T64" si="82">S59</f>
        <v>0</v>
      </c>
      <c r="U59" s="32">
        <f t="shared" ref="U59:U64" si="83">T59</f>
        <v>0</v>
      </c>
      <c r="V59" s="32">
        <f t="shared" ref="V59:V64" si="84">U59</f>
        <v>0</v>
      </c>
      <c r="W59" s="32">
        <f t="shared" ref="W59:W64" si="85">V59</f>
        <v>0</v>
      </c>
      <c r="X59" s="32">
        <f t="shared" ref="X59:X64" si="86">W59</f>
        <v>0</v>
      </c>
      <c r="Y59" s="32">
        <f t="shared" ref="Y59:Y64" si="87">X59</f>
        <v>0</v>
      </c>
      <c r="Z59" s="32">
        <f t="shared" ref="Z59:Z64" si="88">Y59</f>
        <v>0</v>
      </c>
      <c r="AA59" s="32">
        <f t="shared" ref="AA59:AA64" si="89">Z59</f>
        <v>0</v>
      </c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</row>
    <row r="60" spans="1:205" x14ac:dyDescent="0.35">
      <c r="A60" s="508" t="str">
        <f>Paramétrage!A266</f>
        <v>Ligne phosphorique 29 (JFO)</v>
      </c>
      <c r="B60" s="207">
        <f>Paramétrage!K266</f>
        <v>0</v>
      </c>
      <c r="C60">
        <f t="shared" si="65"/>
        <v>0</v>
      </c>
      <c r="D60" s="32">
        <f t="shared" si="66"/>
        <v>0</v>
      </c>
      <c r="E60" s="32">
        <f t="shared" si="67"/>
        <v>0</v>
      </c>
      <c r="F60" s="32">
        <f t="shared" si="68"/>
        <v>0</v>
      </c>
      <c r="G60" s="32">
        <f t="shared" si="69"/>
        <v>0</v>
      </c>
      <c r="H60" s="32">
        <f t="shared" si="70"/>
        <v>0</v>
      </c>
      <c r="I60" s="32">
        <f t="shared" si="71"/>
        <v>0</v>
      </c>
      <c r="J60" s="32">
        <f t="shared" si="72"/>
        <v>0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>
        <f t="shared" si="78"/>
        <v>0</v>
      </c>
      <c r="Q60" s="32">
        <f t="shared" si="79"/>
        <v>0</v>
      </c>
      <c r="R60" s="32">
        <f t="shared" si="80"/>
        <v>0</v>
      </c>
      <c r="S60" s="32">
        <f t="shared" si="81"/>
        <v>0</v>
      </c>
      <c r="T60" s="32">
        <f t="shared" si="82"/>
        <v>0</v>
      </c>
      <c r="U60" s="32">
        <f t="shared" si="83"/>
        <v>0</v>
      </c>
      <c r="V60" s="32">
        <f t="shared" si="84"/>
        <v>0</v>
      </c>
      <c r="W60" s="32">
        <f t="shared" si="85"/>
        <v>0</v>
      </c>
      <c r="X60" s="32">
        <f t="shared" si="86"/>
        <v>0</v>
      </c>
      <c r="Y60" s="32">
        <f t="shared" si="87"/>
        <v>0</v>
      </c>
      <c r="Z60" s="32">
        <f t="shared" si="88"/>
        <v>0</v>
      </c>
      <c r="AA60" s="32">
        <f t="shared" si="89"/>
        <v>0</v>
      </c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</row>
    <row r="61" spans="1:205" x14ac:dyDescent="0.35">
      <c r="A61" s="508" t="str">
        <f>Paramétrage!A316</f>
        <v>Ligne phosphorique 54 JFO (1)</v>
      </c>
      <c r="B61" s="207">
        <f>Paramétrage!H316</f>
        <v>0</v>
      </c>
      <c r="C61">
        <f t="shared" si="65"/>
        <v>0</v>
      </c>
      <c r="D61" s="32">
        <f t="shared" si="66"/>
        <v>0</v>
      </c>
      <c r="E61" s="32">
        <f t="shared" si="67"/>
        <v>0</v>
      </c>
      <c r="F61" s="32">
        <f t="shared" si="68"/>
        <v>0</v>
      </c>
      <c r="G61" s="32">
        <f t="shared" si="69"/>
        <v>0</v>
      </c>
      <c r="H61" s="32">
        <f t="shared" si="70"/>
        <v>0</v>
      </c>
      <c r="I61" s="32">
        <f t="shared" si="71"/>
        <v>0</v>
      </c>
      <c r="J61" s="32">
        <f t="shared" si="72"/>
        <v>0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>
        <f t="shared" si="78"/>
        <v>0</v>
      </c>
      <c r="Q61" s="32">
        <f t="shared" si="79"/>
        <v>0</v>
      </c>
      <c r="R61" s="32">
        <f t="shared" si="80"/>
        <v>0</v>
      </c>
      <c r="S61" s="32">
        <f t="shared" si="81"/>
        <v>0</v>
      </c>
      <c r="T61" s="32">
        <f t="shared" si="82"/>
        <v>0</v>
      </c>
      <c r="U61" s="32">
        <f t="shared" si="83"/>
        <v>0</v>
      </c>
      <c r="V61" s="32">
        <f t="shared" si="84"/>
        <v>0</v>
      </c>
      <c r="W61" s="32">
        <f t="shared" si="85"/>
        <v>0</v>
      </c>
      <c r="X61" s="32">
        <f t="shared" si="86"/>
        <v>0</v>
      </c>
      <c r="Y61" s="32">
        <f t="shared" si="87"/>
        <v>0</v>
      </c>
      <c r="Z61" s="32">
        <f t="shared" si="88"/>
        <v>0</v>
      </c>
      <c r="AA61" s="32">
        <f t="shared" si="89"/>
        <v>0</v>
      </c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</row>
    <row r="62" spans="1:205" x14ac:dyDescent="0.35">
      <c r="A62" s="508" t="str">
        <f>Paramétrage!A317</f>
        <v>Ligne phosphorique 54 JFO (2)</v>
      </c>
      <c r="B62" s="207">
        <f>Paramétrage!H317</f>
        <v>0</v>
      </c>
      <c r="C62">
        <f t="shared" si="65"/>
        <v>0</v>
      </c>
      <c r="D62" s="32">
        <f t="shared" si="66"/>
        <v>0</v>
      </c>
      <c r="E62" s="32">
        <f t="shared" si="67"/>
        <v>0</v>
      </c>
      <c r="F62" s="32">
        <f t="shared" si="68"/>
        <v>0</v>
      </c>
      <c r="G62" s="32">
        <f t="shared" si="69"/>
        <v>0</v>
      </c>
      <c r="H62" s="32">
        <f t="shared" si="70"/>
        <v>0</v>
      </c>
      <c r="I62" s="32">
        <f t="shared" si="71"/>
        <v>0</v>
      </c>
      <c r="J62" s="32">
        <f t="shared" si="72"/>
        <v>0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>
        <f t="shared" si="78"/>
        <v>0</v>
      </c>
      <c r="Q62" s="32">
        <f t="shared" si="79"/>
        <v>0</v>
      </c>
      <c r="R62" s="32">
        <f t="shared" si="80"/>
        <v>0</v>
      </c>
      <c r="S62" s="32">
        <f t="shared" si="81"/>
        <v>0</v>
      </c>
      <c r="T62" s="32">
        <f t="shared" si="82"/>
        <v>0</v>
      </c>
      <c r="U62" s="32">
        <f t="shared" si="83"/>
        <v>0</v>
      </c>
      <c r="V62" s="32">
        <f t="shared" si="84"/>
        <v>0</v>
      </c>
      <c r="W62" s="32">
        <f t="shared" si="85"/>
        <v>0</v>
      </c>
      <c r="X62" s="32">
        <f t="shared" si="86"/>
        <v>0</v>
      </c>
      <c r="Y62" s="32">
        <f t="shared" si="87"/>
        <v>0</v>
      </c>
      <c r="Z62" s="32">
        <f t="shared" si="88"/>
        <v>0</v>
      </c>
      <c r="AA62" s="32">
        <f t="shared" si="89"/>
        <v>0</v>
      </c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</row>
    <row r="63" spans="1:205" x14ac:dyDescent="0.35">
      <c r="A63" s="508" t="str">
        <f>Paramétrage!A318</f>
        <v>Ligne phosphorique 54 JFO (3)</v>
      </c>
      <c r="B63" s="207">
        <f>Paramétrage!H318</f>
        <v>0</v>
      </c>
      <c r="C63">
        <f t="shared" si="65"/>
        <v>0</v>
      </c>
      <c r="D63" s="32">
        <f t="shared" si="66"/>
        <v>0</v>
      </c>
      <c r="E63" s="32">
        <f t="shared" si="67"/>
        <v>0</v>
      </c>
      <c r="F63" s="32">
        <f t="shared" si="68"/>
        <v>0</v>
      </c>
      <c r="G63" s="32">
        <f t="shared" si="69"/>
        <v>0</v>
      </c>
      <c r="H63" s="32">
        <f t="shared" si="70"/>
        <v>0</v>
      </c>
      <c r="I63" s="32">
        <f t="shared" si="71"/>
        <v>0</v>
      </c>
      <c r="J63" s="32">
        <f t="shared" si="72"/>
        <v>0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>
        <f t="shared" si="78"/>
        <v>0</v>
      </c>
      <c r="Q63" s="32">
        <f t="shared" si="79"/>
        <v>0</v>
      </c>
      <c r="R63" s="32">
        <f t="shared" si="80"/>
        <v>0</v>
      </c>
      <c r="S63" s="32">
        <f t="shared" si="81"/>
        <v>0</v>
      </c>
      <c r="T63" s="32">
        <f t="shared" si="82"/>
        <v>0</v>
      </c>
      <c r="U63" s="32">
        <f t="shared" si="83"/>
        <v>0</v>
      </c>
      <c r="V63" s="32">
        <f t="shared" si="84"/>
        <v>0</v>
      </c>
      <c r="W63" s="32">
        <f t="shared" si="85"/>
        <v>0</v>
      </c>
      <c r="X63" s="32">
        <f t="shared" si="86"/>
        <v>0</v>
      </c>
      <c r="Y63" s="32">
        <f t="shared" si="87"/>
        <v>0</v>
      </c>
      <c r="Z63" s="32">
        <f t="shared" si="88"/>
        <v>0</v>
      </c>
      <c r="AA63" s="32">
        <f t="shared" si="89"/>
        <v>0</v>
      </c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</row>
    <row r="64" spans="1:205" x14ac:dyDescent="0.35">
      <c r="A64" s="508" t="str">
        <f>Paramétrage!H108</f>
        <v>Ligne JFO d'engrais</v>
      </c>
      <c r="B64" s="207">
        <f>Paramétrage!I108</f>
        <v>0</v>
      </c>
      <c r="C64">
        <f t="shared" si="65"/>
        <v>0</v>
      </c>
      <c r="D64" s="32">
        <f t="shared" si="66"/>
        <v>0</v>
      </c>
      <c r="E64" s="32">
        <f t="shared" si="67"/>
        <v>0</v>
      </c>
      <c r="F64" s="32">
        <f t="shared" si="68"/>
        <v>0</v>
      </c>
      <c r="G64" s="32">
        <f t="shared" si="69"/>
        <v>0</v>
      </c>
      <c r="H64" s="32">
        <f t="shared" si="70"/>
        <v>0</v>
      </c>
      <c r="I64" s="32">
        <f t="shared" si="71"/>
        <v>0</v>
      </c>
      <c r="J64" s="32">
        <f t="shared" si="72"/>
        <v>0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>
        <f t="shared" si="78"/>
        <v>0</v>
      </c>
      <c r="Q64" s="32">
        <f t="shared" si="79"/>
        <v>0</v>
      </c>
      <c r="R64" s="32">
        <f t="shared" si="80"/>
        <v>0</v>
      </c>
      <c r="S64" s="32">
        <f t="shared" si="81"/>
        <v>0</v>
      </c>
      <c r="T64" s="32">
        <f t="shared" si="82"/>
        <v>0</v>
      </c>
      <c r="U64" s="32">
        <f t="shared" si="83"/>
        <v>0</v>
      </c>
      <c r="V64" s="32">
        <f t="shared" si="84"/>
        <v>0</v>
      </c>
      <c r="W64" s="32">
        <f t="shared" si="85"/>
        <v>0</v>
      </c>
      <c r="X64" s="32">
        <f t="shared" si="86"/>
        <v>0</v>
      </c>
      <c r="Y64" s="32">
        <f t="shared" si="87"/>
        <v>0</v>
      </c>
      <c r="Z64" s="32">
        <f t="shared" si="88"/>
        <v>0</v>
      </c>
      <c r="AA64" s="32">
        <f t="shared" si="89"/>
        <v>0</v>
      </c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</row>
    <row r="65" spans="1:90" x14ac:dyDescent="0.35">
      <c r="A65" s="520" t="str">
        <f>Paramétrage!A241</f>
        <v>Ligne sulfurique (JFQ)</v>
      </c>
      <c r="B65" s="207">
        <f>Paramétrage!K241</f>
        <v>0</v>
      </c>
      <c r="C65">
        <f t="shared" ref="C65:C70" si="90">+B65</f>
        <v>0</v>
      </c>
      <c r="D65" s="32">
        <f t="shared" ref="D65:D70" si="91">C65</f>
        <v>0</v>
      </c>
      <c r="E65" s="32">
        <f t="shared" ref="E65:E70" si="92">D65</f>
        <v>0</v>
      </c>
      <c r="F65" s="32">
        <f t="shared" ref="F65:F70" si="93">E65</f>
        <v>0</v>
      </c>
      <c r="G65" s="32">
        <f t="shared" ref="G65:G70" si="94">F65</f>
        <v>0</v>
      </c>
      <c r="H65" s="32">
        <f t="shared" ref="H65:H70" si="95">G65</f>
        <v>0</v>
      </c>
      <c r="I65" s="32">
        <f t="shared" ref="I65:I70" si="96">H65</f>
        <v>0</v>
      </c>
      <c r="J65" s="32">
        <f t="shared" ref="J65:J70" si="97">I65</f>
        <v>0</v>
      </c>
      <c r="K65" s="32">
        <f t="shared" ref="K65:K70" si="98">J65</f>
        <v>0</v>
      </c>
      <c r="L65" s="32">
        <f t="shared" ref="L65:L70" si="99">K65</f>
        <v>0</v>
      </c>
      <c r="M65" s="32">
        <f t="shared" ref="M65:M70" si="100">L65</f>
        <v>0</v>
      </c>
      <c r="N65" s="32">
        <f t="shared" ref="N65:N70" si="101">M65</f>
        <v>0</v>
      </c>
      <c r="O65" s="32">
        <f t="shared" ref="O65:O70" si="102">N65</f>
        <v>0</v>
      </c>
      <c r="P65" s="32">
        <f t="shared" ref="P65:P70" si="103">O65</f>
        <v>0</v>
      </c>
      <c r="Q65" s="32">
        <f t="shared" ref="Q65:Q70" si="104">P65</f>
        <v>0</v>
      </c>
      <c r="R65" s="32">
        <f t="shared" ref="R65:R70" si="105">Q65</f>
        <v>0</v>
      </c>
      <c r="S65" s="32">
        <f t="shared" ref="S65:S70" si="106">R65</f>
        <v>0</v>
      </c>
      <c r="T65" s="32">
        <f t="shared" ref="T65:T70" si="107">S65</f>
        <v>0</v>
      </c>
      <c r="U65" s="32">
        <f t="shared" ref="U65:U70" si="108">T65</f>
        <v>0</v>
      </c>
      <c r="V65" s="32">
        <f t="shared" ref="V65:V70" si="109">U65</f>
        <v>0</v>
      </c>
      <c r="W65" s="32">
        <f t="shared" ref="W65:W70" si="110">V65</f>
        <v>0</v>
      </c>
      <c r="X65" s="32">
        <f t="shared" ref="X65:X70" si="111">W65</f>
        <v>0</v>
      </c>
      <c r="Y65" s="32">
        <f t="shared" ref="Y65:Y70" si="112">X65</f>
        <v>0</v>
      </c>
      <c r="Z65" s="32">
        <f t="shared" ref="Z65:Z70" si="113">Y65</f>
        <v>0</v>
      </c>
      <c r="AA65" s="32">
        <f t="shared" ref="AA65:AA70" si="114">Z65</f>
        <v>0</v>
      </c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</row>
    <row r="66" spans="1:90" x14ac:dyDescent="0.35">
      <c r="A66" s="520" t="str">
        <f>Paramétrage!A268</f>
        <v>Ligne phosphorique 29 (JFQ)</v>
      </c>
      <c r="B66" s="207">
        <f>Paramétrage!K268</f>
        <v>0</v>
      </c>
      <c r="C66">
        <f t="shared" si="90"/>
        <v>0</v>
      </c>
      <c r="D66" s="32">
        <f t="shared" si="91"/>
        <v>0</v>
      </c>
      <c r="E66" s="32">
        <f t="shared" si="92"/>
        <v>0</v>
      </c>
      <c r="F66" s="32">
        <f t="shared" si="93"/>
        <v>0</v>
      </c>
      <c r="G66" s="32">
        <f t="shared" si="94"/>
        <v>0</v>
      </c>
      <c r="H66" s="32">
        <f t="shared" si="95"/>
        <v>0</v>
      </c>
      <c r="I66" s="32">
        <f t="shared" si="96"/>
        <v>0</v>
      </c>
      <c r="J66" s="32">
        <f t="shared" si="97"/>
        <v>0</v>
      </c>
      <c r="K66" s="32">
        <f t="shared" si="98"/>
        <v>0</v>
      </c>
      <c r="L66" s="32">
        <f t="shared" si="99"/>
        <v>0</v>
      </c>
      <c r="M66" s="32">
        <f t="shared" si="100"/>
        <v>0</v>
      </c>
      <c r="N66" s="32">
        <f t="shared" si="101"/>
        <v>0</v>
      </c>
      <c r="O66" s="32">
        <f t="shared" si="102"/>
        <v>0</v>
      </c>
      <c r="P66" s="32">
        <f t="shared" si="103"/>
        <v>0</v>
      </c>
      <c r="Q66" s="32">
        <f t="shared" si="104"/>
        <v>0</v>
      </c>
      <c r="R66" s="32">
        <f t="shared" si="105"/>
        <v>0</v>
      </c>
      <c r="S66" s="32">
        <f t="shared" si="106"/>
        <v>0</v>
      </c>
      <c r="T66" s="32">
        <f t="shared" si="107"/>
        <v>0</v>
      </c>
      <c r="U66" s="32">
        <f t="shared" si="108"/>
        <v>0</v>
      </c>
      <c r="V66" s="32">
        <f t="shared" si="109"/>
        <v>0</v>
      </c>
      <c r="W66" s="32">
        <f t="shared" si="110"/>
        <v>0</v>
      </c>
      <c r="X66" s="32">
        <f t="shared" si="111"/>
        <v>0</v>
      </c>
      <c r="Y66" s="32">
        <f t="shared" si="112"/>
        <v>0</v>
      </c>
      <c r="Z66" s="32">
        <f t="shared" si="113"/>
        <v>0</v>
      </c>
      <c r="AA66" s="32">
        <f t="shared" si="114"/>
        <v>0</v>
      </c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</row>
    <row r="67" spans="1:90" x14ac:dyDescent="0.35">
      <c r="A67" s="520" t="str">
        <f>Paramétrage!A321</f>
        <v>Ligne phosphorique 54 JFQ (1)</v>
      </c>
      <c r="B67" s="207">
        <f>Paramétrage!H321</f>
        <v>0</v>
      </c>
      <c r="C67">
        <f t="shared" si="90"/>
        <v>0</v>
      </c>
      <c r="D67" s="32">
        <f t="shared" si="91"/>
        <v>0</v>
      </c>
      <c r="E67" s="32">
        <f t="shared" si="92"/>
        <v>0</v>
      </c>
      <c r="F67" s="32">
        <f t="shared" si="93"/>
        <v>0</v>
      </c>
      <c r="G67" s="32">
        <f t="shared" si="94"/>
        <v>0</v>
      </c>
      <c r="H67" s="32">
        <f t="shared" si="95"/>
        <v>0</v>
      </c>
      <c r="I67" s="32">
        <f t="shared" si="96"/>
        <v>0</v>
      </c>
      <c r="J67" s="32">
        <f t="shared" si="97"/>
        <v>0</v>
      </c>
      <c r="K67" s="32">
        <f t="shared" si="98"/>
        <v>0</v>
      </c>
      <c r="L67" s="32">
        <f t="shared" si="99"/>
        <v>0</v>
      </c>
      <c r="M67" s="32">
        <f t="shared" si="100"/>
        <v>0</v>
      </c>
      <c r="N67" s="32">
        <f t="shared" si="101"/>
        <v>0</v>
      </c>
      <c r="O67" s="32">
        <f t="shared" si="102"/>
        <v>0</v>
      </c>
      <c r="P67" s="32">
        <f t="shared" si="103"/>
        <v>0</v>
      </c>
      <c r="Q67" s="32">
        <f t="shared" si="104"/>
        <v>0</v>
      </c>
      <c r="R67" s="32">
        <f t="shared" si="105"/>
        <v>0</v>
      </c>
      <c r="S67" s="32">
        <f t="shared" si="106"/>
        <v>0</v>
      </c>
      <c r="T67" s="32">
        <f t="shared" si="107"/>
        <v>0</v>
      </c>
      <c r="U67" s="32">
        <f t="shared" si="108"/>
        <v>0</v>
      </c>
      <c r="V67" s="32">
        <f t="shared" si="109"/>
        <v>0</v>
      </c>
      <c r="W67" s="32">
        <f t="shared" si="110"/>
        <v>0</v>
      </c>
      <c r="X67" s="32">
        <f t="shared" si="111"/>
        <v>0</v>
      </c>
      <c r="Y67" s="32">
        <f t="shared" si="112"/>
        <v>0</v>
      </c>
      <c r="Z67" s="32">
        <f t="shared" si="113"/>
        <v>0</v>
      </c>
      <c r="AA67" s="32">
        <f t="shared" si="114"/>
        <v>0</v>
      </c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</row>
    <row r="68" spans="1:90" x14ac:dyDescent="0.35">
      <c r="A68" s="520" t="str">
        <f>Paramétrage!A322</f>
        <v>Ligne phosphorique 54 JFQ (2)</v>
      </c>
      <c r="B68" s="207">
        <f>Paramétrage!H322</f>
        <v>0</v>
      </c>
      <c r="C68">
        <f t="shared" si="90"/>
        <v>0</v>
      </c>
      <c r="D68" s="32">
        <f t="shared" si="91"/>
        <v>0</v>
      </c>
      <c r="E68" s="32">
        <f t="shared" si="92"/>
        <v>0</v>
      </c>
      <c r="F68" s="32">
        <f t="shared" si="93"/>
        <v>0</v>
      </c>
      <c r="G68" s="32">
        <f t="shared" si="94"/>
        <v>0</v>
      </c>
      <c r="H68" s="32">
        <f t="shared" si="95"/>
        <v>0</v>
      </c>
      <c r="I68" s="32">
        <f t="shared" si="96"/>
        <v>0</v>
      </c>
      <c r="J68" s="32">
        <f t="shared" si="97"/>
        <v>0</v>
      </c>
      <c r="K68" s="32">
        <f t="shared" si="98"/>
        <v>0</v>
      </c>
      <c r="L68" s="32">
        <f t="shared" si="99"/>
        <v>0</v>
      </c>
      <c r="M68" s="32">
        <f t="shared" si="100"/>
        <v>0</v>
      </c>
      <c r="N68" s="32">
        <f t="shared" si="101"/>
        <v>0</v>
      </c>
      <c r="O68" s="32">
        <f t="shared" si="102"/>
        <v>0</v>
      </c>
      <c r="P68" s="32">
        <f t="shared" si="103"/>
        <v>0</v>
      </c>
      <c r="Q68" s="32">
        <f t="shared" si="104"/>
        <v>0</v>
      </c>
      <c r="R68" s="32">
        <f t="shared" si="105"/>
        <v>0</v>
      </c>
      <c r="S68" s="32">
        <f t="shared" si="106"/>
        <v>0</v>
      </c>
      <c r="T68" s="32">
        <f t="shared" si="107"/>
        <v>0</v>
      </c>
      <c r="U68" s="32">
        <f t="shared" si="108"/>
        <v>0</v>
      </c>
      <c r="V68" s="32">
        <f t="shared" si="109"/>
        <v>0</v>
      </c>
      <c r="W68" s="32">
        <f t="shared" si="110"/>
        <v>0</v>
      </c>
      <c r="X68" s="32">
        <f t="shared" si="111"/>
        <v>0</v>
      </c>
      <c r="Y68" s="32">
        <f t="shared" si="112"/>
        <v>0</v>
      </c>
      <c r="Z68" s="32">
        <f t="shared" si="113"/>
        <v>0</v>
      </c>
      <c r="AA68" s="32">
        <f t="shared" si="114"/>
        <v>0</v>
      </c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</row>
    <row r="69" spans="1:90" x14ac:dyDescent="0.35">
      <c r="A69" s="520" t="str">
        <f>Paramétrage!A323</f>
        <v>Ligne phosphorique 54 JFQ (3)</v>
      </c>
      <c r="B69" s="207">
        <f>Paramétrage!H323</f>
        <v>0</v>
      </c>
      <c r="C69">
        <f t="shared" si="90"/>
        <v>0</v>
      </c>
      <c r="D69" s="32">
        <f t="shared" si="91"/>
        <v>0</v>
      </c>
      <c r="E69" s="32">
        <f t="shared" si="92"/>
        <v>0</v>
      </c>
      <c r="F69" s="32">
        <f t="shared" si="93"/>
        <v>0</v>
      </c>
      <c r="G69" s="32">
        <f t="shared" si="94"/>
        <v>0</v>
      </c>
      <c r="H69" s="32">
        <f t="shared" si="95"/>
        <v>0</v>
      </c>
      <c r="I69" s="32">
        <f t="shared" si="96"/>
        <v>0</v>
      </c>
      <c r="J69" s="32">
        <f t="shared" si="97"/>
        <v>0</v>
      </c>
      <c r="K69" s="32">
        <f t="shared" si="98"/>
        <v>0</v>
      </c>
      <c r="L69" s="32">
        <f t="shared" si="99"/>
        <v>0</v>
      </c>
      <c r="M69" s="32">
        <f t="shared" si="100"/>
        <v>0</v>
      </c>
      <c r="N69" s="32">
        <f t="shared" si="101"/>
        <v>0</v>
      </c>
      <c r="O69" s="32">
        <f t="shared" si="102"/>
        <v>0</v>
      </c>
      <c r="P69" s="32">
        <f t="shared" si="103"/>
        <v>0</v>
      </c>
      <c r="Q69" s="32">
        <f t="shared" si="104"/>
        <v>0</v>
      </c>
      <c r="R69" s="32">
        <f t="shared" si="105"/>
        <v>0</v>
      </c>
      <c r="S69" s="32">
        <f t="shared" si="106"/>
        <v>0</v>
      </c>
      <c r="T69" s="32">
        <f t="shared" si="107"/>
        <v>0</v>
      </c>
      <c r="U69" s="32">
        <f t="shared" si="108"/>
        <v>0</v>
      </c>
      <c r="V69" s="32">
        <f t="shared" si="109"/>
        <v>0</v>
      </c>
      <c r="W69" s="32">
        <f t="shared" si="110"/>
        <v>0</v>
      </c>
      <c r="X69" s="32">
        <f t="shared" si="111"/>
        <v>0</v>
      </c>
      <c r="Y69" s="32">
        <f t="shared" si="112"/>
        <v>0</v>
      </c>
      <c r="Z69" s="32">
        <f t="shared" si="113"/>
        <v>0</v>
      </c>
      <c r="AA69" s="32">
        <f t="shared" si="114"/>
        <v>0</v>
      </c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</row>
    <row r="70" spans="1:90" x14ac:dyDescent="0.35">
      <c r="A70" s="520" t="str">
        <f>Paramétrage!H109</f>
        <v>Ligne JFQ d'engrais</v>
      </c>
      <c r="B70" s="207">
        <f>Paramétrage!I109</f>
        <v>0</v>
      </c>
      <c r="C70">
        <f t="shared" si="90"/>
        <v>0</v>
      </c>
      <c r="D70" s="32">
        <f t="shared" si="91"/>
        <v>0</v>
      </c>
      <c r="E70" s="32">
        <f t="shared" si="92"/>
        <v>0</v>
      </c>
      <c r="F70" s="32">
        <f t="shared" si="93"/>
        <v>0</v>
      </c>
      <c r="G70" s="32">
        <f t="shared" si="94"/>
        <v>0</v>
      </c>
      <c r="H70" s="32">
        <f t="shared" si="95"/>
        <v>0</v>
      </c>
      <c r="I70" s="32">
        <f t="shared" si="96"/>
        <v>0</v>
      </c>
      <c r="J70" s="32">
        <f t="shared" si="97"/>
        <v>0</v>
      </c>
      <c r="K70" s="32">
        <f t="shared" si="98"/>
        <v>0</v>
      </c>
      <c r="L70" s="32">
        <f t="shared" si="99"/>
        <v>0</v>
      </c>
      <c r="M70" s="32">
        <f t="shared" si="100"/>
        <v>0</v>
      </c>
      <c r="N70" s="32">
        <f t="shared" si="101"/>
        <v>0</v>
      </c>
      <c r="O70" s="32">
        <f t="shared" si="102"/>
        <v>0</v>
      </c>
      <c r="P70" s="32">
        <f t="shared" si="103"/>
        <v>0</v>
      </c>
      <c r="Q70" s="32">
        <f t="shared" si="104"/>
        <v>0</v>
      </c>
      <c r="R70" s="32">
        <f t="shared" si="105"/>
        <v>0</v>
      </c>
      <c r="S70" s="32">
        <f t="shared" si="106"/>
        <v>0</v>
      </c>
      <c r="T70" s="32">
        <f t="shared" si="107"/>
        <v>0</v>
      </c>
      <c r="U70" s="32">
        <f t="shared" si="108"/>
        <v>0</v>
      </c>
      <c r="V70" s="32">
        <f t="shared" si="109"/>
        <v>0</v>
      </c>
      <c r="W70" s="32">
        <f t="shared" si="110"/>
        <v>0</v>
      </c>
      <c r="X70" s="32">
        <f t="shared" si="111"/>
        <v>0</v>
      </c>
      <c r="Y70" s="32">
        <f t="shared" si="112"/>
        <v>0</v>
      </c>
      <c r="Z70" s="32">
        <f t="shared" si="113"/>
        <v>0</v>
      </c>
      <c r="AA70" s="32">
        <f t="shared" si="114"/>
        <v>0</v>
      </c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</row>
    <row r="71" spans="1:90" x14ac:dyDescent="0.35">
      <c r="A71" s="538" t="str">
        <f>Paramétrage!A243</f>
        <v>Ligne sulfurique (JFT)</v>
      </c>
      <c r="B71" s="207">
        <f>Paramétrage!K243</f>
        <v>0</v>
      </c>
      <c r="C71">
        <f t="shared" ref="C71:C76" si="115">+B71</f>
        <v>0</v>
      </c>
      <c r="D71" s="32">
        <f t="shared" ref="D71:D76" si="116">C71</f>
        <v>0</v>
      </c>
      <c r="E71" s="32">
        <f t="shared" ref="E71:E76" si="117">D71</f>
        <v>0</v>
      </c>
      <c r="F71" s="32">
        <f t="shared" ref="F71:F76" si="118">E71</f>
        <v>0</v>
      </c>
      <c r="G71" s="32">
        <f t="shared" ref="G71:G76" si="119">F71</f>
        <v>0</v>
      </c>
      <c r="H71" s="32">
        <f t="shared" ref="H71:H76" si="120">G71</f>
        <v>0</v>
      </c>
      <c r="I71" s="32">
        <f t="shared" ref="I71:I76" si="121">H71</f>
        <v>0</v>
      </c>
      <c r="J71" s="32">
        <f t="shared" ref="J71:J76" si="122">I71</f>
        <v>0</v>
      </c>
      <c r="K71" s="32">
        <f t="shared" ref="K71:K76" si="123">J71</f>
        <v>0</v>
      </c>
      <c r="L71" s="32">
        <f t="shared" ref="L71:L76" si="124">K71</f>
        <v>0</v>
      </c>
      <c r="M71" s="32">
        <f t="shared" ref="M71:M76" si="125">L71</f>
        <v>0</v>
      </c>
      <c r="N71" s="32">
        <f t="shared" ref="N71:N76" si="126">M71</f>
        <v>0</v>
      </c>
      <c r="O71" s="32">
        <f t="shared" ref="O71:O76" si="127">N71</f>
        <v>0</v>
      </c>
      <c r="P71" s="32">
        <f t="shared" ref="P71:P76" si="128">O71</f>
        <v>0</v>
      </c>
      <c r="Q71" s="32">
        <f t="shared" ref="Q71:Q76" si="129">P71</f>
        <v>0</v>
      </c>
      <c r="R71" s="32">
        <f t="shared" ref="R71:R76" si="130">Q71</f>
        <v>0</v>
      </c>
      <c r="S71" s="32">
        <f t="shared" ref="S71:S76" si="131">R71</f>
        <v>0</v>
      </c>
      <c r="T71" s="32">
        <f t="shared" ref="T71:T76" si="132">S71</f>
        <v>0</v>
      </c>
      <c r="U71" s="32">
        <f t="shared" ref="U71:U76" si="133">T71</f>
        <v>0</v>
      </c>
      <c r="V71" s="32">
        <f t="shared" ref="V71:V76" si="134">U71</f>
        <v>0</v>
      </c>
      <c r="W71" s="32">
        <f t="shared" ref="W71:W76" si="135">V71</f>
        <v>0</v>
      </c>
      <c r="X71" s="32">
        <f t="shared" ref="X71:X76" si="136">W71</f>
        <v>0</v>
      </c>
      <c r="Y71" s="32">
        <f t="shared" ref="Y71:Y76" si="137">X71</f>
        <v>0</v>
      </c>
      <c r="Z71" s="32">
        <f t="shared" ref="Z71:Z76" si="138">Y71</f>
        <v>0</v>
      </c>
      <c r="AA71" s="32">
        <f t="shared" ref="AA71:AA76" si="139">Z71</f>
        <v>0</v>
      </c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  <c r="CF71" s="32"/>
      <c r="CG71" s="32"/>
      <c r="CH71" s="32"/>
      <c r="CI71" s="32"/>
      <c r="CJ71" s="32"/>
      <c r="CK71" s="32"/>
      <c r="CL71" s="32"/>
    </row>
    <row r="72" spans="1:90" x14ac:dyDescent="0.35">
      <c r="A72" s="538" t="str">
        <f>Paramétrage!A270</f>
        <v>Ligne phosphorique 29 (JFT)</v>
      </c>
      <c r="B72" s="207">
        <f>Paramétrage!K270</f>
        <v>0</v>
      </c>
      <c r="C72">
        <f t="shared" si="115"/>
        <v>0</v>
      </c>
      <c r="D72" s="32">
        <f t="shared" si="116"/>
        <v>0</v>
      </c>
      <c r="E72" s="32">
        <f t="shared" si="117"/>
        <v>0</v>
      </c>
      <c r="F72" s="32">
        <f t="shared" si="118"/>
        <v>0</v>
      </c>
      <c r="G72" s="32">
        <f t="shared" si="119"/>
        <v>0</v>
      </c>
      <c r="H72" s="32">
        <f t="shared" si="120"/>
        <v>0</v>
      </c>
      <c r="I72" s="32">
        <f t="shared" si="121"/>
        <v>0</v>
      </c>
      <c r="J72" s="32">
        <f t="shared" si="122"/>
        <v>0</v>
      </c>
      <c r="K72" s="32">
        <f t="shared" si="123"/>
        <v>0</v>
      </c>
      <c r="L72" s="32">
        <f t="shared" si="124"/>
        <v>0</v>
      </c>
      <c r="M72" s="32">
        <f t="shared" si="125"/>
        <v>0</v>
      </c>
      <c r="N72" s="32">
        <f t="shared" si="126"/>
        <v>0</v>
      </c>
      <c r="O72" s="32">
        <f t="shared" si="127"/>
        <v>0</v>
      </c>
      <c r="P72" s="32">
        <f t="shared" si="128"/>
        <v>0</v>
      </c>
      <c r="Q72" s="32">
        <f t="shared" si="129"/>
        <v>0</v>
      </c>
      <c r="R72" s="32">
        <f t="shared" si="130"/>
        <v>0</v>
      </c>
      <c r="S72" s="32">
        <f t="shared" si="131"/>
        <v>0</v>
      </c>
      <c r="T72" s="32">
        <f t="shared" si="132"/>
        <v>0</v>
      </c>
      <c r="U72" s="32">
        <f t="shared" si="133"/>
        <v>0</v>
      </c>
      <c r="V72" s="32">
        <f t="shared" si="134"/>
        <v>0</v>
      </c>
      <c r="W72" s="32">
        <f t="shared" si="135"/>
        <v>0</v>
      </c>
      <c r="X72" s="32">
        <f t="shared" si="136"/>
        <v>0</v>
      </c>
      <c r="Y72" s="32">
        <f t="shared" si="137"/>
        <v>0</v>
      </c>
      <c r="Z72" s="32">
        <f t="shared" si="138"/>
        <v>0</v>
      </c>
      <c r="AA72" s="32">
        <f t="shared" si="139"/>
        <v>0</v>
      </c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</row>
    <row r="73" spans="1:90" x14ac:dyDescent="0.35">
      <c r="A73" s="538" t="str">
        <f>Paramétrage!A326</f>
        <v>Ligne phosphorique 54 JFT (1)</v>
      </c>
      <c r="B73" s="207">
        <f>Paramétrage!H326</f>
        <v>0</v>
      </c>
      <c r="C73">
        <f t="shared" si="115"/>
        <v>0</v>
      </c>
      <c r="D73" s="32">
        <f t="shared" si="116"/>
        <v>0</v>
      </c>
      <c r="E73" s="32">
        <f t="shared" si="117"/>
        <v>0</v>
      </c>
      <c r="F73" s="32">
        <f t="shared" si="118"/>
        <v>0</v>
      </c>
      <c r="G73" s="32">
        <f t="shared" si="119"/>
        <v>0</v>
      </c>
      <c r="H73" s="32">
        <f t="shared" si="120"/>
        <v>0</v>
      </c>
      <c r="I73" s="32">
        <f t="shared" si="121"/>
        <v>0</v>
      </c>
      <c r="J73" s="32">
        <f t="shared" si="122"/>
        <v>0</v>
      </c>
      <c r="K73" s="32">
        <f t="shared" si="123"/>
        <v>0</v>
      </c>
      <c r="L73" s="32">
        <f t="shared" si="124"/>
        <v>0</v>
      </c>
      <c r="M73" s="32">
        <f t="shared" si="125"/>
        <v>0</v>
      </c>
      <c r="N73" s="32">
        <f t="shared" si="126"/>
        <v>0</v>
      </c>
      <c r="O73" s="32">
        <f t="shared" si="127"/>
        <v>0</v>
      </c>
      <c r="P73" s="32">
        <f t="shared" si="128"/>
        <v>0</v>
      </c>
      <c r="Q73" s="32">
        <f t="shared" si="129"/>
        <v>0</v>
      </c>
      <c r="R73" s="32">
        <f t="shared" si="130"/>
        <v>0</v>
      </c>
      <c r="S73" s="32">
        <f t="shared" si="131"/>
        <v>0</v>
      </c>
      <c r="T73" s="32">
        <f t="shared" si="132"/>
        <v>0</v>
      </c>
      <c r="U73" s="32">
        <f t="shared" si="133"/>
        <v>0</v>
      </c>
      <c r="V73" s="32">
        <f t="shared" si="134"/>
        <v>0</v>
      </c>
      <c r="W73" s="32">
        <f t="shared" si="135"/>
        <v>0</v>
      </c>
      <c r="X73" s="32">
        <f t="shared" si="136"/>
        <v>0</v>
      </c>
      <c r="Y73" s="32">
        <f t="shared" si="137"/>
        <v>0</v>
      </c>
      <c r="Z73" s="32">
        <f t="shared" si="138"/>
        <v>0</v>
      </c>
      <c r="AA73" s="32">
        <f t="shared" si="139"/>
        <v>0</v>
      </c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</row>
    <row r="74" spans="1:90" x14ac:dyDescent="0.35">
      <c r="A74" s="538" t="str">
        <f>Paramétrage!A327</f>
        <v>Ligne phosphorique 54 JFT (2)</v>
      </c>
      <c r="B74" s="207">
        <f>Paramétrage!H327</f>
        <v>0</v>
      </c>
      <c r="C74">
        <f t="shared" si="115"/>
        <v>0</v>
      </c>
      <c r="D74" s="32">
        <f t="shared" si="116"/>
        <v>0</v>
      </c>
      <c r="E74" s="32">
        <f t="shared" si="117"/>
        <v>0</v>
      </c>
      <c r="F74" s="32">
        <f t="shared" si="118"/>
        <v>0</v>
      </c>
      <c r="G74" s="32">
        <f t="shared" si="119"/>
        <v>0</v>
      </c>
      <c r="H74" s="32">
        <f t="shared" si="120"/>
        <v>0</v>
      </c>
      <c r="I74" s="32">
        <f t="shared" si="121"/>
        <v>0</v>
      </c>
      <c r="J74" s="32">
        <f t="shared" si="122"/>
        <v>0</v>
      </c>
      <c r="K74" s="32">
        <f t="shared" si="123"/>
        <v>0</v>
      </c>
      <c r="L74" s="32">
        <f t="shared" si="124"/>
        <v>0</v>
      </c>
      <c r="M74" s="32">
        <f t="shared" si="125"/>
        <v>0</v>
      </c>
      <c r="N74" s="32">
        <f t="shared" si="126"/>
        <v>0</v>
      </c>
      <c r="O74" s="32">
        <f t="shared" si="127"/>
        <v>0</v>
      </c>
      <c r="P74" s="32">
        <f t="shared" si="128"/>
        <v>0</v>
      </c>
      <c r="Q74" s="32">
        <f t="shared" si="129"/>
        <v>0</v>
      </c>
      <c r="R74" s="32">
        <f t="shared" si="130"/>
        <v>0</v>
      </c>
      <c r="S74" s="32">
        <f t="shared" si="131"/>
        <v>0</v>
      </c>
      <c r="T74" s="32">
        <f t="shared" si="132"/>
        <v>0</v>
      </c>
      <c r="U74" s="32">
        <f t="shared" si="133"/>
        <v>0</v>
      </c>
      <c r="V74" s="32">
        <f t="shared" si="134"/>
        <v>0</v>
      </c>
      <c r="W74" s="32">
        <f t="shared" si="135"/>
        <v>0</v>
      </c>
      <c r="X74" s="32">
        <f t="shared" si="136"/>
        <v>0</v>
      </c>
      <c r="Y74" s="32">
        <f t="shared" si="137"/>
        <v>0</v>
      </c>
      <c r="Z74" s="32">
        <f t="shared" si="138"/>
        <v>0</v>
      </c>
      <c r="AA74" s="32">
        <f t="shared" si="139"/>
        <v>0</v>
      </c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</row>
    <row r="75" spans="1:90" x14ac:dyDescent="0.35">
      <c r="A75" s="538" t="str">
        <f>Paramétrage!A328</f>
        <v>Ligne phosphorique 54 JFT (3)</v>
      </c>
      <c r="B75" s="207">
        <f>Paramétrage!H328</f>
        <v>0</v>
      </c>
      <c r="C75">
        <f t="shared" si="115"/>
        <v>0</v>
      </c>
      <c r="D75" s="32">
        <f t="shared" si="116"/>
        <v>0</v>
      </c>
      <c r="E75" s="32">
        <f t="shared" si="117"/>
        <v>0</v>
      </c>
      <c r="F75" s="32">
        <f t="shared" si="118"/>
        <v>0</v>
      </c>
      <c r="G75" s="32">
        <f t="shared" si="119"/>
        <v>0</v>
      </c>
      <c r="H75" s="32">
        <f t="shared" si="120"/>
        <v>0</v>
      </c>
      <c r="I75" s="32">
        <f t="shared" si="121"/>
        <v>0</v>
      </c>
      <c r="J75" s="32">
        <f t="shared" si="122"/>
        <v>0</v>
      </c>
      <c r="K75" s="32">
        <f t="shared" si="123"/>
        <v>0</v>
      </c>
      <c r="L75" s="32">
        <f t="shared" si="124"/>
        <v>0</v>
      </c>
      <c r="M75" s="32">
        <f t="shared" si="125"/>
        <v>0</v>
      </c>
      <c r="N75" s="32">
        <f t="shared" si="126"/>
        <v>0</v>
      </c>
      <c r="O75" s="32">
        <f t="shared" si="127"/>
        <v>0</v>
      </c>
      <c r="P75" s="32">
        <f t="shared" si="128"/>
        <v>0</v>
      </c>
      <c r="Q75" s="32">
        <f t="shared" si="129"/>
        <v>0</v>
      </c>
      <c r="R75" s="32">
        <f t="shared" si="130"/>
        <v>0</v>
      </c>
      <c r="S75" s="32">
        <f t="shared" si="131"/>
        <v>0</v>
      </c>
      <c r="T75" s="32">
        <f t="shared" si="132"/>
        <v>0</v>
      </c>
      <c r="U75" s="32">
        <f t="shared" si="133"/>
        <v>0</v>
      </c>
      <c r="V75" s="32">
        <f t="shared" si="134"/>
        <v>0</v>
      </c>
      <c r="W75" s="32">
        <f t="shared" si="135"/>
        <v>0</v>
      </c>
      <c r="X75" s="32">
        <f t="shared" si="136"/>
        <v>0</v>
      </c>
      <c r="Y75" s="32">
        <f t="shared" si="137"/>
        <v>0</v>
      </c>
      <c r="Z75" s="32">
        <f t="shared" si="138"/>
        <v>0</v>
      </c>
      <c r="AA75" s="32">
        <f t="shared" si="139"/>
        <v>0</v>
      </c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  <c r="CK75" s="32"/>
      <c r="CL75" s="32"/>
    </row>
    <row r="76" spans="1:90" x14ac:dyDescent="0.35">
      <c r="A76" s="538" t="str">
        <f>Paramétrage!H110</f>
        <v>Ligne JFT d'engrais</v>
      </c>
      <c r="B76" s="207">
        <f>Paramétrage!I110</f>
        <v>0</v>
      </c>
      <c r="C76">
        <f t="shared" si="115"/>
        <v>0</v>
      </c>
      <c r="D76" s="32">
        <f t="shared" si="116"/>
        <v>0</v>
      </c>
      <c r="E76" s="32">
        <f t="shared" si="117"/>
        <v>0</v>
      </c>
      <c r="F76" s="32">
        <f t="shared" si="118"/>
        <v>0</v>
      </c>
      <c r="G76" s="32">
        <f t="shared" si="119"/>
        <v>0</v>
      </c>
      <c r="H76" s="32">
        <f t="shared" si="120"/>
        <v>0</v>
      </c>
      <c r="I76" s="32">
        <f t="shared" si="121"/>
        <v>0</v>
      </c>
      <c r="J76" s="32">
        <f t="shared" si="122"/>
        <v>0</v>
      </c>
      <c r="K76" s="32">
        <f t="shared" si="123"/>
        <v>0</v>
      </c>
      <c r="L76" s="32">
        <f t="shared" si="124"/>
        <v>0</v>
      </c>
      <c r="M76" s="32">
        <f t="shared" si="125"/>
        <v>0</v>
      </c>
      <c r="N76" s="32">
        <f t="shared" si="126"/>
        <v>0</v>
      </c>
      <c r="O76" s="32">
        <f t="shared" si="127"/>
        <v>0</v>
      </c>
      <c r="P76" s="32">
        <f t="shared" si="128"/>
        <v>0</v>
      </c>
      <c r="Q76" s="32">
        <f t="shared" si="129"/>
        <v>0</v>
      </c>
      <c r="R76" s="32">
        <f t="shared" si="130"/>
        <v>0</v>
      </c>
      <c r="S76" s="32">
        <f t="shared" si="131"/>
        <v>0</v>
      </c>
      <c r="T76" s="32">
        <f t="shared" si="132"/>
        <v>0</v>
      </c>
      <c r="U76" s="32">
        <f t="shared" si="133"/>
        <v>0</v>
      </c>
      <c r="V76" s="32">
        <f t="shared" si="134"/>
        <v>0</v>
      </c>
      <c r="W76" s="32">
        <f t="shared" si="135"/>
        <v>0</v>
      </c>
      <c r="X76" s="32">
        <f t="shared" si="136"/>
        <v>0</v>
      </c>
      <c r="Y76" s="32">
        <f t="shared" si="137"/>
        <v>0</v>
      </c>
      <c r="Z76" s="32">
        <f t="shared" si="138"/>
        <v>0</v>
      </c>
      <c r="AA76" s="32">
        <f t="shared" si="139"/>
        <v>0</v>
      </c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</row>
    <row r="77" spans="1:90" x14ac:dyDescent="0.35">
      <c r="A77" s="539" t="str">
        <f>Paramétrage!A245</f>
        <v>Ligne sulfurique (PMP)</v>
      </c>
      <c r="B77" s="207">
        <f>Paramétrage!K243</f>
        <v>0</v>
      </c>
      <c r="C77">
        <f>+B77</f>
        <v>0</v>
      </c>
      <c r="D77" s="32">
        <f t="shared" ref="D77:AA77" si="140">C77</f>
        <v>0</v>
      </c>
      <c r="E77" s="32">
        <f t="shared" si="140"/>
        <v>0</v>
      </c>
      <c r="F77" s="32">
        <f t="shared" si="140"/>
        <v>0</v>
      </c>
      <c r="G77" s="32">
        <f t="shared" si="140"/>
        <v>0</v>
      </c>
      <c r="H77" s="32">
        <f t="shared" si="140"/>
        <v>0</v>
      </c>
      <c r="I77" s="32">
        <f t="shared" si="140"/>
        <v>0</v>
      </c>
      <c r="J77" s="32">
        <f t="shared" si="140"/>
        <v>0</v>
      </c>
      <c r="K77" s="32">
        <f t="shared" si="140"/>
        <v>0</v>
      </c>
      <c r="L77" s="32">
        <f t="shared" si="140"/>
        <v>0</v>
      </c>
      <c r="M77" s="32">
        <f t="shared" si="140"/>
        <v>0</v>
      </c>
      <c r="N77" s="32">
        <f t="shared" si="140"/>
        <v>0</v>
      </c>
      <c r="O77" s="32">
        <f t="shared" si="140"/>
        <v>0</v>
      </c>
      <c r="P77" s="32">
        <f t="shared" si="140"/>
        <v>0</v>
      </c>
      <c r="Q77" s="32">
        <f t="shared" si="140"/>
        <v>0</v>
      </c>
      <c r="R77" s="32">
        <f t="shared" si="140"/>
        <v>0</v>
      </c>
      <c r="S77" s="32">
        <f t="shared" si="140"/>
        <v>0</v>
      </c>
      <c r="T77" s="32">
        <f t="shared" si="140"/>
        <v>0</v>
      </c>
      <c r="U77" s="32">
        <f t="shared" si="140"/>
        <v>0</v>
      </c>
      <c r="V77" s="32">
        <f t="shared" si="140"/>
        <v>0</v>
      </c>
      <c r="W77" s="32">
        <f t="shared" si="140"/>
        <v>0</v>
      </c>
      <c r="X77" s="32">
        <f t="shared" si="140"/>
        <v>0</v>
      </c>
      <c r="Y77" s="32">
        <f t="shared" si="140"/>
        <v>0</v>
      </c>
      <c r="Z77" s="32">
        <f t="shared" si="140"/>
        <v>0</v>
      </c>
      <c r="AA77" s="32">
        <f t="shared" si="140"/>
        <v>0</v>
      </c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</row>
    <row r="78" spans="1:90" x14ac:dyDescent="0.35">
      <c r="A78" s="539" t="str">
        <f>Paramétrage!A272</f>
        <v>Ligne phosphorique 29 (PMP)</v>
      </c>
      <c r="B78" s="207">
        <f>Paramétrage!K272</f>
        <v>0</v>
      </c>
      <c r="C78">
        <f>+B78</f>
        <v>0</v>
      </c>
      <c r="D78" s="32">
        <f t="shared" ref="D78:AA78" si="141">C78</f>
        <v>0</v>
      </c>
      <c r="E78" s="32">
        <f t="shared" si="141"/>
        <v>0</v>
      </c>
      <c r="F78" s="32">
        <f t="shared" si="141"/>
        <v>0</v>
      </c>
      <c r="G78" s="32">
        <f t="shared" si="141"/>
        <v>0</v>
      </c>
      <c r="H78" s="32">
        <f t="shared" si="141"/>
        <v>0</v>
      </c>
      <c r="I78" s="32">
        <f t="shared" si="141"/>
        <v>0</v>
      </c>
      <c r="J78" s="32">
        <f t="shared" si="141"/>
        <v>0</v>
      </c>
      <c r="K78" s="32">
        <f t="shared" si="141"/>
        <v>0</v>
      </c>
      <c r="L78" s="32">
        <f t="shared" si="141"/>
        <v>0</v>
      </c>
      <c r="M78" s="32">
        <f t="shared" si="141"/>
        <v>0</v>
      </c>
      <c r="N78" s="32">
        <f t="shared" si="141"/>
        <v>0</v>
      </c>
      <c r="O78" s="32">
        <f t="shared" si="141"/>
        <v>0</v>
      </c>
      <c r="P78" s="32">
        <f t="shared" si="141"/>
        <v>0</v>
      </c>
      <c r="Q78" s="32">
        <f t="shared" si="141"/>
        <v>0</v>
      </c>
      <c r="R78" s="32">
        <f t="shared" si="141"/>
        <v>0</v>
      </c>
      <c r="S78" s="32">
        <f t="shared" si="141"/>
        <v>0</v>
      </c>
      <c r="T78" s="32">
        <f t="shared" si="141"/>
        <v>0</v>
      </c>
      <c r="U78" s="32">
        <f t="shared" si="141"/>
        <v>0</v>
      </c>
      <c r="V78" s="32">
        <f t="shared" si="141"/>
        <v>0</v>
      </c>
      <c r="W78" s="32">
        <f t="shared" si="141"/>
        <v>0</v>
      </c>
      <c r="X78" s="32">
        <f t="shared" si="141"/>
        <v>0</v>
      </c>
      <c r="Y78" s="32">
        <f t="shared" si="141"/>
        <v>0</v>
      </c>
      <c r="Z78" s="32">
        <f t="shared" si="141"/>
        <v>0</v>
      </c>
      <c r="AA78" s="32">
        <f t="shared" si="141"/>
        <v>0</v>
      </c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</row>
    <row r="79" spans="1:90" x14ac:dyDescent="0.35">
      <c r="A79" s="539" t="str">
        <f>Paramétrage!A331</f>
        <v>Ligne phosphorique 54 PMP (1)</v>
      </c>
      <c r="B79" s="207">
        <f>Paramétrage!H331</f>
        <v>0</v>
      </c>
      <c r="C79">
        <f>+B79</f>
        <v>0</v>
      </c>
      <c r="D79" s="32">
        <f t="shared" ref="D79:AA79" si="142">C79</f>
        <v>0</v>
      </c>
      <c r="E79" s="32">
        <f t="shared" si="142"/>
        <v>0</v>
      </c>
      <c r="F79" s="32">
        <f t="shared" si="142"/>
        <v>0</v>
      </c>
      <c r="G79" s="32">
        <f t="shared" si="142"/>
        <v>0</v>
      </c>
      <c r="H79" s="32">
        <f t="shared" si="142"/>
        <v>0</v>
      </c>
      <c r="I79" s="32">
        <f t="shared" si="142"/>
        <v>0</v>
      </c>
      <c r="J79" s="32">
        <f t="shared" si="142"/>
        <v>0</v>
      </c>
      <c r="K79" s="32">
        <f t="shared" si="142"/>
        <v>0</v>
      </c>
      <c r="L79" s="32">
        <f t="shared" si="142"/>
        <v>0</v>
      </c>
      <c r="M79" s="32">
        <f t="shared" si="142"/>
        <v>0</v>
      </c>
      <c r="N79" s="32">
        <f t="shared" si="142"/>
        <v>0</v>
      </c>
      <c r="O79" s="32">
        <f t="shared" si="142"/>
        <v>0</v>
      </c>
      <c r="P79" s="32">
        <f t="shared" si="142"/>
        <v>0</v>
      </c>
      <c r="Q79" s="32">
        <f t="shared" si="142"/>
        <v>0</v>
      </c>
      <c r="R79" s="32">
        <f t="shared" si="142"/>
        <v>0</v>
      </c>
      <c r="S79" s="32">
        <f t="shared" si="142"/>
        <v>0</v>
      </c>
      <c r="T79" s="32">
        <f t="shared" si="142"/>
        <v>0</v>
      </c>
      <c r="U79" s="32">
        <f t="shared" si="142"/>
        <v>0</v>
      </c>
      <c r="V79" s="32">
        <f t="shared" si="142"/>
        <v>0</v>
      </c>
      <c r="W79" s="32">
        <f t="shared" si="142"/>
        <v>0</v>
      </c>
      <c r="X79" s="32">
        <f t="shared" si="142"/>
        <v>0</v>
      </c>
      <c r="Y79" s="32">
        <f t="shared" si="142"/>
        <v>0</v>
      </c>
      <c r="Z79" s="32">
        <f t="shared" si="142"/>
        <v>0</v>
      </c>
      <c r="AA79" s="32">
        <f t="shared" si="142"/>
        <v>0</v>
      </c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  <c r="CK79" s="32"/>
      <c r="CL79" s="32"/>
    </row>
    <row r="80" spans="1:90" x14ac:dyDescent="0.35">
      <c r="A80" s="539" t="str">
        <f>Paramétrage!A332</f>
        <v>Ligne phosphorique 54 PMP (2)</v>
      </c>
      <c r="B80" s="207">
        <f>Paramétrage!H332</f>
        <v>0</v>
      </c>
      <c r="C80">
        <f>+B80</f>
        <v>0</v>
      </c>
      <c r="D80" s="32">
        <f t="shared" ref="D80:AA80" si="143">C80</f>
        <v>0</v>
      </c>
      <c r="E80" s="32">
        <f t="shared" si="143"/>
        <v>0</v>
      </c>
      <c r="F80" s="32">
        <f t="shared" si="143"/>
        <v>0</v>
      </c>
      <c r="G80" s="32">
        <f t="shared" si="143"/>
        <v>0</v>
      </c>
      <c r="H80" s="32">
        <f t="shared" si="143"/>
        <v>0</v>
      </c>
      <c r="I80" s="32">
        <f t="shared" si="143"/>
        <v>0</v>
      </c>
      <c r="J80" s="32">
        <f t="shared" si="143"/>
        <v>0</v>
      </c>
      <c r="K80" s="32">
        <f t="shared" si="143"/>
        <v>0</v>
      </c>
      <c r="L80" s="32">
        <f t="shared" si="143"/>
        <v>0</v>
      </c>
      <c r="M80" s="32">
        <f t="shared" si="143"/>
        <v>0</v>
      </c>
      <c r="N80" s="32">
        <f t="shared" si="143"/>
        <v>0</v>
      </c>
      <c r="O80" s="32">
        <f t="shared" si="143"/>
        <v>0</v>
      </c>
      <c r="P80" s="32">
        <f t="shared" si="143"/>
        <v>0</v>
      </c>
      <c r="Q80" s="32">
        <f t="shared" si="143"/>
        <v>0</v>
      </c>
      <c r="R80" s="32">
        <f t="shared" si="143"/>
        <v>0</v>
      </c>
      <c r="S80" s="32">
        <f t="shared" si="143"/>
        <v>0</v>
      </c>
      <c r="T80" s="32">
        <f t="shared" si="143"/>
        <v>0</v>
      </c>
      <c r="U80" s="32">
        <f t="shared" si="143"/>
        <v>0</v>
      </c>
      <c r="V80" s="32">
        <f t="shared" si="143"/>
        <v>0</v>
      </c>
      <c r="W80" s="32">
        <f t="shared" si="143"/>
        <v>0</v>
      </c>
      <c r="X80" s="32">
        <f t="shared" si="143"/>
        <v>0</v>
      </c>
      <c r="Y80" s="32">
        <f t="shared" si="143"/>
        <v>0</v>
      </c>
      <c r="Z80" s="32">
        <f t="shared" si="143"/>
        <v>0</v>
      </c>
      <c r="AA80" s="32">
        <f t="shared" si="143"/>
        <v>0</v>
      </c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  <c r="CK80" s="32"/>
      <c r="CL80" s="32"/>
    </row>
    <row r="81" spans="1:90" x14ac:dyDescent="0.35">
      <c r="A81" s="539" t="str">
        <f>Paramétrage!A333</f>
        <v>Ligne phosphorique 54 PMP (3)</v>
      </c>
      <c r="B81" s="207">
        <f>Paramétrage!H333</f>
        <v>0</v>
      </c>
      <c r="C81">
        <f>+B81</f>
        <v>0</v>
      </c>
      <c r="D81" s="32">
        <f t="shared" ref="D81:AA81" si="144">C81</f>
        <v>0</v>
      </c>
      <c r="E81" s="32">
        <f t="shared" si="144"/>
        <v>0</v>
      </c>
      <c r="F81" s="32">
        <f t="shared" si="144"/>
        <v>0</v>
      </c>
      <c r="G81" s="32">
        <f t="shared" si="144"/>
        <v>0</v>
      </c>
      <c r="H81" s="32">
        <f t="shared" si="144"/>
        <v>0</v>
      </c>
      <c r="I81" s="32">
        <f t="shared" si="144"/>
        <v>0</v>
      </c>
      <c r="J81" s="32">
        <f t="shared" si="144"/>
        <v>0</v>
      </c>
      <c r="K81" s="32">
        <f t="shared" si="144"/>
        <v>0</v>
      </c>
      <c r="L81" s="32">
        <f t="shared" si="144"/>
        <v>0</v>
      </c>
      <c r="M81" s="32">
        <f t="shared" si="144"/>
        <v>0</v>
      </c>
      <c r="N81" s="32">
        <f t="shared" si="144"/>
        <v>0</v>
      </c>
      <c r="O81" s="32">
        <f t="shared" si="144"/>
        <v>0</v>
      </c>
      <c r="P81" s="32">
        <f t="shared" si="144"/>
        <v>0</v>
      </c>
      <c r="Q81" s="32">
        <f t="shared" si="144"/>
        <v>0</v>
      </c>
      <c r="R81" s="32">
        <f t="shared" si="144"/>
        <v>0</v>
      </c>
      <c r="S81" s="32">
        <f t="shared" si="144"/>
        <v>0</v>
      </c>
      <c r="T81" s="32">
        <f t="shared" si="144"/>
        <v>0</v>
      </c>
      <c r="U81" s="32">
        <f t="shared" si="144"/>
        <v>0</v>
      </c>
      <c r="V81" s="32">
        <f t="shared" si="144"/>
        <v>0</v>
      </c>
      <c r="W81" s="32">
        <f t="shared" si="144"/>
        <v>0</v>
      </c>
      <c r="X81" s="32">
        <f t="shared" si="144"/>
        <v>0</v>
      </c>
      <c r="Y81" s="32">
        <f t="shared" si="144"/>
        <v>0</v>
      </c>
      <c r="Z81" s="32">
        <f t="shared" si="144"/>
        <v>0</v>
      </c>
      <c r="AA81" s="32">
        <f t="shared" si="144"/>
        <v>0</v>
      </c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</row>
    <row r="82" spans="1:90" x14ac:dyDescent="0.35">
      <c r="A82" s="544" t="str">
        <f>Paramétrage!A247</f>
        <v>Ligne sulfurique (IMACID)</v>
      </c>
      <c r="B82" s="207">
        <f>Paramétrage!K247</f>
        <v>0</v>
      </c>
      <c r="C82">
        <f t="shared" ref="C82:C86" si="145">+B82</f>
        <v>0</v>
      </c>
      <c r="D82" s="32">
        <f t="shared" ref="D82:D86" si="146">C82</f>
        <v>0</v>
      </c>
      <c r="E82" s="32">
        <f t="shared" ref="E82:E86" si="147">D82</f>
        <v>0</v>
      </c>
      <c r="F82" s="32">
        <f t="shared" ref="F82:F86" si="148">E82</f>
        <v>0</v>
      </c>
      <c r="G82" s="32">
        <f t="shared" ref="G82:G86" si="149">F82</f>
        <v>0</v>
      </c>
      <c r="H82" s="32">
        <f t="shared" ref="H82:H86" si="150">G82</f>
        <v>0</v>
      </c>
      <c r="I82" s="32">
        <f t="shared" ref="I82:I86" si="151">H82</f>
        <v>0</v>
      </c>
      <c r="J82" s="32">
        <f t="shared" ref="J82:J86" si="152">I82</f>
        <v>0</v>
      </c>
      <c r="K82" s="32">
        <f t="shared" ref="K82:K86" si="153">J82</f>
        <v>0</v>
      </c>
      <c r="L82" s="32">
        <f t="shared" ref="L82:L86" si="154">K82</f>
        <v>0</v>
      </c>
      <c r="M82" s="32">
        <f t="shared" ref="M82:M86" si="155">L82</f>
        <v>0</v>
      </c>
      <c r="N82" s="32">
        <f t="shared" ref="N82:N86" si="156">M82</f>
        <v>0</v>
      </c>
      <c r="O82" s="32">
        <f t="shared" ref="O82:O86" si="157">N82</f>
        <v>0</v>
      </c>
      <c r="P82" s="32">
        <f t="shared" ref="P82:P86" si="158">O82</f>
        <v>0</v>
      </c>
      <c r="Q82" s="32">
        <f t="shared" ref="Q82:Q86" si="159">P82</f>
        <v>0</v>
      </c>
      <c r="R82" s="32">
        <f t="shared" ref="R82:R86" si="160">Q82</f>
        <v>0</v>
      </c>
      <c r="S82" s="32">
        <f t="shared" ref="S82:S86" si="161">R82</f>
        <v>0</v>
      </c>
      <c r="T82" s="32">
        <f t="shared" ref="T82:T86" si="162">S82</f>
        <v>0</v>
      </c>
      <c r="U82" s="32">
        <f t="shared" ref="U82:U86" si="163">T82</f>
        <v>0</v>
      </c>
      <c r="V82" s="32">
        <f t="shared" ref="V82:V86" si="164">U82</f>
        <v>0</v>
      </c>
      <c r="W82" s="32">
        <f t="shared" ref="W82:W86" si="165">V82</f>
        <v>0</v>
      </c>
      <c r="X82" s="32">
        <f t="shared" ref="X82:X86" si="166">W82</f>
        <v>0</v>
      </c>
      <c r="Y82" s="32">
        <f t="shared" ref="Y82:Y86" si="167">X82</f>
        <v>0</v>
      </c>
      <c r="Z82" s="32">
        <f t="shared" ref="Z82:Z86" si="168">Y82</f>
        <v>0</v>
      </c>
      <c r="AA82" s="32">
        <f t="shared" ref="AA82:AA86" si="169">Z82</f>
        <v>0</v>
      </c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</row>
    <row r="83" spans="1:90" x14ac:dyDescent="0.35">
      <c r="A83" s="544" t="str">
        <f>Paramétrage!A274</f>
        <v>Ligne phosphorique 29 (IMACID)</v>
      </c>
      <c r="B83" s="207">
        <f>Paramétrage!K274</f>
        <v>0</v>
      </c>
      <c r="C83">
        <f t="shared" si="145"/>
        <v>0</v>
      </c>
      <c r="D83" s="32">
        <f t="shared" si="146"/>
        <v>0</v>
      </c>
      <c r="E83" s="32">
        <f t="shared" si="147"/>
        <v>0</v>
      </c>
      <c r="F83" s="32">
        <f t="shared" si="148"/>
        <v>0</v>
      </c>
      <c r="G83" s="32">
        <f t="shared" si="149"/>
        <v>0</v>
      </c>
      <c r="H83" s="32">
        <f t="shared" si="150"/>
        <v>0</v>
      </c>
      <c r="I83" s="32">
        <f t="shared" si="151"/>
        <v>0</v>
      </c>
      <c r="J83" s="32">
        <f t="shared" si="152"/>
        <v>0</v>
      </c>
      <c r="K83" s="32">
        <f t="shared" si="153"/>
        <v>0</v>
      </c>
      <c r="L83" s="32">
        <f t="shared" si="154"/>
        <v>0</v>
      </c>
      <c r="M83" s="32">
        <f t="shared" si="155"/>
        <v>0</v>
      </c>
      <c r="N83" s="32">
        <f t="shared" si="156"/>
        <v>0</v>
      </c>
      <c r="O83" s="32">
        <f t="shared" si="157"/>
        <v>0</v>
      </c>
      <c r="P83" s="32">
        <f t="shared" si="158"/>
        <v>0</v>
      </c>
      <c r="Q83" s="32">
        <f t="shared" si="159"/>
        <v>0</v>
      </c>
      <c r="R83" s="32">
        <f t="shared" si="160"/>
        <v>0</v>
      </c>
      <c r="S83" s="32">
        <f t="shared" si="161"/>
        <v>0</v>
      </c>
      <c r="T83" s="32">
        <f t="shared" si="162"/>
        <v>0</v>
      </c>
      <c r="U83" s="32">
        <f t="shared" si="163"/>
        <v>0</v>
      </c>
      <c r="V83" s="32">
        <f t="shared" si="164"/>
        <v>0</v>
      </c>
      <c r="W83" s="32">
        <f t="shared" si="165"/>
        <v>0</v>
      </c>
      <c r="X83" s="32">
        <f t="shared" si="166"/>
        <v>0</v>
      </c>
      <c r="Y83" s="32">
        <f t="shared" si="167"/>
        <v>0</v>
      </c>
      <c r="Z83" s="32">
        <f t="shared" si="168"/>
        <v>0</v>
      </c>
      <c r="AA83" s="32">
        <f t="shared" si="169"/>
        <v>0</v>
      </c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</row>
    <row r="84" spans="1:90" x14ac:dyDescent="0.35">
      <c r="A84" s="544" t="str">
        <f>Paramétrage!A336</f>
        <v>Ligne phosphorique 54 IMACID (1)</v>
      </c>
      <c r="B84" s="207">
        <f>Paramétrage!H336</f>
        <v>0</v>
      </c>
      <c r="C84">
        <f t="shared" si="145"/>
        <v>0</v>
      </c>
      <c r="D84" s="32">
        <f t="shared" si="146"/>
        <v>0</v>
      </c>
      <c r="E84" s="32">
        <f t="shared" si="147"/>
        <v>0</v>
      </c>
      <c r="F84" s="32">
        <f t="shared" si="148"/>
        <v>0</v>
      </c>
      <c r="G84" s="32">
        <f t="shared" si="149"/>
        <v>0</v>
      </c>
      <c r="H84" s="32">
        <f t="shared" si="150"/>
        <v>0</v>
      </c>
      <c r="I84" s="32">
        <f t="shared" si="151"/>
        <v>0</v>
      </c>
      <c r="J84" s="32">
        <f t="shared" si="152"/>
        <v>0</v>
      </c>
      <c r="K84" s="32">
        <f t="shared" si="153"/>
        <v>0</v>
      </c>
      <c r="L84" s="32">
        <f t="shared" si="154"/>
        <v>0</v>
      </c>
      <c r="M84" s="32">
        <f t="shared" si="155"/>
        <v>0</v>
      </c>
      <c r="N84" s="32">
        <f t="shared" si="156"/>
        <v>0</v>
      </c>
      <c r="O84" s="32">
        <f t="shared" si="157"/>
        <v>0</v>
      </c>
      <c r="P84" s="32">
        <f t="shared" si="158"/>
        <v>0</v>
      </c>
      <c r="Q84" s="32">
        <f t="shared" si="159"/>
        <v>0</v>
      </c>
      <c r="R84" s="32">
        <f t="shared" si="160"/>
        <v>0</v>
      </c>
      <c r="S84" s="32">
        <f t="shared" si="161"/>
        <v>0</v>
      </c>
      <c r="T84" s="32">
        <f t="shared" si="162"/>
        <v>0</v>
      </c>
      <c r="U84" s="32">
        <f t="shared" si="163"/>
        <v>0</v>
      </c>
      <c r="V84" s="32">
        <f t="shared" si="164"/>
        <v>0</v>
      </c>
      <c r="W84" s="32">
        <f t="shared" si="165"/>
        <v>0</v>
      </c>
      <c r="X84" s="32">
        <f t="shared" si="166"/>
        <v>0</v>
      </c>
      <c r="Y84" s="32">
        <f t="shared" si="167"/>
        <v>0</v>
      </c>
      <c r="Z84" s="32">
        <f t="shared" si="168"/>
        <v>0</v>
      </c>
      <c r="AA84" s="32">
        <f t="shared" si="169"/>
        <v>0</v>
      </c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</row>
    <row r="85" spans="1:90" x14ac:dyDescent="0.35">
      <c r="A85" s="544" t="str">
        <f>Paramétrage!A337</f>
        <v>Ligne phosphorique 54 IMACID (2)</v>
      </c>
      <c r="B85" s="207">
        <f>Paramétrage!H337</f>
        <v>0</v>
      </c>
      <c r="C85">
        <f t="shared" si="145"/>
        <v>0</v>
      </c>
      <c r="D85" s="32">
        <f t="shared" si="146"/>
        <v>0</v>
      </c>
      <c r="E85" s="32">
        <f t="shared" si="147"/>
        <v>0</v>
      </c>
      <c r="F85" s="32">
        <f t="shared" si="148"/>
        <v>0</v>
      </c>
      <c r="G85" s="32">
        <f t="shared" si="149"/>
        <v>0</v>
      </c>
      <c r="H85" s="32">
        <f t="shared" si="150"/>
        <v>0</v>
      </c>
      <c r="I85" s="32">
        <f t="shared" si="151"/>
        <v>0</v>
      </c>
      <c r="J85" s="32">
        <f t="shared" si="152"/>
        <v>0</v>
      </c>
      <c r="K85" s="32">
        <f t="shared" si="153"/>
        <v>0</v>
      </c>
      <c r="L85" s="32">
        <f t="shared" si="154"/>
        <v>0</v>
      </c>
      <c r="M85" s="32">
        <f t="shared" si="155"/>
        <v>0</v>
      </c>
      <c r="N85" s="32">
        <f t="shared" si="156"/>
        <v>0</v>
      </c>
      <c r="O85" s="32">
        <f t="shared" si="157"/>
        <v>0</v>
      </c>
      <c r="P85" s="32">
        <f t="shared" si="158"/>
        <v>0</v>
      </c>
      <c r="Q85" s="32">
        <f t="shared" si="159"/>
        <v>0</v>
      </c>
      <c r="R85" s="32">
        <f t="shared" si="160"/>
        <v>0</v>
      </c>
      <c r="S85" s="32">
        <f t="shared" si="161"/>
        <v>0</v>
      </c>
      <c r="T85" s="32">
        <f t="shared" si="162"/>
        <v>0</v>
      </c>
      <c r="U85" s="32">
        <f t="shared" si="163"/>
        <v>0</v>
      </c>
      <c r="V85" s="32">
        <f t="shared" si="164"/>
        <v>0</v>
      </c>
      <c r="W85" s="32">
        <f t="shared" si="165"/>
        <v>0</v>
      </c>
      <c r="X85" s="32">
        <f t="shared" si="166"/>
        <v>0</v>
      </c>
      <c r="Y85" s="32">
        <f t="shared" si="167"/>
        <v>0</v>
      </c>
      <c r="Z85" s="32">
        <f t="shared" si="168"/>
        <v>0</v>
      </c>
      <c r="AA85" s="32">
        <f t="shared" si="169"/>
        <v>0</v>
      </c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</row>
    <row r="86" spans="1:90" x14ac:dyDescent="0.35">
      <c r="A86" s="544" t="str">
        <f>Paramétrage!A338</f>
        <v>Ligne phosphorique 54 IMACID (3)</v>
      </c>
      <c r="B86" s="207">
        <f>Paramétrage!H338</f>
        <v>0</v>
      </c>
      <c r="C86">
        <f t="shared" si="145"/>
        <v>0</v>
      </c>
      <c r="D86" s="32">
        <f t="shared" si="146"/>
        <v>0</v>
      </c>
      <c r="E86" s="32">
        <f t="shared" si="147"/>
        <v>0</v>
      </c>
      <c r="F86" s="32">
        <f t="shared" si="148"/>
        <v>0</v>
      </c>
      <c r="G86" s="32">
        <f t="shared" si="149"/>
        <v>0</v>
      </c>
      <c r="H86" s="32">
        <f t="shared" si="150"/>
        <v>0</v>
      </c>
      <c r="I86" s="32">
        <f t="shared" si="151"/>
        <v>0</v>
      </c>
      <c r="J86" s="32">
        <f t="shared" si="152"/>
        <v>0</v>
      </c>
      <c r="K86" s="32">
        <f t="shared" si="153"/>
        <v>0</v>
      </c>
      <c r="L86" s="32">
        <f t="shared" si="154"/>
        <v>0</v>
      </c>
      <c r="M86" s="32">
        <f t="shared" si="155"/>
        <v>0</v>
      </c>
      <c r="N86" s="32">
        <f t="shared" si="156"/>
        <v>0</v>
      </c>
      <c r="O86" s="32">
        <f t="shared" si="157"/>
        <v>0</v>
      </c>
      <c r="P86" s="32">
        <f t="shared" si="158"/>
        <v>0</v>
      </c>
      <c r="Q86" s="32">
        <f t="shared" si="159"/>
        <v>0</v>
      </c>
      <c r="R86" s="32">
        <f t="shared" si="160"/>
        <v>0</v>
      </c>
      <c r="S86" s="32">
        <f t="shared" si="161"/>
        <v>0</v>
      </c>
      <c r="T86" s="32">
        <f t="shared" si="162"/>
        <v>0</v>
      </c>
      <c r="U86" s="32">
        <f t="shared" si="163"/>
        <v>0</v>
      </c>
      <c r="V86" s="32">
        <f t="shared" si="164"/>
        <v>0</v>
      </c>
      <c r="W86" s="32">
        <f t="shared" si="165"/>
        <v>0</v>
      </c>
      <c r="X86" s="32">
        <f t="shared" si="166"/>
        <v>0</v>
      </c>
      <c r="Y86" s="32">
        <f t="shared" si="167"/>
        <v>0</v>
      </c>
      <c r="Z86" s="32">
        <f t="shared" si="168"/>
        <v>0</v>
      </c>
      <c r="AA86" s="32">
        <f t="shared" si="169"/>
        <v>0</v>
      </c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  <c r="CF86" s="32"/>
      <c r="CG86" s="32"/>
      <c r="CH86" s="32"/>
      <c r="CI86" s="32"/>
      <c r="CJ86" s="32"/>
      <c r="CK86" s="32"/>
      <c r="CL86" s="32"/>
    </row>
  </sheetData>
  <pageMargins left="0.7" right="0.7" top="0.75" bottom="0.75" header="0.3" footer="0.3"/>
  <pageSetup paperSize="0" orientation="portrait" r:id="rId1"/>
  <customProperties>
    <customPr name="LastActive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N251"/>
  <sheetViews>
    <sheetView topLeftCell="A230" workbookViewId="0">
      <selection activeCell="C74" sqref="C74"/>
    </sheetView>
  </sheetViews>
  <sheetFormatPr baseColWidth="10" defaultRowHeight="14.5" x14ac:dyDescent="0.35"/>
  <cols>
    <col min="1" max="2" width="11.453125" style="1" customWidth="1"/>
    <col min="3" max="3" width="32.90625" customWidth="1"/>
    <col min="7" max="7" width="32.7265625" customWidth="1"/>
    <col min="8" max="9" width="8.26953125" style="2" customWidth="1"/>
    <col min="10" max="10" width="6.26953125" customWidth="1"/>
    <col min="11" max="11" width="23.453125" style="2" customWidth="1"/>
  </cols>
  <sheetData>
    <row r="1" spans="1:11" x14ac:dyDescent="0.35">
      <c r="A1" s="1">
        <f>B1*Paramétrage!K222</f>
        <v>0</v>
      </c>
      <c r="B1" s="1">
        <f>Paramétrage!D222*Paramétrage!E222*Paramétrage!B222/1000</f>
        <v>5.4407812499999997</v>
      </c>
      <c r="C1" s="11" t="s">
        <v>17</v>
      </c>
      <c r="D1" s="11">
        <v>1</v>
      </c>
      <c r="E1" s="11">
        <f>A1/F1</f>
        <v>0</v>
      </c>
      <c r="F1" s="11">
        <v>2</v>
      </c>
      <c r="G1" s="11" t="str">
        <f>Paramétrage!A222</f>
        <v>Ligne sulfurique 1 (A)</v>
      </c>
      <c r="H1" s="2">
        <v>7</v>
      </c>
      <c r="I1" s="2">
        <v>1</v>
      </c>
      <c r="J1">
        <v>1</v>
      </c>
      <c r="K1" s="132" t="s">
        <v>357</v>
      </c>
    </row>
    <row r="2" spans="1:11" s="253" customFormat="1" x14ac:dyDescent="0.35">
      <c r="A2" s="253">
        <v>1</v>
      </c>
      <c r="B2" s="253">
        <v>1</v>
      </c>
      <c r="C2" s="253" t="s">
        <v>18</v>
      </c>
      <c r="D2" s="253">
        <v>1</v>
      </c>
      <c r="E2" s="253">
        <v>1</v>
      </c>
      <c r="F2" s="253">
        <v>1</v>
      </c>
      <c r="G2" s="253" t="str">
        <f>G1</f>
        <v>Ligne sulfurique 1 (A)</v>
      </c>
      <c r="H2" s="253">
        <v>0</v>
      </c>
      <c r="I2" s="253">
        <v>1</v>
      </c>
      <c r="J2" s="253">
        <v>2</v>
      </c>
      <c r="K2" s="256" t="s">
        <v>355</v>
      </c>
    </row>
    <row r="3" spans="1:11" s="253" customFormat="1" x14ac:dyDescent="0.35">
      <c r="A3" s="253">
        <v>1</v>
      </c>
      <c r="B3" s="253">
        <v>1</v>
      </c>
      <c r="C3" s="253" t="s">
        <v>19</v>
      </c>
      <c r="D3" s="253">
        <v>1</v>
      </c>
      <c r="E3" s="253">
        <v>1</v>
      </c>
      <c r="F3" s="253">
        <v>1</v>
      </c>
      <c r="G3" s="253" t="str">
        <f>G2</f>
        <v>Ligne sulfurique 1 (A)</v>
      </c>
      <c r="H3" s="253">
        <v>0</v>
      </c>
      <c r="I3" s="253">
        <v>1</v>
      </c>
      <c r="J3" s="253">
        <v>3</v>
      </c>
      <c r="K3" s="256" t="s">
        <v>298</v>
      </c>
    </row>
    <row r="4" spans="1:11" s="253" customFormat="1" x14ac:dyDescent="0.35">
      <c r="A4" s="253">
        <v>1</v>
      </c>
      <c r="B4" s="253">
        <v>1</v>
      </c>
      <c r="C4" s="253" t="s">
        <v>20</v>
      </c>
      <c r="D4" s="253">
        <v>1</v>
      </c>
      <c r="E4" s="253">
        <v>1</v>
      </c>
      <c r="F4" s="253">
        <v>1</v>
      </c>
      <c r="G4" s="253" t="str">
        <f>G3</f>
        <v>Ligne sulfurique 1 (A)</v>
      </c>
      <c r="H4" s="253">
        <v>0</v>
      </c>
      <c r="I4" s="253">
        <v>1</v>
      </c>
      <c r="J4" s="253">
        <v>4</v>
      </c>
      <c r="K4" s="256" t="s">
        <v>297</v>
      </c>
    </row>
    <row r="5" spans="1:11" s="253" customFormat="1" ht="15" thickBot="1" x14ac:dyDescent="0.4">
      <c r="A5" s="255">
        <v>1</v>
      </c>
      <c r="B5" s="255">
        <v>1</v>
      </c>
      <c r="C5" s="255" t="s">
        <v>16</v>
      </c>
      <c r="D5" s="255">
        <v>1</v>
      </c>
      <c r="E5" s="253">
        <v>1</v>
      </c>
      <c r="F5" s="255">
        <v>1</v>
      </c>
      <c r="G5" s="253" t="str">
        <f>G4</f>
        <v>Ligne sulfurique 1 (A)</v>
      </c>
      <c r="H5" s="253">
        <v>0</v>
      </c>
      <c r="I5" s="253">
        <v>1</v>
      </c>
      <c r="J5" s="253">
        <v>5</v>
      </c>
      <c r="K5" s="257" t="s">
        <v>354</v>
      </c>
    </row>
    <row r="6" spans="1:11" x14ac:dyDescent="0.35">
      <c r="A6" s="1">
        <f>B6*Paramétrage!K223</f>
        <v>0</v>
      </c>
      <c r="B6" s="1">
        <f>Paramétrage!D223*Paramétrage!E223*Paramétrage!B223/1000</f>
        <v>5.4407812499999997</v>
      </c>
      <c r="C6" s="11" t="s">
        <v>17</v>
      </c>
      <c r="D6" s="11">
        <f>1+D1</f>
        <v>2</v>
      </c>
      <c r="E6" s="11">
        <f>A6/F6</f>
        <v>0</v>
      </c>
      <c r="F6" s="11">
        <v>2</v>
      </c>
      <c r="G6" s="11" t="str">
        <f>Paramétrage!A223</f>
        <v>Ligne sulfurique 2 (B)</v>
      </c>
      <c r="H6" s="2">
        <v>8</v>
      </c>
      <c r="I6" s="2">
        <v>1</v>
      </c>
      <c r="J6">
        <v>6</v>
      </c>
      <c r="K6" s="189"/>
    </row>
    <row r="7" spans="1:11" s="253" customFormat="1" x14ac:dyDescent="0.35">
      <c r="A7" s="253">
        <v>1</v>
      </c>
      <c r="B7" s="253">
        <v>1</v>
      </c>
      <c r="C7" s="253" t="s">
        <v>18</v>
      </c>
      <c r="D7" s="253">
        <f t="shared" ref="D7:D30" si="0">1+D2</f>
        <v>2</v>
      </c>
      <c r="E7" s="253">
        <v>1</v>
      </c>
      <c r="F7" s="253">
        <v>1</v>
      </c>
      <c r="G7" s="253" t="str">
        <f>G6</f>
        <v>Ligne sulfurique 2 (B)</v>
      </c>
      <c r="H7" s="253">
        <v>0</v>
      </c>
      <c r="I7" s="253">
        <v>1</v>
      </c>
      <c r="J7" s="253">
        <v>7</v>
      </c>
      <c r="K7" s="257"/>
    </row>
    <row r="8" spans="1:11" s="253" customFormat="1" x14ac:dyDescent="0.35">
      <c r="A8" s="253">
        <v>1</v>
      </c>
      <c r="B8" s="253">
        <v>1</v>
      </c>
      <c r="C8" s="253" t="s">
        <v>19</v>
      </c>
      <c r="D8" s="253">
        <f t="shared" si="0"/>
        <v>2</v>
      </c>
      <c r="E8" s="253">
        <v>1</v>
      </c>
      <c r="F8" s="253">
        <v>1</v>
      </c>
      <c r="G8" s="253" t="str">
        <f>G7</f>
        <v>Ligne sulfurique 2 (B)</v>
      </c>
      <c r="H8" s="253">
        <v>0</v>
      </c>
      <c r="I8" s="253">
        <v>1</v>
      </c>
      <c r="J8" s="253">
        <v>8</v>
      </c>
    </row>
    <row r="9" spans="1:11" s="253" customFormat="1" x14ac:dyDescent="0.35">
      <c r="A9" s="253">
        <v>1</v>
      </c>
      <c r="B9" s="253">
        <v>1</v>
      </c>
      <c r="C9" s="253" t="s">
        <v>20</v>
      </c>
      <c r="D9" s="253">
        <f t="shared" si="0"/>
        <v>2</v>
      </c>
      <c r="E9" s="253">
        <v>1</v>
      </c>
      <c r="F9" s="253">
        <v>1</v>
      </c>
      <c r="G9" s="253" t="str">
        <f>G8</f>
        <v>Ligne sulfurique 2 (B)</v>
      </c>
      <c r="H9" s="253">
        <v>0</v>
      </c>
      <c r="I9" s="253">
        <v>1</v>
      </c>
      <c r="J9" s="253">
        <v>9</v>
      </c>
    </row>
    <row r="10" spans="1:11" s="253" customFormat="1" ht="15" thickBot="1" x14ac:dyDescent="0.4">
      <c r="A10" s="255">
        <v>1</v>
      </c>
      <c r="B10" s="255">
        <v>1</v>
      </c>
      <c r="C10" s="255" t="s">
        <v>16</v>
      </c>
      <c r="D10" s="255">
        <f t="shared" si="0"/>
        <v>2</v>
      </c>
      <c r="E10" s="253">
        <v>1</v>
      </c>
      <c r="F10" s="255">
        <v>1</v>
      </c>
      <c r="G10" s="253" t="str">
        <f>G9</f>
        <v>Ligne sulfurique 2 (B)</v>
      </c>
      <c r="H10" s="253">
        <v>0</v>
      </c>
      <c r="I10" s="253">
        <v>1</v>
      </c>
      <c r="J10" s="253">
        <v>10</v>
      </c>
    </row>
    <row r="11" spans="1:11" x14ac:dyDescent="0.35">
      <c r="A11" s="1">
        <f>B11*Paramétrage!K224</f>
        <v>0</v>
      </c>
      <c r="B11" s="1">
        <f>Paramétrage!D224*Paramétrage!E224*Paramétrage!B224/1000</f>
        <v>5.4407812499999997</v>
      </c>
      <c r="C11" s="11" t="s">
        <v>17</v>
      </c>
      <c r="D11" s="11">
        <f t="shared" si="0"/>
        <v>3</v>
      </c>
      <c r="E11" s="11">
        <f>A11/F11</f>
        <v>0</v>
      </c>
      <c r="F11" s="11">
        <v>2</v>
      </c>
      <c r="G11" s="11" t="str">
        <f>Paramétrage!A224</f>
        <v>Ligne sulfurique 3 (E)</v>
      </c>
      <c r="H11" s="2">
        <v>9</v>
      </c>
      <c r="I11" s="2">
        <v>1</v>
      </c>
      <c r="J11">
        <v>11</v>
      </c>
      <c r="K11"/>
    </row>
    <row r="12" spans="1:11" s="253" customFormat="1" x14ac:dyDescent="0.35">
      <c r="A12" s="253">
        <v>1</v>
      </c>
      <c r="B12" s="253">
        <v>1</v>
      </c>
      <c r="C12" s="253" t="s">
        <v>18</v>
      </c>
      <c r="D12" s="253">
        <f t="shared" si="0"/>
        <v>3</v>
      </c>
      <c r="E12" s="253">
        <v>1</v>
      </c>
      <c r="F12" s="253">
        <v>1</v>
      </c>
      <c r="G12" s="253" t="str">
        <f>G11</f>
        <v>Ligne sulfurique 3 (E)</v>
      </c>
      <c r="H12" s="253">
        <v>0</v>
      </c>
      <c r="I12" s="253">
        <v>1</v>
      </c>
      <c r="J12" s="253">
        <v>12</v>
      </c>
    </row>
    <row r="13" spans="1:11" s="253" customFormat="1" x14ac:dyDescent="0.35">
      <c r="A13" s="253">
        <v>1</v>
      </c>
      <c r="B13" s="253">
        <v>1</v>
      </c>
      <c r="C13" s="253" t="s">
        <v>19</v>
      </c>
      <c r="D13" s="253">
        <f t="shared" si="0"/>
        <v>3</v>
      </c>
      <c r="E13" s="253">
        <v>1</v>
      </c>
      <c r="F13" s="253">
        <v>1</v>
      </c>
      <c r="G13" s="253" t="str">
        <f>G12</f>
        <v>Ligne sulfurique 3 (E)</v>
      </c>
      <c r="H13" s="253">
        <v>0</v>
      </c>
      <c r="I13" s="253">
        <v>1</v>
      </c>
      <c r="J13" s="253">
        <v>13</v>
      </c>
    </row>
    <row r="14" spans="1:11" s="253" customFormat="1" x14ac:dyDescent="0.35">
      <c r="A14" s="253">
        <v>1</v>
      </c>
      <c r="B14" s="253">
        <v>1</v>
      </c>
      <c r="C14" s="253" t="s">
        <v>20</v>
      </c>
      <c r="D14" s="253">
        <f t="shared" si="0"/>
        <v>3</v>
      </c>
      <c r="E14" s="253">
        <v>1</v>
      </c>
      <c r="F14" s="253">
        <v>1</v>
      </c>
      <c r="G14" s="253" t="str">
        <f>G13</f>
        <v>Ligne sulfurique 3 (E)</v>
      </c>
      <c r="H14" s="253">
        <v>0</v>
      </c>
      <c r="I14" s="253">
        <v>1</v>
      </c>
      <c r="J14" s="253">
        <v>14</v>
      </c>
    </row>
    <row r="15" spans="1:11" s="253" customFormat="1" ht="15" thickBot="1" x14ac:dyDescent="0.4">
      <c r="A15" s="255">
        <v>1</v>
      </c>
      <c r="B15" s="255">
        <v>1</v>
      </c>
      <c r="C15" s="255" t="s">
        <v>16</v>
      </c>
      <c r="D15" s="255">
        <f t="shared" si="0"/>
        <v>3</v>
      </c>
      <c r="E15" s="253">
        <v>1</v>
      </c>
      <c r="F15" s="255">
        <v>1</v>
      </c>
      <c r="G15" s="253" t="str">
        <f>G14</f>
        <v>Ligne sulfurique 3 (E)</v>
      </c>
      <c r="H15" s="253">
        <v>0</v>
      </c>
      <c r="I15" s="253">
        <v>1</v>
      </c>
      <c r="J15" s="253">
        <v>15</v>
      </c>
    </row>
    <row r="16" spans="1:11" x14ac:dyDescent="0.35">
      <c r="A16" s="1">
        <f>B16*Paramétrage!K225</f>
        <v>0</v>
      </c>
      <c r="B16" s="1">
        <f>Paramétrage!D225*Paramétrage!E225*Paramétrage!B225/1000</f>
        <v>5.4407812499999997</v>
      </c>
      <c r="C16" s="11" t="s">
        <v>17</v>
      </c>
      <c r="D16" s="11">
        <f t="shared" si="0"/>
        <v>4</v>
      </c>
      <c r="E16" s="11">
        <f>A16/F16</f>
        <v>0</v>
      </c>
      <c r="F16" s="11">
        <v>2</v>
      </c>
      <c r="G16" s="11" t="str">
        <f>Paramétrage!A225</f>
        <v>Ligne sulfurique 4 (X)</v>
      </c>
      <c r="H16" s="2">
        <v>10</v>
      </c>
      <c r="I16" s="2">
        <v>1</v>
      </c>
      <c r="J16">
        <v>16</v>
      </c>
      <c r="K16"/>
    </row>
    <row r="17" spans="1:14" s="253" customFormat="1" x14ac:dyDescent="0.35">
      <c r="A17" s="253">
        <v>1</v>
      </c>
      <c r="B17" s="253">
        <v>1</v>
      </c>
      <c r="C17" s="253" t="s">
        <v>18</v>
      </c>
      <c r="D17" s="253">
        <f t="shared" si="0"/>
        <v>4</v>
      </c>
      <c r="E17" s="253">
        <v>1</v>
      </c>
      <c r="F17" s="253">
        <v>1</v>
      </c>
      <c r="G17" s="253" t="str">
        <f>G16</f>
        <v>Ligne sulfurique 4 (X)</v>
      </c>
      <c r="H17" s="253">
        <v>0</v>
      </c>
      <c r="I17" s="253">
        <v>1</v>
      </c>
      <c r="J17" s="253">
        <v>17</v>
      </c>
    </row>
    <row r="18" spans="1:14" s="253" customFormat="1" x14ac:dyDescent="0.35">
      <c r="A18" s="253">
        <v>1</v>
      </c>
      <c r="B18" s="253">
        <v>1</v>
      </c>
      <c r="C18" s="253" t="s">
        <v>19</v>
      </c>
      <c r="D18" s="253">
        <f t="shared" si="0"/>
        <v>4</v>
      </c>
      <c r="E18" s="253">
        <v>1</v>
      </c>
      <c r="F18" s="253">
        <v>1</v>
      </c>
      <c r="G18" s="253" t="str">
        <f>G17</f>
        <v>Ligne sulfurique 4 (X)</v>
      </c>
      <c r="H18" s="253">
        <v>0</v>
      </c>
      <c r="I18" s="253">
        <v>1</v>
      </c>
      <c r="J18" s="253">
        <v>18</v>
      </c>
    </row>
    <row r="19" spans="1:14" s="253" customFormat="1" x14ac:dyDescent="0.35">
      <c r="A19" s="253">
        <v>1</v>
      </c>
      <c r="B19" s="253">
        <v>1</v>
      </c>
      <c r="C19" s="253" t="s">
        <v>20</v>
      </c>
      <c r="D19" s="253">
        <f t="shared" si="0"/>
        <v>4</v>
      </c>
      <c r="E19" s="253">
        <v>1</v>
      </c>
      <c r="F19" s="253">
        <v>1</v>
      </c>
      <c r="G19" s="253" t="str">
        <f>G18</f>
        <v>Ligne sulfurique 4 (X)</v>
      </c>
      <c r="H19" s="253">
        <v>0</v>
      </c>
      <c r="I19" s="253">
        <v>1</v>
      </c>
      <c r="J19" s="253">
        <v>19</v>
      </c>
    </row>
    <row r="20" spans="1:14" s="253" customFormat="1" ht="15" thickBot="1" x14ac:dyDescent="0.4">
      <c r="A20" s="255">
        <v>1</v>
      </c>
      <c r="B20" s="255">
        <v>1</v>
      </c>
      <c r="C20" s="255" t="s">
        <v>16</v>
      </c>
      <c r="D20" s="255">
        <f t="shared" si="0"/>
        <v>4</v>
      </c>
      <c r="E20" s="253">
        <v>1</v>
      </c>
      <c r="F20" s="255">
        <v>1</v>
      </c>
      <c r="G20" s="253" t="str">
        <f>G19</f>
        <v>Ligne sulfurique 4 (X)</v>
      </c>
      <c r="H20" s="253">
        <v>0</v>
      </c>
      <c r="I20" s="253">
        <v>1</v>
      </c>
      <c r="J20" s="253">
        <v>20</v>
      </c>
    </row>
    <row r="21" spans="1:14" x14ac:dyDescent="0.35">
      <c r="A21" s="1">
        <f>B21*Paramétrage!K226</f>
        <v>0</v>
      </c>
      <c r="B21" s="1">
        <f>Paramétrage!D226*Paramétrage!E226*Paramétrage!B226/1000</f>
        <v>5.4407812499999997</v>
      </c>
      <c r="C21" s="11" t="s">
        <v>17</v>
      </c>
      <c r="D21" s="11">
        <f t="shared" si="0"/>
        <v>5</v>
      </c>
      <c r="E21" s="11">
        <f>A21/F21</f>
        <v>0</v>
      </c>
      <c r="F21" s="11">
        <v>2</v>
      </c>
      <c r="G21" s="11" t="str">
        <f>Paramétrage!A226</f>
        <v>Ligne sulfurique 5 (Y)</v>
      </c>
      <c r="H21" s="2">
        <v>11</v>
      </c>
      <c r="I21" s="2">
        <v>1</v>
      </c>
      <c r="J21">
        <v>21</v>
      </c>
      <c r="K21"/>
    </row>
    <row r="22" spans="1:14" s="253" customFormat="1" x14ac:dyDescent="0.35">
      <c r="A22" s="253">
        <v>1</v>
      </c>
      <c r="B22" s="253">
        <v>1</v>
      </c>
      <c r="C22" s="253" t="s">
        <v>18</v>
      </c>
      <c r="D22" s="253">
        <f t="shared" si="0"/>
        <v>5</v>
      </c>
      <c r="E22" s="253">
        <v>1</v>
      </c>
      <c r="F22" s="253">
        <v>1</v>
      </c>
      <c r="G22" s="253" t="str">
        <f>G21</f>
        <v>Ligne sulfurique 5 (Y)</v>
      </c>
      <c r="H22" s="253">
        <v>0</v>
      </c>
      <c r="I22" s="253">
        <v>1</v>
      </c>
      <c r="J22" s="253">
        <v>22</v>
      </c>
    </row>
    <row r="23" spans="1:14" s="253" customFormat="1" x14ac:dyDescent="0.35">
      <c r="A23" s="253">
        <v>1</v>
      </c>
      <c r="B23" s="253">
        <v>1</v>
      </c>
      <c r="C23" s="253" t="s">
        <v>19</v>
      </c>
      <c r="D23" s="253">
        <f t="shared" si="0"/>
        <v>5</v>
      </c>
      <c r="E23" s="253">
        <v>1</v>
      </c>
      <c r="F23" s="253">
        <v>1</v>
      </c>
      <c r="G23" s="253" t="str">
        <f>G22</f>
        <v>Ligne sulfurique 5 (Y)</v>
      </c>
      <c r="H23" s="253">
        <v>0</v>
      </c>
      <c r="I23" s="253">
        <v>1</v>
      </c>
      <c r="J23" s="253">
        <v>23</v>
      </c>
    </row>
    <row r="24" spans="1:14" s="253" customFormat="1" x14ac:dyDescent="0.35">
      <c r="A24" s="253">
        <v>1</v>
      </c>
      <c r="B24" s="253">
        <v>1</v>
      </c>
      <c r="C24" s="253" t="s">
        <v>20</v>
      </c>
      <c r="D24" s="253">
        <f t="shared" si="0"/>
        <v>5</v>
      </c>
      <c r="E24" s="253">
        <v>1</v>
      </c>
      <c r="F24" s="253">
        <v>1</v>
      </c>
      <c r="G24" s="253" t="str">
        <f>G23</f>
        <v>Ligne sulfurique 5 (Y)</v>
      </c>
      <c r="H24" s="253">
        <v>0</v>
      </c>
      <c r="I24" s="253">
        <v>1</v>
      </c>
      <c r="J24" s="253">
        <v>24</v>
      </c>
    </row>
    <row r="25" spans="1:14" s="253" customFormat="1" ht="15" thickBot="1" x14ac:dyDescent="0.4">
      <c r="A25" s="255">
        <v>1</v>
      </c>
      <c r="B25" s="255">
        <v>1</v>
      </c>
      <c r="C25" s="255" t="s">
        <v>16</v>
      </c>
      <c r="D25" s="255">
        <f t="shared" si="0"/>
        <v>5</v>
      </c>
      <c r="E25" s="253">
        <v>1</v>
      </c>
      <c r="F25" s="255">
        <v>1</v>
      </c>
      <c r="G25" s="253" t="str">
        <f>G24</f>
        <v>Ligne sulfurique 5 (Y)</v>
      </c>
      <c r="H25" s="253">
        <v>0</v>
      </c>
      <c r="I25" s="253">
        <v>1</v>
      </c>
      <c r="J25" s="253">
        <v>25</v>
      </c>
    </row>
    <row r="26" spans="1:14" x14ac:dyDescent="0.35">
      <c r="A26" s="1">
        <f>B26*Paramétrage!K227</f>
        <v>0</v>
      </c>
      <c r="B26" s="1">
        <f>Paramétrage!D227*Paramétrage!E227*Paramétrage!B227/1000</f>
        <v>5.4407812499999997</v>
      </c>
      <c r="C26" s="11" t="s">
        <v>17</v>
      </c>
      <c r="D26" s="11">
        <f t="shared" si="0"/>
        <v>6</v>
      </c>
      <c r="E26" s="11">
        <f>A26/F26</f>
        <v>0</v>
      </c>
      <c r="F26" s="11">
        <v>2</v>
      </c>
      <c r="G26" s="11" t="str">
        <f>Paramétrage!A227</f>
        <v>Ligne sulfurique 6 (Z)</v>
      </c>
      <c r="H26" s="2">
        <v>12</v>
      </c>
      <c r="I26" s="2">
        <v>1</v>
      </c>
      <c r="J26">
        <v>26</v>
      </c>
      <c r="K26"/>
    </row>
    <row r="27" spans="1:14" s="253" customFormat="1" x14ac:dyDescent="0.35">
      <c r="A27" s="253">
        <v>1</v>
      </c>
      <c r="B27" s="253">
        <v>1</v>
      </c>
      <c r="C27" s="253" t="s">
        <v>18</v>
      </c>
      <c r="D27" s="253">
        <f t="shared" si="0"/>
        <v>6</v>
      </c>
      <c r="E27" s="253">
        <v>1</v>
      </c>
      <c r="F27" s="253">
        <v>1</v>
      </c>
      <c r="G27" s="253" t="str">
        <f>G26</f>
        <v>Ligne sulfurique 6 (Z)</v>
      </c>
      <c r="H27" s="253">
        <v>0</v>
      </c>
      <c r="I27" s="253">
        <v>1</v>
      </c>
      <c r="J27" s="253">
        <v>27</v>
      </c>
    </row>
    <row r="28" spans="1:14" s="253" customFormat="1" x14ac:dyDescent="0.35">
      <c r="A28" s="253">
        <v>1</v>
      </c>
      <c r="B28" s="253">
        <v>1</v>
      </c>
      <c r="C28" s="253" t="s">
        <v>19</v>
      </c>
      <c r="D28" s="253">
        <f t="shared" si="0"/>
        <v>6</v>
      </c>
      <c r="E28" s="253">
        <v>1</v>
      </c>
      <c r="F28" s="253">
        <v>1</v>
      </c>
      <c r="G28" s="253" t="str">
        <f>G27</f>
        <v>Ligne sulfurique 6 (Z)</v>
      </c>
      <c r="H28" s="253">
        <v>0</v>
      </c>
      <c r="I28" s="253">
        <v>1</v>
      </c>
      <c r="J28" s="253">
        <v>28</v>
      </c>
    </row>
    <row r="29" spans="1:14" s="253" customFormat="1" x14ac:dyDescent="0.35">
      <c r="A29" s="253">
        <v>1</v>
      </c>
      <c r="B29" s="253">
        <v>1</v>
      </c>
      <c r="C29" s="253" t="s">
        <v>20</v>
      </c>
      <c r="D29" s="253">
        <f t="shared" si="0"/>
        <v>6</v>
      </c>
      <c r="E29" s="253">
        <v>1</v>
      </c>
      <c r="F29" s="253">
        <v>1</v>
      </c>
      <c r="G29" s="253" t="str">
        <f>G28</f>
        <v>Ligne sulfurique 6 (Z)</v>
      </c>
      <c r="H29" s="253">
        <v>0</v>
      </c>
      <c r="I29" s="253">
        <v>1</v>
      </c>
      <c r="J29" s="253">
        <v>29</v>
      </c>
    </row>
    <row r="30" spans="1:14" s="253" customFormat="1" ht="15" thickBot="1" x14ac:dyDescent="0.4">
      <c r="A30" s="255">
        <v>1</v>
      </c>
      <c r="B30" s="255">
        <v>1</v>
      </c>
      <c r="C30" s="255" t="s">
        <v>16</v>
      </c>
      <c r="D30" s="255">
        <f t="shared" si="0"/>
        <v>6</v>
      </c>
      <c r="E30" s="253">
        <f>A30/F30</f>
        <v>1</v>
      </c>
      <c r="F30" s="255">
        <v>1</v>
      </c>
      <c r="G30" s="253" t="str">
        <f>G29</f>
        <v>Ligne sulfurique 6 (Z)</v>
      </c>
      <c r="H30" s="253">
        <v>0</v>
      </c>
      <c r="I30" s="253">
        <v>1</v>
      </c>
      <c r="J30" s="253">
        <v>30</v>
      </c>
    </row>
    <row r="31" spans="1:14" x14ac:dyDescent="0.35">
      <c r="A31" s="1">
        <f>B31*Paramétrage!K251</f>
        <v>0</v>
      </c>
      <c r="B31" s="1">
        <f>Paramétrage!D251*Paramétrage!F251*Paramétrage!B251/1000</f>
        <v>156.25</v>
      </c>
      <c r="C31" s="10" t="s">
        <v>29</v>
      </c>
      <c r="D31" s="10">
        <v>7</v>
      </c>
      <c r="E31" s="10">
        <f>A31/F31</f>
        <v>0</v>
      </c>
      <c r="F31" s="10">
        <v>1.5</v>
      </c>
      <c r="G31" s="10" t="str">
        <f>Paramétrage!A251</f>
        <v>Ligne phosphorique 29 1 (AB)</v>
      </c>
      <c r="H31" s="2">
        <v>15</v>
      </c>
      <c r="I31" s="2">
        <v>1</v>
      </c>
      <c r="J31">
        <v>31</v>
      </c>
      <c r="K31" s="132" t="s">
        <v>232</v>
      </c>
    </row>
    <row r="32" spans="1:14" s="253" customFormat="1" x14ac:dyDescent="0.35">
      <c r="A32" s="253">
        <v>1</v>
      </c>
      <c r="B32" s="253">
        <v>1</v>
      </c>
      <c r="C32" s="253" t="s">
        <v>30</v>
      </c>
      <c r="D32" s="253">
        <v>7</v>
      </c>
      <c r="E32" s="253">
        <v>1</v>
      </c>
      <c r="F32" s="253">
        <v>1</v>
      </c>
      <c r="G32" s="253" t="str">
        <f>G31</f>
        <v>Ligne phosphorique 29 1 (AB)</v>
      </c>
      <c r="H32" s="253">
        <v>0</v>
      </c>
      <c r="I32" s="253">
        <v>1</v>
      </c>
      <c r="J32" s="253">
        <v>32</v>
      </c>
      <c r="K32" s="256" t="s">
        <v>233</v>
      </c>
      <c r="N32" s="253">
        <f>13*(E33*5+E48*4+E57)</f>
        <v>0</v>
      </c>
    </row>
    <row r="33" spans="1:12" ht="15" thickBot="1" x14ac:dyDescent="0.4">
      <c r="A33" s="1">
        <f>B33*Paramétrage!K251</f>
        <v>0</v>
      </c>
      <c r="B33" s="204">
        <f>Paramétrage!D251*Paramétrage!E251*Paramétrage!B251/1000</f>
        <v>127.01149425287356</v>
      </c>
      <c r="C33" s="13" t="s">
        <v>31</v>
      </c>
      <c r="D33" s="13">
        <v>7</v>
      </c>
      <c r="E33" s="13">
        <f>A33/(F33*L33)</f>
        <v>0</v>
      </c>
      <c r="F33" s="13">
        <v>1.84</v>
      </c>
      <c r="G33" s="13" t="str">
        <f>G32</f>
        <v>Ligne phosphorique 29 1 (AB)</v>
      </c>
      <c r="H33" s="30">
        <v>15</v>
      </c>
      <c r="I33" s="2">
        <v>1</v>
      </c>
      <c r="J33">
        <v>33</v>
      </c>
      <c r="K33" s="30"/>
      <c r="L33">
        <v>0.98499999999999999</v>
      </c>
    </row>
    <row r="34" spans="1:12" x14ac:dyDescent="0.35">
      <c r="A34" s="1">
        <f>B34*Paramétrage!K252</f>
        <v>0</v>
      </c>
      <c r="B34" s="1">
        <f>Paramétrage!D252*Paramétrage!F252*Paramétrage!B252/1000</f>
        <v>156.25</v>
      </c>
      <c r="C34" s="10" t="s">
        <v>29</v>
      </c>
      <c r="D34" s="10">
        <f>+D31+1</f>
        <v>8</v>
      </c>
      <c r="E34" s="10">
        <f>A34/F34</f>
        <v>0</v>
      </c>
      <c r="F34" s="10">
        <v>1.5</v>
      </c>
      <c r="G34" s="10" t="str">
        <f>Paramétrage!A252</f>
        <v>Ligne phosphorique 29 2 (CD)</v>
      </c>
      <c r="H34" s="30">
        <v>16</v>
      </c>
      <c r="I34" s="2">
        <v>1</v>
      </c>
      <c r="J34">
        <v>34</v>
      </c>
    </row>
    <row r="35" spans="1:12" s="253" customFormat="1" x14ac:dyDescent="0.35">
      <c r="A35" s="253">
        <v>1</v>
      </c>
      <c r="B35" s="253">
        <v>1</v>
      </c>
      <c r="C35" s="253" t="s">
        <v>30</v>
      </c>
      <c r="D35" s="253">
        <f t="shared" ref="D35:D57" si="1">+D32+1</f>
        <v>8</v>
      </c>
      <c r="E35" s="253">
        <v>2</v>
      </c>
      <c r="F35" s="253">
        <v>1</v>
      </c>
      <c r="G35" s="253" t="str">
        <f>G34</f>
        <v>Ligne phosphorique 29 2 (CD)</v>
      </c>
      <c r="H35" s="254">
        <v>0</v>
      </c>
      <c r="I35" s="253">
        <v>1</v>
      </c>
      <c r="J35" s="253">
        <v>35</v>
      </c>
    </row>
    <row r="36" spans="1:12" ht="15" thickBot="1" x14ac:dyDescent="0.4">
      <c r="A36" s="1">
        <f>B36*Paramétrage!K252</f>
        <v>0</v>
      </c>
      <c r="B36" s="204">
        <f>Paramétrage!D252*Paramétrage!E252*Paramétrage!B252/1000</f>
        <v>127.01149425287356</v>
      </c>
      <c r="C36" s="13" t="s">
        <v>31</v>
      </c>
      <c r="D36" s="13">
        <f t="shared" si="1"/>
        <v>8</v>
      </c>
      <c r="E36" s="13">
        <f>A36/(F36*L36)</f>
        <v>0</v>
      </c>
      <c r="F36" s="13">
        <v>1.84</v>
      </c>
      <c r="G36" s="13" t="str">
        <f>G34</f>
        <v>Ligne phosphorique 29 2 (CD)</v>
      </c>
      <c r="H36" s="30">
        <v>16</v>
      </c>
      <c r="I36" s="2">
        <v>1</v>
      </c>
      <c r="J36">
        <v>36</v>
      </c>
      <c r="K36" s="30"/>
      <c r="L36">
        <v>0.98499999999999999</v>
      </c>
    </row>
    <row r="37" spans="1:12" x14ac:dyDescent="0.35">
      <c r="A37" s="1">
        <f>B37*Paramétrage!K253</f>
        <v>0</v>
      </c>
      <c r="B37" s="1">
        <f>Paramétrage!D253*Paramétrage!F253*Paramétrage!B253/1000</f>
        <v>156.25</v>
      </c>
      <c r="C37" s="10" t="s">
        <v>29</v>
      </c>
      <c r="D37" s="10">
        <f t="shared" si="1"/>
        <v>9</v>
      </c>
      <c r="E37" s="10">
        <f>A37/F37</f>
        <v>0</v>
      </c>
      <c r="F37" s="10">
        <v>1.5</v>
      </c>
      <c r="G37" s="10" t="str">
        <f>Paramétrage!A253</f>
        <v>Ligne phosphorique 29 3 (XY)</v>
      </c>
      <c r="H37" s="30">
        <v>17</v>
      </c>
      <c r="I37" s="2">
        <v>1</v>
      </c>
      <c r="J37">
        <v>37</v>
      </c>
      <c r="K37" s="2" t="s">
        <v>230</v>
      </c>
    </row>
    <row r="38" spans="1:12" s="253" customFormat="1" x14ac:dyDescent="0.35">
      <c r="A38" s="253">
        <v>1</v>
      </c>
      <c r="B38" s="253">
        <v>1</v>
      </c>
      <c r="C38" s="253" t="s">
        <v>30</v>
      </c>
      <c r="D38" s="253">
        <f t="shared" si="1"/>
        <v>9</v>
      </c>
      <c r="E38" s="253">
        <v>3</v>
      </c>
      <c r="F38" s="253">
        <v>1</v>
      </c>
      <c r="G38" s="253" t="str">
        <f>G37</f>
        <v>Ligne phosphorique 29 3 (XY)</v>
      </c>
      <c r="H38" s="254">
        <v>0</v>
      </c>
      <c r="I38" s="253">
        <v>1</v>
      </c>
      <c r="J38" s="253">
        <v>38</v>
      </c>
    </row>
    <row r="39" spans="1:12" ht="15" thickBot="1" x14ac:dyDescent="0.4">
      <c r="A39" s="1">
        <f>B39*Paramétrage!K253</f>
        <v>0</v>
      </c>
      <c r="B39" s="204">
        <f>Paramétrage!D253*Paramétrage!E253*Paramétrage!B253/1000</f>
        <v>127.01149425287356</v>
      </c>
      <c r="C39" s="13" t="s">
        <v>31</v>
      </c>
      <c r="D39" s="13">
        <f t="shared" si="1"/>
        <v>9</v>
      </c>
      <c r="E39" s="13">
        <f>A39/(F39*L39)</f>
        <v>0</v>
      </c>
      <c r="F39" s="13">
        <v>1.84</v>
      </c>
      <c r="G39" s="13" t="str">
        <f>G38</f>
        <v>Ligne phosphorique 29 3 (XY)</v>
      </c>
      <c r="H39" s="30">
        <v>17</v>
      </c>
      <c r="I39" s="2">
        <v>1</v>
      </c>
      <c r="J39">
        <v>39</v>
      </c>
      <c r="K39" s="30">
        <f>B37/B31</f>
        <v>1</v>
      </c>
      <c r="L39">
        <v>0.98499999999999999</v>
      </c>
    </row>
    <row r="40" spans="1:12" x14ac:dyDescent="0.35">
      <c r="A40" s="1">
        <f>B40*Paramétrage!K254</f>
        <v>0</v>
      </c>
      <c r="B40" s="1">
        <f>Paramétrage!D254*Paramétrage!F254*Paramétrage!B254/1000</f>
        <v>85.9375</v>
      </c>
      <c r="C40" s="10" t="s">
        <v>29</v>
      </c>
      <c r="D40" s="10">
        <f t="shared" si="1"/>
        <v>10</v>
      </c>
      <c r="E40" s="10">
        <f>A40/F40</f>
        <v>0</v>
      </c>
      <c r="F40" s="10">
        <v>1.5</v>
      </c>
      <c r="G40" s="10" t="str">
        <f>Paramétrage!A254</f>
        <v>Ligne phosphorique 29 4 (Z)</v>
      </c>
      <c r="H40" s="30">
        <v>18</v>
      </c>
      <c r="I40" s="2">
        <v>1</v>
      </c>
      <c r="J40">
        <v>40</v>
      </c>
    </row>
    <row r="41" spans="1:12" s="253" customFormat="1" x14ac:dyDescent="0.35">
      <c r="A41" s="253">
        <v>1</v>
      </c>
      <c r="B41" s="253">
        <v>1</v>
      </c>
      <c r="C41" s="253" t="s">
        <v>30</v>
      </c>
      <c r="D41" s="253">
        <f t="shared" si="1"/>
        <v>10</v>
      </c>
      <c r="E41" s="253">
        <v>4</v>
      </c>
      <c r="F41" s="253">
        <v>1</v>
      </c>
      <c r="G41" s="253" t="str">
        <f>G40</f>
        <v>Ligne phosphorique 29 4 (Z)</v>
      </c>
      <c r="H41" s="254">
        <v>0</v>
      </c>
      <c r="I41" s="253">
        <v>1</v>
      </c>
      <c r="J41" s="253">
        <v>41</v>
      </c>
    </row>
    <row r="42" spans="1:12" ht="15" thickBot="1" x14ac:dyDescent="0.4">
      <c r="A42" s="1">
        <f>B42*Paramétrage!K254</f>
        <v>0</v>
      </c>
      <c r="B42" s="204">
        <f>Paramétrage!D254*Paramétrage!E254*Paramétrage!B255/1000</f>
        <v>69.856321839080465</v>
      </c>
      <c r="C42" s="13" t="s">
        <v>31</v>
      </c>
      <c r="D42" s="13">
        <f t="shared" si="1"/>
        <v>10</v>
      </c>
      <c r="E42" s="13">
        <f>A42/(F42*L42)</f>
        <v>0</v>
      </c>
      <c r="F42" s="13">
        <v>1.84</v>
      </c>
      <c r="G42" s="13" t="str">
        <f>G41</f>
        <v>Ligne phosphorique 29 4 (Z)</v>
      </c>
      <c r="H42" s="30">
        <v>18</v>
      </c>
      <c r="I42" s="2">
        <v>1</v>
      </c>
      <c r="J42">
        <v>42</v>
      </c>
      <c r="K42" s="30"/>
      <c r="L42">
        <v>0.98499999999999999</v>
      </c>
    </row>
    <row r="43" spans="1:12" x14ac:dyDescent="0.35">
      <c r="A43" s="1">
        <f>B43*Paramétrage!K255</f>
        <v>0</v>
      </c>
      <c r="B43" s="1">
        <f>Paramétrage!D255*Paramétrage!F255*Paramétrage!B255/1000</f>
        <v>117.18749999999999</v>
      </c>
      <c r="C43" s="10" t="s">
        <v>29</v>
      </c>
      <c r="D43" s="10">
        <f t="shared" si="1"/>
        <v>11</v>
      </c>
      <c r="E43" s="10">
        <f>A43/F43</f>
        <v>0</v>
      </c>
      <c r="F43" s="10">
        <v>1.5</v>
      </c>
      <c r="G43" s="10" t="str">
        <f>Paramétrage!A255</f>
        <v>Ligne phosphorique 29 5 (U)</v>
      </c>
      <c r="H43" s="30">
        <v>19</v>
      </c>
      <c r="I43" s="2">
        <v>1</v>
      </c>
      <c r="J43">
        <v>43</v>
      </c>
    </row>
    <row r="44" spans="1:12" s="253" customFormat="1" x14ac:dyDescent="0.35">
      <c r="A44" s="253">
        <v>1</v>
      </c>
      <c r="B44" s="253">
        <v>1</v>
      </c>
      <c r="C44" s="253" t="s">
        <v>30</v>
      </c>
      <c r="D44" s="253">
        <f t="shared" si="1"/>
        <v>11</v>
      </c>
      <c r="E44" s="253">
        <v>5</v>
      </c>
      <c r="F44" s="253">
        <v>1</v>
      </c>
      <c r="G44" s="253" t="str">
        <f>G43</f>
        <v>Ligne phosphorique 29 5 (U)</v>
      </c>
      <c r="H44" s="254">
        <v>0</v>
      </c>
      <c r="I44" s="253">
        <v>1</v>
      </c>
      <c r="J44" s="253">
        <v>44</v>
      </c>
    </row>
    <row r="45" spans="1:12" ht="15" thickBot="1" x14ac:dyDescent="0.4">
      <c r="A45" s="1">
        <f>B45*Paramétrage!K255</f>
        <v>0</v>
      </c>
      <c r="B45" s="204">
        <f>Paramétrage!D255*Paramétrage!E255*Paramétrage!B255/1000</f>
        <v>95.258620689655174</v>
      </c>
      <c r="C45" s="13" t="s">
        <v>31</v>
      </c>
      <c r="D45" s="13">
        <f t="shared" si="1"/>
        <v>11</v>
      </c>
      <c r="E45" s="13">
        <f>A45/(F45*L45)</f>
        <v>0</v>
      </c>
      <c r="F45" s="13">
        <v>1.84</v>
      </c>
      <c r="G45" s="13" t="str">
        <f>G44</f>
        <v>Ligne phosphorique 29 5 (U)</v>
      </c>
      <c r="H45" s="30">
        <v>19</v>
      </c>
      <c r="I45" s="2">
        <v>1</v>
      </c>
      <c r="J45">
        <v>45</v>
      </c>
      <c r="K45" s="30"/>
      <c r="L45">
        <v>0.98499999999999999</v>
      </c>
    </row>
    <row r="46" spans="1:12" x14ac:dyDescent="0.35">
      <c r="A46" s="1">
        <f>B46*Paramétrage!K256</f>
        <v>0</v>
      </c>
      <c r="B46" s="1">
        <f>Paramétrage!D256*Paramétrage!F256*Paramétrage!B256/1000</f>
        <v>156.25</v>
      </c>
      <c r="C46" s="10" t="s">
        <v>29</v>
      </c>
      <c r="D46" s="10">
        <f t="shared" si="1"/>
        <v>12</v>
      </c>
      <c r="E46" s="10">
        <f>A46/F46</f>
        <v>0</v>
      </c>
      <c r="F46" s="10">
        <v>1.5</v>
      </c>
      <c r="G46" s="10" t="str">
        <f>Paramétrage!A256</f>
        <v>Ligne phosphorique 29 6 (E)</v>
      </c>
      <c r="H46" s="30">
        <v>20</v>
      </c>
      <c r="I46" s="2">
        <v>1</v>
      </c>
      <c r="J46">
        <v>46</v>
      </c>
    </row>
    <row r="47" spans="1:12" s="253" customFormat="1" x14ac:dyDescent="0.35">
      <c r="A47" s="253">
        <v>1</v>
      </c>
      <c r="B47" s="253">
        <v>1</v>
      </c>
      <c r="C47" s="253" t="s">
        <v>30</v>
      </c>
      <c r="D47" s="253">
        <f t="shared" si="1"/>
        <v>12</v>
      </c>
      <c r="E47" s="253">
        <v>6</v>
      </c>
      <c r="F47" s="253">
        <v>1</v>
      </c>
      <c r="G47" s="253" t="str">
        <f>G46</f>
        <v>Ligne phosphorique 29 6 (E)</v>
      </c>
      <c r="H47" s="254">
        <v>0</v>
      </c>
      <c r="I47" s="253">
        <v>1</v>
      </c>
      <c r="J47" s="253">
        <v>47</v>
      </c>
    </row>
    <row r="48" spans="1:12" ht="15" thickBot="1" x14ac:dyDescent="0.4">
      <c r="A48" s="1">
        <f>B48*Paramétrage!K256</f>
        <v>0</v>
      </c>
      <c r="B48" s="204">
        <f>Paramétrage!D256*Paramétrage!E256*Paramétrage!B256/1000</f>
        <v>127.01149425287356</v>
      </c>
      <c r="C48" s="13" t="s">
        <v>31</v>
      </c>
      <c r="D48" s="13">
        <f t="shared" si="1"/>
        <v>12</v>
      </c>
      <c r="E48" s="13">
        <f>A48/(F48*L48)</f>
        <v>0</v>
      </c>
      <c r="F48" s="13">
        <v>1.84</v>
      </c>
      <c r="G48" s="13" t="str">
        <f>G47</f>
        <v>Ligne phosphorique 29 6 (E)</v>
      </c>
      <c r="H48" s="30">
        <v>20</v>
      </c>
      <c r="I48" s="2">
        <v>1</v>
      </c>
      <c r="J48">
        <v>48</v>
      </c>
      <c r="K48" s="30"/>
      <c r="L48">
        <v>0.98499999999999999</v>
      </c>
    </row>
    <row r="49" spans="1:12" x14ac:dyDescent="0.35">
      <c r="A49" s="1">
        <f>B49*Paramétrage!K274</f>
        <v>0</v>
      </c>
      <c r="B49" s="1">
        <f>Paramétrage!D274*Paramétrage!F274*Paramétrage!B274/1000</f>
        <v>67.96875</v>
      </c>
      <c r="C49" s="10" t="s">
        <v>29</v>
      </c>
      <c r="D49" s="10">
        <f t="shared" si="1"/>
        <v>13</v>
      </c>
      <c r="E49" s="10">
        <f>A49/F49</f>
        <v>0</v>
      </c>
      <c r="F49" s="10">
        <v>1.5</v>
      </c>
      <c r="G49" s="10" t="str">
        <f>Paramétrage!A274</f>
        <v>Ligne phosphorique 29 (IMACID)</v>
      </c>
      <c r="H49" s="30">
        <v>21</v>
      </c>
      <c r="I49" s="2">
        <v>1</v>
      </c>
      <c r="J49">
        <v>49</v>
      </c>
    </row>
    <row r="50" spans="1:12" s="253" customFormat="1" x14ac:dyDescent="0.35">
      <c r="A50" s="253">
        <v>1</v>
      </c>
      <c r="B50" s="253">
        <v>1</v>
      </c>
      <c r="C50" s="253" t="s">
        <v>30</v>
      </c>
      <c r="D50" s="253">
        <f t="shared" si="1"/>
        <v>13</v>
      </c>
      <c r="E50" s="253">
        <v>7</v>
      </c>
      <c r="F50" s="253">
        <v>1</v>
      </c>
      <c r="G50" s="253" t="str">
        <f>G49</f>
        <v>Ligne phosphorique 29 (IMACID)</v>
      </c>
      <c r="H50" s="254">
        <v>0</v>
      </c>
      <c r="I50" s="253">
        <v>1</v>
      </c>
      <c r="J50" s="253">
        <v>50</v>
      </c>
    </row>
    <row r="51" spans="1:12" ht="15" thickBot="1" x14ac:dyDescent="0.4">
      <c r="A51" s="1">
        <f>B51*Paramétrage!K274</f>
        <v>0</v>
      </c>
      <c r="B51" s="204">
        <f>Paramétrage!D274*Paramétrage!E274*Paramétrage!B274/1000</f>
        <v>55.25</v>
      </c>
      <c r="C51" s="13" t="s">
        <v>31</v>
      </c>
      <c r="D51" s="13">
        <f t="shared" si="1"/>
        <v>13</v>
      </c>
      <c r="E51" s="13">
        <f>A51/(F51*L51)</f>
        <v>0</v>
      </c>
      <c r="F51" s="13">
        <v>1.84</v>
      </c>
      <c r="G51" s="13" t="str">
        <f>G50</f>
        <v>Ligne phosphorique 29 (IMACID)</v>
      </c>
      <c r="H51" s="30">
        <v>21</v>
      </c>
      <c r="I51" s="2">
        <v>1</v>
      </c>
      <c r="J51">
        <v>51</v>
      </c>
      <c r="K51" s="30"/>
      <c r="L51">
        <v>0.98499999999999999</v>
      </c>
    </row>
    <row r="52" spans="1:12" x14ac:dyDescent="0.35">
      <c r="A52" s="8"/>
      <c r="B52" s="8">
        <f>Paramétrage!D275*Paramétrage!F275*Paramétrage!B275/1000</f>
        <v>0</v>
      </c>
      <c r="C52" s="8" t="s">
        <v>29</v>
      </c>
      <c r="D52" s="8">
        <f t="shared" si="1"/>
        <v>14</v>
      </c>
      <c r="E52" s="8">
        <f>A52/F52</f>
        <v>0</v>
      </c>
      <c r="F52" s="8">
        <v>1.5</v>
      </c>
      <c r="G52" s="8"/>
      <c r="H52" s="94">
        <v>22</v>
      </c>
      <c r="I52" s="8">
        <v>1</v>
      </c>
      <c r="J52" s="8">
        <v>52</v>
      </c>
      <c r="K52" s="8"/>
      <c r="L52" s="8"/>
    </row>
    <row r="53" spans="1:12" s="253" customFormat="1" x14ac:dyDescent="0.35">
      <c r="A53" s="8"/>
      <c r="B53" s="8">
        <v>1</v>
      </c>
      <c r="C53" s="8" t="s">
        <v>30</v>
      </c>
      <c r="D53" s="8">
        <f t="shared" si="1"/>
        <v>14</v>
      </c>
      <c r="E53" s="8">
        <v>8</v>
      </c>
      <c r="F53" s="8">
        <v>1</v>
      </c>
      <c r="G53" s="8"/>
      <c r="H53" s="94">
        <v>0</v>
      </c>
      <c r="I53" s="8">
        <v>1</v>
      </c>
      <c r="J53" s="8">
        <v>53</v>
      </c>
      <c r="K53" s="8"/>
      <c r="L53" s="8"/>
    </row>
    <row r="54" spans="1:12" ht="15" thickBot="1" x14ac:dyDescent="0.4">
      <c r="A54" s="8"/>
      <c r="B54" s="315">
        <f>Paramétrage!D275*Paramétrage!E275*Paramétrage!B275/1000</f>
        <v>0</v>
      </c>
      <c r="C54" s="315" t="s">
        <v>31</v>
      </c>
      <c r="D54" s="315">
        <f t="shared" si="1"/>
        <v>14</v>
      </c>
      <c r="E54" s="315">
        <f>A54/(F54*L54)</f>
        <v>0</v>
      </c>
      <c r="F54" s="315">
        <v>1.84</v>
      </c>
      <c r="G54" s="315"/>
      <c r="H54" s="94">
        <v>22</v>
      </c>
      <c r="I54" s="8">
        <v>1</v>
      </c>
      <c r="J54" s="8">
        <v>54</v>
      </c>
      <c r="K54" s="94"/>
      <c r="L54" s="8">
        <v>0.98499999999999999</v>
      </c>
    </row>
    <row r="55" spans="1:12" x14ac:dyDescent="0.35">
      <c r="A55" s="8"/>
      <c r="B55" s="8">
        <f>Paramétrage!D276*Paramétrage!F276*Paramétrage!B276/1000</f>
        <v>0</v>
      </c>
      <c r="C55" s="8" t="s">
        <v>29</v>
      </c>
      <c r="D55" s="8">
        <f t="shared" si="1"/>
        <v>15</v>
      </c>
      <c r="E55" s="8">
        <f>A55/F55</f>
        <v>0</v>
      </c>
      <c r="F55" s="8">
        <v>1.5</v>
      </c>
      <c r="G55" s="8"/>
      <c r="H55" s="94">
        <v>23</v>
      </c>
      <c r="I55" s="8">
        <v>1</v>
      </c>
      <c r="J55" s="8">
        <v>55</v>
      </c>
      <c r="K55" s="8"/>
      <c r="L55" s="8"/>
    </row>
    <row r="56" spans="1:12" s="253" customFormat="1" x14ac:dyDescent="0.35">
      <c r="A56" s="8"/>
      <c r="B56" s="8">
        <v>1</v>
      </c>
      <c r="C56" s="8" t="s">
        <v>30</v>
      </c>
      <c r="D56" s="8">
        <f t="shared" si="1"/>
        <v>15</v>
      </c>
      <c r="E56" s="8">
        <v>9</v>
      </c>
      <c r="F56" s="8">
        <v>1</v>
      </c>
      <c r="G56" s="8"/>
      <c r="H56" s="94">
        <v>0</v>
      </c>
      <c r="I56" s="8">
        <v>1</v>
      </c>
      <c r="J56" s="8">
        <v>56</v>
      </c>
      <c r="K56" s="8"/>
      <c r="L56" s="8"/>
    </row>
    <row r="57" spans="1:12" ht="15" thickBot="1" x14ac:dyDescent="0.4">
      <c r="A57" s="8"/>
      <c r="B57" s="315">
        <f>Paramétrage!D276*Paramétrage!E276*Paramétrage!B276/1000</f>
        <v>0</v>
      </c>
      <c r="C57" s="315" t="s">
        <v>31</v>
      </c>
      <c r="D57" s="315">
        <f t="shared" si="1"/>
        <v>15</v>
      </c>
      <c r="E57" s="315">
        <f t="shared" ref="E57:E77" si="2">A57/(F57*L57)</f>
        <v>0</v>
      </c>
      <c r="F57" s="315">
        <v>1.84</v>
      </c>
      <c r="G57" s="315"/>
      <c r="H57" s="94">
        <v>23</v>
      </c>
      <c r="I57" s="8">
        <v>1</v>
      </c>
      <c r="J57" s="8">
        <v>57</v>
      </c>
      <c r="K57" s="94"/>
      <c r="L57" s="8">
        <v>0.98499999999999999</v>
      </c>
    </row>
    <row r="58" spans="1:12" x14ac:dyDescent="0.35">
      <c r="A58" s="1">
        <f>B58*Paramétrage!H281</f>
        <v>0</v>
      </c>
      <c r="B58" s="1">
        <f>Paramétrage!D281*Paramétrage!B281/1000</f>
        <v>19.290123456790123</v>
      </c>
      <c r="C58" s="14" t="s">
        <v>34</v>
      </c>
      <c r="D58" s="14">
        <v>16</v>
      </c>
      <c r="E58" s="14">
        <f t="shared" si="2"/>
        <v>0</v>
      </c>
      <c r="F58" s="14">
        <v>1.28</v>
      </c>
      <c r="G58" s="14" t="str">
        <f>Paramétrage!A281</f>
        <v>Ligne phosphorique 54 1</v>
      </c>
      <c r="H58" s="30">
        <v>26</v>
      </c>
      <c r="I58" s="2">
        <v>1</v>
      </c>
      <c r="J58">
        <v>58</v>
      </c>
      <c r="K58" s="132" t="s">
        <v>232</v>
      </c>
      <c r="L58">
        <v>0.98499999999999999</v>
      </c>
    </row>
    <row r="59" spans="1:12" x14ac:dyDescent="0.35">
      <c r="A59" s="1">
        <f>B59*Paramétrage!H282</f>
        <v>0</v>
      </c>
      <c r="B59" s="1">
        <f>Paramétrage!D282*Paramétrage!B282/1000</f>
        <v>19.290123456790123</v>
      </c>
      <c r="C59" s="14" t="s">
        <v>34</v>
      </c>
      <c r="D59" s="14">
        <v>17</v>
      </c>
      <c r="E59" s="14">
        <f t="shared" si="2"/>
        <v>0</v>
      </c>
      <c r="F59" s="14">
        <v>1.28</v>
      </c>
      <c r="G59" s="14" t="str">
        <f>Paramétrage!A282</f>
        <v>Ligne phosphorique 54 2</v>
      </c>
      <c r="H59" s="30">
        <v>27</v>
      </c>
      <c r="I59" s="2">
        <v>1</v>
      </c>
      <c r="J59">
        <v>59</v>
      </c>
      <c r="K59" s="132" t="s">
        <v>233</v>
      </c>
      <c r="L59">
        <v>0.98499999999999999</v>
      </c>
    </row>
    <row r="60" spans="1:12" x14ac:dyDescent="0.35">
      <c r="A60" s="1">
        <f>B60*Paramétrage!H283</f>
        <v>0</v>
      </c>
      <c r="B60" s="1">
        <f>Paramétrage!D283*Paramétrage!B283/1000</f>
        <v>19.290123456790123</v>
      </c>
      <c r="C60" s="14" t="s">
        <v>34</v>
      </c>
      <c r="D60" s="14">
        <v>18</v>
      </c>
      <c r="E60" s="14">
        <f t="shared" si="2"/>
        <v>0</v>
      </c>
      <c r="F60" s="14">
        <v>1.28</v>
      </c>
      <c r="G60" s="14" t="str">
        <f>Paramétrage!A283</f>
        <v>Ligne phosphorique 54 3</v>
      </c>
      <c r="H60" s="30">
        <v>28</v>
      </c>
      <c r="I60" s="2">
        <v>1</v>
      </c>
      <c r="J60">
        <v>60</v>
      </c>
      <c r="L60">
        <v>0.98499999999999999</v>
      </c>
    </row>
    <row r="61" spans="1:12" x14ac:dyDescent="0.35">
      <c r="A61" s="1">
        <f>B61*Paramétrage!H284</f>
        <v>0</v>
      </c>
      <c r="B61" s="1">
        <f>Paramétrage!D284*Paramétrage!B284/1000</f>
        <v>19.290123456790123</v>
      </c>
      <c r="C61" s="14" t="s">
        <v>34</v>
      </c>
      <c r="D61" s="14">
        <v>19</v>
      </c>
      <c r="E61" s="14">
        <f t="shared" si="2"/>
        <v>0</v>
      </c>
      <c r="F61" s="14">
        <v>1.28</v>
      </c>
      <c r="G61" s="14" t="str">
        <f>Paramétrage!A284</f>
        <v>Ligne phosphorique 54 4</v>
      </c>
      <c r="H61" s="30">
        <v>29</v>
      </c>
      <c r="I61" s="2">
        <v>1</v>
      </c>
      <c r="J61">
        <v>61</v>
      </c>
      <c r="L61">
        <v>0.98499999999999999</v>
      </c>
    </row>
    <row r="62" spans="1:12" x14ac:dyDescent="0.35">
      <c r="A62" s="1">
        <f>B62*Paramétrage!H285</f>
        <v>0</v>
      </c>
      <c r="B62" s="1">
        <f>Paramétrage!D285*Paramétrage!B285/1000</f>
        <v>19.290123456790123</v>
      </c>
      <c r="C62" s="14" t="s">
        <v>34</v>
      </c>
      <c r="D62" s="14">
        <v>20</v>
      </c>
      <c r="E62" s="14">
        <f t="shared" si="2"/>
        <v>0</v>
      </c>
      <c r="F62" s="14">
        <v>1.28</v>
      </c>
      <c r="G62" s="14" t="str">
        <f>Paramétrage!A285</f>
        <v>Ligne phosphorique 54 5</v>
      </c>
      <c r="H62" s="30">
        <v>30</v>
      </c>
      <c r="I62" s="2">
        <v>1</v>
      </c>
      <c r="J62">
        <v>62</v>
      </c>
      <c r="L62">
        <v>0.98499999999999999</v>
      </c>
    </row>
    <row r="63" spans="1:12" x14ac:dyDescent="0.35">
      <c r="A63" s="1">
        <f>B63*Paramétrage!H286</f>
        <v>0</v>
      </c>
      <c r="B63" s="1">
        <f>Paramétrage!D286*Paramétrage!B286/1000</f>
        <v>19.290123456790123</v>
      </c>
      <c r="C63" s="14" t="s">
        <v>34</v>
      </c>
      <c r="D63" s="14">
        <v>21</v>
      </c>
      <c r="E63" s="14">
        <f t="shared" si="2"/>
        <v>0</v>
      </c>
      <c r="F63" s="14">
        <v>1.28</v>
      </c>
      <c r="G63" s="14" t="str">
        <f>Paramétrage!A286</f>
        <v>Ligne phosphorique 54 6</v>
      </c>
      <c r="H63" s="30">
        <v>31</v>
      </c>
      <c r="I63" s="2">
        <v>1</v>
      </c>
      <c r="J63">
        <v>63</v>
      </c>
      <c r="L63">
        <v>0.98499999999999999</v>
      </c>
    </row>
    <row r="64" spans="1:12" x14ac:dyDescent="0.35">
      <c r="A64" s="1">
        <f>B64*Paramétrage!H287</f>
        <v>0</v>
      </c>
      <c r="B64" s="1">
        <f>Paramétrage!D287*Paramétrage!B287/1000</f>
        <v>19.290123456790123</v>
      </c>
      <c r="C64" s="14" t="s">
        <v>34</v>
      </c>
      <c r="D64" s="14">
        <v>22</v>
      </c>
      <c r="E64" s="14">
        <f t="shared" si="2"/>
        <v>0</v>
      </c>
      <c r="F64" s="14">
        <v>1.28</v>
      </c>
      <c r="G64" s="14" t="str">
        <f>Paramétrage!A287</f>
        <v>Ligne phosphorique 54 7</v>
      </c>
      <c r="H64" s="30">
        <v>32</v>
      </c>
      <c r="I64" s="2">
        <v>1</v>
      </c>
      <c r="J64">
        <v>64</v>
      </c>
      <c r="L64">
        <v>0.98499999999999999</v>
      </c>
    </row>
    <row r="65" spans="1:13" x14ac:dyDescent="0.35">
      <c r="A65" s="1">
        <f>B65*Paramétrage!H288</f>
        <v>0</v>
      </c>
      <c r="B65" s="1">
        <f>Paramétrage!D288*Paramétrage!B288/1000</f>
        <v>19.290123456790123</v>
      </c>
      <c r="C65" s="14" t="s">
        <v>34</v>
      </c>
      <c r="D65" s="14">
        <v>23</v>
      </c>
      <c r="E65" s="14">
        <f t="shared" si="2"/>
        <v>0</v>
      </c>
      <c r="F65" s="14">
        <v>1.28</v>
      </c>
      <c r="G65" s="14" t="str">
        <f>Paramétrage!A288</f>
        <v>Ligne phosphorique 54 8</v>
      </c>
      <c r="H65" s="30">
        <v>33</v>
      </c>
      <c r="I65" s="2">
        <v>1</v>
      </c>
      <c r="J65">
        <v>65</v>
      </c>
      <c r="L65">
        <v>0.98499999999999999</v>
      </c>
    </row>
    <row r="66" spans="1:13" x14ac:dyDescent="0.35">
      <c r="A66" s="1">
        <f>B66*Paramétrage!H289</f>
        <v>0</v>
      </c>
      <c r="B66" s="1">
        <f>Paramétrage!D289*Paramétrage!B289/1000</f>
        <v>19.290123456790123</v>
      </c>
      <c r="C66" s="14" t="s">
        <v>34</v>
      </c>
      <c r="D66" s="14">
        <v>24</v>
      </c>
      <c r="E66" s="14">
        <f t="shared" si="2"/>
        <v>0</v>
      </c>
      <c r="F66" s="14">
        <v>1.28</v>
      </c>
      <c r="G66" s="14" t="str">
        <f>Paramétrage!A289</f>
        <v>Ligne phosphorique 54 9</v>
      </c>
      <c r="H66" s="30">
        <v>34</v>
      </c>
      <c r="I66" s="2">
        <v>1</v>
      </c>
      <c r="J66">
        <v>66</v>
      </c>
      <c r="L66">
        <v>0.98499999999999999</v>
      </c>
    </row>
    <row r="67" spans="1:13" x14ac:dyDescent="0.35">
      <c r="A67" s="1">
        <f>B67*Paramétrage!H290</f>
        <v>0</v>
      </c>
      <c r="B67" s="1">
        <f>Paramétrage!D290*Paramétrage!B290/1000</f>
        <v>19.290123456790123</v>
      </c>
      <c r="C67" s="14" t="s">
        <v>34</v>
      </c>
      <c r="D67" s="14">
        <v>25</v>
      </c>
      <c r="E67" s="14">
        <f t="shared" si="2"/>
        <v>0</v>
      </c>
      <c r="F67" s="14">
        <v>1.28</v>
      </c>
      <c r="G67" s="14" t="str">
        <f>Paramétrage!A290</f>
        <v>Ligne phosphorique 54 10</v>
      </c>
      <c r="H67" s="30">
        <v>35</v>
      </c>
      <c r="I67" s="2">
        <v>1</v>
      </c>
      <c r="J67">
        <v>67</v>
      </c>
      <c r="L67">
        <v>0.98499999999999999</v>
      </c>
    </row>
    <row r="68" spans="1:13" x14ac:dyDescent="0.35">
      <c r="A68" s="1">
        <f>B68*Paramétrage!H291</f>
        <v>0</v>
      </c>
      <c r="B68" s="1">
        <f>Paramétrage!D291*Paramétrage!B291/1000</f>
        <v>19.290123456790123</v>
      </c>
      <c r="C68" s="14" t="s">
        <v>34</v>
      </c>
      <c r="D68" s="14">
        <v>26</v>
      </c>
      <c r="E68" s="14">
        <f t="shared" si="2"/>
        <v>0</v>
      </c>
      <c r="F68" s="14">
        <v>1.28</v>
      </c>
      <c r="G68" s="14" t="str">
        <f>Paramétrage!A291</f>
        <v>Ligne phosphorique 54 11</v>
      </c>
      <c r="H68" s="30">
        <v>36</v>
      </c>
      <c r="I68" s="2">
        <v>1</v>
      </c>
      <c r="J68">
        <v>68</v>
      </c>
      <c r="L68">
        <v>0.98499999999999999</v>
      </c>
    </row>
    <row r="69" spans="1:13" x14ac:dyDescent="0.35">
      <c r="A69" s="1">
        <f>B69*Paramétrage!H292</f>
        <v>0</v>
      </c>
      <c r="B69" s="1">
        <f>Paramétrage!D292*Paramétrage!B292/1000</f>
        <v>19.290123456790123</v>
      </c>
      <c r="C69" s="14" t="s">
        <v>34</v>
      </c>
      <c r="D69" s="14">
        <v>27</v>
      </c>
      <c r="E69" s="14">
        <f t="shared" si="2"/>
        <v>0</v>
      </c>
      <c r="F69" s="14">
        <v>1.28</v>
      </c>
      <c r="G69" s="14" t="str">
        <f>Paramétrage!A292</f>
        <v>Ligne phosphorique 54 12</v>
      </c>
      <c r="H69" s="30">
        <v>37</v>
      </c>
      <c r="I69" s="2">
        <v>1</v>
      </c>
      <c r="J69">
        <v>69</v>
      </c>
      <c r="L69">
        <v>0.98499999999999999</v>
      </c>
    </row>
    <row r="70" spans="1:13" x14ac:dyDescent="0.35">
      <c r="A70" s="1">
        <f>B70*Paramétrage!H293</f>
        <v>0</v>
      </c>
      <c r="B70" s="1">
        <f>Paramétrage!D293*Paramétrage!B293/1000</f>
        <v>19.290123456790123</v>
      </c>
      <c r="C70" s="14" t="s">
        <v>34</v>
      </c>
      <c r="D70" s="14">
        <v>28</v>
      </c>
      <c r="E70" s="14">
        <f t="shared" si="2"/>
        <v>0</v>
      </c>
      <c r="F70" s="14">
        <v>1.28</v>
      </c>
      <c r="G70" s="14" t="str">
        <f>Paramétrage!A293</f>
        <v>Ligne phosphorique 54 13</v>
      </c>
      <c r="H70" s="30">
        <v>38</v>
      </c>
      <c r="I70" s="2">
        <v>1</v>
      </c>
      <c r="J70">
        <v>70</v>
      </c>
      <c r="L70">
        <v>0.98499999999999999</v>
      </c>
    </row>
    <row r="71" spans="1:13" x14ac:dyDescent="0.35">
      <c r="A71" s="1">
        <f>B71*Paramétrage!H294</f>
        <v>0</v>
      </c>
      <c r="B71" s="1">
        <f>Paramétrage!D294*Paramétrage!B294/1000</f>
        <v>19.290123456790123</v>
      </c>
      <c r="C71" s="14" t="s">
        <v>34</v>
      </c>
      <c r="D71" s="14">
        <v>29</v>
      </c>
      <c r="E71" s="14">
        <f t="shared" si="2"/>
        <v>0</v>
      </c>
      <c r="F71" s="14">
        <v>1.28</v>
      </c>
      <c r="G71" s="14" t="str">
        <f>Paramétrage!A294</f>
        <v>Ligne phosphorique 54 14</v>
      </c>
      <c r="H71" s="30">
        <v>39</v>
      </c>
      <c r="I71" s="2">
        <v>1</v>
      </c>
      <c r="J71">
        <v>71</v>
      </c>
      <c r="L71">
        <v>0.98499999999999999</v>
      </c>
    </row>
    <row r="72" spans="1:13" x14ac:dyDescent="0.35">
      <c r="A72" s="1">
        <f>B72*Paramétrage!H295</f>
        <v>0</v>
      </c>
      <c r="B72" s="1">
        <f>Paramétrage!D295*Paramétrage!B295/1000</f>
        <v>19.290123456790123</v>
      </c>
      <c r="C72" s="14" t="s">
        <v>34</v>
      </c>
      <c r="D72" s="14">
        <v>30</v>
      </c>
      <c r="E72" s="14">
        <f t="shared" si="2"/>
        <v>0</v>
      </c>
      <c r="F72" s="14">
        <v>1.28</v>
      </c>
      <c r="G72" s="14" t="str">
        <f>Paramétrage!A295</f>
        <v>Ligne phosphorique 54 15</v>
      </c>
      <c r="H72" s="30">
        <v>40</v>
      </c>
      <c r="I72" s="2">
        <v>1</v>
      </c>
      <c r="J72">
        <v>72</v>
      </c>
      <c r="L72">
        <v>0.98499999999999999</v>
      </c>
    </row>
    <row r="73" spans="1:13" x14ac:dyDescent="0.35">
      <c r="A73" s="1">
        <f>B73*Paramétrage!H296</f>
        <v>0</v>
      </c>
      <c r="B73" s="1">
        <f>Paramétrage!D296*Paramétrage!B296/1000</f>
        <v>19.290123456790123</v>
      </c>
      <c r="C73" s="14" t="s">
        <v>34</v>
      </c>
      <c r="D73" s="14">
        <v>31</v>
      </c>
      <c r="E73" s="14">
        <f t="shared" si="2"/>
        <v>0</v>
      </c>
      <c r="F73" s="14">
        <v>1.28</v>
      </c>
      <c r="G73" s="14" t="str">
        <f>Paramétrage!A296</f>
        <v>Ligne phosphorique 54 16</v>
      </c>
      <c r="H73" s="30">
        <v>41</v>
      </c>
      <c r="I73" s="2">
        <v>1</v>
      </c>
      <c r="J73">
        <v>73</v>
      </c>
      <c r="L73">
        <v>0.98499999999999999</v>
      </c>
    </row>
    <row r="74" spans="1:13" x14ac:dyDescent="0.35">
      <c r="A74" s="1">
        <f>B74*Paramétrage!H297</f>
        <v>0</v>
      </c>
      <c r="B74" s="1">
        <f>Paramétrage!D297*Paramétrage!B297/1000</f>
        <v>21.219135802469136</v>
      </c>
      <c r="C74" s="14" t="s">
        <v>34</v>
      </c>
      <c r="D74" s="14">
        <v>32</v>
      </c>
      <c r="E74" s="14">
        <f t="shared" si="2"/>
        <v>0</v>
      </c>
      <c r="F74" s="14">
        <v>1.28</v>
      </c>
      <c r="G74" s="14" t="str">
        <f>Paramétrage!A297</f>
        <v>Ligne phosphorique 54 17</v>
      </c>
      <c r="H74" s="30">
        <v>42</v>
      </c>
      <c r="I74" s="2">
        <v>1</v>
      </c>
      <c r="J74">
        <v>74</v>
      </c>
      <c r="L74">
        <v>0.98499999999999999</v>
      </c>
    </row>
    <row r="75" spans="1:13" x14ac:dyDescent="0.35">
      <c r="A75" s="1">
        <f>B75*Paramétrage!H298</f>
        <v>0</v>
      </c>
      <c r="B75" s="1">
        <f>Paramétrage!D298*Paramétrage!B298/1000</f>
        <v>21.219135802469136</v>
      </c>
      <c r="C75" s="14" t="s">
        <v>34</v>
      </c>
      <c r="D75" s="14">
        <v>33</v>
      </c>
      <c r="E75" s="14">
        <f t="shared" si="2"/>
        <v>0</v>
      </c>
      <c r="F75" s="14">
        <v>1.28</v>
      </c>
      <c r="G75" s="14" t="str">
        <f>Paramétrage!A298</f>
        <v>Ligne phosphorique 54 18</v>
      </c>
      <c r="H75" s="30">
        <v>43</v>
      </c>
      <c r="I75" s="2">
        <v>1</v>
      </c>
      <c r="J75">
        <v>75</v>
      </c>
      <c r="L75">
        <v>0.98499999999999999</v>
      </c>
    </row>
    <row r="76" spans="1:13" x14ac:dyDescent="0.35">
      <c r="A76" s="1">
        <f>B76*Paramétrage!H299</f>
        <v>0</v>
      </c>
      <c r="B76" s="1">
        <f>Paramétrage!D299*Paramétrage!B299/1000</f>
        <v>21.219135802469136</v>
      </c>
      <c r="C76" s="26" t="s">
        <v>34</v>
      </c>
      <c r="D76" s="26">
        <v>34</v>
      </c>
      <c r="E76" s="14">
        <f t="shared" si="2"/>
        <v>0</v>
      </c>
      <c r="F76" s="26">
        <v>1.28</v>
      </c>
      <c r="G76" s="14" t="str">
        <f>Paramétrage!A299</f>
        <v>Ligne phosphorique 54 19</v>
      </c>
      <c r="H76" s="30">
        <v>44</v>
      </c>
      <c r="I76" s="2">
        <v>1</v>
      </c>
      <c r="J76">
        <v>76</v>
      </c>
      <c r="K76" s="30"/>
      <c r="L76">
        <v>0.98499999999999999</v>
      </c>
    </row>
    <row r="77" spans="1:13" x14ac:dyDescent="0.35">
      <c r="A77" s="1">
        <f>B77*Paramétrage!H300</f>
        <v>0</v>
      </c>
      <c r="B77" s="1">
        <f>Paramétrage!D300*Paramétrage!B300/1000</f>
        <v>21.219135802469136</v>
      </c>
      <c r="C77" s="26" t="s">
        <v>34</v>
      </c>
      <c r="D77" s="26">
        <v>35</v>
      </c>
      <c r="E77" s="14">
        <f t="shared" si="2"/>
        <v>0</v>
      </c>
      <c r="F77" s="26">
        <v>1.28</v>
      </c>
      <c r="G77" s="14" t="str">
        <f>Paramétrage!A300</f>
        <v>Ligne phosphorique 54 20</v>
      </c>
      <c r="H77" s="30">
        <v>45</v>
      </c>
      <c r="I77" s="2">
        <v>1</v>
      </c>
      <c r="J77">
        <v>77</v>
      </c>
      <c r="K77" s="30"/>
      <c r="L77">
        <v>0.98499999999999999</v>
      </c>
    </row>
    <row r="78" spans="1:13" ht="21" x14ac:dyDescent="0.5">
      <c r="A78" s="328">
        <f>B78*VLOOKUP(G78,[0]!INITIALISATION_RM,2,FALSE)</f>
        <v>0</v>
      </c>
      <c r="B78" s="328">
        <v>0</v>
      </c>
      <c r="C78" s="329" t="s">
        <v>34</v>
      </c>
      <c r="D78" s="329">
        <v>36</v>
      </c>
      <c r="E78" s="329"/>
      <c r="F78" s="329">
        <v>1.28</v>
      </c>
      <c r="G78" s="330" t="str">
        <f>Paramétrage!A105</f>
        <v>Ligne engrais 107 A</v>
      </c>
      <c r="H78" s="331"/>
      <c r="I78" s="331"/>
      <c r="J78" s="332">
        <v>78</v>
      </c>
      <c r="K78" s="630" t="s">
        <v>161</v>
      </c>
      <c r="L78" s="161"/>
      <c r="M78" s="161"/>
    </row>
    <row r="79" spans="1:13" x14ac:dyDescent="0.35">
      <c r="A79" s="81">
        <f>B79*VLOOKUP(G79,[0]!INITIALISATION_RM,2,FALSE)</f>
        <v>0</v>
      </c>
      <c r="B79" s="81">
        <v>0</v>
      </c>
      <c r="C79" s="15" t="s">
        <v>70</v>
      </c>
      <c r="D79" s="15">
        <v>36</v>
      </c>
      <c r="E79" s="15"/>
      <c r="F79" s="15">
        <v>1.66</v>
      </c>
      <c r="G79" s="246" t="str">
        <f t="shared" ref="G79:G84" si="3">G78</f>
        <v>Ligne engrais 107 A</v>
      </c>
      <c r="H79" s="30"/>
      <c r="I79" s="30"/>
      <c r="J79" s="25">
        <v>79</v>
      </c>
      <c r="K79" s="631"/>
    </row>
    <row r="80" spans="1:13" x14ac:dyDescent="0.35">
      <c r="A80" s="81">
        <f>B80*VLOOKUP(G80,[0]!INITIALISATION_RM,2,FALSE)</f>
        <v>0</v>
      </c>
      <c r="B80" s="81">
        <v>0</v>
      </c>
      <c r="C80" s="15" t="s">
        <v>62</v>
      </c>
      <c r="D80" s="15">
        <v>36</v>
      </c>
      <c r="E80" s="15"/>
      <c r="F80" s="15"/>
      <c r="G80" s="246" t="str">
        <f t="shared" si="3"/>
        <v>Ligne engrais 107 A</v>
      </c>
      <c r="H80" s="30"/>
      <c r="I80" s="30"/>
      <c r="J80" s="25">
        <v>80</v>
      </c>
      <c r="K80" s="631"/>
    </row>
    <row r="81" spans="1:12" x14ac:dyDescent="0.35">
      <c r="A81" s="81">
        <f>B81*VLOOKUP(G81,[0]!INITIALISATION_RM,2,FALSE)</f>
        <v>0</v>
      </c>
      <c r="B81" s="81">
        <v>0</v>
      </c>
      <c r="C81" s="15" t="s">
        <v>7</v>
      </c>
      <c r="D81" s="15">
        <v>36</v>
      </c>
      <c r="E81" s="15"/>
      <c r="F81" s="15"/>
      <c r="G81" s="246" t="str">
        <f t="shared" si="3"/>
        <v>Ligne engrais 107 A</v>
      </c>
      <c r="H81" s="30"/>
      <c r="I81" s="30"/>
      <c r="J81" s="25">
        <v>81</v>
      </c>
      <c r="K81" s="631"/>
    </row>
    <row r="82" spans="1:12" s="253" customFormat="1" x14ac:dyDescent="0.35">
      <c r="A82" s="254">
        <f>B82*VLOOKUP(G82,[0]!INITIALISATION_RM,2,FALSE)</f>
        <v>0</v>
      </c>
      <c r="B82" s="254">
        <v>1</v>
      </c>
      <c r="C82" s="254" t="s">
        <v>71</v>
      </c>
      <c r="D82" s="254">
        <v>36</v>
      </c>
      <c r="E82" s="254"/>
      <c r="F82" s="254"/>
      <c r="G82" s="254" t="str">
        <f t="shared" si="3"/>
        <v>Ligne engrais 107 A</v>
      </c>
      <c r="H82" s="254"/>
      <c r="I82" s="254"/>
      <c r="J82" s="254">
        <v>82</v>
      </c>
      <c r="K82" s="631"/>
    </row>
    <row r="83" spans="1:12" s="253" customFormat="1" x14ac:dyDescent="0.35">
      <c r="A83" s="254">
        <f>B83*VLOOKUP(G83,[0]!INITIALISATION_RM,2,FALSE)</f>
        <v>0</v>
      </c>
      <c r="B83" s="254">
        <v>1</v>
      </c>
      <c r="C83" s="254" t="s">
        <v>63</v>
      </c>
      <c r="D83" s="254">
        <v>36</v>
      </c>
      <c r="E83" s="254"/>
      <c r="F83" s="254"/>
      <c r="G83" s="254" t="str">
        <f t="shared" si="3"/>
        <v>Ligne engrais 107 A</v>
      </c>
      <c r="H83" s="254"/>
      <c r="I83" s="254"/>
      <c r="J83" s="254">
        <v>83</v>
      </c>
      <c r="K83" s="631"/>
    </row>
    <row r="84" spans="1:12" s="253" customFormat="1" x14ac:dyDescent="0.35">
      <c r="A84" s="333">
        <f>B84*VLOOKUP(G84,[0]!INITIALISATION_RM,2,FALSE)</f>
        <v>0</v>
      </c>
      <c r="B84" s="333">
        <v>1</v>
      </c>
      <c r="C84" s="333" t="s">
        <v>64</v>
      </c>
      <c r="D84" s="333">
        <v>36</v>
      </c>
      <c r="E84" s="333"/>
      <c r="F84" s="333"/>
      <c r="G84" s="333" t="str">
        <f t="shared" si="3"/>
        <v>Ligne engrais 107 A</v>
      </c>
      <c r="H84" s="333"/>
      <c r="I84" s="333"/>
      <c r="J84" s="333">
        <v>84</v>
      </c>
      <c r="K84" s="631"/>
    </row>
    <row r="85" spans="1:12" x14ac:dyDescent="0.35">
      <c r="A85" s="1">
        <f>B85*VLOOKUP(G85,[0]!INITIALISATION_RM,2,FALSE)</f>
        <v>0</v>
      </c>
      <c r="C85" s="12" t="s">
        <v>34</v>
      </c>
      <c r="D85" s="12">
        <f>+D78+1</f>
        <v>37</v>
      </c>
      <c r="E85" s="12"/>
      <c r="F85" s="12">
        <v>1.28</v>
      </c>
      <c r="G85" s="248" t="str">
        <f>Paramétrage!A106</f>
        <v>Ligne engrais 107 B</v>
      </c>
      <c r="J85">
        <v>85</v>
      </c>
      <c r="K85" s="631"/>
    </row>
    <row r="86" spans="1:12" x14ac:dyDescent="0.35">
      <c r="A86" s="1">
        <f>B86*VLOOKUP(G86,[0]!INITIALISATION_RM,2,FALSE)</f>
        <v>0</v>
      </c>
      <c r="C86" s="12" t="s">
        <v>70</v>
      </c>
      <c r="D86" s="12">
        <f t="shared" ref="D86:D126" si="4">+D79+1</f>
        <v>37</v>
      </c>
      <c r="E86" s="12"/>
      <c r="F86" s="12">
        <v>1.66</v>
      </c>
      <c r="G86" s="248" t="str">
        <f t="shared" ref="G86:G91" si="5">G85</f>
        <v>Ligne engrais 107 B</v>
      </c>
      <c r="J86">
        <v>86</v>
      </c>
      <c r="K86" s="631"/>
    </row>
    <row r="87" spans="1:12" x14ac:dyDescent="0.35">
      <c r="A87" s="1">
        <f>B87*VLOOKUP(G87,[0]!INITIALISATION_RM,2,FALSE)</f>
        <v>0</v>
      </c>
      <c r="C87" s="12" t="s">
        <v>62</v>
      </c>
      <c r="D87" s="12">
        <f t="shared" si="4"/>
        <v>37</v>
      </c>
      <c r="E87" s="12"/>
      <c r="F87" s="12"/>
      <c r="G87" s="248" t="str">
        <f t="shared" si="5"/>
        <v>Ligne engrais 107 B</v>
      </c>
      <c r="J87">
        <v>87</v>
      </c>
      <c r="K87" s="631"/>
    </row>
    <row r="88" spans="1:12" x14ac:dyDescent="0.35">
      <c r="A88" s="1">
        <f>B88*VLOOKUP(G88,[0]!INITIALISATION_RM,2,FALSE)</f>
        <v>0</v>
      </c>
      <c r="C88" s="12" t="s">
        <v>7</v>
      </c>
      <c r="D88" s="12">
        <f t="shared" si="4"/>
        <v>37</v>
      </c>
      <c r="E88" s="12"/>
      <c r="F88" s="12"/>
      <c r="G88" s="248" t="str">
        <f t="shared" si="5"/>
        <v>Ligne engrais 107 B</v>
      </c>
      <c r="J88">
        <v>88</v>
      </c>
      <c r="K88" s="631"/>
    </row>
    <row r="89" spans="1:12" s="253" customFormat="1" x14ac:dyDescent="0.35">
      <c r="A89" s="253">
        <f>B89*VLOOKUP(G89,[0]!INITIALISATION_RM,2,FALSE)</f>
        <v>1</v>
      </c>
      <c r="B89" s="253">
        <v>1</v>
      </c>
      <c r="C89" s="253" t="s">
        <v>71</v>
      </c>
      <c r="D89" s="253">
        <f t="shared" si="4"/>
        <v>37</v>
      </c>
      <c r="G89" s="327" t="str">
        <f t="shared" si="5"/>
        <v>Ligne engrais 107 B</v>
      </c>
      <c r="J89" s="253">
        <v>89</v>
      </c>
      <c r="K89" s="631"/>
      <c r="L89" s="253" t="s">
        <v>352</v>
      </c>
    </row>
    <row r="90" spans="1:12" s="253" customFormat="1" x14ac:dyDescent="0.35">
      <c r="A90" s="253">
        <f>B90*VLOOKUP(G90,[0]!INITIALISATION_RM,2,FALSE)</f>
        <v>1</v>
      </c>
      <c r="B90" s="253">
        <v>1</v>
      </c>
      <c r="C90" s="253" t="s">
        <v>63</v>
      </c>
      <c r="D90" s="253">
        <f t="shared" si="4"/>
        <v>37</v>
      </c>
      <c r="G90" s="327" t="str">
        <f t="shared" si="5"/>
        <v>Ligne engrais 107 B</v>
      </c>
      <c r="J90" s="253">
        <v>90</v>
      </c>
      <c r="K90" s="631"/>
    </row>
    <row r="91" spans="1:12" s="253" customFormat="1" x14ac:dyDescent="0.35">
      <c r="A91" s="253">
        <f>B91*VLOOKUP(G91,[0]!INITIALISATION_RM,2,FALSE)</f>
        <v>1</v>
      </c>
      <c r="B91" s="254">
        <v>1</v>
      </c>
      <c r="C91" s="254" t="s">
        <v>64</v>
      </c>
      <c r="D91" s="254">
        <f t="shared" si="4"/>
        <v>37</v>
      </c>
      <c r="E91" s="254"/>
      <c r="F91" s="254"/>
      <c r="G91" s="327" t="str">
        <f t="shared" si="5"/>
        <v>Ligne engrais 107 B</v>
      </c>
      <c r="H91" s="254"/>
      <c r="I91" s="254"/>
      <c r="J91" s="253">
        <v>91</v>
      </c>
      <c r="K91" s="631"/>
    </row>
    <row r="92" spans="1:12" x14ac:dyDescent="0.35">
      <c r="A92" s="328">
        <f>B92*VLOOKUP(G92,[0]!INITIALISATION_RM,2,FALSE)</f>
        <v>0</v>
      </c>
      <c r="B92" s="328"/>
      <c r="C92" s="329" t="s">
        <v>34</v>
      </c>
      <c r="D92" s="329">
        <f t="shared" si="4"/>
        <v>38</v>
      </c>
      <c r="E92" s="329"/>
      <c r="F92" s="329">
        <v>1.28</v>
      </c>
      <c r="G92" s="330" t="str">
        <f>Paramétrage!A107</f>
        <v>Ligne engrais 107 C</v>
      </c>
      <c r="H92" s="331"/>
      <c r="I92" s="331"/>
      <c r="J92" s="332">
        <v>92</v>
      </c>
      <c r="K92" s="631"/>
    </row>
    <row r="93" spans="1:12" x14ac:dyDescent="0.35">
      <c r="A93" s="81">
        <f>B93*VLOOKUP(G93,[0]!INITIALISATION_RM,2,FALSE)</f>
        <v>0</v>
      </c>
      <c r="B93" s="81"/>
      <c r="C93" s="15" t="s">
        <v>70</v>
      </c>
      <c r="D93" s="15">
        <f t="shared" si="4"/>
        <v>38</v>
      </c>
      <c r="E93" s="15"/>
      <c r="F93" s="15">
        <v>1.66</v>
      </c>
      <c r="G93" s="248" t="str">
        <f t="shared" ref="G93:G98" si="6">G92</f>
        <v>Ligne engrais 107 C</v>
      </c>
      <c r="H93" s="30"/>
      <c r="I93" s="30"/>
      <c r="J93" s="25">
        <v>93</v>
      </c>
      <c r="K93" s="631"/>
    </row>
    <row r="94" spans="1:12" x14ac:dyDescent="0.35">
      <c r="A94" s="81">
        <f>B94*VLOOKUP(G94,[0]!INITIALISATION_RM,2,FALSE)</f>
        <v>0</v>
      </c>
      <c r="B94" s="81"/>
      <c r="C94" s="15" t="s">
        <v>62</v>
      </c>
      <c r="D94" s="15">
        <f t="shared" si="4"/>
        <v>38</v>
      </c>
      <c r="E94" s="15"/>
      <c r="F94" s="15"/>
      <c r="G94" s="248" t="str">
        <f t="shared" si="6"/>
        <v>Ligne engrais 107 C</v>
      </c>
      <c r="H94" s="30"/>
      <c r="I94" s="30"/>
      <c r="J94" s="25">
        <v>94</v>
      </c>
      <c r="K94" s="631"/>
    </row>
    <row r="95" spans="1:12" x14ac:dyDescent="0.35">
      <c r="A95" s="81">
        <f>B95*VLOOKUP(G95,[0]!INITIALISATION_RM,2,FALSE)</f>
        <v>0</v>
      </c>
      <c r="B95" s="81"/>
      <c r="C95" s="15" t="s">
        <v>7</v>
      </c>
      <c r="D95" s="15">
        <f t="shared" si="4"/>
        <v>38</v>
      </c>
      <c r="E95" s="15"/>
      <c r="F95" s="15"/>
      <c r="G95" s="248" t="str">
        <f t="shared" si="6"/>
        <v>Ligne engrais 107 C</v>
      </c>
      <c r="H95" s="30"/>
      <c r="I95" s="30"/>
      <c r="J95" s="25">
        <v>95</v>
      </c>
      <c r="K95" s="631"/>
    </row>
    <row r="96" spans="1:12" s="253" customFormat="1" x14ac:dyDescent="0.35">
      <c r="A96" s="254">
        <f>B96*VLOOKUP(G96,[0]!INITIALISATION_RM,2,FALSE)</f>
        <v>1</v>
      </c>
      <c r="B96" s="254">
        <v>1</v>
      </c>
      <c r="C96" s="254" t="s">
        <v>71</v>
      </c>
      <c r="D96" s="254">
        <f t="shared" si="4"/>
        <v>38</v>
      </c>
      <c r="E96" s="254"/>
      <c r="F96" s="254"/>
      <c r="G96" s="327" t="str">
        <f t="shared" si="6"/>
        <v>Ligne engrais 107 C</v>
      </c>
      <c r="H96" s="254"/>
      <c r="I96" s="254"/>
      <c r="J96" s="254">
        <v>96</v>
      </c>
      <c r="K96" s="631"/>
    </row>
    <row r="97" spans="1:11" s="253" customFormat="1" x14ac:dyDescent="0.35">
      <c r="A97" s="254">
        <f>B97*VLOOKUP(G97,[0]!INITIALISATION_RM,2,FALSE)</f>
        <v>1</v>
      </c>
      <c r="B97" s="254">
        <v>1</v>
      </c>
      <c r="C97" s="254" t="s">
        <v>63</v>
      </c>
      <c r="D97" s="254">
        <f t="shared" si="4"/>
        <v>38</v>
      </c>
      <c r="E97" s="254"/>
      <c r="F97" s="254"/>
      <c r="G97" s="327" t="str">
        <f t="shared" si="6"/>
        <v>Ligne engrais 107 C</v>
      </c>
      <c r="H97" s="254"/>
      <c r="I97" s="254"/>
      <c r="J97" s="254">
        <v>97</v>
      </c>
      <c r="K97" s="631"/>
    </row>
    <row r="98" spans="1:11" s="253" customFormat="1" x14ac:dyDescent="0.35">
      <c r="A98" s="333">
        <f>B98*VLOOKUP(G98,[0]!INITIALISATION_RM,2,FALSE)</f>
        <v>1</v>
      </c>
      <c r="B98" s="333">
        <v>1</v>
      </c>
      <c r="C98" s="333" t="s">
        <v>64</v>
      </c>
      <c r="D98" s="333">
        <f t="shared" si="4"/>
        <v>38</v>
      </c>
      <c r="E98" s="333"/>
      <c r="F98" s="333"/>
      <c r="G98" s="334" t="str">
        <f t="shared" si="6"/>
        <v>Ligne engrais 107 C</v>
      </c>
      <c r="H98" s="333"/>
      <c r="I98" s="333"/>
      <c r="J98" s="333">
        <v>98</v>
      </c>
      <c r="K98" s="631"/>
    </row>
    <row r="99" spans="1:11" x14ac:dyDescent="0.35">
      <c r="A99" s="1">
        <f>B99*VLOOKUP(G99,[0]!INITIALISATION_RM,2,FALSE)</f>
        <v>0</v>
      </c>
      <c r="C99" s="12" t="s">
        <v>34</v>
      </c>
      <c r="D99" s="12">
        <f t="shared" si="4"/>
        <v>39</v>
      </c>
      <c r="E99" s="12"/>
      <c r="F99" s="12">
        <v>1.28</v>
      </c>
      <c r="G99" s="248" t="str">
        <f>Paramétrage!A108</f>
        <v>Ligne engrais 07 A</v>
      </c>
      <c r="J99">
        <v>99</v>
      </c>
      <c r="K99" s="631"/>
    </row>
    <row r="100" spans="1:11" x14ac:dyDescent="0.35">
      <c r="A100" s="1">
        <f>B100*VLOOKUP(G100,[0]!INITIALISATION_RM,2,FALSE)</f>
        <v>0</v>
      </c>
      <c r="C100" s="12" t="s">
        <v>70</v>
      </c>
      <c r="D100" s="12">
        <f t="shared" si="4"/>
        <v>39</v>
      </c>
      <c r="E100" s="12"/>
      <c r="F100" s="12">
        <v>1.66</v>
      </c>
      <c r="G100" s="248" t="str">
        <f t="shared" ref="G100:G105" si="7">G99</f>
        <v>Ligne engrais 07 A</v>
      </c>
      <c r="J100">
        <v>100</v>
      </c>
      <c r="K100" s="631"/>
    </row>
    <row r="101" spans="1:11" x14ac:dyDescent="0.35">
      <c r="A101" s="1">
        <f>B101*VLOOKUP(G101,[0]!INITIALISATION_RM,2,FALSE)</f>
        <v>0</v>
      </c>
      <c r="C101" s="12" t="s">
        <v>62</v>
      </c>
      <c r="D101" s="12">
        <f t="shared" si="4"/>
        <v>39</v>
      </c>
      <c r="E101" s="12"/>
      <c r="F101" s="12"/>
      <c r="G101" s="248" t="str">
        <f t="shared" si="7"/>
        <v>Ligne engrais 07 A</v>
      </c>
      <c r="J101">
        <v>101</v>
      </c>
      <c r="K101" s="631"/>
    </row>
    <row r="102" spans="1:11" x14ac:dyDescent="0.35">
      <c r="A102" s="1">
        <f>B102*VLOOKUP(G102,[0]!INITIALISATION_RM,2,FALSE)</f>
        <v>0</v>
      </c>
      <c r="C102" s="12" t="s">
        <v>7</v>
      </c>
      <c r="D102" s="12">
        <f t="shared" si="4"/>
        <v>39</v>
      </c>
      <c r="E102" s="12"/>
      <c r="F102" s="12"/>
      <c r="G102" s="248" t="str">
        <f t="shared" si="7"/>
        <v>Ligne engrais 07 A</v>
      </c>
      <c r="J102">
        <v>102</v>
      </c>
      <c r="K102" s="631"/>
    </row>
    <row r="103" spans="1:11" s="253" customFormat="1" x14ac:dyDescent="0.35">
      <c r="A103" s="253">
        <f>B103*VLOOKUP(G103,[0]!INITIALISATION_RM,2,FALSE)</f>
        <v>0</v>
      </c>
      <c r="B103" s="253">
        <v>1</v>
      </c>
      <c r="C103" s="253" t="s">
        <v>71</v>
      </c>
      <c r="D103" s="253">
        <f t="shared" si="4"/>
        <v>39</v>
      </c>
      <c r="G103" s="327" t="str">
        <f t="shared" si="7"/>
        <v>Ligne engrais 07 A</v>
      </c>
      <c r="J103" s="253">
        <v>103</v>
      </c>
      <c r="K103" s="631"/>
    </row>
    <row r="104" spans="1:11" s="253" customFormat="1" ht="14.25" customHeight="1" x14ac:dyDescent="0.35">
      <c r="A104" s="253">
        <f>B104*VLOOKUP(G104,[0]!INITIALISATION_RM,2,FALSE)</f>
        <v>0</v>
      </c>
      <c r="B104" s="253">
        <v>1</v>
      </c>
      <c r="C104" s="253" t="s">
        <v>63</v>
      </c>
      <c r="D104" s="253">
        <f t="shared" si="4"/>
        <v>39</v>
      </c>
      <c r="G104" s="327" t="str">
        <f t="shared" si="7"/>
        <v>Ligne engrais 07 A</v>
      </c>
      <c r="J104" s="253">
        <v>104</v>
      </c>
      <c r="K104" s="631"/>
    </row>
    <row r="105" spans="1:11" s="253" customFormat="1" x14ac:dyDescent="0.35">
      <c r="A105" s="253">
        <f>B105*VLOOKUP(G105,[0]!INITIALISATION_RM,2,FALSE)</f>
        <v>0</v>
      </c>
      <c r="B105" s="254">
        <v>1</v>
      </c>
      <c r="C105" s="254" t="s">
        <v>64</v>
      </c>
      <c r="D105" s="254">
        <f t="shared" si="4"/>
        <v>39</v>
      </c>
      <c r="E105" s="254"/>
      <c r="F105" s="254"/>
      <c r="G105" s="327" t="str">
        <f t="shared" si="7"/>
        <v>Ligne engrais 07 A</v>
      </c>
      <c r="H105" s="254"/>
      <c r="I105" s="254"/>
      <c r="J105" s="253">
        <v>105</v>
      </c>
      <c r="K105" s="631"/>
    </row>
    <row r="106" spans="1:11" x14ac:dyDescent="0.35">
      <c r="A106" s="328">
        <f>B106*VLOOKUP(G106,[0]!INITIALISATION_RM,2,FALSE)</f>
        <v>0</v>
      </c>
      <c r="B106" s="328"/>
      <c r="C106" s="329" t="s">
        <v>34</v>
      </c>
      <c r="D106" s="329">
        <f t="shared" si="4"/>
        <v>40</v>
      </c>
      <c r="E106" s="329"/>
      <c r="F106" s="329">
        <v>1.28</v>
      </c>
      <c r="G106" s="335" t="str">
        <f>Paramétrage!A109</f>
        <v>Ligne engrais 07 B</v>
      </c>
      <c r="H106" s="331"/>
      <c r="I106" s="331"/>
      <c r="J106" s="332">
        <v>106</v>
      </c>
      <c r="K106" s="631"/>
    </row>
    <row r="107" spans="1:11" x14ac:dyDescent="0.35">
      <c r="A107" s="81">
        <f>B107*VLOOKUP(G107,[0]!INITIALISATION_RM,2,FALSE)</f>
        <v>0</v>
      </c>
      <c r="B107" s="81"/>
      <c r="C107" s="15" t="s">
        <v>70</v>
      </c>
      <c r="D107" s="15">
        <f t="shared" si="4"/>
        <v>40</v>
      </c>
      <c r="E107" s="15"/>
      <c r="F107" s="15">
        <v>1.66</v>
      </c>
      <c r="G107" s="248" t="str">
        <f t="shared" ref="G107:G112" si="8">G106</f>
        <v>Ligne engrais 07 B</v>
      </c>
      <c r="H107" s="30"/>
      <c r="I107" s="30"/>
      <c r="J107" s="25">
        <v>107</v>
      </c>
      <c r="K107" s="631"/>
    </row>
    <row r="108" spans="1:11" x14ac:dyDescent="0.35">
      <c r="A108" s="81">
        <f>B108*VLOOKUP(G108,[0]!INITIALISATION_RM,2,FALSE)</f>
        <v>0</v>
      </c>
      <c r="B108" s="81"/>
      <c r="C108" s="15" t="s">
        <v>62</v>
      </c>
      <c r="D108" s="15">
        <f t="shared" si="4"/>
        <v>40</v>
      </c>
      <c r="E108" s="15"/>
      <c r="F108" s="15"/>
      <c r="G108" s="248" t="str">
        <f t="shared" si="8"/>
        <v>Ligne engrais 07 B</v>
      </c>
      <c r="H108" s="30"/>
      <c r="I108" s="30"/>
      <c r="J108" s="25">
        <v>108</v>
      </c>
      <c r="K108" s="631"/>
    </row>
    <row r="109" spans="1:11" x14ac:dyDescent="0.35">
      <c r="A109" s="81">
        <f>B109*VLOOKUP(G109,[0]!INITIALISATION_RM,2,FALSE)</f>
        <v>0</v>
      </c>
      <c r="B109" s="81"/>
      <c r="C109" s="15" t="s">
        <v>7</v>
      </c>
      <c r="D109" s="15">
        <f t="shared" si="4"/>
        <v>40</v>
      </c>
      <c r="E109" s="15"/>
      <c r="F109" s="15"/>
      <c r="G109" s="248" t="str">
        <f t="shared" si="8"/>
        <v>Ligne engrais 07 B</v>
      </c>
      <c r="H109" s="30"/>
      <c r="I109" s="30"/>
      <c r="J109" s="25">
        <v>109</v>
      </c>
      <c r="K109" s="631"/>
    </row>
    <row r="110" spans="1:11" s="253" customFormat="1" x14ac:dyDescent="0.35">
      <c r="A110" s="254">
        <f>B110*VLOOKUP(G110,[0]!INITIALISATION_RM,2,FALSE)</f>
        <v>0</v>
      </c>
      <c r="B110" s="254">
        <v>1</v>
      </c>
      <c r="C110" s="254" t="s">
        <v>71</v>
      </c>
      <c r="D110" s="254">
        <f t="shared" si="4"/>
        <v>40</v>
      </c>
      <c r="E110" s="254"/>
      <c r="F110" s="254"/>
      <c r="G110" s="327" t="str">
        <f t="shared" si="8"/>
        <v>Ligne engrais 07 B</v>
      </c>
      <c r="H110" s="254"/>
      <c r="I110" s="254"/>
      <c r="J110" s="254">
        <v>110</v>
      </c>
      <c r="K110" s="631"/>
    </row>
    <row r="111" spans="1:11" s="253" customFormat="1" x14ac:dyDescent="0.35">
      <c r="A111" s="254">
        <f>B111*VLOOKUP(G111,[0]!INITIALISATION_RM,2,FALSE)</f>
        <v>0</v>
      </c>
      <c r="B111" s="254">
        <v>1</v>
      </c>
      <c r="C111" s="254" t="s">
        <v>63</v>
      </c>
      <c r="D111" s="254">
        <f t="shared" si="4"/>
        <v>40</v>
      </c>
      <c r="E111" s="254"/>
      <c r="F111" s="254"/>
      <c r="G111" s="327" t="str">
        <f t="shared" si="8"/>
        <v>Ligne engrais 07 B</v>
      </c>
      <c r="H111" s="254"/>
      <c r="I111" s="254"/>
      <c r="J111" s="254">
        <v>111</v>
      </c>
      <c r="K111" s="631"/>
    </row>
    <row r="112" spans="1:11" s="253" customFormat="1" x14ac:dyDescent="0.35">
      <c r="A112" s="333">
        <f>B112*VLOOKUP(G112,[0]!INITIALISATION_RM,2,FALSE)</f>
        <v>0</v>
      </c>
      <c r="B112" s="333">
        <v>1</v>
      </c>
      <c r="C112" s="333" t="s">
        <v>64</v>
      </c>
      <c r="D112" s="333">
        <f t="shared" si="4"/>
        <v>40</v>
      </c>
      <c r="E112" s="333"/>
      <c r="F112" s="333"/>
      <c r="G112" s="334" t="str">
        <f t="shared" si="8"/>
        <v>Ligne engrais 07 B</v>
      </c>
      <c r="H112" s="333"/>
      <c r="I112" s="333"/>
      <c r="J112" s="333">
        <v>112</v>
      </c>
      <c r="K112" s="631"/>
    </row>
    <row r="113" spans="1:12" x14ac:dyDescent="0.35">
      <c r="A113" s="1">
        <f>B113*VLOOKUP(G113,[0]!INITIALISATION_RM,2,FALSE)</f>
        <v>0</v>
      </c>
      <c r="C113" s="12" t="s">
        <v>34</v>
      </c>
      <c r="D113" s="12">
        <f t="shared" si="4"/>
        <v>41</v>
      </c>
      <c r="E113" s="12"/>
      <c r="F113" s="12">
        <v>1.28</v>
      </c>
      <c r="G113" s="248" t="str">
        <f>Paramétrage!A110</f>
        <v>Ligne engrais 07 C</v>
      </c>
      <c r="J113">
        <v>113</v>
      </c>
      <c r="K113" s="631"/>
    </row>
    <row r="114" spans="1:12" x14ac:dyDescent="0.35">
      <c r="A114" s="1">
        <f>B114*VLOOKUP(G114,[0]!INITIALISATION_RM,2,FALSE)</f>
        <v>0</v>
      </c>
      <c r="C114" s="12" t="s">
        <v>70</v>
      </c>
      <c r="D114" s="12">
        <f t="shared" si="4"/>
        <v>41</v>
      </c>
      <c r="E114" s="12"/>
      <c r="F114" s="12">
        <v>1.66</v>
      </c>
      <c r="G114" s="248" t="str">
        <f t="shared" ref="G114:G119" si="9">G113</f>
        <v>Ligne engrais 07 C</v>
      </c>
      <c r="J114">
        <v>114</v>
      </c>
      <c r="K114" s="631"/>
    </row>
    <row r="115" spans="1:12" x14ac:dyDescent="0.35">
      <c r="A115" s="1">
        <f>B115*VLOOKUP(G115,[0]!INITIALISATION_RM,2,FALSE)</f>
        <v>0</v>
      </c>
      <c r="C115" s="12" t="s">
        <v>62</v>
      </c>
      <c r="D115" s="12">
        <f t="shared" si="4"/>
        <v>41</v>
      </c>
      <c r="E115" s="12"/>
      <c r="F115" s="12"/>
      <c r="G115" s="248" t="str">
        <f t="shared" si="9"/>
        <v>Ligne engrais 07 C</v>
      </c>
      <c r="J115">
        <v>115</v>
      </c>
      <c r="K115" s="631"/>
    </row>
    <row r="116" spans="1:12" x14ac:dyDescent="0.35">
      <c r="A116" s="1">
        <f>B116*VLOOKUP(G116,[0]!INITIALISATION_RM,2,FALSE)</f>
        <v>0</v>
      </c>
      <c r="C116" s="12" t="s">
        <v>7</v>
      </c>
      <c r="D116" s="12">
        <f t="shared" si="4"/>
        <v>41</v>
      </c>
      <c r="E116" s="12"/>
      <c r="F116" s="12"/>
      <c r="G116" s="248" t="str">
        <f t="shared" si="9"/>
        <v>Ligne engrais 07 C</v>
      </c>
      <c r="J116">
        <v>116</v>
      </c>
      <c r="K116" s="631"/>
    </row>
    <row r="117" spans="1:12" s="253" customFormat="1" x14ac:dyDescent="0.35">
      <c r="A117" s="253">
        <f>B117*VLOOKUP(G117,[0]!INITIALISATION_RM,2,FALSE)</f>
        <v>0</v>
      </c>
      <c r="B117" s="253">
        <v>1</v>
      </c>
      <c r="C117" s="253" t="s">
        <v>71</v>
      </c>
      <c r="D117" s="253">
        <f t="shared" si="4"/>
        <v>41</v>
      </c>
      <c r="G117" s="327" t="str">
        <f t="shared" si="9"/>
        <v>Ligne engrais 07 C</v>
      </c>
      <c r="J117" s="253">
        <v>117</v>
      </c>
      <c r="K117" s="631"/>
    </row>
    <row r="118" spans="1:12" s="253" customFormat="1" x14ac:dyDescent="0.35">
      <c r="A118" s="253">
        <f>B118*VLOOKUP(G118,[0]!INITIALISATION_RM,2,FALSE)</f>
        <v>0</v>
      </c>
      <c r="B118" s="253">
        <v>1</v>
      </c>
      <c r="C118" s="253" t="s">
        <v>63</v>
      </c>
      <c r="D118" s="253">
        <f t="shared" si="4"/>
        <v>41</v>
      </c>
      <c r="G118" s="327" t="str">
        <f t="shared" si="9"/>
        <v>Ligne engrais 07 C</v>
      </c>
      <c r="J118" s="253">
        <v>118</v>
      </c>
      <c r="K118" s="631"/>
    </row>
    <row r="119" spans="1:12" s="253" customFormat="1" x14ac:dyDescent="0.35">
      <c r="A119" s="253">
        <f>B119*VLOOKUP(G119,[0]!INITIALISATION_RM,2,FALSE)</f>
        <v>0</v>
      </c>
      <c r="B119" s="254">
        <v>1</v>
      </c>
      <c r="C119" s="254" t="s">
        <v>64</v>
      </c>
      <c r="D119" s="254">
        <f t="shared" si="4"/>
        <v>41</v>
      </c>
      <c r="E119" s="254"/>
      <c r="F119" s="254"/>
      <c r="G119" s="327" t="str">
        <f t="shared" si="9"/>
        <v>Ligne engrais 07 C</v>
      </c>
      <c r="H119" s="254"/>
      <c r="I119" s="254"/>
      <c r="J119" s="253">
        <v>119</v>
      </c>
      <c r="K119" s="631"/>
    </row>
    <row r="120" spans="1:12" x14ac:dyDescent="0.35">
      <c r="A120" s="328">
        <f>B120*VLOOKUP(G120,[0]!INITIALISATION_RM,2,FALSE)</f>
        <v>0</v>
      </c>
      <c r="B120" s="328"/>
      <c r="C120" s="329" t="s">
        <v>34</v>
      </c>
      <c r="D120" s="329">
        <f t="shared" si="4"/>
        <v>42</v>
      </c>
      <c r="E120" s="329"/>
      <c r="F120" s="329">
        <v>1.28</v>
      </c>
      <c r="G120" s="335" t="str">
        <f>Paramétrage!A111</f>
        <v>Ligne engrais 07 D</v>
      </c>
      <c r="H120" s="331"/>
      <c r="I120" s="331"/>
      <c r="J120" s="332">
        <v>120</v>
      </c>
      <c r="K120" s="631"/>
    </row>
    <row r="121" spans="1:12" x14ac:dyDescent="0.35">
      <c r="A121" s="81">
        <f>B121*VLOOKUP(G121,[0]!INITIALISATION_RM,2,FALSE)</f>
        <v>0</v>
      </c>
      <c r="B121" s="81"/>
      <c r="C121" s="15" t="s">
        <v>70</v>
      </c>
      <c r="D121" s="15">
        <f t="shared" si="4"/>
        <v>42</v>
      </c>
      <c r="E121" s="15"/>
      <c r="F121" s="15">
        <v>1.66</v>
      </c>
      <c r="G121" s="248" t="str">
        <f t="shared" ref="G121:G126" si="10">G120</f>
        <v>Ligne engrais 07 D</v>
      </c>
      <c r="H121" s="30"/>
      <c r="I121" s="30"/>
      <c r="J121" s="25">
        <v>121</v>
      </c>
      <c r="K121" s="631"/>
    </row>
    <row r="122" spans="1:12" x14ac:dyDescent="0.35">
      <c r="A122" s="81">
        <f>B122*VLOOKUP(G122,[0]!INITIALISATION_RM,2,FALSE)</f>
        <v>0</v>
      </c>
      <c r="B122" s="81"/>
      <c r="C122" s="15" t="s">
        <v>62</v>
      </c>
      <c r="D122" s="15">
        <f t="shared" si="4"/>
        <v>42</v>
      </c>
      <c r="E122" s="15"/>
      <c r="F122" s="15"/>
      <c r="G122" s="248" t="str">
        <f t="shared" si="10"/>
        <v>Ligne engrais 07 D</v>
      </c>
      <c r="H122" s="30"/>
      <c r="I122" s="30"/>
      <c r="J122" s="25">
        <v>122</v>
      </c>
      <c r="K122" s="631"/>
    </row>
    <row r="123" spans="1:12" x14ac:dyDescent="0.35">
      <c r="A123" s="81">
        <f>B123*VLOOKUP(G123,[0]!INITIALISATION_RM,2,FALSE)</f>
        <v>0</v>
      </c>
      <c r="B123" s="81"/>
      <c r="C123" s="15" t="s">
        <v>7</v>
      </c>
      <c r="D123" s="15">
        <f t="shared" si="4"/>
        <v>42</v>
      </c>
      <c r="E123" s="15"/>
      <c r="F123" s="15"/>
      <c r="G123" s="248" t="str">
        <f t="shared" si="10"/>
        <v>Ligne engrais 07 D</v>
      </c>
      <c r="H123" s="30"/>
      <c r="I123" s="30"/>
      <c r="J123" s="25">
        <v>123</v>
      </c>
      <c r="K123" s="631"/>
    </row>
    <row r="124" spans="1:12" s="253" customFormat="1" x14ac:dyDescent="0.35">
      <c r="A124" s="254">
        <f>B124*VLOOKUP(G124,[0]!INITIALISATION_RM,2,FALSE)</f>
        <v>0</v>
      </c>
      <c r="B124" s="254">
        <v>1</v>
      </c>
      <c r="C124" s="254" t="s">
        <v>71</v>
      </c>
      <c r="D124" s="254">
        <f t="shared" si="4"/>
        <v>42</v>
      </c>
      <c r="E124" s="254"/>
      <c r="F124" s="254"/>
      <c r="G124" s="327" t="str">
        <f t="shared" si="10"/>
        <v>Ligne engrais 07 D</v>
      </c>
      <c r="H124" s="254"/>
      <c r="I124" s="254"/>
      <c r="J124" s="254">
        <v>124</v>
      </c>
      <c r="K124" s="631"/>
    </row>
    <row r="125" spans="1:12" s="253" customFormat="1" x14ac:dyDescent="0.35">
      <c r="A125" s="254">
        <f>B125*VLOOKUP(G125,[0]!INITIALISATION_RM,2,FALSE)</f>
        <v>0</v>
      </c>
      <c r="B125" s="254">
        <v>1</v>
      </c>
      <c r="C125" s="254" t="s">
        <v>63</v>
      </c>
      <c r="D125" s="254">
        <f t="shared" si="4"/>
        <v>42</v>
      </c>
      <c r="E125" s="254"/>
      <c r="F125" s="254"/>
      <c r="G125" s="327" t="str">
        <f t="shared" si="10"/>
        <v>Ligne engrais 07 D</v>
      </c>
      <c r="H125" s="254"/>
      <c r="I125" s="254"/>
      <c r="J125" s="254">
        <v>125</v>
      </c>
      <c r="K125" s="631"/>
    </row>
    <row r="126" spans="1:12" s="253" customFormat="1" ht="15" thickBot="1" x14ac:dyDescent="0.4">
      <c r="A126" s="333">
        <f>B126*VLOOKUP(G126,[0]!INITIALISATION_RM,2,FALSE)</f>
        <v>0</v>
      </c>
      <c r="B126" s="333">
        <v>1</v>
      </c>
      <c r="C126" s="333" t="s">
        <v>64</v>
      </c>
      <c r="D126" s="333">
        <f t="shared" si="4"/>
        <v>42</v>
      </c>
      <c r="E126" s="333"/>
      <c r="F126" s="333"/>
      <c r="G126" s="334" t="str">
        <f t="shared" si="10"/>
        <v>Ligne engrais 07 D</v>
      </c>
      <c r="H126" s="333"/>
      <c r="I126" s="333"/>
      <c r="J126" s="333">
        <v>126</v>
      </c>
      <c r="K126" s="631"/>
    </row>
    <row r="127" spans="1:12" ht="14.25" customHeight="1" x14ac:dyDescent="0.35">
      <c r="A127" s="453">
        <f>+B127*Paramétrage!$K$235</f>
        <v>0</v>
      </c>
      <c r="B127" s="454">
        <f>Paramétrage!B235*Paramétrage!D235*Paramétrage!E235/1000</f>
        <v>8.6231249999999999</v>
      </c>
      <c r="C127" s="454" t="s">
        <v>17</v>
      </c>
      <c r="D127" s="454">
        <v>43</v>
      </c>
      <c r="E127" s="454">
        <f>A127/F127</f>
        <v>0</v>
      </c>
      <c r="F127" s="454">
        <v>2</v>
      </c>
      <c r="G127" s="454" t="str">
        <f>Paramétrage!$A$235</f>
        <v>Ligne sulfurique (JFD)</v>
      </c>
      <c r="H127" s="454"/>
      <c r="I127" s="454"/>
      <c r="J127" s="452">
        <v>127</v>
      </c>
      <c r="K127" s="454"/>
      <c r="L127" s="455"/>
    </row>
    <row r="128" spans="1:12" x14ac:dyDescent="0.35">
      <c r="A128" s="456">
        <f>+B128*Paramétrage!$K$235</f>
        <v>0</v>
      </c>
      <c r="B128" s="452">
        <v>1</v>
      </c>
      <c r="C128" s="452" t="s">
        <v>18</v>
      </c>
      <c r="D128" s="452">
        <v>43</v>
      </c>
      <c r="E128" s="452">
        <f t="shared" ref="E128:E133" si="11">A128/F128</f>
        <v>0</v>
      </c>
      <c r="F128" s="452">
        <v>1</v>
      </c>
      <c r="G128" s="452" t="str">
        <f>Paramétrage!$A$235</f>
        <v>Ligne sulfurique (JFD)</v>
      </c>
      <c r="H128" s="452"/>
      <c r="I128" s="452"/>
      <c r="J128" s="452">
        <v>128</v>
      </c>
      <c r="K128" s="452"/>
      <c r="L128" s="457"/>
    </row>
    <row r="129" spans="1:12" x14ac:dyDescent="0.35">
      <c r="A129" s="456">
        <f>+B129*Paramétrage!$K$235</f>
        <v>0</v>
      </c>
      <c r="B129" s="452">
        <v>1</v>
      </c>
      <c r="C129" s="452" t="s">
        <v>19</v>
      </c>
      <c r="D129" s="452">
        <v>43</v>
      </c>
      <c r="E129" s="452">
        <f t="shared" si="11"/>
        <v>0</v>
      </c>
      <c r="F129" s="452">
        <v>1</v>
      </c>
      <c r="G129" s="452" t="str">
        <f>Paramétrage!$A$235</f>
        <v>Ligne sulfurique (JFD)</v>
      </c>
      <c r="H129" s="452"/>
      <c r="I129" s="452"/>
      <c r="J129" s="452">
        <v>129</v>
      </c>
      <c r="K129" s="452"/>
      <c r="L129" s="457"/>
    </row>
    <row r="130" spans="1:12" x14ac:dyDescent="0.35">
      <c r="A130" s="456">
        <f>+B130*Paramétrage!$K$235</f>
        <v>0</v>
      </c>
      <c r="B130" s="452">
        <v>1</v>
      </c>
      <c r="C130" s="452" t="s">
        <v>20</v>
      </c>
      <c r="D130" s="452">
        <v>43</v>
      </c>
      <c r="E130" s="452">
        <f t="shared" si="11"/>
        <v>0</v>
      </c>
      <c r="F130" s="452">
        <v>1</v>
      </c>
      <c r="G130" s="452" t="str">
        <f>Paramétrage!$A$235</f>
        <v>Ligne sulfurique (JFD)</v>
      </c>
      <c r="H130" s="452"/>
      <c r="I130" s="452"/>
      <c r="J130" s="452">
        <v>130</v>
      </c>
      <c r="K130" s="452"/>
      <c r="L130" s="457"/>
    </row>
    <row r="131" spans="1:12" x14ac:dyDescent="0.35">
      <c r="A131" s="456">
        <f>+B131*Paramétrage!$K$235</f>
        <v>0</v>
      </c>
      <c r="B131" s="452">
        <v>1</v>
      </c>
      <c r="C131" s="452" t="s">
        <v>16</v>
      </c>
      <c r="D131" s="452">
        <v>43</v>
      </c>
      <c r="E131" s="452">
        <f t="shared" si="11"/>
        <v>0</v>
      </c>
      <c r="F131" s="452">
        <v>1</v>
      </c>
      <c r="G131" s="452" t="str">
        <f>Paramétrage!$A$235</f>
        <v>Ligne sulfurique (JFD)</v>
      </c>
      <c r="H131" s="452"/>
      <c r="I131" s="452"/>
      <c r="J131" s="452">
        <v>131</v>
      </c>
      <c r="K131" s="452"/>
      <c r="L131" s="457"/>
    </row>
    <row r="132" spans="1:12" x14ac:dyDescent="0.35">
      <c r="A132" s="456">
        <f>+B132*Paramétrage!$K$262</f>
        <v>0</v>
      </c>
      <c r="B132" s="452">
        <f>+Paramétrage!B262*Paramétrage!D262*Paramétrage!F262/1000</f>
        <v>67.96875</v>
      </c>
      <c r="C132" s="452" t="s">
        <v>29</v>
      </c>
      <c r="D132" s="452">
        <v>44</v>
      </c>
      <c r="E132" s="452">
        <f t="shared" si="11"/>
        <v>0</v>
      </c>
      <c r="F132" s="452">
        <v>1.5</v>
      </c>
      <c r="G132" s="452" t="str">
        <f>Paramétrage!$A$262</f>
        <v>Ligne phosphorique 29 (JFD)</v>
      </c>
      <c r="H132" s="452"/>
      <c r="I132" s="452"/>
      <c r="J132" s="452">
        <v>132</v>
      </c>
      <c r="K132" s="452"/>
      <c r="L132" s="457"/>
    </row>
    <row r="133" spans="1:12" x14ac:dyDescent="0.35">
      <c r="A133" s="456">
        <f>+B133*Paramétrage!$K$262</f>
        <v>0</v>
      </c>
      <c r="B133" s="452">
        <v>1</v>
      </c>
      <c r="C133" s="452" t="s">
        <v>30</v>
      </c>
      <c r="D133" s="452">
        <v>44</v>
      </c>
      <c r="E133" s="452">
        <f t="shared" si="11"/>
        <v>0</v>
      </c>
      <c r="F133" s="452">
        <v>1</v>
      </c>
      <c r="G133" s="452" t="str">
        <f>Paramétrage!$A$262</f>
        <v>Ligne phosphorique 29 (JFD)</v>
      </c>
      <c r="H133" s="452"/>
      <c r="I133" s="452"/>
      <c r="J133" s="452">
        <v>133</v>
      </c>
      <c r="K133" s="452"/>
      <c r="L133" s="457"/>
    </row>
    <row r="134" spans="1:12" x14ac:dyDescent="0.35">
      <c r="A134" s="456">
        <f>+B134*Paramétrage!$K$262</f>
        <v>0</v>
      </c>
      <c r="B134" s="452">
        <f>+Paramétrage!B262*Paramétrage!D262*Paramétrage!E262/1000</f>
        <v>55.250000000000007</v>
      </c>
      <c r="C134" s="452" t="s">
        <v>31</v>
      </c>
      <c r="D134" s="452">
        <v>44</v>
      </c>
      <c r="E134" s="452">
        <f>A134/(F134*L134)</f>
        <v>0</v>
      </c>
      <c r="F134" s="452">
        <v>1.84</v>
      </c>
      <c r="G134" s="452" t="str">
        <f>Paramétrage!$A$262</f>
        <v>Ligne phosphorique 29 (JFD)</v>
      </c>
      <c r="H134" s="452"/>
      <c r="I134" s="452"/>
      <c r="J134" s="452">
        <v>134</v>
      </c>
      <c r="K134" s="452"/>
      <c r="L134" s="457">
        <v>0.98499999999999999</v>
      </c>
    </row>
    <row r="135" spans="1:12" x14ac:dyDescent="0.35">
      <c r="A135" s="456">
        <f>+B135*Paramétrage!H306</f>
        <v>0</v>
      </c>
      <c r="B135" s="452">
        <f>+Paramétrage!B306*Paramétrage!D306/1000</f>
        <v>16.666666666666668</v>
      </c>
      <c r="C135" s="452" t="s">
        <v>34</v>
      </c>
      <c r="D135" s="452">
        <v>45</v>
      </c>
      <c r="E135" s="452">
        <f>A135/(F135*L135)</f>
        <v>0</v>
      </c>
      <c r="F135" s="452">
        <v>1.28</v>
      </c>
      <c r="G135" s="452" t="str">
        <f>Paramétrage!A306</f>
        <v>Ligne phosphorique 54 JFD (1)</v>
      </c>
      <c r="H135" s="452"/>
      <c r="I135" s="452"/>
      <c r="J135" s="452">
        <v>135</v>
      </c>
      <c r="K135" s="452"/>
      <c r="L135" s="457">
        <v>0.98499999999999999</v>
      </c>
    </row>
    <row r="136" spans="1:12" x14ac:dyDescent="0.35">
      <c r="A136" s="456">
        <f>+B136*Paramétrage!H307</f>
        <v>0</v>
      </c>
      <c r="B136" s="452">
        <f>+Paramétrage!B307*Paramétrage!D307/1000</f>
        <v>16.666666666666668</v>
      </c>
      <c r="C136" s="452" t="s">
        <v>34</v>
      </c>
      <c r="D136" s="452">
        <v>46</v>
      </c>
      <c r="E136" s="452">
        <f>A136/(F136*L136)</f>
        <v>0</v>
      </c>
      <c r="F136" s="452">
        <v>1.28</v>
      </c>
      <c r="G136" s="452" t="str">
        <f>Paramétrage!A307</f>
        <v>Ligne phosphorique 54 JFD (2)</v>
      </c>
      <c r="H136" s="452"/>
      <c r="I136" s="452"/>
      <c r="J136" s="452">
        <v>136</v>
      </c>
      <c r="K136" s="452"/>
      <c r="L136" s="457">
        <v>0.98499999999999999</v>
      </c>
    </row>
    <row r="137" spans="1:12" x14ac:dyDescent="0.35">
      <c r="A137" s="456">
        <f>+B137*Paramétrage!H308</f>
        <v>0</v>
      </c>
      <c r="B137" s="452">
        <f>+Paramétrage!B308*Paramétrage!D308/1000</f>
        <v>16.666666666666668</v>
      </c>
      <c r="C137" s="452" t="s">
        <v>34</v>
      </c>
      <c r="D137" s="452">
        <v>47</v>
      </c>
      <c r="E137" s="452">
        <f>A137/(F137*L137)</f>
        <v>0</v>
      </c>
      <c r="F137" s="452">
        <v>1.28</v>
      </c>
      <c r="G137" s="452" t="str">
        <f>Paramétrage!A308</f>
        <v>Ligne phosphorique 54 JFD (3)</v>
      </c>
      <c r="H137" s="452"/>
      <c r="I137" s="452"/>
      <c r="J137" s="452">
        <v>137</v>
      </c>
      <c r="K137" s="452"/>
      <c r="L137" s="457">
        <v>0.98499999999999999</v>
      </c>
    </row>
    <row r="138" spans="1:12" x14ac:dyDescent="0.35">
      <c r="A138" s="456"/>
      <c r="B138" s="452">
        <v>0</v>
      </c>
      <c r="C138" s="452" t="s">
        <v>34</v>
      </c>
      <c r="D138" s="452">
        <v>48</v>
      </c>
      <c r="E138" s="452"/>
      <c r="F138" s="452"/>
      <c r="G138" s="452" t="str">
        <f>+Paramétrage!$H$105</f>
        <v>Ligne JFD d'engrais</v>
      </c>
      <c r="H138" s="452"/>
      <c r="I138" s="452"/>
      <c r="J138" s="452">
        <v>138</v>
      </c>
      <c r="K138" s="452"/>
      <c r="L138" s="457"/>
    </row>
    <row r="139" spans="1:12" x14ac:dyDescent="0.35">
      <c r="A139" s="456"/>
      <c r="B139" s="452">
        <v>0</v>
      </c>
      <c r="C139" s="452" t="s">
        <v>70</v>
      </c>
      <c r="D139" s="452">
        <v>48</v>
      </c>
      <c r="E139" s="452"/>
      <c r="F139" s="452"/>
      <c r="G139" s="452" t="str">
        <f>+Paramétrage!$H$105</f>
        <v>Ligne JFD d'engrais</v>
      </c>
      <c r="H139" s="452"/>
      <c r="I139" s="452"/>
      <c r="J139" s="452">
        <v>139</v>
      </c>
      <c r="K139" s="452"/>
      <c r="L139" s="457"/>
    </row>
    <row r="140" spans="1:12" x14ac:dyDescent="0.35">
      <c r="A140" s="456"/>
      <c r="B140" s="452">
        <v>0</v>
      </c>
      <c r="C140" s="452" t="s">
        <v>62</v>
      </c>
      <c r="D140" s="452">
        <v>48</v>
      </c>
      <c r="E140" s="452"/>
      <c r="F140" s="452"/>
      <c r="G140" s="452" t="str">
        <f>+Paramétrage!$H$105</f>
        <v>Ligne JFD d'engrais</v>
      </c>
      <c r="H140" s="452"/>
      <c r="I140" s="452"/>
      <c r="J140" s="452">
        <v>140</v>
      </c>
      <c r="K140" s="452"/>
      <c r="L140" s="457"/>
    </row>
    <row r="141" spans="1:12" x14ac:dyDescent="0.35">
      <c r="A141" s="456"/>
      <c r="B141" s="452">
        <v>0</v>
      </c>
      <c r="C141" s="452" t="s">
        <v>7</v>
      </c>
      <c r="D141" s="452">
        <v>48</v>
      </c>
      <c r="E141" s="452"/>
      <c r="F141" s="452"/>
      <c r="G141" s="452" t="str">
        <f>+Paramétrage!$H$105</f>
        <v>Ligne JFD d'engrais</v>
      </c>
      <c r="H141" s="452"/>
      <c r="I141" s="452"/>
      <c r="J141" s="452">
        <v>141</v>
      </c>
      <c r="K141" s="452"/>
      <c r="L141" s="457"/>
    </row>
    <row r="142" spans="1:12" x14ac:dyDescent="0.35">
      <c r="A142" s="456"/>
      <c r="B142" s="452">
        <v>0</v>
      </c>
      <c r="C142" s="452" t="s">
        <v>71</v>
      </c>
      <c r="D142" s="452">
        <v>48</v>
      </c>
      <c r="E142" s="452"/>
      <c r="F142" s="452"/>
      <c r="G142" s="452" t="str">
        <f>+Paramétrage!$H$105</f>
        <v>Ligne JFD d'engrais</v>
      </c>
      <c r="H142" s="452"/>
      <c r="I142" s="452"/>
      <c r="J142" s="452">
        <v>142</v>
      </c>
      <c r="K142" s="452"/>
      <c r="L142" s="457"/>
    </row>
    <row r="143" spans="1:12" x14ac:dyDescent="0.35">
      <c r="A143" s="456"/>
      <c r="B143" s="452">
        <v>0</v>
      </c>
      <c r="C143" s="452" t="s">
        <v>63</v>
      </c>
      <c r="D143" s="452">
        <v>48</v>
      </c>
      <c r="E143" s="452"/>
      <c r="F143" s="452"/>
      <c r="G143" s="452" t="str">
        <f>+Paramétrage!$H$105</f>
        <v>Ligne JFD d'engrais</v>
      </c>
      <c r="H143" s="452"/>
      <c r="I143" s="452"/>
      <c r="J143" s="452">
        <v>143</v>
      </c>
      <c r="K143" s="452"/>
      <c r="L143" s="457"/>
    </row>
    <row r="144" spans="1:12" ht="15" thickBot="1" x14ac:dyDescent="0.4">
      <c r="A144" s="458"/>
      <c r="B144" s="452">
        <v>0</v>
      </c>
      <c r="C144" s="459" t="s">
        <v>64</v>
      </c>
      <c r="D144" s="452">
        <v>48</v>
      </c>
      <c r="E144" s="459"/>
      <c r="F144" s="459"/>
      <c r="G144" s="452" t="str">
        <f>+Paramétrage!$H$105</f>
        <v>Ligne JFD d'engrais</v>
      </c>
      <c r="H144" s="459"/>
      <c r="I144" s="459"/>
      <c r="J144" s="452">
        <v>144</v>
      </c>
      <c r="K144" s="459"/>
      <c r="L144" s="460"/>
    </row>
    <row r="145" spans="1:12" ht="15" thickBot="1" x14ac:dyDescent="0.4">
      <c r="A145" s="124" t="s">
        <v>502</v>
      </c>
    </row>
    <row r="146" spans="1:12" ht="15" thickBot="1" x14ac:dyDescent="0.4">
      <c r="A146" s="453">
        <f>+B146*Paramétrage!$K$237</f>
        <v>0</v>
      </c>
      <c r="B146" s="454">
        <f>Paramétrage!B237*Paramétrage!D237*Paramétrage!E237/1000</f>
        <v>8.6231249999999999</v>
      </c>
      <c r="C146" s="454" t="s">
        <v>17</v>
      </c>
      <c r="D146" s="454">
        <v>49</v>
      </c>
      <c r="E146" s="454">
        <f>A146/F146</f>
        <v>0</v>
      </c>
      <c r="F146" s="454">
        <v>2</v>
      </c>
      <c r="G146" s="454" t="str">
        <f>Paramétrage!$A$237</f>
        <v>Ligne sulfurique (JFF)</v>
      </c>
      <c r="H146" s="454"/>
      <c r="I146" s="454"/>
      <c r="J146" s="454">
        <v>145</v>
      </c>
      <c r="K146" s="454"/>
      <c r="L146" s="455"/>
    </row>
    <row r="147" spans="1:12" ht="15" thickBot="1" x14ac:dyDescent="0.4">
      <c r="A147" s="456">
        <f>+B147*Paramétrage!$K$235</f>
        <v>0</v>
      </c>
      <c r="B147" s="452">
        <v>1</v>
      </c>
      <c r="C147" s="452" t="s">
        <v>18</v>
      </c>
      <c r="D147" s="454">
        <v>49</v>
      </c>
      <c r="E147" s="452">
        <f t="shared" ref="E147:E152" si="12">A147/F147</f>
        <v>0</v>
      </c>
      <c r="F147" s="452">
        <v>1</v>
      </c>
      <c r="G147" s="454" t="str">
        <f>Paramétrage!$A$237</f>
        <v>Ligne sulfurique (JFF)</v>
      </c>
      <c r="H147" s="452"/>
      <c r="I147" s="452"/>
      <c r="J147" s="452">
        <v>146</v>
      </c>
      <c r="K147" s="452"/>
      <c r="L147" s="457"/>
    </row>
    <row r="148" spans="1:12" ht="15" thickBot="1" x14ac:dyDescent="0.4">
      <c r="A148" s="456">
        <f>+B148*Paramétrage!$K$235</f>
        <v>0</v>
      </c>
      <c r="B148" s="452">
        <v>1</v>
      </c>
      <c r="C148" s="452" t="s">
        <v>19</v>
      </c>
      <c r="D148" s="454">
        <v>49</v>
      </c>
      <c r="E148" s="452">
        <f t="shared" si="12"/>
        <v>0</v>
      </c>
      <c r="F148" s="452">
        <v>1</v>
      </c>
      <c r="G148" s="454" t="str">
        <f>Paramétrage!$A$237</f>
        <v>Ligne sulfurique (JFF)</v>
      </c>
      <c r="H148" s="452"/>
      <c r="I148" s="452"/>
      <c r="J148" s="454">
        <v>147</v>
      </c>
      <c r="K148" s="452"/>
      <c r="L148" s="457"/>
    </row>
    <row r="149" spans="1:12" ht="15" thickBot="1" x14ac:dyDescent="0.4">
      <c r="A149" s="456">
        <f>+B149*Paramétrage!$K$235</f>
        <v>0</v>
      </c>
      <c r="B149" s="452">
        <v>1</v>
      </c>
      <c r="C149" s="452" t="s">
        <v>20</v>
      </c>
      <c r="D149" s="454">
        <v>49</v>
      </c>
      <c r="E149" s="452">
        <f t="shared" si="12"/>
        <v>0</v>
      </c>
      <c r="F149" s="452">
        <v>1</v>
      </c>
      <c r="G149" s="454" t="str">
        <f>Paramétrage!$A$237</f>
        <v>Ligne sulfurique (JFF)</v>
      </c>
      <c r="H149" s="452"/>
      <c r="I149" s="452"/>
      <c r="J149" s="452">
        <v>148</v>
      </c>
      <c r="K149" s="452"/>
      <c r="L149" s="457"/>
    </row>
    <row r="150" spans="1:12" x14ac:dyDescent="0.35">
      <c r="A150" s="456">
        <f>+B150*Paramétrage!$K$235</f>
        <v>0</v>
      </c>
      <c r="B150" s="452">
        <v>1</v>
      </c>
      <c r="C150" s="452" t="s">
        <v>16</v>
      </c>
      <c r="D150" s="454">
        <v>49</v>
      </c>
      <c r="E150" s="452">
        <f t="shared" si="12"/>
        <v>0</v>
      </c>
      <c r="F150" s="452">
        <v>1</v>
      </c>
      <c r="G150" s="454" t="str">
        <f>Paramétrage!$A$237</f>
        <v>Ligne sulfurique (JFF)</v>
      </c>
      <c r="H150" s="452"/>
      <c r="I150" s="452"/>
      <c r="J150" s="454">
        <v>149</v>
      </c>
      <c r="K150" s="452"/>
      <c r="L150" s="457"/>
    </row>
    <row r="151" spans="1:12" ht="15" thickBot="1" x14ac:dyDescent="0.4">
      <c r="A151" s="456">
        <f>+B151*Paramétrage!$K$264</f>
        <v>0</v>
      </c>
      <c r="B151" s="452">
        <f>+Paramétrage!B264*Paramétrage!D264*Paramétrage!F264/1000</f>
        <v>67.96875</v>
      </c>
      <c r="C151" s="452" t="s">
        <v>29</v>
      </c>
      <c r="D151" s="452">
        <v>50</v>
      </c>
      <c r="E151" s="452">
        <f t="shared" si="12"/>
        <v>0</v>
      </c>
      <c r="F151" s="452">
        <v>1.5</v>
      </c>
      <c r="G151" s="452" t="str">
        <f>Paramétrage!$A$264</f>
        <v>Ligne phosphorique 29 (JFF)</v>
      </c>
      <c r="H151" s="452"/>
      <c r="I151" s="452"/>
      <c r="J151" s="452">
        <v>150</v>
      </c>
      <c r="K151" s="452"/>
      <c r="L151" s="457"/>
    </row>
    <row r="152" spans="1:12" x14ac:dyDescent="0.35">
      <c r="A152" s="456">
        <f>+B152*Paramétrage!$K$262</f>
        <v>0</v>
      </c>
      <c r="B152" s="452">
        <v>1</v>
      </c>
      <c r="C152" s="452" t="s">
        <v>30</v>
      </c>
      <c r="D152" s="452">
        <v>50</v>
      </c>
      <c r="E152" s="452">
        <f t="shared" si="12"/>
        <v>0</v>
      </c>
      <c r="F152" s="452">
        <v>1</v>
      </c>
      <c r="G152" s="452" t="str">
        <f>Paramétrage!$A$264</f>
        <v>Ligne phosphorique 29 (JFF)</v>
      </c>
      <c r="H152" s="452"/>
      <c r="I152" s="452"/>
      <c r="J152" s="454">
        <v>151</v>
      </c>
      <c r="K152" s="452"/>
      <c r="L152" s="457"/>
    </row>
    <row r="153" spans="1:12" ht="15" thickBot="1" x14ac:dyDescent="0.4">
      <c r="A153" s="456">
        <f>+B153*Paramétrage!$K$264</f>
        <v>0</v>
      </c>
      <c r="B153" s="452">
        <f>+Paramétrage!B264*Paramétrage!D264*Paramétrage!E264/1000</f>
        <v>55.250000000000007</v>
      </c>
      <c r="C153" s="452" t="s">
        <v>31</v>
      </c>
      <c r="D153" s="452">
        <v>50</v>
      </c>
      <c r="E153" s="452">
        <f>A153/(F153*L153)</f>
        <v>0</v>
      </c>
      <c r="F153" s="452">
        <v>1.84</v>
      </c>
      <c r="G153" s="452" t="str">
        <f>Paramétrage!$A$264</f>
        <v>Ligne phosphorique 29 (JFF)</v>
      </c>
      <c r="H153" s="452"/>
      <c r="I153" s="452"/>
      <c r="J153" s="452">
        <v>152</v>
      </c>
      <c r="K153" s="452"/>
      <c r="L153" s="457">
        <v>0.98499999999999999</v>
      </c>
    </row>
    <row r="154" spans="1:12" x14ac:dyDescent="0.35">
      <c r="A154" s="456">
        <f>+B154*Paramétrage!H311</f>
        <v>0</v>
      </c>
      <c r="B154" s="452">
        <f>+Paramétrage!B311*Paramétrage!D311/1000</f>
        <v>16.666666666666668</v>
      </c>
      <c r="C154" s="452" t="s">
        <v>34</v>
      </c>
      <c r="D154" s="452">
        <v>51</v>
      </c>
      <c r="E154" s="452">
        <f>A154/(F154*L154)</f>
        <v>0</v>
      </c>
      <c r="F154" s="452">
        <v>1.28</v>
      </c>
      <c r="G154" s="452" t="str">
        <f>Paramétrage!A311</f>
        <v>Ligne phosphorique 54 JFF (1)</v>
      </c>
      <c r="H154" s="452"/>
      <c r="I154" s="452"/>
      <c r="J154" s="454">
        <v>153</v>
      </c>
      <c r="K154" s="452"/>
      <c r="L154" s="457">
        <v>0.98499999999999999</v>
      </c>
    </row>
    <row r="155" spans="1:12" ht="15" thickBot="1" x14ac:dyDescent="0.4">
      <c r="A155" s="456">
        <f>+B155*Paramétrage!H312</f>
        <v>0</v>
      </c>
      <c r="B155" s="452">
        <f>+Paramétrage!B312*Paramétrage!D312/1000</f>
        <v>16.666666666666668</v>
      </c>
      <c r="C155" s="452" t="s">
        <v>34</v>
      </c>
      <c r="D155" s="452">
        <v>52</v>
      </c>
      <c r="E155" s="452">
        <f>A155/(F155*L155)</f>
        <v>0</v>
      </c>
      <c r="F155" s="452">
        <v>1.28</v>
      </c>
      <c r="G155" s="452" t="str">
        <f>Paramétrage!A312</f>
        <v>Ligne phosphorique 54 JFF (2)</v>
      </c>
      <c r="H155" s="452"/>
      <c r="I155" s="452"/>
      <c r="J155" s="452">
        <v>154</v>
      </c>
      <c r="K155" s="452"/>
      <c r="L155" s="457">
        <v>0.98499999999999999</v>
      </c>
    </row>
    <row r="156" spans="1:12" x14ac:dyDescent="0.35">
      <c r="A156" s="456">
        <f>+B156*Paramétrage!H313</f>
        <v>0</v>
      </c>
      <c r="B156" s="452">
        <f>+Paramétrage!B313*Paramétrage!D313/1000</f>
        <v>16.666666666666668</v>
      </c>
      <c r="C156" s="452" t="s">
        <v>34</v>
      </c>
      <c r="D156" s="452">
        <v>53</v>
      </c>
      <c r="E156" s="452">
        <f>A156/(F156*L156)</f>
        <v>0</v>
      </c>
      <c r="F156" s="452">
        <v>1.28</v>
      </c>
      <c r="G156" s="452" t="str">
        <f>Paramétrage!A313</f>
        <v>Ligne phosphorique 54 JFF (3)</v>
      </c>
      <c r="H156" s="452"/>
      <c r="I156" s="452"/>
      <c r="J156" s="454">
        <v>155</v>
      </c>
      <c r="K156" s="452"/>
      <c r="L156" s="457">
        <v>0.98499999999999999</v>
      </c>
    </row>
    <row r="157" spans="1:12" ht="15" thickBot="1" x14ac:dyDescent="0.4">
      <c r="A157" s="456"/>
      <c r="B157" s="452">
        <v>0</v>
      </c>
      <c r="C157" s="452" t="s">
        <v>34</v>
      </c>
      <c r="D157" s="452">
        <v>54</v>
      </c>
      <c r="E157" s="452"/>
      <c r="F157" s="452"/>
      <c r="G157" s="452" t="str">
        <f>+Paramétrage!$H$106</f>
        <v>Ligne JFF d'engrais 1</v>
      </c>
      <c r="H157" s="452"/>
      <c r="I157" s="452"/>
      <c r="J157" s="452">
        <v>156</v>
      </c>
      <c r="K157" s="452"/>
      <c r="L157" s="457"/>
    </row>
    <row r="158" spans="1:12" x14ac:dyDescent="0.35">
      <c r="A158" s="456"/>
      <c r="B158" s="452">
        <v>0</v>
      </c>
      <c r="C158" s="452" t="s">
        <v>70</v>
      </c>
      <c r="D158" s="452">
        <v>54</v>
      </c>
      <c r="E158" s="452"/>
      <c r="F158" s="452"/>
      <c r="G158" s="452" t="str">
        <f>+Paramétrage!$H$106</f>
        <v>Ligne JFF d'engrais 1</v>
      </c>
      <c r="H158" s="452"/>
      <c r="I158" s="452"/>
      <c r="J158" s="454">
        <v>157</v>
      </c>
      <c r="K158" s="452"/>
      <c r="L158" s="457"/>
    </row>
    <row r="159" spans="1:12" ht="15" thickBot="1" x14ac:dyDescent="0.4">
      <c r="A159" s="456"/>
      <c r="B159" s="452">
        <v>0</v>
      </c>
      <c r="C159" s="452" t="s">
        <v>62</v>
      </c>
      <c r="D159" s="452">
        <v>54</v>
      </c>
      <c r="E159" s="452"/>
      <c r="F159" s="452"/>
      <c r="G159" s="452" t="str">
        <f>+Paramétrage!$H$106</f>
        <v>Ligne JFF d'engrais 1</v>
      </c>
      <c r="H159" s="452"/>
      <c r="I159" s="452"/>
      <c r="J159" s="452">
        <v>158</v>
      </c>
      <c r="K159" s="452"/>
      <c r="L159" s="457"/>
    </row>
    <row r="160" spans="1:12" x14ac:dyDescent="0.35">
      <c r="A160" s="456"/>
      <c r="B160" s="452">
        <v>0</v>
      </c>
      <c r="C160" s="452" t="s">
        <v>7</v>
      </c>
      <c r="D160" s="452">
        <v>54</v>
      </c>
      <c r="E160" s="452"/>
      <c r="F160" s="452"/>
      <c r="G160" s="452" t="str">
        <f>+Paramétrage!$H$106</f>
        <v>Ligne JFF d'engrais 1</v>
      </c>
      <c r="H160" s="452"/>
      <c r="I160" s="452"/>
      <c r="J160" s="454">
        <v>159</v>
      </c>
      <c r="K160" s="452"/>
      <c r="L160" s="457"/>
    </row>
    <row r="161" spans="1:12" ht="15" thickBot="1" x14ac:dyDescent="0.4">
      <c r="A161" s="456"/>
      <c r="B161" s="452">
        <v>0</v>
      </c>
      <c r="C161" s="452" t="s">
        <v>71</v>
      </c>
      <c r="D161" s="452">
        <v>54</v>
      </c>
      <c r="E161" s="452"/>
      <c r="F161" s="452"/>
      <c r="G161" s="452" t="str">
        <f>+Paramétrage!$H$106</f>
        <v>Ligne JFF d'engrais 1</v>
      </c>
      <c r="H161" s="452"/>
      <c r="I161" s="452"/>
      <c r="J161" s="452">
        <v>160</v>
      </c>
      <c r="K161" s="452"/>
      <c r="L161" s="457"/>
    </row>
    <row r="162" spans="1:12" x14ac:dyDescent="0.35">
      <c r="A162" s="456"/>
      <c r="B162" s="452">
        <v>0</v>
      </c>
      <c r="C162" s="452" t="s">
        <v>63</v>
      </c>
      <c r="D162" s="452">
        <v>54</v>
      </c>
      <c r="E162" s="452"/>
      <c r="F162" s="452"/>
      <c r="G162" s="452" t="str">
        <f>+Paramétrage!$H$106</f>
        <v>Ligne JFF d'engrais 1</v>
      </c>
      <c r="H162" s="452"/>
      <c r="I162" s="452"/>
      <c r="J162" s="454">
        <v>161</v>
      </c>
      <c r="K162" s="452"/>
      <c r="L162" s="457"/>
    </row>
    <row r="163" spans="1:12" ht="15" thickBot="1" x14ac:dyDescent="0.4">
      <c r="A163" s="458"/>
      <c r="B163" s="452">
        <v>0</v>
      </c>
      <c r="C163" s="459" t="s">
        <v>64</v>
      </c>
      <c r="D163" s="452">
        <v>54</v>
      </c>
      <c r="E163" s="459"/>
      <c r="F163" s="459"/>
      <c r="G163" s="452" t="str">
        <f>+Paramétrage!$H$106</f>
        <v>Ligne JFF d'engrais 1</v>
      </c>
      <c r="H163" s="459"/>
      <c r="I163" s="459"/>
      <c r="J163" s="452">
        <v>162</v>
      </c>
      <c r="K163" s="459"/>
      <c r="L163" s="460"/>
    </row>
    <row r="164" spans="1:12" x14ac:dyDescent="0.35">
      <c r="A164" s="456"/>
      <c r="B164" s="452">
        <v>0</v>
      </c>
      <c r="C164" s="452" t="s">
        <v>34</v>
      </c>
      <c r="D164" s="452">
        <v>55</v>
      </c>
      <c r="E164" s="452"/>
      <c r="F164" s="452"/>
      <c r="G164" s="452" t="str">
        <f>+Paramétrage!$H$107</f>
        <v>Ligne JFF d'engrais 2</v>
      </c>
      <c r="H164" s="452"/>
      <c r="I164" s="452"/>
      <c r="J164" s="454">
        <v>163</v>
      </c>
      <c r="K164" s="452"/>
      <c r="L164" s="457"/>
    </row>
    <row r="165" spans="1:12" ht="15" thickBot="1" x14ac:dyDescent="0.4">
      <c r="A165" s="456"/>
      <c r="B165" s="452">
        <v>0</v>
      </c>
      <c r="C165" s="452" t="s">
        <v>70</v>
      </c>
      <c r="D165" s="452">
        <v>55</v>
      </c>
      <c r="E165" s="452"/>
      <c r="F165" s="452"/>
      <c r="G165" s="452" t="str">
        <f>+Paramétrage!$H$107</f>
        <v>Ligne JFF d'engrais 2</v>
      </c>
      <c r="H165" s="452"/>
      <c r="I165" s="452"/>
      <c r="J165" s="452">
        <v>164</v>
      </c>
      <c r="K165" s="452"/>
      <c r="L165" s="457"/>
    </row>
    <row r="166" spans="1:12" x14ac:dyDescent="0.35">
      <c r="A166" s="456"/>
      <c r="B166" s="452">
        <v>0</v>
      </c>
      <c r="C166" s="452" t="s">
        <v>62</v>
      </c>
      <c r="D166" s="452">
        <v>55</v>
      </c>
      <c r="E166" s="452"/>
      <c r="F166" s="452"/>
      <c r="G166" s="452" t="str">
        <f>+Paramétrage!$H$107</f>
        <v>Ligne JFF d'engrais 2</v>
      </c>
      <c r="H166" s="452"/>
      <c r="I166" s="452"/>
      <c r="J166" s="454">
        <v>165</v>
      </c>
      <c r="K166" s="452"/>
      <c r="L166" s="457"/>
    </row>
    <row r="167" spans="1:12" ht="15" thickBot="1" x14ac:dyDescent="0.4">
      <c r="A167" s="456"/>
      <c r="B167" s="452">
        <v>0</v>
      </c>
      <c r="C167" s="452" t="s">
        <v>7</v>
      </c>
      <c r="D167" s="452">
        <v>55</v>
      </c>
      <c r="E167" s="452"/>
      <c r="F167" s="452"/>
      <c r="G167" s="452" t="str">
        <f>+Paramétrage!$H$107</f>
        <v>Ligne JFF d'engrais 2</v>
      </c>
      <c r="H167" s="452"/>
      <c r="I167" s="452"/>
      <c r="J167" s="452">
        <v>166</v>
      </c>
      <c r="K167" s="452"/>
      <c r="L167" s="457"/>
    </row>
    <row r="168" spans="1:12" x14ac:dyDescent="0.35">
      <c r="A168" s="456"/>
      <c r="B168" s="452">
        <v>0</v>
      </c>
      <c r="C168" s="452" t="s">
        <v>71</v>
      </c>
      <c r="D168" s="452">
        <v>55</v>
      </c>
      <c r="E168" s="452"/>
      <c r="F168" s="452"/>
      <c r="G168" s="452" t="str">
        <f>+Paramétrage!$H$107</f>
        <v>Ligne JFF d'engrais 2</v>
      </c>
      <c r="H168" s="452"/>
      <c r="I168" s="452"/>
      <c r="J168" s="454">
        <v>167</v>
      </c>
      <c r="K168" s="452"/>
      <c r="L168" s="457"/>
    </row>
    <row r="169" spans="1:12" ht="15" thickBot="1" x14ac:dyDescent="0.4">
      <c r="A169" s="456"/>
      <c r="B169" s="452">
        <v>0</v>
      </c>
      <c r="C169" s="452" t="s">
        <v>63</v>
      </c>
      <c r="D169" s="452">
        <v>55</v>
      </c>
      <c r="E169" s="452"/>
      <c r="F169" s="452"/>
      <c r="G169" s="452" t="str">
        <f>+Paramétrage!$H$107</f>
        <v>Ligne JFF d'engrais 2</v>
      </c>
      <c r="H169" s="452"/>
      <c r="I169" s="452"/>
      <c r="J169" s="452">
        <v>168</v>
      </c>
      <c r="K169" s="452"/>
      <c r="L169" s="457"/>
    </row>
    <row r="170" spans="1:12" ht="15" thickBot="1" x14ac:dyDescent="0.4">
      <c r="A170" s="458"/>
      <c r="B170" s="452">
        <v>0</v>
      </c>
      <c r="C170" s="459" t="s">
        <v>64</v>
      </c>
      <c r="D170" s="452">
        <v>55</v>
      </c>
      <c r="E170" s="459"/>
      <c r="F170" s="459"/>
      <c r="G170" s="452" t="str">
        <f>+Paramétrage!$H$107</f>
        <v>Ligne JFF d'engrais 2</v>
      </c>
      <c r="H170" s="459"/>
      <c r="I170" s="459"/>
      <c r="J170" s="454">
        <v>169</v>
      </c>
      <c r="K170" s="459"/>
      <c r="L170" s="460"/>
    </row>
    <row r="171" spans="1:12" ht="15" thickBot="1" x14ac:dyDescent="0.4">
      <c r="A171" s="124" t="s">
        <v>500</v>
      </c>
    </row>
    <row r="172" spans="1:12" ht="15" thickBot="1" x14ac:dyDescent="0.4">
      <c r="A172" s="453">
        <f>+B172*Paramétrage!$K$239</f>
        <v>0</v>
      </c>
      <c r="B172" s="454">
        <f>Paramétrage!B239*Paramétrage!D239*Paramétrage!E239/1000</f>
        <v>8.6231249999999999</v>
      </c>
      <c r="C172" s="454" t="s">
        <v>17</v>
      </c>
      <c r="D172" s="454">
        <v>56</v>
      </c>
      <c r="E172" s="454">
        <f>A172/F172</f>
        <v>0</v>
      </c>
      <c r="F172" s="454">
        <v>2</v>
      </c>
      <c r="G172" s="454" t="str">
        <f>Paramétrage!$A$239</f>
        <v>Ligne sulfurique (JFO)</v>
      </c>
      <c r="H172" s="454"/>
      <c r="I172" s="454"/>
      <c r="J172" s="452">
        <v>170</v>
      </c>
      <c r="K172" s="454"/>
      <c r="L172" s="455"/>
    </row>
    <row r="173" spans="1:12" ht="15" thickBot="1" x14ac:dyDescent="0.4">
      <c r="A173" s="456">
        <f>+B173*Paramétrage!$K$235</f>
        <v>0</v>
      </c>
      <c r="B173" s="452">
        <v>1</v>
      </c>
      <c r="C173" s="452" t="s">
        <v>18</v>
      </c>
      <c r="D173" s="454">
        <v>56</v>
      </c>
      <c r="E173" s="452">
        <f t="shared" ref="E173:E178" si="13">A173/F173</f>
        <v>0</v>
      </c>
      <c r="F173" s="452">
        <v>1</v>
      </c>
      <c r="G173" s="454" t="str">
        <f>Paramétrage!$A$239</f>
        <v>Ligne sulfurique (JFO)</v>
      </c>
      <c r="H173" s="452"/>
      <c r="I173" s="452"/>
      <c r="J173" s="452">
        <v>171</v>
      </c>
      <c r="K173" s="452"/>
      <c r="L173" s="457"/>
    </row>
    <row r="174" spans="1:12" ht="15" thickBot="1" x14ac:dyDescent="0.4">
      <c r="A174" s="456">
        <f>+B174*Paramétrage!$K$235</f>
        <v>0</v>
      </c>
      <c r="B174" s="452">
        <v>1</v>
      </c>
      <c r="C174" s="452" t="s">
        <v>19</v>
      </c>
      <c r="D174" s="454">
        <v>56</v>
      </c>
      <c r="E174" s="452">
        <f t="shared" si="13"/>
        <v>0</v>
      </c>
      <c r="F174" s="452">
        <v>1</v>
      </c>
      <c r="G174" s="454" t="str">
        <f>Paramétrage!$A$239</f>
        <v>Ligne sulfurique (JFO)</v>
      </c>
      <c r="H174" s="452"/>
      <c r="I174" s="452"/>
      <c r="J174" s="452">
        <v>172</v>
      </c>
      <c r="K174" s="452"/>
      <c r="L174" s="457"/>
    </row>
    <row r="175" spans="1:12" ht="15" thickBot="1" x14ac:dyDescent="0.4">
      <c r="A175" s="456">
        <f>+B175*Paramétrage!$K$235</f>
        <v>0</v>
      </c>
      <c r="B175" s="452">
        <v>1</v>
      </c>
      <c r="C175" s="452" t="s">
        <v>20</v>
      </c>
      <c r="D175" s="454">
        <v>56</v>
      </c>
      <c r="E175" s="452">
        <f t="shared" si="13"/>
        <v>0</v>
      </c>
      <c r="F175" s="452">
        <v>1</v>
      </c>
      <c r="G175" s="454" t="str">
        <f>Paramétrage!$A$239</f>
        <v>Ligne sulfurique (JFO)</v>
      </c>
      <c r="H175" s="452"/>
      <c r="I175" s="452"/>
      <c r="J175" s="452">
        <v>173</v>
      </c>
      <c r="K175" s="452"/>
      <c r="L175" s="457"/>
    </row>
    <row r="176" spans="1:12" x14ac:dyDescent="0.35">
      <c r="A176" s="456">
        <f>+B176*Paramétrage!$K$235</f>
        <v>0</v>
      </c>
      <c r="B176" s="452">
        <v>1</v>
      </c>
      <c r="C176" s="452" t="s">
        <v>16</v>
      </c>
      <c r="D176" s="454">
        <v>56</v>
      </c>
      <c r="E176" s="452">
        <f t="shared" si="13"/>
        <v>0</v>
      </c>
      <c r="F176" s="452">
        <v>1</v>
      </c>
      <c r="G176" s="454" t="str">
        <f>Paramétrage!$A$239</f>
        <v>Ligne sulfurique (JFO)</v>
      </c>
      <c r="H176" s="452"/>
      <c r="I176" s="452"/>
      <c r="J176" s="452">
        <v>174</v>
      </c>
      <c r="K176" s="452"/>
      <c r="L176" s="457"/>
    </row>
    <row r="177" spans="1:12" x14ac:dyDescent="0.35">
      <c r="A177" s="456">
        <f>+B177*Paramétrage!$K$266</f>
        <v>0</v>
      </c>
      <c r="B177" s="452">
        <f>+Paramétrage!B266*Paramétrage!D266*Paramétrage!F266/1000</f>
        <v>67.96875</v>
      </c>
      <c r="C177" s="452" t="s">
        <v>29</v>
      </c>
      <c r="D177" s="452">
        <v>57</v>
      </c>
      <c r="E177" s="452">
        <f t="shared" si="13"/>
        <v>0</v>
      </c>
      <c r="F177" s="452">
        <v>1.5</v>
      </c>
      <c r="G177" s="452" t="str">
        <f>Paramétrage!$A$266</f>
        <v>Ligne phosphorique 29 (JFO)</v>
      </c>
      <c r="H177" s="452"/>
      <c r="I177" s="452"/>
      <c r="J177" s="452">
        <v>175</v>
      </c>
      <c r="K177" s="452"/>
      <c r="L177" s="457"/>
    </row>
    <row r="178" spans="1:12" x14ac:dyDescent="0.35">
      <c r="A178" s="456">
        <f>+B178*Paramétrage!$K$266</f>
        <v>0</v>
      </c>
      <c r="B178" s="452">
        <v>1</v>
      </c>
      <c r="C178" s="452" t="s">
        <v>30</v>
      </c>
      <c r="D178" s="452">
        <v>57</v>
      </c>
      <c r="E178" s="452">
        <f t="shared" si="13"/>
        <v>0</v>
      </c>
      <c r="F178" s="452">
        <v>1</v>
      </c>
      <c r="G178" s="452" t="str">
        <f>Paramétrage!$A$266</f>
        <v>Ligne phosphorique 29 (JFO)</v>
      </c>
      <c r="H178" s="452"/>
      <c r="I178" s="452"/>
      <c r="J178" s="452">
        <v>176</v>
      </c>
      <c r="K178" s="452"/>
      <c r="L178" s="457"/>
    </row>
    <row r="179" spans="1:12" x14ac:dyDescent="0.35">
      <c r="A179" s="456">
        <f>+B179*Paramétrage!$K$266</f>
        <v>0</v>
      </c>
      <c r="B179" s="452">
        <f>+Paramétrage!B266*Paramétrage!D266*Paramétrage!E266/1000</f>
        <v>55.250000000000007</v>
      </c>
      <c r="C179" s="452" t="s">
        <v>31</v>
      </c>
      <c r="D179" s="452">
        <v>57</v>
      </c>
      <c r="E179" s="452">
        <f>A179/(F179*L179)</f>
        <v>0</v>
      </c>
      <c r="F179" s="452">
        <v>1.84</v>
      </c>
      <c r="G179" s="452" t="str">
        <f>Paramétrage!$A$266</f>
        <v>Ligne phosphorique 29 (JFO)</v>
      </c>
      <c r="H179" s="452"/>
      <c r="I179" s="452"/>
      <c r="J179" s="452">
        <v>177</v>
      </c>
      <c r="K179" s="452"/>
      <c r="L179" s="457">
        <v>0.98499999999999999</v>
      </c>
    </row>
    <row r="180" spans="1:12" x14ac:dyDescent="0.35">
      <c r="A180" s="456">
        <f>+B180*Paramétrage!H316</f>
        <v>0</v>
      </c>
      <c r="B180" s="452">
        <f>+Paramétrage!B316*Paramétrage!D316/1000</f>
        <v>16.666666666666668</v>
      </c>
      <c r="C180" s="452" t="s">
        <v>34</v>
      </c>
      <c r="D180" s="452">
        <v>58</v>
      </c>
      <c r="E180" s="452">
        <f>A180/(F180*L180)</f>
        <v>0</v>
      </c>
      <c r="F180" s="452">
        <v>1.28</v>
      </c>
      <c r="G180" s="452" t="str">
        <f>Paramétrage!A316</f>
        <v>Ligne phosphorique 54 JFO (1)</v>
      </c>
      <c r="H180" s="452"/>
      <c r="I180" s="452"/>
      <c r="J180" s="452">
        <v>178</v>
      </c>
      <c r="K180" s="452"/>
      <c r="L180" s="457">
        <v>0.98499999999999999</v>
      </c>
    </row>
    <row r="181" spans="1:12" x14ac:dyDescent="0.35">
      <c r="A181" s="456">
        <f>+B181*Paramétrage!H317</f>
        <v>0</v>
      </c>
      <c r="B181" s="452">
        <f>+Paramétrage!B317*Paramétrage!D317/1000</f>
        <v>16.666666666666668</v>
      </c>
      <c r="C181" s="452" t="s">
        <v>34</v>
      </c>
      <c r="D181" s="452">
        <v>59</v>
      </c>
      <c r="E181" s="452">
        <f>A181/(F181*L181)</f>
        <v>0</v>
      </c>
      <c r="F181" s="452">
        <v>1.28</v>
      </c>
      <c r="G181" s="452" t="str">
        <f>Paramétrage!A317</f>
        <v>Ligne phosphorique 54 JFO (2)</v>
      </c>
      <c r="H181" s="452"/>
      <c r="I181" s="452"/>
      <c r="J181" s="452">
        <v>179</v>
      </c>
      <c r="K181" s="452"/>
      <c r="L181" s="457">
        <v>0.98499999999999999</v>
      </c>
    </row>
    <row r="182" spans="1:12" x14ac:dyDescent="0.35">
      <c r="A182" s="456">
        <f>+B182*Paramétrage!H318</f>
        <v>0</v>
      </c>
      <c r="B182" s="452">
        <f>+Paramétrage!B318*Paramétrage!D318/1000</f>
        <v>16.666666666666668</v>
      </c>
      <c r="C182" s="452" t="s">
        <v>34</v>
      </c>
      <c r="D182" s="452">
        <v>60</v>
      </c>
      <c r="E182" s="452">
        <f>A182/(F182*L182)</f>
        <v>0</v>
      </c>
      <c r="F182" s="452">
        <v>1.28</v>
      </c>
      <c r="G182" s="452" t="str">
        <f>Paramétrage!A318</f>
        <v>Ligne phosphorique 54 JFO (3)</v>
      </c>
      <c r="H182" s="452"/>
      <c r="I182" s="452"/>
      <c r="J182" s="452">
        <v>180</v>
      </c>
      <c r="K182" s="452"/>
      <c r="L182" s="457">
        <v>0.98499999999999999</v>
      </c>
    </row>
    <row r="183" spans="1:12" x14ac:dyDescent="0.35">
      <c r="A183" s="456"/>
      <c r="B183" s="452">
        <v>0</v>
      </c>
      <c r="C183" s="452" t="s">
        <v>34</v>
      </c>
      <c r="D183" s="452">
        <v>61</v>
      </c>
      <c r="E183" s="452"/>
      <c r="F183" s="452"/>
      <c r="G183" s="452" t="str">
        <f>+Paramétrage!$H$108</f>
        <v>Ligne JFO d'engrais</v>
      </c>
      <c r="H183" s="452"/>
      <c r="I183" s="452"/>
      <c r="J183" s="452">
        <v>181</v>
      </c>
      <c r="K183" s="452"/>
      <c r="L183" s="457"/>
    </row>
    <row r="184" spans="1:12" x14ac:dyDescent="0.35">
      <c r="A184" s="456"/>
      <c r="B184" s="452">
        <v>0</v>
      </c>
      <c r="C184" s="452" t="s">
        <v>70</v>
      </c>
      <c r="D184" s="452">
        <v>61</v>
      </c>
      <c r="E184" s="452"/>
      <c r="F184" s="452"/>
      <c r="G184" s="452" t="str">
        <f>+Paramétrage!$H$108</f>
        <v>Ligne JFO d'engrais</v>
      </c>
      <c r="H184" s="452"/>
      <c r="I184" s="452"/>
      <c r="J184" s="452">
        <v>182</v>
      </c>
      <c r="K184" s="452"/>
      <c r="L184" s="457"/>
    </row>
    <row r="185" spans="1:12" x14ac:dyDescent="0.35">
      <c r="A185" s="456"/>
      <c r="B185" s="452">
        <v>0</v>
      </c>
      <c r="C185" s="452" t="s">
        <v>62</v>
      </c>
      <c r="D185" s="452">
        <v>61</v>
      </c>
      <c r="E185" s="452"/>
      <c r="F185" s="452"/>
      <c r="G185" s="452" t="str">
        <f>+Paramétrage!$H$108</f>
        <v>Ligne JFO d'engrais</v>
      </c>
      <c r="H185" s="452"/>
      <c r="I185" s="452"/>
      <c r="J185" s="452">
        <v>183</v>
      </c>
      <c r="K185" s="452"/>
      <c r="L185" s="457"/>
    </row>
    <row r="186" spans="1:12" x14ac:dyDescent="0.35">
      <c r="A186" s="456"/>
      <c r="B186" s="452">
        <v>0</v>
      </c>
      <c r="C186" s="452" t="s">
        <v>7</v>
      </c>
      <c r="D186" s="452">
        <v>61</v>
      </c>
      <c r="E186" s="452"/>
      <c r="F186" s="452"/>
      <c r="G186" s="452" t="str">
        <f>+Paramétrage!$H$108</f>
        <v>Ligne JFO d'engrais</v>
      </c>
      <c r="H186" s="452"/>
      <c r="I186" s="452"/>
      <c r="J186" s="452">
        <v>184</v>
      </c>
      <c r="K186" s="452"/>
      <c r="L186" s="457"/>
    </row>
    <row r="187" spans="1:12" x14ac:dyDescent="0.35">
      <c r="A187" s="456"/>
      <c r="B187" s="452">
        <v>0</v>
      </c>
      <c r="C187" s="452" t="s">
        <v>71</v>
      </c>
      <c r="D187" s="452">
        <v>61</v>
      </c>
      <c r="E187" s="452"/>
      <c r="F187" s="452"/>
      <c r="G187" s="452" t="str">
        <f>+Paramétrage!$H$108</f>
        <v>Ligne JFO d'engrais</v>
      </c>
      <c r="H187" s="452"/>
      <c r="I187" s="452"/>
      <c r="J187" s="452">
        <v>185</v>
      </c>
      <c r="K187" s="452"/>
      <c r="L187" s="457"/>
    </row>
    <row r="188" spans="1:12" x14ac:dyDescent="0.35">
      <c r="A188" s="456"/>
      <c r="B188" s="452">
        <v>0</v>
      </c>
      <c r="C188" s="452" t="s">
        <v>63</v>
      </c>
      <c r="D188" s="452">
        <v>61</v>
      </c>
      <c r="E188" s="452"/>
      <c r="F188" s="452"/>
      <c r="G188" s="452" t="str">
        <f>+Paramétrage!$H$108</f>
        <v>Ligne JFO d'engrais</v>
      </c>
      <c r="H188" s="452"/>
      <c r="I188" s="452"/>
      <c r="J188" s="452">
        <v>186</v>
      </c>
      <c r="K188" s="452"/>
      <c r="L188" s="457"/>
    </row>
    <row r="189" spans="1:12" ht="15" thickBot="1" x14ac:dyDescent="0.4">
      <c r="A189" s="458"/>
      <c r="B189" s="452">
        <v>0</v>
      </c>
      <c r="C189" s="459" t="s">
        <v>64</v>
      </c>
      <c r="D189" s="452">
        <v>61</v>
      </c>
      <c r="E189" s="459"/>
      <c r="F189" s="459"/>
      <c r="G189" s="452" t="str">
        <f>+Paramétrage!$H$108</f>
        <v>Ligne JFO d'engrais</v>
      </c>
      <c r="H189" s="459"/>
      <c r="I189" s="459"/>
      <c r="J189" s="452">
        <v>187</v>
      </c>
      <c r="K189" s="459"/>
      <c r="L189" s="460"/>
    </row>
    <row r="190" spans="1:12" ht="15" thickBot="1" x14ac:dyDescent="0.4">
      <c r="A190" s="124" t="s">
        <v>499</v>
      </c>
    </row>
    <row r="191" spans="1:12" ht="15" thickBot="1" x14ac:dyDescent="0.4">
      <c r="A191" s="453">
        <f>+B191*Paramétrage!$K$241</f>
        <v>0</v>
      </c>
      <c r="B191" s="454">
        <f>Paramétrage!B241*Paramétrage!D241*Paramétrage!E241/1000</f>
        <v>8.6231249999999999</v>
      </c>
      <c r="C191" s="454" t="s">
        <v>17</v>
      </c>
      <c r="D191" s="454">
        <v>62</v>
      </c>
      <c r="E191" s="454">
        <f>A191/F191</f>
        <v>0</v>
      </c>
      <c r="F191" s="454">
        <v>2</v>
      </c>
      <c r="G191" s="454" t="str">
        <f>Paramétrage!$A$241</f>
        <v>Ligne sulfurique (JFQ)</v>
      </c>
      <c r="H191" s="454"/>
      <c r="I191" s="454"/>
      <c r="J191" s="452">
        <v>188</v>
      </c>
      <c r="K191" s="454"/>
      <c r="L191" s="455"/>
    </row>
    <row r="192" spans="1:12" ht="15" thickBot="1" x14ac:dyDescent="0.4">
      <c r="A192" s="456">
        <f>+B192*Paramétrage!$K$235</f>
        <v>0</v>
      </c>
      <c r="B192" s="452">
        <v>1</v>
      </c>
      <c r="C192" s="452" t="s">
        <v>18</v>
      </c>
      <c r="D192" s="454">
        <v>62</v>
      </c>
      <c r="E192" s="452">
        <f t="shared" ref="E192:E197" si="14">A192/F192</f>
        <v>0</v>
      </c>
      <c r="F192" s="452">
        <v>1</v>
      </c>
      <c r="G192" s="454" t="str">
        <f>Paramétrage!$A$241</f>
        <v>Ligne sulfurique (JFQ)</v>
      </c>
      <c r="H192" s="452"/>
      <c r="I192" s="452"/>
      <c r="J192" s="452">
        <v>189</v>
      </c>
      <c r="K192" s="452"/>
      <c r="L192" s="457"/>
    </row>
    <row r="193" spans="1:12" ht="15" thickBot="1" x14ac:dyDescent="0.4">
      <c r="A193" s="456">
        <f>+B193*Paramétrage!$K$235</f>
        <v>0</v>
      </c>
      <c r="B193" s="452">
        <v>1</v>
      </c>
      <c r="C193" s="452" t="s">
        <v>19</v>
      </c>
      <c r="D193" s="454">
        <v>62</v>
      </c>
      <c r="E193" s="452">
        <f t="shared" si="14"/>
        <v>0</v>
      </c>
      <c r="F193" s="452">
        <v>1</v>
      </c>
      <c r="G193" s="454" t="str">
        <f>Paramétrage!$A$241</f>
        <v>Ligne sulfurique (JFQ)</v>
      </c>
      <c r="H193" s="452"/>
      <c r="I193" s="452"/>
      <c r="J193" s="452">
        <v>190</v>
      </c>
      <c r="K193" s="452"/>
      <c r="L193" s="457"/>
    </row>
    <row r="194" spans="1:12" ht="15" thickBot="1" x14ac:dyDescent="0.4">
      <c r="A194" s="456">
        <f>+B194*Paramétrage!$K$235</f>
        <v>0</v>
      </c>
      <c r="B194" s="452">
        <v>1</v>
      </c>
      <c r="C194" s="452" t="s">
        <v>20</v>
      </c>
      <c r="D194" s="454">
        <v>62</v>
      </c>
      <c r="E194" s="452">
        <f t="shared" si="14"/>
        <v>0</v>
      </c>
      <c r="F194" s="452">
        <v>1</v>
      </c>
      <c r="G194" s="454" t="str">
        <f>Paramétrage!$A$241</f>
        <v>Ligne sulfurique (JFQ)</v>
      </c>
      <c r="H194" s="452"/>
      <c r="I194" s="452"/>
      <c r="J194" s="452">
        <v>191</v>
      </c>
      <c r="K194" s="452"/>
      <c r="L194" s="457"/>
    </row>
    <row r="195" spans="1:12" ht="15" thickBot="1" x14ac:dyDescent="0.4">
      <c r="A195" s="456">
        <f>+B195*Paramétrage!$K$235</f>
        <v>0</v>
      </c>
      <c r="B195" s="452">
        <v>1</v>
      </c>
      <c r="C195" s="452" t="s">
        <v>16</v>
      </c>
      <c r="D195" s="454">
        <v>62</v>
      </c>
      <c r="E195" s="452">
        <f t="shared" si="14"/>
        <v>0</v>
      </c>
      <c r="F195" s="452">
        <v>1</v>
      </c>
      <c r="G195" s="454" t="str">
        <f>Paramétrage!$A$241</f>
        <v>Ligne sulfurique (JFQ)</v>
      </c>
      <c r="H195" s="452"/>
      <c r="I195" s="452"/>
      <c r="J195" s="452">
        <v>192</v>
      </c>
      <c r="K195" s="452"/>
      <c r="L195" s="457"/>
    </row>
    <row r="196" spans="1:12" ht="15" thickBot="1" x14ac:dyDescent="0.4">
      <c r="A196" s="456">
        <f>+B196*Paramétrage!$K$268</f>
        <v>0</v>
      </c>
      <c r="B196" s="452">
        <f>+Paramétrage!B268*Paramétrage!D268*Paramétrage!F268/1000</f>
        <v>67.96875</v>
      </c>
      <c r="C196" s="452" t="s">
        <v>29</v>
      </c>
      <c r="D196" s="454">
        <v>63</v>
      </c>
      <c r="E196" s="452">
        <f t="shared" si="14"/>
        <v>0</v>
      </c>
      <c r="F196" s="452">
        <v>1.5</v>
      </c>
      <c r="G196" s="452" t="str">
        <f>Paramétrage!$A$268</f>
        <v>Ligne phosphorique 29 (JFQ)</v>
      </c>
      <c r="H196" s="452"/>
      <c r="I196" s="452"/>
      <c r="J196" s="452">
        <v>193</v>
      </c>
      <c r="K196" s="452"/>
      <c r="L196" s="457"/>
    </row>
    <row r="197" spans="1:12" ht="15" thickBot="1" x14ac:dyDescent="0.4">
      <c r="A197" s="456">
        <f>+B197*Paramétrage!$K$266</f>
        <v>0</v>
      </c>
      <c r="B197" s="452">
        <v>1</v>
      </c>
      <c r="C197" s="452" t="s">
        <v>30</v>
      </c>
      <c r="D197" s="454">
        <v>63</v>
      </c>
      <c r="E197" s="452">
        <f t="shared" si="14"/>
        <v>0</v>
      </c>
      <c r="F197" s="452">
        <v>1</v>
      </c>
      <c r="G197" s="452" t="str">
        <f>Paramétrage!$A$268</f>
        <v>Ligne phosphorique 29 (JFQ)</v>
      </c>
      <c r="H197" s="452"/>
      <c r="I197" s="452"/>
      <c r="J197" s="452">
        <v>194</v>
      </c>
      <c r="K197" s="452"/>
      <c r="L197" s="457"/>
    </row>
    <row r="198" spans="1:12" x14ac:dyDescent="0.35">
      <c r="A198" s="456">
        <f>+B198*Paramétrage!$K$268</f>
        <v>0</v>
      </c>
      <c r="B198" s="452">
        <f>+Paramétrage!B268*Paramétrage!D268*Paramétrage!E268/1000</f>
        <v>55.250000000000007</v>
      </c>
      <c r="C198" s="452" t="s">
        <v>31</v>
      </c>
      <c r="D198" s="454">
        <v>63</v>
      </c>
      <c r="E198" s="452">
        <f>A198/(F198*L198)</f>
        <v>0</v>
      </c>
      <c r="F198" s="452">
        <v>1.84</v>
      </c>
      <c r="G198" s="452" t="str">
        <f>Paramétrage!$A$268</f>
        <v>Ligne phosphorique 29 (JFQ)</v>
      </c>
      <c r="H198" s="452"/>
      <c r="I198" s="452"/>
      <c r="J198" s="452">
        <v>195</v>
      </c>
      <c r="K198" s="452"/>
      <c r="L198" s="457">
        <v>0.98499999999999999</v>
      </c>
    </row>
    <row r="199" spans="1:12" x14ac:dyDescent="0.35">
      <c r="A199" s="456">
        <f>+B199*Paramétrage!H321</f>
        <v>0</v>
      </c>
      <c r="B199" s="452">
        <f>+Paramétrage!B321*Paramétrage!D321/1000</f>
        <v>16.666666666666668</v>
      </c>
      <c r="C199" s="452" t="s">
        <v>34</v>
      </c>
      <c r="D199" s="452">
        <v>64</v>
      </c>
      <c r="E199" s="452">
        <f>A199/(F199*L199)</f>
        <v>0</v>
      </c>
      <c r="F199" s="452">
        <v>1.28</v>
      </c>
      <c r="G199" s="452" t="str">
        <f>Paramétrage!A321</f>
        <v>Ligne phosphorique 54 JFQ (1)</v>
      </c>
      <c r="H199" s="452"/>
      <c r="I199" s="452"/>
      <c r="J199" s="452">
        <v>196</v>
      </c>
      <c r="K199" s="452"/>
      <c r="L199" s="457">
        <v>0.98499999999999999</v>
      </c>
    </row>
    <row r="200" spans="1:12" x14ac:dyDescent="0.35">
      <c r="A200" s="456">
        <f>+B200*Paramétrage!H322</f>
        <v>0</v>
      </c>
      <c r="B200" s="452">
        <f>+Paramétrage!B322*Paramétrage!D322/1000</f>
        <v>16.666666666666668</v>
      </c>
      <c r="C200" s="452" t="s">
        <v>34</v>
      </c>
      <c r="D200" s="452">
        <v>65</v>
      </c>
      <c r="E200" s="452">
        <f>A200/(F200*L200)</f>
        <v>0</v>
      </c>
      <c r="F200" s="452">
        <v>1.28</v>
      </c>
      <c r="G200" s="452" t="str">
        <f>Paramétrage!A322</f>
        <v>Ligne phosphorique 54 JFQ (2)</v>
      </c>
      <c r="H200" s="452"/>
      <c r="I200" s="452"/>
      <c r="J200" s="452">
        <v>197</v>
      </c>
      <c r="K200" s="452"/>
      <c r="L200" s="457">
        <v>0.98499999999999999</v>
      </c>
    </row>
    <row r="201" spans="1:12" x14ac:dyDescent="0.35">
      <c r="A201" s="456">
        <f>+B201*Paramétrage!H323</f>
        <v>0</v>
      </c>
      <c r="B201" s="452">
        <f>+Paramétrage!B323*Paramétrage!D323/1000</f>
        <v>16.666666666666668</v>
      </c>
      <c r="C201" s="452" t="s">
        <v>34</v>
      </c>
      <c r="D201" s="452">
        <v>66</v>
      </c>
      <c r="E201" s="452">
        <f>A201/(F201*L201)</f>
        <v>0</v>
      </c>
      <c r="F201" s="452">
        <v>1.28</v>
      </c>
      <c r="G201" s="452" t="str">
        <f>Paramétrage!A323</f>
        <v>Ligne phosphorique 54 JFQ (3)</v>
      </c>
      <c r="H201" s="452"/>
      <c r="I201" s="452"/>
      <c r="J201" s="452">
        <v>198</v>
      </c>
      <c r="K201" s="452"/>
      <c r="L201" s="457">
        <v>0.98499999999999999</v>
      </c>
    </row>
    <row r="202" spans="1:12" x14ac:dyDescent="0.35">
      <c r="A202" s="456"/>
      <c r="B202" s="452">
        <v>0</v>
      </c>
      <c r="C202" s="452" t="s">
        <v>34</v>
      </c>
      <c r="D202" s="452">
        <v>67</v>
      </c>
      <c r="E202" s="452"/>
      <c r="F202" s="452"/>
      <c r="G202" s="452" t="str">
        <f>+Paramétrage!$H$109</f>
        <v>Ligne JFQ d'engrais</v>
      </c>
      <c r="H202" s="452"/>
      <c r="I202" s="452"/>
      <c r="J202" s="452">
        <v>199</v>
      </c>
      <c r="K202" s="452"/>
      <c r="L202" s="457"/>
    </row>
    <row r="203" spans="1:12" x14ac:dyDescent="0.35">
      <c r="A203" s="456"/>
      <c r="B203" s="452">
        <v>0</v>
      </c>
      <c r="C203" s="452" t="s">
        <v>70</v>
      </c>
      <c r="D203" s="452">
        <v>67</v>
      </c>
      <c r="E203" s="452"/>
      <c r="F203" s="452"/>
      <c r="G203" s="452" t="str">
        <f>+Paramétrage!$H$109</f>
        <v>Ligne JFQ d'engrais</v>
      </c>
      <c r="H203" s="452"/>
      <c r="I203" s="452"/>
      <c r="J203" s="452">
        <v>200</v>
      </c>
      <c r="K203" s="452"/>
      <c r="L203" s="457"/>
    </row>
    <row r="204" spans="1:12" x14ac:dyDescent="0.35">
      <c r="A204" s="456"/>
      <c r="B204" s="452">
        <v>0</v>
      </c>
      <c r="C204" s="452" t="s">
        <v>62</v>
      </c>
      <c r="D204" s="452">
        <v>67</v>
      </c>
      <c r="E204" s="452"/>
      <c r="F204" s="452"/>
      <c r="G204" s="452" t="str">
        <f>+Paramétrage!$H$109</f>
        <v>Ligne JFQ d'engrais</v>
      </c>
      <c r="H204" s="452"/>
      <c r="I204" s="452"/>
      <c r="J204" s="452">
        <v>201</v>
      </c>
      <c r="K204" s="452"/>
      <c r="L204" s="457"/>
    </row>
    <row r="205" spans="1:12" x14ac:dyDescent="0.35">
      <c r="A205" s="456"/>
      <c r="B205" s="452">
        <v>0</v>
      </c>
      <c r="C205" s="452" t="s">
        <v>7</v>
      </c>
      <c r="D205" s="452">
        <v>67</v>
      </c>
      <c r="E205" s="452"/>
      <c r="F205" s="452"/>
      <c r="G205" s="452" t="str">
        <f>+Paramétrage!$H$109</f>
        <v>Ligne JFQ d'engrais</v>
      </c>
      <c r="H205" s="452"/>
      <c r="I205" s="452"/>
      <c r="J205" s="452">
        <v>202</v>
      </c>
      <c r="K205" s="452"/>
      <c r="L205" s="457"/>
    </row>
    <row r="206" spans="1:12" x14ac:dyDescent="0.35">
      <c r="A206" s="456"/>
      <c r="B206" s="452">
        <v>0</v>
      </c>
      <c r="C206" s="452" t="s">
        <v>71</v>
      </c>
      <c r="D206" s="452">
        <v>67</v>
      </c>
      <c r="E206" s="452"/>
      <c r="F206" s="452"/>
      <c r="G206" s="452" t="str">
        <f>+Paramétrage!$H$109</f>
        <v>Ligne JFQ d'engrais</v>
      </c>
      <c r="H206" s="452"/>
      <c r="I206" s="452"/>
      <c r="J206" s="452">
        <v>203</v>
      </c>
      <c r="K206" s="452"/>
      <c r="L206" s="457"/>
    </row>
    <row r="207" spans="1:12" x14ac:dyDescent="0.35">
      <c r="A207" s="456"/>
      <c r="B207" s="452">
        <v>0</v>
      </c>
      <c r="C207" s="452" t="s">
        <v>63</v>
      </c>
      <c r="D207" s="452">
        <v>67</v>
      </c>
      <c r="E207" s="452"/>
      <c r="F207" s="452"/>
      <c r="G207" s="452" t="str">
        <f>+Paramétrage!$H$109</f>
        <v>Ligne JFQ d'engrais</v>
      </c>
      <c r="H207" s="452"/>
      <c r="I207" s="452"/>
      <c r="J207" s="452">
        <v>204</v>
      </c>
      <c r="K207" s="452"/>
      <c r="L207" s="457"/>
    </row>
    <row r="208" spans="1:12" ht="15" thickBot="1" x14ac:dyDescent="0.4">
      <c r="A208" s="458"/>
      <c r="B208" s="452">
        <v>0</v>
      </c>
      <c r="C208" s="459" t="s">
        <v>64</v>
      </c>
      <c r="D208" s="452">
        <v>67</v>
      </c>
      <c r="E208" s="459"/>
      <c r="F208" s="459"/>
      <c r="G208" s="452" t="str">
        <f>+Paramétrage!$H$109</f>
        <v>Ligne JFQ d'engrais</v>
      </c>
      <c r="H208" s="459"/>
      <c r="I208" s="459"/>
      <c r="J208" s="452">
        <v>205</v>
      </c>
      <c r="K208" s="459"/>
      <c r="L208" s="460"/>
    </row>
    <row r="209" spans="1:12" ht="15" thickBot="1" x14ac:dyDescent="0.4">
      <c r="A209" s="124" t="s">
        <v>501</v>
      </c>
    </row>
    <row r="210" spans="1:12" ht="15" thickBot="1" x14ac:dyDescent="0.4">
      <c r="A210" s="453">
        <f>+B210*Paramétrage!$K$243</f>
        <v>0</v>
      </c>
      <c r="B210" s="454">
        <f>Paramétrage!B243*Paramétrage!D243*Paramétrage!E243/1000</f>
        <v>8.6231249999999999</v>
      </c>
      <c r="C210" s="454" t="s">
        <v>17</v>
      </c>
      <c r="D210" s="454">
        <v>68</v>
      </c>
      <c r="E210" s="454">
        <f>A210/F210</f>
        <v>0</v>
      </c>
      <c r="F210" s="454">
        <v>2</v>
      </c>
      <c r="G210" s="454" t="str">
        <f>Paramétrage!$A$243</f>
        <v>Ligne sulfurique (JFT)</v>
      </c>
      <c r="H210" s="454"/>
      <c r="I210" s="454"/>
      <c r="J210" s="452">
        <v>206</v>
      </c>
      <c r="K210" s="454"/>
      <c r="L210" s="455"/>
    </row>
    <row r="211" spans="1:12" ht="15" thickBot="1" x14ac:dyDescent="0.4">
      <c r="A211" s="456">
        <f>+B211*Paramétrage!$K$243</f>
        <v>0</v>
      </c>
      <c r="B211" s="452">
        <v>1</v>
      </c>
      <c r="C211" s="452" t="s">
        <v>18</v>
      </c>
      <c r="D211" s="454">
        <v>68</v>
      </c>
      <c r="E211" s="452">
        <f t="shared" ref="E211:E216" si="15">A211/F211</f>
        <v>0</v>
      </c>
      <c r="F211" s="452">
        <v>1</v>
      </c>
      <c r="G211" s="454" t="str">
        <f>Paramétrage!$A$243</f>
        <v>Ligne sulfurique (JFT)</v>
      </c>
      <c r="H211" s="452"/>
      <c r="I211" s="452"/>
      <c r="J211" s="452">
        <v>207</v>
      </c>
      <c r="K211" s="452"/>
      <c r="L211" s="457"/>
    </row>
    <row r="212" spans="1:12" ht="15" thickBot="1" x14ac:dyDescent="0.4">
      <c r="A212" s="456">
        <f>+B212*Paramétrage!$K$243</f>
        <v>0</v>
      </c>
      <c r="B212" s="452">
        <v>1</v>
      </c>
      <c r="C212" s="452" t="s">
        <v>19</v>
      </c>
      <c r="D212" s="454">
        <v>68</v>
      </c>
      <c r="E212" s="452">
        <f t="shared" si="15"/>
        <v>0</v>
      </c>
      <c r="F212" s="452">
        <v>1</v>
      </c>
      <c r="G212" s="454" t="str">
        <f>Paramétrage!$A$243</f>
        <v>Ligne sulfurique (JFT)</v>
      </c>
      <c r="H212" s="452"/>
      <c r="I212" s="452"/>
      <c r="J212" s="452">
        <v>208</v>
      </c>
      <c r="K212" s="452"/>
      <c r="L212" s="457"/>
    </row>
    <row r="213" spans="1:12" ht="15" thickBot="1" x14ac:dyDescent="0.4">
      <c r="A213" s="456">
        <f>+B213*Paramétrage!$K$243</f>
        <v>0</v>
      </c>
      <c r="B213" s="452">
        <v>1</v>
      </c>
      <c r="C213" s="452" t="s">
        <v>20</v>
      </c>
      <c r="D213" s="454">
        <v>68</v>
      </c>
      <c r="E213" s="452">
        <f t="shared" si="15"/>
        <v>0</v>
      </c>
      <c r="F213" s="452">
        <v>1</v>
      </c>
      <c r="G213" s="454" t="str">
        <f>Paramétrage!$A$243</f>
        <v>Ligne sulfurique (JFT)</v>
      </c>
      <c r="H213" s="452"/>
      <c r="I213" s="452"/>
      <c r="J213" s="452">
        <v>209</v>
      </c>
      <c r="K213" s="452"/>
      <c r="L213" s="457"/>
    </row>
    <row r="214" spans="1:12" ht="15" thickBot="1" x14ac:dyDescent="0.4">
      <c r="A214" s="456">
        <f>+B214*Paramétrage!$K$243</f>
        <v>0</v>
      </c>
      <c r="B214" s="452">
        <v>1</v>
      </c>
      <c r="C214" s="452" t="s">
        <v>16</v>
      </c>
      <c r="D214" s="454">
        <v>68</v>
      </c>
      <c r="E214" s="452">
        <f t="shared" si="15"/>
        <v>0</v>
      </c>
      <c r="F214" s="452">
        <v>1</v>
      </c>
      <c r="G214" s="454" t="str">
        <f>Paramétrage!$A$243</f>
        <v>Ligne sulfurique (JFT)</v>
      </c>
      <c r="H214" s="452"/>
      <c r="I214" s="452"/>
      <c r="J214" s="452">
        <v>210</v>
      </c>
      <c r="K214" s="452"/>
      <c r="L214" s="457"/>
    </row>
    <row r="215" spans="1:12" ht="15" thickBot="1" x14ac:dyDescent="0.4">
      <c r="A215" s="456">
        <f>+B215*Paramétrage!$K$270</f>
        <v>0</v>
      </c>
      <c r="B215" s="452">
        <f>+Paramétrage!B270*Paramétrage!D270*Paramétrage!F270/1000</f>
        <v>67.96875</v>
      </c>
      <c r="C215" s="452" t="s">
        <v>29</v>
      </c>
      <c r="D215" s="454">
        <v>69</v>
      </c>
      <c r="E215" s="452">
        <f t="shared" si="15"/>
        <v>0</v>
      </c>
      <c r="F215" s="452">
        <v>1.5</v>
      </c>
      <c r="G215" s="452" t="str">
        <f>Paramétrage!$A$270</f>
        <v>Ligne phosphorique 29 (JFT)</v>
      </c>
      <c r="H215" s="452"/>
      <c r="I215" s="452"/>
      <c r="J215" s="452">
        <v>211</v>
      </c>
      <c r="K215" s="452"/>
      <c r="L215" s="457"/>
    </row>
    <row r="216" spans="1:12" ht="15" thickBot="1" x14ac:dyDescent="0.4">
      <c r="A216" s="456">
        <f>+B216*Paramétrage!$K$270</f>
        <v>0</v>
      </c>
      <c r="B216" s="452">
        <v>1</v>
      </c>
      <c r="C216" s="452" t="s">
        <v>30</v>
      </c>
      <c r="D216" s="454">
        <v>69</v>
      </c>
      <c r="E216" s="452">
        <f t="shared" si="15"/>
        <v>0</v>
      </c>
      <c r="F216" s="452">
        <v>1</v>
      </c>
      <c r="G216" s="452" t="str">
        <f>Paramétrage!$A$270</f>
        <v>Ligne phosphorique 29 (JFT)</v>
      </c>
      <c r="H216" s="452"/>
      <c r="I216" s="452"/>
      <c r="J216" s="452">
        <v>212</v>
      </c>
      <c r="K216" s="452"/>
      <c r="L216" s="457"/>
    </row>
    <row r="217" spans="1:12" x14ac:dyDescent="0.35">
      <c r="A217" s="456">
        <f>+B217*Paramétrage!$K$270</f>
        <v>0</v>
      </c>
      <c r="B217" s="452">
        <f>+Paramétrage!B270*Paramétrage!D270*Paramétrage!E270/1000</f>
        <v>55.250000000000007</v>
      </c>
      <c r="C217" s="452" t="s">
        <v>31</v>
      </c>
      <c r="D217" s="454">
        <v>69</v>
      </c>
      <c r="E217" s="452">
        <f>A217/(F217*L217)</f>
        <v>0</v>
      </c>
      <c r="F217" s="452">
        <v>1.84</v>
      </c>
      <c r="G217" s="452" t="str">
        <f>Paramétrage!$A$270</f>
        <v>Ligne phosphorique 29 (JFT)</v>
      </c>
      <c r="H217" s="452"/>
      <c r="I217" s="452"/>
      <c r="J217" s="452">
        <v>213</v>
      </c>
      <c r="K217" s="452"/>
      <c r="L217" s="457">
        <v>0.98499999999999999</v>
      </c>
    </row>
    <row r="218" spans="1:12" x14ac:dyDescent="0.35">
      <c r="A218" s="456">
        <f>+B218*Paramétrage!H326</f>
        <v>0</v>
      </c>
      <c r="B218" s="452">
        <f>+Paramétrage!B326*Paramétrage!D326/1000</f>
        <v>16.666666666666668</v>
      </c>
      <c r="C218" s="452" t="s">
        <v>34</v>
      </c>
      <c r="D218" s="452">
        <v>70</v>
      </c>
      <c r="E218" s="452">
        <f>A218/(F218*L218)</f>
        <v>0</v>
      </c>
      <c r="F218" s="452">
        <v>1.28</v>
      </c>
      <c r="G218" s="452" t="str">
        <f>Paramétrage!A326</f>
        <v>Ligne phosphorique 54 JFT (1)</v>
      </c>
      <c r="H218" s="452"/>
      <c r="I218" s="452"/>
      <c r="J218" s="452">
        <v>214</v>
      </c>
      <c r="K218" s="452"/>
      <c r="L218" s="457">
        <v>0.98499999999999999</v>
      </c>
    </row>
    <row r="219" spans="1:12" x14ac:dyDescent="0.35">
      <c r="A219" s="456">
        <f>+B219*Paramétrage!H327</f>
        <v>0</v>
      </c>
      <c r="B219" s="452">
        <f>+Paramétrage!B327*Paramétrage!D327/1000</f>
        <v>16.666666666666668</v>
      </c>
      <c r="C219" s="452" t="s">
        <v>34</v>
      </c>
      <c r="D219" s="452">
        <v>71</v>
      </c>
      <c r="E219" s="452">
        <f>A219/(F219*L219)</f>
        <v>0</v>
      </c>
      <c r="F219" s="452">
        <v>1.28</v>
      </c>
      <c r="G219" s="452" t="str">
        <f>Paramétrage!A327</f>
        <v>Ligne phosphorique 54 JFT (2)</v>
      </c>
      <c r="H219" s="452"/>
      <c r="I219" s="452"/>
      <c r="J219" s="452">
        <v>215</v>
      </c>
      <c r="K219" s="452"/>
      <c r="L219" s="457">
        <v>0.98499999999999999</v>
      </c>
    </row>
    <row r="220" spans="1:12" x14ac:dyDescent="0.35">
      <c r="A220" s="456">
        <f>+B220*Paramétrage!H327</f>
        <v>0</v>
      </c>
      <c r="B220" s="452">
        <f>+Paramétrage!B328*Paramétrage!D328/1000</f>
        <v>16.666666666666668</v>
      </c>
      <c r="C220" s="452" t="s">
        <v>34</v>
      </c>
      <c r="D220" s="452">
        <v>72</v>
      </c>
      <c r="E220" s="452">
        <f>A220/(F220*L220)</f>
        <v>0</v>
      </c>
      <c r="F220" s="452">
        <v>1.28</v>
      </c>
      <c r="G220" s="452" t="str">
        <f>Paramétrage!A328</f>
        <v>Ligne phosphorique 54 JFT (3)</v>
      </c>
      <c r="H220" s="452"/>
      <c r="I220" s="452"/>
      <c r="J220" s="452">
        <v>216</v>
      </c>
      <c r="K220" s="452"/>
      <c r="L220" s="457">
        <v>0.98499999999999999</v>
      </c>
    </row>
    <row r="221" spans="1:12" x14ac:dyDescent="0.35">
      <c r="A221" s="456"/>
      <c r="B221" s="452">
        <v>0</v>
      </c>
      <c r="C221" s="452" t="s">
        <v>34</v>
      </c>
      <c r="D221" s="452">
        <v>73</v>
      </c>
      <c r="E221" s="452"/>
      <c r="F221" s="452"/>
      <c r="G221" s="452" t="str">
        <f>+Paramétrage!$H$110</f>
        <v>Ligne JFT d'engrais</v>
      </c>
      <c r="H221" s="452"/>
      <c r="I221" s="452"/>
      <c r="J221" s="452">
        <v>217</v>
      </c>
      <c r="K221" s="452"/>
      <c r="L221" s="457"/>
    </row>
    <row r="222" spans="1:12" x14ac:dyDescent="0.35">
      <c r="A222" s="456"/>
      <c r="B222" s="452">
        <v>0</v>
      </c>
      <c r="C222" s="452" t="s">
        <v>70</v>
      </c>
      <c r="D222" s="452">
        <v>73</v>
      </c>
      <c r="E222" s="452"/>
      <c r="F222" s="452"/>
      <c r="G222" s="452" t="str">
        <f>+Paramétrage!$H$110</f>
        <v>Ligne JFT d'engrais</v>
      </c>
      <c r="H222" s="452"/>
      <c r="I222" s="452"/>
      <c r="J222" s="452">
        <v>218</v>
      </c>
      <c r="K222" s="452"/>
      <c r="L222" s="457"/>
    </row>
    <row r="223" spans="1:12" x14ac:dyDescent="0.35">
      <c r="A223" s="456"/>
      <c r="B223" s="452">
        <v>0</v>
      </c>
      <c r="C223" s="452" t="s">
        <v>62</v>
      </c>
      <c r="D223" s="452">
        <v>73</v>
      </c>
      <c r="E223" s="452"/>
      <c r="F223" s="452"/>
      <c r="G223" s="452" t="str">
        <f>+Paramétrage!$H$110</f>
        <v>Ligne JFT d'engrais</v>
      </c>
      <c r="H223" s="452"/>
      <c r="I223" s="452"/>
      <c r="J223" s="452">
        <v>219</v>
      </c>
      <c r="K223" s="452"/>
      <c r="L223" s="457"/>
    </row>
    <row r="224" spans="1:12" x14ac:dyDescent="0.35">
      <c r="A224" s="456"/>
      <c r="B224" s="452">
        <v>0</v>
      </c>
      <c r="C224" s="452" t="s">
        <v>7</v>
      </c>
      <c r="D224" s="452">
        <v>73</v>
      </c>
      <c r="E224" s="452"/>
      <c r="F224" s="452"/>
      <c r="G224" s="452" t="str">
        <f>+Paramétrage!$H$110</f>
        <v>Ligne JFT d'engrais</v>
      </c>
      <c r="H224" s="452"/>
      <c r="I224" s="452"/>
      <c r="J224" s="452">
        <v>220</v>
      </c>
      <c r="K224" s="452"/>
      <c r="L224" s="457"/>
    </row>
    <row r="225" spans="1:12" x14ac:dyDescent="0.35">
      <c r="A225" s="456"/>
      <c r="B225" s="452">
        <v>0</v>
      </c>
      <c r="C225" s="452" t="s">
        <v>71</v>
      </c>
      <c r="D225" s="452">
        <v>73</v>
      </c>
      <c r="E225" s="452"/>
      <c r="F225" s="452"/>
      <c r="G225" s="452" t="str">
        <f>+Paramétrage!$H$110</f>
        <v>Ligne JFT d'engrais</v>
      </c>
      <c r="H225" s="452"/>
      <c r="I225" s="452"/>
      <c r="J225" s="452">
        <v>221</v>
      </c>
      <c r="K225" s="452"/>
      <c r="L225" s="457"/>
    </row>
    <row r="226" spans="1:12" x14ac:dyDescent="0.35">
      <c r="A226" s="456"/>
      <c r="B226" s="452">
        <v>0</v>
      </c>
      <c r="C226" s="452" t="s">
        <v>63</v>
      </c>
      <c r="D226" s="452">
        <v>73</v>
      </c>
      <c r="E226" s="452"/>
      <c r="F226" s="452"/>
      <c r="G226" s="452" t="str">
        <f>+Paramétrage!$H$110</f>
        <v>Ligne JFT d'engrais</v>
      </c>
      <c r="H226" s="452"/>
      <c r="I226" s="452"/>
      <c r="J226" s="452">
        <v>222</v>
      </c>
      <c r="K226" s="452"/>
      <c r="L226" s="457"/>
    </row>
    <row r="227" spans="1:12" ht="15" thickBot="1" x14ac:dyDescent="0.4">
      <c r="A227" s="458"/>
      <c r="B227" s="452">
        <v>0</v>
      </c>
      <c r="C227" s="459" t="s">
        <v>64</v>
      </c>
      <c r="D227" s="452">
        <v>73</v>
      </c>
      <c r="E227" s="459"/>
      <c r="F227" s="459"/>
      <c r="G227" s="452" t="str">
        <f>+Paramétrage!$H$110</f>
        <v>Ligne JFT d'engrais</v>
      </c>
      <c r="H227" s="459"/>
      <c r="I227" s="459"/>
      <c r="J227" s="452">
        <v>223</v>
      </c>
      <c r="K227" s="459"/>
      <c r="L227" s="460"/>
    </row>
    <row r="228" spans="1:12" ht="15" thickBot="1" x14ac:dyDescent="0.4">
      <c r="A228" s="124" t="s">
        <v>503</v>
      </c>
    </row>
    <row r="229" spans="1:12" ht="15" thickBot="1" x14ac:dyDescent="0.4">
      <c r="A229" s="453">
        <f>+B229*Paramétrage!$K$245</f>
        <v>0</v>
      </c>
      <c r="B229" s="454">
        <f>Paramétrage!B245*Paramétrage!D245*Paramétrage!E245/1000</f>
        <v>8.6231249999999999</v>
      </c>
      <c r="C229" s="454" t="s">
        <v>17</v>
      </c>
      <c r="D229" s="454">
        <v>74</v>
      </c>
      <c r="E229" s="454">
        <f>A229/F229</f>
        <v>0</v>
      </c>
      <c r="F229" s="454">
        <v>2</v>
      </c>
      <c r="G229" s="454" t="str">
        <f>Paramétrage!$A$245</f>
        <v>Ligne sulfurique (PMP)</v>
      </c>
      <c r="H229" s="454"/>
      <c r="I229" s="454"/>
      <c r="J229" s="454">
        <v>224</v>
      </c>
      <c r="K229" s="454"/>
      <c r="L229" s="455"/>
    </row>
    <row r="230" spans="1:12" ht="15" thickBot="1" x14ac:dyDescent="0.4">
      <c r="A230" s="456">
        <f>+B230*Paramétrage!$K$243</f>
        <v>0</v>
      </c>
      <c r="B230" s="452">
        <v>1</v>
      </c>
      <c r="C230" s="452" t="s">
        <v>18</v>
      </c>
      <c r="D230" s="454">
        <v>74</v>
      </c>
      <c r="E230" s="452">
        <f t="shared" ref="E230:E235" si="16">A230/F230</f>
        <v>0</v>
      </c>
      <c r="F230" s="452">
        <v>1</v>
      </c>
      <c r="G230" s="454" t="str">
        <f>Paramétrage!$A$245</f>
        <v>Ligne sulfurique (PMP)</v>
      </c>
      <c r="H230" s="452"/>
      <c r="I230" s="452"/>
      <c r="J230" s="452">
        <v>225</v>
      </c>
      <c r="K230" s="452"/>
      <c r="L230" s="457"/>
    </row>
    <row r="231" spans="1:12" ht="15" thickBot="1" x14ac:dyDescent="0.4">
      <c r="A231" s="456">
        <f>+B231*Paramétrage!$K$243</f>
        <v>0</v>
      </c>
      <c r="B231" s="452">
        <v>1</v>
      </c>
      <c r="C231" s="452" t="s">
        <v>19</v>
      </c>
      <c r="D231" s="454">
        <v>74</v>
      </c>
      <c r="E231" s="452">
        <f t="shared" si="16"/>
        <v>0</v>
      </c>
      <c r="F231" s="452">
        <v>1</v>
      </c>
      <c r="G231" s="454" t="str">
        <f>Paramétrage!$A$245</f>
        <v>Ligne sulfurique (PMP)</v>
      </c>
      <c r="H231" s="452"/>
      <c r="I231" s="452"/>
      <c r="J231" s="454">
        <v>226</v>
      </c>
      <c r="K231" s="452"/>
      <c r="L231" s="457"/>
    </row>
    <row r="232" spans="1:12" ht="15" thickBot="1" x14ac:dyDescent="0.4">
      <c r="A232" s="456">
        <f>+B232*Paramétrage!$K$243</f>
        <v>0</v>
      </c>
      <c r="B232" s="452">
        <v>1</v>
      </c>
      <c r="C232" s="452" t="s">
        <v>20</v>
      </c>
      <c r="D232" s="454">
        <v>74</v>
      </c>
      <c r="E232" s="452">
        <f t="shared" si="16"/>
        <v>0</v>
      </c>
      <c r="F232" s="452">
        <v>1</v>
      </c>
      <c r="G232" s="454" t="str">
        <f>Paramétrage!$A$245</f>
        <v>Ligne sulfurique (PMP)</v>
      </c>
      <c r="H232" s="452"/>
      <c r="I232" s="452"/>
      <c r="J232" s="452">
        <v>227</v>
      </c>
      <c r="K232" s="452"/>
      <c r="L232" s="457"/>
    </row>
    <row r="233" spans="1:12" ht="15" thickBot="1" x14ac:dyDescent="0.4">
      <c r="A233" s="456">
        <f>+B233*Paramétrage!$K$243</f>
        <v>0</v>
      </c>
      <c r="B233" s="452">
        <v>1</v>
      </c>
      <c r="C233" s="452" t="s">
        <v>16</v>
      </c>
      <c r="D233" s="454">
        <v>74</v>
      </c>
      <c r="E233" s="452">
        <f t="shared" si="16"/>
        <v>0</v>
      </c>
      <c r="F233" s="452">
        <v>1</v>
      </c>
      <c r="G233" s="454" t="str">
        <f>Paramétrage!$A$245</f>
        <v>Ligne sulfurique (PMP)</v>
      </c>
      <c r="H233" s="452"/>
      <c r="I233" s="452"/>
      <c r="J233" s="454">
        <v>228</v>
      </c>
      <c r="K233" s="452"/>
      <c r="L233" s="457"/>
    </row>
    <row r="234" spans="1:12" ht="15" thickBot="1" x14ac:dyDescent="0.4">
      <c r="A234" s="456">
        <f>+B234*Paramétrage!$K$272</f>
        <v>0</v>
      </c>
      <c r="B234" s="452">
        <f>+Paramétrage!B272*Paramétrage!D272*Paramétrage!F272/1000</f>
        <v>67.96875</v>
      </c>
      <c r="C234" s="452" t="s">
        <v>29</v>
      </c>
      <c r="D234" s="454">
        <v>75</v>
      </c>
      <c r="E234" s="452">
        <f t="shared" si="16"/>
        <v>0</v>
      </c>
      <c r="F234" s="452">
        <v>1.5</v>
      </c>
      <c r="G234" s="452" t="str">
        <f>Paramétrage!$A$272</f>
        <v>Ligne phosphorique 29 (PMP)</v>
      </c>
      <c r="H234" s="452"/>
      <c r="I234" s="452"/>
      <c r="J234" s="452">
        <v>229</v>
      </c>
      <c r="K234" s="452"/>
      <c r="L234" s="457"/>
    </row>
    <row r="235" spans="1:12" ht="15" thickBot="1" x14ac:dyDescent="0.4">
      <c r="A235" s="456">
        <f>+B235*Paramétrage!$K$270</f>
        <v>0</v>
      </c>
      <c r="B235" s="452">
        <v>1</v>
      </c>
      <c r="C235" s="452" t="s">
        <v>30</v>
      </c>
      <c r="D235" s="454">
        <v>75</v>
      </c>
      <c r="E235" s="452">
        <f t="shared" si="16"/>
        <v>0</v>
      </c>
      <c r="F235" s="452">
        <v>1</v>
      </c>
      <c r="G235" s="452" t="str">
        <f>Paramétrage!$A$272</f>
        <v>Ligne phosphorique 29 (PMP)</v>
      </c>
      <c r="H235" s="452"/>
      <c r="I235" s="452"/>
      <c r="J235" s="454">
        <v>230</v>
      </c>
      <c r="K235" s="452"/>
      <c r="L235" s="457"/>
    </row>
    <row r="236" spans="1:12" ht="15" thickBot="1" x14ac:dyDescent="0.4">
      <c r="A236" s="456">
        <f>+B236*Paramétrage!$K$272</f>
        <v>0</v>
      </c>
      <c r="B236" s="452">
        <f>+Paramétrage!B272*Paramétrage!D272*Paramétrage!E272/1000</f>
        <v>55.250000000000007</v>
      </c>
      <c r="C236" s="452" t="s">
        <v>31</v>
      </c>
      <c r="D236" s="454">
        <v>75</v>
      </c>
      <c r="E236" s="452">
        <f>A236/(F236*L236)</f>
        <v>0</v>
      </c>
      <c r="F236" s="452">
        <v>1.84</v>
      </c>
      <c r="G236" s="452" t="str">
        <f>Paramétrage!$A$272</f>
        <v>Ligne phosphorique 29 (PMP)</v>
      </c>
      <c r="H236" s="452"/>
      <c r="I236" s="452"/>
      <c r="J236" s="452">
        <v>231</v>
      </c>
      <c r="K236" s="452"/>
      <c r="L236" s="457">
        <v>0.98499999999999999</v>
      </c>
    </row>
    <row r="237" spans="1:12" x14ac:dyDescent="0.35">
      <c r="A237" s="456">
        <f>+B237*Paramétrage!H331</f>
        <v>0</v>
      </c>
      <c r="B237" s="452">
        <f>+Paramétrage!B331*Paramétrage!D331/1000</f>
        <v>16.666666666666668</v>
      </c>
      <c r="C237" s="452" t="s">
        <v>34</v>
      </c>
      <c r="D237" s="452">
        <v>76</v>
      </c>
      <c r="E237" s="452">
        <f>A237/(F237*L237)</f>
        <v>0</v>
      </c>
      <c r="F237" s="452">
        <v>1.28</v>
      </c>
      <c r="G237" s="452" t="str">
        <f>Paramétrage!A331</f>
        <v>Ligne phosphorique 54 PMP (1)</v>
      </c>
      <c r="H237" s="452"/>
      <c r="I237" s="452"/>
      <c r="J237" s="454">
        <v>232</v>
      </c>
      <c r="K237" s="452"/>
      <c r="L237" s="457">
        <v>0.98499999999999999</v>
      </c>
    </row>
    <row r="238" spans="1:12" ht="15" thickBot="1" x14ac:dyDescent="0.4">
      <c r="A238" s="456">
        <f>+B238*Paramétrage!H332</f>
        <v>0</v>
      </c>
      <c r="B238" s="452">
        <f>+Paramétrage!B332*Paramétrage!D332/1000</f>
        <v>16.666666666666668</v>
      </c>
      <c r="C238" s="452" t="s">
        <v>34</v>
      </c>
      <c r="D238" s="452">
        <v>77</v>
      </c>
      <c r="E238" s="452">
        <f>A238/(F238*L238)</f>
        <v>0</v>
      </c>
      <c r="F238" s="452">
        <v>1.28</v>
      </c>
      <c r="G238" s="452" t="str">
        <f>Paramétrage!A332</f>
        <v>Ligne phosphorique 54 PMP (2)</v>
      </c>
      <c r="H238" s="452"/>
      <c r="I238" s="452"/>
      <c r="J238" s="452">
        <v>233</v>
      </c>
      <c r="K238" s="452"/>
      <c r="L238" s="457">
        <v>0.98499999999999999</v>
      </c>
    </row>
    <row r="239" spans="1:12" ht="15" thickBot="1" x14ac:dyDescent="0.4">
      <c r="A239" s="456">
        <f>+B239*Paramétrage!H333</f>
        <v>0</v>
      </c>
      <c r="B239" s="452">
        <f>+Paramétrage!B333*Paramétrage!D333/1000</f>
        <v>16.666666666666668</v>
      </c>
      <c r="C239" s="459" t="s">
        <v>34</v>
      </c>
      <c r="D239" s="452">
        <v>78</v>
      </c>
      <c r="E239" s="459">
        <f>A239/(F239*L239)</f>
        <v>0</v>
      </c>
      <c r="F239" s="459">
        <v>1.28</v>
      </c>
      <c r="G239" s="452" t="str">
        <f>Paramétrage!A333</f>
        <v>Ligne phosphorique 54 PMP (3)</v>
      </c>
      <c r="H239" s="459"/>
      <c r="I239" s="459"/>
      <c r="J239" s="454">
        <v>234</v>
      </c>
      <c r="K239" s="459"/>
      <c r="L239" s="460">
        <v>0.98499999999999999</v>
      </c>
    </row>
    <row r="240" spans="1:12" ht="15" thickBot="1" x14ac:dyDescent="0.4">
      <c r="A240" s="124" t="s">
        <v>516</v>
      </c>
    </row>
    <row r="241" spans="1:12" ht="15" thickBot="1" x14ac:dyDescent="0.4">
      <c r="A241" s="453">
        <f>+B241*Paramétrage!$K$247</f>
        <v>0</v>
      </c>
      <c r="B241" s="454">
        <f>Paramétrage!B247*Paramétrage!D247*Paramétrage!E247/1000</f>
        <v>8.6231249999999999</v>
      </c>
      <c r="C241" s="454" t="s">
        <v>17</v>
      </c>
      <c r="D241" s="454">
        <v>79</v>
      </c>
      <c r="E241" s="454">
        <f>A241/F241</f>
        <v>0</v>
      </c>
      <c r="F241" s="454">
        <v>2</v>
      </c>
      <c r="G241" s="454" t="str">
        <f>Paramétrage!$A$247</f>
        <v>Ligne sulfurique (IMACID)</v>
      </c>
      <c r="H241" s="454"/>
      <c r="I241" s="454"/>
      <c r="J241" s="454">
        <v>235</v>
      </c>
      <c r="K241" s="454"/>
      <c r="L241" s="455"/>
    </row>
    <row r="242" spans="1:12" ht="15" thickBot="1" x14ac:dyDescent="0.4">
      <c r="A242" s="453">
        <f>+B242*Paramétrage!$K$247</f>
        <v>0</v>
      </c>
      <c r="B242" s="452">
        <v>1</v>
      </c>
      <c r="C242" s="452" t="s">
        <v>18</v>
      </c>
      <c r="D242" s="454">
        <v>79</v>
      </c>
      <c r="E242" s="452">
        <f t="shared" ref="E242:E247" si="17">A242/F242</f>
        <v>0</v>
      </c>
      <c r="F242" s="452">
        <v>1</v>
      </c>
      <c r="G242" s="454" t="str">
        <f>Paramétrage!$A$247</f>
        <v>Ligne sulfurique (IMACID)</v>
      </c>
      <c r="H242" s="452"/>
      <c r="I242" s="452"/>
      <c r="J242" s="452">
        <v>236</v>
      </c>
      <c r="K242" s="452"/>
      <c r="L242" s="457"/>
    </row>
    <row r="243" spans="1:12" ht="15" thickBot="1" x14ac:dyDescent="0.4">
      <c r="A243" s="453">
        <f>+B243*Paramétrage!$K$247</f>
        <v>0</v>
      </c>
      <c r="B243" s="452">
        <v>1</v>
      </c>
      <c r="C243" s="452" t="s">
        <v>19</v>
      </c>
      <c r="D243" s="454">
        <v>79</v>
      </c>
      <c r="E243" s="452">
        <f t="shared" si="17"/>
        <v>0</v>
      </c>
      <c r="F243" s="452">
        <v>1</v>
      </c>
      <c r="G243" s="454" t="str">
        <f>Paramétrage!$A$247</f>
        <v>Ligne sulfurique (IMACID)</v>
      </c>
      <c r="H243" s="452"/>
      <c r="I243" s="452"/>
      <c r="J243" s="454">
        <v>237</v>
      </c>
      <c r="K243" s="452"/>
      <c r="L243" s="457"/>
    </row>
    <row r="244" spans="1:12" ht="15" thickBot="1" x14ac:dyDescent="0.4">
      <c r="A244" s="453">
        <f>+B244*Paramétrage!$K$247</f>
        <v>0</v>
      </c>
      <c r="B244" s="452">
        <v>1</v>
      </c>
      <c r="C244" s="452" t="s">
        <v>20</v>
      </c>
      <c r="D244" s="454">
        <v>79</v>
      </c>
      <c r="E244" s="452">
        <f t="shared" si="17"/>
        <v>0</v>
      </c>
      <c r="F244" s="452">
        <v>1</v>
      </c>
      <c r="G244" s="454" t="str">
        <f>Paramétrage!$A$247</f>
        <v>Ligne sulfurique (IMACID)</v>
      </c>
      <c r="H244" s="452"/>
      <c r="I244" s="452"/>
      <c r="J244" s="452">
        <v>238</v>
      </c>
      <c r="K244" s="452"/>
      <c r="L244" s="457"/>
    </row>
    <row r="245" spans="1:12" ht="15" thickBot="1" x14ac:dyDescent="0.4">
      <c r="A245" s="453">
        <f>+B245*Paramétrage!$K$247</f>
        <v>0</v>
      </c>
      <c r="B245" s="452">
        <v>1</v>
      </c>
      <c r="C245" s="452" t="s">
        <v>16</v>
      </c>
      <c r="D245" s="454">
        <v>79</v>
      </c>
      <c r="E245" s="452">
        <f t="shared" si="17"/>
        <v>0</v>
      </c>
      <c r="F245" s="452">
        <v>1</v>
      </c>
      <c r="G245" s="454" t="str">
        <f>Paramétrage!$A$247</f>
        <v>Ligne sulfurique (IMACID)</v>
      </c>
      <c r="H245" s="452"/>
      <c r="I245" s="452"/>
      <c r="J245" s="454">
        <v>239</v>
      </c>
      <c r="K245" s="452"/>
      <c r="L245" s="457"/>
    </row>
    <row r="246" spans="1:12" ht="15" thickBot="1" x14ac:dyDescent="0.4">
      <c r="A246" s="456">
        <f>+B246*Paramétrage!$K$274</f>
        <v>0</v>
      </c>
      <c r="B246" s="452">
        <f>+Paramétrage!B274*Paramétrage!D274*Paramétrage!F274/1000</f>
        <v>67.96875</v>
      </c>
      <c r="C246" s="452" t="s">
        <v>29</v>
      </c>
      <c r="D246" s="454">
        <v>80</v>
      </c>
      <c r="E246" s="452">
        <f t="shared" si="17"/>
        <v>0</v>
      </c>
      <c r="F246" s="452">
        <v>1.5</v>
      </c>
      <c r="G246" s="452" t="str">
        <f>Paramétrage!$A$274</f>
        <v>Ligne phosphorique 29 (IMACID)</v>
      </c>
      <c r="H246" s="452"/>
      <c r="I246" s="452"/>
      <c r="J246" s="452">
        <v>240</v>
      </c>
      <c r="K246" s="452"/>
      <c r="L246" s="457"/>
    </row>
    <row r="247" spans="1:12" ht="15" thickBot="1" x14ac:dyDescent="0.4">
      <c r="A247" s="456">
        <f>+B247*Paramétrage!$K$274</f>
        <v>0</v>
      </c>
      <c r="B247" s="452">
        <v>1</v>
      </c>
      <c r="C247" s="452" t="s">
        <v>30</v>
      </c>
      <c r="D247" s="454">
        <v>80</v>
      </c>
      <c r="E247" s="452">
        <f t="shared" si="17"/>
        <v>0</v>
      </c>
      <c r="F247" s="452">
        <v>1</v>
      </c>
      <c r="G247" s="452" t="str">
        <f>Paramétrage!$A$274</f>
        <v>Ligne phosphorique 29 (IMACID)</v>
      </c>
      <c r="H247" s="452"/>
      <c r="I247" s="452"/>
      <c r="J247" s="454">
        <v>241</v>
      </c>
      <c r="K247" s="452"/>
      <c r="L247" s="457"/>
    </row>
    <row r="248" spans="1:12" ht="15" thickBot="1" x14ac:dyDescent="0.4">
      <c r="A248" s="456">
        <f>+B248*Paramétrage!$K$274</f>
        <v>0</v>
      </c>
      <c r="B248" s="452">
        <f>+Paramétrage!B274*Paramétrage!D274*Paramétrage!E274/1000</f>
        <v>55.250000000000007</v>
      </c>
      <c r="C248" s="452" t="s">
        <v>31</v>
      </c>
      <c r="D248" s="454">
        <v>80</v>
      </c>
      <c r="E248" s="452">
        <f>A248/(F248*L248)</f>
        <v>0</v>
      </c>
      <c r="F248" s="452">
        <v>1.84</v>
      </c>
      <c r="G248" s="452" t="str">
        <f>Paramétrage!$A$274</f>
        <v>Ligne phosphorique 29 (IMACID)</v>
      </c>
      <c r="H248" s="452"/>
      <c r="I248" s="452"/>
      <c r="J248" s="452">
        <v>242</v>
      </c>
      <c r="K248" s="452"/>
      <c r="L248" s="457">
        <v>0.98499999999999999</v>
      </c>
    </row>
    <row r="249" spans="1:12" x14ac:dyDescent="0.35">
      <c r="A249" s="456">
        <f>+B249*Paramétrage!H336</f>
        <v>0</v>
      </c>
      <c r="B249" s="452">
        <f>+Paramétrage!B336*Paramétrage!D336/1000</f>
        <v>16.666666666666668</v>
      </c>
      <c r="C249" s="452" t="s">
        <v>34</v>
      </c>
      <c r="D249" s="452">
        <v>81</v>
      </c>
      <c r="E249" s="452">
        <f>A249/(F249*L249)</f>
        <v>0</v>
      </c>
      <c r="F249" s="452">
        <v>1.28</v>
      </c>
      <c r="G249" s="452" t="str">
        <f>Paramétrage!A336</f>
        <v>Ligne phosphorique 54 IMACID (1)</v>
      </c>
      <c r="H249" s="452"/>
      <c r="I249" s="452"/>
      <c r="J249" s="454">
        <v>243</v>
      </c>
      <c r="K249" s="452"/>
      <c r="L249" s="457">
        <v>0.98499999999999999</v>
      </c>
    </row>
    <row r="250" spans="1:12" ht="15" thickBot="1" x14ac:dyDescent="0.4">
      <c r="A250" s="456">
        <f>+B250*Paramétrage!H337</f>
        <v>0</v>
      </c>
      <c r="B250" s="452">
        <f>+Paramétrage!B337*Paramétrage!D337/1000</f>
        <v>16.666666666666668</v>
      </c>
      <c r="C250" s="452" t="s">
        <v>34</v>
      </c>
      <c r="D250" s="452">
        <v>82</v>
      </c>
      <c r="E250" s="452">
        <f>A250/(F250*L250)</f>
        <v>0</v>
      </c>
      <c r="F250" s="452">
        <v>1.28</v>
      </c>
      <c r="G250" s="452" t="str">
        <f>Paramétrage!A337</f>
        <v>Ligne phosphorique 54 IMACID (2)</v>
      </c>
      <c r="H250" s="452"/>
      <c r="I250" s="452"/>
      <c r="J250" s="452">
        <v>244</v>
      </c>
      <c r="K250" s="452"/>
      <c r="L250" s="457">
        <v>0.98499999999999999</v>
      </c>
    </row>
    <row r="251" spans="1:12" ht="15" thickBot="1" x14ac:dyDescent="0.4">
      <c r="A251" s="456">
        <f>+B251*Paramétrage!H338</f>
        <v>0</v>
      </c>
      <c r="B251" s="452">
        <f>+Paramétrage!B338*Paramétrage!D338/1000</f>
        <v>16.666666666666668</v>
      </c>
      <c r="C251" s="459" t="s">
        <v>34</v>
      </c>
      <c r="D251" s="452">
        <v>83</v>
      </c>
      <c r="E251" s="459">
        <f>A251/(F251*L251)</f>
        <v>0</v>
      </c>
      <c r="F251" s="459">
        <v>1.28</v>
      </c>
      <c r="G251" s="452" t="str">
        <f>Paramétrage!A338</f>
        <v>Ligne phosphorique 54 IMACID (3)</v>
      </c>
      <c r="H251" s="459"/>
      <c r="I251" s="459"/>
      <c r="J251" s="454">
        <v>245</v>
      </c>
      <c r="K251" s="459"/>
      <c r="L251" s="460">
        <v>0.98499999999999999</v>
      </c>
    </row>
  </sheetData>
  <mergeCells count="1">
    <mergeCell ref="K78:K126"/>
  </mergeCells>
  <pageMargins left="0.7" right="0.7" top="0.75" bottom="0.75" header="0.3" footer="0.3"/>
  <pageSetup paperSize="9" orientation="portrait" horizontalDpi="4294967293" verticalDpi="0" r:id="rId1"/>
  <customProperties>
    <customPr name="LastActive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P171"/>
  <sheetViews>
    <sheetView topLeftCell="A78" zoomScale="99" zoomScaleNormal="99" workbookViewId="0">
      <selection activeCell="A86" sqref="A86"/>
    </sheetView>
  </sheetViews>
  <sheetFormatPr baseColWidth="10" defaultRowHeight="14.5" x14ac:dyDescent="0.35"/>
  <cols>
    <col min="1" max="1" width="11.453125" customWidth="1"/>
    <col min="2" max="2" width="11.453125" style="1" customWidth="1"/>
    <col min="3" max="3" width="26.1796875" customWidth="1"/>
    <col min="7" max="7" width="34.1796875" customWidth="1"/>
    <col min="8" max="8" width="17.26953125" customWidth="1"/>
    <col min="9" max="10" width="15.1796875" customWidth="1"/>
  </cols>
  <sheetData>
    <row r="1" spans="1:10" x14ac:dyDescent="0.35">
      <c r="A1" s="81">
        <f>B1*Paramétrage!K222</f>
        <v>0</v>
      </c>
      <c r="B1" s="81">
        <f>B4*Paramétrage!$AB$227</f>
        <v>1.0464488636363638</v>
      </c>
      <c r="C1" s="134" t="s">
        <v>4</v>
      </c>
      <c r="D1" s="133">
        <v>1</v>
      </c>
      <c r="E1" s="135">
        <f>A1/F1</f>
        <v>0</v>
      </c>
      <c r="F1" s="133">
        <v>1</v>
      </c>
      <c r="G1" s="135" t="str">
        <f>Paramétrage!A222</f>
        <v>Ligne sulfurique 1 (A)</v>
      </c>
      <c r="H1">
        <f>VLOOKUP(G1,[0]!INITIALISATION_RM,2,FALSE)</f>
        <v>0</v>
      </c>
      <c r="J1" s="132" t="s">
        <v>299</v>
      </c>
    </row>
    <row r="2" spans="1:10" x14ac:dyDescent="0.35">
      <c r="A2" s="81">
        <f>B2*Paramétrage!K222</f>
        <v>0</v>
      </c>
      <c r="B2" s="81">
        <f>B4*Paramétrage!$AB$228</f>
        <v>6.6250000000000003E-2</v>
      </c>
      <c r="C2" s="136" t="s">
        <v>5</v>
      </c>
      <c r="D2" s="135">
        <v>1</v>
      </c>
      <c r="E2" s="135">
        <f>A2/F2</f>
        <v>0</v>
      </c>
      <c r="F2" s="135">
        <v>1</v>
      </c>
      <c r="G2" s="135" t="str">
        <f>G1</f>
        <v>Ligne sulfurique 1 (A)</v>
      </c>
      <c r="J2" s="132" t="s">
        <v>300</v>
      </c>
    </row>
    <row r="3" spans="1:10" x14ac:dyDescent="0.35">
      <c r="A3" s="81">
        <f>B3*Paramétrage!K222</f>
        <v>0</v>
      </c>
      <c r="B3" s="81">
        <f>B4*Paramétrage!$AB$235</f>
        <v>1.5056818181818183E-6</v>
      </c>
      <c r="C3" s="136" t="s">
        <v>6</v>
      </c>
      <c r="D3" s="135">
        <v>1</v>
      </c>
      <c r="E3" s="135">
        <f>A3/F3</f>
        <v>0</v>
      </c>
      <c r="F3" s="135">
        <v>1</v>
      </c>
      <c r="G3" s="135" t="str">
        <f>G2</f>
        <v>Ligne sulfurique 1 (A)</v>
      </c>
      <c r="J3" s="132" t="s">
        <v>298</v>
      </c>
    </row>
    <row r="4" spans="1:10" s="1" customFormat="1" x14ac:dyDescent="0.35">
      <c r="A4" s="81">
        <f>B4*Paramétrage!K222</f>
        <v>0</v>
      </c>
      <c r="B4" s="163">
        <f>Paramétrage!D222*Paramétrage!B222/1000</f>
        <v>16.5625</v>
      </c>
      <c r="C4" s="137" t="s">
        <v>7</v>
      </c>
      <c r="D4" s="81">
        <v>1</v>
      </c>
      <c r="E4" s="81">
        <f>+A4/(F4*H4)</f>
        <v>0</v>
      </c>
      <c r="F4" s="81">
        <v>1.84</v>
      </c>
      <c r="G4" s="135" t="str">
        <f>G3</f>
        <v>Ligne sulfurique 1 (A)</v>
      </c>
      <c r="H4" s="1">
        <v>0.98499999999999999</v>
      </c>
      <c r="I4" s="1">
        <f>Paramétrage!K222</f>
        <v>0</v>
      </c>
      <c r="J4" s="162" t="s">
        <v>297</v>
      </c>
    </row>
    <row r="5" spans="1:10" x14ac:dyDescent="0.35">
      <c r="A5" s="81">
        <f>B5*Paramétrage!K222</f>
        <v>0</v>
      </c>
      <c r="B5" s="81">
        <f>B4*Paramétrage!$AB$248</f>
        <v>21.079545454545453</v>
      </c>
      <c r="C5" s="136" t="s">
        <v>8</v>
      </c>
      <c r="D5" s="135">
        <v>1</v>
      </c>
      <c r="E5" s="135">
        <f>A5/F5</f>
        <v>0</v>
      </c>
      <c r="F5" s="135">
        <v>1</v>
      </c>
      <c r="G5" s="135" t="str">
        <f>G4</f>
        <v>Ligne sulfurique 1 (A)</v>
      </c>
    </row>
    <row r="6" spans="1:10" ht="15" thickBot="1" x14ac:dyDescent="0.4">
      <c r="A6" s="81">
        <f>B6*Paramétrage!K222</f>
        <v>0</v>
      </c>
      <c r="B6" s="81">
        <f>B4*Paramétrage!$AB$226</f>
        <v>45.17045454545454</v>
      </c>
      <c r="C6" s="136" t="s">
        <v>3</v>
      </c>
      <c r="D6" s="135">
        <v>1</v>
      </c>
      <c r="E6" s="135">
        <f>A6/F6</f>
        <v>0</v>
      </c>
      <c r="F6" s="135">
        <v>1</v>
      </c>
      <c r="G6" s="135" t="str">
        <f>G5</f>
        <v>Ligne sulfurique 1 (A)</v>
      </c>
    </row>
    <row r="7" spans="1:10" x14ac:dyDescent="0.35">
      <c r="A7" s="271">
        <f>B7*Paramétrage!K223</f>
        <v>0</v>
      </c>
      <c r="B7" s="249">
        <f>B10*Paramétrage!$AB$227</f>
        <v>1.0464488636363638</v>
      </c>
      <c r="C7" s="134" t="s">
        <v>4</v>
      </c>
      <c r="D7" s="133">
        <v>2</v>
      </c>
      <c r="E7" s="133">
        <f>A7/F7</f>
        <v>0</v>
      </c>
      <c r="F7" s="133">
        <v>1</v>
      </c>
      <c r="G7" s="135" t="str">
        <f>Paramétrage!A223</f>
        <v>Ligne sulfurique 2 (B)</v>
      </c>
    </row>
    <row r="8" spans="1:10" x14ac:dyDescent="0.35">
      <c r="A8" s="273">
        <f>B8*Paramétrage!K223</f>
        <v>0</v>
      </c>
      <c r="B8" s="81">
        <f>B10*Paramétrage!$AB$228</f>
        <v>6.6250000000000003E-2</v>
      </c>
      <c r="C8" s="136" t="s">
        <v>5</v>
      </c>
      <c r="D8" s="135">
        <v>2</v>
      </c>
      <c r="E8" s="135">
        <f>A8/F8</f>
        <v>0</v>
      </c>
      <c r="F8" s="135">
        <v>1</v>
      </c>
      <c r="G8" s="135" t="str">
        <f>G7</f>
        <v>Ligne sulfurique 2 (B)</v>
      </c>
    </row>
    <row r="9" spans="1:10" x14ac:dyDescent="0.35">
      <c r="A9" s="273">
        <f>B9*Paramétrage!K223</f>
        <v>0</v>
      </c>
      <c r="B9" s="81">
        <f>B10*Paramétrage!$AB$235</f>
        <v>1.5056818181818183E-6</v>
      </c>
      <c r="C9" s="136" t="s">
        <v>6</v>
      </c>
      <c r="D9" s="135">
        <v>2</v>
      </c>
      <c r="E9" s="135">
        <f>A9/F9</f>
        <v>0</v>
      </c>
      <c r="F9" s="135">
        <v>1</v>
      </c>
      <c r="G9" s="135" t="str">
        <f>G8</f>
        <v>Ligne sulfurique 2 (B)</v>
      </c>
    </row>
    <row r="10" spans="1:10" s="1" customFormat="1" x14ac:dyDescent="0.35">
      <c r="A10" s="273">
        <f>B10*Paramétrage!K223</f>
        <v>0</v>
      </c>
      <c r="B10" s="81">
        <f>Paramétrage!D223*Paramétrage!B223/1000</f>
        <v>16.5625</v>
      </c>
      <c r="C10" s="137" t="s">
        <v>7</v>
      </c>
      <c r="D10" s="81">
        <v>2</v>
      </c>
      <c r="E10" s="81">
        <f>+A10/(F10*H10)</f>
        <v>0</v>
      </c>
      <c r="F10" s="81">
        <v>1.84</v>
      </c>
      <c r="G10" s="135" t="str">
        <f>G9</f>
        <v>Ligne sulfurique 2 (B)</v>
      </c>
      <c r="H10" s="1">
        <v>0.98499999999999999</v>
      </c>
    </row>
    <row r="11" spans="1:10" x14ac:dyDescent="0.35">
      <c r="A11" s="273">
        <f>B11*Paramétrage!K223</f>
        <v>0</v>
      </c>
      <c r="B11" s="81">
        <f>B10*Paramétrage!$AB$248</f>
        <v>21.079545454545453</v>
      </c>
      <c r="C11" s="136" t="s">
        <v>8</v>
      </c>
      <c r="D11" s="135">
        <v>2</v>
      </c>
      <c r="E11" s="135">
        <f>A11/F11</f>
        <v>0</v>
      </c>
      <c r="F11" s="135">
        <v>1</v>
      </c>
      <c r="G11" s="135" t="str">
        <f>G10</f>
        <v>Ligne sulfurique 2 (B)</v>
      </c>
    </row>
    <row r="12" spans="1:10" ht="15" thickBot="1" x14ac:dyDescent="0.4">
      <c r="A12" s="275">
        <f>B12*Paramétrage!K223</f>
        <v>0</v>
      </c>
      <c r="B12" s="204">
        <f>B10*Paramétrage!$AB$226</f>
        <v>45.17045454545454</v>
      </c>
      <c r="C12" s="139" t="s">
        <v>3</v>
      </c>
      <c r="D12" s="138">
        <v>2</v>
      </c>
      <c r="E12" s="138">
        <f>A12/F12</f>
        <v>0</v>
      </c>
      <c r="F12" s="138">
        <v>1</v>
      </c>
      <c r="G12" s="135" t="str">
        <f>G11</f>
        <v>Ligne sulfurique 2 (B)</v>
      </c>
    </row>
    <row r="13" spans="1:10" x14ac:dyDescent="0.35">
      <c r="A13" s="81">
        <f>B13*Paramétrage!K224</f>
        <v>0</v>
      </c>
      <c r="B13" s="81">
        <f>B16*Paramétrage!$AB$227</f>
        <v>1.0464488636363638</v>
      </c>
      <c r="C13" s="17" t="s">
        <v>4</v>
      </c>
      <c r="D13" s="16">
        <f t="shared" ref="D13:D36" si="0">1+D7</f>
        <v>3</v>
      </c>
      <c r="E13" s="135">
        <f>A13/F13</f>
        <v>0</v>
      </c>
      <c r="F13" s="16">
        <v>1</v>
      </c>
      <c r="G13" s="135" t="str">
        <f>Paramétrage!A224</f>
        <v>Ligne sulfurique 3 (E)</v>
      </c>
    </row>
    <row r="14" spans="1:10" x14ac:dyDescent="0.35">
      <c r="A14" s="81">
        <f>B14*Paramétrage!K224</f>
        <v>0</v>
      </c>
      <c r="B14" s="81">
        <f>B16*Paramétrage!$AB$228</f>
        <v>6.6250000000000003E-2</v>
      </c>
      <c r="C14" s="17" t="s">
        <v>5</v>
      </c>
      <c r="D14" s="16">
        <f t="shared" si="0"/>
        <v>3</v>
      </c>
      <c r="E14" s="135">
        <f>A14/F14</f>
        <v>0</v>
      </c>
      <c r="F14" s="16">
        <v>1</v>
      </c>
      <c r="G14" s="135" t="str">
        <f>G13</f>
        <v>Ligne sulfurique 3 (E)</v>
      </c>
    </row>
    <row r="15" spans="1:10" x14ac:dyDescent="0.35">
      <c r="A15" s="81">
        <f>B15*Paramétrage!K224</f>
        <v>0</v>
      </c>
      <c r="B15" s="81">
        <f>B16*Paramétrage!$AB$235</f>
        <v>1.5056818181818183E-6</v>
      </c>
      <c r="C15" s="17" t="s">
        <v>6</v>
      </c>
      <c r="D15" s="16">
        <f t="shared" si="0"/>
        <v>3</v>
      </c>
      <c r="E15" s="135">
        <f>A15/F15</f>
        <v>0</v>
      </c>
      <c r="F15" s="16">
        <v>1</v>
      </c>
      <c r="G15" s="135" t="str">
        <f>G14</f>
        <v>Ligne sulfurique 3 (E)</v>
      </c>
    </row>
    <row r="16" spans="1:10" s="1" customFormat="1" x14ac:dyDescent="0.35">
      <c r="A16" s="81">
        <f>B16*Paramétrage!K224</f>
        <v>0</v>
      </c>
      <c r="B16" s="1">
        <f>Paramétrage!D224*Paramétrage!B224/1000</f>
        <v>16.5625</v>
      </c>
      <c r="C16" s="124" t="s">
        <v>7</v>
      </c>
      <c r="D16" s="1">
        <f t="shared" si="0"/>
        <v>3</v>
      </c>
      <c r="E16" s="1">
        <f>+A16/(F16*H16)</f>
        <v>0</v>
      </c>
      <c r="F16" s="1">
        <v>1.84</v>
      </c>
      <c r="G16" s="135" t="str">
        <f>G15</f>
        <v>Ligne sulfurique 3 (E)</v>
      </c>
      <c r="H16" s="1">
        <v>0.98499999999999999</v>
      </c>
    </row>
    <row r="17" spans="1:11" x14ac:dyDescent="0.35">
      <c r="A17" s="81">
        <f>B17*Paramétrage!K224</f>
        <v>0</v>
      </c>
      <c r="B17" s="81">
        <f>B16*Paramétrage!$AB$248</f>
        <v>21.079545454545453</v>
      </c>
      <c r="C17" s="17" t="s">
        <v>8</v>
      </c>
      <c r="D17" s="16">
        <f t="shared" si="0"/>
        <v>3</v>
      </c>
      <c r="E17" s="135">
        <f>A17/F17</f>
        <v>0</v>
      </c>
      <c r="F17" s="16">
        <v>1</v>
      </c>
      <c r="G17" s="135" t="str">
        <f>G16</f>
        <v>Ligne sulfurique 3 (E)</v>
      </c>
    </row>
    <row r="18" spans="1:11" ht="15" thickBot="1" x14ac:dyDescent="0.4">
      <c r="A18" s="81">
        <f>B18*Paramétrage!K224</f>
        <v>0</v>
      </c>
      <c r="B18" s="81">
        <f>B16*Paramétrage!$AB$226</f>
        <v>45.17045454545454</v>
      </c>
      <c r="C18" s="17" t="s">
        <v>3</v>
      </c>
      <c r="D18" s="16">
        <f t="shared" si="0"/>
        <v>3</v>
      </c>
      <c r="E18" s="135">
        <f>A18/F18</f>
        <v>0</v>
      </c>
      <c r="F18" s="16">
        <v>1</v>
      </c>
      <c r="G18" s="135" t="str">
        <f>G17</f>
        <v>Ligne sulfurique 3 (E)</v>
      </c>
    </row>
    <row r="19" spans="1:11" x14ac:dyDescent="0.35">
      <c r="A19" s="271">
        <f>B19*Paramétrage!K225</f>
        <v>0</v>
      </c>
      <c r="B19" s="249">
        <f>B22*Paramétrage!$AB$227</f>
        <v>1.0464488636363638</v>
      </c>
      <c r="C19" s="134" t="s">
        <v>4</v>
      </c>
      <c r="D19" s="133">
        <f t="shared" si="0"/>
        <v>4</v>
      </c>
      <c r="E19" s="133">
        <f>A19/F19</f>
        <v>0</v>
      </c>
      <c r="F19" s="133">
        <v>1</v>
      </c>
      <c r="G19" s="272" t="str">
        <f>Paramétrage!A225</f>
        <v>Ligne sulfurique 4 (X)</v>
      </c>
    </row>
    <row r="20" spans="1:11" x14ac:dyDescent="0.35">
      <c r="A20" s="273">
        <f>B20*Paramétrage!K225</f>
        <v>0</v>
      </c>
      <c r="B20" s="81">
        <f>B22*Paramétrage!$AB$228</f>
        <v>6.6250000000000003E-2</v>
      </c>
      <c r="C20" s="136" t="s">
        <v>5</v>
      </c>
      <c r="D20" s="135">
        <f t="shared" si="0"/>
        <v>4</v>
      </c>
      <c r="E20" s="135">
        <f>A20/F20</f>
        <v>0</v>
      </c>
      <c r="F20" s="135">
        <v>1</v>
      </c>
      <c r="G20" s="274" t="str">
        <f>G19</f>
        <v>Ligne sulfurique 4 (X)</v>
      </c>
    </row>
    <row r="21" spans="1:11" x14ac:dyDescent="0.35">
      <c r="A21" s="273">
        <f>B21*Paramétrage!K225</f>
        <v>0</v>
      </c>
      <c r="B21" s="81">
        <f>B22*Paramétrage!$AB$235</f>
        <v>1.5056818181818183E-6</v>
      </c>
      <c r="C21" s="136" t="s">
        <v>6</v>
      </c>
      <c r="D21" s="135">
        <f t="shared" si="0"/>
        <v>4</v>
      </c>
      <c r="E21" s="135">
        <f>A21/F21</f>
        <v>0</v>
      </c>
      <c r="F21" s="135">
        <v>1</v>
      </c>
      <c r="G21" s="274" t="str">
        <f>G20</f>
        <v>Ligne sulfurique 4 (X)</v>
      </c>
    </row>
    <row r="22" spans="1:11" s="1" customFormat="1" x14ac:dyDescent="0.35">
      <c r="A22" s="273">
        <f>B22*Paramétrage!K225</f>
        <v>0</v>
      </c>
      <c r="B22" s="81">
        <f>Paramétrage!D225*Paramétrage!B225/1000</f>
        <v>16.5625</v>
      </c>
      <c r="C22" s="137" t="s">
        <v>7</v>
      </c>
      <c r="D22" s="81">
        <f t="shared" si="0"/>
        <v>4</v>
      </c>
      <c r="E22" s="81">
        <f>+A22/(F22*H22)</f>
        <v>0</v>
      </c>
      <c r="F22" s="81">
        <v>1.84</v>
      </c>
      <c r="G22" s="274" t="str">
        <f>G21</f>
        <v>Ligne sulfurique 4 (X)</v>
      </c>
      <c r="H22" s="1">
        <v>0.98499999999999999</v>
      </c>
    </row>
    <row r="23" spans="1:11" x14ac:dyDescent="0.35">
      <c r="A23" s="273">
        <f>B23*Paramétrage!K225</f>
        <v>0</v>
      </c>
      <c r="B23" s="81">
        <f>B22*Paramétrage!$AB$248</f>
        <v>21.079545454545453</v>
      </c>
      <c r="C23" s="136" t="s">
        <v>8</v>
      </c>
      <c r="D23" s="135">
        <f t="shared" si="0"/>
        <v>4</v>
      </c>
      <c r="E23" s="135">
        <f>A23/F23</f>
        <v>0</v>
      </c>
      <c r="F23" s="135">
        <v>1</v>
      </c>
      <c r="G23" s="274" t="str">
        <f>G22</f>
        <v>Ligne sulfurique 4 (X)</v>
      </c>
      <c r="H23" s="8" t="s">
        <v>227</v>
      </c>
      <c r="I23" s="8"/>
      <c r="J23" s="8"/>
      <c r="K23" s="8">
        <v>15840</v>
      </c>
    </row>
    <row r="24" spans="1:11" ht="15" thickBot="1" x14ac:dyDescent="0.4">
      <c r="A24" s="275">
        <f>B24*Paramétrage!K225</f>
        <v>0</v>
      </c>
      <c r="B24" s="204">
        <f>B22*Paramétrage!$AB$226</f>
        <v>45.17045454545454</v>
      </c>
      <c r="C24" s="139" t="s">
        <v>3</v>
      </c>
      <c r="D24" s="138">
        <f t="shared" si="0"/>
        <v>4</v>
      </c>
      <c r="E24" s="138">
        <f>A24/F24</f>
        <v>0</v>
      </c>
      <c r="F24" s="138">
        <v>1</v>
      </c>
      <c r="G24" s="274" t="str">
        <f>G23</f>
        <v>Ligne sulfurique 4 (X)</v>
      </c>
    </row>
    <row r="25" spans="1:11" x14ac:dyDescent="0.35">
      <c r="A25" s="81">
        <f>B25*Paramétrage!K226</f>
        <v>0</v>
      </c>
      <c r="B25" s="81">
        <f>B28*Paramétrage!$AB$227</f>
        <v>1.0464488636363638</v>
      </c>
      <c r="C25" s="136" t="s">
        <v>4</v>
      </c>
      <c r="D25" s="135">
        <f t="shared" si="0"/>
        <v>5</v>
      </c>
      <c r="E25" s="135">
        <f>A25/F25</f>
        <v>0</v>
      </c>
      <c r="F25" s="135">
        <v>1</v>
      </c>
      <c r="G25" s="135" t="str">
        <f>Paramétrage!A226</f>
        <v>Ligne sulfurique 5 (Y)</v>
      </c>
    </row>
    <row r="26" spans="1:11" x14ac:dyDescent="0.35">
      <c r="A26" s="81">
        <f>B26*Paramétrage!K226</f>
        <v>0</v>
      </c>
      <c r="B26" s="81">
        <f>B28*Paramétrage!$AB$228</f>
        <v>6.6250000000000003E-2</v>
      </c>
      <c r="C26" s="136" t="s">
        <v>5</v>
      </c>
      <c r="D26" s="135">
        <f t="shared" si="0"/>
        <v>5</v>
      </c>
      <c r="E26" s="135">
        <f>A26/F26</f>
        <v>0</v>
      </c>
      <c r="F26" s="135">
        <v>1</v>
      </c>
      <c r="G26" s="135" t="str">
        <f>G25</f>
        <v>Ligne sulfurique 5 (Y)</v>
      </c>
    </row>
    <row r="27" spans="1:11" x14ac:dyDescent="0.35">
      <c r="A27" s="81">
        <f>B27*Paramétrage!K226</f>
        <v>0</v>
      </c>
      <c r="B27" s="81">
        <f>B28*Paramétrage!$AB$235</f>
        <v>1.5056818181818183E-6</v>
      </c>
      <c r="C27" s="136" t="s">
        <v>6</v>
      </c>
      <c r="D27" s="135">
        <f t="shared" si="0"/>
        <v>5</v>
      </c>
      <c r="E27" s="135">
        <f>A27/F27</f>
        <v>0</v>
      </c>
      <c r="F27" s="135">
        <v>1</v>
      </c>
      <c r="G27" s="135" t="str">
        <f>G26</f>
        <v>Ligne sulfurique 5 (Y)</v>
      </c>
    </row>
    <row r="28" spans="1:11" s="1" customFormat="1" x14ac:dyDescent="0.35">
      <c r="A28" s="81">
        <f>B28*Paramétrage!K226</f>
        <v>0</v>
      </c>
      <c r="B28" s="81">
        <f>Paramétrage!D226*Paramétrage!B226/1000</f>
        <v>16.5625</v>
      </c>
      <c r="C28" s="137" t="s">
        <v>7</v>
      </c>
      <c r="D28" s="81">
        <f t="shared" si="0"/>
        <v>5</v>
      </c>
      <c r="E28" s="81">
        <f>+A28/(F28*H28)</f>
        <v>0</v>
      </c>
      <c r="F28" s="81">
        <v>1.84</v>
      </c>
      <c r="G28" s="135" t="str">
        <f>G27</f>
        <v>Ligne sulfurique 5 (Y)</v>
      </c>
      <c r="H28" s="1">
        <v>0.98499999999999999</v>
      </c>
    </row>
    <row r="29" spans="1:11" x14ac:dyDescent="0.35">
      <c r="A29" s="81">
        <f>B29*Paramétrage!K226</f>
        <v>0</v>
      </c>
      <c r="B29" s="81">
        <f>B28*Paramétrage!$AB$248</f>
        <v>21.079545454545453</v>
      </c>
      <c r="C29" s="136" t="s">
        <v>8</v>
      </c>
      <c r="D29" s="135">
        <f t="shared" si="0"/>
        <v>5</v>
      </c>
      <c r="E29" s="135">
        <f>A29/F29</f>
        <v>0</v>
      </c>
      <c r="F29" s="135">
        <v>1</v>
      </c>
      <c r="G29" s="135" t="str">
        <f>G28</f>
        <v>Ligne sulfurique 5 (Y)</v>
      </c>
    </row>
    <row r="30" spans="1:11" ht="15" thickBot="1" x14ac:dyDescent="0.4">
      <c r="A30" s="81">
        <f>B30*Paramétrage!K226</f>
        <v>0</v>
      </c>
      <c r="B30" s="204">
        <f>B28*Paramétrage!$AB$226</f>
        <v>45.17045454545454</v>
      </c>
      <c r="C30" s="139" t="s">
        <v>3</v>
      </c>
      <c r="D30" s="138">
        <f t="shared" si="0"/>
        <v>5</v>
      </c>
      <c r="E30" s="135">
        <f>A30/F30</f>
        <v>0</v>
      </c>
      <c r="F30" s="138">
        <v>1</v>
      </c>
      <c r="G30" s="135" t="str">
        <f>G29</f>
        <v>Ligne sulfurique 5 (Y)</v>
      </c>
    </row>
    <row r="31" spans="1:11" x14ac:dyDescent="0.35">
      <c r="A31" s="81">
        <f>B31*Paramétrage!K227</f>
        <v>0</v>
      </c>
      <c r="B31" s="249">
        <f>B34*Paramétrage!$AB$227</f>
        <v>1.0464488636363638</v>
      </c>
      <c r="C31" s="134" t="s">
        <v>4</v>
      </c>
      <c r="D31" s="133">
        <f t="shared" si="0"/>
        <v>6</v>
      </c>
      <c r="E31" s="133">
        <f>A31/F31</f>
        <v>0</v>
      </c>
      <c r="F31" s="133">
        <v>1</v>
      </c>
      <c r="G31" s="135" t="str">
        <f>Paramétrage!A227</f>
        <v>Ligne sulfurique 6 (Z)</v>
      </c>
    </row>
    <row r="32" spans="1:11" x14ac:dyDescent="0.35">
      <c r="A32" s="81">
        <f>B32*Paramétrage!K227</f>
        <v>0</v>
      </c>
      <c r="B32" s="81">
        <f>B34*Paramétrage!$AB$228</f>
        <v>6.6250000000000003E-2</v>
      </c>
      <c r="C32" s="136" t="s">
        <v>5</v>
      </c>
      <c r="D32" s="135">
        <f t="shared" si="0"/>
        <v>6</v>
      </c>
      <c r="E32" s="135">
        <f>A32/F32</f>
        <v>0</v>
      </c>
      <c r="F32" s="135">
        <v>1</v>
      </c>
      <c r="G32" s="135" t="str">
        <f>G31</f>
        <v>Ligne sulfurique 6 (Z)</v>
      </c>
    </row>
    <row r="33" spans="1:13" x14ac:dyDescent="0.35">
      <c r="A33" s="81">
        <f>B33*Paramétrage!K227</f>
        <v>0</v>
      </c>
      <c r="B33" s="81">
        <f>B34*Paramétrage!$AB$235</f>
        <v>1.5056818181818183E-6</v>
      </c>
      <c r="C33" s="136" t="s">
        <v>6</v>
      </c>
      <c r="D33" s="135">
        <f t="shared" si="0"/>
        <v>6</v>
      </c>
      <c r="E33" s="135">
        <f>A33/F33</f>
        <v>0</v>
      </c>
      <c r="F33" s="135">
        <v>1</v>
      </c>
      <c r="G33" s="135" t="str">
        <f>G32</f>
        <v>Ligne sulfurique 6 (Z)</v>
      </c>
    </row>
    <row r="34" spans="1:13" s="1" customFormat="1" x14ac:dyDescent="0.35">
      <c r="A34" s="81">
        <f>B34*Paramétrage!K227</f>
        <v>0</v>
      </c>
      <c r="B34" s="81">
        <f>Paramétrage!D227*Paramétrage!B227/1000</f>
        <v>16.5625</v>
      </c>
      <c r="C34" s="137" t="s">
        <v>7</v>
      </c>
      <c r="D34" s="81">
        <f t="shared" si="0"/>
        <v>6</v>
      </c>
      <c r="E34" s="81">
        <f>+A34/(F34*H34)</f>
        <v>0</v>
      </c>
      <c r="F34" s="81">
        <v>1.84</v>
      </c>
      <c r="G34" s="135" t="str">
        <f>G33</f>
        <v>Ligne sulfurique 6 (Z)</v>
      </c>
      <c r="H34" s="1">
        <v>0.98499999999999999</v>
      </c>
    </row>
    <row r="35" spans="1:13" x14ac:dyDescent="0.35">
      <c r="A35" s="81">
        <f>B35*Paramétrage!K227</f>
        <v>0</v>
      </c>
      <c r="B35" s="81">
        <f>B34*Paramétrage!$AB$248</f>
        <v>21.079545454545453</v>
      </c>
      <c r="C35" s="136" t="s">
        <v>8</v>
      </c>
      <c r="D35" s="135">
        <f t="shared" si="0"/>
        <v>6</v>
      </c>
      <c r="E35" s="135">
        <f>A35/F35</f>
        <v>0</v>
      </c>
      <c r="F35" s="135">
        <v>1</v>
      </c>
      <c r="G35" s="135" t="str">
        <f>G34</f>
        <v>Ligne sulfurique 6 (Z)</v>
      </c>
    </row>
    <row r="36" spans="1:13" ht="15" customHeight="1" thickBot="1" x14ac:dyDescent="0.4">
      <c r="A36" s="81">
        <f>B36*Paramétrage!K227</f>
        <v>0</v>
      </c>
      <c r="B36" s="204">
        <f>B34*Paramétrage!$AB$226</f>
        <v>45.17045454545454</v>
      </c>
      <c r="C36" s="139" t="s">
        <v>3</v>
      </c>
      <c r="D36" s="138">
        <f t="shared" si="0"/>
        <v>6</v>
      </c>
      <c r="E36" s="135">
        <f>A36/F36</f>
        <v>0</v>
      </c>
      <c r="F36" s="138">
        <v>1</v>
      </c>
      <c r="G36" s="135" t="str">
        <f>G35</f>
        <v>Ligne sulfurique 6 (Z)</v>
      </c>
    </row>
    <row r="37" spans="1:13" x14ac:dyDescent="0.35">
      <c r="A37" s="81">
        <f>B37*Paramétrage!K251</f>
        <v>0</v>
      </c>
      <c r="B37" s="250">
        <f>Paramétrage!D251*Paramétrage!B251/1000</f>
        <v>143.67816091954023</v>
      </c>
      <c r="C37" s="120" t="s">
        <v>34</v>
      </c>
      <c r="D37" s="119">
        <v>7</v>
      </c>
      <c r="E37" s="119">
        <f>A37/(F37*H37)</f>
        <v>0</v>
      </c>
      <c r="F37" s="119">
        <v>1.28</v>
      </c>
      <c r="G37" s="119" t="str">
        <f>Paramétrage!A251</f>
        <v>Ligne phosphorique 29 1 (AB)</v>
      </c>
      <c r="H37">
        <v>0.28999999999999998</v>
      </c>
      <c r="L37" s="27" t="s">
        <v>235</v>
      </c>
    </row>
    <row r="38" spans="1:13" x14ac:dyDescent="0.35">
      <c r="A38" s="81">
        <f>B38*Paramétrage!K251</f>
        <v>0</v>
      </c>
      <c r="B38" s="250">
        <f>B37*Paramétrage!H251</f>
        <v>208.33333333333334</v>
      </c>
      <c r="C38" s="120" t="s">
        <v>35</v>
      </c>
      <c r="D38" s="119">
        <v>7</v>
      </c>
      <c r="E38" s="119">
        <f>A38/F38</f>
        <v>0</v>
      </c>
      <c r="F38" s="119">
        <v>1</v>
      </c>
      <c r="G38" s="119" t="str">
        <f>G37</f>
        <v>Ligne phosphorique 29 1 (AB)</v>
      </c>
      <c r="L38" t="s">
        <v>228</v>
      </c>
      <c r="M38">
        <v>23280.48</v>
      </c>
    </row>
    <row r="39" spans="1:13" x14ac:dyDescent="0.35">
      <c r="A39" s="81">
        <f>B39*Paramétrage!K252</f>
        <v>0</v>
      </c>
      <c r="B39" s="250">
        <f>Paramétrage!D252*Paramétrage!B252/1000</f>
        <v>143.67816091954023</v>
      </c>
      <c r="C39" s="122" t="s">
        <v>34</v>
      </c>
      <c r="D39" s="121">
        <f>+D37+1</f>
        <v>8</v>
      </c>
      <c r="E39" s="119">
        <f>A39/(F39*H39)</f>
        <v>0</v>
      </c>
      <c r="F39" s="121">
        <v>1.28</v>
      </c>
      <c r="G39" s="119" t="str">
        <f>Paramétrage!A252</f>
        <v>Ligne phosphorique 29 2 (CD)</v>
      </c>
      <c r="H39">
        <v>0.28999999999999998</v>
      </c>
    </row>
    <row r="40" spans="1:13" x14ac:dyDescent="0.35">
      <c r="A40" s="81">
        <f>B40*Paramétrage!K252</f>
        <v>0</v>
      </c>
      <c r="B40" s="250">
        <f>B39*Paramétrage!H252</f>
        <v>208.33333333333334</v>
      </c>
      <c r="C40" s="122" t="s">
        <v>35</v>
      </c>
      <c r="D40" s="121">
        <f t="shared" ref="D40:D54" si="1">+D38+1</f>
        <v>8</v>
      </c>
      <c r="E40" s="119">
        <f>A40/F40</f>
        <v>0</v>
      </c>
      <c r="F40" s="121">
        <v>1</v>
      </c>
      <c r="G40" s="119" t="str">
        <f t="shared" ref="G40:G50" si="2">G39</f>
        <v>Ligne phosphorique 29 2 (CD)</v>
      </c>
    </row>
    <row r="41" spans="1:13" x14ac:dyDescent="0.35">
      <c r="A41" s="81">
        <f>B41*Paramétrage!K253</f>
        <v>0</v>
      </c>
      <c r="B41" s="250">
        <f>Paramétrage!D253*Paramétrage!B253/1000</f>
        <v>143.67816091954023</v>
      </c>
      <c r="C41" s="118" t="s">
        <v>34</v>
      </c>
      <c r="D41" s="123">
        <f t="shared" si="1"/>
        <v>9</v>
      </c>
      <c r="E41" s="119">
        <f>A41/(F41*H41)</f>
        <v>0</v>
      </c>
      <c r="F41" s="123">
        <v>1.28</v>
      </c>
      <c r="G41" s="119" t="str">
        <f>Paramétrage!A253</f>
        <v>Ligne phosphorique 29 3 (XY)</v>
      </c>
      <c r="H41">
        <v>0.28999999999999998</v>
      </c>
    </row>
    <row r="42" spans="1:13" x14ac:dyDescent="0.35">
      <c r="A42" s="81">
        <f>B42*Paramétrage!K253</f>
        <v>0</v>
      </c>
      <c r="B42" s="250">
        <f>B41*Paramétrage!H253</f>
        <v>208.33333333333334</v>
      </c>
      <c r="C42" s="118" t="s">
        <v>35</v>
      </c>
      <c r="D42" s="123">
        <f t="shared" si="1"/>
        <v>9</v>
      </c>
      <c r="E42" s="119">
        <f>A42/F42</f>
        <v>0</v>
      </c>
      <c r="F42" s="123">
        <v>1</v>
      </c>
      <c r="G42" s="119" t="str">
        <f t="shared" si="2"/>
        <v>Ligne phosphorique 29 3 (XY)</v>
      </c>
    </row>
    <row r="43" spans="1:13" x14ac:dyDescent="0.35">
      <c r="A43" s="81">
        <f>B43*Paramétrage!K254</f>
        <v>0</v>
      </c>
      <c r="B43" s="250">
        <f>Paramétrage!D254*Paramétrage!B254/1000</f>
        <v>79.022988505747136</v>
      </c>
      <c r="C43" s="122" t="s">
        <v>34</v>
      </c>
      <c r="D43" s="121">
        <f t="shared" si="1"/>
        <v>10</v>
      </c>
      <c r="E43" s="119">
        <f>A43/(F43*H43)</f>
        <v>0</v>
      </c>
      <c r="F43" s="121">
        <v>1.28</v>
      </c>
      <c r="G43" s="119" t="str">
        <f>Paramétrage!A254</f>
        <v>Ligne phosphorique 29 4 (Z)</v>
      </c>
      <c r="H43">
        <v>0.28999999999999998</v>
      </c>
    </row>
    <row r="44" spans="1:13" x14ac:dyDescent="0.35">
      <c r="A44" s="81">
        <f>B44*Paramétrage!K254</f>
        <v>0</v>
      </c>
      <c r="B44" s="250">
        <f>B43*Paramétrage!H254</f>
        <v>114.58333333333334</v>
      </c>
      <c r="C44" s="122" t="s">
        <v>35</v>
      </c>
      <c r="D44" s="121">
        <f t="shared" si="1"/>
        <v>10</v>
      </c>
      <c r="E44" s="119">
        <f>A44/F44</f>
        <v>0</v>
      </c>
      <c r="F44" s="121">
        <v>1</v>
      </c>
      <c r="G44" s="119" t="str">
        <f t="shared" si="2"/>
        <v>Ligne phosphorique 29 4 (Z)</v>
      </c>
    </row>
    <row r="45" spans="1:13" x14ac:dyDescent="0.35">
      <c r="A45" s="81">
        <f>B45*Paramétrage!K255</f>
        <v>0</v>
      </c>
      <c r="B45" s="250">
        <f>Paramétrage!D255*Paramétrage!B255/1000</f>
        <v>107.75862068965517</v>
      </c>
      <c r="C45" s="118" t="s">
        <v>34</v>
      </c>
      <c r="D45" s="2">
        <f t="shared" si="1"/>
        <v>11</v>
      </c>
      <c r="E45" s="119">
        <f>A45/(F45*H45)</f>
        <v>0</v>
      </c>
      <c r="F45" s="2">
        <v>1.28</v>
      </c>
      <c r="G45" s="119" t="str">
        <f>Paramétrage!A255</f>
        <v>Ligne phosphorique 29 5 (U)</v>
      </c>
      <c r="H45">
        <v>0.28999999999999998</v>
      </c>
    </row>
    <row r="46" spans="1:13" x14ac:dyDescent="0.35">
      <c r="A46" s="81">
        <f>B46*Paramétrage!K255</f>
        <v>0</v>
      </c>
      <c r="B46" s="250">
        <f>B45*Paramétrage!H255</f>
        <v>156.25</v>
      </c>
      <c r="C46" s="118" t="s">
        <v>35</v>
      </c>
      <c r="D46" s="2">
        <f t="shared" si="1"/>
        <v>11</v>
      </c>
      <c r="E46" s="119">
        <f>A46/F46</f>
        <v>0</v>
      </c>
      <c r="F46" s="2">
        <v>1</v>
      </c>
      <c r="G46" s="119" t="str">
        <f t="shared" si="2"/>
        <v>Ligne phosphorique 29 5 (U)</v>
      </c>
    </row>
    <row r="47" spans="1:13" x14ac:dyDescent="0.35">
      <c r="A47" s="81">
        <f>B47*Paramétrage!K256</f>
        <v>0</v>
      </c>
      <c r="B47" s="250">
        <f>Paramétrage!D256*Paramétrage!B256/1000</f>
        <v>143.67816091954023</v>
      </c>
      <c r="C47" s="122" t="s">
        <v>34</v>
      </c>
      <c r="D47" s="121">
        <f t="shared" si="1"/>
        <v>12</v>
      </c>
      <c r="E47" s="119">
        <f>A47/(F47*H47)</f>
        <v>0</v>
      </c>
      <c r="F47" s="121">
        <v>1.28</v>
      </c>
      <c r="G47" s="119" t="str">
        <f>Paramétrage!A256</f>
        <v>Ligne phosphorique 29 6 (E)</v>
      </c>
      <c r="H47">
        <v>0.28999999999999998</v>
      </c>
    </row>
    <row r="48" spans="1:13" x14ac:dyDescent="0.35">
      <c r="A48" s="81">
        <f>B48*Paramétrage!K256</f>
        <v>0</v>
      </c>
      <c r="B48" s="250">
        <f>B47*Paramétrage!H256</f>
        <v>208.33333333333334</v>
      </c>
      <c r="C48" s="122" t="s">
        <v>35</v>
      </c>
      <c r="D48" s="121">
        <f t="shared" si="1"/>
        <v>12</v>
      </c>
      <c r="E48" s="119">
        <f>A48/F48</f>
        <v>0</v>
      </c>
      <c r="F48" s="121">
        <v>1</v>
      </c>
      <c r="G48" s="119" t="str">
        <f t="shared" si="2"/>
        <v>Ligne phosphorique 29 6 (E)</v>
      </c>
    </row>
    <row r="49" spans="1:16" x14ac:dyDescent="0.35">
      <c r="A49" s="81">
        <f>B49*Paramétrage!K274</f>
        <v>0</v>
      </c>
      <c r="B49" s="250">
        <f>Paramétrage!D274*Paramétrage!B274/1000</f>
        <v>62.500000000000007</v>
      </c>
      <c r="C49" s="118" t="s">
        <v>34</v>
      </c>
      <c r="D49" s="2">
        <f t="shared" si="1"/>
        <v>13</v>
      </c>
      <c r="E49" s="119">
        <f>A49/(F49*H49)</f>
        <v>0</v>
      </c>
      <c r="F49" s="2">
        <v>1.28</v>
      </c>
      <c r="G49" s="119" t="str">
        <f>Paramétrage!A274</f>
        <v>Ligne phosphorique 29 (IMACID)</v>
      </c>
      <c r="H49">
        <v>0.28999999999999998</v>
      </c>
    </row>
    <row r="50" spans="1:16" x14ac:dyDescent="0.35">
      <c r="A50" s="81">
        <f>B50*Paramétrage!K274</f>
        <v>0</v>
      </c>
      <c r="B50" s="250">
        <f>B49*Paramétrage!H274</f>
        <v>90.625000000000014</v>
      </c>
      <c r="C50" s="118" t="s">
        <v>35</v>
      </c>
      <c r="D50" s="2">
        <f t="shared" si="1"/>
        <v>13</v>
      </c>
      <c r="E50" s="119">
        <f>A50/F50</f>
        <v>0</v>
      </c>
      <c r="F50" s="2">
        <v>1</v>
      </c>
      <c r="G50" s="119" t="str">
        <f t="shared" si="2"/>
        <v>Ligne phosphorique 29 (IMACID)</v>
      </c>
      <c r="N50">
        <f>12*1000/60</f>
        <v>200</v>
      </c>
    </row>
    <row r="51" spans="1:16" x14ac:dyDescent="0.35">
      <c r="A51" s="94"/>
      <c r="B51" s="316">
        <f>Paramétrage!D275*Paramétrage!B275/1000</f>
        <v>0</v>
      </c>
      <c r="C51" s="317" t="s">
        <v>34</v>
      </c>
      <c r="D51" s="318">
        <f t="shared" si="1"/>
        <v>14</v>
      </c>
      <c r="E51" s="316">
        <f>A51/(F51*H51)</f>
        <v>0</v>
      </c>
      <c r="F51" s="318">
        <v>1.28</v>
      </c>
      <c r="G51" s="318" t="s">
        <v>32</v>
      </c>
      <c r="H51" s="8">
        <v>0.28999999999999998</v>
      </c>
      <c r="N51">
        <f>10*1000/60</f>
        <v>166.66666666666666</v>
      </c>
    </row>
    <row r="52" spans="1:16" x14ac:dyDescent="0.35">
      <c r="A52" s="94"/>
      <c r="B52" s="316">
        <f>B51*Paramétrage!H275</f>
        <v>0</v>
      </c>
      <c r="C52" s="317" t="s">
        <v>35</v>
      </c>
      <c r="D52" s="318">
        <f t="shared" si="1"/>
        <v>14</v>
      </c>
      <c r="E52" s="316">
        <f>A52/F52</f>
        <v>0</v>
      </c>
      <c r="F52" s="318">
        <v>1</v>
      </c>
      <c r="G52" s="318" t="s">
        <v>32</v>
      </c>
      <c r="H52" s="8"/>
    </row>
    <row r="53" spans="1:16" x14ac:dyDescent="0.35">
      <c r="A53" s="94"/>
      <c r="B53" s="316">
        <f>Paramétrage!D276*Paramétrage!B276/1000</f>
        <v>0</v>
      </c>
      <c r="C53" s="319" t="s">
        <v>34</v>
      </c>
      <c r="D53" s="8">
        <f t="shared" si="1"/>
        <v>15</v>
      </c>
      <c r="E53" s="316">
        <f>A53/(F53*H53)</f>
        <v>0</v>
      </c>
      <c r="F53" s="8">
        <v>1.28</v>
      </c>
      <c r="G53" s="8" t="s">
        <v>33</v>
      </c>
      <c r="H53" s="8">
        <v>0.28999999999999998</v>
      </c>
    </row>
    <row r="54" spans="1:16" x14ac:dyDescent="0.35">
      <c r="A54" s="94"/>
      <c r="B54" s="316">
        <f>B53*Paramétrage!H276</f>
        <v>0</v>
      </c>
      <c r="C54" s="319" t="s">
        <v>35</v>
      </c>
      <c r="D54" s="8">
        <f t="shared" si="1"/>
        <v>15</v>
      </c>
      <c r="E54" s="316">
        <f>A54/F54</f>
        <v>0</v>
      </c>
      <c r="F54" s="8">
        <v>1</v>
      </c>
      <c r="G54" s="8" t="s">
        <v>33</v>
      </c>
      <c r="H54" s="8"/>
    </row>
    <row r="55" spans="1:16" x14ac:dyDescent="0.35">
      <c r="A55" s="81">
        <f>B55*Paramétrage!H281</f>
        <v>0</v>
      </c>
      <c r="B55" s="1">
        <f>Paramétrage!D281*Paramétrage!B281/1000</f>
        <v>19.290123456790123</v>
      </c>
      <c r="C55" s="18" t="s">
        <v>57</v>
      </c>
      <c r="D55" s="14">
        <v>16</v>
      </c>
      <c r="E55" s="14">
        <f>+A55/(F55*H55)</f>
        <v>0</v>
      </c>
      <c r="F55" s="14">
        <v>1.66</v>
      </c>
      <c r="G55" s="14" t="str">
        <f>Paramétrage!A281</f>
        <v>Ligne phosphorique 54 1</v>
      </c>
      <c r="H55">
        <v>0.54</v>
      </c>
    </row>
    <row r="56" spans="1:16" x14ac:dyDescent="0.35">
      <c r="A56" s="81">
        <f>B56*Paramétrage!H282</f>
        <v>0</v>
      </c>
      <c r="B56" s="1">
        <f>Paramétrage!D282*Paramétrage!B282/1000</f>
        <v>19.290123456790123</v>
      </c>
      <c r="C56" s="18" t="s">
        <v>57</v>
      </c>
      <c r="D56" s="14">
        <v>17</v>
      </c>
      <c r="E56" s="14">
        <f t="shared" ref="E56:E74" si="3">+A56/(F56*H56)</f>
        <v>0</v>
      </c>
      <c r="F56" s="14">
        <v>1.66</v>
      </c>
      <c r="G56" s="14" t="str">
        <f>Paramétrage!A282</f>
        <v>Ligne phosphorique 54 2</v>
      </c>
      <c r="H56">
        <v>0.54</v>
      </c>
      <c r="P56" t="s">
        <v>89</v>
      </c>
    </row>
    <row r="57" spans="1:16" x14ac:dyDescent="0.35">
      <c r="A57" s="81">
        <f>B57*Paramétrage!H283</f>
        <v>0</v>
      </c>
      <c r="B57" s="1">
        <f>Paramétrage!D283*Paramétrage!B283/1000</f>
        <v>19.290123456790123</v>
      </c>
      <c r="C57" s="18" t="s">
        <v>57</v>
      </c>
      <c r="D57" s="14">
        <v>18</v>
      </c>
      <c r="E57" s="14">
        <f t="shared" si="3"/>
        <v>0</v>
      </c>
      <c r="F57" s="14">
        <v>1.66</v>
      </c>
      <c r="G57" s="14" t="str">
        <f>Paramétrage!A283</f>
        <v>Ligne phosphorique 54 3</v>
      </c>
      <c r="H57">
        <v>0.54</v>
      </c>
      <c r="P57">
        <f>4800/20</f>
        <v>240</v>
      </c>
    </row>
    <row r="58" spans="1:16" x14ac:dyDescent="0.35">
      <c r="A58" s="81">
        <f>B58*Paramétrage!H284</f>
        <v>0</v>
      </c>
      <c r="B58" s="1">
        <f>Paramétrage!D284*Paramétrage!B284/1000</f>
        <v>19.290123456790123</v>
      </c>
      <c r="C58" s="18" t="s">
        <v>57</v>
      </c>
      <c r="D58" s="14">
        <v>19</v>
      </c>
      <c r="E58" s="14">
        <f t="shared" si="3"/>
        <v>0</v>
      </c>
      <c r="F58" s="14">
        <v>1.66</v>
      </c>
      <c r="G58" s="14" t="str">
        <f>Paramétrage!A284</f>
        <v>Ligne phosphorique 54 4</v>
      </c>
      <c r="H58">
        <v>0.54</v>
      </c>
      <c r="P58">
        <f>10*1000/60</f>
        <v>166.66666666666666</v>
      </c>
    </row>
    <row r="59" spans="1:16" x14ac:dyDescent="0.35">
      <c r="A59" s="81">
        <f>B59*Paramétrage!H285</f>
        <v>0</v>
      </c>
      <c r="B59" s="1">
        <f>Paramétrage!D285*Paramétrage!B285/1000</f>
        <v>19.290123456790123</v>
      </c>
      <c r="C59" s="18" t="s">
        <v>57</v>
      </c>
      <c r="D59" s="14">
        <v>20</v>
      </c>
      <c r="E59" s="14">
        <f t="shared" si="3"/>
        <v>0</v>
      </c>
      <c r="F59" s="14">
        <v>1.66</v>
      </c>
      <c r="G59" s="14" t="str">
        <f>Paramétrage!A285</f>
        <v>Ligne phosphorique 54 5</v>
      </c>
      <c r="H59">
        <v>0.54</v>
      </c>
      <c r="N59">
        <f>16*1000/60</f>
        <v>266.66666666666669</v>
      </c>
    </row>
    <row r="60" spans="1:16" x14ac:dyDescent="0.35">
      <c r="A60" s="81">
        <f>B60*Paramétrage!H286</f>
        <v>0</v>
      </c>
      <c r="B60" s="1">
        <f>Paramétrage!D286*Paramétrage!B286/1000</f>
        <v>19.290123456790123</v>
      </c>
      <c r="C60" s="18" t="s">
        <v>57</v>
      </c>
      <c r="D60" s="14">
        <v>21</v>
      </c>
      <c r="E60" s="14">
        <f t="shared" si="3"/>
        <v>0</v>
      </c>
      <c r="F60" s="14">
        <v>1.66</v>
      </c>
      <c r="G60" s="14" t="str">
        <f>Paramétrage!A286</f>
        <v>Ligne phosphorique 54 6</v>
      </c>
      <c r="H60">
        <v>0.54</v>
      </c>
    </row>
    <row r="61" spans="1:16" x14ac:dyDescent="0.35">
      <c r="A61" s="81">
        <f>B61*Paramétrage!H287</f>
        <v>0</v>
      </c>
      <c r="B61" s="1">
        <f>Paramétrage!D287*Paramétrage!B287/1000</f>
        <v>19.290123456790123</v>
      </c>
      <c r="C61" s="18" t="s">
        <v>57</v>
      </c>
      <c r="D61" s="14">
        <v>22</v>
      </c>
      <c r="E61" s="14">
        <f t="shared" si="3"/>
        <v>0</v>
      </c>
      <c r="F61" s="14">
        <v>1.66</v>
      </c>
      <c r="G61" s="14" t="str">
        <f>Paramétrage!A287</f>
        <v>Ligne phosphorique 54 7</v>
      </c>
      <c r="H61">
        <v>0.54</v>
      </c>
    </row>
    <row r="62" spans="1:16" x14ac:dyDescent="0.35">
      <c r="A62" s="81">
        <f>B62*Paramétrage!H288</f>
        <v>0</v>
      </c>
      <c r="B62" s="1">
        <f>Paramétrage!D288*Paramétrage!B288/1000</f>
        <v>19.290123456790123</v>
      </c>
      <c r="C62" s="18" t="s">
        <v>57</v>
      </c>
      <c r="D62" s="14">
        <v>23</v>
      </c>
      <c r="E62" s="14">
        <f t="shared" si="3"/>
        <v>0</v>
      </c>
      <c r="F62" s="14">
        <v>1.66</v>
      </c>
      <c r="G62" s="14" t="str">
        <f>Paramétrage!A288</f>
        <v>Ligne phosphorique 54 8</v>
      </c>
      <c r="H62">
        <v>0.54</v>
      </c>
    </row>
    <row r="63" spans="1:16" x14ac:dyDescent="0.35">
      <c r="A63" s="81">
        <f>B63*Paramétrage!H289</f>
        <v>0</v>
      </c>
      <c r="B63" s="1">
        <f>Paramétrage!D289*Paramétrage!B289/1000</f>
        <v>19.290123456790123</v>
      </c>
      <c r="C63" s="18" t="s">
        <v>57</v>
      </c>
      <c r="D63" s="14">
        <v>24</v>
      </c>
      <c r="E63" s="14">
        <f t="shared" si="3"/>
        <v>0</v>
      </c>
      <c r="F63" s="14">
        <v>1.66</v>
      </c>
      <c r="G63" s="14" t="str">
        <f>Paramétrage!A289</f>
        <v>Ligne phosphorique 54 9</v>
      </c>
      <c r="H63">
        <v>0.54</v>
      </c>
    </row>
    <row r="64" spans="1:16" x14ac:dyDescent="0.35">
      <c r="A64" s="81">
        <f>B64*Paramétrage!H290</f>
        <v>0</v>
      </c>
      <c r="B64" s="1">
        <f>Paramétrage!D290*Paramétrage!B290/1000</f>
        <v>19.290123456790123</v>
      </c>
      <c r="C64" s="18" t="s">
        <v>57</v>
      </c>
      <c r="D64" s="14">
        <v>25</v>
      </c>
      <c r="E64" s="14">
        <f t="shared" si="3"/>
        <v>0</v>
      </c>
      <c r="F64" s="14">
        <v>1.66</v>
      </c>
      <c r="G64" s="14" t="str">
        <f>Paramétrage!A290</f>
        <v>Ligne phosphorique 54 10</v>
      </c>
      <c r="H64">
        <v>0.54</v>
      </c>
    </row>
    <row r="65" spans="1:10" x14ac:dyDescent="0.35">
      <c r="A65" s="81">
        <f>B65*Paramétrage!H291</f>
        <v>0</v>
      </c>
      <c r="B65" s="1">
        <f>Paramétrage!D291*Paramétrage!B291/1000</f>
        <v>19.290123456790123</v>
      </c>
      <c r="C65" s="18" t="s">
        <v>57</v>
      </c>
      <c r="D65" s="14">
        <v>26</v>
      </c>
      <c r="E65" s="14">
        <f t="shared" si="3"/>
        <v>0</v>
      </c>
      <c r="F65" s="14">
        <v>1.66</v>
      </c>
      <c r="G65" s="14" t="str">
        <f>Paramétrage!A291</f>
        <v>Ligne phosphorique 54 11</v>
      </c>
      <c r="H65">
        <v>0.54</v>
      </c>
    </row>
    <row r="66" spans="1:10" x14ac:dyDescent="0.35">
      <c r="A66" s="81">
        <f>B66*Paramétrage!H292</f>
        <v>0</v>
      </c>
      <c r="B66" s="1">
        <f>Paramétrage!D292*Paramétrage!B292/1000</f>
        <v>19.290123456790123</v>
      </c>
      <c r="C66" s="18" t="s">
        <v>57</v>
      </c>
      <c r="D66" s="14">
        <v>27</v>
      </c>
      <c r="E66" s="14">
        <f t="shared" si="3"/>
        <v>0</v>
      </c>
      <c r="F66" s="14">
        <v>1.66</v>
      </c>
      <c r="G66" s="14" t="str">
        <f>Paramétrage!A292</f>
        <v>Ligne phosphorique 54 12</v>
      </c>
      <c r="H66">
        <v>0.54</v>
      </c>
    </row>
    <row r="67" spans="1:10" x14ac:dyDescent="0.35">
      <c r="A67" s="81">
        <f>B67*Paramétrage!H293</f>
        <v>0</v>
      </c>
      <c r="B67" s="1">
        <f>Paramétrage!D293*Paramétrage!B293/1000</f>
        <v>19.290123456790123</v>
      </c>
      <c r="C67" s="18" t="s">
        <v>57</v>
      </c>
      <c r="D67" s="14">
        <v>28</v>
      </c>
      <c r="E67" s="14">
        <f t="shared" si="3"/>
        <v>0</v>
      </c>
      <c r="F67" s="14">
        <v>1.66</v>
      </c>
      <c r="G67" s="14" t="str">
        <f>Paramétrage!A293</f>
        <v>Ligne phosphorique 54 13</v>
      </c>
      <c r="H67">
        <v>0.54</v>
      </c>
    </row>
    <row r="68" spans="1:10" x14ac:dyDescent="0.35">
      <c r="A68" s="81">
        <f>B68*Paramétrage!H294</f>
        <v>0</v>
      </c>
      <c r="B68" s="1">
        <f>Paramétrage!D294*Paramétrage!B294/1000</f>
        <v>19.290123456790123</v>
      </c>
      <c r="C68" s="18" t="s">
        <v>57</v>
      </c>
      <c r="D68" s="14">
        <v>29</v>
      </c>
      <c r="E68" s="14">
        <f t="shared" si="3"/>
        <v>0</v>
      </c>
      <c r="F68" s="14">
        <v>1.66</v>
      </c>
      <c r="G68" s="14" t="str">
        <f>Paramétrage!A294</f>
        <v>Ligne phosphorique 54 14</v>
      </c>
      <c r="H68">
        <v>0.54</v>
      </c>
    </row>
    <row r="69" spans="1:10" x14ac:dyDescent="0.35">
      <c r="A69" s="81">
        <f>B69*Paramétrage!H295</f>
        <v>0</v>
      </c>
      <c r="B69" s="1">
        <f>Paramétrage!D295*Paramétrage!B295/1000</f>
        <v>19.290123456790123</v>
      </c>
      <c r="C69" s="18" t="s">
        <v>57</v>
      </c>
      <c r="D69" s="14">
        <v>30</v>
      </c>
      <c r="E69" s="14">
        <f t="shared" si="3"/>
        <v>0</v>
      </c>
      <c r="F69" s="14">
        <v>1.66</v>
      </c>
      <c r="G69" s="14" t="str">
        <f>Paramétrage!A295</f>
        <v>Ligne phosphorique 54 15</v>
      </c>
      <c r="H69">
        <v>0.54</v>
      </c>
    </row>
    <row r="70" spans="1:10" x14ac:dyDescent="0.35">
      <c r="A70" s="81">
        <f>B70*Paramétrage!H296</f>
        <v>0</v>
      </c>
      <c r="B70" s="1">
        <f>Paramétrage!D296*Paramétrage!B296/1000</f>
        <v>19.290123456790123</v>
      </c>
      <c r="C70" s="18" t="s">
        <v>57</v>
      </c>
      <c r="D70" s="14">
        <v>31</v>
      </c>
      <c r="E70" s="14">
        <f t="shared" si="3"/>
        <v>0</v>
      </c>
      <c r="F70" s="14">
        <v>1.66</v>
      </c>
      <c r="G70" s="14" t="str">
        <f>Paramétrage!A296</f>
        <v>Ligne phosphorique 54 16</v>
      </c>
      <c r="H70">
        <v>0.54</v>
      </c>
    </row>
    <row r="71" spans="1:10" x14ac:dyDescent="0.35">
      <c r="A71" s="81">
        <f>B71*Paramétrage!H297</f>
        <v>0</v>
      </c>
      <c r="B71" s="1">
        <f>Paramétrage!D297*Paramétrage!B297/1000</f>
        <v>21.219135802469136</v>
      </c>
      <c r="C71" s="18" t="s">
        <v>57</v>
      </c>
      <c r="D71" s="14">
        <v>32</v>
      </c>
      <c r="E71" s="14">
        <f t="shared" si="3"/>
        <v>0</v>
      </c>
      <c r="F71" s="14">
        <v>1.66</v>
      </c>
      <c r="G71" s="14" t="str">
        <f>Paramétrage!A297</f>
        <v>Ligne phosphorique 54 17</v>
      </c>
      <c r="H71">
        <v>0.54</v>
      </c>
    </row>
    <row r="72" spans="1:10" x14ac:dyDescent="0.35">
      <c r="A72" s="81">
        <f>B72*Paramétrage!H298</f>
        <v>0</v>
      </c>
      <c r="B72" s="1">
        <f>Paramétrage!D298*Paramétrage!B298/1000</f>
        <v>21.219135802469136</v>
      </c>
      <c r="C72" s="18" t="s">
        <v>57</v>
      </c>
      <c r="D72" s="14">
        <v>33</v>
      </c>
      <c r="E72" s="14">
        <f t="shared" si="3"/>
        <v>0</v>
      </c>
      <c r="F72" s="14">
        <v>1.66</v>
      </c>
      <c r="G72" s="14" t="str">
        <f>Paramétrage!A298</f>
        <v>Ligne phosphorique 54 18</v>
      </c>
      <c r="H72">
        <v>0.54</v>
      </c>
    </row>
    <row r="73" spans="1:10" x14ac:dyDescent="0.35">
      <c r="A73" s="81">
        <f>B73*Paramétrage!H299</f>
        <v>0</v>
      </c>
      <c r="B73" s="1">
        <f>Paramétrage!D299*Paramétrage!B299/1000</f>
        <v>21.219135802469136</v>
      </c>
      <c r="C73" s="18" t="s">
        <v>57</v>
      </c>
      <c r="D73" s="14">
        <v>34</v>
      </c>
      <c r="E73" s="14">
        <f t="shared" si="3"/>
        <v>0</v>
      </c>
      <c r="F73" s="14">
        <v>1.66</v>
      </c>
      <c r="G73" s="14" t="str">
        <f>Paramétrage!A299</f>
        <v>Ligne phosphorique 54 19</v>
      </c>
      <c r="H73">
        <v>0.54</v>
      </c>
    </row>
    <row r="74" spans="1:10" x14ac:dyDescent="0.35">
      <c r="A74" s="81">
        <f>B74*Paramétrage!H300</f>
        <v>0</v>
      </c>
      <c r="B74" s="1">
        <f>Paramétrage!D300*Paramétrage!B300/1000</f>
        <v>21.219135802469136</v>
      </c>
      <c r="C74" s="18" t="s">
        <v>57</v>
      </c>
      <c r="D74" s="14">
        <v>35</v>
      </c>
      <c r="E74" s="14">
        <f t="shared" si="3"/>
        <v>0</v>
      </c>
      <c r="F74" s="14">
        <v>1.66</v>
      </c>
      <c r="G74" s="14" t="str">
        <f>Paramétrage!A300</f>
        <v>Ligne phosphorique 54 20</v>
      </c>
      <c r="H74">
        <v>0.54</v>
      </c>
    </row>
    <row r="75" spans="1:10" x14ac:dyDescent="0.35">
      <c r="A75" s="81">
        <f>B75*VLOOKUP(G75,[0]!INITIALISATION_RM,2,FALSE)</f>
        <v>0</v>
      </c>
      <c r="B75" s="1">
        <v>0</v>
      </c>
      <c r="C75" s="20" t="s">
        <v>88</v>
      </c>
      <c r="D75" s="19">
        <v>36</v>
      </c>
      <c r="E75" s="19">
        <f t="shared" ref="E75:E81" si="4">+A75/(F75*1000)</f>
        <v>0</v>
      </c>
      <c r="F75" s="19">
        <v>1</v>
      </c>
      <c r="G75" s="246" t="str">
        <f>Paramétrage!A105</f>
        <v>Ligne engrais 107 A</v>
      </c>
      <c r="H75" s="632" t="s">
        <v>236</v>
      </c>
      <c r="I75" s="27"/>
      <c r="J75" s="27"/>
    </row>
    <row r="76" spans="1:10" x14ac:dyDescent="0.35">
      <c r="A76" s="81">
        <f>B76*VLOOKUP(G76,[0]!INITIALISATION_RM,2,FALSE)</f>
        <v>0</v>
      </c>
      <c r="B76" s="1">
        <v>0</v>
      </c>
      <c r="C76" s="20" t="s">
        <v>88</v>
      </c>
      <c r="D76" s="19">
        <v>37</v>
      </c>
      <c r="E76" s="19">
        <f t="shared" si="4"/>
        <v>0</v>
      </c>
      <c r="F76" s="19">
        <v>1</v>
      </c>
      <c r="G76" s="246" t="str">
        <f>Paramétrage!A106</f>
        <v>Ligne engrais 107 B</v>
      </c>
      <c r="H76" s="632"/>
    </row>
    <row r="77" spans="1:10" x14ac:dyDescent="0.35">
      <c r="A77" s="81">
        <f>B77*VLOOKUP(G77,[0]!INITIALISATION_RM,2,FALSE)</f>
        <v>0</v>
      </c>
      <c r="B77" s="1">
        <v>0</v>
      </c>
      <c r="C77" s="20" t="s">
        <v>88</v>
      </c>
      <c r="D77" s="19">
        <v>38</v>
      </c>
      <c r="E77" s="19">
        <f t="shared" si="4"/>
        <v>0</v>
      </c>
      <c r="F77" s="19">
        <v>1</v>
      </c>
      <c r="G77" s="246" t="str">
        <f>Paramétrage!A107</f>
        <v>Ligne engrais 107 C</v>
      </c>
      <c r="H77" s="632"/>
    </row>
    <row r="78" spans="1:10" x14ac:dyDescent="0.35">
      <c r="A78" s="81">
        <f>B78*VLOOKUP(G78,[0]!INITIALISATION_RM,2,FALSE)</f>
        <v>0</v>
      </c>
      <c r="B78" s="1">
        <v>0</v>
      </c>
      <c r="C78" s="20" t="s">
        <v>88</v>
      </c>
      <c r="D78" s="19">
        <v>39</v>
      </c>
      <c r="E78" s="19">
        <f t="shared" si="4"/>
        <v>0</v>
      </c>
      <c r="F78" s="19">
        <v>1</v>
      </c>
      <c r="G78" s="246" t="str">
        <f>Paramétrage!A108</f>
        <v>Ligne engrais 07 A</v>
      </c>
      <c r="H78" s="632"/>
    </row>
    <row r="79" spans="1:10" x14ac:dyDescent="0.35">
      <c r="A79" s="81">
        <f>B79*VLOOKUP(G79,[0]!INITIALISATION_RM,2,FALSE)</f>
        <v>0</v>
      </c>
      <c r="B79" s="1">
        <v>0</v>
      </c>
      <c r="C79" s="20" t="s">
        <v>88</v>
      </c>
      <c r="D79" s="19">
        <v>40</v>
      </c>
      <c r="E79" s="19">
        <f t="shared" si="4"/>
        <v>0</v>
      </c>
      <c r="F79" s="19">
        <v>1</v>
      </c>
      <c r="G79" s="246" t="str">
        <f>Paramétrage!A109</f>
        <v>Ligne engrais 07 B</v>
      </c>
      <c r="H79" s="632"/>
    </row>
    <row r="80" spans="1:10" x14ac:dyDescent="0.35">
      <c r="A80" s="81">
        <f>B80*VLOOKUP(G80,[0]!INITIALISATION_RM,2,FALSE)</f>
        <v>0</v>
      </c>
      <c r="B80" s="1">
        <v>0</v>
      </c>
      <c r="C80" s="20" t="s">
        <v>88</v>
      </c>
      <c r="D80" s="19">
        <v>41</v>
      </c>
      <c r="E80" s="19">
        <f t="shared" si="4"/>
        <v>0</v>
      </c>
      <c r="F80" s="19">
        <v>1</v>
      </c>
      <c r="G80" s="246" t="str">
        <f>Paramétrage!A110</f>
        <v>Ligne engrais 07 C</v>
      </c>
      <c r="H80" s="632"/>
    </row>
    <row r="81" spans="1:11" x14ac:dyDescent="0.35">
      <c r="A81" s="81">
        <f>B81*VLOOKUP(G81,[0]!INITIALISATION_RM,2,FALSE)</f>
        <v>0</v>
      </c>
      <c r="B81" s="1">
        <v>0</v>
      </c>
      <c r="C81" s="20" t="s">
        <v>88</v>
      </c>
      <c r="D81" s="19">
        <v>42</v>
      </c>
      <c r="E81" s="19">
        <f t="shared" si="4"/>
        <v>0</v>
      </c>
      <c r="F81" s="19">
        <v>1</v>
      </c>
      <c r="G81" s="246" t="str">
        <f>Paramétrage!A111</f>
        <v>Ligne engrais 07 D</v>
      </c>
      <c r="H81" s="632"/>
    </row>
    <row r="82" spans="1:11" s="2" customFormat="1" ht="15" thickBot="1" x14ac:dyDescent="0.4">
      <c r="A82" s="137" t="s">
        <v>498</v>
      </c>
      <c r="C82" s="118"/>
      <c r="G82" s="30"/>
      <c r="H82" s="435"/>
    </row>
    <row r="83" spans="1:11" ht="18" customHeight="1" x14ac:dyDescent="0.35">
      <c r="A83" s="453">
        <f>+B83*Paramétrage!$K$235</f>
        <v>0</v>
      </c>
      <c r="B83" s="454">
        <v>1</v>
      </c>
      <c r="C83" s="495" t="s">
        <v>4</v>
      </c>
      <c r="D83" s="454">
        <v>43</v>
      </c>
      <c r="E83" s="454">
        <f>+A83/F83</f>
        <v>0</v>
      </c>
      <c r="F83" s="454">
        <v>1</v>
      </c>
      <c r="G83" s="454" t="str">
        <f>+Paramétrage!$A$235</f>
        <v>Ligne sulfurique (JFD)</v>
      </c>
      <c r="H83" s="496"/>
      <c r="I83" s="22"/>
      <c r="J83" s="22"/>
      <c r="K83" s="21"/>
    </row>
    <row r="84" spans="1:11" x14ac:dyDescent="0.35">
      <c r="A84" s="456">
        <f>+B84*Paramétrage!$K$235</f>
        <v>0</v>
      </c>
      <c r="B84" s="452">
        <v>1</v>
      </c>
      <c r="C84" s="492" t="s">
        <v>5</v>
      </c>
      <c r="D84" s="452">
        <v>43</v>
      </c>
      <c r="E84" s="452">
        <f t="shared" ref="E84:E90" si="5">+A84/F84</f>
        <v>0</v>
      </c>
      <c r="F84" s="452">
        <v>1</v>
      </c>
      <c r="G84" s="452" t="str">
        <f>+Paramétrage!$A$235</f>
        <v>Ligne sulfurique (JFD)</v>
      </c>
      <c r="H84" s="457"/>
    </row>
    <row r="85" spans="1:11" x14ac:dyDescent="0.35">
      <c r="A85" s="456">
        <f>+B85*Paramétrage!$K$235</f>
        <v>0</v>
      </c>
      <c r="B85" s="452">
        <v>1</v>
      </c>
      <c r="C85" s="492" t="s">
        <v>6</v>
      </c>
      <c r="D85" s="452">
        <v>43</v>
      </c>
      <c r="E85" s="452">
        <f t="shared" si="5"/>
        <v>0</v>
      </c>
      <c r="F85" s="452">
        <v>1</v>
      </c>
      <c r="G85" s="452" t="str">
        <f>+Paramétrage!$A$235</f>
        <v>Ligne sulfurique (JFD)</v>
      </c>
      <c r="H85" s="457"/>
    </row>
    <row r="86" spans="1:11" x14ac:dyDescent="0.35">
      <c r="A86" s="456">
        <f>+B86*Paramétrage!$K$235</f>
        <v>0</v>
      </c>
      <c r="B86" s="452">
        <f>Paramétrage!B235*Paramétrage!D235/1000</f>
        <v>26.25</v>
      </c>
      <c r="C86" s="492" t="s">
        <v>7</v>
      </c>
      <c r="D86" s="452">
        <v>43</v>
      </c>
      <c r="E86" s="452">
        <f>+A86/(F86*H86)</f>
        <v>0</v>
      </c>
      <c r="F86" s="452">
        <v>1.84</v>
      </c>
      <c r="G86" s="452" t="str">
        <f>+Paramétrage!$A$235</f>
        <v>Ligne sulfurique (JFD)</v>
      </c>
      <c r="H86" s="457">
        <v>0.98499999999999999</v>
      </c>
    </row>
    <row r="87" spans="1:11" x14ac:dyDescent="0.35">
      <c r="A87" s="456">
        <f>+B87*Paramétrage!$K$235</f>
        <v>0</v>
      </c>
      <c r="B87" s="452">
        <v>1</v>
      </c>
      <c r="C87" s="492" t="s">
        <v>8</v>
      </c>
      <c r="D87" s="452">
        <v>43</v>
      </c>
      <c r="E87" s="452">
        <f t="shared" si="5"/>
        <v>0</v>
      </c>
      <c r="F87" s="452">
        <v>1</v>
      </c>
      <c r="G87" s="452" t="str">
        <f>+Paramétrage!$A$235</f>
        <v>Ligne sulfurique (JFD)</v>
      </c>
      <c r="H87" s="457"/>
    </row>
    <row r="88" spans="1:11" x14ac:dyDescent="0.35">
      <c r="A88" s="456">
        <f>+B88*Paramétrage!$K$235</f>
        <v>0</v>
      </c>
      <c r="B88" s="452">
        <v>1</v>
      </c>
      <c r="C88" s="492" t="s">
        <v>3</v>
      </c>
      <c r="D88" s="452">
        <v>43</v>
      </c>
      <c r="E88" s="452">
        <f t="shared" si="5"/>
        <v>0</v>
      </c>
      <c r="F88" s="452">
        <v>1</v>
      </c>
      <c r="G88" s="452" t="str">
        <f>+Paramétrage!$A$235</f>
        <v>Ligne sulfurique (JFD)</v>
      </c>
      <c r="H88" s="457"/>
    </row>
    <row r="89" spans="1:11" x14ac:dyDescent="0.35">
      <c r="A89" s="456">
        <f>+B89*Paramétrage!K262</f>
        <v>0</v>
      </c>
      <c r="B89" s="452">
        <f>+Paramétrage!B262*Paramétrage!D262/1000</f>
        <v>62.500000000000007</v>
      </c>
      <c r="C89" s="493" t="s">
        <v>34</v>
      </c>
      <c r="D89" s="452">
        <v>44</v>
      </c>
      <c r="E89" s="452">
        <f>+A89/(F89*H89)</f>
        <v>0</v>
      </c>
      <c r="F89" s="494">
        <v>1.28</v>
      </c>
      <c r="G89" s="452" t="str">
        <f>Paramétrage!$A$262</f>
        <v>Ligne phosphorique 29 (JFD)</v>
      </c>
      <c r="H89" s="457">
        <v>0.28999999999999998</v>
      </c>
      <c r="I89" s="503">
        <v>2</v>
      </c>
      <c r="J89" s="469">
        <v>9</v>
      </c>
      <c r="K89" s="505">
        <v>26.25</v>
      </c>
    </row>
    <row r="90" spans="1:11" x14ac:dyDescent="0.35">
      <c r="A90" s="456">
        <f>+B90*Paramétrage!K262</f>
        <v>0</v>
      </c>
      <c r="B90" s="452">
        <v>1</v>
      </c>
      <c r="C90" s="493" t="s">
        <v>35</v>
      </c>
      <c r="D90" s="452">
        <v>44</v>
      </c>
      <c r="E90" s="452">
        <f t="shared" si="5"/>
        <v>0</v>
      </c>
      <c r="F90" s="494">
        <v>1</v>
      </c>
      <c r="G90" s="452" t="str">
        <f>Paramétrage!$A$262</f>
        <v>Ligne phosphorique 29 (JFD)</v>
      </c>
      <c r="H90" s="457"/>
      <c r="J90" s="469">
        <f>9+J89</f>
        <v>18</v>
      </c>
      <c r="K90">
        <f>+K89+26.25</f>
        <v>52.5</v>
      </c>
    </row>
    <row r="91" spans="1:11" x14ac:dyDescent="0.35">
      <c r="A91" s="456">
        <f>+B91*Paramétrage!H306</f>
        <v>0</v>
      </c>
      <c r="B91" s="452">
        <f>Paramétrage!B306*Paramétrage!D306/1000</f>
        <v>16.666666666666668</v>
      </c>
      <c r="C91" s="492" t="s">
        <v>57</v>
      </c>
      <c r="D91" s="452">
        <v>45</v>
      </c>
      <c r="E91" s="452">
        <f>+A91/(F91*H91)</f>
        <v>0</v>
      </c>
      <c r="F91" s="452">
        <v>1.66</v>
      </c>
      <c r="G91" s="452" t="str">
        <f>Paramétrage!A306</f>
        <v>Ligne phosphorique 54 JFD (1)</v>
      </c>
      <c r="H91" s="457">
        <v>0.54</v>
      </c>
      <c r="J91" s="469">
        <f>+J90+9</f>
        <v>27</v>
      </c>
      <c r="K91">
        <f>+K90+26.25</f>
        <v>78.75</v>
      </c>
    </row>
    <row r="92" spans="1:11" x14ac:dyDescent="0.35">
      <c r="A92" s="456">
        <f>+B92*Paramétrage!H307</f>
        <v>0</v>
      </c>
      <c r="B92" s="452">
        <f>Paramétrage!B307*Paramétrage!D307/1000</f>
        <v>16.666666666666668</v>
      </c>
      <c r="C92" s="492" t="s">
        <v>57</v>
      </c>
      <c r="D92" s="452">
        <v>46</v>
      </c>
      <c r="E92" s="452">
        <f>+A92/(F92*H92)</f>
        <v>0</v>
      </c>
      <c r="F92" s="452">
        <v>1.66</v>
      </c>
      <c r="G92" s="452" t="str">
        <f>Paramétrage!A307</f>
        <v>Ligne phosphorique 54 JFD (2)</v>
      </c>
      <c r="H92" s="457">
        <v>0.54</v>
      </c>
      <c r="J92" s="469">
        <f>9+J91</f>
        <v>36</v>
      </c>
      <c r="K92">
        <f>+K91+26.25</f>
        <v>105</v>
      </c>
    </row>
    <row r="93" spans="1:11" x14ac:dyDescent="0.35">
      <c r="A93" s="456">
        <f>+B93*Paramétrage!H308</f>
        <v>0</v>
      </c>
      <c r="B93" s="452">
        <f>Paramétrage!B308*Paramétrage!D308/1000</f>
        <v>16.666666666666668</v>
      </c>
      <c r="C93" s="492" t="s">
        <v>57</v>
      </c>
      <c r="D93" s="452">
        <v>47</v>
      </c>
      <c r="E93" s="452">
        <f>+A93/(F93*H93)</f>
        <v>0</v>
      </c>
      <c r="F93" s="452">
        <v>1.66</v>
      </c>
      <c r="G93" s="452" t="str">
        <f>Paramétrage!A308</f>
        <v>Ligne phosphorique 54 JFD (3)</v>
      </c>
      <c r="H93" s="457">
        <v>0.54</v>
      </c>
      <c r="J93" s="469">
        <f>+J92+9</f>
        <v>45</v>
      </c>
      <c r="K93">
        <f>+K92+26.25</f>
        <v>131.25</v>
      </c>
    </row>
    <row r="94" spans="1:11" ht="15" thickBot="1" x14ac:dyDescent="0.4">
      <c r="A94" s="458">
        <v>2</v>
      </c>
      <c r="B94" s="459">
        <v>0</v>
      </c>
      <c r="C94" s="497" t="s">
        <v>88</v>
      </c>
      <c r="D94" s="459">
        <v>48</v>
      </c>
      <c r="E94" s="459"/>
      <c r="F94" s="459"/>
      <c r="G94" s="459" t="str">
        <f>+Paramétrage!H105</f>
        <v>Ligne JFD d'engrais</v>
      </c>
      <c r="H94" s="460"/>
      <c r="J94" s="469">
        <f t="shared" ref="J94:J100" si="6">9+J93</f>
        <v>54</v>
      </c>
      <c r="K94" s="1">
        <f>+K93+26.25</f>
        <v>157.5</v>
      </c>
    </row>
    <row r="95" spans="1:11" ht="15" thickBot="1" x14ac:dyDescent="0.4">
      <c r="A95" s="137" t="s">
        <v>502</v>
      </c>
      <c r="J95" s="469">
        <f t="shared" ref="J95:J145" si="7">+J94+9</f>
        <v>63</v>
      </c>
      <c r="K95">
        <v>26.25</v>
      </c>
    </row>
    <row r="96" spans="1:11" ht="15" thickBot="1" x14ac:dyDescent="0.4">
      <c r="A96" s="453">
        <f>+B96*Paramétrage!$K$237</f>
        <v>0</v>
      </c>
      <c r="B96" s="454">
        <v>1</v>
      </c>
      <c r="C96" s="495" t="s">
        <v>4</v>
      </c>
      <c r="D96" s="454">
        <v>49</v>
      </c>
      <c r="E96" s="454">
        <f>+A96/F96</f>
        <v>0</v>
      </c>
      <c r="F96" s="454">
        <v>1</v>
      </c>
      <c r="G96" s="454" t="str">
        <f>+Paramétrage!$A$237</f>
        <v>Ligne sulfurique (JFF)</v>
      </c>
      <c r="H96" s="496"/>
      <c r="J96" s="469">
        <f t="shared" si="6"/>
        <v>72</v>
      </c>
      <c r="K96">
        <f t="shared" ref="K96:K101" si="8">+K95+26.25</f>
        <v>52.5</v>
      </c>
    </row>
    <row r="97" spans="1:14" ht="15" thickBot="1" x14ac:dyDescent="0.4">
      <c r="A97" s="453">
        <f>+B97*Paramétrage!$K$237</f>
        <v>0</v>
      </c>
      <c r="B97" s="452">
        <v>1</v>
      </c>
      <c r="C97" s="492" t="s">
        <v>5</v>
      </c>
      <c r="D97" s="454">
        <v>49</v>
      </c>
      <c r="E97" s="452">
        <f>+A97/F97</f>
        <v>0</v>
      </c>
      <c r="F97" s="452">
        <v>1</v>
      </c>
      <c r="G97" s="454" t="str">
        <f>+Paramétrage!$A$237</f>
        <v>Ligne sulfurique (JFF)</v>
      </c>
      <c r="H97" s="457"/>
      <c r="J97" s="469">
        <f t="shared" si="7"/>
        <v>81</v>
      </c>
      <c r="K97">
        <f t="shared" si="8"/>
        <v>78.75</v>
      </c>
    </row>
    <row r="98" spans="1:14" ht="15" thickBot="1" x14ac:dyDescent="0.4">
      <c r="A98" s="453">
        <f>+B98*Paramétrage!$K$237</f>
        <v>0</v>
      </c>
      <c r="B98" s="452">
        <v>1</v>
      </c>
      <c r="C98" s="492" t="s">
        <v>6</v>
      </c>
      <c r="D98" s="454">
        <v>49</v>
      </c>
      <c r="E98" s="452">
        <f>+A98/F98</f>
        <v>0</v>
      </c>
      <c r="F98" s="452">
        <v>1</v>
      </c>
      <c r="G98" s="454" t="str">
        <f>+Paramétrage!$A$237</f>
        <v>Ligne sulfurique (JFF)</v>
      </c>
      <c r="H98" s="457"/>
      <c r="J98" s="469">
        <f t="shared" si="6"/>
        <v>90</v>
      </c>
      <c r="K98">
        <f t="shared" si="8"/>
        <v>105</v>
      </c>
    </row>
    <row r="99" spans="1:14" ht="15" thickBot="1" x14ac:dyDescent="0.4">
      <c r="A99" s="453">
        <f>+B99*Paramétrage!$K$237</f>
        <v>0</v>
      </c>
      <c r="B99" s="452">
        <f>Paramétrage!B237*Paramétrage!D237/1000</f>
        <v>26.25</v>
      </c>
      <c r="C99" s="492" t="s">
        <v>7</v>
      </c>
      <c r="D99" s="454">
        <v>49</v>
      </c>
      <c r="E99" s="452">
        <f>+A99/(F99*H99)</f>
        <v>0</v>
      </c>
      <c r="F99" s="452">
        <v>1.84</v>
      </c>
      <c r="G99" s="454" t="str">
        <f>+Paramétrage!$A$237</f>
        <v>Ligne sulfurique (JFF)</v>
      </c>
      <c r="H99" s="457">
        <v>0.98499999999999999</v>
      </c>
      <c r="J99" s="469">
        <f t="shared" si="7"/>
        <v>99</v>
      </c>
      <c r="K99">
        <f t="shared" si="8"/>
        <v>131.25</v>
      </c>
      <c r="M99">
        <v>1</v>
      </c>
      <c r="N99">
        <f>+M99*60</f>
        <v>60</v>
      </c>
    </row>
    <row r="100" spans="1:14" ht="15" thickBot="1" x14ac:dyDescent="0.4">
      <c r="A100" s="453">
        <f>+B100*Paramétrage!$K$237</f>
        <v>0</v>
      </c>
      <c r="B100" s="452">
        <v>1</v>
      </c>
      <c r="C100" s="492" t="s">
        <v>8</v>
      </c>
      <c r="D100" s="454">
        <v>49</v>
      </c>
      <c r="E100" s="452">
        <f>+A100/F100</f>
        <v>0</v>
      </c>
      <c r="F100" s="452">
        <v>1</v>
      </c>
      <c r="G100" s="454" t="str">
        <f>+Paramétrage!$A$237</f>
        <v>Ligne sulfurique (JFF)</v>
      </c>
      <c r="H100" s="457"/>
      <c r="J100" s="469">
        <f t="shared" si="6"/>
        <v>108</v>
      </c>
      <c r="K100">
        <f t="shared" si="8"/>
        <v>157.5</v>
      </c>
      <c r="M100">
        <v>2</v>
      </c>
      <c r="N100">
        <f t="shared" ref="N100:N110" si="9">+M100*60</f>
        <v>120</v>
      </c>
    </row>
    <row r="101" spans="1:14" x14ac:dyDescent="0.35">
      <c r="A101" s="453">
        <f>+B101*Paramétrage!$K$264</f>
        <v>0</v>
      </c>
      <c r="B101" s="452">
        <v>1</v>
      </c>
      <c r="C101" s="492" t="s">
        <v>3</v>
      </c>
      <c r="D101" s="454">
        <v>49</v>
      </c>
      <c r="E101" s="452">
        <f>+A101/F101</f>
        <v>0</v>
      </c>
      <c r="F101" s="452">
        <v>1</v>
      </c>
      <c r="G101" s="454" t="str">
        <f>+Paramétrage!$A$237</f>
        <v>Ligne sulfurique (JFF)</v>
      </c>
      <c r="H101" s="457"/>
      <c r="J101" s="469">
        <f t="shared" si="7"/>
        <v>117</v>
      </c>
      <c r="K101" s="1">
        <f t="shared" si="8"/>
        <v>183.75</v>
      </c>
      <c r="M101">
        <v>3</v>
      </c>
      <c r="N101">
        <f t="shared" si="9"/>
        <v>180</v>
      </c>
    </row>
    <row r="102" spans="1:14" x14ac:dyDescent="0.35">
      <c r="A102" s="456">
        <f>+B102*Paramétrage!K264</f>
        <v>0</v>
      </c>
      <c r="B102" s="452">
        <f>+Paramétrage!B264*Paramétrage!D264/1000</f>
        <v>62.500000000000007</v>
      </c>
      <c r="C102" s="493" t="s">
        <v>34</v>
      </c>
      <c r="D102" s="452">
        <v>50</v>
      </c>
      <c r="E102" s="452">
        <f>+A102/(F102*H102)</f>
        <v>0</v>
      </c>
      <c r="F102" s="494">
        <v>1.28</v>
      </c>
      <c r="G102" s="452" t="str">
        <f>Paramétrage!$A$264</f>
        <v>Ligne phosphorique 29 (JFF)</v>
      </c>
      <c r="H102" s="457">
        <v>0.28999999999999998</v>
      </c>
      <c r="J102" s="469">
        <f t="shared" si="7"/>
        <v>126</v>
      </c>
      <c r="K102">
        <v>26.25</v>
      </c>
      <c r="M102">
        <v>4</v>
      </c>
      <c r="N102">
        <f t="shared" si="9"/>
        <v>240</v>
      </c>
    </row>
    <row r="103" spans="1:14" x14ac:dyDescent="0.35">
      <c r="A103" s="456">
        <f>+B103*Paramétrage!K264</f>
        <v>0</v>
      </c>
      <c r="B103" s="452">
        <v>1</v>
      </c>
      <c r="C103" s="493" t="s">
        <v>35</v>
      </c>
      <c r="D103" s="452">
        <v>50</v>
      </c>
      <c r="E103" s="452">
        <f>+A103/F103</f>
        <v>0</v>
      </c>
      <c r="F103" s="494">
        <v>1</v>
      </c>
      <c r="G103" s="452" t="str">
        <f>Paramétrage!$A$264</f>
        <v>Ligne phosphorique 29 (JFF)</v>
      </c>
      <c r="H103" s="457"/>
      <c r="J103" s="469">
        <f t="shared" si="7"/>
        <v>135</v>
      </c>
      <c r="K103">
        <f>+K102+26.25</f>
        <v>52.5</v>
      </c>
      <c r="M103">
        <v>5</v>
      </c>
      <c r="N103">
        <f t="shared" si="9"/>
        <v>300</v>
      </c>
    </row>
    <row r="104" spans="1:14" x14ac:dyDescent="0.35">
      <c r="A104" s="456">
        <f>+B104*Paramétrage!H311</f>
        <v>0</v>
      </c>
      <c r="B104" s="452">
        <f>Paramétrage!B311*Paramétrage!D311/1000</f>
        <v>16.666666666666668</v>
      </c>
      <c r="C104" s="492" t="s">
        <v>57</v>
      </c>
      <c r="D104" s="452">
        <v>51</v>
      </c>
      <c r="E104" s="452">
        <f>+A104/(F104*H104)</f>
        <v>0</v>
      </c>
      <c r="F104" s="452">
        <v>1.66</v>
      </c>
      <c r="G104" s="452" t="str">
        <f>Paramétrage!A311</f>
        <v>Ligne phosphorique 54 JFF (1)</v>
      </c>
      <c r="H104" s="457">
        <v>0.54</v>
      </c>
      <c r="J104" s="469">
        <f t="shared" si="7"/>
        <v>144</v>
      </c>
      <c r="M104">
        <v>6</v>
      </c>
      <c r="N104">
        <f t="shared" si="9"/>
        <v>360</v>
      </c>
    </row>
    <row r="105" spans="1:14" x14ac:dyDescent="0.35">
      <c r="A105" s="456">
        <f>+B105*Paramétrage!H312</f>
        <v>0</v>
      </c>
      <c r="B105" s="452">
        <f>Paramétrage!B312*Paramétrage!D312/1000</f>
        <v>16.666666666666668</v>
      </c>
      <c r="C105" s="492" t="s">
        <v>57</v>
      </c>
      <c r="D105" s="452">
        <v>52</v>
      </c>
      <c r="E105" s="452">
        <f>+A105/(F105*H105)</f>
        <v>0</v>
      </c>
      <c r="F105" s="452">
        <v>1.66</v>
      </c>
      <c r="G105" s="452" t="str">
        <f>Paramétrage!A312</f>
        <v>Ligne phosphorique 54 JFF (2)</v>
      </c>
      <c r="H105" s="457">
        <v>0.54</v>
      </c>
      <c r="J105" s="469">
        <f t="shared" si="7"/>
        <v>153</v>
      </c>
      <c r="M105">
        <v>7</v>
      </c>
      <c r="N105">
        <f t="shared" si="9"/>
        <v>420</v>
      </c>
    </row>
    <row r="106" spans="1:14" x14ac:dyDescent="0.35">
      <c r="A106" s="456">
        <f>+B106*Paramétrage!H313</f>
        <v>0</v>
      </c>
      <c r="B106" s="452">
        <f>Paramétrage!B313*Paramétrage!D313/1000</f>
        <v>16.666666666666668</v>
      </c>
      <c r="C106" s="492" t="s">
        <v>57</v>
      </c>
      <c r="D106" s="452">
        <v>53</v>
      </c>
      <c r="E106" s="452">
        <f>+A106/(F106*H106)</f>
        <v>0</v>
      </c>
      <c r="F106" s="452">
        <v>1.66</v>
      </c>
      <c r="G106" s="452" t="str">
        <f>Paramétrage!A313</f>
        <v>Ligne phosphorique 54 JFF (3)</v>
      </c>
      <c r="H106" s="457">
        <v>0.54</v>
      </c>
      <c r="J106" s="469">
        <f t="shared" si="7"/>
        <v>162</v>
      </c>
      <c r="M106">
        <v>8</v>
      </c>
      <c r="N106">
        <f t="shared" si="9"/>
        <v>480</v>
      </c>
    </row>
    <row r="107" spans="1:14" ht="15" thickBot="1" x14ac:dyDescent="0.4">
      <c r="A107" s="458">
        <v>2</v>
      </c>
      <c r="B107" s="459">
        <v>0</v>
      </c>
      <c r="C107" s="497" t="s">
        <v>88</v>
      </c>
      <c r="D107" s="459">
        <v>54</v>
      </c>
      <c r="E107" s="459"/>
      <c r="F107" s="459"/>
      <c r="G107" s="459">
        <f>+Paramétrage!H118</f>
        <v>0</v>
      </c>
      <c r="H107" s="460"/>
      <c r="J107" s="469">
        <f t="shared" si="7"/>
        <v>171</v>
      </c>
      <c r="M107">
        <v>9</v>
      </c>
      <c r="N107">
        <f t="shared" si="9"/>
        <v>540</v>
      </c>
    </row>
    <row r="108" spans="1:14" ht="15" thickBot="1" x14ac:dyDescent="0.4">
      <c r="A108" s="458">
        <v>2</v>
      </c>
      <c r="B108" s="459">
        <v>0</v>
      </c>
      <c r="C108" s="497" t="s">
        <v>88</v>
      </c>
      <c r="D108" s="459">
        <v>55</v>
      </c>
      <c r="E108" s="459"/>
      <c r="F108" s="459"/>
      <c r="G108" s="459">
        <f>+Paramétrage!H119</f>
        <v>0</v>
      </c>
      <c r="H108" s="460"/>
      <c r="J108" s="469">
        <f t="shared" si="7"/>
        <v>180</v>
      </c>
      <c r="K108" s="1">
        <f>26.25*7</f>
        <v>183.75</v>
      </c>
      <c r="M108">
        <v>10</v>
      </c>
      <c r="N108">
        <f t="shared" si="9"/>
        <v>600</v>
      </c>
    </row>
    <row r="109" spans="1:14" ht="15" thickBot="1" x14ac:dyDescent="0.4">
      <c r="A109" s="137" t="s">
        <v>500</v>
      </c>
      <c r="J109" s="469">
        <f t="shared" si="7"/>
        <v>189</v>
      </c>
      <c r="M109">
        <v>11</v>
      </c>
      <c r="N109">
        <f t="shared" si="9"/>
        <v>660</v>
      </c>
    </row>
    <row r="110" spans="1:14" ht="15" thickBot="1" x14ac:dyDescent="0.4">
      <c r="A110" s="453">
        <f>+B110*Paramétrage!$K$239</f>
        <v>0</v>
      </c>
      <c r="B110" s="454">
        <v>1</v>
      </c>
      <c r="C110" s="495" t="s">
        <v>4</v>
      </c>
      <c r="D110" s="454">
        <v>56</v>
      </c>
      <c r="E110" s="454">
        <f>+A110/F110</f>
        <v>0</v>
      </c>
      <c r="F110" s="454">
        <v>1</v>
      </c>
      <c r="G110" s="454" t="str">
        <f>+Paramétrage!$A$239</f>
        <v>Ligne sulfurique (JFO)</v>
      </c>
      <c r="H110" s="496"/>
      <c r="J110" s="469">
        <f t="shared" si="7"/>
        <v>198</v>
      </c>
      <c r="M110">
        <v>12</v>
      </c>
      <c r="N110">
        <f t="shared" si="9"/>
        <v>720</v>
      </c>
    </row>
    <row r="111" spans="1:14" ht="15" thickBot="1" x14ac:dyDescent="0.4">
      <c r="A111" s="456">
        <f>+B111*Paramétrage!$K$239</f>
        <v>0</v>
      </c>
      <c r="B111" s="452">
        <v>1</v>
      </c>
      <c r="C111" s="492" t="s">
        <v>5</v>
      </c>
      <c r="D111" s="454">
        <v>56</v>
      </c>
      <c r="E111" s="452">
        <f>+A111/F111</f>
        <v>0</v>
      </c>
      <c r="F111" s="452">
        <v>1</v>
      </c>
      <c r="G111" s="454" t="str">
        <f>+Paramétrage!$A$239</f>
        <v>Ligne sulfurique (JFO)</v>
      </c>
      <c r="H111" s="457"/>
      <c r="J111" s="469">
        <f t="shared" si="7"/>
        <v>207</v>
      </c>
    </row>
    <row r="112" spans="1:14" ht="15" thickBot="1" x14ac:dyDescent="0.4">
      <c r="A112" s="456">
        <f>+B112*Paramétrage!$K$239</f>
        <v>0</v>
      </c>
      <c r="B112" s="452">
        <v>1</v>
      </c>
      <c r="C112" s="492" t="s">
        <v>6</v>
      </c>
      <c r="D112" s="454">
        <v>56</v>
      </c>
      <c r="E112" s="452">
        <f>+A112/F112</f>
        <v>0</v>
      </c>
      <c r="F112" s="452">
        <v>1</v>
      </c>
      <c r="G112" s="454" t="str">
        <f>+Paramétrage!$A$239</f>
        <v>Ligne sulfurique (JFO)</v>
      </c>
      <c r="H112" s="457"/>
      <c r="J112" s="469">
        <f t="shared" si="7"/>
        <v>216</v>
      </c>
    </row>
    <row r="113" spans="1:11" ht="15" thickBot="1" x14ac:dyDescent="0.4">
      <c r="A113" s="456">
        <f>+B113*Paramétrage!$K$239</f>
        <v>0</v>
      </c>
      <c r="B113" s="452">
        <f>Paramétrage!B239*Paramétrage!D239/1000</f>
        <v>26.25</v>
      </c>
      <c r="C113" s="492" t="s">
        <v>7</v>
      </c>
      <c r="D113" s="454">
        <v>56</v>
      </c>
      <c r="E113" s="452">
        <f>+A113/(F113*H113)</f>
        <v>0</v>
      </c>
      <c r="F113" s="452">
        <v>1.84</v>
      </c>
      <c r="G113" s="454" t="str">
        <f>+Paramétrage!$A$239</f>
        <v>Ligne sulfurique (JFO)</v>
      </c>
      <c r="H113" s="457">
        <v>0.98499999999999999</v>
      </c>
      <c r="J113" s="469">
        <f t="shared" si="7"/>
        <v>225</v>
      </c>
    </row>
    <row r="114" spans="1:11" ht="15" thickBot="1" x14ac:dyDescent="0.4">
      <c r="A114" s="456">
        <f>+B114*Paramétrage!$K$239</f>
        <v>0</v>
      </c>
      <c r="B114" s="452">
        <v>1</v>
      </c>
      <c r="C114" s="492" t="s">
        <v>8</v>
      </c>
      <c r="D114" s="454">
        <v>56</v>
      </c>
      <c r="E114" s="452">
        <f>+A114/F114</f>
        <v>0</v>
      </c>
      <c r="F114" s="452">
        <v>1</v>
      </c>
      <c r="G114" s="454" t="str">
        <f>+Paramétrage!$A$239</f>
        <v>Ligne sulfurique (JFO)</v>
      </c>
      <c r="H114" s="457"/>
      <c r="J114" s="469">
        <f t="shared" si="7"/>
        <v>234</v>
      </c>
      <c r="K114" s="1">
        <f>26.25*6</f>
        <v>157.5</v>
      </c>
    </row>
    <row r="115" spans="1:11" x14ac:dyDescent="0.35">
      <c r="A115" s="456">
        <f>+B115*Paramétrage!$K$239</f>
        <v>0</v>
      </c>
      <c r="B115" s="452">
        <v>1</v>
      </c>
      <c r="C115" s="492" t="s">
        <v>3</v>
      </c>
      <c r="D115" s="454">
        <v>56</v>
      </c>
      <c r="E115" s="452">
        <f>+A115/F115</f>
        <v>0</v>
      </c>
      <c r="F115" s="452">
        <v>1</v>
      </c>
      <c r="G115" s="454" t="str">
        <f>+Paramétrage!$A$239</f>
        <v>Ligne sulfurique (JFO)</v>
      </c>
      <c r="H115" s="457"/>
      <c r="J115" s="469">
        <f t="shared" si="7"/>
        <v>243</v>
      </c>
    </row>
    <row r="116" spans="1:11" x14ac:dyDescent="0.35">
      <c r="A116" s="456">
        <f>+B116*Paramétrage!K266</f>
        <v>0</v>
      </c>
      <c r="B116" s="452">
        <f>+Paramétrage!B266*Paramétrage!D266/1000</f>
        <v>62.500000000000007</v>
      </c>
      <c r="C116" s="493" t="s">
        <v>34</v>
      </c>
      <c r="D116" s="452">
        <v>57</v>
      </c>
      <c r="E116" s="452">
        <f>+A116/(F116*H116)</f>
        <v>0</v>
      </c>
      <c r="F116" s="494">
        <v>1.28</v>
      </c>
      <c r="G116" s="452" t="str">
        <f>Paramétrage!$A$266</f>
        <v>Ligne phosphorique 29 (JFO)</v>
      </c>
      <c r="H116" s="457">
        <v>0.28999999999999998</v>
      </c>
      <c r="J116" s="469">
        <f t="shared" si="7"/>
        <v>252</v>
      </c>
    </row>
    <row r="117" spans="1:11" x14ac:dyDescent="0.35">
      <c r="A117" s="456">
        <f>+B117*Paramétrage!K266</f>
        <v>0</v>
      </c>
      <c r="B117" s="452">
        <v>1</v>
      </c>
      <c r="C117" s="493" t="s">
        <v>35</v>
      </c>
      <c r="D117" s="452">
        <v>57</v>
      </c>
      <c r="E117" s="452">
        <f>+A117/F117</f>
        <v>0</v>
      </c>
      <c r="F117" s="494">
        <v>1</v>
      </c>
      <c r="G117" s="452" t="str">
        <f>Paramétrage!$A$266</f>
        <v>Ligne phosphorique 29 (JFO)</v>
      </c>
      <c r="H117" s="457"/>
      <c r="J117" s="469">
        <f t="shared" si="7"/>
        <v>261</v>
      </c>
    </row>
    <row r="118" spans="1:11" x14ac:dyDescent="0.35">
      <c r="A118" s="456">
        <f>+B118*Paramétrage!H316</f>
        <v>0</v>
      </c>
      <c r="B118" s="452">
        <f>Paramétrage!B316*Paramétrage!D316/1000</f>
        <v>16.666666666666668</v>
      </c>
      <c r="C118" s="492" t="s">
        <v>57</v>
      </c>
      <c r="D118" s="452">
        <v>58</v>
      </c>
      <c r="E118" s="452">
        <f>+A118/(F118*H118)</f>
        <v>0</v>
      </c>
      <c r="F118" s="452">
        <v>1.66</v>
      </c>
      <c r="G118" s="452" t="str">
        <f>Paramétrage!A316</f>
        <v>Ligne phosphorique 54 JFO (1)</v>
      </c>
      <c r="H118" s="457">
        <v>0.54</v>
      </c>
      <c r="J118" s="469">
        <f t="shared" si="7"/>
        <v>270</v>
      </c>
    </row>
    <row r="119" spans="1:11" x14ac:dyDescent="0.35">
      <c r="A119" s="456">
        <f>+B119*Paramétrage!H317</f>
        <v>0</v>
      </c>
      <c r="B119" s="452">
        <f>Paramétrage!B317*Paramétrage!D317/1000</f>
        <v>16.666666666666668</v>
      </c>
      <c r="C119" s="492" t="s">
        <v>57</v>
      </c>
      <c r="D119" s="452">
        <v>59</v>
      </c>
      <c r="E119" s="452">
        <f>+A119/(F119*H119)</f>
        <v>0</v>
      </c>
      <c r="F119" s="452">
        <v>1.66</v>
      </c>
      <c r="G119" s="452" t="str">
        <f>Paramétrage!A317</f>
        <v>Ligne phosphorique 54 JFO (2)</v>
      </c>
      <c r="H119" s="457">
        <v>0.54</v>
      </c>
      <c r="J119" s="469">
        <f t="shared" si="7"/>
        <v>279</v>
      </c>
    </row>
    <row r="120" spans="1:11" x14ac:dyDescent="0.35">
      <c r="A120" s="456">
        <f>+B120*Paramétrage!H318</f>
        <v>0</v>
      </c>
      <c r="B120" s="452">
        <f>Paramétrage!B318*Paramétrage!D318/1000</f>
        <v>16.666666666666668</v>
      </c>
      <c r="C120" s="492" t="s">
        <v>57</v>
      </c>
      <c r="D120" s="452">
        <v>60</v>
      </c>
      <c r="E120" s="452">
        <f>+A120/(F120*H120)</f>
        <v>0</v>
      </c>
      <c r="F120" s="452">
        <v>1.66</v>
      </c>
      <c r="G120" s="452" t="str">
        <f>Paramétrage!A318</f>
        <v>Ligne phosphorique 54 JFO (3)</v>
      </c>
      <c r="H120" s="457">
        <v>0.54</v>
      </c>
      <c r="J120" s="469">
        <f t="shared" si="7"/>
        <v>288</v>
      </c>
    </row>
    <row r="121" spans="1:11" ht="15" thickBot="1" x14ac:dyDescent="0.4">
      <c r="A121" s="458">
        <v>2</v>
      </c>
      <c r="B121" s="459">
        <v>0</v>
      </c>
      <c r="C121" s="497" t="s">
        <v>88</v>
      </c>
      <c r="D121" s="459">
        <v>61</v>
      </c>
      <c r="E121" s="459"/>
      <c r="F121" s="459"/>
      <c r="G121" s="459" t="str">
        <f>+Paramétrage!H108</f>
        <v>Ligne JFO d'engrais</v>
      </c>
      <c r="H121" s="460"/>
      <c r="J121" s="469">
        <f t="shared" si="7"/>
        <v>297</v>
      </c>
      <c r="K121">
        <v>183.75</v>
      </c>
    </row>
    <row r="122" spans="1:11" ht="15" thickBot="1" x14ac:dyDescent="0.4">
      <c r="A122" s="137" t="s">
        <v>499</v>
      </c>
      <c r="J122" s="469">
        <f t="shared" si="7"/>
        <v>306</v>
      </c>
    </row>
    <row r="123" spans="1:11" ht="15" thickBot="1" x14ac:dyDescent="0.4">
      <c r="A123" s="453">
        <f>+B123*Paramétrage!$K$241</f>
        <v>0</v>
      </c>
      <c r="B123" s="454">
        <v>1</v>
      </c>
      <c r="C123" s="495" t="s">
        <v>4</v>
      </c>
      <c r="D123" s="454">
        <v>62</v>
      </c>
      <c r="E123" s="454">
        <f>+A123/F123</f>
        <v>0</v>
      </c>
      <c r="F123" s="454">
        <v>1</v>
      </c>
      <c r="G123" s="454" t="str">
        <f>+Paramétrage!$A$241</f>
        <v>Ligne sulfurique (JFQ)</v>
      </c>
      <c r="H123" s="496"/>
      <c r="J123" s="469">
        <f t="shared" si="7"/>
        <v>315</v>
      </c>
    </row>
    <row r="124" spans="1:11" ht="15" thickBot="1" x14ac:dyDescent="0.4">
      <c r="A124" s="453">
        <f>+B124*Paramétrage!$K$241</f>
        <v>0</v>
      </c>
      <c r="B124" s="452">
        <v>1</v>
      </c>
      <c r="C124" s="492" t="s">
        <v>5</v>
      </c>
      <c r="D124" s="454">
        <v>62</v>
      </c>
      <c r="E124" s="452">
        <f>+A124/F124</f>
        <v>0</v>
      </c>
      <c r="F124" s="452">
        <v>1</v>
      </c>
      <c r="G124" s="454" t="str">
        <f>+Paramétrage!$A$241</f>
        <v>Ligne sulfurique (JFQ)</v>
      </c>
      <c r="H124" s="457"/>
      <c r="J124" s="469">
        <f t="shared" si="7"/>
        <v>324</v>
      </c>
    </row>
    <row r="125" spans="1:11" ht="15" thickBot="1" x14ac:dyDescent="0.4">
      <c r="A125" s="453">
        <f>+B125*Paramétrage!$K$241</f>
        <v>0</v>
      </c>
      <c r="B125" s="452">
        <v>1</v>
      </c>
      <c r="C125" s="492" t="s">
        <v>6</v>
      </c>
      <c r="D125" s="454">
        <v>62</v>
      </c>
      <c r="E125" s="452">
        <f>+A125/F125</f>
        <v>0</v>
      </c>
      <c r="F125" s="452">
        <v>1</v>
      </c>
      <c r="G125" s="454" t="str">
        <f>+Paramétrage!$A$241</f>
        <v>Ligne sulfurique (JFQ)</v>
      </c>
      <c r="H125" s="457"/>
      <c r="J125" s="469">
        <f t="shared" si="7"/>
        <v>333</v>
      </c>
    </row>
    <row r="126" spans="1:11" ht="15" thickBot="1" x14ac:dyDescent="0.4">
      <c r="A126" s="453">
        <f>+B126*Paramétrage!$K$241</f>
        <v>0</v>
      </c>
      <c r="B126" s="452">
        <f>Paramétrage!B241*Paramétrage!D241/1000</f>
        <v>26.25</v>
      </c>
      <c r="C126" s="492" t="s">
        <v>7</v>
      </c>
      <c r="D126" s="454">
        <v>62</v>
      </c>
      <c r="E126" s="452">
        <f>+A126/(F126*H126)</f>
        <v>0</v>
      </c>
      <c r="F126" s="452">
        <v>1.84</v>
      </c>
      <c r="G126" s="454" t="str">
        <f>+Paramétrage!$A$241</f>
        <v>Ligne sulfurique (JFQ)</v>
      </c>
      <c r="H126" s="457">
        <v>0.98499999999999999</v>
      </c>
      <c r="J126" s="469">
        <f t="shared" si="7"/>
        <v>342</v>
      </c>
    </row>
    <row r="127" spans="1:11" ht="15" thickBot="1" x14ac:dyDescent="0.4">
      <c r="A127" s="453">
        <f>+B127*Paramétrage!$K$241</f>
        <v>0</v>
      </c>
      <c r="B127" s="452">
        <v>1</v>
      </c>
      <c r="C127" s="492" t="s">
        <v>8</v>
      </c>
      <c r="D127" s="454">
        <v>62</v>
      </c>
      <c r="E127" s="452">
        <f>+A127/F127</f>
        <v>0</v>
      </c>
      <c r="F127" s="452">
        <v>1</v>
      </c>
      <c r="G127" s="454" t="str">
        <f>+Paramétrage!$A$241</f>
        <v>Ligne sulfurique (JFQ)</v>
      </c>
      <c r="H127" s="457"/>
      <c r="J127" s="469">
        <f t="shared" si="7"/>
        <v>351</v>
      </c>
    </row>
    <row r="128" spans="1:11" x14ac:dyDescent="0.35">
      <c r="A128" s="453">
        <f>+B128*Paramétrage!$K$241</f>
        <v>0</v>
      </c>
      <c r="B128" s="452">
        <v>1</v>
      </c>
      <c r="C128" s="492" t="s">
        <v>3</v>
      </c>
      <c r="D128" s="454">
        <v>62</v>
      </c>
      <c r="E128" s="452">
        <f>+A128/F128</f>
        <v>0</v>
      </c>
      <c r="F128" s="452">
        <v>1</v>
      </c>
      <c r="G128" s="454" t="str">
        <f>+Paramétrage!$A$241</f>
        <v>Ligne sulfurique (JFQ)</v>
      </c>
      <c r="H128" s="457"/>
      <c r="J128" s="469">
        <f t="shared" si="7"/>
        <v>360</v>
      </c>
      <c r="K128">
        <v>183.75</v>
      </c>
    </row>
    <row r="129" spans="1:11" x14ac:dyDescent="0.35">
      <c r="A129" s="456">
        <f>+B129*Paramétrage!K268</f>
        <v>0</v>
      </c>
      <c r="B129" s="452">
        <f>+Paramétrage!B268*Paramétrage!D268/1000</f>
        <v>62.500000000000007</v>
      </c>
      <c r="C129" s="493" t="s">
        <v>34</v>
      </c>
      <c r="D129" s="452">
        <v>63</v>
      </c>
      <c r="E129" s="452">
        <f>+A129/(F129*H129)</f>
        <v>0</v>
      </c>
      <c r="F129" s="494">
        <v>1.28</v>
      </c>
      <c r="G129" s="452" t="str">
        <f>Paramétrage!$A$268</f>
        <v>Ligne phosphorique 29 (JFQ)</v>
      </c>
      <c r="H129" s="457">
        <v>0.28999999999999998</v>
      </c>
      <c r="J129" s="469">
        <f t="shared" si="7"/>
        <v>369</v>
      </c>
    </row>
    <row r="130" spans="1:11" x14ac:dyDescent="0.35">
      <c r="A130" s="456">
        <f>+B130*Paramétrage!K268</f>
        <v>0</v>
      </c>
      <c r="B130" s="452">
        <v>1</v>
      </c>
      <c r="C130" s="493" t="s">
        <v>35</v>
      </c>
      <c r="D130" s="452">
        <v>63</v>
      </c>
      <c r="E130" s="452">
        <f>+A130/F130</f>
        <v>0</v>
      </c>
      <c r="F130" s="494">
        <v>1</v>
      </c>
      <c r="G130" s="452" t="str">
        <f>Paramétrage!$A$268</f>
        <v>Ligne phosphorique 29 (JFQ)</v>
      </c>
      <c r="H130" s="457"/>
      <c r="J130" s="469">
        <f t="shared" si="7"/>
        <v>378</v>
      </c>
    </row>
    <row r="131" spans="1:11" x14ac:dyDescent="0.35">
      <c r="A131" s="456">
        <f>+B131*Paramétrage!H321</f>
        <v>0</v>
      </c>
      <c r="B131" s="452">
        <f>Paramétrage!B321*Paramétrage!D321/1000</f>
        <v>16.666666666666668</v>
      </c>
      <c r="C131" s="492" t="s">
        <v>57</v>
      </c>
      <c r="D131" s="452">
        <v>64</v>
      </c>
      <c r="E131" s="452">
        <f>+A131/(F131*H131)</f>
        <v>0</v>
      </c>
      <c r="F131" s="452">
        <v>1.66</v>
      </c>
      <c r="G131" s="452" t="str">
        <f>Paramétrage!A321</f>
        <v>Ligne phosphorique 54 JFQ (1)</v>
      </c>
      <c r="H131" s="457">
        <v>0.54</v>
      </c>
      <c r="J131" s="469">
        <f t="shared" si="7"/>
        <v>387</v>
      </c>
    </row>
    <row r="132" spans="1:11" x14ac:dyDescent="0.35">
      <c r="A132" s="456">
        <f>+B132*Paramétrage!H322</f>
        <v>0</v>
      </c>
      <c r="B132" s="452">
        <f>Paramétrage!B322*Paramétrage!D322/1000</f>
        <v>16.666666666666668</v>
      </c>
      <c r="C132" s="492" t="s">
        <v>57</v>
      </c>
      <c r="D132" s="452">
        <v>65</v>
      </c>
      <c r="E132" s="452">
        <f>+A132/(F132*H132)</f>
        <v>0</v>
      </c>
      <c r="F132" s="452">
        <v>1.66</v>
      </c>
      <c r="G132" s="452" t="str">
        <f>Paramétrage!A322</f>
        <v>Ligne phosphorique 54 JFQ (2)</v>
      </c>
      <c r="H132" s="457">
        <v>0.54</v>
      </c>
      <c r="J132" s="469">
        <f t="shared" si="7"/>
        <v>396</v>
      </c>
    </row>
    <row r="133" spans="1:11" x14ac:dyDescent="0.35">
      <c r="A133" s="456">
        <f>+B133*Paramétrage!H323</f>
        <v>0</v>
      </c>
      <c r="B133" s="452">
        <f>Paramétrage!B323*Paramétrage!D323/1000</f>
        <v>16.666666666666668</v>
      </c>
      <c r="C133" s="492" t="s">
        <v>57</v>
      </c>
      <c r="D133" s="452">
        <v>66</v>
      </c>
      <c r="E133" s="452">
        <f>+A133/(F133*H133)</f>
        <v>0</v>
      </c>
      <c r="F133" s="452">
        <v>1.66</v>
      </c>
      <c r="G133" s="452" t="str">
        <f>Paramétrage!A323</f>
        <v>Ligne phosphorique 54 JFQ (3)</v>
      </c>
      <c r="H133" s="457">
        <v>0.54</v>
      </c>
      <c r="J133" s="469">
        <f t="shared" si="7"/>
        <v>405</v>
      </c>
    </row>
    <row r="134" spans="1:11" ht="15" thickBot="1" x14ac:dyDescent="0.4">
      <c r="A134" s="458">
        <v>2</v>
      </c>
      <c r="B134" s="459">
        <v>0</v>
      </c>
      <c r="C134" s="497" t="s">
        <v>88</v>
      </c>
      <c r="D134" s="459">
        <v>67</v>
      </c>
      <c r="E134" s="459"/>
      <c r="F134" s="459"/>
      <c r="G134" s="459" t="str">
        <f>+Paramétrage!H109</f>
        <v>Ligne JFQ d'engrais</v>
      </c>
      <c r="H134" s="460"/>
      <c r="J134" s="469">
        <f t="shared" si="7"/>
        <v>414</v>
      </c>
      <c r="K134">
        <v>157</v>
      </c>
    </row>
    <row r="135" spans="1:11" ht="15" thickBot="1" x14ac:dyDescent="0.4">
      <c r="A135" s="137" t="s">
        <v>501</v>
      </c>
      <c r="J135" s="469">
        <f t="shared" si="7"/>
        <v>423</v>
      </c>
    </row>
    <row r="136" spans="1:11" ht="15" thickBot="1" x14ac:dyDescent="0.4">
      <c r="A136" s="453">
        <f>+B136*Paramétrage!$K$243</f>
        <v>0</v>
      </c>
      <c r="B136" s="454">
        <v>1</v>
      </c>
      <c r="C136" s="495" t="s">
        <v>4</v>
      </c>
      <c r="D136" s="454">
        <v>68</v>
      </c>
      <c r="E136" s="454">
        <f>+A136/F136</f>
        <v>0</v>
      </c>
      <c r="F136" s="454">
        <v>1</v>
      </c>
      <c r="G136" s="454" t="str">
        <f>+Paramétrage!$A$243</f>
        <v>Ligne sulfurique (JFT)</v>
      </c>
      <c r="H136" s="496"/>
      <c r="J136" s="469">
        <f t="shared" si="7"/>
        <v>432</v>
      </c>
    </row>
    <row r="137" spans="1:11" ht="15" thickBot="1" x14ac:dyDescent="0.4">
      <c r="A137" s="453">
        <f>+B137*Paramétrage!$K$243</f>
        <v>0</v>
      </c>
      <c r="B137" s="452">
        <v>1</v>
      </c>
      <c r="C137" s="492" t="s">
        <v>5</v>
      </c>
      <c r="D137" s="454">
        <v>68</v>
      </c>
      <c r="E137" s="452">
        <f>+A137/F137</f>
        <v>0</v>
      </c>
      <c r="F137" s="452">
        <v>1</v>
      </c>
      <c r="G137" s="454" t="str">
        <f>+Paramétrage!$A$243</f>
        <v>Ligne sulfurique (JFT)</v>
      </c>
      <c r="H137" s="457"/>
      <c r="J137" s="469">
        <f t="shared" si="7"/>
        <v>441</v>
      </c>
    </row>
    <row r="138" spans="1:11" ht="15" thickBot="1" x14ac:dyDescent="0.4">
      <c r="A138" s="453">
        <f>+B138*Paramétrage!$K$243</f>
        <v>0</v>
      </c>
      <c r="B138" s="452">
        <v>1</v>
      </c>
      <c r="C138" s="492" t="s">
        <v>6</v>
      </c>
      <c r="D138" s="454">
        <v>68</v>
      </c>
      <c r="E138" s="452">
        <f>+A138/F138</f>
        <v>0</v>
      </c>
      <c r="F138" s="452">
        <v>1</v>
      </c>
      <c r="G138" s="454" t="str">
        <f>+Paramétrage!$A$243</f>
        <v>Ligne sulfurique (JFT)</v>
      </c>
      <c r="H138" s="457"/>
      <c r="J138" s="469">
        <f t="shared" si="7"/>
        <v>450</v>
      </c>
    </row>
    <row r="139" spans="1:11" ht="15" thickBot="1" x14ac:dyDescent="0.4">
      <c r="A139" s="453">
        <f>+B139*Paramétrage!$K$243</f>
        <v>0</v>
      </c>
      <c r="B139" s="452">
        <f>Paramétrage!B241*Paramétrage!D241/1000</f>
        <v>26.25</v>
      </c>
      <c r="C139" s="492" t="s">
        <v>7</v>
      </c>
      <c r="D139" s="454">
        <v>68</v>
      </c>
      <c r="E139" s="452">
        <f>+A139/(F139*H139)</f>
        <v>0</v>
      </c>
      <c r="F139" s="452">
        <v>1.84</v>
      </c>
      <c r="G139" s="454" t="str">
        <f>+Paramétrage!$A$243</f>
        <v>Ligne sulfurique (JFT)</v>
      </c>
      <c r="H139" s="457">
        <v>0.98499999999999999</v>
      </c>
      <c r="J139" s="469">
        <f t="shared" si="7"/>
        <v>459</v>
      </c>
    </row>
    <row r="140" spans="1:11" ht="15" thickBot="1" x14ac:dyDescent="0.4">
      <c r="A140" s="453">
        <f>+B140*Paramétrage!$K$243</f>
        <v>0</v>
      </c>
      <c r="B140" s="452">
        <v>1</v>
      </c>
      <c r="C140" s="492" t="s">
        <v>8</v>
      </c>
      <c r="D140" s="454">
        <v>68</v>
      </c>
      <c r="E140" s="452">
        <f>+A140/F140</f>
        <v>0</v>
      </c>
      <c r="F140" s="452">
        <v>1</v>
      </c>
      <c r="G140" s="454" t="str">
        <f>+Paramétrage!$A$243</f>
        <v>Ligne sulfurique (JFT)</v>
      </c>
      <c r="H140" s="457"/>
      <c r="J140" s="469">
        <f t="shared" si="7"/>
        <v>468</v>
      </c>
    </row>
    <row r="141" spans="1:11" x14ac:dyDescent="0.35">
      <c r="A141" s="453">
        <f>+B141*Paramétrage!$K$243</f>
        <v>0</v>
      </c>
      <c r="B141" s="452">
        <v>1</v>
      </c>
      <c r="C141" s="492" t="s">
        <v>3</v>
      </c>
      <c r="D141" s="454">
        <v>68</v>
      </c>
      <c r="E141" s="452">
        <f>+A141/F141</f>
        <v>0</v>
      </c>
      <c r="F141" s="452">
        <v>1</v>
      </c>
      <c r="G141" s="454" t="str">
        <f>+Paramétrage!$A$243</f>
        <v>Ligne sulfurique (JFT)</v>
      </c>
      <c r="H141" s="457"/>
      <c r="J141" s="469">
        <f t="shared" si="7"/>
        <v>477</v>
      </c>
    </row>
    <row r="142" spans="1:11" x14ac:dyDescent="0.35">
      <c r="A142" s="456">
        <f>+B142*Paramétrage!K270</f>
        <v>0</v>
      </c>
      <c r="B142" s="452">
        <f>+Paramétrage!B270*Paramétrage!D270/1000</f>
        <v>62.500000000000007</v>
      </c>
      <c r="C142" s="493" t="s">
        <v>34</v>
      </c>
      <c r="D142" s="452">
        <v>69</v>
      </c>
      <c r="E142" s="452">
        <f>+A142/(F142*H142)</f>
        <v>0</v>
      </c>
      <c r="F142" s="494">
        <v>1.28</v>
      </c>
      <c r="G142" s="452" t="str">
        <f>Paramétrage!$A$270</f>
        <v>Ligne phosphorique 29 (JFT)</v>
      </c>
      <c r="H142" s="457">
        <v>0.28999999999999998</v>
      </c>
      <c r="J142" s="469">
        <f t="shared" si="7"/>
        <v>486</v>
      </c>
    </row>
    <row r="143" spans="1:11" x14ac:dyDescent="0.35">
      <c r="A143" s="456">
        <f>+B143*Paramétrage!K270</f>
        <v>0</v>
      </c>
      <c r="B143" s="452">
        <v>1</v>
      </c>
      <c r="C143" s="493" t="s">
        <v>35</v>
      </c>
      <c r="D143" s="452">
        <v>69</v>
      </c>
      <c r="E143" s="452">
        <f>+A143/F143</f>
        <v>0</v>
      </c>
      <c r="F143" s="494">
        <v>1</v>
      </c>
      <c r="G143" s="452" t="str">
        <f>Paramétrage!$A$270</f>
        <v>Ligne phosphorique 29 (JFT)</v>
      </c>
      <c r="H143" s="457"/>
      <c r="J143" s="469">
        <f t="shared" si="7"/>
        <v>495</v>
      </c>
    </row>
    <row r="144" spans="1:11" x14ac:dyDescent="0.35">
      <c r="A144" s="456">
        <f>+B144*Paramétrage!H326</f>
        <v>0</v>
      </c>
      <c r="B144" s="452">
        <f>Paramétrage!B326*Paramétrage!D326/1000</f>
        <v>16.666666666666668</v>
      </c>
      <c r="C144" s="492" t="s">
        <v>57</v>
      </c>
      <c r="D144" s="452">
        <v>70</v>
      </c>
      <c r="E144" s="452">
        <f>+A144/(F144*H144)</f>
        <v>0</v>
      </c>
      <c r="F144" s="452">
        <v>1.66</v>
      </c>
      <c r="G144" s="452" t="str">
        <f>Paramétrage!A326</f>
        <v>Ligne phosphorique 54 JFT (1)</v>
      </c>
      <c r="H144" s="457">
        <v>0.54</v>
      </c>
      <c r="J144" s="469">
        <f t="shared" si="7"/>
        <v>504</v>
      </c>
    </row>
    <row r="145" spans="1:10" x14ac:dyDescent="0.35">
      <c r="A145" s="456">
        <f>+B145*Paramétrage!H327</f>
        <v>0</v>
      </c>
      <c r="B145" s="452">
        <f>Paramétrage!B327*Paramétrage!D327/1000</f>
        <v>16.666666666666668</v>
      </c>
      <c r="C145" s="492" t="s">
        <v>57</v>
      </c>
      <c r="D145" s="452">
        <v>71</v>
      </c>
      <c r="E145" s="452">
        <f>+A145/(F145*H145)</f>
        <v>0</v>
      </c>
      <c r="F145" s="452">
        <v>1.66</v>
      </c>
      <c r="G145" s="452" t="str">
        <f>Paramétrage!A327</f>
        <v>Ligne phosphorique 54 JFT (2)</v>
      </c>
      <c r="H145" s="457">
        <v>0.54</v>
      </c>
      <c r="J145" s="469">
        <f t="shared" si="7"/>
        <v>513</v>
      </c>
    </row>
    <row r="146" spans="1:10" x14ac:dyDescent="0.35">
      <c r="A146" s="456">
        <f>+B146*Paramétrage!H328</f>
        <v>0</v>
      </c>
      <c r="B146" s="452">
        <f>Paramétrage!B328*Paramétrage!D328/1000</f>
        <v>16.666666666666668</v>
      </c>
      <c r="C146" s="492" t="s">
        <v>57</v>
      </c>
      <c r="D146" s="452">
        <v>72</v>
      </c>
      <c r="E146" s="452">
        <f>+A146/(F146*H146)</f>
        <v>0</v>
      </c>
      <c r="F146" s="452">
        <v>1.66</v>
      </c>
      <c r="G146" s="452" t="str">
        <f>Paramétrage!A328</f>
        <v>Ligne phosphorique 54 JFT (3)</v>
      </c>
      <c r="H146" s="457">
        <v>0.54</v>
      </c>
    </row>
    <row r="147" spans="1:10" ht="15" thickBot="1" x14ac:dyDescent="0.4">
      <c r="A147" s="458">
        <v>2</v>
      </c>
      <c r="B147" s="459">
        <v>0</v>
      </c>
      <c r="C147" s="497" t="s">
        <v>88</v>
      </c>
      <c r="D147" s="459">
        <v>73</v>
      </c>
      <c r="E147" s="459"/>
      <c r="F147" s="459"/>
      <c r="G147" s="459" t="str">
        <f>+Paramétrage!H110</f>
        <v>Ligne JFT d'engrais</v>
      </c>
      <c r="H147" s="460"/>
    </row>
    <row r="148" spans="1:10" ht="15" thickBot="1" x14ac:dyDescent="0.4">
      <c r="A148" s="137" t="s">
        <v>503</v>
      </c>
    </row>
    <row r="149" spans="1:10" ht="15" thickBot="1" x14ac:dyDescent="0.4">
      <c r="A149" s="453">
        <f>+B149*Paramétrage!$K$245</f>
        <v>0</v>
      </c>
      <c r="B149" s="454">
        <v>1</v>
      </c>
      <c r="C149" s="495" t="s">
        <v>4</v>
      </c>
      <c r="D149" s="454">
        <v>74</v>
      </c>
      <c r="E149" s="454">
        <f>+A149/F149</f>
        <v>0</v>
      </c>
      <c r="F149" s="454">
        <v>1</v>
      </c>
      <c r="G149" s="454" t="str">
        <f>+Paramétrage!$A$245</f>
        <v>Ligne sulfurique (PMP)</v>
      </c>
      <c r="H149" s="496"/>
    </row>
    <row r="150" spans="1:10" ht="15" thickBot="1" x14ac:dyDescent="0.4">
      <c r="A150" s="453">
        <f>+B150*Paramétrage!$K$245</f>
        <v>0</v>
      </c>
      <c r="B150" s="452">
        <v>1</v>
      </c>
      <c r="C150" s="492" t="s">
        <v>5</v>
      </c>
      <c r="D150" s="454">
        <v>74</v>
      </c>
      <c r="E150" s="452">
        <f>+A150/F150</f>
        <v>0</v>
      </c>
      <c r="F150" s="452">
        <v>1</v>
      </c>
      <c r="G150" s="454" t="str">
        <f>+Paramétrage!$A$245</f>
        <v>Ligne sulfurique (PMP)</v>
      </c>
      <c r="H150" s="457"/>
    </row>
    <row r="151" spans="1:10" ht="15" thickBot="1" x14ac:dyDescent="0.4">
      <c r="A151" s="453">
        <f>+B151*Paramétrage!$K$245</f>
        <v>0</v>
      </c>
      <c r="B151" s="452">
        <v>1</v>
      </c>
      <c r="C151" s="492" t="s">
        <v>6</v>
      </c>
      <c r="D151" s="454">
        <v>74</v>
      </c>
      <c r="E151" s="452">
        <f>+A151/F151</f>
        <v>0</v>
      </c>
      <c r="F151" s="452">
        <v>1</v>
      </c>
      <c r="G151" s="454" t="str">
        <f>+Paramétrage!$A$245</f>
        <v>Ligne sulfurique (PMP)</v>
      </c>
      <c r="H151" s="457"/>
    </row>
    <row r="152" spans="1:10" ht="15" thickBot="1" x14ac:dyDescent="0.4">
      <c r="A152" s="453">
        <f>+B152*Paramétrage!$K$245</f>
        <v>0</v>
      </c>
      <c r="B152" s="452">
        <f>Paramétrage!B245*Paramétrage!D245/1000</f>
        <v>26.25</v>
      </c>
      <c r="C152" s="492" t="s">
        <v>7</v>
      </c>
      <c r="D152" s="454">
        <v>74</v>
      </c>
      <c r="E152" s="452">
        <f>+A152/(F152*H152)</f>
        <v>0</v>
      </c>
      <c r="F152" s="452">
        <v>1.84</v>
      </c>
      <c r="G152" s="454" t="str">
        <f>+Paramétrage!$A$245</f>
        <v>Ligne sulfurique (PMP)</v>
      </c>
      <c r="H152" s="457">
        <v>0.98499999999999999</v>
      </c>
    </row>
    <row r="153" spans="1:10" ht="15" thickBot="1" x14ac:dyDescent="0.4">
      <c r="A153" s="453">
        <f>+B153*Paramétrage!$K$245</f>
        <v>0</v>
      </c>
      <c r="B153" s="452">
        <v>1</v>
      </c>
      <c r="C153" s="492" t="s">
        <v>8</v>
      </c>
      <c r="D153" s="454">
        <v>74</v>
      </c>
      <c r="E153" s="452">
        <f>+A153/F153</f>
        <v>0</v>
      </c>
      <c r="F153" s="452">
        <v>1</v>
      </c>
      <c r="G153" s="454" t="str">
        <f>+Paramétrage!$A$245</f>
        <v>Ligne sulfurique (PMP)</v>
      </c>
      <c r="H153" s="457"/>
    </row>
    <row r="154" spans="1:10" x14ac:dyDescent="0.35">
      <c r="A154" s="453">
        <f>+B154*Paramétrage!$K$245</f>
        <v>0</v>
      </c>
      <c r="B154" s="452">
        <v>1</v>
      </c>
      <c r="C154" s="492" t="s">
        <v>3</v>
      </c>
      <c r="D154" s="454">
        <v>74</v>
      </c>
      <c r="E154" s="452">
        <f>+A154/F154</f>
        <v>0</v>
      </c>
      <c r="F154" s="452">
        <v>1</v>
      </c>
      <c r="G154" s="454" t="str">
        <f>+Paramétrage!$A$245</f>
        <v>Ligne sulfurique (PMP)</v>
      </c>
      <c r="H154" s="457"/>
    </row>
    <row r="155" spans="1:10" x14ac:dyDescent="0.35">
      <c r="A155" s="456">
        <f>+B155*Paramétrage!K272</f>
        <v>0</v>
      </c>
      <c r="B155" s="452">
        <f>+Paramétrage!B272*Paramétrage!D272/1000</f>
        <v>62.500000000000007</v>
      </c>
      <c r="C155" s="493" t="s">
        <v>34</v>
      </c>
      <c r="D155" s="452">
        <v>75</v>
      </c>
      <c r="E155" s="452">
        <f>+A155/(F155*H155)</f>
        <v>0</v>
      </c>
      <c r="F155" s="494">
        <v>1.28</v>
      </c>
      <c r="G155" s="452" t="str">
        <f>Paramétrage!$A$272</f>
        <v>Ligne phosphorique 29 (PMP)</v>
      </c>
      <c r="H155" s="457">
        <v>0.28999999999999998</v>
      </c>
    </row>
    <row r="156" spans="1:10" x14ac:dyDescent="0.35">
      <c r="A156" s="456">
        <f>+B156*Paramétrage!K272</f>
        <v>0</v>
      </c>
      <c r="B156" s="452">
        <v>1</v>
      </c>
      <c r="C156" s="493" t="s">
        <v>35</v>
      </c>
      <c r="D156" s="452">
        <v>75</v>
      </c>
      <c r="E156" s="452">
        <f>+A156/F156</f>
        <v>0</v>
      </c>
      <c r="F156" s="494">
        <v>1</v>
      </c>
      <c r="G156" s="452" t="str">
        <f>Paramétrage!$A$272</f>
        <v>Ligne phosphorique 29 (PMP)</v>
      </c>
      <c r="H156" s="457"/>
    </row>
    <row r="157" spans="1:10" x14ac:dyDescent="0.35">
      <c r="A157" s="456">
        <f>+B157*Paramétrage!H331</f>
        <v>0</v>
      </c>
      <c r="B157" s="452">
        <f>Paramétrage!B331*Paramétrage!D331/1000</f>
        <v>16.666666666666668</v>
      </c>
      <c r="C157" s="492" t="s">
        <v>57</v>
      </c>
      <c r="D157" s="452">
        <v>76</v>
      </c>
      <c r="E157" s="452">
        <f>+A157/(F157*H157)</f>
        <v>0</v>
      </c>
      <c r="F157" s="452">
        <v>1.66</v>
      </c>
      <c r="G157" s="452" t="str">
        <f>Paramétrage!A331</f>
        <v>Ligne phosphorique 54 PMP (1)</v>
      </c>
      <c r="H157" s="457">
        <v>0.54</v>
      </c>
    </row>
    <row r="158" spans="1:10" x14ac:dyDescent="0.35">
      <c r="A158" s="456">
        <f>+B158*Paramétrage!H332</f>
        <v>0</v>
      </c>
      <c r="B158" s="452">
        <f>Paramétrage!B332*Paramétrage!D332/1000</f>
        <v>16.666666666666668</v>
      </c>
      <c r="C158" s="492" t="s">
        <v>57</v>
      </c>
      <c r="D158" s="452">
        <v>77</v>
      </c>
      <c r="E158" s="452">
        <f>+A158/(F158*H158)</f>
        <v>0</v>
      </c>
      <c r="F158" s="452">
        <v>1.66</v>
      </c>
      <c r="G158" s="452" t="str">
        <f>Paramétrage!A332</f>
        <v>Ligne phosphorique 54 PMP (2)</v>
      </c>
      <c r="H158" s="457">
        <v>0.54</v>
      </c>
    </row>
    <row r="159" spans="1:10" ht="15" thickBot="1" x14ac:dyDescent="0.4">
      <c r="A159" s="456">
        <f>+B159*Paramétrage!H333</f>
        <v>0</v>
      </c>
      <c r="B159" s="452">
        <f>Paramétrage!B333*Paramétrage!D333/1000</f>
        <v>16.666666666666668</v>
      </c>
      <c r="C159" s="497" t="s">
        <v>57</v>
      </c>
      <c r="D159" s="459">
        <v>78</v>
      </c>
      <c r="E159" s="459">
        <f>+A159/(F159*H159)</f>
        <v>0</v>
      </c>
      <c r="F159" s="459">
        <v>1.66</v>
      </c>
      <c r="G159" s="452" t="str">
        <f>Paramétrage!A333</f>
        <v>Ligne phosphorique 54 PMP (3)</v>
      </c>
      <c r="H159" s="460">
        <v>0.54</v>
      </c>
    </row>
    <row r="160" spans="1:10" ht="15" thickBot="1" x14ac:dyDescent="0.4">
      <c r="A160" s="137" t="s">
        <v>503</v>
      </c>
    </row>
    <row r="161" spans="1:8" ht="15" thickBot="1" x14ac:dyDescent="0.4">
      <c r="A161" s="453">
        <f>+B161*Paramétrage!$K$247</f>
        <v>0</v>
      </c>
      <c r="B161" s="454">
        <v>1</v>
      </c>
      <c r="C161" s="495" t="s">
        <v>4</v>
      </c>
      <c r="D161" s="454">
        <v>79</v>
      </c>
      <c r="E161" s="454">
        <f>+A161/F161</f>
        <v>0</v>
      </c>
      <c r="F161" s="454">
        <v>1</v>
      </c>
      <c r="G161" s="454" t="str">
        <f>+Paramétrage!$A$247</f>
        <v>Ligne sulfurique (IMACID)</v>
      </c>
      <c r="H161" s="496"/>
    </row>
    <row r="162" spans="1:8" ht="15" thickBot="1" x14ac:dyDescent="0.4">
      <c r="A162" s="453">
        <f>+B162*Paramétrage!$K$247</f>
        <v>0</v>
      </c>
      <c r="B162" s="452">
        <v>1</v>
      </c>
      <c r="C162" s="492" t="s">
        <v>5</v>
      </c>
      <c r="D162" s="454">
        <v>79</v>
      </c>
      <c r="E162" s="452">
        <f>+A162/F162</f>
        <v>0</v>
      </c>
      <c r="F162" s="452">
        <v>1</v>
      </c>
      <c r="G162" s="454" t="str">
        <f>+Paramétrage!$A$247</f>
        <v>Ligne sulfurique (IMACID)</v>
      </c>
      <c r="H162" s="457"/>
    </row>
    <row r="163" spans="1:8" ht="15" thickBot="1" x14ac:dyDescent="0.4">
      <c r="A163" s="453">
        <f>+B163*Paramétrage!$K$247</f>
        <v>0</v>
      </c>
      <c r="B163" s="452">
        <v>1</v>
      </c>
      <c r="C163" s="492" t="s">
        <v>6</v>
      </c>
      <c r="D163" s="454">
        <v>79</v>
      </c>
      <c r="E163" s="452">
        <f>+A163/F163</f>
        <v>0</v>
      </c>
      <c r="F163" s="452">
        <v>1</v>
      </c>
      <c r="G163" s="454" t="str">
        <f>+Paramétrage!$A$247</f>
        <v>Ligne sulfurique (IMACID)</v>
      </c>
      <c r="H163" s="457"/>
    </row>
    <row r="164" spans="1:8" ht="15" thickBot="1" x14ac:dyDescent="0.4">
      <c r="A164" s="453">
        <f>+B164*Paramétrage!$K$247</f>
        <v>0</v>
      </c>
      <c r="B164" s="452">
        <f>Paramétrage!B247*Paramétrage!D247/1000</f>
        <v>26.25</v>
      </c>
      <c r="C164" s="492" t="s">
        <v>7</v>
      </c>
      <c r="D164" s="454">
        <v>79</v>
      </c>
      <c r="E164" s="452">
        <f>+A164/(F164*H164)</f>
        <v>0</v>
      </c>
      <c r="F164" s="452">
        <v>1.84</v>
      </c>
      <c r="G164" s="454" t="str">
        <f>+Paramétrage!$A$247</f>
        <v>Ligne sulfurique (IMACID)</v>
      </c>
      <c r="H164" s="457">
        <v>0.98499999999999999</v>
      </c>
    </row>
    <row r="165" spans="1:8" ht="15" thickBot="1" x14ac:dyDescent="0.4">
      <c r="A165" s="453">
        <f>+B165*Paramétrage!$K$247</f>
        <v>0</v>
      </c>
      <c r="B165" s="452">
        <v>1</v>
      </c>
      <c r="C165" s="492" t="s">
        <v>8</v>
      </c>
      <c r="D165" s="454">
        <v>79</v>
      </c>
      <c r="E165" s="452">
        <f>+A165/F165</f>
        <v>0</v>
      </c>
      <c r="F165" s="452">
        <v>1</v>
      </c>
      <c r="G165" s="454" t="str">
        <f>+Paramétrage!$A$247</f>
        <v>Ligne sulfurique (IMACID)</v>
      </c>
      <c r="H165" s="457"/>
    </row>
    <row r="166" spans="1:8" x14ac:dyDescent="0.35">
      <c r="A166" s="453">
        <f>+B166*Paramétrage!$K$247</f>
        <v>0</v>
      </c>
      <c r="B166" s="452">
        <v>1</v>
      </c>
      <c r="C166" s="492" t="s">
        <v>3</v>
      </c>
      <c r="D166" s="454">
        <v>79</v>
      </c>
      <c r="E166" s="452">
        <f>+A166/F166</f>
        <v>0</v>
      </c>
      <c r="F166" s="452">
        <v>1</v>
      </c>
      <c r="G166" s="454" t="str">
        <f>+Paramétrage!$A$247</f>
        <v>Ligne sulfurique (IMACID)</v>
      </c>
      <c r="H166" s="457"/>
    </row>
    <row r="167" spans="1:8" x14ac:dyDescent="0.35">
      <c r="A167" s="456">
        <f>+B167*Paramétrage!K274</f>
        <v>0</v>
      </c>
      <c r="B167" s="452">
        <f>+Paramétrage!B274*Paramétrage!D274/1000</f>
        <v>62.500000000000007</v>
      </c>
      <c r="C167" s="493" t="s">
        <v>34</v>
      </c>
      <c r="D167" s="452">
        <v>80</v>
      </c>
      <c r="E167" s="452">
        <f>+A167/(F167*H167)</f>
        <v>0</v>
      </c>
      <c r="F167" s="494">
        <v>1.28</v>
      </c>
      <c r="G167" s="452" t="str">
        <f>Paramétrage!$A$274</f>
        <v>Ligne phosphorique 29 (IMACID)</v>
      </c>
      <c r="H167" s="457">
        <v>0.28999999999999998</v>
      </c>
    </row>
    <row r="168" spans="1:8" x14ac:dyDescent="0.35">
      <c r="A168" s="456">
        <f>+B168*Paramétrage!K274</f>
        <v>0</v>
      </c>
      <c r="B168" s="452">
        <v>1</v>
      </c>
      <c r="C168" s="493" t="s">
        <v>35</v>
      </c>
      <c r="D168" s="452">
        <v>80</v>
      </c>
      <c r="E168" s="452">
        <f>+A168/F168</f>
        <v>0</v>
      </c>
      <c r="F168" s="494">
        <v>1</v>
      </c>
      <c r="G168" s="452" t="str">
        <f>Paramétrage!$A$274</f>
        <v>Ligne phosphorique 29 (IMACID)</v>
      </c>
      <c r="H168" s="457"/>
    </row>
    <row r="169" spans="1:8" x14ac:dyDescent="0.35">
      <c r="A169" s="456">
        <f>+B169*Paramétrage!H336</f>
        <v>0</v>
      </c>
      <c r="B169" s="452">
        <f>Paramétrage!B336*Paramétrage!D336/1000</f>
        <v>16.666666666666668</v>
      </c>
      <c r="C169" s="492" t="s">
        <v>57</v>
      </c>
      <c r="D169" s="452">
        <v>81</v>
      </c>
      <c r="E169" s="452">
        <f>+A169/(F169*H169)</f>
        <v>0</v>
      </c>
      <c r="F169" s="452">
        <v>1.66</v>
      </c>
      <c r="G169" s="452" t="str">
        <f>Paramétrage!A336</f>
        <v>Ligne phosphorique 54 IMACID (1)</v>
      </c>
      <c r="H169" s="457">
        <v>0.54</v>
      </c>
    </row>
    <row r="170" spans="1:8" x14ac:dyDescent="0.35">
      <c r="A170" s="456">
        <f>+B170*Paramétrage!H337</f>
        <v>0</v>
      </c>
      <c r="B170" s="452">
        <f>Paramétrage!B337*Paramétrage!D337/1000</f>
        <v>16.666666666666668</v>
      </c>
      <c r="C170" s="492" t="s">
        <v>57</v>
      </c>
      <c r="D170" s="452">
        <v>82</v>
      </c>
      <c r="E170" s="452">
        <f>+A170/(F170*H170)</f>
        <v>0</v>
      </c>
      <c r="F170" s="452">
        <v>1.66</v>
      </c>
      <c r="G170" s="452" t="str">
        <f>Paramétrage!A337</f>
        <v>Ligne phosphorique 54 IMACID (2)</v>
      </c>
      <c r="H170" s="457">
        <v>0.54</v>
      </c>
    </row>
    <row r="171" spans="1:8" ht="15" thickBot="1" x14ac:dyDescent="0.4">
      <c r="A171" s="456">
        <f>+B171*Paramétrage!H338</f>
        <v>0</v>
      </c>
      <c r="B171" s="452">
        <f>Paramétrage!B338*Paramétrage!D338/1000</f>
        <v>16.666666666666668</v>
      </c>
      <c r="C171" s="497" t="s">
        <v>57</v>
      </c>
      <c r="D171" s="459">
        <v>83</v>
      </c>
      <c r="E171" s="459">
        <f>+A171/(F171*H171)</f>
        <v>0</v>
      </c>
      <c r="F171" s="459">
        <v>1.66</v>
      </c>
      <c r="G171" s="452" t="str">
        <f>Paramétrage!A338</f>
        <v>Ligne phosphorique 54 IMACID (3)</v>
      </c>
      <c r="H171" s="460">
        <v>0.54</v>
      </c>
    </row>
  </sheetData>
  <mergeCells count="1">
    <mergeCell ref="H75:H81"/>
  </mergeCells>
  <pageMargins left="0.7" right="0.7" top="0.75" bottom="0.75" header="0.3" footer="0.3"/>
  <pageSetup paperSize="0" orientation="portrait" r:id="rId1"/>
  <customProperties>
    <customPr name="LastActive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2:L35"/>
  <sheetViews>
    <sheetView showGridLines="0" topLeftCell="A7" zoomScale="80" zoomScaleNormal="80" workbookViewId="0">
      <selection activeCell="J17" sqref="J17"/>
    </sheetView>
  </sheetViews>
  <sheetFormatPr baseColWidth="10" defaultRowHeight="14.5" x14ac:dyDescent="0.35"/>
  <cols>
    <col min="1" max="1" width="15.453125" customWidth="1"/>
    <col min="6" max="6" width="4.26953125" customWidth="1"/>
    <col min="9" max="9" width="15" customWidth="1"/>
    <col min="10" max="10" width="12.26953125" customWidth="1"/>
    <col min="11" max="11" width="15.453125" customWidth="1"/>
    <col min="12" max="12" width="13.7265625" customWidth="1"/>
  </cols>
  <sheetData>
    <row r="2" spans="1:12" x14ac:dyDescent="0.35">
      <c r="B2" s="634" t="s">
        <v>358</v>
      </c>
      <c r="C2" s="634"/>
      <c r="D2" s="634"/>
      <c r="E2" s="634"/>
      <c r="F2" s="634"/>
      <c r="G2" s="634"/>
      <c r="H2" s="634"/>
      <c r="I2" s="634"/>
      <c r="J2" s="634"/>
    </row>
    <row r="3" spans="1:12" x14ac:dyDescent="0.35">
      <c r="B3" s="633">
        <v>107</v>
      </c>
      <c r="C3" s="633"/>
      <c r="D3" s="633"/>
      <c r="E3" s="633"/>
      <c r="F3" s="191"/>
      <c r="G3" s="633">
        <v>7</v>
      </c>
      <c r="H3" s="633"/>
      <c r="I3" s="633"/>
      <c r="J3" s="633"/>
    </row>
    <row r="4" spans="1:12" ht="33" x14ac:dyDescent="0.35">
      <c r="B4" s="192" t="s">
        <v>134</v>
      </c>
      <c r="C4" s="192" t="s">
        <v>135</v>
      </c>
      <c r="D4" s="192" t="s">
        <v>136</v>
      </c>
      <c r="E4" s="192" t="s">
        <v>137</v>
      </c>
      <c r="F4" s="2"/>
      <c r="G4" s="192" t="s">
        <v>134</v>
      </c>
      <c r="H4" s="192" t="s">
        <v>135</v>
      </c>
      <c r="I4" s="192" t="s">
        <v>136</v>
      </c>
      <c r="J4" s="192" t="s">
        <v>137</v>
      </c>
    </row>
    <row r="5" spans="1:12" x14ac:dyDescent="0.35">
      <c r="A5" s="181" t="s">
        <v>305</v>
      </c>
      <c r="B5" s="31">
        <f>Paramétrage!AF63</f>
        <v>25.125600000000002</v>
      </c>
      <c r="C5" s="31">
        <f>Paramétrage!AG63</f>
        <v>101.80200000000001</v>
      </c>
      <c r="D5" s="31">
        <f>Paramétrage!AH63</f>
        <v>26.7501</v>
      </c>
      <c r="E5" s="31">
        <f>Paramétrage!AI63</f>
        <v>49.709700000000005</v>
      </c>
      <c r="G5" s="31">
        <f>Paramétrage!AL63</f>
        <v>18.750240000000002</v>
      </c>
      <c r="H5" s="31">
        <f>Paramétrage!AM63</f>
        <v>48.491999999999997</v>
      </c>
      <c r="I5" s="31">
        <f>Paramétrage!AN63</f>
        <v>19.962540000000001</v>
      </c>
      <c r="J5" s="31">
        <f>Paramétrage!AO63</f>
        <v>37.096380000000003</v>
      </c>
    </row>
    <row r="6" spans="1:12" x14ac:dyDescent="0.35">
      <c r="A6" s="181" t="s">
        <v>304</v>
      </c>
      <c r="B6" s="196">
        <f>B5/Paramétrage!C358/Paramétrage!D358</f>
        <v>67.687500000000014</v>
      </c>
      <c r="C6" s="196">
        <f>C5/Paramétrage!C359/Paramétrage!D359</f>
        <v>113.56760374832663</v>
      </c>
      <c r="D6" s="196">
        <f>D5/Paramétrage!D362</f>
        <v>13.37505</v>
      </c>
      <c r="E6" s="196">
        <f>E5/Paramétrage!C356/Paramétrage!D356</f>
        <v>27.427554623703379</v>
      </c>
      <c r="F6" s="7"/>
      <c r="G6" s="196">
        <f>G5/Paramétrage!C358/Paramétrage!D358</f>
        <v>50.512500000000003</v>
      </c>
      <c r="H6" s="196">
        <f>H5/Paramétrage!C359/Paramétrage!D359</f>
        <v>54.096385542168669</v>
      </c>
      <c r="I6" s="196">
        <f>I5/Paramétrage!D362</f>
        <v>9.9812700000000003</v>
      </c>
      <c r="J6" s="196">
        <f>J5/Paramétrage!C356/Paramétrage!D356</f>
        <v>20.46809755020967</v>
      </c>
    </row>
    <row r="7" spans="1:12" ht="43.5" x14ac:dyDescent="0.35">
      <c r="A7" s="186" t="s">
        <v>356</v>
      </c>
      <c r="B7" s="25">
        <f>'Convertisseurs Outputs'!E39</f>
        <v>0</v>
      </c>
      <c r="C7" s="25">
        <f>'Convertisseurs Outputs'!E55</f>
        <v>0</v>
      </c>
      <c r="D7" s="25"/>
      <c r="E7" s="25">
        <f>'Convertisseurs Outputs'!E4</f>
        <v>0</v>
      </c>
      <c r="G7" s="25">
        <f>'Convertisseurs Outputs'!E39</f>
        <v>0</v>
      </c>
      <c r="H7" s="25">
        <f>'Convertisseurs Outputs'!E55</f>
        <v>0</v>
      </c>
      <c r="I7" s="25"/>
      <c r="J7" s="25">
        <f>'Convertisseurs Outputs'!E4</f>
        <v>0</v>
      </c>
    </row>
    <row r="8" spans="1:12" x14ac:dyDescent="0.35">
      <c r="B8" s="628" t="s">
        <v>306</v>
      </c>
      <c r="C8" s="628"/>
      <c r="D8" s="628"/>
      <c r="E8" s="628"/>
      <c r="F8" s="628"/>
      <c r="G8" s="628"/>
      <c r="H8" s="628"/>
      <c r="I8" s="628"/>
      <c r="J8" s="628"/>
    </row>
    <row r="9" spans="1:12" x14ac:dyDescent="0.35">
      <c r="A9" t="s">
        <v>91</v>
      </c>
      <c r="B9" s="141">
        <v>11</v>
      </c>
      <c r="C9" s="141">
        <v>12</v>
      </c>
      <c r="D9" s="141"/>
      <c r="E9" s="141">
        <v>14</v>
      </c>
    </row>
    <row r="10" spans="1:12" x14ac:dyDescent="0.35">
      <c r="A10" t="s">
        <v>92</v>
      </c>
      <c r="B10" s="141">
        <v>18</v>
      </c>
      <c r="C10" s="141">
        <v>19</v>
      </c>
      <c r="D10" s="141"/>
      <c r="E10" s="141">
        <v>20</v>
      </c>
    </row>
    <row r="11" spans="1:12" x14ac:dyDescent="0.35">
      <c r="A11" t="s">
        <v>93</v>
      </c>
      <c r="B11" s="141">
        <v>23</v>
      </c>
      <c r="C11" s="141">
        <v>24</v>
      </c>
      <c r="D11" s="141"/>
      <c r="E11" s="141">
        <v>25</v>
      </c>
    </row>
    <row r="12" spans="1:12" x14ac:dyDescent="0.35">
      <c r="A12" t="s">
        <v>308</v>
      </c>
      <c r="B12" s="183"/>
      <c r="C12" s="183"/>
      <c r="D12" s="141">
        <v>13</v>
      </c>
      <c r="E12" s="183"/>
    </row>
    <row r="13" spans="1:12" x14ac:dyDescent="0.35">
      <c r="A13" s="182" t="s">
        <v>307</v>
      </c>
      <c r="B13" s="183"/>
      <c r="G13" s="32">
        <v>26</v>
      </c>
      <c r="H13" s="32">
        <v>27</v>
      </c>
      <c r="I13" s="32">
        <v>28</v>
      </c>
      <c r="J13" s="32">
        <v>29</v>
      </c>
    </row>
    <row r="15" spans="1:12" x14ac:dyDescent="0.35">
      <c r="A15" s="635" t="s">
        <v>312</v>
      </c>
      <c r="B15" s="635"/>
      <c r="C15" s="635"/>
      <c r="D15" s="635"/>
      <c r="E15" s="635"/>
      <c r="F15">
        <v>6</v>
      </c>
      <c r="G15" t="s">
        <v>313</v>
      </c>
    </row>
    <row r="16" spans="1:12" s="28" customFormat="1" ht="58" x14ac:dyDescent="0.35">
      <c r="A16" s="193" t="s">
        <v>314</v>
      </c>
      <c r="B16" s="190" t="s">
        <v>315</v>
      </c>
      <c r="C16" s="190" t="s">
        <v>316</v>
      </c>
      <c r="D16" s="190" t="s">
        <v>335</v>
      </c>
      <c r="E16" s="190" t="s">
        <v>311</v>
      </c>
      <c r="G16" s="190" t="s">
        <v>359</v>
      </c>
      <c r="H16" s="190" t="s">
        <v>349</v>
      </c>
      <c r="I16" s="190" t="s">
        <v>342</v>
      </c>
      <c r="J16" s="190" t="s">
        <v>341</v>
      </c>
      <c r="K16" s="190" t="s">
        <v>350</v>
      </c>
      <c r="L16"/>
    </row>
    <row r="17" spans="1:12" x14ac:dyDescent="0.35">
      <c r="A17" s="32">
        <v>11</v>
      </c>
      <c r="B17" s="32" t="s">
        <v>91</v>
      </c>
      <c r="C17" s="32" t="s">
        <v>309</v>
      </c>
      <c r="D17" s="32">
        <f>B$6</f>
        <v>67.687500000000014</v>
      </c>
      <c r="E17" s="32">
        <v>1</v>
      </c>
      <c r="G17" s="195">
        <f>F$15*D17*E17</f>
        <v>406.12500000000011</v>
      </c>
      <c r="H17" s="82" t="e">
        <f t="shared" ref="H17:H30" si="0">ROUND(I17*0.95,0)</f>
        <v>#DIV/0!</v>
      </c>
      <c r="I17" s="82" t="e">
        <f>ROUND(K17*J17,0)</f>
        <v>#DIV/0!</v>
      </c>
      <c r="J17" s="195">
        <f>'Convertisseurs Outputs'!E37</f>
        <v>0</v>
      </c>
      <c r="K17" s="82" t="e">
        <f>MAX(ROUNDUP(G17/J17,0),E17*2)</f>
        <v>#DIV/0!</v>
      </c>
    </row>
    <row r="18" spans="1:12" x14ac:dyDescent="0.35">
      <c r="A18" s="32">
        <f>A17+1</f>
        <v>12</v>
      </c>
      <c r="B18" s="32" t="s">
        <v>91</v>
      </c>
      <c r="C18" s="32" t="s">
        <v>310</v>
      </c>
      <c r="D18" s="32">
        <f>C$6</f>
        <v>113.56760374832663</v>
      </c>
      <c r="E18" s="32">
        <v>1</v>
      </c>
      <c r="G18" s="195">
        <f t="shared" ref="G18:G30" si="1">F$15*D18*E18</f>
        <v>681.4056224899598</v>
      </c>
      <c r="H18" s="82" t="e">
        <f t="shared" si="0"/>
        <v>#DIV/0!</v>
      </c>
      <c r="I18" s="82" t="e">
        <f>ROUND(K18*J18,0)</f>
        <v>#DIV/0!</v>
      </c>
      <c r="J18" s="195">
        <f>'Convertisseurs Outputs'!E55</f>
        <v>0</v>
      </c>
      <c r="K18" s="82" t="e">
        <f t="shared" ref="K18:K30" si="2">MAX(ROUNDUP(G18/J18,0),E18*2)</f>
        <v>#DIV/0!</v>
      </c>
    </row>
    <row r="19" spans="1:12" x14ac:dyDescent="0.35">
      <c r="A19" s="32">
        <f>A18+1</f>
        <v>13</v>
      </c>
      <c r="B19" s="32" t="s">
        <v>308</v>
      </c>
      <c r="C19" s="32" t="s">
        <v>140</v>
      </c>
      <c r="D19" s="32">
        <f>D6</f>
        <v>13.37505</v>
      </c>
      <c r="E19" s="32">
        <v>3</v>
      </c>
      <c r="G19" s="195">
        <f t="shared" si="1"/>
        <v>240.7509</v>
      </c>
      <c r="H19" s="82">
        <f t="shared" si="0"/>
        <v>229</v>
      </c>
      <c r="I19" s="82">
        <f>ROUND(K19*J19,0)</f>
        <v>241</v>
      </c>
      <c r="J19" s="195">
        <f>D19</f>
        <v>13.37505</v>
      </c>
      <c r="K19" s="82">
        <f t="shared" si="2"/>
        <v>18</v>
      </c>
    </row>
    <row r="20" spans="1:12" x14ac:dyDescent="0.35">
      <c r="A20" s="197">
        <f>A19+1</f>
        <v>14</v>
      </c>
      <c r="B20" s="32" t="s">
        <v>91</v>
      </c>
      <c r="C20" s="32" t="s">
        <v>7</v>
      </c>
      <c r="D20" s="32">
        <f>E$6</f>
        <v>27.427554623703379</v>
      </c>
      <c r="E20" s="32">
        <v>1</v>
      </c>
      <c r="G20" s="195">
        <f t="shared" si="1"/>
        <v>164.56532774222029</v>
      </c>
      <c r="H20" s="82" t="e">
        <f t="shared" si="0"/>
        <v>#DIV/0!</v>
      </c>
      <c r="I20" s="82" t="e">
        <f t="shared" ref="I20:I30" si="3">ROUND(K20*J20,0)</f>
        <v>#DIV/0!</v>
      </c>
      <c r="J20" s="195">
        <f>'Convertisseurs Outputs'!E10</f>
        <v>0</v>
      </c>
      <c r="K20" s="82" t="e">
        <f t="shared" si="2"/>
        <v>#DIV/0!</v>
      </c>
    </row>
    <row r="21" spans="1:12" x14ac:dyDescent="0.35">
      <c r="A21" s="32">
        <v>18</v>
      </c>
      <c r="B21" s="32" t="s">
        <v>92</v>
      </c>
      <c r="C21" s="32" t="s">
        <v>309</v>
      </c>
      <c r="D21" s="32">
        <f>B$6</f>
        <v>67.687500000000014</v>
      </c>
      <c r="E21" s="32">
        <v>1</v>
      </c>
      <c r="G21" s="195">
        <f t="shared" si="1"/>
        <v>406.12500000000011</v>
      </c>
      <c r="H21" s="82" t="e">
        <f t="shared" si="0"/>
        <v>#DIV/0!</v>
      </c>
      <c r="I21" s="82" t="e">
        <f t="shared" si="3"/>
        <v>#DIV/0!</v>
      </c>
      <c r="J21" s="195">
        <f>J17</f>
        <v>0</v>
      </c>
      <c r="K21" s="82" t="e">
        <f t="shared" si="2"/>
        <v>#DIV/0!</v>
      </c>
    </row>
    <row r="22" spans="1:12" x14ac:dyDescent="0.35">
      <c r="A22" s="32">
        <f t="shared" ref="A22:A30" si="4">A21+1</f>
        <v>19</v>
      </c>
      <c r="B22" s="32" t="s">
        <v>92</v>
      </c>
      <c r="C22" s="32" t="s">
        <v>310</v>
      </c>
      <c r="D22" s="32">
        <f>C$6</f>
        <v>113.56760374832663</v>
      </c>
      <c r="E22" s="32">
        <v>1</v>
      </c>
      <c r="G22" s="195">
        <f t="shared" si="1"/>
        <v>681.4056224899598</v>
      </c>
      <c r="H22" s="82" t="e">
        <f t="shared" si="0"/>
        <v>#DIV/0!</v>
      </c>
      <c r="I22" s="82" t="e">
        <f t="shared" si="3"/>
        <v>#DIV/0!</v>
      </c>
      <c r="J22" s="195">
        <f>J18</f>
        <v>0</v>
      </c>
      <c r="K22" s="82" t="e">
        <f t="shared" si="2"/>
        <v>#DIV/0!</v>
      </c>
    </row>
    <row r="23" spans="1:12" x14ac:dyDescent="0.35">
      <c r="A23" s="197">
        <f t="shared" si="4"/>
        <v>20</v>
      </c>
      <c r="B23" s="32" t="s">
        <v>92</v>
      </c>
      <c r="C23" s="32" t="s">
        <v>7</v>
      </c>
      <c r="D23" s="32">
        <f>E$6</f>
        <v>27.427554623703379</v>
      </c>
      <c r="E23" s="32">
        <v>1</v>
      </c>
      <c r="G23" s="195">
        <f t="shared" si="1"/>
        <v>164.56532774222029</v>
      </c>
      <c r="H23" s="82" t="e">
        <f t="shared" si="0"/>
        <v>#DIV/0!</v>
      </c>
      <c r="I23" s="82" t="e">
        <f t="shared" si="3"/>
        <v>#DIV/0!</v>
      </c>
      <c r="J23" s="195">
        <f>J20</f>
        <v>0</v>
      </c>
      <c r="K23" s="82" t="e">
        <f t="shared" si="2"/>
        <v>#DIV/0!</v>
      </c>
      <c r="L23" t="e">
        <f>I23+I20+I26+I30</f>
        <v>#DIV/0!</v>
      </c>
    </row>
    <row r="24" spans="1:12" x14ac:dyDescent="0.35">
      <c r="A24" s="32">
        <v>23</v>
      </c>
      <c r="B24" s="32" t="s">
        <v>93</v>
      </c>
      <c r="C24" s="32" t="s">
        <v>309</v>
      </c>
      <c r="D24" s="32">
        <f>B$6</f>
        <v>67.687500000000014</v>
      </c>
      <c r="E24" s="32">
        <v>1</v>
      </c>
      <c r="G24" s="195">
        <f t="shared" si="1"/>
        <v>406.12500000000011</v>
      </c>
      <c r="H24" s="82" t="e">
        <f t="shared" si="0"/>
        <v>#DIV/0!</v>
      </c>
      <c r="I24" s="82" t="e">
        <f t="shared" si="3"/>
        <v>#DIV/0!</v>
      </c>
      <c r="J24" s="195">
        <f>J17</f>
        <v>0</v>
      </c>
      <c r="K24" s="82" t="e">
        <f t="shared" si="2"/>
        <v>#DIV/0!</v>
      </c>
    </row>
    <row r="25" spans="1:12" x14ac:dyDescent="0.35">
      <c r="A25" s="32">
        <f t="shared" si="4"/>
        <v>24</v>
      </c>
      <c r="B25" s="32" t="s">
        <v>93</v>
      </c>
      <c r="C25" s="32" t="s">
        <v>310</v>
      </c>
      <c r="D25" s="32">
        <f>C$6</f>
        <v>113.56760374832663</v>
      </c>
      <c r="E25" s="32">
        <v>1</v>
      </c>
      <c r="G25" s="195">
        <f t="shared" si="1"/>
        <v>681.4056224899598</v>
      </c>
      <c r="H25" s="82" t="e">
        <f t="shared" si="0"/>
        <v>#DIV/0!</v>
      </c>
      <c r="I25" s="82" t="e">
        <f t="shared" si="3"/>
        <v>#DIV/0!</v>
      </c>
      <c r="J25" s="195">
        <f>J18</f>
        <v>0</v>
      </c>
      <c r="K25" s="82" t="e">
        <f t="shared" si="2"/>
        <v>#DIV/0!</v>
      </c>
    </row>
    <row r="26" spans="1:12" x14ac:dyDescent="0.35">
      <c r="A26" s="197">
        <f t="shared" si="4"/>
        <v>25</v>
      </c>
      <c r="B26" s="32" t="s">
        <v>93</v>
      </c>
      <c r="C26" s="32" t="s">
        <v>7</v>
      </c>
      <c r="D26" s="32">
        <f>E$6</f>
        <v>27.427554623703379</v>
      </c>
      <c r="E26" s="32">
        <v>1</v>
      </c>
      <c r="G26" s="195">
        <f t="shared" si="1"/>
        <v>164.56532774222029</v>
      </c>
      <c r="H26" s="82" t="e">
        <f t="shared" si="0"/>
        <v>#DIV/0!</v>
      </c>
      <c r="I26" s="82" t="e">
        <f t="shared" si="3"/>
        <v>#DIV/0!</v>
      </c>
      <c r="J26" s="195">
        <f>J20</f>
        <v>0</v>
      </c>
      <c r="K26" s="82" t="e">
        <f t="shared" si="2"/>
        <v>#DIV/0!</v>
      </c>
    </row>
    <row r="27" spans="1:12" x14ac:dyDescent="0.35">
      <c r="A27" s="32">
        <f t="shared" si="4"/>
        <v>26</v>
      </c>
      <c r="B27" s="194" t="s">
        <v>307</v>
      </c>
      <c r="C27" s="32" t="s">
        <v>309</v>
      </c>
      <c r="D27" s="32">
        <f>G6</f>
        <v>50.512500000000003</v>
      </c>
      <c r="E27" s="32">
        <v>4</v>
      </c>
      <c r="G27" s="195">
        <f t="shared" si="1"/>
        <v>1212.3000000000002</v>
      </c>
      <c r="H27" s="82" t="e">
        <f t="shared" si="0"/>
        <v>#DIV/0!</v>
      </c>
      <c r="I27" s="82" t="e">
        <f t="shared" si="3"/>
        <v>#DIV/0!</v>
      </c>
      <c r="J27" s="195">
        <f>J17</f>
        <v>0</v>
      </c>
      <c r="K27" s="82" t="e">
        <f t="shared" si="2"/>
        <v>#DIV/0!</v>
      </c>
    </row>
    <row r="28" spans="1:12" x14ac:dyDescent="0.35">
      <c r="A28" s="32">
        <f t="shared" si="4"/>
        <v>27</v>
      </c>
      <c r="B28" s="194" t="s">
        <v>307</v>
      </c>
      <c r="C28" s="32" t="s">
        <v>310</v>
      </c>
      <c r="D28" s="32">
        <f>H6</f>
        <v>54.096385542168669</v>
      </c>
      <c r="E28" s="32">
        <v>4</v>
      </c>
      <c r="G28" s="195">
        <f t="shared" si="1"/>
        <v>1298.3132530120481</v>
      </c>
      <c r="H28" s="82" t="e">
        <f t="shared" si="0"/>
        <v>#DIV/0!</v>
      </c>
      <c r="I28" s="82" t="e">
        <f t="shared" si="3"/>
        <v>#DIV/0!</v>
      </c>
      <c r="J28" s="195">
        <f>J18</f>
        <v>0</v>
      </c>
      <c r="K28" s="82" t="e">
        <f t="shared" si="2"/>
        <v>#DIV/0!</v>
      </c>
    </row>
    <row r="29" spans="1:12" x14ac:dyDescent="0.35">
      <c r="A29" s="32">
        <f t="shared" si="4"/>
        <v>28</v>
      </c>
      <c r="B29" s="194" t="s">
        <v>307</v>
      </c>
      <c r="C29" s="32" t="s">
        <v>140</v>
      </c>
      <c r="D29" s="32">
        <f>I6</f>
        <v>9.9812700000000003</v>
      </c>
      <c r="E29" s="32">
        <v>4</v>
      </c>
      <c r="G29" s="195">
        <f t="shared" si="1"/>
        <v>239.55047999999999</v>
      </c>
      <c r="H29" s="82">
        <f t="shared" si="0"/>
        <v>228</v>
      </c>
      <c r="I29" s="82">
        <f t="shared" si="3"/>
        <v>240</v>
      </c>
      <c r="J29" s="195">
        <f>D29</f>
        <v>9.9812700000000003</v>
      </c>
      <c r="K29" s="82">
        <f t="shared" si="2"/>
        <v>24</v>
      </c>
    </row>
    <row r="30" spans="1:12" x14ac:dyDescent="0.35">
      <c r="A30" s="197">
        <f t="shared" si="4"/>
        <v>29</v>
      </c>
      <c r="B30" s="194" t="s">
        <v>307</v>
      </c>
      <c r="C30" s="32" t="s">
        <v>7</v>
      </c>
      <c r="D30" s="32">
        <f>J6</f>
        <v>20.46809755020967</v>
      </c>
      <c r="E30" s="32">
        <v>4</v>
      </c>
      <c r="G30" s="195">
        <f t="shared" si="1"/>
        <v>491.23434120503208</v>
      </c>
      <c r="H30" s="82" t="e">
        <f t="shared" si="0"/>
        <v>#DIV/0!</v>
      </c>
      <c r="I30" s="82" t="e">
        <f t="shared" si="3"/>
        <v>#DIV/0!</v>
      </c>
      <c r="J30" s="195">
        <f>J20</f>
        <v>0</v>
      </c>
      <c r="K30" s="82" t="e">
        <f t="shared" si="2"/>
        <v>#DIV/0!</v>
      </c>
    </row>
    <row r="32" spans="1:12" x14ac:dyDescent="0.35">
      <c r="B32" s="182" t="s">
        <v>331</v>
      </c>
    </row>
    <row r="33" spans="2:2" x14ac:dyDescent="0.35">
      <c r="B33" s="182" t="s">
        <v>332</v>
      </c>
    </row>
    <row r="34" spans="2:2" x14ac:dyDescent="0.35">
      <c r="B34" s="182" t="s">
        <v>333</v>
      </c>
    </row>
    <row r="35" spans="2:2" x14ac:dyDescent="0.35">
      <c r="B35" s="182" t="s">
        <v>334</v>
      </c>
    </row>
  </sheetData>
  <mergeCells count="5">
    <mergeCell ref="B3:E3"/>
    <mergeCell ref="G3:J3"/>
    <mergeCell ref="B2:J2"/>
    <mergeCell ref="B8:J8"/>
    <mergeCell ref="A15:E15"/>
  </mergeCells>
  <pageMargins left="0.7" right="0.7" top="0.75" bottom="0.75" header="0.3" footer="0.3"/>
  <pageSetup paperSize="0" orientation="portrait" r:id="rId1"/>
  <customProperties>
    <customPr name="LastActiv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B1:M169"/>
  <sheetViews>
    <sheetView workbookViewId="0">
      <selection activeCell="C163" sqref="C163"/>
    </sheetView>
  </sheetViews>
  <sheetFormatPr baseColWidth="10" defaultRowHeight="14.5" x14ac:dyDescent="0.35"/>
  <cols>
    <col min="1" max="1" width="32.1796875" style="30" customWidth="1"/>
    <col min="2" max="2" width="26" style="30" customWidth="1"/>
    <col min="3" max="3" width="32.90625" style="30" customWidth="1"/>
    <col min="4" max="6" width="10.90625" style="30"/>
    <col min="7" max="7" width="32.7265625" style="30" customWidth="1"/>
    <col min="8" max="9" width="8.26953125" style="30" customWidth="1"/>
    <col min="10" max="10" width="6.26953125" style="30" customWidth="1"/>
    <col min="11" max="11" width="23.453125" style="30" customWidth="1"/>
    <col min="12" max="16384" width="10.90625" style="30"/>
  </cols>
  <sheetData>
    <row r="1" spans="2:11" x14ac:dyDescent="0.35">
      <c r="B1" s="77" t="s">
        <v>579</v>
      </c>
      <c r="K1" s="189"/>
    </row>
    <row r="2" spans="2:11" x14ac:dyDescent="0.35">
      <c r="B2" s="77" t="s">
        <v>573</v>
      </c>
      <c r="K2" s="189"/>
    </row>
    <row r="3" spans="2:11" x14ac:dyDescent="0.35">
      <c r="B3" s="77" t="s">
        <v>574</v>
      </c>
      <c r="K3" s="189"/>
    </row>
    <row r="4" spans="2:11" x14ac:dyDescent="0.35">
      <c r="B4" s="77" t="s">
        <v>575</v>
      </c>
      <c r="K4" s="189"/>
    </row>
    <row r="5" spans="2:11" x14ac:dyDescent="0.35">
      <c r="B5" s="77" t="s">
        <v>576</v>
      </c>
      <c r="K5" s="189"/>
    </row>
    <row r="6" spans="2:11" x14ac:dyDescent="0.35">
      <c r="B6" s="77" t="s">
        <v>577</v>
      </c>
      <c r="K6" s="189"/>
    </row>
    <row r="7" spans="2:11" x14ac:dyDescent="0.35">
      <c r="B7" s="77" t="s">
        <v>578</v>
      </c>
      <c r="K7" s="189"/>
    </row>
    <row r="8" spans="2:11" x14ac:dyDescent="0.35">
      <c r="B8" s="514" t="s">
        <v>625</v>
      </c>
      <c r="K8" s="189"/>
    </row>
    <row r="9" spans="2:11" x14ac:dyDescent="0.35">
      <c r="B9" s="514" t="s">
        <v>626</v>
      </c>
    </row>
    <row r="10" spans="2:11" x14ac:dyDescent="0.35">
      <c r="B10" s="514" t="s">
        <v>627</v>
      </c>
    </row>
    <row r="11" spans="2:11" x14ac:dyDescent="0.35">
      <c r="B11" s="514" t="s">
        <v>628</v>
      </c>
    </row>
    <row r="12" spans="2:11" x14ac:dyDescent="0.35">
      <c r="B12" s="514" t="s">
        <v>629</v>
      </c>
    </row>
    <row r="13" spans="2:11" x14ac:dyDescent="0.35">
      <c r="B13" s="514" t="s">
        <v>630</v>
      </c>
    </row>
    <row r="14" spans="2:11" x14ac:dyDescent="0.35">
      <c r="B14" s="470" t="s">
        <v>631</v>
      </c>
    </row>
    <row r="15" spans="2:11" x14ac:dyDescent="0.35">
      <c r="B15" s="470" t="s">
        <v>632</v>
      </c>
    </row>
    <row r="16" spans="2:11" x14ac:dyDescent="0.35">
      <c r="B16" s="470" t="s">
        <v>633</v>
      </c>
    </row>
    <row r="17" spans="2:11" x14ac:dyDescent="0.35">
      <c r="B17" s="470" t="s">
        <v>634</v>
      </c>
    </row>
    <row r="18" spans="2:11" x14ac:dyDescent="0.35">
      <c r="B18" s="470" t="s">
        <v>635</v>
      </c>
    </row>
    <row r="19" spans="2:11" x14ac:dyDescent="0.35">
      <c r="B19" s="470" t="s">
        <v>636</v>
      </c>
    </row>
    <row r="20" spans="2:11" x14ac:dyDescent="0.35">
      <c r="B20" s="521" t="s">
        <v>640</v>
      </c>
    </row>
    <row r="21" spans="2:11" x14ac:dyDescent="0.35">
      <c r="B21" s="521" t="s">
        <v>641</v>
      </c>
    </row>
    <row r="22" spans="2:11" x14ac:dyDescent="0.35">
      <c r="B22" s="521" t="s">
        <v>642</v>
      </c>
    </row>
    <row r="23" spans="2:11" x14ac:dyDescent="0.35">
      <c r="B23" s="521" t="s">
        <v>643</v>
      </c>
    </row>
    <row r="24" spans="2:11" x14ac:dyDescent="0.35">
      <c r="B24" s="521" t="s">
        <v>644</v>
      </c>
    </row>
    <row r="25" spans="2:11" x14ac:dyDescent="0.35">
      <c r="B25" s="521" t="s">
        <v>645</v>
      </c>
    </row>
    <row r="26" spans="2:11" x14ac:dyDescent="0.35">
      <c r="B26" s="535" t="s">
        <v>679</v>
      </c>
    </row>
    <row r="27" spans="2:11" x14ac:dyDescent="0.35">
      <c r="B27" s="535" t="s">
        <v>680</v>
      </c>
    </row>
    <row r="28" spans="2:11" x14ac:dyDescent="0.35">
      <c r="B28" s="535" t="s">
        <v>681</v>
      </c>
    </row>
    <row r="29" spans="2:11" x14ac:dyDescent="0.35">
      <c r="B29" s="535" t="s">
        <v>682</v>
      </c>
    </row>
    <row r="30" spans="2:11" x14ac:dyDescent="0.35">
      <c r="B30" s="535" t="s">
        <v>683</v>
      </c>
    </row>
    <row r="31" spans="2:11" x14ac:dyDescent="0.35">
      <c r="B31" s="535" t="s">
        <v>684</v>
      </c>
    </row>
    <row r="32" spans="2:11" x14ac:dyDescent="0.35">
      <c r="B32" s="521" t="s">
        <v>704</v>
      </c>
      <c r="K32" s="189"/>
    </row>
    <row r="33" spans="2:11" x14ac:dyDescent="0.35">
      <c r="B33" s="521" t="s">
        <v>705</v>
      </c>
      <c r="K33" s="189"/>
    </row>
    <row r="34" spans="2:11" x14ac:dyDescent="0.35">
      <c r="B34" s="521" t="s">
        <v>706</v>
      </c>
    </row>
    <row r="35" spans="2:11" x14ac:dyDescent="0.35">
      <c r="B35" s="521" t="s">
        <v>707</v>
      </c>
    </row>
    <row r="36" spans="2:11" x14ac:dyDescent="0.35">
      <c r="B36" s="521" t="s">
        <v>708</v>
      </c>
    </row>
    <row r="37" spans="2:11" x14ac:dyDescent="0.35">
      <c r="B37" s="521" t="s">
        <v>709</v>
      </c>
    </row>
    <row r="38" spans="2:11" x14ac:dyDescent="0.35">
      <c r="B38" s="545" t="s">
        <v>723</v>
      </c>
    </row>
    <row r="39" spans="2:11" x14ac:dyDescent="0.35">
      <c r="B39" s="545" t="s">
        <v>724</v>
      </c>
    </row>
    <row r="40" spans="2:11" ht="14" customHeight="1" x14ac:dyDescent="0.35">
      <c r="B40" s="545" t="s">
        <v>725</v>
      </c>
    </row>
    <row r="41" spans="2:11" x14ac:dyDescent="0.35">
      <c r="B41" s="545" t="s">
        <v>726</v>
      </c>
    </row>
    <row r="42" spans="2:11" x14ac:dyDescent="0.35">
      <c r="B42" s="545" t="s">
        <v>727</v>
      </c>
    </row>
    <row r="43" spans="2:11" x14ac:dyDescent="0.35">
      <c r="B43" s="545" t="s">
        <v>728</v>
      </c>
    </row>
    <row r="44" spans="2:11" x14ac:dyDescent="0.35">
      <c r="B44" s="77" t="s">
        <v>909</v>
      </c>
    </row>
    <row r="45" spans="2:11" x14ac:dyDescent="0.35">
      <c r="B45" s="77" t="s">
        <v>910</v>
      </c>
    </row>
    <row r="46" spans="2:11" x14ac:dyDescent="0.35">
      <c r="B46" s="77" t="s">
        <v>911</v>
      </c>
    </row>
    <row r="47" spans="2:11" x14ac:dyDescent="0.35">
      <c r="B47" s="77" t="s">
        <v>912</v>
      </c>
    </row>
    <row r="48" spans="2:11" x14ac:dyDescent="0.35">
      <c r="B48" s="77" t="s">
        <v>913</v>
      </c>
    </row>
    <row r="49" spans="2:11" x14ac:dyDescent="0.35">
      <c r="B49" s="77" t="s">
        <v>914</v>
      </c>
    </row>
    <row r="50" spans="2:11" x14ac:dyDescent="0.35">
      <c r="B50" s="77" t="s">
        <v>897</v>
      </c>
    </row>
    <row r="51" spans="2:11" x14ac:dyDescent="0.35">
      <c r="B51" s="77" t="s">
        <v>898</v>
      </c>
    </row>
    <row r="52" spans="2:11" x14ac:dyDescent="0.35">
      <c r="B52" s="77" t="s">
        <v>899</v>
      </c>
    </row>
    <row r="53" spans="2:11" x14ac:dyDescent="0.35">
      <c r="B53" s="77" t="s">
        <v>900</v>
      </c>
    </row>
    <row r="54" spans="2:11" x14ac:dyDescent="0.35">
      <c r="B54" s="77" t="s">
        <v>901</v>
      </c>
    </row>
    <row r="55" spans="2:11" x14ac:dyDescent="0.35">
      <c r="B55" s="77" t="s">
        <v>902</v>
      </c>
    </row>
    <row r="56" spans="2:11" x14ac:dyDescent="0.35">
      <c r="B56" s="77" t="s">
        <v>903</v>
      </c>
    </row>
    <row r="57" spans="2:11" x14ac:dyDescent="0.35">
      <c r="B57" s="77" t="s">
        <v>904</v>
      </c>
    </row>
    <row r="58" spans="2:11" x14ac:dyDescent="0.35">
      <c r="B58" s="77" t="s">
        <v>905</v>
      </c>
    </row>
    <row r="59" spans="2:11" x14ac:dyDescent="0.35">
      <c r="B59" s="77" t="s">
        <v>906</v>
      </c>
      <c r="K59" s="189"/>
    </row>
    <row r="60" spans="2:11" x14ac:dyDescent="0.35">
      <c r="B60" s="77" t="s">
        <v>907</v>
      </c>
      <c r="K60" s="189"/>
    </row>
    <row r="61" spans="2:11" x14ac:dyDescent="0.35">
      <c r="B61" s="77" t="s">
        <v>908</v>
      </c>
    </row>
    <row r="62" spans="2:11" x14ac:dyDescent="0.35">
      <c r="B62" s="514" t="s">
        <v>915</v>
      </c>
    </row>
    <row r="63" spans="2:11" x14ac:dyDescent="0.35">
      <c r="B63" s="514" t="s">
        <v>916</v>
      </c>
    </row>
    <row r="64" spans="2:11" x14ac:dyDescent="0.35">
      <c r="B64" s="514" t="s">
        <v>917</v>
      </c>
    </row>
    <row r="65" spans="2:13" x14ac:dyDescent="0.35">
      <c r="B65" s="514" t="s">
        <v>918</v>
      </c>
    </row>
    <row r="66" spans="2:13" x14ac:dyDescent="0.35">
      <c r="B66" s="514" t="s">
        <v>919</v>
      </c>
    </row>
    <row r="67" spans="2:13" x14ac:dyDescent="0.35">
      <c r="B67" s="514" t="s">
        <v>920</v>
      </c>
    </row>
    <row r="68" spans="2:13" x14ac:dyDescent="0.35">
      <c r="B68" s="514" t="s">
        <v>921</v>
      </c>
    </row>
    <row r="69" spans="2:13" x14ac:dyDescent="0.35">
      <c r="B69" s="514" t="s">
        <v>922</v>
      </c>
    </row>
    <row r="70" spans="2:13" x14ac:dyDescent="0.35">
      <c r="B70" s="514" t="s">
        <v>923</v>
      </c>
    </row>
    <row r="71" spans="2:13" x14ac:dyDescent="0.35">
      <c r="B71" s="514" t="s">
        <v>924</v>
      </c>
    </row>
    <row r="72" spans="2:13" x14ac:dyDescent="0.35">
      <c r="B72" s="514" t="s">
        <v>925</v>
      </c>
    </row>
    <row r="73" spans="2:13" x14ac:dyDescent="0.35">
      <c r="B73" s="514" t="s">
        <v>926</v>
      </c>
    </row>
    <row r="74" spans="2:13" x14ac:dyDescent="0.35">
      <c r="B74" s="514" t="s">
        <v>927</v>
      </c>
    </row>
    <row r="75" spans="2:13" x14ac:dyDescent="0.35">
      <c r="B75" s="514" t="s">
        <v>928</v>
      </c>
    </row>
    <row r="76" spans="2:13" x14ac:dyDescent="0.35">
      <c r="B76" s="514" t="s">
        <v>929</v>
      </c>
    </row>
    <row r="77" spans="2:13" x14ac:dyDescent="0.35">
      <c r="B77" s="514" t="s">
        <v>930</v>
      </c>
    </row>
    <row r="78" spans="2:13" x14ac:dyDescent="0.35">
      <c r="B78" s="514" t="s">
        <v>931</v>
      </c>
    </row>
    <row r="79" spans="2:13" ht="21" x14ac:dyDescent="0.5">
      <c r="B79" s="514" t="s">
        <v>932</v>
      </c>
      <c r="K79" s="636"/>
      <c r="L79" s="489"/>
      <c r="M79" s="489"/>
    </row>
    <row r="80" spans="2:13" x14ac:dyDescent="0.35">
      <c r="B80" s="470" t="s">
        <v>933</v>
      </c>
      <c r="K80" s="637"/>
    </row>
    <row r="81" spans="2:11" x14ac:dyDescent="0.35">
      <c r="B81" s="470" t="s">
        <v>934</v>
      </c>
      <c r="K81" s="637"/>
    </row>
    <row r="82" spans="2:11" x14ac:dyDescent="0.35">
      <c r="B82" s="470" t="s">
        <v>935</v>
      </c>
      <c r="K82" s="637"/>
    </row>
    <row r="83" spans="2:11" x14ac:dyDescent="0.35">
      <c r="B83" s="470" t="s">
        <v>936</v>
      </c>
      <c r="K83" s="637"/>
    </row>
    <row r="84" spans="2:11" x14ac:dyDescent="0.35">
      <c r="B84" s="470" t="s">
        <v>937</v>
      </c>
      <c r="K84" s="637"/>
    </row>
    <row r="85" spans="2:11" x14ac:dyDescent="0.35">
      <c r="B85" s="470" t="s">
        <v>938</v>
      </c>
      <c r="K85" s="637"/>
    </row>
    <row r="86" spans="2:11" x14ac:dyDescent="0.35">
      <c r="B86" s="470" t="s">
        <v>939</v>
      </c>
      <c r="G86" s="401"/>
      <c r="K86" s="637"/>
    </row>
    <row r="87" spans="2:11" x14ac:dyDescent="0.35">
      <c r="B87" s="470" t="s">
        <v>940</v>
      </c>
      <c r="G87" s="401"/>
      <c r="K87" s="637"/>
    </row>
    <row r="88" spans="2:11" x14ac:dyDescent="0.35">
      <c r="B88" s="470" t="s">
        <v>941</v>
      </c>
      <c r="G88" s="401"/>
      <c r="K88" s="637"/>
    </row>
    <row r="89" spans="2:11" x14ac:dyDescent="0.35">
      <c r="B89" s="470" t="s">
        <v>942</v>
      </c>
      <c r="G89" s="401"/>
      <c r="K89" s="637"/>
    </row>
    <row r="90" spans="2:11" x14ac:dyDescent="0.35">
      <c r="B90" s="470" t="s">
        <v>943</v>
      </c>
      <c r="G90" s="401"/>
      <c r="K90" s="637"/>
    </row>
    <row r="91" spans="2:11" x14ac:dyDescent="0.35">
      <c r="B91" s="470" t="s">
        <v>944</v>
      </c>
      <c r="G91" s="401"/>
      <c r="K91" s="637"/>
    </row>
    <row r="92" spans="2:11" x14ac:dyDescent="0.35">
      <c r="B92" s="470" t="s">
        <v>945</v>
      </c>
      <c r="G92" s="401"/>
      <c r="K92" s="637"/>
    </row>
    <row r="93" spans="2:11" x14ac:dyDescent="0.35">
      <c r="B93" s="470" t="s">
        <v>946</v>
      </c>
      <c r="K93" s="637"/>
    </row>
    <row r="94" spans="2:11" x14ac:dyDescent="0.35">
      <c r="B94" s="470" t="s">
        <v>947</v>
      </c>
      <c r="G94" s="401"/>
      <c r="K94" s="637"/>
    </row>
    <row r="95" spans="2:11" x14ac:dyDescent="0.35">
      <c r="B95" s="470" t="s">
        <v>948</v>
      </c>
      <c r="G95" s="401"/>
      <c r="K95" s="637"/>
    </row>
    <row r="96" spans="2:11" x14ac:dyDescent="0.35">
      <c r="B96" s="470" t="s">
        <v>949</v>
      </c>
      <c r="G96" s="401"/>
      <c r="K96" s="637"/>
    </row>
    <row r="97" spans="2:11" x14ac:dyDescent="0.35">
      <c r="B97" s="470" t="s">
        <v>950</v>
      </c>
      <c r="G97" s="401"/>
      <c r="K97" s="637"/>
    </row>
    <row r="98" spans="2:11" x14ac:dyDescent="0.35">
      <c r="B98" s="603" t="s">
        <v>951</v>
      </c>
      <c r="G98" s="401"/>
      <c r="K98" s="637"/>
    </row>
    <row r="99" spans="2:11" x14ac:dyDescent="0.35">
      <c r="B99" s="603" t="s">
        <v>952</v>
      </c>
      <c r="G99" s="401"/>
      <c r="K99" s="637"/>
    </row>
    <row r="100" spans="2:11" x14ac:dyDescent="0.35">
      <c r="B100" s="603" t="s">
        <v>953</v>
      </c>
      <c r="G100" s="401"/>
      <c r="K100" s="637"/>
    </row>
    <row r="101" spans="2:11" x14ac:dyDescent="0.35">
      <c r="B101" s="603" t="s">
        <v>954</v>
      </c>
      <c r="G101" s="401"/>
      <c r="K101" s="637"/>
    </row>
    <row r="102" spans="2:11" x14ac:dyDescent="0.35">
      <c r="B102" s="603" t="s">
        <v>955</v>
      </c>
      <c r="G102" s="401"/>
      <c r="K102" s="637"/>
    </row>
    <row r="103" spans="2:11" x14ac:dyDescent="0.35">
      <c r="B103" s="603" t="s">
        <v>956</v>
      </c>
      <c r="G103" s="401"/>
      <c r="K103" s="637"/>
    </row>
    <row r="104" spans="2:11" x14ac:dyDescent="0.35">
      <c r="B104" s="603" t="s">
        <v>957</v>
      </c>
      <c r="G104" s="401"/>
      <c r="K104" s="637"/>
    </row>
    <row r="105" spans="2:11" ht="14.25" customHeight="1" x14ac:dyDescent="0.35">
      <c r="B105" s="603" t="s">
        <v>958</v>
      </c>
      <c r="G105" s="401"/>
      <c r="K105" s="637"/>
    </row>
    <row r="106" spans="2:11" x14ac:dyDescent="0.35">
      <c r="B106" s="603" t="s">
        <v>959</v>
      </c>
      <c r="G106" s="401"/>
      <c r="K106" s="637"/>
    </row>
    <row r="107" spans="2:11" x14ac:dyDescent="0.35">
      <c r="B107" s="603" t="s">
        <v>960</v>
      </c>
      <c r="G107" s="401"/>
      <c r="K107" s="637"/>
    </row>
    <row r="108" spans="2:11" x14ac:dyDescent="0.35">
      <c r="B108" s="603" t="s">
        <v>961</v>
      </c>
      <c r="G108" s="401"/>
      <c r="K108" s="637"/>
    </row>
    <row r="109" spans="2:11" x14ac:dyDescent="0.35">
      <c r="B109" s="603" t="s">
        <v>962</v>
      </c>
      <c r="G109" s="401"/>
      <c r="K109" s="637"/>
    </row>
    <row r="110" spans="2:11" x14ac:dyDescent="0.35">
      <c r="B110" s="603" t="s">
        <v>963</v>
      </c>
      <c r="G110" s="401"/>
      <c r="K110" s="637"/>
    </row>
    <row r="111" spans="2:11" x14ac:dyDescent="0.35">
      <c r="B111" s="603" t="s">
        <v>964</v>
      </c>
      <c r="G111" s="401"/>
      <c r="K111" s="637"/>
    </row>
    <row r="112" spans="2:11" x14ac:dyDescent="0.35">
      <c r="B112" s="603" t="s">
        <v>966</v>
      </c>
      <c r="G112" s="401"/>
      <c r="K112" s="637"/>
    </row>
    <row r="113" spans="2:11" x14ac:dyDescent="0.35">
      <c r="B113" s="603" t="s">
        <v>965</v>
      </c>
      <c r="G113" s="401"/>
      <c r="K113" s="637"/>
    </row>
    <row r="114" spans="2:11" x14ac:dyDescent="0.35">
      <c r="B114" s="603" t="s">
        <v>967</v>
      </c>
      <c r="G114" s="401"/>
      <c r="K114" s="637"/>
    </row>
    <row r="115" spans="2:11" x14ac:dyDescent="0.35">
      <c r="B115" s="603" t="s">
        <v>968</v>
      </c>
      <c r="G115" s="401"/>
      <c r="K115" s="637"/>
    </row>
    <row r="116" spans="2:11" x14ac:dyDescent="0.35">
      <c r="B116" s="603" t="s">
        <v>969</v>
      </c>
      <c r="G116" s="401"/>
      <c r="K116" s="637"/>
    </row>
    <row r="117" spans="2:11" x14ac:dyDescent="0.35">
      <c r="B117" s="603" t="s">
        <v>970</v>
      </c>
      <c r="G117" s="401"/>
      <c r="K117" s="637"/>
    </row>
    <row r="118" spans="2:11" x14ac:dyDescent="0.35">
      <c r="B118" s="603" t="s">
        <v>971</v>
      </c>
      <c r="G118" s="401"/>
      <c r="K118" s="637"/>
    </row>
    <row r="119" spans="2:11" x14ac:dyDescent="0.35">
      <c r="B119" s="603" t="s">
        <v>972</v>
      </c>
      <c r="G119" s="401"/>
      <c r="K119" s="637"/>
    </row>
    <row r="120" spans="2:11" x14ac:dyDescent="0.35">
      <c r="B120" s="603" t="s">
        <v>973</v>
      </c>
      <c r="G120" s="401"/>
      <c r="K120" s="637"/>
    </row>
    <row r="121" spans="2:11" x14ac:dyDescent="0.35">
      <c r="B121" s="603" t="s">
        <v>974</v>
      </c>
      <c r="G121" s="401"/>
      <c r="K121" s="637"/>
    </row>
    <row r="122" spans="2:11" x14ac:dyDescent="0.35">
      <c r="B122" s="603" t="s">
        <v>975</v>
      </c>
      <c r="G122" s="401"/>
      <c r="K122" s="637"/>
    </row>
    <row r="123" spans="2:11" x14ac:dyDescent="0.35">
      <c r="B123" s="603" t="s">
        <v>976</v>
      </c>
      <c r="G123" s="401"/>
      <c r="K123" s="637"/>
    </row>
    <row r="124" spans="2:11" x14ac:dyDescent="0.35">
      <c r="B124" s="603" t="s">
        <v>977</v>
      </c>
      <c r="G124" s="401"/>
      <c r="K124" s="637"/>
    </row>
    <row r="125" spans="2:11" x14ac:dyDescent="0.35">
      <c r="B125" s="603" t="s">
        <v>978</v>
      </c>
      <c r="G125" s="401"/>
      <c r="K125" s="637"/>
    </row>
    <row r="126" spans="2:11" x14ac:dyDescent="0.35">
      <c r="B126" s="603" t="s">
        <v>979</v>
      </c>
      <c r="G126" s="401"/>
      <c r="K126" s="637"/>
    </row>
    <row r="127" spans="2:11" x14ac:dyDescent="0.35">
      <c r="B127" s="603" t="s">
        <v>980</v>
      </c>
      <c r="G127" s="401"/>
      <c r="K127" s="637"/>
    </row>
    <row r="128" spans="2:11" ht="14.25" customHeight="1" x14ac:dyDescent="0.35">
      <c r="B128" s="603" t="s">
        <v>981</v>
      </c>
    </row>
    <row r="129" spans="2:2" x14ac:dyDescent="0.35">
      <c r="B129" s="603" t="s">
        <v>982</v>
      </c>
    </row>
    <row r="130" spans="2:2" x14ac:dyDescent="0.35">
      <c r="B130" s="603" t="s">
        <v>983</v>
      </c>
    </row>
    <row r="131" spans="2:2" x14ac:dyDescent="0.35">
      <c r="B131" s="603" t="s">
        <v>984</v>
      </c>
    </row>
    <row r="132" spans="2:2" x14ac:dyDescent="0.35">
      <c r="B132" s="603" t="s">
        <v>985</v>
      </c>
    </row>
    <row r="133" spans="2:2" x14ac:dyDescent="0.35">
      <c r="B133" s="603" t="s">
        <v>986</v>
      </c>
    </row>
    <row r="134" spans="2:2" x14ac:dyDescent="0.35">
      <c r="B134" s="476" t="s">
        <v>987</v>
      </c>
    </row>
    <row r="135" spans="2:2" x14ac:dyDescent="0.35">
      <c r="B135" s="476" t="s">
        <v>988</v>
      </c>
    </row>
    <row r="136" spans="2:2" x14ac:dyDescent="0.35">
      <c r="B136" s="476" t="s">
        <v>989</v>
      </c>
    </row>
    <row r="137" spans="2:2" x14ac:dyDescent="0.35">
      <c r="B137" s="476" t="s">
        <v>990</v>
      </c>
    </row>
    <row r="138" spans="2:2" x14ac:dyDescent="0.35">
      <c r="B138" s="476" t="s">
        <v>991</v>
      </c>
    </row>
    <row r="139" spans="2:2" x14ac:dyDescent="0.35">
      <c r="B139" s="476" t="s">
        <v>992</v>
      </c>
    </row>
    <row r="140" spans="2:2" x14ac:dyDescent="0.35">
      <c r="B140" s="476" t="s">
        <v>993</v>
      </c>
    </row>
    <row r="141" spans="2:2" x14ac:dyDescent="0.35">
      <c r="B141" s="476" t="s">
        <v>994</v>
      </c>
    </row>
    <row r="142" spans="2:2" x14ac:dyDescent="0.35">
      <c r="B142" s="476" t="s">
        <v>995</v>
      </c>
    </row>
    <row r="143" spans="2:2" x14ac:dyDescent="0.35">
      <c r="B143" s="476" t="s">
        <v>996</v>
      </c>
    </row>
    <row r="144" spans="2:2" x14ac:dyDescent="0.35">
      <c r="B144" s="476" t="s">
        <v>997</v>
      </c>
    </row>
    <row r="145" spans="2:2" x14ac:dyDescent="0.35">
      <c r="B145" s="476" t="s">
        <v>998</v>
      </c>
    </row>
    <row r="146" spans="2:2" x14ac:dyDescent="0.35">
      <c r="B146" s="476" t="s">
        <v>999</v>
      </c>
    </row>
    <row r="147" spans="2:2" x14ac:dyDescent="0.35">
      <c r="B147" s="476" t="s">
        <v>1000</v>
      </c>
    </row>
    <row r="148" spans="2:2" x14ac:dyDescent="0.35">
      <c r="B148" s="476" t="s">
        <v>1001</v>
      </c>
    </row>
    <row r="149" spans="2:2" x14ac:dyDescent="0.35">
      <c r="B149" s="476" t="s">
        <v>1002</v>
      </c>
    </row>
    <row r="150" spans="2:2" x14ac:dyDescent="0.35">
      <c r="B150" s="476" t="s">
        <v>1003</v>
      </c>
    </row>
    <row r="151" spans="2:2" x14ac:dyDescent="0.35">
      <c r="B151" s="476" t="s">
        <v>1004</v>
      </c>
    </row>
    <row r="152" spans="2:2" x14ac:dyDescent="0.35">
      <c r="B152" s="521" t="s">
        <v>1020</v>
      </c>
    </row>
    <row r="153" spans="2:2" x14ac:dyDescent="0.35">
      <c r="B153" s="521" t="s">
        <v>1021</v>
      </c>
    </row>
    <row r="154" spans="2:2" x14ac:dyDescent="0.35">
      <c r="B154" s="521" t="s">
        <v>1022</v>
      </c>
    </row>
    <row r="155" spans="2:2" x14ac:dyDescent="0.35">
      <c r="B155" s="521" t="s">
        <v>1005</v>
      </c>
    </row>
    <row r="156" spans="2:2" x14ac:dyDescent="0.35">
      <c r="B156" s="521" t="s">
        <v>1006</v>
      </c>
    </row>
    <row r="157" spans="2:2" x14ac:dyDescent="0.35">
      <c r="B157" s="521" t="s">
        <v>1007</v>
      </c>
    </row>
    <row r="158" spans="2:2" x14ac:dyDescent="0.35">
      <c r="B158" s="521" t="s">
        <v>1008</v>
      </c>
    </row>
    <row r="159" spans="2:2" x14ac:dyDescent="0.35">
      <c r="B159" s="521" t="s">
        <v>1009</v>
      </c>
    </row>
    <row r="160" spans="2:2" x14ac:dyDescent="0.35">
      <c r="B160" s="521" t="s">
        <v>1010</v>
      </c>
    </row>
    <row r="161" spans="2:2" x14ac:dyDescent="0.35">
      <c r="B161" s="521" t="s">
        <v>1011</v>
      </c>
    </row>
    <row r="162" spans="2:2" x14ac:dyDescent="0.35">
      <c r="B162" s="521" t="s">
        <v>1012</v>
      </c>
    </row>
    <row r="163" spans="2:2" x14ac:dyDescent="0.35">
      <c r="B163" s="521" t="s">
        <v>1013</v>
      </c>
    </row>
    <row r="164" spans="2:2" x14ac:dyDescent="0.35">
      <c r="B164" s="521" t="s">
        <v>1014</v>
      </c>
    </row>
    <row r="165" spans="2:2" x14ac:dyDescent="0.35">
      <c r="B165" s="521" t="s">
        <v>1015</v>
      </c>
    </row>
    <row r="166" spans="2:2" x14ac:dyDescent="0.35">
      <c r="B166" s="521" t="s">
        <v>1016</v>
      </c>
    </row>
    <row r="167" spans="2:2" x14ac:dyDescent="0.35">
      <c r="B167" s="521" t="s">
        <v>1017</v>
      </c>
    </row>
    <row r="168" spans="2:2" x14ac:dyDescent="0.35">
      <c r="B168" s="521" t="s">
        <v>1018</v>
      </c>
    </row>
    <row r="169" spans="2:2" x14ac:dyDescent="0.35">
      <c r="B169" s="521" t="s">
        <v>1019</v>
      </c>
    </row>
  </sheetData>
  <mergeCells count="1">
    <mergeCell ref="K79:K12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240"/>
  <sheetViews>
    <sheetView workbookViewId="0">
      <selection activeCell="D2" sqref="D2"/>
    </sheetView>
  </sheetViews>
  <sheetFormatPr baseColWidth="10" defaultRowHeight="14.5" x14ac:dyDescent="0.35"/>
  <cols>
    <col min="7" max="8" width="11.453125" style="2"/>
    <col min="9" max="9" width="15.54296875" style="2" customWidth="1"/>
    <col min="10" max="11" width="11.453125" style="2"/>
    <col min="12" max="12" width="14.453125" style="2" customWidth="1"/>
    <col min="13" max="13" width="13.81640625" style="2" customWidth="1"/>
    <col min="14" max="15" width="11.453125" style="2"/>
    <col min="16" max="16" width="14.26953125" style="2" customWidth="1"/>
    <col min="18" max="18" width="17.81640625" customWidth="1"/>
    <col min="20" max="20" width="15.54296875" customWidth="1"/>
  </cols>
  <sheetData>
    <row r="1" spans="1:20" s="23" customFormat="1" ht="90" customHeight="1" x14ac:dyDescent="0.35">
      <c r="A1" s="23" t="s">
        <v>353</v>
      </c>
      <c r="B1" s="23" t="s">
        <v>365</v>
      </c>
      <c r="C1" s="23" t="s">
        <v>361</v>
      </c>
      <c r="D1" s="23" t="s">
        <v>362</v>
      </c>
      <c r="E1" s="23" t="s">
        <v>363</v>
      </c>
      <c r="F1" s="23" t="s">
        <v>364</v>
      </c>
      <c r="G1" s="106" t="s">
        <v>21</v>
      </c>
      <c r="H1" s="106" t="s">
        <v>24</v>
      </c>
      <c r="I1" s="106" t="s">
        <v>23</v>
      </c>
      <c r="J1" s="106" t="s">
        <v>106</v>
      </c>
      <c r="K1" s="106" t="s">
        <v>166</v>
      </c>
      <c r="L1" s="106" t="s">
        <v>336</v>
      </c>
      <c r="M1" s="106" t="s">
        <v>164</v>
      </c>
      <c r="N1" s="106" t="s">
        <v>108</v>
      </c>
      <c r="O1" s="106" t="s">
        <v>107</v>
      </c>
      <c r="P1" s="106" t="s">
        <v>168</v>
      </c>
      <c r="Q1" s="107">
        <f>Paramétrage!D3</f>
        <v>0</v>
      </c>
      <c r="R1" s="28" t="s">
        <v>360</v>
      </c>
      <c r="S1" s="314" t="s">
        <v>344</v>
      </c>
      <c r="T1" s="314" t="s">
        <v>343</v>
      </c>
    </row>
    <row r="2" spans="1:20" x14ac:dyDescent="0.35">
      <c r="A2" s="1" t="str">
        <f>IF(J2&lt;&gt;"",I2,"")</f>
        <v/>
      </c>
      <c r="B2" s="1" t="str">
        <f>IF(J2&lt;&gt;"",1,"")</f>
        <v/>
      </c>
      <c r="C2" s="1" t="str">
        <f>IF(J2&lt;&gt;"",L2,"")</f>
        <v/>
      </c>
      <c r="D2" s="1" t="str">
        <f>IF(J2&lt;&gt;"",R2,"")</f>
        <v/>
      </c>
      <c r="E2" s="1" t="str">
        <f>IF(J2&lt;&gt;"",M2/R2,"")</f>
        <v/>
      </c>
      <c r="F2" s="1" t="str">
        <f>IF(J2&lt;&gt;"",N2/R2,"")</f>
        <v/>
      </c>
      <c r="G2" s="199" t="str">
        <f>IF(Paramétrage!D448&lt;&gt;0,Paramétrage!B448,"")</f>
        <v/>
      </c>
      <c r="H2" s="2" t="str">
        <f>IF(Paramétrage!D448&lt;&gt;0,Paramétrage!C448,"")</f>
        <v/>
      </c>
      <c r="I2" s="2" t="str">
        <f t="shared" ref="I2:I30" si="0">IF(J2&lt;&gt;"",DATEDIF($Q$1,G2,"d")*1440+H2*60,"")</f>
        <v/>
      </c>
      <c r="J2" s="2" t="str">
        <f>IF(Paramétrage!D448&lt;&gt;0,Paramétrage!D448,"")</f>
        <v/>
      </c>
      <c r="K2" s="2" t="str">
        <f>IF(Paramétrage!E448&lt;&gt;0,Paramétrage!E448,"")</f>
        <v/>
      </c>
      <c r="L2" s="2" t="str">
        <f>IF(J2&lt;&gt;"",ROUNDUP(J2/K2,0),"")</f>
        <v/>
      </c>
      <c r="M2" s="2" t="str">
        <f>IF(J2&lt;&gt;"",J2/L2,"")</f>
        <v/>
      </c>
      <c r="N2" s="2" t="str">
        <f>IF(J2&lt;&gt;"",M2/O2,"")</f>
        <v/>
      </c>
      <c r="O2" s="2" t="str">
        <f>IF(J2&lt;&gt;"",Paramétrage!F448,"")</f>
        <v/>
      </c>
      <c r="P2" s="2" t="str">
        <f>I2</f>
        <v/>
      </c>
      <c r="Q2" s="6"/>
      <c r="R2" t="str">
        <f>IF(J2&lt;&gt;"",ROUNDUP((J2/L2)/MAX(S$2/2,T$2),0),"")</f>
        <v/>
      </c>
      <c r="S2" s="25" t="str">
        <f>IF(J2&lt;&gt;"",Paramétrage!B$353*O2,"")</f>
        <v/>
      </c>
      <c r="T2" s="25" t="str">
        <f>IF(J2&lt;&gt;"",Paramétrage!D$222*Paramétrage!E$222*60/1000,"")</f>
        <v/>
      </c>
    </row>
    <row r="3" spans="1:20" x14ac:dyDescent="0.35">
      <c r="A3" s="1" t="str">
        <f t="shared" ref="A3:A29" si="1">IF(J3&lt;&gt;"",I3,"")</f>
        <v/>
      </c>
      <c r="B3" s="1" t="str">
        <f t="shared" ref="B3:B30" si="2">IF(J3&lt;&gt;"",1,"")</f>
        <v/>
      </c>
      <c r="C3" s="1" t="str">
        <f t="shared" ref="C3:C30" si="3">IF(J3&lt;&gt;"",L3,"")</f>
        <v/>
      </c>
      <c r="D3" s="1" t="str">
        <f t="shared" ref="D3:D30" si="4">IF(J3&lt;&gt;"",R3,"")</f>
        <v/>
      </c>
      <c r="E3" s="1" t="str">
        <f t="shared" ref="E3:E30" si="5">IF(J3&lt;&gt;"",M3/R3,"")</f>
        <v/>
      </c>
      <c r="F3" s="1" t="str">
        <f t="shared" ref="F3:F30" si="6">IF(J3&lt;&gt;"",N3/R3,"")</f>
        <v/>
      </c>
      <c r="G3" s="199" t="str">
        <f>IF(Paramétrage!D449&lt;&gt;0,Paramétrage!B449,"")</f>
        <v/>
      </c>
      <c r="H3" s="2" t="str">
        <f>IF(Paramétrage!D449&lt;&gt;0,Paramétrage!C449,"")</f>
        <v/>
      </c>
      <c r="I3" s="2" t="str">
        <f t="shared" si="0"/>
        <v/>
      </c>
      <c r="J3" s="2" t="str">
        <f>IF(Paramétrage!D449&lt;&gt;0,Paramétrage!D449,"")</f>
        <v/>
      </c>
      <c r="K3" s="2" t="str">
        <f>IF(Paramétrage!E449&lt;&gt;0,Paramétrage!E449,"")</f>
        <v/>
      </c>
      <c r="L3" s="2" t="str">
        <f>IF(J3&lt;&gt;"",ROUNDUP(J3/K3,0),"")</f>
        <v/>
      </c>
      <c r="M3" s="2" t="str">
        <f t="shared" ref="M3:M30" si="7">IF(J3&lt;&gt;"",J3/L3,"")</f>
        <v/>
      </c>
      <c r="N3" s="2" t="str">
        <f t="shared" ref="N3:N30" si="8">IF(J3&lt;&gt;"",M3/O3,"")</f>
        <v/>
      </c>
      <c r="O3" s="2" t="str">
        <f>IF(J3&lt;&gt;"",Paramétrage!F449,"")</f>
        <v/>
      </c>
      <c r="P3" s="2" t="str">
        <f>IF(J3&lt;&gt;"",I3-I2,"")</f>
        <v/>
      </c>
      <c r="R3" t="str">
        <f t="shared" ref="R3:R30" si="9">IF(J3&lt;&gt;"",ROUNDUP((J3/L3)/MAX(S$2/2,T$2),0),"")</f>
        <v/>
      </c>
      <c r="S3" s="25" t="str">
        <f>IF(J3&lt;&gt;"",Paramétrage!B$353*O3,"")</f>
        <v/>
      </c>
      <c r="T3" s="25" t="str">
        <f>IF(J3&lt;&gt;"",Paramétrage!D$222*Paramétrage!E$222*60/1000,"")</f>
        <v/>
      </c>
    </row>
    <row r="4" spans="1:20" x14ac:dyDescent="0.35">
      <c r="A4" s="1" t="str">
        <f t="shared" si="1"/>
        <v/>
      </c>
      <c r="B4" s="1" t="str">
        <f t="shared" si="2"/>
        <v/>
      </c>
      <c r="C4" s="1" t="str">
        <f t="shared" si="3"/>
        <v/>
      </c>
      <c r="D4" s="1" t="str">
        <f t="shared" si="4"/>
        <v/>
      </c>
      <c r="E4" s="1" t="str">
        <f t="shared" si="5"/>
        <v/>
      </c>
      <c r="F4" s="1" t="str">
        <f t="shared" si="6"/>
        <v/>
      </c>
      <c r="G4" s="199" t="str">
        <f>IF(Paramétrage!D450&lt;&gt;0,Paramétrage!B450,"")</f>
        <v/>
      </c>
      <c r="H4" s="2" t="str">
        <f>IF(Paramétrage!D450&lt;&gt;0,Paramétrage!C450,"")</f>
        <v/>
      </c>
      <c r="I4" s="2" t="str">
        <f t="shared" si="0"/>
        <v/>
      </c>
      <c r="J4" s="2" t="str">
        <f>IF(Paramétrage!D450&lt;&gt;0,Paramétrage!D450,"")</f>
        <v/>
      </c>
      <c r="K4" s="2" t="str">
        <f>IF(Paramétrage!E450&lt;&gt;0,Paramétrage!E450,"")</f>
        <v/>
      </c>
      <c r="L4" s="2" t="str">
        <f>IF(J4&lt;&gt;"",ROUNDUP(J4/K4,0),"")</f>
        <v/>
      </c>
      <c r="M4" s="2" t="str">
        <f t="shared" si="7"/>
        <v/>
      </c>
      <c r="N4" s="2" t="str">
        <f t="shared" si="8"/>
        <v/>
      </c>
      <c r="O4" s="2" t="str">
        <f>IF(J4&lt;&gt;"",Paramétrage!F450,"")</f>
        <v/>
      </c>
      <c r="P4" s="2" t="str">
        <f t="shared" ref="P4:P30" si="10">IF(J4&lt;&gt;"",I4-I3,"")</f>
        <v/>
      </c>
      <c r="R4" t="str">
        <f t="shared" si="9"/>
        <v/>
      </c>
      <c r="S4" s="25" t="str">
        <f>IF(J4&lt;&gt;"",Paramétrage!B$353*O4,"")</f>
        <v/>
      </c>
      <c r="T4" s="25" t="str">
        <f>IF(J4&lt;&gt;"",Paramétrage!D$222*Paramétrage!E$222*60/1000,"")</f>
        <v/>
      </c>
    </row>
    <row r="5" spans="1:20" x14ac:dyDescent="0.35">
      <c r="A5" s="1" t="str">
        <f t="shared" si="1"/>
        <v/>
      </c>
      <c r="B5" s="1" t="str">
        <f t="shared" si="2"/>
        <v/>
      </c>
      <c r="C5" s="1" t="str">
        <f t="shared" si="3"/>
        <v/>
      </c>
      <c r="D5" s="1" t="str">
        <f t="shared" si="4"/>
        <v/>
      </c>
      <c r="E5" s="1" t="str">
        <f t="shared" si="5"/>
        <v/>
      </c>
      <c r="F5" s="1" t="str">
        <f t="shared" si="6"/>
        <v/>
      </c>
      <c r="G5" s="199" t="str">
        <f>IF(Paramétrage!D451&lt;&gt;0,Paramétrage!B451,"")</f>
        <v/>
      </c>
      <c r="H5" s="2" t="str">
        <f>IF(Paramétrage!D451&lt;&gt;0,Paramétrage!C451,"")</f>
        <v/>
      </c>
      <c r="I5" s="2" t="str">
        <f t="shared" si="0"/>
        <v/>
      </c>
      <c r="J5" s="2" t="str">
        <f>IF(Paramétrage!D451&lt;&gt;0,Paramétrage!D451,"")</f>
        <v/>
      </c>
      <c r="K5" s="2" t="str">
        <f>IF(Paramétrage!E451&lt;&gt;0,Paramétrage!E451,"")</f>
        <v/>
      </c>
      <c r="L5" s="2" t="str">
        <f t="shared" ref="L5:L30" si="11">IF(J5&lt;&gt;"",ROUNDUP(J5/K5,0),"")</f>
        <v/>
      </c>
      <c r="M5" s="2" t="str">
        <f t="shared" si="7"/>
        <v/>
      </c>
      <c r="N5" s="2" t="str">
        <f t="shared" si="8"/>
        <v/>
      </c>
      <c r="O5" s="2" t="str">
        <f>IF(J5&lt;&gt;"",Paramétrage!F451,"")</f>
        <v/>
      </c>
      <c r="P5" s="2" t="str">
        <f t="shared" si="10"/>
        <v/>
      </c>
      <c r="R5" t="str">
        <f t="shared" si="9"/>
        <v/>
      </c>
      <c r="S5" s="25" t="str">
        <f>IF(J5&lt;&gt;"",Paramétrage!B$353*O5,"")</f>
        <v/>
      </c>
      <c r="T5" s="25" t="str">
        <f>IF(J5&lt;&gt;"",Paramétrage!D$222*Paramétrage!E$222*60/1000,"")</f>
        <v/>
      </c>
    </row>
    <row r="6" spans="1:20" x14ac:dyDescent="0.35">
      <c r="A6" s="1" t="str">
        <f t="shared" si="1"/>
        <v/>
      </c>
      <c r="B6" s="1" t="str">
        <f t="shared" si="2"/>
        <v/>
      </c>
      <c r="C6" s="1" t="str">
        <f t="shared" si="3"/>
        <v/>
      </c>
      <c r="D6" s="1" t="str">
        <f t="shared" si="4"/>
        <v/>
      </c>
      <c r="E6" s="1" t="str">
        <f t="shared" si="5"/>
        <v/>
      </c>
      <c r="F6" s="1" t="str">
        <f t="shared" si="6"/>
        <v/>
      </c>
      <c r="G6" s="199" t="str">
        <f>IF(Paramétrage!D452&lt;&gt;0,Paramétrage!B452,"")</f>
        <v/>
      </c>
      <c r="H6" s="2" t="str">
        <f>IF(Paramétrage!D452&lt;&gt;0,Paramétrage!C452,"")</f>
        <v/>
      </c>
      <c r="I6" s="2" t="str">
        <f t="shared" si="0"/>
        <v/>
      </c>
      <c r="J6" s="2" t="str">
        <f>IF(Paramétrage!D452&lt;&gt;0,Paramétrage!D452,"")</f>
        <v/>
      </c>
      <c r="K6" s="2" t="str">
        <f>IF(Paramétrage!E452&lt;&gt;0,Paramétrage!E452,"")</f>
        <v/>
      </c>
      <c r="L6" s="2" t="str">
        <f t="shared" si="11"/>
        <v/>
      </c>
      <c r="M6" s="2" t="str">
        <f t="shared" si="7"/>
        <v/>
      </c>
      <c r="N6" s="2" t="str">
        <f t="shared" si="8"/>
        <v/>
      </c>
      <c r="O6" s="2" t="str">
        <f>IF(J6&lt;&gt;"",Paramétrage!F452,"")</f>
        <v/>
      </c>
      <c r="P6" s="2" t="str">
        <f t="shared" si="10"/>
        <v/>
      </c>
      <c r="R6" t="str">
        <f t="shared" si="9"/>
        <v/>
      </c>
      <c r="S6" s="25" t="str">
        <f>IF(J6&lt;&gt;"",Paramétrage!B$353*O6,"")</f>
        <v/>
      </c>
      <c r="T6" s="25" t="str">
        <f>IF(J6&lt;&gt;"",Paramétrage!D$222*Paramétrage!E$222*60/1000,"")</f>
        <v/>
      </c>
    </row>
    <row r="7" spans="1:20" x14ac:dyDescent="0.35">
      <c r="A7" s="1" t="str">
        <f t="shared" si="1"/>
        <v/>
      </c>
      <c r="B7" s="1" t="str">
        <f t="shared" si="2"/>
        <v/>
      </c>
      <c r="C7" s="1" t="str">
        <f t="shared" si="3"/>
        <v/>
      </c>
      <c r="D7" s="1" t="str">
        <f t="shared" si="4"/>
        <v/>
      </c>
      <c r="E7" s="1" t="str">
        <f t="shared" si="5"/>
        <v/>
      </c>
      <c r="F7" s="1" t="str">
        <f t="shared" si="6"/>
        <v/>
      </c>
      <c r="G7" s="199" t="str">
        <f>IF(Paramétrage!D453&lt;&gt;0,Paramétrage!B453,"")</f>
        <v/>
      </c>
      <c r="H7" s="2" t="str">
        <f>IF(Paramétrage!D453&lt;&gt;0,Paramétrage!C453,"")</f>
        <v/>
      </c>
      <c r="I7" s="2" t="str">
        <f t="shared" si="0"/>
        <v/>
      </c>
      <c r="J7" s="2" t="str">
        <f>IF(Paramétrage!D453&lt;&gt;0,Paramétrage!D453,"")</f>
        <v/>
      </c>
      <c r="K7" s="2" t="str">
        <f>IF(Paramétrage!E453&lt;&gt;0,Paramétrage!E453,"")</f>
        <v/>
      </c>
      <c r="L7" s="2" t="str">
        <f t="shared" si="11"/>
        <v/>
      </c>
      <c r="M7" s="2" t="str">
        <f t="shared" si="7"/>
        <v/>
      </c>
      <c r="N7" s="2" t="str">
        <f t="shared" si="8"/>
        <v/>
      </c>
      <c r="O7" s="2" t="str">
        <f>IF(J7&lt;&gt;"",Paramétrage!F453,"")</f>
        <v/>
      </c>
      <c r="P7" s="2" t="str">
        <f t="shared" si="10"/>
        <v/>
      </c>
      <c r="R7" t="str">
        <f t="shared" si="9"/>
        <v/>
      </c>
      <c r="S7" s="25" t="str">
        <f>IF(J7&lt;&gt;"",Paramétrage!B$353*O7,"")</f>
        <v/>
      </c>
      <c r="T7" s="25" t="str">
        <f>IF(J7&lt;&gt;"",Paramétrage!D$222*Paramétrage!E$222*60/1000,"")</f>
        <v/>
      </c>
    </row>
    <row r="8" spans="1:20" x14ac:dyDescent="0.35">
      <c r="A8" s="1" t="str">
        <f t="shared" si="1"/>
        <v/>
      </c>
      <c r="B8" s="1" t="str">
        <f t="shared" si="2"/>
        <v/>
      </c>
      <c r="C8" s="1" t="str">
        <f t="shared" si="3"/>
        <v/>
      </c>
      <c r="D8" s="1" t="str">
        <f t="shared" si="4"/>
        <v/>
      </c>
      <c r="E8" s="1" t="str">
        <f t="shared" si="5"/>
        <v/>
      </c>
      <c r="F8" s="1" t="str">
        <f t="shared" si="6"/>
        <v/>
      </c>
      <c r="G8" s="199" t="str">
        <f>IF(Paramétrage!D454&lt;&gt;0,Paramétrage!B454,"")</f>
        <v/>
      </c>
      <c r="H8" s="2" t="str">
        <f>IF(Paramétrage!D454&lt;&gt;0,Paramétrage!C454,"")</f>
        <v/>
      </c>
      <c r="I8" s="2" t="str">
        <f t="shared" si="0"/>
        <v/>
      </c>
      <c r="J8" s="2" t="str">
        <f>IF(Paramétrage!D454&lt;&gt;0,Paramétrage!D454,"")</f>
        <v/>
      </c>
      <c r="K8" s="2" t="str">
        <f>IF(Paramétrage!E454&lt;&gt;0,Paramétrage!E454,"")</f>
        <v/>
      </c>
      <c r="L8" s="2" t="str">
        <f t="shared" si="11"/>
        <v/>
      </c>
      <c r="M8" s="2" t="str">
        <f t="shared" si="7"/>
        <v/>
      </c>
      <c r="N8" s="2" t="str">
        <f t="shared" si="8"/>
        <v/>
      </c>
      <c r="O8" s="2" t="str">
        <f>IF(J8&lt;&gt;"",Paramétrage!F454,"")</f>
        <v/>
      </c>
      <c r="P8" s="2" t="str">
        <f t="shared" si="10"/>
        <v/>
      </c>
      <c r="R8" t="str">
        <f t="shared" si="9"/>
        <v/>
      </c>
      <c r="S8" s="25" t="str">
        <f>IF(J8&lt;&gt;"",Paramétrage!B$353*O8,"")</f>
        <v/>
      </c>
      <c r="T8" s="25" t="str">
        <f>IF(J8&lt;&gt;"",Paramétrage!D$222*Paramétrage!E$222*60/1000,"")</f>
        <v/>
      </c>
    </row>
    <row r="9" spans="1:20" x14ac:dyDescent="0.35">
      <c r="A9" s="1" t="str">
        <f t="shared" si="1"/>
        <v/>
      </c>
      <c r="B9" s="1" t="str">
        <f t="shared" si="2"/>
        <v/>
      </c>
      <c r="C9" s="1" t="str">
        <f t="shared" si="3"/>
        <v/>
      </c>
      <c r="D9" s="1" t="str">
        <f t="shared" si="4"/>
        <v/>
      </c>
      <c r="E9" s="1" t="str">
        <f t="shared" si="5"/>
        <v/>
      </c>
      <c r="F9" s="1" t="str">
        <f t="shared" si="6"/>
        <v/>
      </c>
      <c r="G9" s="199" t="str">
        <f>IF(Paramétrage!D455&lt;&gt;0,Paramétrage!B455,"")</f>
        <v/>
      </c>
      <c r="H9" s="2" t="str">
        <f>IF(Paramétrage!D455&lt;&gt;0,Paramétrage!C455,"")</f>
        <v/>
      </c>
      <c r="I9" s="2" t="str">
        <f t="shared" si="0"/>
        <v/>
      </c>
      <c r="J9" s="2" t="str">
        <f>IF(Paramétrage!D455&lt;&gt;0,Paramétrage!D455,"")</f>
        <v/>
      </c>
      <c r="K9" s="2" t="str">
        <f>IF(Paramétrage!E455&lt;&gt;0,Paramétrage!E455,"")</f>
        <v/>
      </c>
      <c r="L9" s="2" t="str">
        <f t="shared" si="11"/>
        <v/>
      </c>
      <c r="M9" s="2" t="str">
        <f t="shared" si="7"/>
        <v/>
      </c>
      <c r="N9" s="2" t="str">
        <f t="shared" si="8"/>
        <v/>
      </c>
      <c r="O9" s="2" t="str">
        <f>IF(J9&lt;&gt;"",Paramétrage!F455,"")</f>
        <v/>
      </c>
      <c r="P9" s="2" t="str">
        <f t="shared" si="10"/>
        <v/>
      </c>
      <c r="R9" t="str">
        <f t="shared" si="9"/>
        <v/>
      </c>
      <c r="S9" s="25" t="str">
        <f>IF(J9&lt;&gt;"",Paramétrage!B$353*O9,"")</f>
        <v/>
      </c>
      <c r="T9" s="25" t="str">
        <f>IF(J9&lt;&gt;"",Paramétrage!D$222*Paramétrage!E$222*60/1000,"")</f>
        <v/>
      </c>
    </row>
    <row r="10" spans="1:20" x14ac:dyDescent="0.35">
      <c r="A10" s="1" t="str">
        <f t="shared" si="1"/>
        <v/>
      </c>
      <c r="B10" s="1" t="str">
        <f t="shared" si="2"/>
        <v/>
      </c>
      <c r="C10" s="1" t="str">
        <f t="shared" si="3"/>
        <v/>
      </c>
      <c r="D10" s="1" t="str">
        <f t="shared" si="4"/>
        <v/>
      </c>
      <c r="E10" s="1" t="str">
        <f t="shared" si="5"/>
        <v/>
      </c>
      <c r="F10" s="1" t="str">
        <f t="shared" si="6"/>
        <v/>
      </c>
      <c r="G10" s="199" t="str">
        <f>IF(Paramétrage!D456&lt;&gt;0,Paramétrage!B456,"")</f>
        <v/>
      </c>
      <c r="H10" s="2" t="str">
        <f>IF(Paramétrage!D456&lt;&gt;0,Paramétrage!C456,"")</f>
        <v/>
      </c>
      <c r="I10" s="2" t="str">
        <f t="shared" si="0"/>
        <v/>
      </c>
      <c r="J10" s="2" t="str">
        <f>IF(Paramétrage!D456&lt;&gt;0,Paramétrage!D456,"")</f>
        <v/>
      </c>
      <c r="K10" s="2" t="str">
        <f>IF(Paramétrage!E456&lt;&gt;0,Paramétrage!E456,"")</f>
        <v/>
      </c>
      <c r="L10" s="2" t="str">
        <f t="shared" si="11"/>
        <v/>
      </c>
      <c r="M10" s="2" t="str">
        <f t="shared" si="7"/>
        <v/>
      </c>
      <c r="N10" s="2" t="str">
        <f t="shared" si="8"/>
        <v/>
      </c>
      <c r="O10" s="2" t="str">
        <f>IF(J10&lt;&gt;"",Paramétrage!F456,"")</f>
        <v/>
      </c>
      <c r="P10" s="2" t="str">
        <f t="shared" si="10"/>
        <v/>
      </c>
      <c r="R10" t="str">
        <f t="shared" si="9"/>
        <v/>
      </c>
      <c r="S10" s="25" t="str">
        <f>IF(J10&lt;&gt;"",Paramétrage!B$353*O10,"")</f>
        <v/>
      </c>
      <c r="T10" s="25" t="str">
        <f>IF(J10&lt;&gt;"",Paramétrage!D$222*Paramétrage!E$222*60/1000,"")</f>
        <v/>
      </c>
    </row>
    <row r="11" spans="1:20" x14ac:dyDescent="0.35">
      <c r="A11" s="1" t="str">
        <f t="shared" si="1"/>
        <v/>
      </c>
      <c r="B11" s="1" t="str">
        <f t="shared" si="2"/>
        <v/>
      </c>
      <c r="C11" s="1" t="str">
        <f t="shared" si="3"/>
        <v/>
      </c>
      <c r="D11" s="1" t="str">
        <f t="shared" si="4"/>
        <v/>
      </c>
      <c r="E11" s="1" t="str">
        <f t="shared" si="5"/>
        <v/>
      </c>
      <c r="F11" s="1" t="str">
        <f t="shared" si="6"/>
        <v/>
      </c>
      <c r="G11" s="199" t="str">
        <f>IF(Paramétrage!D457&lt;&gt;0,Paramétrage!B457,"")</f>
        <v/>
      </c>
      <c r="H11" s="2" t="str">
        <f>IF(Paramétrage!D457&lt;&gt;0,Paramétrage!C457,"")</f>
        <v/>
      </c>
      <c r="I11" s="2" t="str">
        <f t="shared" si="0"/>
        <v/>
      </c>
      <c r="J11" s="2" t="str">
        <f>IF(Paramétrage!D457&lt;&gt;0,Paramétrage!D457,"")</f>
        <v/>
      </c>
      <c r="K11" s="2" t="str">
        <f>IF(Paramétrage!E457&lt;&gt;0,Paramétrage!E457,"")</f>
        <v/>
      </c>
      <c r="L11" s="2" t="str">
        <f t="shared" si="11"/>
        <v/>
      </c>
      <c r="M11" s="2" t="str">
        <f t="shared" si="7"/>
        <v/>
      </c>
      <c r="N11" s="2" t="str">
        <f t="shared" si="8"/>
        <v/>
      </c>
      <c r="O11" s="2" t="str">
        <f>IF(J11&lt;&gt;"",Paramétrage!F457,"")</f>
        <v/>
      </c>
      <c r="P11" s="2" t="str">
        <f t="shared" si="10"/>
        <v/>
      </c>
      <c r="R11" t="str">
        <f t="shared" si="9"/>
        <v/>
      </c>
      <c r="S11" s="25" t="str">
        <f>IF(J11&lt;&gt;"",Paramétrage!B$353*O11,"")</f>
        <v/>
      </c>
      <c r="T11" s="25" t="str">
        <f>IF(J11&lt;&gt;"",Paramétrage!D$222*Paramétrage!E$222*60/1000,"")</f>
        <v/>
      </c>
    </row>
    <row r="12" spans="1:20" x14ac:dyDescent="0.35">
      <c r="A12" s="1" t="str">
        <f t="shared" si="1"/>
        <v/>
      </c>
      <c r="B12" s="1" t="str">
        <f t="shared" si="2"/>
        <v/>
      </c>
      <c r="C12" s="1" t="str">
        <f t="shared" si="3"/>
        <v/>
      </c>
      <c r="D12" s="1" t="str">
        <f t="shared" si="4"/>
        <v/>
      </c>
      <c r="E12" s="1" t="str">
        <f t="shared" si="5"/>
        <v/>
      </c>
      <c r="F12" s="1" t="str">
        <f t="shared" si="6"/>
        <v/>
      </c>
      <c r="G12" s="199" t="str">
        <f>IF(Paramétrage!D458&lt;&gt;0,Paramétrage!B458,"")</f>
        <v/>
      </c>
      <c r="H12" s="2" t="str">
        <f>IF(Paramétrage!D458&lt;&gt;0,Paramétrage!C458,"")</f>
        <v/>
      </c>
      <c r="I12" s="2" t="str">
        <f t="shared" si="0"/>
        <v/>
      </c>
      <c r="J12" s="2" t="str">
        <f>IF(Paramétrage!D458&lt;&gt;0,Paramétrage!D458,"")</f>
        <v/>
      </c>
      <c r="K12" s="2" t="str">
        <f>IF(Paramétrage!E458&lt;&gt;0,Paramétrage!E458,"")</f>
        <v/>
      </c>
      <c r="L12" s="2" t="str">
        <f t="shared" si="11"/>
        <v/>
      </c>
      <c r="M12" s="2" t="str">
        <f t="shared" si="7"/>
        <v/>
      </c>
      <c r="N12" s="2" t="str">
        <f t="shared" si="8"/>
        <v/>
      </c>
      <c r="O12" s="2" t="str">
        <f>IF(J12&lt;&gt;"",Paramétrage!F458,"")</f>
        <v/>
      </c>
      <c r="P12" s="2" t="str">
        <f t="shared" si="10"/>
        <v/>
      </c>
      <c r="R12" t="str">
        <f t="shared" si="9"/>
        <v/>
      </c>
      <c r="S12" s="25" t="str">
        <f>IF(J12&lt;&gt;"",Paramétrage!B$353*O12,"")</f>
        <v/>
      </c>
      <c r="T12" s="25" t="str">
        <f>IF(J12&lt;&gt;"",Paramétrage!D$222*Paramétrage!E$222*60/1000,"")</f>
        <v/>
      </c>
    </row>
    <row r="13" spans="1:20" x14ac:dyDescent="0.35">
      <c r="A13" s="1" t="str">
        <f t="shared" si="1"/>
        <v/>
      </c>
      <c r="B13" s="1" t="str">
        <f t="shared" si="2"/>
        <v/>
      </c>
      <c r="C13" s="1" t="str">
        <f t="shared" si="3"/>
        <v/>
      </c>
      <c r="D13" s="1" t="str">
        <f t="shared" si="4"/>
        <v/>
      </c>
      <c r="E13" s="1" t="str">
        <f t="shared" si="5"/>
        <v/>
      </c>
      <c r="F13" s="1" t="str">
        <f t="shared" si="6"/>
        <v/>
      </c>
      <c r="G13" s="199" t="str">
        <f>IF(Paramétrage!D459&lt;&gt;0,Paramétrage!B459,"")</f>
        <v/>
      </c>
      <c r="H13" s="2" t="str">
        <f>IF(Paramétrage!D459&lt;&gt;0,Paramétrage!C459,"")</f>
        <v/>
      </c>
      <c r="I13" s="2" t="str">
        <f t="shared" si="0"/>
        <v/>
      </c>
      <c r="J13" s="2" t="str">
        <f>IF(Paramétrage!D459&lt;&gt;0,Paramétrage!D459,"")</f>
        <v/>
      </c>
      <c r="K13" s="2" t="str">
        <f>IF(Paramétrage!E459&lt;&gt;0,Paramétrage!E459,"")</f>
        <v/>
      </c>
      <c r="L13" s="2" t="str">
        <f t="shared" si="11"/>
        <v/>
      </c>
      <c r="M13" s="2" t="str">
        <f t="shared" si="7"/>
        <v/>
      </c>
      <c r="N13" s="2" t="str">
        <f t="shared" si="8"/>
        <v/>
      </c>
      <c r="O13" s="2" t="str">
        <f>IF(J13&lt;&gt;"",Paramétrage!F459,"")</f>
        <v/>
      </c>
      <c r="P13" s="2" t="str">
        <f t="shared" si="10"/>
        <v/>
      </c>
      <c r="R13" t="str">
        <f t="shared" si="9"/>
        <v/>
      </c>
      <c r="S13" s="25" t="str">
        <f>IF(J13&lt;&gt;"",Paramétrage!B$353*O13,"")</f>
        <v/>
      </c>
      <c r="T13" s="25" t="str">
        <f>IF(J13&lt;&gt;"",Paramétrage!D$222*Paramétrage!E$222*60/1000,"")</f>
        <v/>
      </c>
    </row>
    <row r="14" spans="1:20" x14ac:dyDescent="0.35">
      <c r="A14" s="1" t="str">
        <f t="shared" si="1"/>
        <v/>
      </c>
      <c r="B14" s="1" t="str">
        <f t="shared" si="2"/>
        <v/>
      </c>
      <c r="C14" s="1" t="str">
        <f t="shared" si="3"/>
        <v/>
      </c>
      <c r="D14" s="1" t="str">
        <f t="shared" si="4"/>
        <v/>
      </c>
      <c r="E14" s="1" t="str">
        <f t="shared" si="5"/>
        <v/>
      </c>
      <c r="F14" s="1" t="str">
        <f t="shared" si="6"/>
        <v/>
      </c>
      <c r="G14" s="199" t="str">
        <f>IF(Paramétrage!D460&lt;&gt;0,Paramétrage!B460,"")</f>
        <v/>
      </c>
      <c r="H14" s="2" t="str">
        <f>IF(Paramétrage!D460&lt;&gt;0,Paramétrage!C460,"")</f>
        <v/>
      </c>
      <c r="I14" s="2" t="str">
        <f t="shared" si="0"/>
        <v/>
      </c>
      <c r="J14" s="2" t="str">
        <f>IF(Paramétrage!D460&lt;&gt;0,Paramétrage!D460,"")</f>
        <v/>
      </c>
      <c r="K14" s="2" t="str">
        <f>IF(Paramétrage!E460&lt;&gt;0,Paramétrage!E460,"")</f>
        <v/>
      </c>
      <c r="L14" s="2" t="str">
        <f t="shared" si="11"/>
        <v/>
      </c>
      <c r="M14" s="2" t="str">
        <f t="shared" si="7"/>
        <v/>
      </c>
      <c r="N14" s="2" t="str">
        <f t="shared" si="8"/>
        <v/>
      </c>
      <c r="O14" s="2" t="str">
        <f>IF(J14&lt;&gt;"",Paramétrage!F460,"")</f>
        <v/>
      </c>
      <c r="P14" s="2" t="str">
        <f t="shared" si="10"/>
        <v/>
      </c>
      <c r="R14" t="str">
        <f t="shared" si="9"/>
        <v/>
      </c>
      <c r="S14" s="25" t="str">
        <f>IF(J14&lt;&gt;"",Paramétrage!B$353*O14,"")</f>
        <v/>
      </c>
      <c r="T14" s="25" t="str">
        <f>IF(J14&lt;&gt;"",Paramétrage!D$222*Paramétrage!E$222*60/1000,"")</f>
        <v/>
      </c>
    </row>
    <row r="15" spans="1:20" x14ac:dyDescent="0.35">
      <c r="A15" s="1" t="str">
        <f t="shared" si="1"/>
        <v/>
      </c>
      <c r="B15" s="1" t="str">
        <f t="shared" si="2"/>
        <v/>
      </c>
      <c r="C15" s="1" t="str">
        <f t="shared" si="3"/>
        <v/>
      </c>
      <c r="D15" s="1" t="str">
        <f t="shared" si="4"/>
        <v/>
      </c>
      <c r="E15" s="1" t="str">
        <f t="shared" si="5"/>
        <v/>
      </c>
      <c r="F15" s="1" t="str">
        <f t="shared" si="6"/>
        <v/>
      </c>
      <c r="G15" s="199" t="str">
        <f>IF(Paramétrage!D461&lt;&gt;0,Paramétrage!B461,"")</f>
        <v/>
      </c>
      <c r="H15" s="2" t="str">
        <f>IF(Paramétrage!D461&lt;&gt;0,Paramétrage!C461,"")</f>
        <v/>
      </c>
      <c r="I15" s="2" t="str">
        <f t="shared" si="0"/>
        <v/>
      </c>
      <c r="J15" s="2" t="str">
        <f>IF(Paramétrage!D461&lt;&gt;0,Paramétrage!D461,"")</f>
        <v/>
      </c>
      <c r="K15" s="2" t="str">
        <f>IF(Paramétrage!E461&lt;&gt;0,Paramétrage!E461,"")</f>
        <v/>
      </c>
      <c r="L15" s="2" t="str">
        <f t="shared" si="11"/>
        <v/>
      </c>
      <c r="M15" s="2" t="str">
        <f t="shared" si="7"/>
        <v/>
      </c>
      <c r="N15" s="2" t="str">
        <f t="shared" si="8"/>
        <v/>
      </c>
      <c r="O15" s="2" t="str">
        <f>IF(J15&lt;&gt;"",Paramétrage!F461,"")</f>
        <v/>
      </c>
      <c r="P15" s="2" t="str">
        <f t="shared" si="10"/>
        <v/>
      </c>
      <c r="R15" t="str">
        <f t="shared" si="9"/>
        <v/>
      </c>
      <c r="S15" s="25" t="str">
        <f>IF(J15&lt;&gt;"",Paramétrage!B$353*O15,"")</f>
        <v/>
      </c>
      <c r="T15" s="25" t="str">
        <f>IF(J15&lt;&gt;"",Paramétrage!D$222*Paramétrage!E$222*60/1000,"")</f>
        <v/>
      </c>
    </row>
    <row r="16" spans="1:20" x14ac:dyDescent="0.35">
      <c r="A16" s="1" t="str">
        <f t="shared" si="1"/>
        <v/>
      </c>
      <c r="B16" s="1" t="str">
        <f t="shared" si="2"/>
        <v/>
      </c>
      <c r="C16" s="1" t="str">
        <f t="shared" si="3"/>
        <v/>
      </c>
      <c r="D16" s="1" t="str">
        <f t="shared" si="4"/>
        <v/>
      </c>
      <c r="E16" s="1" t="str">
        <f t="shared" si="5"/>
        <v/>
      </c>
      <c r="F16" s="1" t="str">
        <f t="shared" si="6"/>
        <v/>
      </c>
      <c r="G16" s="199" t="str">
        <f>IF(Paramétrage!D462&lt;&gt;0,Paramétrage!B462,"")</f>
        <v/>
      </c>
      <c r="H16" s="2" t="str">
        <f>IF(Paramétrage!D462&lt;&gt;0,Paramétrage!C462,"")</f>
        <v/>
      </c>
      <c r="I16" s="2" t="str">
        <f t="shared" si="0"/>
        <v/>
      </c>
      <c r="J16" s="2" t="str">
        <f>IF(Paramétrage!D462&lt;&gt;0,Paramétrage!D462,"")</f>
        <v/>
      </c>
      <c r="K16" s="2" t="str">
        <f>IF(Paramétrage!E462&lt;&gt;0,Paramétrage!E462,"")</f>
        <v/>
      </c>
      <c r="L16" s="2" t="str">
        <f t="shared" si="11"/>
        <v/>
      </c>
      <c r="M16" s="2" t="str">
        <f t="shared" si="7"/>
        <v/>
      </c>
      <c r="N16" s="2" t="str">
        <f t="shared" si="8"/>
        <v/>
      </c>
      <c r="O16" s="2" t="str">
        <f>IF(J16&lt;&gt;"",Paramétrage!F462,"")</f>
        <v/>
      </c>
      <c r="P16" s="2" t="str">
        <f t="shared" si="10"/>
        <v/>
      </c>
      <c r="R16" t="str">
        <f t="shared" si="9"/>
        <v/>
      </c>
      <c r="S16" s="25" t="str">
        <f>IF(J16&lt;&gt;"",Paramétrage!B$353*O16,"")</f>
        <v/>
      </c>
      <c r="T16" s="25" t="str">
        <f>IF(J16&lt;&gt;"",Paramétrage!D$222*Paramétrage!E$222*60/1000,"")</f>
        <v/>
      </c>
    </row>
    <row r="17" spans="1:20" x14ac:dyDescent="0.35">
      <c r="A17" s="1" t="str">
        <f t="shared" si="1"/>
        <v/>
      </c>
      <c r="B17" s="1" t="str">
        <f t="shared" si="2"/>
        <v/>
      </c>
      <c r="C17" s="1" t="str">
        <f t="shared" si="3"/>
        <v/>
      </c>
      <c r="D17" s="1" t="str">
        <f t="shared" si="4"/>
        <v/>
      </c>
      <c r="E17" s="1" t="str">
        <f t="shared" si="5"/>
        <v/>
      </c>
      <c r="F17" s="1" t="str">
        <f t="shared" si="6"/>
        <v/>
      </c>
      <c r="G17" s="199" t="str">
        <f>IF(Paramétrage!D463&lt;&gt;0,Paramétrage!B463,"")</f>
        <v/>
      </c>
      <c r="H17" s="2" t="str">
        <f>IF(Paramétrage!D463&lt;&gt;0,Paramétrage!C463,"")</f>
        <v/>
      </c>
      <c r="I17" s="2" t="str">
        <f t="shared" si="0"/>
        <v/>
      </c>
      <c r="J17" s="2" t="str">
        <f>IF(Paramétrage!D463&lt;&gt;0,Paramétrage!D463,"")</f>
        <v/>
      </c>
      <c r="K17" s="2" t="str">
        <f>IF(Paramétrage!E463&lt;&gt;0,Paramétrage!E463,"")</f>
        <v/>
      </c>
      <c r="L17" s="2" t="str">
        <f t="shared" si="11"/>
        <v/>
      </c>
      <c r="M17" s="2" t="str">
        <f t="shared" si="7"/>
        <v/>
      </c>
      <c r="N17" s="2" t="str">
        <f t="shared" si="8"/>
        <v/>
      </c>
      <c r="O17" s="2" t="str">
        <f>IF(J17&lt;&gt;"",Paramétrage!F463,"")</f>
        <v/>
      </c>
      <c r="P17" s="2" t="str">
        <f t="shared" si="10"/>
        <v/>
      </c>
      <c r="R17" t="str">
        <f t="shared" si="9"/>
        <v/>
      </c>
      <c r="S17" s="25" t="str">
        <f>IF(J17&lt;&gt;"",Paramétrage!B$353*O17,"")</f>
        <v/>
      </c>
      <c r="T17" s="25" t="str">
        <f>IF(J17&lt;&gt;"",Paramétrage!D$222*Paramétrage!E$222*60/1000,"")</f>
        <v/>
      </c>
    </row>
    <row r="18" spans="1:20" x14ac:dyDescent="0.35">
      <c r="A18" s="1" t="str">
        <f t="shared" si="1"/>
        <v/>
      </c>
      <c r="B18" s="1" t="str">
        <f t="shared" si="2"/>
        <v/>
      </c>
      <c r="C18" s="1" t="str">
        <f t="shared" si="3"/>
        <v/>
      </c>
      <c r="D18" s="1" t="str">
        <f t="shared" si="4"/>
        <v/>
      </c>
      <c r="E18" s="1" t="str">
        <f t="shared" si="5"/>
        <v/>
      </c>
      <c r="F18" s="1" t="str">
        <f t="shared" si="6"/>
        <v/>
      </c>
      <c r="G18" s="199" t="str">
        <f>IF(Paramétrage!D464&lt;&gt;0,Paramétrage!B464,"")</f>
        <v/>
      </c>
      <c r="H18" s="2" t="str">
        <f>IF(Paramétrage!D464&lt;&gt;0,Paramétrage!C464,"")</f>
        <v/>
      </c>
      <c r="I18" s="2" t="str">
        <f t="shared" si="0"/>
        <v/>
      </c>
      <c r="J18" s="2" t="str">
        <f>IF(Paramétrage!D464&lt;&gt;0,Paramétrage!D464,"")</f>
        <v/>
      </c>
      <c r="K18" s="2" t="str">
        <f>IF(Paramétrage!E464&lt;&gt;0,Paramétrage!E464,"")</f>
        <v/>
      </c>
      <c r="L18" s="2" t="str">
        <f t="shared" si="11"/>
        <v/>
      </c>
      <c r="M18" s="2" t="str">
        <f t="shared" si="7"/>
        <v/>
      </c>
      <c r="N18" s="2" t="str">
        <f t="shared" si="8"/>
        <v/>
      </c>
      <c r="O18" s="2" t="str">
        <f>IF(J18&lt;&gt;"",Paramétrage!F464,"")</f>
        <v/>
      </c>
      <c r="P18" s="2" t="str">
        <f t="shared" si="10"/>
        <v/>
      </c>
      <c r="R18" t="str">
        <f t="shared" si="9"/>
        <v/>
      </c>
      <c r="S18" s="25" t="str">
        <f>IF(J18&lt;&gt;"",Paramétrage!B$353*O18,"")</f>
        <v/>
      </c>
      <c r="T18" s="25" t="str">
        <f>IF(J18&lt;&gt;"",Paramétrage!D$222*Paramétrage!E$222*60/1000,"")</f>
        <v/>
      </c>
    </row>
    <row r="19" spans="1:20" x14ac:dyDescent="0.35">
      <c r="A19" s="1" t="str">
        <f t="shared" si="1"/>
        <v/>
      </c>
      <c r="B19" s="1" t="str">
        <f t="shared" si="2"/>
        <v/>
      </c>
      <c r="C19" s="1" t="str">
        <f t="shared" si="3"/>
        <v/>
      </c>
      <c r="D19" s="1" t="str">
        <f t="shared" si="4"/>
        <v/>
      </c>
      <c r="E19" s="1" t="str">
        <f t="shared" si="5"/>
        <v/>
      </c>
      <c r="F19" s="1" t="str">
        <f t="shared" si="6"/>
        <v/>
      </c>
      <c r="G19" s="199" t="str">
        <f>IF(Paramétrage!D465&lt;&gt;0,Paramétrage!B465,"")</f>
        <v/>
      </c>
      <c r="H19" s="2" t="str">
        <f>IF(Paramétrage!D465&lt;&gt;0,Paramétrage!C465,"")</f>
        <v/>
      </c>
      <c r="I19" s="2" t="str">
        <f t="shared" si="0"/>
        <v/>
      </c>
      <c r="J19" s="2" t="str">
        <f>IF(Paramétrage!D465&lt;&gt;0,Paramétrage!D465,"")</f>
        <v/>
      </c>
      <c r="K19" s="2" t="str">
        <f>IF(Paramétrage!E465&lt;&gt;0,Paramétrage!E465,"")</f>
        <v/>
      </c>
      <c r="L19" s="2" t="str">
        <f t="shared" si="11"/>
        <v/>
      </c>
      <c r="M19" s="2" t="str">
        <f t="shared" si="7"/>
        <v/>
      </c>
      <c r="N19" s="2" t="str">
        <f t="shared" si="8"/>
        <v/>
      </c>
      <c r="O19" s="2" t="str">
        <f>IF(J19&lt;&gt;"",Paramétrage!F465,"")</f>
        <v/>
      </c>
      <c r="P19" s="2" t="str">
        <f t="shared" si="10"/>
        <v/>
      </c>
      <c r="R19" t="str">
        <f t="shared" si="9"/>
        <v/>
      </c>
      <c r="S19" s="25" t="str">
        <f>IF(J19&lt;&gt;"",Paramétrage!B$353*O19,"")</f>
        <v/>
      </c>
      <c r="T19" s="25" t="str">
        <f>IF(J19&lt;&gt;"",Paramétrage!D$222*Paramétrage!E$222*60/1000,"")</f>
        <v/>
      </c>
    </row>
    <row r="20" spans="1:20" x14ac:dyDescent="0.35">
      <c r="A20" s="1" t="str">
        <f t="shared" si="1"/>
        <v/>
      </c>
      <c r="B20" s="1" t="str">
        <f t="shared" si="2"/>
        <v/>
      </c>
      <c r="C20" s="1" t="str">
        <f t="shared" si="3"/>
        <v/>
      </c>
      <c r="D20" s="1" t="str">
        <f t="shared" si="4"/>
        <v/>
      </c>
      <c r="E20" s="1" t="str">
        <f t="shared" si="5"/>
        <v/>
      </c>
      <c r="F20" s="1" t="str">
        <f t="shared" si="6"/>
        <v/>
      </c>
      <c r="G20" s="199" t="str">
        <f>IF(Paramétrage!D466&lt;&gt;0,Paramétrage!B466,"")</f>
        <v/>
      </c>
      <c r="H20" s="2" t="str">
        <f>IF(Paramétrage!D466&lt;&gt;0,Paramétrage!C466,"")</f>
        <v/>
      </c>
      <c r="I20" s="2" t="str">
        <f t="shared" si="0"/>
        <v/>
      </c>
      <c r="J20" s="2" t="str">
        <f>IF(Paramétrage!D466&lt;&gt;0,Paramétrage!D466,"")</f>
        <v/>
      </c>
      <c r="K20" s="2" t="str">
        <f>IF(Paramétrage!E466&lt;&gt;0,Paramétrage!E466,"")</f>
        <v/>
      </c>
      <c r="L20" s="2" t="str">
        <f t="shared" si="11"/>
        <v/>
      </c>
      <c r="M20" s="2" t="str">
        <f t="shared" si="7"/>
        <v/>
      </c>
      <c r="N20" s="2" t="str">
        <f t="shared" si="8"/>
        <v/>
      </c>
      <c r="O20" s="2" t="str">
        <f>IF(J20&lt;&gt;"",Paramétrage!F466,"")</f>
        <v/>
      </c>
      <c r="P20" s="2" t="str">
        <f t="shared" si="10"/>
        <v/>
      </c>
      <c r="R20" t="str">
        <f t="shared" si="9"/>
        <v/>
      </c>
      <c r="S20" s="25" t="str">
        <f>IF(J20&lt;&gt;"",Paramétrage!B$353*O20,"")</f>
        <v/>
      </c>
      <c r="T20" s="25" t="str">
        <f>IF(J20&lt;&gt;"",Paramétrage!D$222*Paramétrage!E$222*60/1000,"")</f>
        <v/>
      </c>
    </row>
    <row r="21" spans="1:20" x14ac:dyDescent="0.35">
      <c r="A21" s="1" t="str">
        <f t="shared" si="1"/>
        <v/>
      </c>
      <c r="B21" s="1" t="str">
        <f t="shared" si="2"/>
        <v/>
      </c>
      <c r="C21" s="1" t="str">
        <f t="shared" si="3"/>
        <v/>
      </c>
      <c r="D21" s="1" t="str">
        <f t="shared" si="4"/>
        <v/>
      </c>
      <c r="E21" s="1" t="str">
        <f t="shared" si="5"/>
        <v/>
      </c>
      <c r="F21" s="1" t="str">
        <f t="shared" si="6"/>
        <v/>
      </c>
      <c r="G21" s="199" t="str">
        <f>IF(Paramétrage!D467&lt;&gt;0,Paramétrage!B467,"")</f>
        <v/>
      </c>
      <c r="H21" s="2" t="str">
        <f>IF(Paramétrage!D467&lt;&gt;0,Paramétrage!C467,"")</f>
        <v/>
      </c>
      <c r="I21" s="2" t="str">
        <f t="shared" si="0"/>
        <v/>
      </c>
      <c r="J21" s="2" t="str">
        <f>IF(Paramétrage!D467&lt;&gt;0,Paramétrage!D467,"")</f>
        <v/>
      </c>
      <c r="K21" s="2" t="str">
        <f>IF(Paramétrage!E467&lt;&gt;0,Paramétrage!E467,"")</f>
        <v/>
      </c>
      <c r="L21" s="2" t="str">
        <f t="shared" si="11"/>
        <v/>
      </c>
      <c r="M21" s="2" t="str">
        <f t="shared" si="7"/>
        <v/>
      </c>
      <c r="N21" s="2" t="str">
        <f t="shared" si="8"/>
        <v/>
      </c>
      <c r="O21" s="2" t="str">
        <f>IF(J21&lt;&gt;"",Paramétrage!F467,"")</f>
        <v/>
      </c>
      <c r="P21" s="2" t="str">
        <f t="shared" si="10"/>
        <v/>
      </c>
      <c r="R21" t="str">
        <f t="shared" si="9"/>
        <v/>
      </c>
      <c r="S21" s="25" t="str">
        <f>IF(J21&lt;&gt;"",Paramétrage!B$353*O21,"")</f>
        <v/>
      </c>
      <c r="T21" s="25" t="str">
        <f>IF(J21&lt;&gt;"",Paramétrage!D$222*Paramétrage!E$222*60/1000,"")</f>
        <v/>
      </c>
    </row>
    <row r="22" spans="1:20" x14ac:dyDescent="0.35">
      <c r="A22" s="1" t="str">
        <f t="shared" si="1"/>
        <v/>
      </c>
      <c r="B22" s="1" t="str">
        <f t="shared" si="2"/>
        <v/>
      </c>
      <c r="C22" s="1" t="str">
        <f t="shared" si="3"/>
        <v/>
      </c>
      <c r="D22" s="1" t="str">
        <f t="shared" si="4"/>
        <v/>
      </c>
      <c r="E22" s="1" t="str">
        <f t="shared" si="5"/>
        <v/>
      </c>
      <c r="F22" s="1" t="str">
        <f t="shared" si="6"/>
        <v/>
      </c>
      <c r="G22" s="199" t="str">
        <f>IF(Paramétrage!D468&lt;&gt;0,Paramétrage!B468,"")</f>
        <v/>
      </c>
      <c r="H22" s="2" t="str">
        <f>IF(Paramétrage!D468&lt;&gt;0,Paramétrage!C468,"")</f>
        <v/>
      </c>
      <c r="I22" s="2" t="str">
        <f t="shared" si="0"/>
        <v/>
      </c>
      <c r="J22" s="2" t="str">
        <f>IF(Paramétrage!D468&lt;&gt;0,Paramétrage!D468,"")</f>
        <v/>
      </c>
      <c r="K22" s="2" t="str">
        <f>IF(Paramétrage!E468&lt;&gt;0,Paramétrage!E468,"")</f>
        <v/>
      </c>
      <c r="L22" s="2" t="str">
        <f t="shared" si="11"/>
        <v/>
      </c>
      <c r="M22" s="2" t="str">
        <f t="shared" si="7"/>
        <v/>
      </c>
      <c r="N22" s="2" t="str">
        <f t="shared" si="8"/>
        <v/>
      </c>
      <c r="O22" s="2" t="str">
        <f>IF(J22&lt;&gt;"",Paramétrage!F468,"")</f>
        <v/>
      </c>
      <c r="P22" s="2" t="str">
        <f t="shared" si="10"/>
        <v/>
      </c>
      <c r="R22" t="str">
        <f t="shared" si="9"/>
        <v/>
      </c>
      <c r="S22" s="25" t="str">
        <f>IF(J22&lt;&gt;"",Paramétrage!B$353*O22,"")</f>
        <v/>
      </c>
      <c r="T22" s="25" t="str">
        <f>IF(J22&lt;&gt;"",Paramétrage!D$222*Paramétrage!E$222*60/1000,"")</f>
        <v/>
      </c>
    </row>
    <row r="23" spans="1:20" x14ac:dyDescent="0.35">
      <c r="A23" s="1" t="str">
        <f t="shared" si="1"/>
        <v/>
      </c>
      <c r="B23" s="1" t="str">
        <f t="shared" si="2"/>
        <v/>
      </c>
      <c r="C23" s="1" t="str">
        <f t="shared" si="3"/>
        <v/>
      </c>
      <c r="D23" s="1" t="str">
        <f t="shared" si="4"/>
        <v/>
      </c>
      <c r="E23" s="1" t="str">
        <f t="shared" si="5"/>
        <v/>
      </c>
      <c r="F23" s="1" t="str">
        <f t="shared" si="6"/>
        <v/>
      </c>
      <c r="G23" s="199" t="str">
        <f>IF(Paramétrage!D469&lt;&gt;0,Paramétrage!B469,"")</f>
        <v/>
      </c>
      <c r="H23" s="2" t="str">
        <f>IF(Paramétrage!D469&lt;&gt;0,Paramétrage!C469,"")</f>
        <v/>
      </c>
      <c r="I23" s="2" t="str">
        <f t="shared" si="0"/>
        <v/>
      </c>
      <c r="J23" s="2" t="str">
        <f>IF(Paramétrage!D469&lt;&gt;0,Paramétrage!D469,"")</f>
        <v/>
      </c>
      <c r="K23" s="2" t="str">
        <f>IF(Paramétrage!E469&lt;&gt;0,Paramétrage!E469,"")</f>
        <v/>
      </c>
      <c r="L23" s="2" t="str">
        <f t="shared" si="11"/>
        <v/>
      </c>
      <c r="M23" s="2" t="str">
        <f t="shared" si="7"/>
        <v/>
      </c>
      <c r="N23" s="2" t="str">
        <f t="shared" si="8"/>
        <v/>
      </c>
      <c r="O23" s="2" t="str">
        <f>IF(J23&lt;&gt;"",Paramétrage!F469,"")</f>
        <v/>
      </c>
      <c r="P23" s="2" t="str">
        <f t="shared" si="10"/>
        <v/>
      </c>
      <c r="R23" t="str">
        <f t="shared" si="9"/>
        <v/>
      </c>
      <c r="S23" s="25" t="str">
        <f>IF(J23&lt;&gt;"",Paramétrage!B$353*O23,"")</f>
        <v/>
      </c>
      <c r="T23" s="25" t="str">
        <f>IF(J23&lt;&gt;"",Paramétrage!D$222*Paramétrage!E$222*60/1000,"")</f>
        <v/>
      </c>
    </row>
    <row r="24" spans="1:20" x14ac:dyDescent="0.35">
      <c r="A24" s="1" t="str">
        <f t="shared" si="1"/>
        <v/>
      </c>
      <c r="B24" s="1" t="str">
        <f t="shared" si="2"/>
        <v/>
      </c>
      <c r="C24" s="1" t="str">
        <f t="shared" si="3"/>
        <v/>
      </c>
      <c r="D24" s="1" t="str">
        <f t="shared" si="4"/>
        <v/>
      </c>
      <c r="E24" s="1" t="str">
        <f t="shared" si="5"/>
        <v/>
      </c>
      <c r="F24" s="1" t="str">
        <f t="shared" si="6"/>
        <v/>
      </c>
      <c r="G24" s="199" t="str">
        <f>IF(Paramétrage!D470&lt;&gt;0,Paramétrage!B470,"")</f>
        <v/>
      </c>
      <c r="H24" s="2" t="str">
        <f>IF(Paramétrage!D470&lt;&gt;0,Paramétrage!C470,"")</f>
        <v/>
      </c>
      <c r="I24" s="2" t="str">
        <f t="shared" si="0"/>
        <v/>
      </c>
      <c r="J24" s="2" t="str">
        <f>IF(Paramétrage!D470&lt;&gt;0,Paramétrage!D470,"")</f>
        <v/>
      </c>
      <c r="K24" s="2" t="str">
        <f>IF(Paramétrage!E470&lt;&gt;0,Paramétrage!E470,"")</f>
        <v/>
      </c>
      <c r="L24" s="2" t="str">
        <f t="shared" si="11"/>
        <v/>
      </c>
      <c r="M24" s="2" t="str">
        <f t="shared" si="7"/>
        <v/>
      </c>
      <c r="N24" s="2" t="str">
        <f t="shared" si="8"/>
        <v/>
      </c>
      <c r="O24" s="2" t="str">
        <f>IF(J24&lt;&gt;"",Paramétrage!F470,"")</f>
        <v/>
      </c>
      <c r="P24" s="2" t="str">
        <f t="shared" si="10"/>
        <v/>
      </c>
      <c r="R24" t="str">
        <f t="shared" si="9"/>
        <v/>
      </c>
      <c r="S24" s="25" t="str">
        <f>IF(J24&lt;&gt;"",Paramétrage!B$353*O24,"")</f>
        <v/>
      </c>
      <c r="T24" s="25" t="str">
        <f>IF(J24&lt;&gt;"",Paramétrage!D$222*Paramétrage!E$222*60/1000,"")</f>
        <v/>
      </c>
    </row>
    <row r="25" spans="1:20" x14ac:dyDescent="0.35">
      <c r="A25" s="1" t="str">
        <f t="shared" si="1"/>
        <v/>
      </c>
      <c r="B25" s="1" t="str">
        <f t="shared" si="2"/>
        <v/>
      </c>
      <c r="C25" s="1" t="str">
        <f t="shared" si="3"/>
        <v/>
      </c>
      <c r="D25" s="1" t="str">
        <f t="shared" si="4"/>
        <v/>
      </c>
      <c r="E25" s="1" t="str">
        <f t="shared" si="5"/>
        <v/>
      </c>
      <c r="F25" s="1" t="str">
        <f t="shared" si="6"/>
        <v/>
      </c>
      <c r="G25" s="199" t="str">
        <f>IF(Paramétrage!D471&lt;&gt;0,Paramétrage!B471,"")</f>
        <v/>
      </c>
      <c r="H25" s="2" t="str">
        <f>IF(Paramétrage!D471&lt;&gt;0,Paramétrage!C471,"")</f>
        <v/>
      </c>
      <c r="I25" s="2" t="str">
        <f t="shared" si="0"/>
        <v/>
      </c>
      <c r="J25" s="2" t="str">
        <f>IF(Paramétrage!D471&lt;&gt;0,Paramétrage!D471,"")</f>
        <v/>
      </c>
      <c r="K25" s="2" t="str">
        <f>IF(Paramétrage!E471&lt;&gt;0,Paramétrage!E471,"")</f>
        <v/>
      </c>
      <c r="L25" s="2" t="str">
        <f t="shared" si="11"/>
        <v/>
      </c>
      <c r="M25" s="2" t="str">
        <f t="shared" si="7"/>
        <v/>
      </c>
      <c r="N25" s="2" t="str">
        <f t="shared" si="8"/>
        <v/>
      </c>
      <c r="O25" s="2" t="str">
        <f>IF(J25&lt;&gt;"",Paramétrage!F471,"")</f>
        <v/>
      </c>
      <c r="P25" s="2" t="str">
        <f t="shared" si="10"/>
        <v/>
      </c>
      <c r="R25" t="str">
        <f t="shared" si="9"/>
        <v/>
      </c>
      <c r="S25" s="25" t="str">
        <f>IF(J25&lt;&gt;"",Paramétrage!B$353*O25,"")</f>
        <v/>
      </c>
      <c r="T25" s="25" t="str">
        <f>IF(J25&lt;&gt;"",Paramétrage!D$222*Paramétrage!E$222*60/1000,"")</f>
        <v/>
      </c>
    </row>
    <row r="26" spans="1:20" x14ac:dyDescent="0.35">
      <c r="A26" s="1" t="str">
        <f t="shared" si="1"/>
        <v/>
      </c>
      <c r="B26" s="1" t="str">
        <f t="shared" si="2"/>
        <v/>
      </c>
      <c r="C26" s="1" t="str">
        <f t="shared" si="3"/>
        <v/>
      </c>
      <c r="D26" s="1" t="str">
        <f t="shared" si="4"/>
        <v/>
      </c>
      <c r="E26" s="1" t="str">
        <f t="shared" si="5"/>
        <v/>
      </c>
      <c r="F26" s="1" t="str">
        <f t="shared" si="6"/>
        <v/>
      </c>
      <c r="G26" s="199" t="str">
        <f>IF(Paramétrage!D472&lt;&gt;0,Paramétrage!B472,"")</f>
        <v/>
      </c>
      <c r="H26" s="2" t="str">
        <f>IF(Paramétrage!D472&lt;&gt;0,Paramétrage!C472,"")</f>
        <v/>
      </c>
      <c r="I26" s="2" t="str">
        <f t="shared" si="0"/>
        <v/>
      </c>
      <c r="J26" s="2" t="str">
        <f>IF(Paramétrage!D472&lt;&gt;0,Paramétrage!D472,"")</f>
        <v/>
      </c>
      <c r="K26" s="2" t="str">
        <f>IF(Paramétrage!E472&lt;&gt;0,Paramétrage!E472,"")</f>
        <v/>
      </c>
      <c r="L26" s="2" t="str">
        <f t="shared" si="11"/>
        <v/>
      </c>
      <c r="M26" s="2" t="str">
        <f t="shared" si="7"/>
        <v/>
      </c>
      <c r="N26" s="2" t="str">
        <f t="shared" si="8"/>
        <v/>
      </c>
      <c r="O26" s="2" t="str">
        <f>IF(J26&lt;&gt;"",Paramétrage!F472,"")</f>
        <v/>
      </c>
      <c r="P26" s="2" t="str">
        <f t="shared" si="10"/>
        <v/>
      </c>
      <c r="R26" t="str">
        <f t="shared" si="9"/>
        <v/>
      </c>
      <c r="S26" s="25" t="str">
        <f>IF(J26&lt;&gt;"",Paramétrage!B$353*O26,"")</f>
        <v/>
      </c>
      <c r="T26" s="25" t="str">
        <f>IF(J26&lt;&gt;"",Paramétrage!D$222*Paramétrage!E$222*60/1000,"")</f>
        <v/>
      </c>
    </row>
    <row r="27" spans="1:20" x14ac:dyDescent="0.35">
      <c r="A27" s="1" t="str">
        <f t="shared" si="1"/>
        <v/>
      </c>
      <c r="B27" s="1" t="str">
        <f t="shared" si="2"/>
        <v/>
      </c>
      <c r="C27" s="1" t="str">
        <f t="shared" si="3"/>
        <v/>
      </c>
      <c r="D27" s="1" t="str">
        <f t="shared" si="4"/>
        <v/>
      </c>
      <c r="E27" s="1" t="str">
        <f t="shared" si="5"/>
        <v/>
      </c>
      <c r="F27" s="1" t="str">
        <f t="shared" si="6"/>
        <v/>
      </c>
      <c r="G27" s="199" t="str">
        <f>IF(Paramétrage!D473&lt;&gt;0,Paramétrage!B473,"")</f>
        <v/>
      </c>
      <c r="H27" s="2" t="str">
        <f>IF(Paramétrage!D473&lt;&gt;0,Paramétrage!C473,"")</f>
        <v/>
      </c>
      <c r="I27" s="2" t="str">
        <f t="shared" si="0"/>
        <v/>
      </c>
      <c r="J27" s="2" t="str">
        <f>IF(Paramétrage!D473&lt;&gt;0,Paramétrage!D473,"")</f>
        <v/>
      </c>
      <c r="K27" s="2" t="str">
        <f>IF(Paramétrage!E473&lt;&gt;0,Paramétrage!E473,"")</f>
        <v/>
      </c>
      <c r="L27" s="2" t="str">
        <f t="shared" si="11"/>
        <v/>
      </c>
      <c r="M27" s="2" t="str">
        <f t="shared" si="7"/>
        <v/>
      </c>
      <c r="N27" s="2" t="str">
        <f t="shared" si="8"/>
        <v/>
      </c>
      <c r="O27" s="2" t="str">
        <f>IF(J27&lt;&gt;"",Paramétrage!F473,"")</f>
        <v/>
      </c>
      <c r="P27" s="2" t="str">
        <f t="shared" si="10"/>
        <v/>
      </c>
      <c r="R27" t="str">
        <f t="shared" si="9"/>
        <v/>
      </c>
      <c r="S27" s="25" t="str">
        <f>IF(J27&lt;&gt;"",Paramétrage!B$353*O27,"")</f>
        <v/>
      </c>
      <c r="T27" s="25" t="str">
        <f>IF(J27&lt;&gt;"",Paramétrage!D$222*Paramétrage!E$222*60/1000,"")</f>
        <v/>
      </c>
    </row>
    <row r="28" spans="1:20" x14ac:dyDescent="0.35">
      <c r="A28" s="1" t="str">
        <f t="shared" si="1"/>
        <v/>
      </c>
      <c r="B28" s="1" t="str">
        <f t="shared" si="2"/>
        <v/>
      </c>
      <c r="C28" s="1" t="str">
        <f t="shared" si="3"/>
        <v/>
      </c>
      <c r="D28" s="1" t="str">
        <f t="shared" si="4"/>
        <v/>
      </c>
      <c r="E28" s="1" t="str">
        <f t="shared" si="5"/>
        <v/>
      </c>
      <c r="F28" s="1" t="str">
        <f t="shared" si="6"/>
        <v/>
      </c>
      <c r="G28" s="199" t="str">
        <f>IF(Paramétrage!D474&lt;&gt;0,Paramétrage!B474,"")</f>
        <v/>
      </c>
      <c r="H28" s="2" t="str">
        <f>IF(Paramétrage!D474&lt;&gt;0,Paramétrage!C474,"")</f>
        <v/>
      </c>
      <c r="I28" s="2" t="str">
        <f t="shared" si="0"/>
        <v/>
      </c>
      <c r="J28" s="2" t="str">
        <f>IF(Paramétrage!D474&lt;&gt;0,Paramétrage!D474,"")</f>
        <v/>
      </c>
      <c r="K28" s="2" t="str">
        <f>IF(Paramétrage!E474&lt;&gt;0,Paramétrage!E474,"")</f>
        <v/>
      </c>
      <c r="L28" s="2" t="str">
        <f t="shared" si="11"/>
        <v/>
      </c>
      <c r="M28" s="2" t="str">
        <f t="shared" si="7"/>
        <v/>
      </c>
      <c r="N28" s="2" t="str">
        <f t="shared" si="8"/>
        <v/>
      </c>
      <c r="O28" s="2" t="str">
        <f>IF(J28&lt;&gt;"",Paramétrage!F474,"")</f>
        <v/>
      </c>
      <c r="P28" s="2" t="str">
        <f t="shared" si="10"/>
        <v/>
      </c>
      <c r="R28" t="str">
        <f t="shared" si="9"/>
        <v/>
      </c>
      <c r="S28" s="25" t="str">
        <f>IF(J28&lt;&gt;"",Paramétrage!B$353*O28,"")</f>
        <v/>
      </c>
      <c r="T28" s="25" t="str">
        <f>IF(J28&lt;&gt;"",Paramétrage!D$222*Paramétrage!E$222*60/1000,"")</f>
        <v/>
      </c>
    </row>
    <row r="29" spans="1:20" x14ac:dyDescent="0.35">
      <c r="A29" s="1" t="str">
        <f t="shared" si="1"/>
        <v/>
      </c>
      <c r="B29" s="1" t="str">
        <f t="shared" si="2"/>
        <v/>
      </c>
      <c r="C29" s="1" t="str">
        <f t="shared" si="3"/>
        <v/>
      </c>
      <c r="D29" s="1" t="str">
        <f t="shared" si="4"/>
        <v/>
      </c>
      <c r="E29" s="1" t="str">
        <f t="shared" si="5"/>
        <v/>
      </c>
      <c r="F29" s="1" t="str">
        <f t="shared" si="6"/>
        <v/>
      </c>
      <c r="G29" s="199" t="str">
        <f>IF(Paramétrage!D475&lt;&gt;0,Paramétrage!B475,"")</f>
        <v/>
      </c>
      <c r="H29" s="2" t="str">
        <f>IF(Paramétrage!D475&lt;&gt;0,Paramétrage!C475,"")</f>
        <v/>
      </c>
      <c r="I29" s="2" t="str">
        <f t="shared" si="0"/>
        <v/>
      </c>
      <c r="J29" s="2" t="str">
        <f>IF(Paramétrage!D475&lt;&gt;0,Paramétrage!D475,"")</f>
        <v/>
      </c>
      <c r="K29" s="2" t="str">
        <f>IF(Paramétrage!E475&lt;&gt;0,Paramétrage!E475,"")</f>
        <v/>
      </c>
      <c r="L29" s="2" t="str">
        <f t="shared" si="11"/>
        <v/>
      </c>
      <c r="M29" s="2" t="str">
        <f t="shared" si="7"/>
        <v/>
      </c>
      <c r="N29" s="2" t="str">
        <f t="shared" si="8"/>
        <v/>
      </c>
      <c r="O29" s="2" t="str">
        <f>IF(J29&lt;&gt;"",Paramétrage!F475,"")</f>
        <v/>
      </c>
      <c r="P29" s="2" t="str">
        <f t="shared" si="10"/>
        <v/>
      </c>
      <c r="R29" t="str">
        <f t="shared" si="9"/>
        <v/>
      </c>
      <c r="S29" s="25" t="str">
        <f>IF(J29&lt;&gt;"",Paramétrage!B$353*O29,"")</f>
        <v/>
      </c>
      <c r="T29" s="25" t="str">
        <f>IF(J29&lt;&gt;"",Paramétrage!D$222*Paramétrage!E$222*60/1000,"")</f>
        <v/>
      </c>
    </row>
    <row r="30" spans="1:20" x14ac:dyDescent="0.35">
      <c r="A30" s="1" t="s">
        <v>498</v>
      </c>
      <c r="B30" s="1" t="str">
        <f t="shared" si="2"/>
        <v/>
      </c>
      <c r="C30" s="1" t="str">
        <f t="shared" si="3"/>
        <v/>
      </c>
      <c r="D30" s="1" t="str">
        <f t="shared" si="4"/>
        <v/>
      </c>
      <c r="E30" s="1" t="str">
        <f t="shared" si="5"/>
        <v/>
      </c>
      <c r="F30" s="1" t="str">
        <f t="shared" si="6"/>
        <v/>
      </c>
      <c r="G30" s="199" t="str">
        <f>IF(Paramétrage!D476&lt;&gt;0,Paramétrage!B476,"")</f>
        <v/>
      </c>
      <c r="H30" s="2" t="str">
        <f>IF(Paramétrage!D476&lt;&gt;0,Paramétrage!C476,"")</f>
        <v/>
      </c>
      <c r="I30" s="2" t="str">
        <f t="shared" si="0"/>
        <v/>
      </c>
      <c r="J30" s="2" t="str">
        <f>IF(Paramétrage!D476&lt;&gt;0,Paramétrage!D476,"")</f>
        <v/>
      </c>
      <c r="K30" s="2" t="str">
        <f>IF(Paramétrage!E476&lt;&gt;0,Paramétrage!E476,"")</f>
        <v/>
      </c>
      <c r="L30" s="2" t="str">
        <f t="shared" si="11"/>
        <v/>
      </c>
      <c r="M30" s="2" t="str">
        <f t="shared" si="7"/>
        <v/>
      </c>
      <c r="N30" s="2" t="str">
        <f t="shared" si="8"/>
        <v/>
      </c>
      <c r="O30" s="2" t="str">
        <f>IF(J30&lt;&gt;"",Paramétrage!F476,"")</f>
        <v/>
      </c>
      <c r="P30" s="2" t="str">
        <f t="shared" si="10"/>
        <v/>
      </c>
      <c r="R30" t="str">
        <f t="shared" si="9"/>
        <v/>
      </c>
      <c r="S30" s="25" t="str">
        <f>IF(J30&lt;&gt;"",Paramétrage!B$353*O30,"")</f>
        <v/>
      </c>
      <c r="T30" s="25" t="str">
        <f>IF(J30&lt;&gt;"",Paramétrage!D$222*Paramétrage!E$222*60/1000,"")</f>
        <v/>
      </c>
    </row>
    <row r="31" spans="1:20" ht="58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21</v>
      </c>
      <c r="H31" s="106" t="s">
        <v>24</v>
      </c>
      <c r="I31" s="106" t="s">
        <v>23</v>
      </c>
      <c r="J31" s="106" t="s">
        <v>106</v>
      </c>
      <c r="K31" s="106" t="s">
        <v>166</v>
      </c>
      <c r="L31" s="106" t="s">
        <v>336</v>
      </c>
      <c r="M31" s="106" t="s">
        <v>164</v>
      </c>
      <c r="N31" s="106" t="s">
        <v>108</v>
      </c>
      <c r="O31" s="106" t="s">
        <v>107</v>
      </c>
      <c r="P31" s="106" t="s">
        <v>168</v>
      </c>
      <c r="Q31" s="107">
        <f>Paramétrage!D3</f>
        <v>0</v>
      </c>
      <c r="R31" s="28" t="s">
        <v>360</v>
      </c>
      <c r="S31" s="314" t="s">
        <v>344</v>
      </c>
      <c r="T31" s="314" t="s">
        <v>343</v>
      </c>
    </row>
    <row r="32" spans="1:20" x14ac:dyDescent="0.35">
      <c r="A32" s="490" t="str">
        <f>IF(J32&lt;&gt;"",I32,"")</f>
        <v/>
      </c>
      <c r="B32" s="490" t="str">
        <f>IF(J32&lt;&gt;"",1,"")</f>
        <v/>
      </c>
      <c r="C32" s="490" t="str">
        <f>IF(J32&lt;&gt;"",L32,"")</f>
        <v/>
      </c>
      <c r="D32" s="490" t="str">
        <f>IF(J32&lt;&gt;"",R32,"")</f>
        <v/>
      </c>
      <c r="E32" s="490" t="str">
        <f>IF(J32&lt;&gt;"",M32/R32,"")</f>
        <v/>
      </c>
      <c r="F32" s="490" t="str">
        <f>IF(J32&lt;&gt;"",N32/R32,"")</f>
        <v/>
      </c>
      <c r="G32" s="199" t="str">
        <f>IF(Paramétrage!D501&lt;&gt;0,Paramétrage!B501,"")</f>
        <v/>
      </c>
      <c r="H32" s="2" t="str">
        <f>IF(Paramétrage!D501&lt;&gt;0,Paramétrage!C501,"")</f>
        <v/>
      </c>
      <c r="I32" s="2" t="str">
        <f>IF(J32&lt;&gt;"",DATEDIF($Q$1,G32,"d")*1440+H32*60,"")</f>
        <v/>
      </c>
      <c r="J32" s="2" t="str">
        <f>IF(Paramétrage!D501&lt;&gt;0,Paramétrage!D501,"")</f>
        <v/>
      </c>
      <c r="K32" s="2" t="str">
        <f>IF(Paramétrage!E501&lt;&gt;0,Paramétrage!E501,"")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IF(J32&lt;&gt;"",Paramétrage!F501,"")</f>
        <v/>
      </c>
      <c r="P32" s="2" t="str">
        <f>I32</f>
        <v/>
      </c>
      <c r="Q32" s="6"/>
      <c r="R32" t="str">
        <f t="shared" ref="R32:R60" si="12">IF(J32&lt;&gt;"",ROUNDUP((J32/L32)/MAX(S$2/2,T$2),0),"")</f>
        <v/>
      </c>
      <c r="S32" s="25" t="str">
        <f>IF(J32&lt;&gt;"",Paramétrage!B$353*O32,"")</f>
        <v/>
      </c>
      <c r="T32" s="25" t="str">
        <f>IF(J32&lt;&gt;"",Paramétrage!D$222*Paramétrage!E$222*60/1000,"")</f>
        <v/>
      </c>
    </row>
    <row r="33" spans="1:20" x14ac:dyDescent="0.35">
      <c r="A33" s="490" t="str">
        <f t="shared" ref="A33:A59" si="13">IF(J33&lt;&gt;"",I33,"")</f>
        <v/>
      </c>
      <c r="B33" s="490" t="str">
        <f t="shared" ref="B33:B59" si="14">IF(J33&lt;&gt;"",1,"")</f>
        <v/>
      </c>
      <c r="C33" s="490" t="str">
        <f t="shared" ref="C33:C59" si="15">IF(J33&lt;&gt;"",L33,"")</f>
        <v/>
      </c>
      <c r="D33" s="490" t="str">
        <f t="shared" ref="D33:D59" si="16">IF(J33&lt;&gt;"",R33,"")</f>
        <v/>
      </c>
      <c r="E33" s="490" t="str">
        <f t="shared" ref="E33:E59" si="17">IF(J33&lt;&gt;"",M33/R33,"")</f>
        <v/>
      </c>
      <c r="F33" s="490" t="str">
        <f t="shared" ref="F33:F59" si="18">IF(J33&lt;&gt;"",N33/R33,"")</f>
        <v/>
      </c>
      <c r="G33" s="199" t="str">
        <f>IF(Paramétrage!D502&lt;&gt;0,Paramétrage!B502,"")</f>
        <v/>
      </c>
      <c r="H33" s="2" t="str">
        <f>IF(Paramétrage!D502&lt;&gt;0,Paramétrage!C502,"")</f>
        <v/>
      </c>
      <c r="I33" s="2" t="str">
        <f t="shared" ref="I33:I59" si="19">IF(J33&lt;&gt;"",DATEDIF($Q$1,G33,"d")*1440+H33*60,"")</f>
        <v/>
      </c>
      <c r="J33" s="2" t="str">
        <f>IF(Paramétrage!D502&lt;&gt;0,Paramétrage!D502,"")</f>
        <v/>
      </c>
      <c r="K33" s="2" t="str">
        <f>IF(Paramétrage!E502&lt;&gt;0,Paramétrage!E502,"")</f>
        <v/>
      </c>
      <c r="L33" s="2" t="str">
        <f t="shared" ref="L33:L59" si="20">IF(J33&lt;&gt;"",ROUNDUP(J33/K33,0),"")</f>
        <v/>
      </c>
      <c r="M33" s="2" t="str">
        <f t="shared" ref="M33:M59" si="21">IF(J33&lt;&gt;"",J33/L33,"")</f>
        <v/>
      </c>
      <c r="N33" s="2" t="str">
        <f t="shared" ref="N33:N59" si="22">IF(J33&lt;&gt;"",M33/O33,"")</f>
        <v/>
      </c>
      <c r="O33" s="2" t="str">
        <f>IF(J33&lt;&gt;"",Paramétrage!F502,"")</f>
        <v/>
      </c>
      <c r="P33" s="2" t="str">
        <f t="shared" ref="P33:P59" si="23">I33</f>
        <v/>
      </c>
      <c r="Q33" s="6"/>
      <c r="R33" t="str">
        <f t="shared" si="12"/>
        <v/>
      </c>
      <c r="S33" s="25" t="str">
        <f>IF(J33&lt;&gt;"",Paramétrage!B$353*O33,"")</f>
        <v/>
      </c>
      <c r="T33" s="25" t="str">
        <f>IF(J33&lt;&gt;"",Paramétrage!D$222*Paramétrage!E$222*60/1000,"")</f>
        <v/>
      </c>
    </row>
    <row r="34" spans="1:20" x14ac:dyDescent="0.35">
      <c r="A34" s="490" t="str">
        <f t="shared" si="13"/>
        <v/>
      </c>
      <c r="B34" s="490" t="str">
        <f t="shared" si="14"/>
        <v/>
      </c>
      <c r="C34" s="490" t="str">
        <f t="shared" si="15"/>
        <v/>
      </c>
      <c r="D34" s="490" t="str">
        <f t="shared" si="16"/>
        <v/>
      </c>
      <c r="E34" s="490" t="str">
        <f t="shared" si="17"/>
        <v/>
      </c>
      <c r="F34" s="490" t="str">
        <f t="shared" si="18"/>
        <v/>
      </c>
      <c r="G34" s="199" t="str">
        <f>IF(Paramétrage!D503&lt;&gt;0,Paramétrage!B503,"")</f>
        <v/>
      </c>
      <c r="H34" s="2" t="str">
        <f>IF(Paramétrage!D503&lt;&gt;0,Paramétrage!C503,"")</f>
        <v/>
      </c>
      <c r="I34" s="2" t="str">
        <f t="shared" si="19"/>
        <v/>
      </c>
      <c r="J34" s="2" t="str">
        <f>IF(Paramétrage!D503&lt;&gt;0,Paramétrage!D503,"")</f>
        <v/>
      </c>
      <c r="K34" s="2" t="str">
        <f>IF(Paramétrage!E503&lt;&gt;0,Paramétrage!E503,"")</f>
        <v/>
      </c>
      <c r="L34" s="2" t="str">
        <f t="shared" si="20"/>
        <v/>
      </c>
      <c r="M34" s="2" t="str">
        <f t="shared" si="21"/>
        <v/>
      </c>
      <c r="N34" s="2" t="str">
        <f t="shared" si="22"/>
        <v/>
      </c>
      <c r="O34" s="2" t="str">
        <f>IF(J34&lt;&gt;"",Paramétrage!F503,"")</f>
        <v/>
      </c>
      <c r="P34" s="2" t="str">
        <f t="shared" si="23"/>
        <v/>
      </c>
      <c r="Q34" s="6"/>
      <c r="R34" t="str">
        <f t="shared" si="12"/>
        <v/>
      </c>
      <c r="S34" s="25" t="str">
        <f>IF(J34&lt;&gt;"",Paramétrage!B$353*O34,"")</f>
        <v/>
      </c>
      <c r="T34" s="25" t="str">
        <f>IF(J34&lt;&gt;"",Paramétrage!D$222*Paramétrage!E$222*60/1000,"")</f>
        <v/>
      </c>
    </row>
    <row r="35" spans="1:20" x14ac:dyDescent="0.35">
      <c r="A35" s="490" t="str">
        <f t="shared" si="13"/>
        <v/>
      </c>
      <c r="B35" s="490" t="str">
        <f t="shared" si="14"/>
        <v/>
      </c>
      <c r="C35" s="490" t="str">
        <f t="shared" si="15"/>
        <v/>
      </c>
      <c r="D35" s="490" t="str">
        <f t="shared" si="16"/>
        <v/>
      </c>
      <c r="E35" s="490" t="str">
        <f t="shared" si="17"/>
        <v/>
      </c>
      <c r="F35" s="490" t="str">
        <f t="shared" si="18"/>
        <v/>
      </c>
      <c r="G35" s="199" t="str">
        <f>IF(Paramétrage!D504&lt;&gt;0,Paramétrage!B504,"")</f>
        <v/>
      </c>
      <c r="H35" s="2" t="str">
        <f>IF(Paramétrage!D504&lt;&gt;0,Paramétrage!C504,"")</f>
        <v/>
      </c>
      <c r="I35" s="2" t="str">
        <f t="shared" si="19"/>
        <v/>
      </c>
      <c r="J35" s="2" t="str">
        <f>IF(Paramétrage!D504&lt;&gt;0,Paramétrage!D504,"")</f>
        <v/>
      </c>
      <c r="K35" s="2" t="str">
        <f>IF(Paramétrage!E504&lt;&gt;0,Paramétrage!E504,"")</f>
        <v/>
      </c>
      <c r="L35" s="2" t="str">
        <f t="shared" si="20"/>
        <v/>
      </c>
      <c r="M35" s="2" t="str">
        <f t="shared" si="21"/>
        <v/>
      </c>
      <c r="N35" s="2" t="str">
        <f t="shared" si="22"/>
        <v/>
      </c>
      <c r="O35" s="2" t="str">
        <f>IF(J35&lt;&gt;"",Paramétrage!F504,"")</f>
        <v/>
      </c>
      <c r="P35" s="2" t="str">
        <f t="shared" si="23"/>
        <v/>
      </c>
      <c r="Q35" s="6"/>
      <c r="R35" t="str">
        <f t="shared" si="12"/>
        <v/>
      </c>
      <c r="S35" s="25" t="str">
        <f>IF(J35&lt;&gt;"",Paramétrage!B$353*O35,"")</f>
        <v/>
      </c>
      <c r="T35" s="25" t="str">
        <f>IF(J35&lt;&gt;"",Paramétrage!D$222*Paramétrage!E$222*60/1000,"")</f>
        <v/>
      </c>
    </row>
    <row r="36" spans="1:20" x14ac:dyDescent="0.35">
      <c r="A36" s="490" t="str">
        <f t="shared" si="13"/>
        <v/>
      </c>
      <c r="B36" s="490" t="str">
        <f t="shared" si="14"/>
        <v/>
      </c>
      <c r="C36" s="490" t="str">
        <f t="shared" si="15"/>
        <v/>
      </c>
      <c r="D36" s="490" t="str">
        <f t="shared" si="16"/>
        <v/>
      </c>
      <c r="E36" s="490" t="str">
        <f t="shared" si="17"/>
        <v/>
      </c>
      <c r="F36" s="490" t="str">
        <f t="shared" si="18"/>
        <v/>
      </c>
      <c r="G36" s="199" t="str">
        <f>IF(Paramétrage!D505&lt;&gt;0,Paramétrage!B505,"")</f>
        <v/>
      </c>
      <c r="H36" s="2" t="str">
        <f>IF(Paramétrage!D505&lt;&gt;0,Paramétrage!C505,"")</f>
        <v/>
      </c>
      <c r="I36" s="2" t="str">
        <f t="shared" si="19"/>
        <v/>
      </c>
      <c r="J36" s="2" t="str">
        <f>IF(Paramétrage!D505&lt;&gt;0,Paramétrage!D505,"")</f>
        <v/>
      </c>
      <c r="K36" s="2" t="str">
        <f>IF(Paramétrage!E505&lt;&gt;0,Paramétrage!E505,"")</f>
        <v/>
      </c>
      <c r="L36" s="2" t="str">
        <f t="shared" si="20"/>
        <v/>
      </c>
      <c r="M36" s="2" t="str">
        <f t="shared" si="21"/>
        <v/>
      </c>
      <c r="N36" s="2" t="str">
        <f t="shared" si="22"/>
        <v/>
      </c>
      <c r="O36" s="2" t="str">
        <f>IF(J36&lt;&gt;"",Paramétrage!F505,"")</f>
        <v/>
      </c>
      <c r="P36" s="2" t="str">
        <f t="shared" si="23"/>
        <v/>
      </c>
      <c r="Q36" s="6"/>
      <c r="R36" t="str">
        <f t="shared" si="12"/>
        <v/>
      </c>
      <c r="S36" s="25" t="str">
        <f>IF(J36&lt;&gt;"",Paramétrage!B$353*O36,"")</f>
        <v/>
      </c>
      <c r="T36" s="25" t="str">
        <f>IF(J36&lt;&gt;"",Paramétrage!D$222*Paramétrage!E$222*60/1000,"")</f>
        <v/>
      </c>
    </row>
    <row r="37" spans="1:20" x14ac:dyDescent="0.35">
      <c r="A37" s="490" t="str">
        <f t="shared" si="13"/>
        <v/>
      </c>
      <c r="B37" s="490" t="str">
        <f t="shared" si="14"/>
        <v/>
      </c>
      <c r="C37" s="490" t="str">
        <f t="shared" si="15"/>
        <v/>
      </c>
      <c r="D37" s="490" t="str">
        <f t="shared" si="16"/>
        <v/>
      </c>
      <c r="E37" s="490" t="str">
        <f t="shared" si="17"/>
        <v/>
      </c>
      <c r="F37" s="490" t="str">
        <f t="shared" si="18"/>
        <v/>
      </c>
      <c r="G37" s="199" t="str">
        <f>IF(Paramétrage!D506&lt;&gt;0,Paramétrage!B506,"")</f>
        <v/>
      </c>
      <c r="H37" s="2" t="str">
        <f>IF(Paramétrage!D506&lt;&gt;0,Paramétrage!C506,"")</f>
        <v/>
      </c>
      <c r="I37" s="2" t="str">
        <f t="shared" si="19"/>
        <v/>
      </c>
      <c r="J37" s="2" t="str">
        <f>IF(Paramétrage!D506&lt;&gt;0,Paramétrage!D506,"")</f>
        <v/>
      </c>
      <c r="K37" s="2" t="str">
        <f>IF(Paramétrage!E506&lt;&gt;0,Paramétrage!E506,"")</f>
        <v/>
      </c>
      <c r="L37" s="2" t="str">
        <f t="shared" si="20"/>
        <v/>
      </c>
      <c r="M37" s="2" t="str">
        <f t="shared" si="21"/>
        <v/>
      </c>
      <c r="N37" s="2" t="str">
        <f t="shared" si="22"/>
        <v/>
      </c>
      <c r="O37" s="2" t="str">
        <f>IF(J37&lt;&gt;"",Paramétrage!F506,"")</f>
        <v/>
      </c>
      <c r="P37" s="2" t="str">
        <f t="shared" si="23"/>
        <v/>
      </c>
      <c r="Q37" s="6"/>
      <c r="R37" t="str">
        <f t="shared" si="12"/>
        <v/>
      </c>
      <c r="S37" s="25" t="str">
        <f>IF(J37&lt;&gt;"",Paramétrage!B$353*O37,"")</f>
        <v/>
      </c>
      <c r="T37" s="25" t="str">
        <f>IF(J37&lt;&gt;"",Paramétrage!D$222*Paramétrage!E$222*60/1000,"")</f>
        <v/>
      </c>
    </row>
    <row r="38" spans="1:20" x14ac:dyDescent="0.35">
      <c r="A38" s="490" t="str">
        <f t="shared" si="13"/>
        <v/>
      </c>
      <c r="B38" s="490" t="str">
        <f t="shared" si="14"/>
        <v/>
      </c>
      <c r="C38" s="490" t="str">
        <f t="shared" si="15"/>
        <v/>
      </c>
      <c r="D38" s="490" t="str">
        <f t="shared" si="16"/>
        <v/>
      </c>
      <c r="E38" s="490" t="str">
        <f t="shared" si="17"/>
        <v/>
      </c>
      <c r="F38" s="490" t="str">
        <f t="shared" si="18"/>
        <v/>
      </c>
      <c r="G38" s="199" t="str">
        <f>IF(Paramétrage!D507&lt;&gt;0,Paramétrage!B507,"")</f>
        <v/>
      </c>
      <c r="H38" s="2" t="str">
        <f>IF(Paramétrage!D507&lt;&gt;0,Paramétrage!C507,"")</f>
        <v/>
      </c>
      <c r="I38" s="2" t="str">
        <f t="shared" si="19"/>
        <v/>
      </c>
      <c r="J38" s="2" t="str">
        <f>IF(Paramétrage!D507&lt;&gt;0,Paramétrage!D507,"")</f>
        <v/>
      </c>
      <c r="K38" s="2" t="str">
        <f>IF(Paramétrage!E507&lt;&gt;0,Paramétrage!E507,"")</f>
        <v/>
      </c>
      <c r="L38" s="2" t="str">
        <f t="shared" si="20"/>
        <v/>
      </c>
      <c r="M38" s="2" t="str">
        <f t="shared" si="21"/>
        <v/>
      </c>
      <c r="N38" s="2" t="str">
        <f t="shared" si="22"/>
        <v/>
      </c>
      <c r="O38" s="2" t="str">
        <f>IF(J38&lt;&gt;"",Paramétrage!F507,"")</f>
        <v/>
      </c>
      <c r="P38" s="2" t="str">
        <f t="shared" si="23"/>
        <v/>
      </c>
      <c r="Q38" s="6"/>
      <c r="R38" t="str">
        <f t="shared" si="12"/>
        <v/>
      </c>
      <c r="S38" s="25" t="str">
        <f>IF(J38&lt;&gt;"",Paramétrage!B$353*O38,"")</f>
        <v/>
      </c>
      <c r="T38" s="25" t="str">
        <f>IF(J38&lt;&gt;"",Paramétrage!D$222*Paramétrage!E$222*60/1000,"")</f>
        <v/>
      </c>
    </row>
    <row r="39" spans="1:20" x14ac:dyDescent="0.35">
      <c r="A39" s="490" t="str">
        <f t="shared" si="13"/>
        <v/>
      </c>
      <c r="B39" s="490" t="str">
        <f t="shared" si="14"/>
        <v/>
      </c>
      <c r="C39" s="490" t="str">
        <f t="shared" si="15"/>
        <v/>
      </c>
      <c r="D39" s="490" t="str">
        <f t="shared" si="16"/>
        <v/>
      </c>
      <c r="E39" s="490" t="str">
        <f t="shared" si="17"/>
        <v/>
      </c>
      <c r="F39" s="490" t="str">
        <f t="shared" si="18"/>
        <v/>
      </c>
      <c r="G39" s="199" t="str">
        <f>IF(Paramétrage!D508&lt;&gt;0,Paramétrage!B508,"")</f>
        <v/>
      </c>
      <c r="H39" s="2" t="str">
        <f>IF(Paramétrage!D508&lt;&gt;0,Paramétrage!C508,"")</f>
        <v/>
      </c>
      <c r="I39" s="2" t="str">
        <f t="shared" si="19"/>
        <v/>
      </c>
      <c r="J39" s="2" t="str">
        <f>IF(Paramétrage!D508&lt;&gt;0,Paramétrage!D508,"")</f>
        <v/>
      </c>
      <c r="K39" s="2" t="str">
        <f>IF(Paramétrage!E508&lt;&gt;0,Paramétrage!E508,"")</f>
        <v/>
      </c>
      <c r="L39" s="2" t="str">
        <f t="shared" si="20"/>
        <v/>
      </c>
      <c r="M39" s="2" t="str">
        <f t="shared" si="21"/>
        <v/>
      </c>
      <c r="N39" s="2" t="str">
        <f t="shared" si="22"/>
        <v/>
      </c>
      <c r="O39" s="2" t="str">
        <f>IF(J39&lt;&gt;"",Paramétrage!F508,"")</f>
        <v/>
      </c>
      <c r="P39" s="2" t="str">
        <f t="shared" si="23"/>
        <v/>
      </c>
      <c r="Q39" s="6"/>
      <c r="R39" t="str">
        <f t="shared" si="12"/>
        <v/>
      </c>
      <c r="S39" s="25" t="str">
        <f>IF(J39&lt;&gt;"",Paramétrage!B$353*O39,"")</f>
        <v/>
      </c>
      <c r="T39" s="25" t="str">
        <f>IF(J39&lt;&gt;"",Paramétrage!D$222*Paramétrage!E$222*60/1000,"")</f>
        <v/>
      </c>
    </row>
    <row r="40" spans="1:20" x14ac:dyDescent="0.35">
      <c r="A40" s="490" t="str">
        <f t="shared" si="13"/>
        <v/>
      </c>
      <c r="B40" s="490" t="str">
        <f t="shared" si="14"/>
        <v/>
      </c>
      <c r="C40" s="490" t="str">
        <f t="shared" si="15"/>
        <v/>
      </c>
      <c r="D40" s="490" t="str">
        <f t="shared" si="16"/>
        <v/>
      </c>
      <c r="E40" s="490" t="str">
        <f t="shared" si="17"/>
        <v/>
      </c>
      <c r="F40" s="490" t="str">
        <f t="shared" si="18"/>
        <v/>
      </c>
      <c r="G40" s="199" t="str">
        <f>IF(Paramétrage!D509&lt;&gt;0,Paramétrage!B509,"")</f>
        <v/>
      </c>
      <c r="H40" s="2" t="str">
        <f>IF(Paramétrage!D509&lt;&gt;0,Paramétrage!C509,"")</f>
        <v/>
      </c>
      <c r="I40" s="2" t="str">
        <f t="shared" si="19"/>
        <v/>
      </c>
      <c r="J40" s="2" t="str">
        <f>IF(Paramétrage!D509&lt;&gt;0,Paramétrage!D509,"")</f>
        <v/>
      </c>
      <c r="K40" s="2" t="str">
        <f>IF(Paramétrage!E509&lt;&gt;0,Paramétrage!E509,"")</f>
        <v/>
      </c>
      <c r="L40" s="2" t="str">
        <f t="shared" si="20"/>
        <v/>
      </c>
      <c r="M40" s="2" t="str">
        <f t="shared" si="21"/>
        <v/>
      </c>
      <c r="N40" s="2" t="str">
        <f t="shared" si="22"/>
        <v/>
      </c>
      <c r="O40" s="2" t="str">
        <f>IF(J40&lt;&gt;"",Paramétrage!F509,"")</f>
        <v/>
      </c>
      <c r="P40" s="2" t="str">
        <f t="shared" si="23"/>
        <v/>
      </c>
      <c r="Q40" s="6"/>
      <c r="R40" t="str">
        <f t="shared" si="12"/>
        <v/>
      </c>
      <c r="S40" s="25" t="str">
        <f>IF(J40&lt;&gt;"",Paramétrage!B$353*O40,"")</f>
        <v/>
      </c>
      <c r="T40" s="25" t="str">
        <f>IF(J40&lt;&gt;"",Paramétrage!D$222*Paramétrage!E$222*60/1000,"")</f>
        <v/>
      </c>
    </row>
    <row r="41" spans="1:20" x14ac:dyDescent="0.35">
      <c r="A41" s="490" t="str">
        <f t="shared" si="13"/>
        <v/>
      </c>
      <c r="B41" s="490" t="str">
        <f t="shared" si="14"/>
        <v/>
      </c>
      <c r="C41" s="490" t="str">
        <f t="shared" si="15"/>
        <v/>
      </c>
      <c r="D41" s="490" t="str">
        <f t="shared" si="16"/>
        <v/>
      </c>
      <c r="E41" s="490" t="str">
        <f t="shared" si="17"/>
        <v/>
      </c>
      <c r="F41" s="490" t="str">
        <f t="shared" si="18"/>
        <v/>
      </c>
      <c r="G41" s="199" t="str">
        <f>IF(Paramétrage!D510&lt;&gt;0,Paramétrage!B510,"")</f>
        <v/>
      </c>
      <c r="H41" s="2" t="str">
        <f>IF(Paramétrage!D510&lt;&gt;0,Paramétrage!C510,"")</f>
        <v/>
      </c>
      <c r="I41" s="2" t="str">
        <f t="shared" si="19"/>
        <v/>
      </c>
      <c r="J41" s="2" t="str">
        <f>IF(Paramétrage!D510&lt;&gt;0,Paramétrage!D510,"")</f>
        <v/>
      </c>
      <c r="K41" s="2" t="str">
        <f>IF(Paramétrage!E510&lt;&gt;0,Paramétrage!E510,"")</f>
        <v/>
      </c>
      <c r="L41" s="2" t="str">
        <f t="shared" si="20"/>
        <v/>
      </c>
      <c r="M41" s="2" t="str">
        <f t="shared" si="21"/>
        <v/>
      </c>
      <c r="N41" s="2" t="str">
        <f t="shared" si="22"/>
        <v/>
      </c>
      <c r="O41" s="2" t="str">
        <f>IF(J41&lt;&gt;"",Paramétrage!F510,"")</f>
        <v/>
      </c>
      <c r="P41" s="2" t="str">
        <f t="shared" si="23"/>
        <v/>
      </c>
      <c r="Q41" s="6"/>
      <c r="R41" t="str">
        <f t="shared" si="12"/>
        <v/>
      </c>
      <c r="S41" s="25" t="str">
        <f>IF(J41&lt;&gt;"",Paramétrage!B$353*O41,"")</f>
        <v/>
      </c>
      <c r="T41" s="25" t="str">
        <f>IF(J41&lt;&gt;"",Paramétrage!D$222*Paramétrage!E$222*60/1000,"")</f>
        <v/>
      </c>
    </row>
    <row r="42" spans="1:20" x14ac:dyDescent="0.35">
      <c r="A42" s="490" t="str">
        <f t="shared" si="13"/>
        <v/>
      </c>
      <c r="B42" s="490" t="str">
        <f t="shared" si="14"/>
        <v/>
      </c>
      <c r="C42" s="490" t="str">
        <f t="shared" si="15"/>
        <v/>
      </c>
      <c r="D42" s="490" t="str">
        <f t="shared" si="16"/>
        <v/>
      </c>
      <c r="E42" s="490" t="str">
        <f t="shared" si="17"/>
        <v/>
      </c>
      <c r="F42" s="490" t="str">
        <f t="shared" si="18"/>
        <v/>
      </c>
      <c r="G42" s="199" t="str">
        <f>IF(Paramétrage!D511&lt;&gt;0,Paramétrage!B511,"")</f>
        <v/>
      </c>
      <c r="H42" s="2" t="str">
        <f>IF(Paramétrage!D511&lt;&gt;0,Paramétrage!C511,"")</f>
        <v/>
      </c>
      <c r="I42" s="2" t="str">
        <f t="shared" si="19"/>
        <v/>
      </c>
      <c r="J42" s="2" t="str">
        <f>IF(Paramétrage!D511&lt;&gt;0,Paramétrage!D511,"")</f>
        <v/>
      </c>
      <c r="K42" s="2" t="str">
        <f>IF(Paramétrage!E511&lt;&gt;0,Paramétrage!E511,"")</f>
        <v/>
      </c>
      <c r="L42" s="2" t="str">
        <f t="shared" si="20"/>
        <v/>
      </c>
      <c r="M42" s="2" t="str">
        <f t="shared" si="21"/>
        <v/>
      </c>
      <c r="N42" s="2" t="str">
        <f t="shared" si="22"/>
        <v/>
      </c>
      <c r="O42" s="2" t="str">
        <f>IF(J42&lt;&gt;"",Paramétrage!F511,"")</f>
        <v/>
      </c>
      <c r="P42" s="2" t="str">
        <f t="shared" si="23"/>
        <v/>
      </c>
      <c r="Q42" s="6"/>
      <c r="R42" t="str">
        <f t="shared" si="12"/>
        <v/>
      </c>
      <c r="S42" s="25" t="str">
        <f>IF(J42&lt;&gt;"",Paramétrage!B$353*O42,"")</f>
        <v/>
      </c>
      <c r="T42" s="25" t="str">
        <f>IF(J42&lt;&gt;"",Paramétrage!D$222*Paramétrage!E$222*60/1000,"")</f>
        <v/>
      </c>
    </row>
    <row r="43" spans="1:20" x14ac:dyDescent="0.35">
      <c r="A43" s="490" t="str">
        <f t="shared" si="13"/>
        <v/>
      </c>
      <c r="B43" s="490" t="str">
        <f t="shared" si="14"/>
        <v/>
      </c>
      <c r="C43" s="490" t="str">
        <f t="shared" si="15"/>
        <v/>
      </c>
      <c r="D43" s="490" t="str">
        <f t="shared" si="16"/>
        <v/>
      </c>
      <c r="E43" s="490" t="str">
        <f t="shared" si="17"/>
        <v/>
      </c>
      <c r="F43" s="490" t="str">
        <f t="shared" si="18"/>
        <v/>
      </c>
      <c r="G43" s="199" t="str">
        <f>IF(Paramétrage!D512&lt;&gt;0,Paramétrage!B512,"")</f>
        <v/>
      </c>
      <c r="H43" s="2" t="str">
        <f>IF(Paramétrage!D512&lt;&gt;0,Paramétrage!C512,"")</f>
        <v/>
      </c>
      <c r="I43" s="2" t="str">
        <f t="shared" si="19"/>
        <v/>
      </c>
      <c r="J43" s="2" t="str">
        <f>IF(Paramétrage!D512&lt;&gt;0,Paramétrage!D512,"")</f>
        <v/>
      </c>
      <c r="K43" s="2" t="str">
        <f>IF(Paramétrage!E512&lt;&gt;0,Paramétrage!E512,"")</f>
        <v/>
      </c>
      <c r="L43" s="2" t="str">
        <f t="shared" si="20"/>
        <v/>
      </c>
      <c r="M43" s="2" t="str">
        <f t="shared" si="21"/>
        <v/>
      </c>
      <c r="N43" s="2" t="str">
        <f t="shared" si="22"/>
        <v/>
      </c>
      <c r="O43" s="2" t="str">
        <f>IF(J43&lt;&gt;"",Paramétrage!F512,"")</f>
        <v/>
      </c>
      <c r="P43" s="2" t="str">
        <f t="shared" si="23"/>
        <v/>
      </c>
      <c r="Q43" s="6"/>
      <c r="R43" t="str">
        <f t="shared" si="12"/>
        <v/>
      </c>
      <c r="S43" s="25" t="str">
        <f>IF(J43&lt;&gt;"",Paramétrage!B$353*O43,"")</f>
        <v/>
      </c>
      <c r="T43" s="25" t="str">
        <f>IF(J43&lt;&gt;"",Paramétrage!D$222*Paramétrage!E$222*60/1000,"")</f>
        <v/>
      </c>
    </row>
    <row r="44" spans="1:20" x14ac:dyDescent="0.35">
      <c r="A44" s="490" t="str">
        <f t="shared" si="13"/>
        <v/>
      </c>
      <c r="B44" s="490" t="str">
        <f t="shared" si="14"/>
        <v/>
      </c>
      <c r="C44" s="490" t="str">
        <f t="shared" si="15"/>
        <v/>
      </c>
      <c r="D44" s="490" t="str">
        <f t="shared" si="16"/>
        <v/>
      </c>
      <c r="E44" s="490" t="str">
        <f t="shared" si="17"/>
        <v/>
      </c>
      <c r="F44" s="490" t="str">
        <f t="shared" si="18"/>
        <v/>
      </c>
      <c r="G44" s="199" t="str">
        <f>IF(Paramétrage!D513&lt;&gt;0,Paramétrage!B513,"")</f>
        <v/>
      </c>
      <c r="H44" s="2" t="str">
        <f>IF(Paramétrage!D513&lt;&gt;0,Paramétrage!C513,"")</f>
        <v/>
      </c>
      <c r="I44" s="2" t="str">
        <f t="shared" si="19"/>
        <v/>
      </c>
      <c r="J44" s="2" t="str">
        <f>IF(Paramétrage!D513&lt;&gt;0,Paramétrage!D513,"")</f>
        <v/>
      </c>
      <c r="K44" s="2" t="str">
        <f>IF(Paramétrage!E513&lt;&gt;0,Paramétrage!E513,"")</f>
        <v/>
      </c>
      <c r="L44" s="2" t="str">
        <f t="shared" si="20"/>
        <v/>
      </c>
      <c r="M44" s="2" t="str">
        <f t="shared" si="21"/>
        <v/>
      </c>
      <c r="N44" s="2" t="str">
        <f t="shared" si="22"/>
        <v/>
      </c>
      <c r="O44" s="2" t="str">
        <f>IF(J44&lt;&gt;"",Paramétrage!F513,"")</f>
        <v/>
      </c>
      <c r="P44" s="2" t="str">
        <f t="shared" si="23"/>
        <v/>
      </c>
      <c r="Q44" s="6"/>
      <c r="R44" t="str">
        <f t="shared" si="12"/>
        <v/>
      </c>
      <c r="S44" s="25" t="str">
        <f>IF(J44&lt;&gt;"",Paramétrage!B$353*O44,"")</f>
        <v/>
      </c>
      <c r="T44" s="25" t="str">
        <f>IF(J44&lt;&gt;"",Paramétrage!D$222*Paramétrage!E$222*60/1000,"")</f>
        <v/>
      </c>
    </row>
    <row r="45" spans="1:20" x14ac:dyDescent="0.35">
      <c r="A45" s="490" t="str">
        <f t="shared" si="13"/>
        <v/>
      </c>
      <c r="B45" s="490" t="str">
        <f t="shared" si="14"/>
        <v/>
      </c>
      <c r="C45" s="490" t="str">
        <f t="shared" si="15"/>
        <v/>
      </c>
      <c r="D45" s="490" t="str">
        <f t="shared" si="16"/>
        <v/>
      </c>
      <c r="E45" s="490" t="str">
        <f t="shared" si="17"/>
        <v/>
      </c>
      <c r="F45" s="490" t="str">
        <f t="shared" si="18"/>
        <v/>
      </c>
      <c r="G45" s="199" t="str">
        <f>IF(Paramétrage!D514&lt;&gt;0,Paramétrage!B514,"")</f>
        <v/>
      </c>
      <c r="H45" s="2" t="str">
        <f>IF(Paramétrage!D514&lt;&gt;0,Paramétrage!C514,"")</f>
        <v/>
      </c>
      <c r="I45" s="2" t="str">
        <f t="shared" si="19"/>
        <v/>
      </c>
      <c r="J45" s="2" t="str">
        <f>IF(Paramétrage!D514&lt;&gt;0,Paramétrage!D514,"")</f>
        <v/>
      </c>
      <c r="K45" s="2" t="str">
        <f>IF(Paramétrage!E514&lt;&gt;0,Paramétrage!E514,"")</f>
        <v/>
      </c>
      <c r="L45" s="2" t="str">
        <f t="shared" si="20"/>
        <v/>
      </c>
      <c r="M45" s="2" t="str">
        <f t="shared" si="21"/>
        <v/>
      </c>
      <c r="N45" s="2" t="str">
        <f t="shared" si="22"/>
        <v/>
      </c>
      <c r="O45" s="2" t="str">
        <f>IF(J45&lt;&gt;"",Paramétrage!F514,"")</f>
        <v/>
      </c>
      <c r="P45" s="2" t="str">
        <f t="shared" si="23"/>
        <v/>
      </c>
      <c r="Q45" s="6"/>
      <c r="R45" t="str">
        <f t="shared" si="12"/>
        <v/>
      </c>
      <c r="S45" s="25" t="str">
        <f>IF(J45&lt;&gt;"",Paramétrage!B$353*O45,"")</f>
        <v/>
      </c>
      <c r="T45" s="25" t="str">
        <f>IF(J45&lt;&gt;"",Paramétrage!D$222*Paramétrage!E$222*60/1000,"")</f>
        <v/>
      </c>
    </row>
    <row r="46" spans="1:20" x14ac:dyDescent="0.35">
      <c r="A46" s="490" t="str">
        <f t="shared" si="13"/>
        <v/>
      </c>
      <c r="B46" s="490" t="str">
        <f t="shared" si="14"/>
        <v/>
      </c>
      <c r="C46" s="490" t="str">
        <f t="shared" si="15"/>
        <v/>
      </c>
      <c r="D46" s="490" t="str">
        <f t="shared" si="16"/>
        <v/>
      </c>
      <c r="E46" s="490" t="str">
        <f t="shared" si="17"/>
        <v/>
      </c>
      <c r="F46" s="490" t="str">
        <f t="shared" si="18"/>
        <v/>
      </c>
      <c r="G46" s="199" t="str">
        <f>IF(Paramétrage!D515&lt;&gt;0,Paramétrage!B515,"")</f>
        <v/>
      </c>
      <c r="H46" s="2" t="str">
        <f>IF(Paramétrage!D515&lt;&gt;0,Paramétrage!C515,"")</f>
        <v/>
      </c>
      <c r="I46" s="2" t="str">
        <f t="shared" si="19"/>
        <v/>
      </c>
      <c r="J46" s="2" t="str">
        <f>IF(Paramétrage!D515&lt;&gt;0,Paramétrage!D515,"")</f>
        <v/>
      </c>
      <c r="K46" s="2" t="str">
        <f>IF(Paramétrage!E515&lt;&gt;0,Paramétrage!E515,"")</f>
        <v/>
      </c>
      <c r="L46" s="2" t="str">
        <f t="shared" si="20"/>
        <v/>
      </c>
      <c r="M46" s="2" t="str">
        <f t="shared" si="21"/>
        <v/>
      </c>
      <c r="N46" s="2" t="str">
        <f t="shared" si="22"/>
        <v/>
      </c>
      <c r="O46" s="2" t="str">
        <f>IF(J46&lt;&gt;"",Paramétrage!F515,"")</f>
        <v/>
      </c>
      <c r="P46" s="2" t="str">
        <f t="shared" si="23"/>
        <v/>
      </c>
      <c r="Q46" s="6"/>
      <c r="R46" t="str">
        <f t="shared" si="12"/>
        <v/>
      </c>
      <c r="S46" s="25" t="str">
        <f>IF(J46&lt;&gt;"",Paramétrage!B$353*O46,"")</f>
        <v/>
      </c>
      <c r="T46" s="25" t="str">
        <f>IF(J46&lt;&gt;"",Paramétrage!D$222*Paramétrage!E$222*60/1000,"")</f>
        <v/>
      </c>
    </row>
    <row r="47" spans="1:20" x14ac:dyDescent="0.35">
      <c r="A47" s="490" t="str">
        <f t="shared" si="13"/>
        <v/>
      </c>
      <c r="B47" s="490" t="str">
        <f t="shared" si="14"/>
        <v/>
      </c>
      <c r="C47" s="490" t="str">
        <f t="shared" si="15"/>
        <v/>
      </c>
      <c r="D47" s="490" t="str">
        <f t="shared" si="16"/>
        <v/>
      </c>
      <c r="E47" s="490" t="str">
        <f t="shared" si="17"/>
        <v/>
      </c>
      <c r="F47" s="490" t="str">
        <f t="shared" si="18"/>
        <v/>
      </c>
      <c r="G47" s="199" t="str">
        <f>IF(Paramétrage!D516&lt;&gt;0,Paramétrage!B516,"")</f>
        <v/>
      </c>
      <c r="H47" s="2" t="str">
        <f>IF(Paramétrage!D516&lt;&gt;0,Paramétrage!C516,"")</f>
        <v/>
      </c>
      <c r="I47" s="2" t="str">
        <f t="shared" si="19"/>
        <v/>
      </c>
      <c r="J47" s="2" t="str">
        <f>IF(Paramétrage!D516&lt;&gt;0,Paramétrage!D516,"")</f>
        <v/>
      </c>
      <c r="K47" s="2" t="str">
        <f>IF(Paramétrage!E516&lt;&gt;0,Paramétrage!E516,"")</f>
        <v/>
      </c>
      <c r="L47" s="2" t="str">
        <f t="shared" si="20"/>
        <v/>
      </c>
      <c r="M47" s="2" t="str">
        <f t="shared" si="21"/>
        <v/>
      </c>
      <c r="N47" s="2" t="str">
        <f t="shared" si="22"/>
        <v/>
      </c>
      <c r="O47" s="2" t="str">
        <f>IF(J47&lt;&gt;"",Paramétrage!F516,"")</f>
        <v/>
      </c>
      <c r="P47" s="2" t="str">
        <f t="shared" si="23"/>
        <v/>
      </c>
      <c r="Q47" s="6"/>
      <c r="R47" t="str">
        <f t="shared" si="12"/>
        <v/>
      </c>
      <c r="S47" s="25" t="str">
        <f>IF(J47&lt;&gt;"",Paramétrage!B$353*O47,"")</f>
        <v/>
      </c>
      <c r="T47" s="25" t="str">
        <f>IF(J47&lt;&gt;"",Paramétrage!D$222*Paramétrage!E$222*60/1000,"")</f>
        <v/>
      </c>
    </row>
    <row r="48" spans="1:20" x14ac:dyDescent="0.35">
      <c r="A48" s="490" t="str">
        <f t="shared" si="13"/>
        <v/>
      </c>
      <c r="B48" s="490" t="str">
        <f t="shared" si="14"/>
        <v/>
      </c>
      <c r="C48" s="490" t="str">
        <f t="shared" si="15"/>
        <v/>
      </c>
      <c r="D48" s="490" t="str">
        <f t="shared" si="16"/>
        <v/>
      </c>
      <c r="E48" s="490" t="str">
        <f t="shared" si="17"/>
        <v/>
      </c>
      <c r="F48" s="490" t="str">
        <f t="shared" si="18"/>
        <v/>
      </c>
      <c r="G48" s="199" t="str">
        <f>IF(Paramétrage!D517&lt;&gt;0,Paramétrage!B517,"")</f>
        <v/>
      </c>
      <c r="H48" s="2" t="str">
        <f>IF(Paramétrage!D517&lt;&gt;0,Paramétrage!C517,"")</f>
        <v/>
      </c>
      <c r="I48" s="2" t="str">
        <f t="shared" si="19"/>
        <v/>
      </c>
      <c r="J48" s="2" t="str">
        <f>IF(Paramétrage!D517&lt;&gt;0,Paramétrage!D517,"")</f>
        <v/>
      </c>
      <c r="K48" s="2" t="str">
        <f>IF(Paramétrage!E517&lt;&gt;0,Paramétrage!E517,"")</f>
        <v/>
      </c>
      <c r="L48" s="2" t="str">
        <f t="shared" si="20"/>
        <v/>
      </c>
      <c r="M48" s="2" t="str">
        <f t="shared" si="21"/>
        <v/>
      </c>
      <c r="N48" s="2" t="str">
        <f t="shared" si="22"/>
        <v/>
      </c>
      <c r="O48" s="2" t="str">
        <f>IF(J48&lt;&gt;"",Paramétrage!F517,"")</f>
        <v/>
      </c>
      <c r="P48" s="2" t="str">
        <f t="shared" si="23"/>
        <v/>
      </c>
      <c r="Q48" s="6"/>
      <c r="R48" t="str">
        <f t="shared" si="12"/>
        <v/>
      </c>
      <c r="S48" s="25" t="str">
        <f>IF(J48&lt;&gt;"",Paramétrage!B$353*O48,"")</f>
        <v/>
      </c>
      <c r="T48" s="25" t="str">
        <f>IF(J48&lt;&gt;"",Paramétrage!D$222*Paramétrage!E$222*60/1000,"")</f>
        <v/>
      </c>
    </row>
    <row r="49" spans="1:20" x14ac:dyDescent="0.35">
      <c r="A49" s="490" t="str">
        <f t="shared" si="13"/>
        <v/>
      </c>
      <c r="B49" s="490" t="str">
        <f t="shared" si="14"/>
        <v/>
      </c>
      <c r="C49" s="490" t="str">
        <f t="shared" si="15"/>
        <v/>
      </c>
      <c r="D49" s="490" t="str">
        <f t="shared" si="16"/>
        <v/>
      </c>
      <c r="E49" s="490" t="str">
        <f t="shared" si="17"/>
        <v/>
      </c>
      <c r="F49" s="490" t="str">
        <f t="shared" si="18"/>
        <v/>
      </c>
      <c r="G49" s="199" t="str">
        <f>IF(Paramétrage!D518&lt;&gt;0,Paramétrage!B518,"")</f>
        <v/>
      </c>
      <c r="H49" s="2" t="str">
        <f>IF(Paramétrage!D518&lt;&gt;0,Paramétrage!C518,"")</f>
        <v/>
      </c>
      <c r="I49" s="2" t="str">
        <f t="shared" si="19"/>
        <v/>
      </c>
      <c r="J49" s="2" t="str">
        <f>IF(Paramétrage!D518&lt;&gt;0,Paramétrage!D518,"")</f>
        <v/>
      </c>
      <c r="K49" s="2" t="str">
        <f>IF(Paramétrage!E518&lt;&gt;0,Paramétrage!E518,"")</f>
        <v/>
      </c>
      <c r="L49" s="2" t="str">
        <f t="shared" si="20"/>
        <v/>
      </c>
      <c r="M49" s="2" t="str">
        <f t="shared" si="21"/>
        <v/>
      </c>
      <c r="N49" s="2" t="str">
        <f t="shared" si="22"/>
        <v/>
      </c>
      <c r="O49" s="2" t="str">
        <f>IF(J49&lt;&gt;"",Paramétrage!F518,"")</f>
        <v/>
      </c>
      <c r="P49" s="2" t="str">
        <f t="shared" si="23"/>
        <v/>
      </c>
      <c r="Q49" s="6"/>
      <c r="R49" t="str">
        <f t="shared" si="12"/>
        <v/>
      </c>
      <c r="S49" s="25" t="str">
        <f>IF(J49&lt;&gt;"",Paramétrage!B$353*O49,"")</f>
        <v/>
      </c>
      <c r="T49" s="25" t="str">
        <f>IF(J49&lt;&gt;"",Paramétrage!D$222*Paramétrage!E$222*60/1000,"")</f>
        <v/>
      </c>
    </row>
    <row r="50" spans="1:20" x14ac:dyDescent="0.35">
      <c r="A50" s="490" t="str">
        <f t="shared" si="13"/>
        <v/>
      </c>
      <c r="B50" s="490" t="str">
        <f t="shared" si="14"/>
        <v/>
      </c>
      <c r="C50" s="490" t="str">
        <f t="shared" si="15"/>
        <v/>
      </c>
      <c r="D50" s="490" t="str">
        <f t="shared" si="16"/>
        <v/>
      </c>
      <c r="E50" s="490" t="str">
        <f t="shared" si="17"/>
        <v/>
      </c>
      <c r="F50" s="490" t="str">
        <f t="shared" si="18"/>
        <v/>
      </c>
      <c r="G50" s="199" t="str">
        <f>IF(Paramétrage!D519&lt;&gt;0,Paramétrage!B519,"")</f>
        <v/>
      </c>
      <c r="H50" s="2" t="str">
        <f>IF(Paramétrage!D519&lt;&gt;0,Paramétrage!C519,"")</f>
        <v/>
      </c>
      <c r="I50" s="2" t="str">
        <f t="shared" si="19"/>
        <v/>
      </c>
      <c r="J50" s="2" t="str">
        <f>IF(Paramétrage!D519&lt;&gt;0,Paramétrage!D519,"")</f>
        <v/>
      </c>
      <c r="K50" s="2" t="str">
        <f>IF(Paramétrage!E519&lt;&gt;0,Paramétrage!E519,"")</f>
        <v/>
      </c>
      <c r="L50" s="2" t="str">
        <f t="shared" si="20"/>
        <v/>
      </c>
      <c r="M50" s="2" t="str">
        <f t="shared" si="21"/>
        <v/>
      </c>
      <c r="N50" s="2" t="str">
        <f t="shared" si="22"/>
        <v/>
      </c>
      <c r="O50" s="2" t="str">
        <f>IF(J50&lt;&gt;"",Paramétrage!F519,"")</f>
        <v/>
      </c>
      <c r="P50" s="2" t="str">
        <f t="shared" si="23"/>
        <v/>
      </c>
      <c r="Q50" s="6"/>
      <c r="R50" t="str">
        <f t="shared" si="12"/>
        <v/>
      </c>
      <c r="S50" s="25" t="str">
        <f>IF(J50&lt;&gt;"",Paramétrage!B$353*O50,"")</f>
        <v/>
      </c>
      <c r="T50" s="25" t="str">
        <f>IF(J50&lt;&gt;"",Paramétrage!D$222*Paramétrage!E$222*60/1000,"")</f>
        <v/>
      </c>
    </row>
    <row r="51" spans="1:20" x14ac:dyDescent="0.35">
      <c r="A51" s="490" t="str">
        <f t="shared" si="13"/>
        <v/>
      </c>
      <c r="B51" s="490" t="str">
        <f t="shared" si="14"/>
        <v/>
      </c>
      <c r="C51" s="490" t="str">
        <f t="shared" si="15"/>
        <v/>
      </c>
      <c r="D51" s="490" t="str">
        <f t="shared" si="16"/>
        <v/>
      </c>
      <c r="E51" s="490" t="str">
        <f t="shared" si="17"/>
        <v/>
      </c>
      <c r="F51" s="490" t="str">
        <f t="shared" si="18"/>
        <v/>
      </c>
      <c r="G51" s="199" t="str">
        <f>IF(Paramétrage!D520&lt;&gt;0,Paramétrage!B520,"")</f>
        <v/>
      </c>
      <c r="H51" s="2" t="str">
        <f>IF(Paramétrage!D520&lt;&gt;0,Paramétrage!C520,"")</f>
        <v/>
      </c>
      <c r="I51" s="2" t="str">
        <f t="shared" si="19"/>
        <v/>
      </c>
      <c r="J51" s="2" t="str">
        <f>IF(Paramétrage!D520&lt;&gt;0,Paramétrage!D520,"")</f>
        <v/>
      </c>
      <c r="K51" s="2" t="str">
        <f>IF(Paramétrage!E520&lt;&gt;0,Paramétrage!E520,"")</f>
        <v/>
      </c>
      <c r="L51" s="2" t="str">
        <f t="shared" si="20"/>
        <v/>
      </c>
      <c r="M51" s="2" t="str">
        <f t="shared" si="21"/>
        <v/>
      </c>
      <c r="N51" s="2" t="str">
        <f t="shared" si="22"/>
        <v/>
      </c>
      <c r="O51" s="2" t="str">
        <f>IF(J51&lt;&gt;"",Paramétrage!F520,"")</f>
        <v/>
      </c>
      <c r="P51" s="2" t="str">
        <f t="shared" si="23"/>
        <v/>
      </c>
      <c r="Q51" s="6"/>
      <c r="R51" t="str">
        <f t="shared" si="12"/>
        <v/>
      </c>
      <c r="S51" s="25" t="str">
        <f>IF(J51&lt;&gt;"",Paramétrage!B$353*O51,"")</f>
        <v/>
      </c>
      <c r="T51" s="25" t="str">
        <f>IF(J51&lt;&gt;"",Paramétrage!D$222*Paramétrage!E$222*60/1000,"")</f>
        <v/>
      </c>
    </row>
    <row r="52" spans="1:20" s="8" customFormat="1" x14ac:dyDescent="0.35">
      <c r="A52" s="490" t="str">
        <f t="shared" si="13"/>
        <v/>
      </c>
      <c r="B52" s="490" t="str">
        <f t="shared" si="14"/>
        <v/>
      </c>
      <c r="C52" s="490" t="str">
        <f t="shared" si="15"/>
        <v/>
      </c>
      <c r="D52" s="490" t="str">
        <f t="shared" si="16"/>
        <v/>
      </c>
      <c r="E52" s="490" t="str">
        <f t="shared" si="17"/>
        <v/>
      </c>
      <c r="F52" s="490" t="str">
        <f t="shared" si="18"/>
        <v/>
      </c>
      <c r="G52" s="199" t="str">
        <f>IF(Paramétrage!D521&lt;&gt;0,Paramétrage!B521,"")</f>
        <v/>
      </c>
      <c r="H52" s="2" t="str">
        <f>IF(Paramétrage!D521&lt;&gt;0,Paramétrage!C521,"")</f>
        <v/>
      </c>
      <c r="I52" s="2" t="str">
        <f t="shared" si="19"/>
        <v/>
      </c>
      <c r="J52" s="2" t="str">
        <f>IF(Paramétrage!D521&lt;&gt;0,Paramétrage!D521,"")</f>
        <v/>
      </c>
      <c r="K52" s="2" t="str">
        <f>IF(Paramétrage!E521&lt;&gt;0,Paramétrage!E521,"")</f>
        <v/>
      </c>
      <c r="L52" s="2" t="str">
        <f t="shared" si="20"/>
        <v/>
      </c>
      <c r="M52" s="2" t="str">
        <f t="shared" si="21"/>
        <v/>
      </c>
      <c r="N52" s="2" t="str">
        <f t="shared" si="22"/>
        <v/>
      </c>
      <c r="O52" s="2" t="str">
        <f>IF(J52&lt;&gt;"",Paramétrage!F521,"")</f>
        <v/>
      </c>
      <c r="P52" s="2" t="str">
        <f t="shared" si="23"/>
        <v/>
      </c>
      <c r="Q52" s="6"/>
      <c r="R52" t="str">
        <f t="shared" si="12"/>
        <v/>
      </c>
      <c r="S52" s="25" t="str">
        <f>IF(J52&lt;&gt;"",Paramétrage!B$353*O52,"")</f>
        <v/>
      </c>
      <c r="T52" s="25" t="str">
        <f>IF(J52&lt;&gt;"",Paramétrage!D$222*Paramétrage!E$222*60/1000,"")</f>
        <v/>
      </c>
    </row>
    <row r="53" spans="1:20" x14ac:dyDescent="0.35">
      <c r="A53" s="490" t="str">
        <f t="shared" si="13"/>
        <v/>
      </c>
      <c r="B53" s="490" t="str">
        <f t="shared" si="14"/>
        <v/>
      </c>
      <c r="C53" s="490" t="str">
        <f t="shared" si="15"/>
        <v/>
      </c>
      <c r="D53" s="490" t="str">
        <f t="shared" si="16"/>
        <v/>
      </c>
      <c r="E53" s="490" t="str">
        <f t="shared" si="17"/>
        <v/>
      </c>
      <c r="F53" s="490" t="str">
        <f t="shared" si="18"/>
        <v/>
      </c>
      <c r="G53" s="199" t="str">
        <f>IF(Paramétrage!D522&lt;&gt;0,Paramétrage!B522,"")</f>
        <v/>
      </c>
      <c r="H53" s="2" t="str">
        <f>IF(Paramétrage!D522&lt;&gt;0,Paramétrage!C522,"")</f>
        <v/>
      </c>
      <c r="I53" s="2" t="str">
        <f t="shared" si="19"/>
        <v/>
      </c>
      <c r="J53" s="2" t="str">
        <f>IF(Paramétrage!D522&lt;&gt;0,Paramétrage!D522,"")</f>
        <v/>
      </c>
      <c r="K53" s="2" t="str">
        <f>IF(Paramétrage!E522&lt;&gt;0,Paramétrage!E522,"")</f>
        <v/>
      </c>
      <c r="L53" s="2" t="str">
        <f t="shared" si="20"/>
        <v/>
      </c>
      <c r="M53" s="2" t="str">
        <f t="shared" si="21"/>
        <v/>
      </c>
      <c r="N53" s="2" t="str">
        <f t="shared" si="22"/>
        <v/>
      </c>
      <c r="O53" s="2" t="str">
        <f>IF(J53&lt;&gt;"",Paramétrage!F522,"")</f>
        <v/>
      </c>
      <c r="P53" s="2" t="str">
        <f t="shared" si="23"/>
        <v/>
      </c>
      <c r="Q53" s="6"/>
      <c r="R53" t="str">
        <f t="shared" si="12"/>
        <v/>
      </c>
      <c r="S53" s="25" t="str">
        <f>IF(J53&lt;&gt;"",Paramétrage!B$353*O53,"")</f>
        <v/>
      </c>
      <c r="T53" s="25" t="str">
        <f>IF(J53&lt;&gt;"",Paramétrage!D$222*Paramétrage!E$222*60/1000,"")</f>
        <v/>
      </c>
    </row>
    <row r="54" spans="1:20" x14ac:dyDescent="0.35">
      <c r="A54" s="490" t="str">
        <f t="shared" si="13"/>
        <v/>
      </c>
      <c r="B54" s="490" t="str">
        <f t="shared" si="14"/>
        <v/>
      </c>
      <c r="C54" s="490" t="str">
        <f t="shared" si="15"/>
        <v/>
      </c>
      <c r="D54" s="490" t="str">
        <f t="shared" si="16"/>
        <v/>
      </c>
      <c r="E54" s="490" t="str">
        <f t="shared" si="17"/>
        <v/>
      </c>
      <c r="F54" s="490" t="str">
        <f t="shared" si="18"/>
        <v/>
      </c>
      <c r="G54" s="199" t="str">
        <f>IF(Paramétrage!D523&lt;&gt;0,Paramétrage!B523,"")</f>
        <v/>
      </c>
      <c r="H54" s="2" t="str">
        <f>IF(Paramétrage!D523&lt;&gt;0,Paramétrage!C523,"")</f>
        <v/>
      </c>
      <c r="I54" s="2" t="str">
        <f t="shared" si="19"/>
        <v/>
      </c>
      <c r="J54" s="2" t="str">
        <f>IF(Paramétrage!D523&lt;&gt;0,Paramétrage!D523,"")</f>
        <v/>
      </c>
      <c r="K54" s="2" t="str">
        <f>IF(Paramétrage!E523&lt;&gt;0,Paramétrage!E523,"")</f>
        <v/>
      </c>
      <c r="L54" s="2" t="str">
        <f t="shared" si="20"/>
        <v/>
      </c>
      <c r="M54" s="2" t="str">
        <f t="shared" si="21"/>
        <v/>
      </c>
      <c r="N54" s="2" t="str">
        <f t="shared" si="22"/>
        <v/>
      </c>
      <c r="O54" s="2" t="str">
        <f>IF(J54&lt;&gt;"",Paramétrage!F523,"")</f>
        <v/>
      </c>
      <c r="P54" s="2" t="str">
        <f t="shared" si="23"/>
        <v/>
      </c>
      <c r="Q54" s="6"/>
      <c r="R54" t="str">
        <f t="shared" si="12"/>
        <v/>
      </c>
      <c r="S54" s="25" t="str">
        <f>IF(J54&lt;&gt;"",Paramétrage!B$353*O54,"")</f>
        <v/>
      </c>
      <c r="T54" s="25" t="str">
        <f>IF(J54&lt;&gt;"",Paramétrage!D$222*Paramétrage!E$222*60/1000,"")</f>
        <v/>
      </c>
    </row>
    <row r="55" spans="1:20" x14ac:dyDescent="0.35">
      <c r="A55" s="490" t="str">
        <f t="shared" si="13"/>
        <v/>
      </c>
      <c r="B55" s="490" t="str">
        <f t="shared" si="14"/>
        <v/>
      </c>
      <c r="C55" s="490" t="str">
        <f t="shared" si="15"/>
        <v/>
      </c>
      <c r="D55" s="490" t="str">
        <f t="shared" si="16"/>
        <v/>
      </c>
      <c r="E55" s="490" t="str">
        <f t="shared" si="17"/>
        <v/>
      </c>
      <c r="F55" s="490" t="str">
        <f t="shared" si="18"/>
        <v/>
      </c>
      <c r="G55" s="199" t="str">
        <f>IF(Paramétrage!D524&lt;&gt;0,Paramétrage!B524,"")</f>
        <v/>
      </c>
      <c r="H55" s="2" t="str">
        <f>IF(Paramétrage!D524&lt;&gt;0,Paramétrage!C524,"")</f>
        <v/>
      </c>
      <c r="I55" s="2" t="str">
        <f t="shared" si="19"/>
        <v/>
      </c>
      <c r="J55" s="2" t="str">
        <f>IF(Paramétrage!D524&lt;&gt;0,Paramétrage!D524,"")</f>
        <v/>
      </c>
      <c r="K55" s="2" t="str">
        <f>IF(Paramétrage!E524&lt;&gt;0,Paramétrage!E524,"")</f>
        <v/>
      </c>
      <c r="L55" s="2" t="str">
        <f t="shared" si="20"/>
        <v/>
      </c>
      <c r="M55" s="2" t="str">
        <f t="shared" si="21"/>
        <v/>
      </c>
      <c r="N55" s="2" t="str">
        <f t="shared" si="22"/>
        <v/>
      </c>
      <c r="O55" s="2" t="str">
        <f>IF(J55&lt;&gt;"",Paramétrage!F524,"")</f>
        <v/>
      </c>
      <c r="P55" s="2" t="str">
        <f t="shared" si="23"/>
        <v/>
      </c>
      <c r="Q55" s="6"/>
      <c r="R55" t="str">
        <f t="shared" si="12"/>
        <v/>
      </c>
      <c r="S55" s="25" t="str">
        <f>IF(J55&lt;&gt;"",Paramétrage!B$353*O55,"")</f>
        <v/>
      </c>
      <c r="T55" s="25" t="str">
        <f>IF(J55&lt;&gt;"",Paramétrage!D$222*Paramétrage!E$222*60/1000,"")</f>
        <v/>
      </c>
    </row>
    <row r="56" spans="1:20" x14ac:dyDescent="0.35">
      <c r="A56" s="490" t="str">
        <f t="shared" si="13"/>
        <v/>
      </c>
      <c r="B56" s="490" t="str">
        <f t="shared" si="14"/>
        <v/>
      </c>
      <c r="C56" s="490" t="str">
        <f t="shared" si="15"/>
        <v/>
      </c>
      <c r="D56" s="490" t="str">
        <f t="shared" si="16"/>
        <v/>
      </c>
      <c r="E56" s="490" t="str">
        <f t="shared" si="17"/>
        <v/>
      </c>
      <c r="F56" s="490" t="str">
        <f t="shared" si="18"/>
        <v/>
      </c>
      <c r="G56" s="199" t="str">
        <f>IF(Paramétrage!D525&lt;&gt;0,Paramétrage!B525,"")</f>
        <v/>
      </c>
      <c r="H56" s="2" t="str">
        <f>IF(Paramétrage!D525&lt;&gt;0,Paramétrage!C525,"")</f>
        <v/>
      </c>
      <c r="I56" s="2" t="str">
        <f t="shared" si="19"/>
        <v/>
      </c>
      <c r="J56" s="2" t="str">
        <f>IF(Paramétrage!D525&lt;&gt;0,Paramétrage!D525,"")</f>
        <v/>
      </c>
      <c r="K56" s="2" t="str">
        <f>IF(Paramétrage!E525&lt;&gt;0,Paramétrage!E525,"")</f>
        <v/>
      </c>
      <c r="L56" s="2" t="str">
        <f t="shared" si="20"/>
        <v/>
      </c>
      <c r="M56" s="2" t="str">
        <f t="shared" si="21"/>
        <v/>
      </c>
      <c r="N56" s="2" t="str">
        <f t="shared" si="22"/>
        <v/>
      </c>
      <c r="O56" s="2" t="str">
        <f>IF(J56&lt;&gt;"",Paramétrage!F525,"")</f>
        <v/>
      </c>
      <c r="P56" s="2" t="str">
        <f t="shared" si="23"/>
        <v/>
      </c>
      <c r="Q56" s="6"/>
      <c r="R56" t="str">
        <f t="shared" si="12"/>
        <v/>
      </c>
      <c r="S56" s="25" t="str">
        <f>IF(J56&lt;&gt;"",Paramétrage!B$353*O56,"")</f>
        <v/>
      </c>
      <c r="T56" s="25" t="str">
        <f>IF(J56&lt;&gt;"",Paramétrage!D$222*Paramétrage!E$222*60/1000,"")</f>
        <v/>
      </c>
    </row>
    <row r="57" spans="1:20" x14ac:dyDescent="0.35">
      <c r="A57" s="490" t="str">
        <f t="shared" si="13"/>
        <v/>
      </c>
      <c r="B57" s="490" t="str">
        <f t="shared" si="14"/>
        <v/>
      </c>
      <c r="C57" s="490" t="str">
        <f t="shared" si="15"/>
        <v/>
      </c>
      <c r="D57" s="490" t="str">
        <f t="shared" si="16"/>
        <v/>
      </c>
      <c r="E57" s="490" t="str">
        <f t="shared" si="17"/>
        <v/>
      </c>
      <c r="F57" s="490" t="str">
        <f t="shared" si="18"/>
        <v/>
      </c>
      <c r="G57" s="199" t="str">
        <f>IF(Paramétrage!D526&lt;&gt;0,Paramétrage!B526,"")</f>
        <v/>
      </c>
      <c r="H57" s="2" t="str">
        <f>IF(Paramétrage!D526&lt;&gt;0,Paramétrage!C526,"")</f>
        <v/>
      </c>
      <c r="I57" s="2" t="str">
        <f t="shared" si="19"/>
        <v/>
      </c>
      <c r="J57" s="2" t="str">
        <f>IF(Paramétrage!D526&lt;&gt;0,Paramétrage!D526,"")</f>
        <v/>
      </c>
      <c r="K57" s="2" t="str">
        <f>IF(Paramétrage!E526&lt;&gt;0,Paramétrage!E526,"")</f>
        <v/>
      </c>
      <c r="L57" s="2" t="str">
        <f t="shared" si="20"/>
        <v/>
      </c>
      <c r="M57" s="2" t="str">
        <f t="shared" si="21"/>
        <v/>
      </c>
      <c r="N57" s="2" t="str">
        <f t="shared" si="22"/>
        <v/>
      </c>
      <c r="O57" s="2" t="str">
        <f>IF(J57&lt;&gt;"",Paramétrage!F526,"")</f>
        <v/>
      </c>
      <c r="P57" s="2" t="str">
        <f t="shared" si="23"/>
        <v/>
      </c>
      <c r="Q57" s="6"/>
      <c r="R57" t="str">
        <f t="shared" si="12"/>
        <v/>
      </c>
      <c r="S57" s="25" t="str">
        <f>IF(J57&lt;&gt;"",Paramétrage!B$353*O57,"")</f>
        <v/>
      </c>
      <c r="T57" s="25" t="str">
        <f>IF(J57&lt;&gt;"",Paramétrage!D$222*Paramétrage!E$222*60/1000,"")</f>
        <v/>
      </c>
    </row>
    <row r="58" spans="1:20" x14ac:dyDescent="0.35">
      <c r="A58" s="490" t="str">
        <f t="shared" si="13"/>
        <v/>
      </c>
      <c r="B58" s="490" t="str">
        <f t="shared" si="14"/>
        <v/>
      </c>
      <c r="C58" s="490" t="str">
        <f t="shared" si="15"/>
        <v/>
      </c>
      <c r="D58" s="490" t="str">
        <f t="shared" si="16"/>
        <v/>
      </c>
      <c r="E58" s="490" t="str">
        <f t="shared" si="17"/>
        <v/>
      </c>
      <c r="F58" s="490" t="str">
        <f t="shared" si="18"/>
        <v/>
      </c>
      <c r="G58" s="199" t="str">
        <f>IF(Paramétrage!D527&lt;&gt;0,Paramétrage!B527,"")</f>
        <v/>
      </c>
      <c r="H58" s="2" t="str">
        <f>IF(Paramétrage!D527&lt;&gt;0,Paramétrage!C527,"")</f>
        <v/>
      </c>
      <c r="I58" s="2" t="str">
        <f t="shared" si="19"/>
        <v/>
      </c>
      <c r="J58" s="2" t="str">
        <f>IF(Paramétrage!D527&lt;&gt;0,Paramétrage!D527,"")</f>
        <v/>
      </c>
      <c r="K58" s="2" t="str">
        <f>IF(Paramétrage!E527&lt;&gt;0,Paramétrage!E527,"")</f>
        <v/>
      </c>
      <c r="L58" s="2" t="str">
        <f t="shared" si="20"/>
        <v/>
      </c>
      <c r="M58" s="2" t="str">
        <f t="shared" si="21"/>
        <v/>
      </c>
      <c r="N58" s="2" t="str">
        <f t="shared" si="22"/>
        <v/>
      </c>
      <c r="O58" s="2" t="str">
        <f>IF(J58&lt;&gt;"",Paramétrage!F527,"")</f>
        <v/>
      </c>
      <c r="P58" s="2" t="str">
        <f t="shared" si="23"/>
        <v/>
      </c>
      <c r="Q58" s="6"/>
      <c r="R58" t="str">
        <f t="shared" si="12"/>
        <v/>
      </c>
      <c r="S58" s="25" t="str">
        <f>IF(J58&lt;&gt;"",Paramétrage!B$353*O58,"")</f>
        <v/>
      </c>
      <c r="T58" s="25" t="str">
        <f>IF(J58&lt;&gt;"",Paramétrage!D$222*Paramétrage!E$222*60/1000,"")</f>
        <v/>
      </c>
    </row>
    <row r="59" spans="1:20" x14ac:dyDescent="0.35">
      <c r="A59" s="490" t="str">
        <f t="shared" si="13"/>
        <v/>
      </c>
      <c r="B59" s="490" t="str">
        <f t="shared" si="14"/>
        <v/>
      </c>
      <c r="C59" s="490" t="str">
        <f t="shared" si="15"/>
        <v/>
      </c>
      <c r="D59" s="490" t="str">
        <f t="shared" si="16"/>
        <v/>
      </c>
      <c r="E59" s="490" t="str">
        <f t="shared" si="17"/>
        <v/>
      </c>
      <c r="F59" s="490" t="str">
        <f t="shared" si="18"/>
        <v/>
      </c>
      <c r="G59" s="199" t="str">
        <f>IF(Paramétrage!D528&lt;&gt;0,Paramétrage!B528,"")</f>
        <v/>
      </c>
      <c r="H59" s="2" t="str">
        <f>IF(Paramétrage!D528&lt;&gt;0,Paramétrage!C528,"")</f>
        <v/>
      </c>
      <c r="I59" s="2" t="str">
        <f t="shared" si="19"/>
        <v/>
      </c>
      <c r="J59" s="2" t="str">
        <f>IF(Paramétrage!D528&lt;&gt;0,Paramétrage!D528,"")</f>
        <v/>
      </c>
      <c r="K59" s="2" t="str">
        <f>IF(Paramétrage!E528&lt;&gt;0,Paramétrage!E528,"")</f>
        <v/>
      </c>
      <c r="L59" s="2" t="str">
        <f t="shared" si="20"/>
        <v/>
      </c>
      <c r="M59" s="2" t="str">
        <f t="shared" si="21"/>
        <v/>
      </c>
      <c r="N59" s="2" t="str">
        <f t="shared" si="22"/>
        <v/>
      </c>
      <c r="O59" s="2" t="str">
        <f>IF(J59&lt;&gt;"",Paramétrage!F528,"")</f>
        <v/>
      </c>
      <c r="P59" s="2" t="str">
        <f t="shared" si="23"/>
        <v/>
      </c>
      <c r="Q59" s="6"/>
      <c r="R59" t="str">
        <f t="shared" si="12"/>
        <v/>
      </c>
      <c r="S59" s="25" t="str">
        <f>IF(J59&lt;&gt;"",Paramétrage!B$353*O59,"")</f>
        <v/>
      </c>
      <c r="T59" s="25" t="str">
        <f>IF(J59&lt;&gt;"",Paramétrage!D$222*Paramétrage!E$222*60/1000,"")</f>
        <v/>
      </c>
    </row>
    <row r="60" spans="1:20" x14ac:dyDescent="0.35">
      <c r="A60" s="124" t="s">
        <v>502</v>
      </c>
      <c r="B60" s="490" t="str">
        <f>IF(J60&lt;&gt;"",1,"")</f>
        <v/>
      </c>
      <c r="C60" s="490" t="str">
        <f>IF(J60&lt;&gt;"",L60,"")</f>
        <v/>
      </c>
      <c r="D60" s="490" t="str">
        <f>IF(J60&lt;&gt;"",R60,"")</f>
        <v/>
      </c>
      <c r="E60" s="490" t="str">
        <f>IF(J60&lt;&gt;"",M60/R60,"")</f>
        <v/>
      </c>
      <c r="F60" s="490" t="str">
        <f>IF(J60&lt;&gt;"",N60/R60,"")</f>
        <v/>
      </c>
      <c r="G60" s="199" t="str">
        <f>IF(Paramétrage!D529&lt;&gt;0,Paramétrage!B529,"")</f>
        <v/>
      </c>
      <c r="H60" s="2" t="str">
        <f>IF(Paramétrage!D529&lt;&gt;0,Paramétrage!C529,"")</f>
        <v/>
      </c>
      <c r="I60" s="2" t="str">
        <f>IF(J60&lt;&gt;"",DATEDIF($Q$1,G60,"d")*1440+H60*60,"")</f>
        <v/>
      </c>
      <c r="J60" s="2" t="str">
        <f>IF(Paramétrage!D529&lt;&gt;0,Paramétrage!D529,"")</f>
        <v/>
      </c>
      <c r="K60" s="2" t="str">
        <f>IF(Paramétrage!E529&lt;&gt;0,Paramétrage!E529,"")</f>
        <v/>
      </c>
      <c r="L60" s="2" t="str">
        <f>IF(J60&lt;&gt;"",ROUNDUP(J60/K60,0),"")</f>
        <v/>
      </c>
      <c r="M60" s="2" t="str">
        <f>IF(J60&lt;&gt;"",J60/L60,"")</f>
        <v/>
      </c>
      <c r="N60" s="2" t="str">
        <f>IF(J60&lt;&gt;"",M60/O60,"")</f>
        <v/>
      </c>
      <c r="O60" s="2" t="str">
        <f>IF(J60&lt;&gt;"",Paramétrage!F529,"")</f>
        <v/>
      </c>
      <c r="P60" s="2" t="str">
        <f>I60</f>
        <v/>
      </c>
      <c r="Q60" s="6"/>
      <c r="R60" t="str">
        <f t="shared" si="12"/>
        <v/>
      </c>
      <c r="S60" s="25" t="str">
        <f>IF(J60&lt;&gt;"",Paramétrage!B$353*O60,"")</f>
        <v/>
      </c>
      <c r="T60" s="25" t="str">
        <f>IF(J60&lt;&gt;"",Paramétrage!D$222*Paramétrage!E$222*60/1000,"")</f>
        <v/>
      </c>
    </row>
    <row r="61" spans="1:20" ht="58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21</v>
      </c>
      <c r="H61" s="106" t="s">
        <v>24</v>
      </c>
      <c r="I61" s="106" t="s">
        <v>23</v>
      </c>
      <c r="J61" s="106" t="s">
        <v>106</v>
      </c>
      <c r="K61" s="106" t="s">
        <v>166</v>
      </c>
      <c r="L61" s="106" t="s">
        <v>336</v>
      </c>
      <c r="M61" s="106" t="s">
        <v>164</v>
      </c>
      <c r="N61" s="106" t="s">
        <v>108</v>
      </c>
      <c r="O61" s="106" t="s">
        <v>107</v>
      </c>
      <c r="P61" s="106" t="s">
        <v>168</v>
      </c>
      <c r="Q61" s="107">
        <f>Paramétrage!D3</f>
        <v>0</v>
      </c>
      <c r="R61" s="28" t="s">
        <v>360</v>
      </c>
      <c r="S61" s="314" t="s">
        <v>344</v>
      </c>
      <c r="T61" s="314" t="s">
        <v>343</v>
      </c>
    </row>
    <row r="62" spans="1:20" x14ac:dyDescent="0.35">
      <c r="A62" s="490" t="str">
        <f>IF(J62&lt;&gt;"",I62,"")</f>
        <v/>
      </c>
      <c r="B62" s="490" t="str">
        <f>IF(J62&lt;&gt;"",1,"")</f>
        <v/>
      </c>
      <c r="C62" s="490" t="str">
        <f>IF(J62&lt;&gt;"",L62,"")</f>
        <v/>
      </c>
      <c r="D62" s="490" t="str">
        <f>IF(J62&lt;&gt;"",R62,"")</f>
        <v/>
      </c>
      <c r="E62" s="490" t="str">
        <f>IF(J62&lt;&gt;"",M62/R62,"")</f>
        <v/>
      </c>
      <c r="F62" s="490" t="str">
        <f>IF(J62&lt;&gt;"",N62/R62,"")</f>
        <v/>
      </c>
      <c r="G62" s="199" t="str">
        <f>IF(Paramétrage!AD448&lt;&gt;0,Paramétrage!AB448,"")</f>
        <v/>
      </c>
      <c r="H62" s="2" t="str">
        <f>IF(Paramétrage!AD448&lt;&gt;0,Paramétrage!AC448,"")</f>
        <v/>
      </c>
      <c r="I62" s="2" t="str">
        <f>IF(J62&lt;&gt;"",DATEDIF($Q$1,G62,"d")*1440+H62*60,"")</f>
        <v/>
      </c>
      <c r="J62" s="2" t="str">
        <f>IF(Paramétrage!AD448&lt;&gt;0,Paramétrage!AD448,"")</f>
        <v/>
      </c>
      <c r="K62" s="2" t="str">
        <f>IF(Paramétrage!AE448&lt;&gt;0,Paramétrage!AE448,"")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IF(J62&lt;&gt;"",Paramétrage!AF448,"")</f>
        <v/>
      </c>
      <c r="P62" s="2" t="str">
        <f>I62</f>
        <v/>
      </c>
      <c r="Q62" s="6"/>
      <c r="R62" t="str">
        <f t="shared" ref="R62:R90" si="24">IF(J62&lt;&gt;"",ROUNDUP((J62/L62)/MAX(S$2/2,T$2),0),"")</f>
        <v/>
      </c>
      <c r="S62" s="25" t="str">
        <f>IF(J62&lt;&gt;"",Paramétrage!B$353*O62,"")</f>
        <v/>
      </c>
      <c r="T62" s="25" t="str">
        <f>IF(J62&lt;&gt;"",Paramétrage!D$222*Paramétrage!E$222*60/1000,"")</f>
        <v/>
      </c>
    </row>
    <row r="63" spans="1:20" x14ac:dyDescent="0.35">
      <c r="A63" s="490" t="str">
        <f t="shared" ref="A63:A89" si="25">IF(J63&lt;&gt;"",I63,"")</f>
        <v/>
      </c>
      <c r="B63" s="490" t="str">
        <f t="shared" ref="B63:B90" si="26">IF(J63&lt;&gt;"",1,"")</f>
        <v/>
      </c>
      <c r="C63" s="490" t="str">
        <f t="shared" ref="C63:C90" si="27">IF(J63&lt;&gt;"",L63,"")</f>
        <v/>
      </c>
      <c r="D63" s="490" t="str">
        <f t="shared" ref="D63:D90" si="28">IF(J63&lt;&gt;"",R63,"")</f>
        <v/>
      </c>
      <c r="E63" s="490" t="str">
        <f t="shared" ref="E63:E90" si="29">IF(J63&lt;&gt;"",M63/R63,"")</f>
        <v/>
      </c>
      <c r="F63" s="490" t="str">
        <f t="shared" ref="F63:F90" si="30">IF(J63&lt;&gt;"",N63/R63,"")</f>
        <v/>
      </c>
      <c r="G63" s="199" t="str">
        <f>IF(Paramétrage!AD449&lt;&gt;0,Paramétrage!AB449,"")</f>
        <v/>
      </c>
      <c r="H63" s="2" t="str">
        <f>IF(Paramétrage!AD449&lt;&gt;0,Paramétrage!AC449,"")</f>
        <v/>
      </c>
      <c r="I63" s="2" t="str">
        <f t="shared" ref="I63:I90" si="31">IF(J63&lt;&gt;"",DATEDIF($Q$1,G63,"d")*1440+H63*60,"")</f>
        <v/>
      </c>
      <c r="J63" s="2" t="str">
        <f>IF(Paramétrage!AD449&lt;&gt;0,Paramétrage!AD449,"")</f>
        <v/>
      </c>
      <c r="K63" s="2" t="str">
        <f>IF(Paramétrage!AE449&lt;&gt;0,Paramétrage!AE449,"")</f>
        <v/>
      </c>
      <c r="L63" s="2" t="str">
        <f t="shared" ref="L63:L90" si="32">IF(J63&lt;&gt;"",ROUNDUP(J63/K63,0),"")</f>
        <v/>
      </c>
      <c r="M63" s="2" t="str">
        <f t="shared" ref="M63:M90" si="33">IF(J63&lt;&gt;"",J63/L63,"")</f>
        <v/>
      </c>
      <c r="N63" s="2" t="str">
        <f t="shared" ref="N63:N90" si="34">IF(J63&lt;&gt;"",M63/O63,"")</f>
        <v/>
      </c>
      <c r="O63" s="2" t="str">
        <f>IF(J63&lt;&gt;"",Paramétrage!AF449,"")</f>
        <v/>
      </c>
      <c r="P63" s="2" t="str">
        <f t="shared" ref="P63:P90" si="35">I63</f>
        <v/>
      </c>
      <c r="Q63" s="6"/>
      <c r="R63" t="str">
        <f t="shared" si="24"/>
        <v/>
      </c>
      <c r="S63" s="25" t="str">
        <f>IF(J63&lt;&gt;"",Paramétrage!B$353*O63,"")</f>
        <v/>
      </c>
      <c r="T63" s="25" t="str">
        <f>IF(J63&lt;&gt;"",Paramétrage!D$222*Paramétrage!E$222*60/1000,"")</f>
        <v/>
      </c>
    </row>
    <row r="64" spans="1:20" x14ac:dyDescent="0.35">
      <c r="A64" s="490" t="str">
        <f t="shared" si="25"/>
        <v/>
      </c>
      <c r="B64" s="490" t="str">
        <f t="shared" si="26"/>
        <v/>
      </c>
      <c r="C64" s="490" t="str">
        <f t="shared" si="27"/>
        <v/>
      </c>
      <c r="D64" s="490" t="str">
        <f t="shared" si="28"/>
        <v/>
      </c>
      <c r="E64" s="490" t="str">
        <f t="shared" si="29"/>
        <v/>
      </c>
      <c r="F64" s="490" t="str">
        <f t="shared" si="30"/>
        <v/>
      </c>
      <c r="G64" s="199" t="str">
        <f>IF(Paramétrage!AD450&lt;&gt;0,Paramétrage!AB450,"")</f>
        <v/>
      </c>
      <c r="H64" s="2" t="str">
        <f>IF(Paramétrage!AD450&lt;&gt;0,Paramétrage!AC450,"")</f>
        <v/>
      </c>
      <c r="I64" s="2" t="str">
        <f t="shared" si="31"/>
        <v/>
      </c>
      <c r="J64" s="2" t="str">
        <f>IF(Paramétrage!AD450&lt;&gt;0,Paramétrage!AD450,"")</f>
        <v/>
      </c>
      <c r="K64" s="2" t="str">
        <f>IF(Paramétrage!AE450&lt;&gt;0,Paramétrage!AE450,"")</f>
        <v/>
      </c>
      <c r="L64" s="2" t="str">
        <f t="shared" si="32"/>
        <v/>
      </c>
      <c r="M64" s="2" t="str">
        <f t="shared" si="33"/>
        <v/>
      </c>
      <c r="N64" s="2" t="str">
        <f t="shared" si="34"/>
        <v/>
      </c>
      <c r="O64" s="2" t="str">
        <f>IF(J64&lt;&gt;"",Paramétrage!AF450,"")</f>
        <v/>
      </c>
      <c r="P64" s="2" t="str">
        <f t="shared" si="35"/>
        <v/>
      </c>
      <c r="Q64" s="6"/>
      <c r="R64" t="str">
        <f t="shared" si="24"/>
        <v/>
      </c>
      <c r="S64" s="25" t="str">
        <f>IF(J64&lt;&gt;"",Paramétrage!B$353*O64,"")</f>
        <v/>
      </c>
      <c r="T64" s="25" t="str">
        <f>IF(J64&lt;&gt;"",Paramétrage!D$222*Paramétrage!E$222*60/1000,"")</f>
        <v/>
      </c>
    </row>
    <row r="65" spans="1:20" x14ac:dyDescent="0.35">
      <c r="A65" s="490" t="str">
        <f t="shared" si="25"/>
        <v/>
      </c>
      <c r="B65" s="490" t="str">
        <f t="shared" si="26"/>
        <v/>
      </c>
      <c r="C65" s="490" t="str">
        <f t="shared" si="27"/>
        <v/>
      </c>
      <c r="D65" s="490" t="str">
        <f t="shared" si="28"/>
        <v/>
      </c>
      <c r="E65" s="490" t="str">
        <f t="shared" si="29"/>
        <v/>
      </c>
      <c r="F65" s="490" t="str">
        <f t="shared" si="30"/>
        <v/>
      </c>
      <c r="G65" s="199" t="str">
        <f>IF(Paramétrage!AD451&lt;&gt;0,Paramétrage!AB451,"")</f>
        <v/>
      </c>
      <c r="H65" s="2" t="str">
        <f>IF(Paramétrage!AD451&lt;&gt;0,Paramétrage!AC451,"")</f>
        <v/>
      </c>
      <c r="I65" s="2" t="str">
        <f t="shared" si="31"/>
        <v/>
      </c>
      <c r="J65" s="2" t="str">
        <f>IF(Paramétrage!AD451&lt;&gt;0,Paramétrage!AD451,"")</f>
        <v/>
      </c>
      <c r="K65" s="2" t="str">
        <f>IF(Paramétrage!AE451&lt;&gt;0,Paramétrage!AE451,"")</f>
        <v/>
      </c>
      <c r="L65" s="2" t="str">
        <f t="shared" si="32"/>
        <v/>
      </c>
      <c r="M65" s="2" t="str">
        <f t="shared" si="33"/>
        <v/>
      </c>
      <c r="N65" s="2" t="str">
        <f t="shared" si="34"/>
        <v/>
      </c>
      <c r="O65" s="2" t="str">
        <f>IF(J65&lt;&gt;"",Paramétrage!AF451,"")</f>
        <v/>
      </c>
      <c r="P65" s="2" t="str">
        <f t="shared" si="35"/>
        <v/>
      </c>
      <c r="Q65" s="6"/>
      <c r="R65" t="str">
        <f t="shared" si="24"/>
        <v/>
      </c>
      <c r="S65" s="25" t="str">
        <f>IF(J65&lt;&gt;"",Paramétrage!B$353*O65,"")</f>
        <v/>
      </c>
      <c r="T65" s="25" t="str">
        <f>IF(J65&lt;&gt;"",Paramétrage!D$222*Paramétrage!E$222*60/1000,"")</f>
        <v/>
      </c>
    </row>
    <row r="66" spans="1:20" x14ac:dyDescent="0.35">
      <c r="A66" s="490" t="str">
        <f t="shared" si="25"/>
        <v/>
      </c>
      <c r="B66" s="490" t="str">
        <f t="shared" si="26"/>
        <v/>
      </c>
      <c r="C66" s="490" t="str">
        <f t="shared" si="27"/>
        <v/>
      </c>
      <c r="D66" s="490" t="str">
        <f t="shared" si="28"/>
        <v/>
      </c>
      <c r="E66" s="490" t="str">
        <f t="shared" si="29"/>
        <v/>
      </c>
      <c r="F66" s="490" t="str">
        <f t="shared" si="30"/>
        <v/>
      </c>
      <c r="G66" s="199" t="str">
        <f>IF(Paramétrage!AD452&lt;&gt;0,Paramétrage!AB452,"")</f>
        <v/>
      </c>
      <c r="H66" s="2" t="str">
        <f>IF(Paramétrage!AD452&lt;&gt;0,Paramétrage!AC452,"")</f>
        <v/>
      </c>
      <c r="I66" s="2" t="str">
        <f t="shared" si="31"/>
        <v/>
      </c>
      <c r="J66" s="2" t="str">
        <f>IF(Paramétrage!AD452&lt;&gt;0,Paramétrage!AD452,"")</f>
        <v/>
      </c>
      <c r="K66" s="2" t="str">
        <f>IF(Paramétrage!AE452&lt;&gt;0,Paramétrage!AE452,"")</f>
        <v/>
      </c>
      <c r="L66" s="2" t="str">
        <f t="shared" si="32"/>
        <v/>
      </c>
      <c r="M66" s="2" t="str">
        <f t="shared" si="33"/>
        <v/>
      </c>
      <c r="N66" s="2" t="str">
        <f t="shared" si="34"/>
        <v/>
      </c>
      <c r="O66" s="2" t="str">
        <f>IF(J66&lt;&gt;"",Paramétrage!AF452,"")</f>
        <v/>
      </c>
      <c r="P66" s="2" t="str">
        <f t="shared" si="35"/>
        <v/>
      </c>
      <c r="Q66" s="6"/>
      <c r="R66" t="str">
        <f t="shared" si="24"/>
        <v/>
      </c>
      <c r="S66" s="25" t="str">
        <f>IF(J66&lt;&gt;"",Paramétrage!B$353*O66,"")</f>
        <v/>
      </c>
      <c r="T66" s="25" t="str">
        <f>IF(J66&lt;&gt;"",Paramétrage!D$222*Paramétrage!E$222*60/1000,"")</f>
        <v/>
      </c>
    </row>
    <row r="67" spans="1:20" x14ac:dyDescent="0.35">
      <c r="A67" s="490" t="str">
        <f t="shared" si="25"/>
        <v/>
      </c>
      <c r="B67" s="490" t="str">
        <f t="shared" si="26"/>
        <v/>
      </c>
      <c r="C67" s="490" t="str">
        <f t="shared" si="27"/>
        <v/>
      </c>
      <c r="D67" s="490" t="str">
        <f t="shared" si="28"/>
        <v/>
      </c>
      <c r="E67" s="490" t="str">
        <f t="shared" si="29"/>
        <v/>
      </c>
      <c r="F67" s="490" t="str">
        <f t="shared" si="30"/>
        <v/>
      </c>
      <c r="G67" s="199" t="str">
        <f>IF(Paramétrage!AD453&lt;&gt;0,Paramétrage!AB453,"")</f>
        <v/>
      </c>
      <c r="H67" s="2" t="str">
        <f>IF(Paramétrage!AD453&lt;&gt;0,Paramétrage!AC453,"")</f>
        <v/>
      </c>
      <c r="I67" s="2" t="str">
        <f t="shared" si="31"/>
        <v/>
      </c>
      <c r="J67" s="2" t="str">
        <f>IF(Paramétrage!AD453&lt;&gt;0,Paramétrage!AD453,"")</f>
        <v/>
      </c>
      <c r="K67" s="2" t="str">
        <f>IF(Paramétrage!AE453&lt;&gt;0,Paramétrage!AE453,"")</f>
        <v/>
      </c>
      <c r="L67" s="2" t="str">
        <f t="shared" si="32"/>
        <v/>
      </c>
      <c r="M67" s="2" t="str">
        <f t="shared" si="33"/>
        <v/>
      </c>
      <c r="N67" s="2" t="str">
        <f t="shared" si="34"/>
        <v/>
      </c>
      <c r="O67" s="2" t="str">
        <f>IF(J67&lt;&gt;"",Paramétrage!AF453,"")</f>
        <v/>
      </c>
      <c r="P67" s="2" t="str">
        <f t="shared" si="35"/>
        <v/>
      </c>
      <c r="Q67" s="6"/>
      <c r="R67" t="str">
        <f t="shared" si="24"/>
        <v/>
      </c>
      <c r="S67" s="25" t="str">
        <f>IF(J67&lt;&gt;"",Paramétrage!B$353*O67,"")</f>
        <v/>
      </c>
      <c r="T67" s="25" t="str">
        <f>IF(J67&lt;&gt;"",Paramétrage!D$222*Paramétrage!E$222*60/1000,"")</f>
        <v/>
      </c>
    </row>
    <row r="68" spans="1:20" x14ac:dyDescent="0.35">
      <c r="A68" s="490" t="str">
        <f t="shared" si="25"/>
        <v/>
      </c>
      <c r="B68" s="490" t="str">
        <f t="shared" si="26"/>
        <v/>
      </c>
      <c r="C68" s="490" t="str">
        <f t="shared" si="27"/>
        <v/>
      </c>
      <c r="D68" s="490" t="str">
        <f t="shared" si="28"/>
        <v/>
      </c>
      <c r="E68" s="490" t="str">
        <f t="shared" si="29"/>
        <v/>
      </c>
      <c r="F68" s="490" t="str">
        <f t="shared" si="30"/>
        <v/>
      </c>
      <c r="G68" s="199" t="str">
        <f>IF(Paramétrage!AD454&lt;&gt;0,Paramétrage!AB454,"")</f>
        <v/>
      </c>
      <c r="H68" s="2" t="str">
        <f>IF(Paramétrage!AD454&lt;&gt;0,Paramétrage!AC454,"")</f>
        <v/>
      </c>
      <c r="I68" s="2" t="str">
        <f t="shared" si="31"/>
        <v/>
      </c>
      <c r="J68" s="2" t="str">
        <f>IF(Paramétrage!AD454&lt;&gt;0,Paramétrage!AD454,"")</f>
        <v/>
      </c>
      <c r="K68" s="2" t="str">
        <f>IF(Paramétrage!AE454&lt;&gt;0,Paramétrage!AE454,"")</f>
        <v/>
      </c>
      <c r="L68" s="2" t="str">
        <f t="shared" si="32"/>
        <v/>
      </c>
      <c r="M68" s="2" t="str">
        <f t="shared" si="33"/>
        <v/>
      </c>
      <c r="N68" s="2" t="str">
        <f t="shared" si="34"/>
        <v/>
      </c>
      <c r="O68" s="2" t="str">
        <f>IF(J68&lt;&gt;"",Paramétrage!AF454,"")</f>
        <v/>
      </c>
      <c r="P68" s="2" t="str">
        <f t="shared" si="35"/>
        <v/>
      </c>
      <c r="Q68" s="6"/>
      <c r="R68" t="str">
        <f t="shared" si="24"/>
        <v/>
      </c>
      <c r="S68" s="25" t="str">
        <f>IF(J68&lt;&gt;"",Paramétrage!B$353*O68,"")</f>
        <v/>
      </c>
      <c r="T68" s="25" t="str">
        <f>IF(J68&lt;&gt;"",Paramétrage!D$222*Paramétrage!E$222*60/1000,"")</f>
        <v/>
      </c>
    </row>
    <row r="69" spans="1:20" x14ac:dyDescent="0.35">
      <c r="A69" s="490" t="str">
        <f t="shared" si="25"/>
        <v/>
      </c>
      <c r="B69" s="490" t="str">
        <f t="shared" si="26"/>
        <v/>
      </c>
      <c r="C69" s="490" t="str">
        <f t="shared" si="27"/>
        <v/>
      </c>
      <c r="D69" s="490" t="str">
        <f t="shared" si="28"/>
        <v/>
      </c>
      <c r="E69" s="490" t="str">
        <f t="shared" si="29"/>
        <v/>
      </c>
      <c r="F69" s="490" t="str">
        <f t="shared" si="30"/>
        <v/>
      </c>
      <c r="G69" s="199" t="str">
        <f>IF(Paramétrage!AD455&lt;&gt;0,Paramétrage!AB455,"")</f>
        <v/>
      </c>
      <c r="H69" s="2" t="str">
        <f>IF(Paramétrage!AD455&lt;&gt;0,Paramétrage!AC455,"")</f>
        <v/>
      </c>
      <c r="I69" s="2" t="str">
        <f t="shared" si="31"/>
        <v/>
      </c>
      <c r="J69" s="2" t="str">
        <f>IF(Paramétrage!AD455&lt;&gt;0,Paramétrage!AD455,"")</f>
        <v/>
      </c>
      <c r="K69" s="2" t="str">
        <f>IF(Paramétrage!AE455&lt;&gt;0,Paramétrage!AE455,"")</f>
        <v/>
      </c>
      <c r="L69" s="2" t="str">
        <f t="shared" si="32"/>
        <v/>
      </c>
      <c r="M69" s="2" t="str">
        <f t="shared" si="33"/>
        <v/>
      </c>
      <c r="N69" s="2" t="str">
        <f t="shared" si="34"/>
        <v/>
      </c>
      <c r="O69" s="2" t="str">
        <f>IF(J69&lt;&gt;"",Paramétrage!AF455,"")</f>
        <v/>
      </c>
      <c r="P69" s="2" t="str">
        <f t="shared" si="35"/>
        <v/>
      </c>
      <c r="Q69" s="6"/>
      <c r="R69" t="str">
        <f t="shared" si="24"/>
        <v/>
      </c>
      <c r="S69" s="25" t="str">
        <f>IF(J69&lt;&gt;"",Paramétrage!B$353*O69,"")</f>
        <v/>
      </c>
      <c r="T69" s="25" t="str">
        <f>IF(J69&lt;&gt;"",Paramétrage!D$222*Paramétrage!E$222*60/1000,"")</f>
        <v/>
      </c>
    </row>
    <row r="70" spans="1:20" x14ac:dyDescent="0.35">
      <c r="A70" s="490" t="str">
        <f t="shared" si="25"/>
        <v/>
      </c>
      <c r="B70" s="490" t="str">
        <f t="shared" si="26"/>
        <v/>
      </c>
      <c r="C70" s="490" t="str">
        <f t="shared" si="27"/>
        <v/>
      </c>
      <c r="D70" s="490" t="str">
        <f t="shared" si="28"/>
        <v/>
      </c>
      <c r="E70" s="490" t="str">
        <f t="shared" si="29"/>
        <v/>
      </c>
      <c r="F70" s="490" t="str">
        <f t="shared" si="30"/>
        <v/>
      </c>
      <c r="G70" s="199" t="str">
        <f>IF(Paramétrage!AD456&lt;&gt;0,Paramétrage!AB456,"")</f>
        <v/>
      </c>
      <c r="H70" s="2" t="str">
        <f>IF(Paramétrage!AD456&lt;&gt;0,Paramétrage!AC456,"")</f>
        <v/>
      </c>
      <c r="I70" s="2" t="str">
        <f t="shared" si="31"/>
        <v/>
      </c>
      <c r="J70" s="2" t="str">
        <f>IF(Paramétrage!AD456&lt;&gt;0,Paramétrage!AD456,"")</f>
        <v/>
      </c>
      <c r="K70" s="2" t="str">
        <f>IF(Paramétrage!AE456&lt;&gt;0,Paramétrage!AE456,"")</f>
        <v/>
      </c>
      <c r="L70" s="2" t="str">
        <f t="shared" si="32"/>
        <v/>
      </c>
      <c r="M70" s="2" t="str">
        <f t="shared" si="33"/>
        <v/>
      </c>
      <c r="N70" s="2" t="str">
        <f t="shared" si="34"/>
        <v/>
      </c>
      <c r="O70" s="2" t="str">
        <f>IF(J70&lt;&gt;"",Paramétrage!AF456,"")</f>
        <v/>
      </c>
      <c r="P70" s="2" t="str">
        <f t="shared" si="35"/>
        <v/>
      </c>
      <c r="Q70" s="6"/>
      <c r="R70" t="str">
        <f t="shared" si="24"/>
        <v/>
      </c>
      <c r="S70" s="25" t="str">
        <f>IF(J70&lt;&gt;"",Paramétrage!B$353*O70,"")</f>
        <v/>
      </c>
      <c r="T70" s="25" t="str">
        <f>IF(J70&lt;&gt;"",Paramétrage!D$222*Paramétrage!E$222*60/1000,"")</f>
        <v/>
      </c>
    </row>
    <row r="71" spans="1:20" x14ac:dyDescent="0.35">
      <c r="A71" s="490" t="str">
        <f t="shared" si="25"/>
        <v/>
      </c>
      <c r="B71" s="490" t="str">
        <f t="shared" si="26"/>
        <v/>
      </c>
      <c r="C71" s="490" t="str">
        <f t="shared" si="27"/>
        <v/>
      </c>
      <c r="D71" s="490" t="str">
        <f t="shared" si="28"/>
        <v/>
      </c>
      <c r="E71" s="490" t="str">
        <f t="shared" si="29"/>
        <v/>
      </c>
      <c r="F71" s="490" t="str">
        <f t="shared" si="30"/>
        <v/>
      </c>
      <c r="G71" s="199" t="str">
        <f>IF(Paramétrage!AD457&lt;&gt;0,Paramétrage!AB457,"")</f>
        <v/>
      </c>
      <c r="H71" s="2" t="str">
        <f>IF(Paramétrage!AD457&lt;&gt;0,Paramétrage!AC457,"")</f>
        <v/>
      </c>
      <c r="I71" s="2" t="str">
        <f t="shared" si="31"/>
        <v/>
      </c>
      <c r="J71" s="2" t="str">
        <f>IF(Paramétrage!AD457&lt;&gt;0,Paramétrage!AD457,"")</f>
        <v/>
      </c>
      <c r="K71" s="2" t="str">
        <f>IF(Paramétrage!AE457&lt;&gt;0,Paramétrage!AE457,"")</f>
        <v/>
      </c>
      <c r="L71" s="2" t="str">
        <f t="shared" si="32"/>
        <v/>
      </c>
      <c r="M71" s="2" t="str">
        <f t="shared" si="33"/>
        <v/>
      </c>
      <c r="N71" s="2" t="str">
        <f t="shared" si="34"/>
        <v/>
      </c>
      <c r="O71" s="2" t="str">
        <f>IF(J71&lt;&gt;"",Paramétrage!AF457,"")</f>
        <v/>
      </c>
      <c r="P71" s="2" t="str">
        <f t="shared" si="35"/>
        <v/>
      </c>
      <c r="Q71" s="6"/>
      <c r="R71" t="str">
        <f t="shared" si="24"/>
        <v/>
      </c>
      <c r="S71" s="25" t="str">
        <f>IF(J71&lt;&gt;"",Paramétrage!B$353*O71,"")</f>
        <v/>
      </c>
      <c r="T71" s="25" t="str">
        <f>IF(J71&lt;&gt;"",Paramétrage!D$222*Paramétrage!E$222*60/1000,"")</f>
        <v/>
      </c>
    </row>
    <row r="72" spans="1:20" x14ac:dyDescent="0.35">
      <c r="A72" s="490" t="str">
        <f t="shared" si="25"/>
        <v/>
      </c>
      <c r="B72" s="490" t="str">
        <f t="shared" si="26"/>
        <v/>
      </c>
      <c r="C72" s="490" t="str">
        <f t="shared" si="27"/>
        <v/>
      </c>
      <c r="D72" s="490" t="str">
        <f t="shared" si="28"/>
        <v/>
      </c>
      <c r="E72" s="490" t="str">
        <f t="shared" si="29"/>
        <v/>
      </c>
      <c r="F72" s="490" t="str">
        <f t="shared" si="30"/>
        <v/>
      </c>
      <c r="G72" s="199" t="str">
        <f>IF(Paramétrage!AD458&lt;&gt;0,Paramétrage!AB458,"")</f>
        <v/>
      </c>
      <c r="H72" s="2" t="str">
        <f>IF(Paramétrage!AD458&lt;&gt;0,Paramétrage!AC458,"")</f>
        <v/>
      </c>
      <c r="I72" s="2" t="str">
        <f t="shared" si="31"/>
        <v/>
      </c>
      <c r="J72" s="2" t="str">
        <f>IF(Paramétrage!AD458&lt;&gt;0,Paramétrage!AD458,"")</f>
        <v/>
      </c>
      <c r="K72" s="2" t="str">
        <f>IF(Paramétrage!AE458&lt;&gt;0,Paramétrage!AE458,"")</f>
        <v/>
      </c>
      <c r="L72" s="2" t="str">
        <f t="shared" si="32"/>
        <v/>
      </c>
      <c r="M72" s="2" t="str">
        <f t="shared" si="33"/>
        <v/>
      </c>
      <c r="N72" s="2" t="str">
        <f t="shared" si="34"/>
        <v/>
      </c>
      <c r="O72" s="2" t="str">
        <f>IF(J72&lt;&gt;"",Paramétrage!AF458,"")</f>
        <v/>
      </c>
      <c r="P72" s="2" t="str">
        <f t="shared" si="35"/>
        <v/>
      </c>
      <c r="Q72" s="6"/>
      <c r="R72" t="str">
        <f t="shared" si="24"/>
        <v/>
      </c>
      <c r="S72" s="25" t="str">
        <f>IF(J72&lt;&gt;"",Paramétrage!B$353*O72,"")</f>
        <v/>
      </c>
      <c r="T72" s="25" t="str">
        <f>IF(J72&lt;&gt;"",Paramétrage!D$222*Paramétrage!E$222*60/1000,"")</f>
        <v/>
      </c>
    </row>
    <row r="73" spans="1:20" x14ac:dyDescent="0.35">
      <c r="A73" s="490" t="str">
        <f t="shared" si="25"/>
        <v/>
      </c>
      <c r="B73" s="490" t="str">
        <f t="shared" si="26"/>
        <v/>
      </c>
      <c r="C73" s="490" t="str">
        <f t="shared" si="27"/>
        <v/>
      </c>
      <c r="D73" s="490" t="str">
        <f t="shared" si="28"/>
        <v/>
      </c>
      <c r="E73" s="490" t="str">
        <f t="shared" si="29"/>
        <v/>
      </c>
      <c r="F73" s="490" t="str">
        <f t="shared" si="30"/>
        <v/>
      </c>
      <c r="G73" s="199" t="str">
        <f>IF(Paramétrage!AD459&lt;&gt;0,Paramétrage!AB459,"")</f>
        <v/>
      </c>
      <c r="H73" s="2" t="str">
        <f>IF(Paramétrage!AD459&lt;&gt;0,Paramétrage!AC459,"")</f>
        <v/>
      </c>
      <c r="I73" s="2" t="str">
        <f t="shared" si="31"/>
        <v/>
      </c>
      <c r="J73" s="2" t="str">
        <f>IF(Paramétrage!AD459&lt;&gt;0,Paramétrage!AD459,"")</f>
        <v/>
      </c>
      <c r="K73" s="2" t="str">
        <f>IF(Paramétrage!AE459&lt;&gt;0,Paramétrage!AE459,"")</f>
        <v/>
      </c>
      <c r="L73" s="2" t="str">
        <f t="shared" si="32"/>
        <v/>
      </c>
      <c r="M73" s="2" t="str">
        <f t="shared" si="33"/>
        <v/>
      </c>
      <c r="N73" s="2" t="str">
        <f t="shared" si="34"/>
        <v/>
      </c>
      <c r="O73" s="2" t="str">
        <f>IF(J73&lt;&gt;"",Paramétrage!AF459,"")</f>
        <v/>
      </c>
      <c r="P73" s="2" t="str">
        <f t="shared" si="35"/>
        <v/>
      </c>
      <c r="Q73" s="6"/>
      <c r="R73" t="str">
        <f t="shared" si="24"/>
        <v/>
      </c>
      <c r="S73" s="25" t="str">
        <f>IF(J73&lt;&gt;"",Paramétrage!B$353*O73,"")</f>
        <v/>
      </c>
      <c r="T73" s="25" t="str">
        <f>IF(J73&lt;&gt;"",Paramétrage!D$222*Paramétrage!E$222*60/1000,"")</f>
        <v/>
      </c>
    </row>
    <row r="74" spans="1:20" x14ac:dyDescent="0.35">
      <c r="A74" s="490" t="str">
        <f t="shared" si="25"/>
        <v/>
      </c>
      <c r="B74" s="490" t="str">
        <f t="shared" si="26"/>
        <v/>
      </c>
      <c r="C74" s="490" t="str">
        <f t="shared" si="27"/>
        <v/>
      </c>
      <c r="D74" s="490" t="str">
        <f t="shared" si="28"/>
        <v/>
      </c>
      <c r="E74" s="490" t="str">
        <f t="shared" si="29"/>
        <v/>
      </c>
      <c r="F74" s="490" t="str">
        <f t="shared" si="30"/>
        <v/>
      </c>
      <c r="G74" s="199" t="str">
        <f>IF(Paramétrage!AD460&lt;&gt;0,Paramétrage!AB460,"")</f>
        <v/>
      </c>
      <c r="H74" s="2" t="str">
        <f>IF(Paramétrage!AD460&lt;&gt;0,Paramétrage!AC460,"")</f>
        <v/>
      </c>
      <c r="I74" s="2" t="str">
        <f t="shared" si="31"/>
        <v/>
      </c>
      <c r="J74" s="2" t="str">
        <f>IF(Paramétrage!AD460&lt;&gt;0,Paramétrage!AD460,"")</f>
        <v/>
      </c>
      <c r="K74" s="2" t="str">
        <f>IF(Paramétrage!AE460&lt;&gt;0,Paramétrage!AE460,"")</f>
        <v/>
      </c>
      <c r="L74" s="2" t="str">
        <f t="shared" si="32"/>
        <v/>
      </c>
      <c r="M74" s="2" t="str">
        <f t="shared" si="33"/>
        <v/>
      </c>
      <c r="N74" s="2" t="str">
        <f t="shared" si="34"/>
        <v/>
      </c>
      <c r="O74" s="2" t="str">
        <f>IF(J74&lt;&gt;"",Paramétrage!AF460,"")</f>
        <v/>
      </c>
      <c r="P74" s="2" t="str">
        <f t="shared" si="35"/>
        <v/>
      </c>
      <c r="Q74" s="6"/>
      <c r="R74" t="str">
        <f t="shared" si="24"/>
        <v/>
      </c>
      <c r="S74" s="25" t="str">
        <f>IF(J74&lt;&gt;"",Paramétrage!B$353*O74,"")</f>
        <v/>
      </c>
      <c r="T74" s="25" t="str">
        <f>IF(J74&lt;&gt;"",Paramétrage!D$222*Paramétrage!E$222*60/1000,"")</f>
        <v/>
      </c>
    </row>
    <row r="75" spans="1:20" x14ac:dyDescent="0.35">
      <c r="A75" s="490" t="str">
        <f t="shared" si="25"/>
        <v/>
      </c>
      <c r="B75" s="490" t="str">
        <f t="shared" si="26"/>
        <v/>
      </c>
      <c r="C75" s="490" t="str">
        <f t="shared" si="27"/>
        <v/>
      </c>
      <c r="D75" s="490" t="str">
        <f t="shared" si="28"/>
        <v/>
      </c>
      <c r="E75" s="490" t="str">
        <f t="shared" si="29"/>
        <v/>
      </c>
      <c r="F75" s="490" t="str">
        <f t="shared" si="30"/>
        <v/>
      </c>
      <c r="G75" s="199" t="str">
        <f>IF(Paramétrage!AD461&lt;&gt;0,Paramétrage!AB461,"")</f>
        <v/>
      </c>
      <c r="H75" s="2" t="str">
        <f>IF(Paramétrage!AD461&lt;&gt;0,Paramétrage!AC461,"")</f>
        <v/>
      </c>
      <c r="I75" s="2" t="str">
        <f t="shared" si="31"/>
        <v/>
      </c>
      <c r="J75" s="2" t="str">
        <f>IF(Paramétrage!AD461&lt;&gt;0,Paramétrage!AD461,"")</f>
        <v/>
      </c>
      <c r="K75" s="2" t="str">
        <f>IF(Paramétrage!AE461&lt;&gt;0,Paramétrage!AE461,"")</f>
        <v/>
      </c>
      <c r="L75" s="2" t="str">
        <f t="shared" si="32"/>
        <v/>
      </c>
      <c r="M75" s="2" t="str">
        <f t="shared" si="33"/>
        <v/>
      </c>
      <c r="N75" s="2" t="str">
        <f t="shared" si="34"/>
        <v/>
      </c>
      <c r="O75" s="2" t="str">
        <f>IF(J75&lt;&gt;"",Paramétrage!AF461,"")</f>
        <v/>
      </c>
      <c r="P75" s="2" t="str">
        <f t="shared" si="35"/>
        <v/>
      </c>
      <c r="Q75" s="6"/>
      <c r="R75" t="str">
        <f t="shared" si="24"/>
        <v/>
      </c>
      <c r="S75" s="25" t="str">
        <f>IF(J75&lt;&gt;"",Paramétrage!B$353*O75,"")</f>
        <v/>
      </c>
      <c r="T75" s="25" t="str">
        <f>IF(J75&lt;&gt;"",Paramétrage!D$222*Paramétrage!E$222*60/1000,"")</f>
        <v/>
      </c>
    </row>
    <row r="76" spans="1:20" x14ac:dyDescent="0.35">
      <c r="A76" s="490" t="str">
        <f t="shared" si="25"/>
        <v/>
      </c>
      <c r="B76" s="490" t="str">
        <f t="shared" si="26"/>
        <v/>
      </c>
      <c r="C76" s="490" t="str">
        <f t="shared" si="27"/>
        <v/>
      </c>
      <c r="D76" s="490" t="str">
        <f t="shared" si="28"/>
        <v/>
      </c>
      <c r="E76" s="490" t="str">
        <f t="shared" si="29"/>
        <v/>
      </c>
      <c r="F76" s="490" t="str">
        <f t="shared" si="30"/>
        <v/>
      </c>
      <c r="G76" s="199" t="str">
        <f>IF(Paramétrage!AD462&lt;&gt;0,Paramétrage!AB462,"")</f>
        <v/>
      </c>
      <c r="H76" s="2" t="str">
        <f>IF(Paramétrage!AD462&lt;&gt;0,Paramétrage!AC462,"")</f>
        <v/>
      </c>
      <c r="I76" s="2" t="str">
        <f t="shared" si="31"/>
        <v/>
      </c>
      <c r="J76" s="2" t="str">
        <f>IF(Paramétrage!AD462&lt;&gt;0,Paramétrage!AD462,"")</f>
        <v/>
      </c>
      <c r="K76" s="2" t="str">
        <f>IF(Paramétrage!AE462&lt;&gt;0,Paramétrage!AE462,"")</f>
        <v/>
      </c>
      <c r="L76" s="2" t="str">
        <f t="shared" si="32"/>
        <v/>
      </c>
      <c r="M76" s="2" t="str">
        <f t="shared" si="33"/>
        <v/>
      </c>
      <c r="N76" s="2" t="str">
        <f t="shared" si="34"/>
        <v/>
      </c>
      <c r="O76" s="2" t="str">
        <f>IF(J76&lt;&gt;"",Paramétrage!AF462,"")</f>
        <v/>
      </c>
      <c r="P76" s="2" t="str">
        <f t="shared" si="35"/>
        <v/>
      </c>
      <c r="Q76" s="6"/>
      <c r="R76" t="str">
        <f t="shared" si="24"/>
        <v/>
      </c>
      <c r="S76" s="25" t="str">
        <f>IF(J76&lt;&gt;"",Paramétrage!B$353*O76,"")</f>
        <v/>
      </c>
      <c r="T76" s="25" t="str">
        <f>IF(J76&lt;&gt;"",Paramétrage!D$222*Paramétrage!E$222*60/1000,"")</f>
        <v/>
      </c>
    </row>
    <row r="77" spans="1:20" x14ac:dyDescent="0.35">
      <c r="A77" s="490" t="str">
        <f t="shared" si="25"/>
        <v/>
      </c>
      <c r="B77" s="490" t="str">
        <f t="shared" si="26"/>
        <v/>
      </c>
      <c r="C77" s="490" t="str">
        <f t="shared" si="27"/>
        <v/>
      </c>
      <c r="D77" s="490" t="str">
        <f t="shared" si="28"/>
        <v/>
      </c>
      <c r="E77" s="490" t="str">
        <f t="shared" si="29"/>
        <v/>
      </c>
      <c r="F77" s="490" t="str">
        <f t="shared" si="30"/>
        <v/>
      </c>
      <c r="G77" s="199" t="str">
        <f>IF(Paramétrage!AD463&lt;&gt;0,Paramétrage!AB463,"")</f>
        <v/>
      </c>
      <c r="H77" s="2" t="str">
        <f>IF(Paramétrage!AD463&lt;&gt;0,Paramétrage!AC463,"")</f>
        <v/>
      </c>
      <c r="I77" s="2" t="str">
        <f t="shared" si="31"/>
        <v/>
      </c>
      <c r="J77" s="2" t="str">
        <f>IF(Paramétrage!AD463&lt;&gt;0,Paramétrage!AD463,"")</f>
        <v/>
      </c>
      <c r="K77" s="2" t="str">
        <f>IF(Paramétrage!AE463&lt;&gt;0,Paramétrage!AE463,"")</f>
        <v/>
      </c>
      <c r="L77" s="2" t="str">
        <f t="shared" si="32"/>
        <v/>
      </c>
      <c r="M77" s="2" t="str">
        <f t="shared" si="33"/>
        <v/>
      </c>
      <c r="N77" s="2" t="str">
        <f t="shared" si="34"/>
        <v/>
      </c>
      <c r="O77" s="2" t="str">
        <f>IF(J77&lt;&gt;"",Paramétrage!AF463,"")</f>
        <v/>
      </c>
      <c r="P77" s="2" t="str">
        <f t="shared" si="35"/>
        <v/>
      </c>
      <c r="Q77" s="6"/>
      <c r="R77" t="str">
        <f t="shared" si="24"/>
        <v/>
      </c>
      <c r="S77" s="25" t="str">
        <f>IF(J77&lt;&gt;"",Paramétrage!B$353*O77,"")</f>
        <v/>
      </c>
      <c r="T77" s="25" t="str">
        <f>IF(J77&lt;&gt;"",Paramétrage!D$222*Paramétrage!E$222*60/1000,"")</f>
        <v/>
      </c>
    </row>
    <row r="78" spans="1:20" x14ac:dyDescent="0.35">
      <c r="A78" s="490" t="str">
        <f t="shared" si="25"/>
        <v/>
      </c>
      <c r="B78" s="490" t="str">
        <f t="shared" si="26"/>
        <v/>
      </c>
      <c r="C78" s="490" t="str">
        <f t="shared" si="27"/>
        <v/>
      </c>
      <c r="D78" s="490" t="str">
        <f t="shared" si="28"/>
        <v/>
      </c>
      <c r="E78" s="490" t="str">
        <f t="shared" si="29"/>
        <v/>
      </c>
      <c r="F78" s="490" t="str">
        <f t="shared" si="30"/>
        <v/>
      </c>
      <c r="G78" s="199" t="str">
        <f>IF(Paramétrage!AD464&lt;&gt;0,Paramétrage!AB464,"")</f>
        <v/>
      </c>
      <c r="H78" s="2" t="str">
        <f>IF(Paramétrage!AD464&lt;&gt;0,Paramétrage!AC464,"")</f>
        <v/>
      </c>
      <c r="I78" s="2" t="str">
        <f t="shared" si="31"/>
        <v/>
      </c>
      <c r="J78" s="2" t="str">
        <f>IF(Paramétrage!AD464&lt;&gt;0,Paramétrage!AD464,"")</f>
        <v/>
      </c>
      <c r="K78" s="2" t="str">
        <f>IF(Paramétrage!AE464&lt;&gt;0,Paramétrage!AE464,"")</f>
        <v/>
      </c>
      <c r="L78" s="2" t="str">
        <f t="shared" si="32"/>
        <v/>
      </c>
      <c r="M78" s="2" t="str">
        <f t="shared" si="33"/>
        <v/>
      </c>
      <c r="N78" s="2" t="str">
        <f t="shared" si="34"/>
        <v/>
      </c>
      <c r="O78" s="2" t="str">
        <f>IF(J78&lt;&gt;"",Paramétrage!AF464,"")</f>
        <v/>
      </c>
      <c r="P78" s="2" t="str">
        <f t="shared" si="35"/>
        <v/>
      </c>
      <c r="Q78" s="6"/>
      <c r="R78" t="str">
        <f t="shared" si="24"/>
        <v/>
      </c>
      <c r="S78" s="25" t="str">
        <f>IF(J78&lt;&gt;"",Paramétrage!B$353*O78,"")</f>
        <v/>
      </c>
      <c r="T78" s="25" t="str">
        <f>IF(J78&lt;&gt;"",Paramétrage!D$222*Paramétrage!E$222*60/1000,"")</f>
        <v/>
      </c>
    </row>
    <row r="79" spans="1:20" x14ac:dyDescent="0.35">
      <c r="A79" s="490" t="str">
        <f t="shared" si="25"/>
        <v/>
      </c>
      <c r="B79" s="490" t="str">
        <f t="shared" si="26"/>
        <v/>
      </c>
      <c r="C79" s="490" t="str">
        <f t="shared" si="27"/>
        <v/>
      </c>
      <c r="D79" s="490" t="str">
        <f t="shared" si="28"/>
        <v/>
      </c>
      <c r="E79" s="490" t="str">
        <f t="shared" si="29"/>
        <v/>
      </c>
      <c r="F79" s="490" t="str">
        <f t="shared" si="30"/>
        <v/>
      </c>
      <c r="G79" s="199" t="str">
        <f>IF(Paramétrage!AD465&lt;&gt;0,Paramétrage!AB465,"")</f>
        <v/>
      </c>
      <c r="H79" s="2" t="str">
        <f>IF(Paramétrage!AD465&lt;&gt;0,Paramétrage!AC465,"")</f>
        <v/>
      </c>
      <c r="I79" s="2" t="str">
        <f t="shared" si="31"/>
        <v/>
      </c>
      <c r="J79" s="2" t="str">
        <f>IF(Paramétrage!AD465&lt;&gt;0,Paramétrage!AD465,"")</f>
        <v/>
      </c>
      <c r="K79" s="2" t="str">
        <f>IF(Paramétrage!AE465&lt;&gt;0,Paramétrage!AE465,"")</f>
        <v/>
      </c>
      <c r="L79" s="2" t="str">
        <f t="shared" si="32"/>
        <v/>
      </c>
      <c r="M79" s="2" t="str">
        <f t="shared" si="33"/>
        <v/>
      </c>
      <c r="N79" s="2" t="str">
        <f t="shared" si="34"/>
        <v/>
      </c>
      <c r="O79" s="2" t="str">
        <f>IF(J79&lt;&gt;"",Paramétrage!AF465,"")</f>
        <v/>
      </c>
      <c r="P79" s="2" t="str">
        <f t="shared" si="35"/>
        <v/>
      </c>
      <c r="Q79" s="6"/>
      <c r="R79" t="str">
        <f t="shared" si="24"/>
        <v/>
      </c>
      <c r="S79" s="25" t="str">
        <f>IF(J79&lt;&gt;"",Paramétrage!B$353*O79,"")</f>
        <v/>
      </c>
      <c r="T79" s="25" t="str">
        <f>IF(J79&lt;&gt;"",Paramétrage!D$222*Paramétrage!E$222*60/1000,"")</f>
        <v/>
      </c>
    </row>
    <row r="80" spans="1:20" x14ac:dyDescent="0.35">
      <c r="A80" s="490" t="str">
        <f t="shared" si="25"/>
        <v/>
      </c>
      <c r="B80" s="490" t="str">
        <f t="shared" si="26"/>
        <v/>
      </c>
      <c r="C80" s="490" t="str">
        <f t="shared" si="27"/>
        <v/>
      </c>
      <c r="D80" s="490" t="str">
        <f t="shared" si="28"/>
        <v/>
      </c>
      <c r="E80" s="490" t="str">
        <f t="shared" si="29"/>
        <v/>
      </c>
      <c r="F80" s="490" t="str">
        <f t="shared" si="30"/>
        <v/>
      </c>
      <c r="G80" s="199" t="str">
        <f>IF(Paramétrage!AD466&lt;&gt;0,Paramétrage!AB466,"")</f>
        <v/>
      </c>
      <c r="H80" s="2" t="str">
        <f>IF(Paramétrage!AD466&lt;&gt;0,Paramétrage!AC466,"")</f>
        <v/>
      </c>
      <c r="I80" s="2" t="str">
        <f t="shared" si="31"/>
        <v/>
      </c>
      <c r="J80" s="2" t="str">
        <f>IF(Paramétrage!AD466&lt;&gt;0,Paramétrage!AD466,"")</f>
        <v/>
      </c>
      <c r="K80" s="2" t="str">
        <f>IF(Paramétrage!AE466&lt;&gt;0,Paramétrage!AE466,"")</f>
        <v/>
      </c>
      <c r="L80" s="2" t="str">
        <f t="shared" si="32"/>
        <v/>
      </c>
      <c r="M80" s="2" t="str">
        <f t="shared" si="33"/>
        <v/>
      </c>
      <c r="N80" s="2" t="str">
        <f t="shared" si="34"/>
        <v/>
      </c>
      <c r="O80" s="2" t="str">
        <f>IF(J80&lt;&gt;"",Paramétrage!AF466,"")</f>
        <v/>
      </c>
      <c r="P80" s="2" t="str">
        <f t="shared" si="35"/>
        <v/>
      </c>
      <c r="Q80" s="6"/>
      <c r="R80" t="str">
        <f t="shared" si="24"/>
        <v/>
      </c>
      <c r="S80" s="25" t="str">
        <f>IF(J80&lt;&gt;"",Paramétrage!B$353*O80,"")</f>
        <v/>
      </c>
      <c r="T80" s="25" t="str">
        <f>IF(J80&lt;&gt;"",Paramétrage!D$222*Paramétrage!E$222*60/1000,"")</f>
        <v/>
      </c>
    </row>
    <row r="81" spans="1:20" x14ac:dyDescent="0.35">
      <c r="A81" s="490" t="str">
        <f t="shared" si="25"/>
        <v/>
      </c>
      <c r="B81" s="490" t="str">
        <f t="shared" si="26"/>
        <v/>
      </c>
      <c r="C81" s="490" t="str">
        <f t="shared" si="27"/>
        <v/>
      </c>
      <c r="D81" s="490" t="str">
        <f t="shared" si="28"/>
        <v/>
      </c>
      <c r="E81" s="490" t="str">
        <f t="shared" si="29"/>
        <v/>
      </c>
      <c r="F81" s="490" t="str">
        <f t="shared" si="30"/>
        <v/>
      </c>
      <c r="G81" s="199" t="str">
        <f>IF(Paramétrage!AD467&lt;&gt;0,Paramétrage!AB467,"")</f>
        <v/>
      </c>
      <c r="H81" s="2" t="str">
        <f>IF(Paramétrage!AD467&lt;&gt;0,Paramétrage!AC467,"")</f>
        <v/>
      </c>
      <c r="I81" s="2" t="str">
        <f t="shared" si="31"/>
        <v/>
      </c>
      <c r="J81" s="2" t="str">
        <f>IF(Paramétrage!AD467&lt;&gt;0,Paramétrage!AD467,"")</f>
        <v/>
      </c>
      <c r="K81" s="2" t="str">
        <f>IF(Paramétrage!AE467&lt;&gt;0,Paramétrage!AE467,"")</f>
        <v/>
      </c>
      <c r="L81" s="2" t="str">
        <f t="shared" si="32"/>
        <v/>
      </c>
      <c r="M81" s="2" t="str">
        <f t="shared" si="33"/>
        <v/>
      </c>
      <c r="N81" s="2" t="str">
        <f t="shared" si="34"/>
        <v/>
      </c>
      <c r="O81" s="2" t="str">
        <f>IF(J81&lt;&gt;"",Paramétrage!AF467,"")</f>
        <v/>
      </c>
      <c r="P81" s="2" t="str">
        <f t="shared" si="35"/>
        <v/>
      </c>
      <c r="Q81" s="6"/>
      <c r="R81" t="str">
        <f t="shared" si="24"/>
        <v/>
      </c>
      <c r="S81" s="25" t="str">
        <f>IF(J81&lt;&gt;"",Paramétrage!B$353*O81,"")</f>
        <v/>
      </c>
      <c r="T81" s="25" t="str">
        <f>IF(J81&lt;&gt;"",Paramétrage!D$222*Paramétrage!E$222*60/1000,"")</f>
        <v/>
      </c>
    </row>
    <row r="82" spans="1:20" x14ac:dyDescent="0.35">
      <c r="A82" s="490" t="str">
        <f t="shared" si="25"/>
        <v/>
      </c>
      <c r="B82" s="490" t="str">
        <f t="shared" si="26"/>
        <v/>
      </c>
      <c r="C82" s="490" t="str">
        <f t="shared" si="27"/>
        <v/>
      </c>
      <c r="D82" s="490" t="str">
        <f t="shared" si="28"/>
        <v/>
      </c>
      <c r="E82" s="490" t="str">
        <f t="shared" si="29"/>
        <v/>
      </c>
      <c r="F82" s="490" t="str">
        <f t="shared" si="30"/>
        <v/>
      </c>
      <c r="G82" s="199" t="str">
        <f>IF(Paramétrage!AD468&lt;&gt;0,Paramétrage!AB468,"")</f>
        <v/>
      </c>
      <c r="H82" s="2" t="str">
        <f>IF(Paramétrage!AD468&lt;&gt;0,Paramétrage!AC468,"")</f>
        <v/>
      </c>
      <c r="I82" s="2" t="str">
        <f t="shared" si="31"/>
        <v/>
      </c>
      <c r="J82" s="2" t="str">
        <f>IF(Paramétrage!AD468&lt;&gt;0,Paramétrage!AD468,"")</f>
        <v/>
      </c>
      <c r="K82" s="2" t="str">
        <f>IF(Paramétrage!AE468&lt;&gt;0,Paramétrage!AE468,"")</f>
        <v/>
      </c>
      <c r="L82" s="2" t="str">
        <f t="shared" si="32"/>
        <v/>
      </c>
      <c r="M82" s="2" t="str">
        <f t="shared" si="33"/>
        <v/>
      </c>
      <c r="N82" s="2" t="str">
        <f t="shared" si="34"/>
        <v/>
      </c>
      <c r="O82" s="2" t="str">
        <f>IF(J82&lt;&gt;"",Paramétrage!AF468,"")</f>
        <v/>
      </c>
      <c r="P82" s="2" t="str">
        <f t="shared" si="35"/>
        <v/>
      </c>
      <c r="Q82" s="6"/>
      <c r="R82" t="str">
        <f t="shared" si="24"/>
        <v/>
      </c>
      <c r="S82" s="25" t="str">
        <f>IF(J82&lt;&gt;"",Paramétrage!B$353*O82,"")</f>
        <v/>
      </c>
      <c r="T82" s="25" t="str">
        <f>IF(J82&lt;&gt;"",Paramétrage!D$222*Paramétrage!E$222*60/1000,"")</f>
        <v/>
      </c>
    </row>
    <row r="83" spans="1:20" x14ac:dyDescent="0.35">
      <c r="A83" s="490" t="str">
        <f t="shared" si="25"/>
        <v/>
      </c>
      <c r="B83" s="490" t="str">
        <f t="shared" si="26"/>
        <v/>
      </c>
      <c r="C83" s="490" t="str">
        <f t="shared" si="27"/>
        <v/>
      </c>
      <c r="D83" s="490" t="str">
        <f t="shared" si="28"/>
        <v/>
      </c>
      <c r="E83" s="490" t="str">
        <f t="shared" si="29"/>
        <v/>
      </c>
      <c r="F83" s="490" t="str">
        <f t="shared" si="30"/>
        <v/>
      </c>
      <c r="G83" s="199" t="str">
        <f>IF(Paramétrage!AD469&lt;&gt;0,Paramétrage!AB469,"")</f>
        <v/>
      </c>
      <c r="H83" s="2" t="str">
        <f>IF(Paramétrage!AD469&lt;&gt;0,Paramétrage!AC469,"")</f>
        <v/>
      </c>
      <c r="I83" s="2" t="str">
        <f t="shared" si="31"/>
        <v/>
      </c>
      <c r="J83" s="2" t="str">
        <f>IF(Paramétrage!AD469&lt;&gt;0,Paramétrage!AD469,"")</f>
        <v/>
      </c>
      <c r="K83" s="2" t="str">
        <f>IF(Paramétrage!AE469&lt;&gt;0,Paramétrage!AE469,"")</f>
        <v/>
      </c>
      <c r="L83" s="2" t="str">
        <f t="shared" si="32"/>
        <v/>
      </c>
      <c r="M83" s="2" t="str">
        <f t="shared" si="33"/>
        <v/>
      </c>
      <c r="N83" s="2" t="str">
        <f t="shared" si="34"/>
        <v/>
      </c>
      <c r="O83" s="2" t="str">
        <f>IF(J83&lt;&gt;"",Paramétrage!AF469,"")</f>
        <v/>
      </c>
      <c r="P83" s="2" t="str">
        <f t="shared" si="35"/>
        <v/>
      </c>
      <c r="Q83" s="6"/>
      <c r="R83" t="str">
        <f t="shared" si="24"/>
        <v/>
      </c>
      <c r="S83" s="25" t="str">
        <f>IF(J83&lt;&gt;"",Paramétrage!B$353*O83,"")</f>
        <v/>
      </c>
      <c r="T83" s="25" t="str">
        <f>IF(J83&lt;&gt;"",Paramétrage!D$222*Paramétrage!E$222*60/1000,"")</f>
        <v/>
      </c>
    </row>
    <row r="84" spans="1:20" x14ac:dyDescent="0.35">
      <c r="A84" s="490" t="str">
        <f t="shared" si="25"/>
        <v/>
      </c>
      <c r="B84" s="490" t="str">
        <f t="shared" si="26"/>
        <v/>
      </c>
      <c r="C84" s="490" t="str">
        <f t="shared" si="27"/>
        <v/>
      </c>
      <c r="D84" s="490" t="str">
        <f t="shared" si="28"/>
        <v/>
      </c>
      <c r="E84" s="490" t="str">
        <f t="shared" si="29"/>
        <v/>
      </c>
      <c r="F84" s="490" t="str">
        <f t="shared" si="30"/>
        <v/>
      </c>
      <c r="G84" s="199" t="str">
        <f>IF(Paramétrage!AD470&lt;&gt;0,Paramétrage!AB470,"")</f>
        <v/>
      </c>
      <c r="H84" s="2" t="str">
        <f>IF(Paramétrage!AD470&lt;&gt;0,Paramétrage!AC470,"")</f>
        <v/>
      </c>
      <c r="I84" s="2" t="str">
        <f t="shared" si="31"/>
        <v/>
      </c>
      <c r="J84" s="2" t="str">
        <f>IF(Paramétrage!AD470&lt;&gt;0,Paramétrage!AD470,"")</f>
        <v/>
      </c>
      <c r="K84" s="2" t="str">
        <f>IF(Paramétrage!AE470&lt;&gt;0,Paramétrage!AE470,"")</f>
        <v/>
      </c>
      <c r="L84" s="2" t="str">
        <f t="shared" si="32"/>
        <v/>
      </c>
      <c r="M84" s="2" t="str">
        <f t="shared" si="33"/>
        <v/>
      </c>
      <c r="N84" s="2" t="str">
        <f t="shared" si="34"/>
        <v/>
      </c>
      <c r="O84" s="2" t="str">
        <f>IF(J84&lt;&gt;"",Paramétrage!AF470,"")</f>
        <v/>
      </c>
      <c r="P84" s="2" t="str">
        <f t="shared" si="35"/>
        <v/>
      </c>
      <c r="Q84" s="6"/>
      <c r="R84" t="str">
        <f t="shared" si="24"/>
        <v/>
      </c>
      <c r="S84" s="25" t="str">
        <f>IF(J84&lt;&gt;"",Paramétrage!B$353*O84,"")</f>
        <v/>
      </c>
      <c r="T84" s="25" t="str">
        <f>IF(J84&lt;&gt;"",Paramétrage!D$222*Paramétrage!E$222*60/1000,"")</f>
        <v/>
      </c>
    </row>
    <row r="85" spans="1:20" x14ac:dyDescent="0.35">
      <c r="A85" s="490" t="str">
        <f t="shared" si="25"/>
        <v/>
      </c>
      <c r="B85" s="490" t="str">
        <f t="shared" si="26"/>
        <v/>
      </c>
      <c r="C85" s="490" t="str">
        <f t="shared" si="27"/>
        <v/>
      </c>
      <c r="D85" s="490" t="str">
        <f t="shared" si="28"/>
        <v/>
      </c>
      <c r="E85" s="490" t="str">
        <f t="shared" si="29"/>
        <v/>
      </c>
      <c r="F85" s="490" t="str">
        <f t="shared" si="30"/>
        <v/>
      </c>
      <c r="G85" s="199" t="str">
        <f>IF(Paramétrage!AD471&lt;&gt;0,Paramétrage!AB471,"")</f>
        <v/>
      </c>
      <c r="H85" s="2" t="str">
        <f>IF(Paramétrage!AD471&lt;&gt;0,Paramétrage!AC471,"")</f>
        <v/>
      </c>
      <c r="I85" s="2" t="str">
        <f t="shared" si="31"/>
        <v/>
      </c>
      <c r="J85" s="2" t="str">
        <f>IF(Paramétrage!AD471&lt;&gt;0,Paramétrage!AD471,"")</f>
        <v/>
      </c>
      <c r="K85" s="2" t="str">
        <f>IF(Paramétrage!AE471&lt;&gt;0,Paramétrage!AE471,"")</f>
        <v/>
      </c>
      <c r="L85" s="2" t="str">
        <f t="shared" si="32"/>
        <v/>
      </c>
      <c r="M85" s="2" t="str">
        <f t="shared" si="33"/>
        <v/>
      </c>
      <c r="N85" s="2" t="str">
        <f t="shared" si="34"/>
        <v/>
      </c>
      <c r="O85" s="2" t="str">
        <f>IF(J85&lt;&gt;"",Paramétrage!AF471,"")</f>
        <v/>
      </c>
      <c r="P85" s="2" t="str">
        <f t="shared" si="35"/>
        <v/>
      </c>
      <c r="Q85" s="6"/>
      <c r="R85" t="str">
        <f t="shared" si="24"/>
        <v/>
      </c>
      <c r="S85" s="25" t="str">
        <f>IF(J85&lt;&gt;"",Paramétrage!B$353*O85,"")</f>
        <v/>
      </c>
      <c r="T85" s="25" t="str">
        <f>IF(J85&lt;&gt;"",Paramétrage!D$222*Paramétrage!E$222*60/1000,"")</f>
        <v/>
      </c>
    </row>
    <row r="86" spans="1:20" x14ac:dyDescent="0.35">
      <c r="A86" s="490" t="str">
        <f t="shared" si="25"/>
        <v/>
      </c>
      <c r="B86" s="490" t="str">
        <f t="shared" si="26"/>
        <v/>
      </c>
      <c r="C86" s="490" t="str">
        <f t="shared" si="27"/>
        <v/>
      </c>
      <c r="D86" s="490" t="str">
        <f t="shared" si="28"/>
        <v/>
      </c>
      <c r="E86" s="490" t="str">
        <f t="shared" si="29"/>
        <v/>
      </c>
      <c r="F86" s="490" t="str">
        <f t="shared" si="30"/>
        <v/>
      </c>
      <c r="G86" s="199" t="str">
        <f>IF(Paramétrage!AD472&lt;&gt;0,Paramétrage!AB472,"")</f>
        <v/>
      </c>
      <c r="H86" s="2" t="str">
        <f>IF(Paramétrage!AD472&lt;&gt;0,Paramétrage!AC472,"")</f>
        <v/>
      </c>
      <c r="I86" s="2" t="str">
        <f t="shared" si="31"/>
        <v/>
      </c>
      <c r="J86" s="2" t="str">
        <f>IF(Paramétrage!AD472&lt;&gt;0,Paramétrage!AD472,"")</f>
        <v/>
      </c>
      <c r="K86" s="2" t="str">
        <f>IF(Paramétrage!AE472&lt;&gt;0,Paramétrage!AE472,"")</f>
        <v/>
      </c>
      <c r="L86" s="2" t="str">
        <f t="shared" si="32"/>
        <v/>
      </c>
      <c r="M86" s="2" t="str">
        <f t="shared" si="33"/>
        <v/>
      </c>
      <c r="N86" s="2" t="str">
        <f t="shared" si="34"/>
        <v/>
      </c>
      <c r="O86" s="2" t="str">
        <f>IF(J86&lt;&gt;"",Paramétrage!AF472,"")</f>
        <v/>
      </c>
      <c r="P86" s="2" t="str">
        <f t="shared" si="35"/>
        <v/>
      </c>
      <c r="Q86" s="6"/>
      <c r="R86" t="str">
        <f t="shared" si="24"/>
        <v/>
      </c>
      <c r="S86" s="25" t="str">
        <f>IF(J86&lt;&gt;"",Paramétrage!B$353*O86,"")</f>
        <v/>
      </c>
      <c r="T86" s="25" t="str">
        <f>IF(J86&lt;&gt;"",Paramétrage!D$222*Paramétrage!E$222*60/1000,"")</f>
        <v/>
      </c>
    </row>
    <row r="87" spans="1:20" x14ac:dyDescent="0.35">
      <c r="A87" s="490" t="str">
        <f t="shared" si="25"/>
        <v/>
      </c>
      <c r="B87" s="490" t="str">
        <f t="shared" si="26"/>
        <v/>
      </c>
      <c r="C87" s="490" t="str">
        <f t="shared" si="27"/>
        <v/>
      </c>
      <c r="D87" s="490" t="str">
        <f t="shared" si="28"/>
        <v/>
      </c>
      <c r="E87" s="490" t="str">
        <f t="shared" si="29"/>
        <v/>
      </c>
      <c r="F87" s="490" t="str">
        <f t="shared" si="30"/>
        <v/>
      </c>
      <c r="G87" s="199" t="str">
        <f>IF(Paramétrage!AD473&lt;&gt;0,Paramétrage!AB473,"")</f>
        <v/>
      </c>
      <c r="H87" s="2" t="str">
        <f>IF(Paramétrage!AD473&lt;&gt;0,Paramétrage!AC473,"")</f>
        <v/>
      </c>
      <c r="I87" s="2" t="str">
        <f t="shared" si="31"/>
        <v/>
      </c>
      <c r="J87" s="2" t="str">
        <f>IF(Paramétrage!AD473&lt;&gt;0,Paramétrage!AD473,"")</f>
        <v/>
      </c>
      <c r="K87" s="2" t="str">
        <f>IF(Paramétrage!AE473&lt;&gt;0,Paramétrage!AE473,"")</f>
        <v/>
      </c>
      <c r="L87" s="2" t="str">
        <f t="shared" si="32"/>
        <v/>
      </c>
      <c r="M87" s="2" t="str">
        <f t="shared" si="33"/>
        <v/>
      </c>
      <c r="N87" s="2" t="str">
        <f t="shared" si="34"/>
        <v/>
      </c>
      <c r="O87" s="2" t="str">
        <f>IF(J87&lt;&gt;"",Paramétrage!AF473,"")</f>
        <v/>
      </c>
      <c r="P87" s="2" t="str">
        <f t="shared" si="35"/>
        <v/>
      </c>
      <c r="Q87" s="6"/>
      <c r="R87" t="str">
        <f t="shared" si="24"/>
        <v/>
      </c>
      <c r="S87" s="25" t="str">
        <f>IF(J87&lt;&gt;"",Paramétrage!B$353*O87,"")</f>
        <v/>
      </c>
      <c r="T87" s="25" t="str">
        <f>IF(J87&lt;&gt;"",Paramétrage!D$222*Paramétrage!E$222*60/1000,"")</f>
        <v/>
      </c>
    </row>
    <row r="88" spans="1:20" x14ac:dyDescent="0.35">
      <c r="A88" s="490" t="str">
        <f t="shared" si="25"/>
        <v/>
      </c>
      <c r="B88" s="490" t="str">
        <f t="shared" si="26"/>
        <v/>
      </c>
      <c r="C88" s="490" t="str">
        <f t="shared" si="27"/>
        <v/>
      </c>
      <c r="D88" s="490" t="str">
        <f t="shared" si="28"/>
        <v/>
      </c>
      <c r="E88" s="490" t="str">
        <f t="shared" si="29"/>
        <v/>
      </c>
      <c r="F88" s="490" t="str">
        <f t="shared" si="30"/>
        <v/>
      </c>
      <c r="G88" s="199" t="str">
        <f>IF(Paramétrage!AD474&lt;&gt;0,Paramétrage!AB474,"")</f>
        <v/>
      </c>
      <c r="H88" s="2" t="str">
        <f>IF(Paramétrage!AD474&lt;&gt;0,Paramétrage!AC474,"")</f>
        <v/>
      </c>
      <c r="I88" s="2" t="str">
        <f t="shared" si="31"/>
        <v/>
      </c>
      <c r="J88" s="2" t="str">
        <f>IF(Paramétrage!AD474&lt;&gt;0,Paramétrage!AD474,"")</f>
        <v/>
      </c>
      <c r="K88" s="2" t="str">
        <f>IF(Paramétrage!AE474&lt;&gt;0,Paramétrage!AE474,"")</f>
        <v/>
      </c>
      <c r="L88" s="2" t="str">
        <f t="shared" si="32"/>
        <v/>
      </c>
      <c r="M88" s="2" t="str">
        <f t="shared" si="33"/>
        <v/>
      </c>
      <c r="N88" s="2" t="str">
        <f t="shared" si="34"/>
        <v/>
      </c>
      <c r="O88" s="2" t="str">
        <f>IF(J88&lt;&gt;"",Paramétrage!AF474,"")</f>
        <v/>
      </c>
      <c r="P88" s="2" t="str">
        <f t="shared" si="35"/>
        <v/>
      </c>
      <c r="Q88" s="6"/>
      <c r="R88" t="str">
        <f t="shared" si="24"/>
        <v/>
      </c>
      <c r="S88" s="25" t="str">
        <f>IF(J88&lt;&gt;"",Paramétrage!B$353*O88,"")</f>
        <v/>
      </c>
      <c r="T88" s="25" t="str">
        <f>IF(J88&lt;&gt;"",Paramétrage!D$222*Paramétrage!E$222*60/1000,"")</f>
        <v/>
      </c>
    </row>
    <row r="89" spans="1:20" x14ac:dyDescent="0.35">
      <c r="A89" s="490" t="str">
        <f t="shared" si="25"/>
        <v/>
      </c>
      <c r="B89" s="490" t="str">
        <f t="shared" si="26"/>
        <v/>
      </c>
      <c r="C89" s="490" t="str">
        <f t="shared" si="27"/>
        <v/>
      </c>
      <c r="D89" s="490" t="str">
        <f t="shared" si="28"/>
        <v/>
      </c>
      <c r="E89" s="490" t="str">
        <f t="shared" si="29"/>
        <v/>
      </c>
      <c r="F89" s="490" t="str">
        <f t="shared" si="30"/>
        <v/>
      </c>
      <c r="G89" s="199" t="str">
        <f>IF(Paramétrage!AD475&lt;&gt;0,Paramétrage!AB475,"")</f>
        <v/>
      </c>
      <c r="H89" s="2" t="str">
        <f>IF(Paramétrage!AD475&lt;&gt;0,Paramétrage!AC475,"")</f>
        <v/>
      </c>
      <c r="I89" s="2" t="str">
        <f t="shared" si="31"/>
        <v/>
      </c>
      <c r="J89" s="2" t="str">
        <f>IF(Paramétrage!AD475&lt;&gt;0,Paramétrage!AD475,"")</f>
        <v/>
      </c>
      <c r="K89" s="2" t="str">
        <f>IF(Paramétrage!AE475&lt;&gt;0,Paramétrage!AE475,"")</f>
        <v/>
      </c>
      <c r="L89" s="2" t="str">
        <f t="shared" si="32"/>
        <v/>
      </c>
      <c r="M89" s="2" t="str">
        <f t="shared" si="33"/>
        <v/>
      </c>
      <c r="N89" s="2" t="str">
        <f t="shared" si="34"/>
        <v/>
      </c>
      <c r="O89" s="2" t="str">
        <f>IF(J89&lt;&gt;"",Paramétrage!AF475,"")</f>
        <v/>
      </c>
      <c r="P89" s="2" t="str">
        <f t="shared" si="35"/>
        <v/>
      </c>
      <c r="Q89" s="6"/>
      <c r="R89" t="str">
        <f t="shared" si="24"/>
        <v/>
      </c>
      <c r="S89" s="25" t="str">
        <f>IF(J89&lt;&gt;"",Paramétrage!B$353*O89,"")</f>
        <v/>
      </c>
      <c r="T89" s="25" t="str">
        <f>IF(J89&lt;&gt;"",Paramétrage!D$222*Paramétrage!E$222*60/1000,"")</f>
        <v/>
      </c>
    </row>
    <row r="90" spans="1:20" x14ac:dyDescent="0.35">
      <c r="A90" s="124" t="s">
        <v>500</v>
      </c>
      <c r="B90" s="490" t="str">
        <f t="shared" si="26"/>
        <v/>
      </c>
      <c r="C90" s="490" t="str">
        <f t="shared" si="27"/>
        <v/>
      </c>
      <c r="D90" s="490" t="str">
        <f t="shared" si="28"/>
        <v/>
      </c>
      <c r="E90" s="490" t="str">
        <f t="shared" si="29"/>
        <v/>
      </c>
      <c r="F90" s="490" t="str">
        <f t="shared" si="30"/>
        <v/>
      </c>
      <c r="G90" s="199" t="str">
        <f>IF(Paramétrage!AD476&lt;&gt;0,Paramétrage!AB476,"")</f>
        <v/>
      </c>
      <c r="H90" s="2" t="str">
        <f>IF(Paramétrage!AD476&lt;&gt;0,Paramétrage!AC476,"")</f>
        <v/>
      </c>
      <c r="I90" s="2" t="str">
        <f t="shared" si="31"/>
        <v/>
      </c>
      <c r="J90" s="2" t="str">
        <f>IF(Paramétrage!AD476&lt;&gt;0,Paramétrage!AD476,"")</f>
        <v/>
      </c>
      <c r="K90" s="2" t="str">
        <f>IF(Paramétrage!AE476&lt;&gt;0,Paramétrage!AE476,"")</f>
        <v/>
      </c>
      <c r="L90" s="2" t="str">
        <f t="shared" si="32"/>
        <v/>
      </c>
      <c r="M90" s="2" t="str">
        <f t="shared" si="33"/>
        <v/>
      </c>
      <c r="N90" s="2" t="str">
        <f t="shared" si="34"/>
        <v/>
      </c>
      <c r="O90" s="2" t="str">
        <f>IF(J90&lt;&gt;"",Paramétrage!AF476,"")</f>
        <v/>
      </c>
      <c r="P90" s="2" t="str">
        <f t="shared" si="35"/>
        <v/>
      </c>
      <c r="Q90" s="6"/>
      <c r="R90" t="str">
        <f t="shared" si="24"/>
        <v/>
      </c>
      <c r="S90" s="25" t="str">
        <f>IF(J90&lt;&gt;"",Paramétrage!B$353*O90,"")</f>
        <v/>
      </c>
      <c r="T90" s="25" t="str">
        <f>IF(J90&lt;&gt;"",Paramétrage!D$222*Paramétrage!E$222*60/1000,"")</f>
        <v/>
      </c>
    </row>
    <row r="91" spans="1:20" ht="58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21</v>
      </c>
      <c r="H91" s="106" t="s">
        <v>24</v>
      </c>
      <c r="I91" s="106" t="s">
        <v>23</v>
      </c>
      <c r="J91" s="106" t="s">
        <v>106</v>
      </c>
      <c r="K91" s="106" t="s">
        <v>166</v>
      </c>
      <c r="L91" s="106" t="s">
        <v>336</v>
      </c>
      <c r="M91" s="106" t="s">
        <v>164</v>
      </c>
      <c r="N91" s="106" t="s">
        <v>108</v>
      </c>
      <c r="O91" s="106" t="s">
        <v>107</v>
      </c>
      <c r="P91" s="106" t="s">
        <v>168</v>
      </c>
      <c r="Q91" s="107">
        <f>Paramétrage!D3</f>
        <v>0</v>
      </c>
      <c r="R91" s="28" t="s">
        <v>360</v>
      </c>
      <c r="S91" s="314" t="s">
        <v>344</v>
      </c>
      <c r="T91" s="314" t="s">
        <v>343</v>
      </c>
    </row>
    <row r="92" spans="1:20" x14ac:dyDescent="0.35">
      <c r="A92" s="490" t="str">
        <f>IF(J92&lt;&gt;"",I92,"")</f>
        <v/>
      </c>
      <c r="B92" s="490" t="str">
        <f>IF(J92&lt;&gt;"",1,"")</f>
        <v/>
      </c>
      <c r="C92" s="490" t="str">
        <f>IF(J92&lt;&gt;"",L92,"")</f>
        <v/>
      </c>
      <c r="D92" s="490" t="str">
        <f>IF(J92&lt;&gt;"",R92,"")</f>
        <v/>
      </c>
      <c r="E92" s="490" t="str">
        <f>IF(J92&lt;&gt;"",M92/R92,"")</f>
        <v/>
      </c>
      <c r="F92" s="490" t="str">
        <f>IF(J92&lt;&gt;"",N92/R92,"")</f>
        <v/>
      </c>
      <c r="G92" s="199" t="str">
        <f>IF(Paramétrage!AY448&lt;&gt;0,Paramétrage!AW448,"")</f>
        <v/>
      </c>
      <c r="H92" s="2" t="str">
        <f>IF(Paramétrage!AY448&lt;&gt;0,Paramétrage!AX448,"")</f>
        <v/>
      </c>
      <c r="I92" s="2" t="str">
        <f>IF(J92&lt;&gt;"",DATEDIF($Q$1,G92,"d")*1440+H92*60,"")</f>
        <v/>
      </c>
      <c r="J92" s="2" t="str">
        <f>IF(Paramétrage!AY448&lt;&gt;0,Paramétrage!AY448,"")</f>
        <v/>
      </c>
      <c r="K92" s="2" t="str">
        <f>IF(Paramétrage!AZ448&lt;&gt;0,Paramétrage!AZ448,"")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IF(J92&lt;&gt;"",Paramétrage!BA448,"")</f>
        <v/>
      </c>
      <c r="P92" s="2" t="str">
        <f>I92</f>
        <v/>
      </c>
      <c r="Q92" s="6"/>
      <c r="R92" t="str">
        <f>IF(J92&lt;&gt;"",ROUNDUP((J92/L92)/MAX(S$2/2,T$2),0),"")</f>
        <v/>
      </c>
      <c r="S92" s="25" t="str">
        <f>IF(J92&lt;&gt;"",Paramétrage!B$353*O92,"")</f>
        <v/>
      </c>
      <c r="T92" s="25" t="str">
        <f>IF(J92&lt;&gt;"",Paramétrage!D$222*Paramétrage!E$222*60/1000,"")</f>
        <v/>
      </c>
    </row>
    <row r="93" spans="1:20" x14ac:dyDescent="0.35">
      <c r="A93" s="490" t="str">
        <f t="shared" ref="A93:A119" si="36">IF(J93&lt;&gt;"",I93,"")</f>
        <v/>
      </c>
      <c r="B93" s="490" t="str">
        <f t="shared" ref="B93:B120" si="37">IF(J93&lt;&gt;"",1,"")</f>
        <v/>
      </c>
      <c r="C93" s="490" t="str">
        <f t="shared" ref="C93:C120" si="38">IF(J93&lt;&gt;"",L93,"")</f>
        <v/>
      </c>
      <c r="D93" s="490" t="str">
        <f t="shared" ref="D93:D120" si="39">IF(J93&lt;&gt;"",R93,"")</f>
        <v/>
      </c>
      <c r="E93" s="490" t="str">
        <f t="shared" ref="E93:E120" si="40">IF(J93&lt;&gt;"",M93/R93,"")</f>
        <v/>
      </c>
      <c r="F93" s="490" t="str">
        <f t="shared" ref="F93:F120" si="41">IF(J93&lt;&gt;"",N93/R93,"")</f>
        <v/>
      </c>
      <c r="G93" s="199" t="str">
        <f>IF(Paramétrage!AY449&lt;&gt;0,Paramétrage!AW449,"")</f>
        <v/>
      </c>
      <c r="H93" s="2" t="str">
        <f>IF(Paramétrage!AY449&lt;&gt;0,Paramétrage!AX449,"")</f>
        <v/>
      </c>
      <c r="I93" s="2" t="str">
        <f t="shared" ref="I93:I120" si="42">IF(J93&lt;&gt;"",DATEDIF($Q$1,G93,"d")*1440+H93*60,"")</f>
        <v/>
      </c>
      <c r="J93" s="2" t="str">
        <f>IF(Paramétrage!AY449&lt;&gt;0,Paramétrage!AY449,"")</f>
        <v/>
      </c>
      <c r="K93" s="2" t="str">
        <f>IF(Paramétrage!AZ449&lt;&gt;0,Paramétrage!AZ449,"")</f>
        <v/>
      </c>
      <c r="L93" s="2" t="str">
        <f t="shared" ref="L93:L120" si="43">IF(J93&lt;&gt;"",ROUNDUP(J93/K93,0),"")</f>
        <v/>
      </c>
      <c r="M93" s="2" t="str">
        <f t="shared" ref="M93:M120" si="44">IF(J93&lt;&gt;"",J93/L93,"")</f>
        <v/>
      </c>
      <c r="N93" s="2" t="str">
        <f t="shared" ref="N93:N120" si="45">IF(J93&lt;&gt;"",M93/O93,"")</f>
        <v/>
      </c>
      <c r="O93" s="2" t="str">
        <f>IF(J93&lt;&gt;"",Paramétrage!BA449,"")</f>
        <v/>
      </c>
      <c r="P93" s="2" t="str">
        <f t="shared" ref="P93:P120" si="46">I93</f>
        <v/>
      </c>
      <c r="Q93" s="6"/>
      <c r="R93" t="str">
        <f t="shared" ref="R93:R120" si="47">IF(J93&lt;&gt;"",ROUNDUP((J93/L93)/MAX(S$2/2,T$2),0),"")</f>
        <v/>
      </c>
      <c r="S93" s="25" t="str">
        <f>IF(J93&lt;&gt;"",Paramétrage!B$353*O93,"")</f>
        <v/>
      </c>
      <c r="T93" s="25" t="str">
        <f>IF(J93&lt;&gt;"",Paramétrage!D$222*Paramétrage!E$222*60/1000,"")</f>
        <v/>
      </c>
    </row>
    <row r="94" spans="1:20" x14ac:dyDescent="0.35">
      <c r="A94" s="490" t="str">
        <f t="shared" si="36"/>
        <v/>
      </c>
      <c r="B94" s="490" t="str">
        <f t="shared" si="37"/>
        <v/>
      </c>
      <c r="C94" s="490" t="str">
        <f t="shared" si="38"/>
        <v/>
      </c>
      <c r="D94" s="490" t="str">
        <f t="shared" si="39"/>
        <v/>
      </c>
      <c r="E94" s="490" t="str">
        <f t="shared" si="40"/>
        <v/>
      </c>
      <c r="F94" s="490" t="str">
        <f t="shared" si="41"/>
        <v/>
      </c>
      <c r="G94" s="199" t="str">
        <f>IF(Paramétrage!AY450&lt;&gt;0,Paramétrage!AW450,"")</f>
        <v/>
      </c>
      <c r="H94" s="2" t="str">
        <f>IF(Paramétrage!AY450&lt;&gt;0,Paramétrage!AX450,"")</f>
        <v/>
      </c>
      <c r="I94" s="2" t="str">
        <f t="shared" si="42"/>
        <v/>
      </c>
      <c r="J94" s="2" t="str">
        <f>IF(Paramétrage!AY450&lt;&gt;0,Paramétrage!AY450,"")</f>
        <v/>
      </c>
      <c r="K94" s="2" t="str">
        <f>IF(Paramétrage!AZ450&lt;&gt;0,Paramétrage!AZ450,"")</f>
        <v/>
      </c>
      <c r="L94" s="2" t="str">
        <f t="shared" si="43"/>
        <v/>
      </c>
      <c r="M94" s="2" t="str">
        <f t="shared" si="44"/>
        <v/>
      </c>
      <c r="N94" s="2" t="str">
        <f t="shared" si="45"/>
        <v/>
      </c>
      <c r="O94" s="2" t="str">
        <f>IF(J94&lt;&gt;"",Paramétrage!BA450,"")</f>
        <v/>
      </c>
      <c r="P94" s="2" t="str">
        <f t="shared" si="46"/>
        <v/>
      </c>
      <c r="Q94" s="6"/>
      <c r="R94" t="str">
        <f t="shared" si="47"/>
        <v/>
      </c>
      <c r="S94" s="25" t="str">
        <f>IF(J94&lt;&gt;"",Paramétrage!B$353*O94,"")</f>
        <v/>
      </c>
      <c r="T94" s="25" t="str">
        <f>IF(J94&lt;&gt;"",Paramétrage!D$222*Paramétrage!E$222*60/1000,"")</f>
        <v/>
      </c>
    </row>
    <row r="95" spans="1:20" x14ac:dyDescent="0.35">
      <c r="A95" s="490" t="str">
        <f t="shared" si="36"/>
        <v/>
      </c>
      <c r="B95" s="490" t="str">
        <f t="shared" si="37"/>
        <v/>
      </c>
      <c r="C95" s="490" t="str">
        <f t="shared" si="38"/>
        <v/>
      </c>
      <c r="D95" s="490" t="str">
        <f t="shared" si="39"/>
        <v/>
      </c>
      <c r="E95" s="490" t="str">
        <f t="shared" si="40"/>
        <v/>
      </c>
      <c r="F95" s="490" t="str">
        <f t="shared" si="41"/>
        <v/>
      </c>
      <c r="G95" s="199" t="str">
        <f>IF(Paramétrage!AY451&lt;&gt;0,Paramétrage!AW451,"")</f>
        <v/>
      </c>
      <c r="H95" s="2" t="str">
        <f>IF(Paramétrage!AY451&lt;&gt;0,Paramétrage!AX451,"")</f>
        <v/>
      </c>
      <c r="I95" s="2" t="str">
        <f t="shared" si="42"/>
        <v/>
      </c>
      <c r="J95" s="2" t="str">
        <f>IF(Paramétrage!AY451&lt;&gt;0,Paramétrage!AY451,"")</f>
        <v/>
      </c>
      <c r="K95" s="2" t="str">
        <f>IF(Paramétrage!AZ451&lt;&gt;0,Paramétrage!AZ451,"")</f>
        <v/>
      </c>
      <c r="L95" s="2" t="str">
        <f t="shared" si="43"/>
        <v/>
      </c>
      <c r="M95" s="2" t="str">
        <f t="shared" si="44"/>
        <v/>
      </c>
      <c r="N95" s="2" t="str">
        <f t="shared" si="45"/>
        <v/>
      </c>
      <c r="O95" s="2" t="str">
        <f>IF(J95&lt;&gt;"",Paramétrage!BA451,"")</f>
        <v/>
      </c>
      <c r="P95" s="2" t="str">
        <f t="shared" si="46"/>
        <v/>
      </c>
      <c r="Q95" s="6"/>
      <c r="R95" t="str">
        <f t="shared" si="47"/>
        <v/>
      </c>
      <c r="S95" s="25" t="str">
        <f>IF(J95&lt;&gt;"",Paramétrage!B$353*O95,"")</f>
        <v/>
      </c>
      <c r="T95" s="25" t="str">
        <f>IF(J95&lt;&gt;"",Paramétrage!D$222*Paramétrage!E$222*60/1000,"")</f>
        <v/>
      </c>
    </row>
    <row r="96" spans="1:20" x14ac:dyDescent="0.35">
      <c r="A96" s="490" t="str">
        <f t="shared" si="36"/>
        <v/>
      </c>
      <c r="B96" s="490" t="str">
        <f t="shared" si="37"/>
        <v/>
      </c>
      <c r="C96" s="490" t="str">
        <f t="shared" si="38"/>
        <v/>
      </c>
      <c r="D96" s="490" t="str">
        <f t="shared" si="39"/>
        <v/>
      </c>
      <c r="E96" s="490" t="str">
        <f t="shared" si="40"/>
        <v/>
      </c>
      <c r="F96" s="490" t="str">
        <f t="shared" si="41"/>
        <v/>
      </c>
      <c r="G96" s="199" t="str">
        <f>IF(Paramétrage!AY452&lt;&gt;0,Paramétrage!AW452,"")</f>
        <v/>
      </c>
      <c r="H96" s="2" t="str">
        <f>IF(Paramétrage!AY452&lt;&gt;0,Paramétrage!AX452,"")</f>
        <v/>
      </c>
      <c r="I96" s="2" t="str">
        <f t="shared" si="42"/>
        <v/>
      </c>
      <c r="J96" s="2" t="str">
        <f>IF(Paramétrage!AY452&lt;&gt;0,Paramétrage!AY452,"")</f>
        <v/>
      </c>
      <c r="K96" s="2" t="str">
        <f>IF(Paramétrage!AZ452&lt;&gt;0,Paramétrage!AZ452,"")</f>
        <v/>
      </c>
      <c r="L96" s="2" t="str">
        <f t="shared" si="43"/>
        <v/>
      </c>
      <c r="M96" s="2" t="str">
        <f t="shared" si="44"/>
        <v/>
      </c>
      <c r="N96" s="2" t="str">
        <f t="shared" si="45"/>
        <v/>
      </c>
      <c r="O96" s="2" t="str">
        <f>IF(J96&lt;&gt;"",Paramétrage!BA452,"")</f>
        <v/>
      </c>
      <c r="P96" s="2" t="str">
        <f t="shared" si="46"/>
        <v/>
      </c>
      <c r="Q96" s="6"/>
      <c r="R96" t="str">
        <f t="shared" si="47"/>
        <v/>
      </c>
      <c r="S96" s="25" t="str">
        <f>IF(J96&lt;&gt;"",Paramétrage!B$353*O96,"")</f>
        <v/>
      </c>
      <c r="T96" s="25" t="str">
        <f>IF(J96&lt;&gt;"",Paramétrage!D$222*Paramétrage!E$222*60/1000,"")</f>
        <v/>
      </c>
    </row>
    <row r="97" spans="1:20" x14ac:dyDescent="0.35">
      <c r="A97" s="490" t="str">
        <f t="shared" si="36"/>
        <v/>
      </c>
      <c r="B97" s="490" t="str">
        <f t="shared" si="37"/>
        <v/>
      </c>
      <c r="C97" s="490" t="str">
        <f t="shared" si="38"/>
        <v/>
      </c>
      <c r="D97" s="490" t="str">
        <f t="shared" si="39"/>
        <v/>
      </c>
      <c r="E97" s="490" t="str">
        <f t="shared" si="40"/>
        <v/>
      </c>
      <c r="F97" s="490" t="str">
        <f t="shared" si="41"/>
        <v/>
      </c>
      <c r="G97" s="199" t="str">
        <f>IF(Paramétrage!AY453&lt;&gt;0,Paramétrage!AW453,"")</f>
        <v/>
      </c>
      <c r="H97" s="2" t="str">
        <f>IF(Paramétrage!AY453&lt;&gt;0,Paramétrage!AX453,"")</f>
        <v/>
      </c>
      <c r="I97" s="2" t="str">
        <f t="shared" si="42"/>
        <v/>
      </c>
      <c r="J97" s="2" t="str">
        <f>IF(Paramétrage!AY453&lt;&gt;0,Paramétrage!AY453,"")</f>
        <v/>
      </c>
      <c r="K97" s="2" t="str">
        <f>IF(Paramétrage!AZ453&lt;&gt;0,Paramétrage!AZ453,"")</f>
        <v/>
      </c>
      <c r="L97" s="2" t="str">
        <f t="shared" si="43"/>
        <v/>
      </c>
      <c r="M97" s="2" t="str">
        <f t="shared" si="44"/>
        <v/>
      </c>
      <c r="N97" s="2" t="str">
        <f t="shared" si="45"/>
        <v/>
      </c>
      <c r="O97" s="2" t="str">
        <f>IF(J97&lt;&gt;"",Paramétrage!BA453,"")</f>
        <v/>
      </c>
      <c r="P97" s="2" t="str">
        <f t="shared" si="46"/>
        <v/>
      </c>
      <c r="Q97" s="6"/>
      <c r="R97" t="str">
        <f t="shared" si="47"/>
        <v/>
      </c>
      <c r="S97" s="25" t="str">
        <f>IF(J97&lt;&gt;"",Paramétrage!B$353*O97,"")</f>
        <v/>
      </c>
      <c r="T97" s="25" t="str">
        <f>IF(J97&lt;&gt;"",Paramétrage!D$222*Paramétrage!E$222*60/1000,"")</f>
        <v/>
      </c>
    </row>
    <row r="98" spans="1:20" x14ac:dyDescent="0.35">
      <c r="A98" s="490" t="str">
        <f t="shared" si="36"/>
        <v/>
      </c>
      <c r="B98" s="490" t="str">
        <f t="shared" si="37"/>
        <v/>
      </c>
      <c r="C98" s="490" t="str">
        <f t="shared" si="38"/>
        <v/>
      </c>
      <c r="D98" s="490" t="str">
        <f t="shared" si="39"/>
        <v/>
      </c>
      <c r="E98" s="490" t="str">
        <f t="shared" si="40"/>
        <v/>
      </c>
      <c r="F98" s="490" t="str">
        <f t="shared" si="41"/>
        <v/>
      </c>
      <c r="G98" s="199" t="str">
        <f>IF(Paramétrage!AY454&lt;&gt;0,Paramétrage!AW454,"")</f>
        <v/>
      </c>
      <c r="H98" s="2" t="str">
        <f>IF(Paramétrage!AY454&lt;&gt;0,Paramétrage!AX454,"")</f>
        <v/>
      </c>
      <c r="I98" s="2" t="str">
        <f t="shared" si="42"/>
        <v/>
      </c>
      <c r="J98" s="2" t="str">
        <f>IF(Paramétrage!AY454&lt;&gt;0,Paramétrage!AY454,"")</f>
        <v/>
      </c>
      <c r="K98" s="2" t="str">
        <f>IF(Paramétrage!AZ454&lt;&gt;0,Paramétrage!AZ454,"")</f>
        <v/>
      </c>
      <c r="L98" s="2" t="str">
        <f t="shared" si="43"/>
        <v/>
      </c>
      <c r="M98" s="2" t="str">
        <f t="shared" si="44"/>
        <v/>
      </c>
      <c r="N98" s="2" t="str">
        <f t="shared" si="45"/>
        <v/>
      </c>
      <c r="O98" s="2" t="str">
        <f>IF(J98&lt;&gt;"",Paramétrage!BA454,"")</f>
        <v/>
      </c>
      <c r="P98" s="2" t="str">
        <f t="shared" si="46"/>
        <v/>
      </c>
      <c r="Q98" s="6"/>
      <c r="R98" t="str">
        <f t="shared" si="47"/>
        <v/>
      </c>
      <c r="S98" s="25" t="str">
        <f>IF(J98&lt;&gt;"",Paramétrage!B$353*O98,"")</f>
        <v/>
      </c>
      <c r="T98" s="25" t="str">
        <f>IF(J98&lt;&gt;"",Paramétrage!D$222*Paramétrage!E$222*60/1000,"")</f>
        <v/>
      </c>
    </row>
    <row r="99" spans="1:20" x14ac:dyDescent="0.35">
      <c r="A99" s="490" t="str">
        <f t="shared" si="36"/>
        <v/>
      </c>
      <c r="B99" s="490" t="str">
        <f t="shared" si="37"/>
        <v/>
      </c>
      <c r="C99" s="490" t="str">
        <f t="shared" si="38"/>
        <v/>
      </c>
      <c r="D99" s="490" t="str">
        <f t="shared" si="39"/>
        <v/>
      </c>
      <c r="E99" s="490" t="str">
        <f t="shared" si="40"/>
        <v/>
      </c>
      <c r="F99" s="490" t="str">
        <f t="shared" si="41"/>
        <v/>
      </c>
      <c r="G99" s="199" t="str">
        <f>IF(Paramétrage!AY455&lt;&gt;0,Paramétrage!AW455,"")</f>
        <v/>
      </c>
      <c r="H99" s="2" t="str">
        <f>IF(Paramétrage!AY455&lt;&gt;0,Paramétrage!AX455,"")</f>
        <v/>
      </c>
      <c r="I99" s="2" t="str">
        <f t="shared" si="42"/>
        <v/>
      </c>
      <c r="J99" s="2" t="str">
        <f>IF(Paramétrage!AY455&lt;&gt;0,Paramétrage!AY455,"")</f>
        <v/>
      </c>
      <c r="K99" s="2" t="str">
        <f>IF(Paramétrage!AZ455&lt;&gt;0,Paramétrage!AZ455,"")</f>
        <v/>
      </c>
      <c r="L99" s="2" t="str">
        <f t="shared" si="43"/>
        <v/>
      </c>
      <c r="M99" s="2" t="str">
        <f t="shared" si="44"/>
        <v/>
      </c>
      <c r="N99" s="2" t="str">
        <f t="shared" si="45"/>
        <v/>
      </c>
      <c r="O99" s="2" t="str">
        <f>IF(J99&lt;&gt;"",Paramétrage!BA455,"")</f>
        <v/>
      </c>
      <c r="P99" s="2" t="str">
        <f t="shared" si="46"/>
        <v/>
      </c>
      <c r="Q99" s="6"/>
      <c r="R99" t="str">
        <f t="shared" si="47"/>
        <v/>
      </c>
      <c r="S99" s="25" t="str">
        <f>IF(J99&lt;&gt;"",Paramétrage!B$353*O99,"")</f>
        <v/>
      </c>
      <c r="T99" s="25" t="str">
        <f>IF(J99&lt;&gt;"",Paramétrage!D$222*Paramétrage!E$222*60/1000,"")</f>
        <v/>
      </c>
    </row>
    <row r="100" spans="1:20" x14ac:dyDescent="0.35">
      <c r="A100" s="490" t="str">
        <f t="shared" si="36"/>
        <v/>
      </c>
      <c r="B100" s="490" t="str">
        <f t="shared" si="37"/>
        <v/>
      </c>
      <c r="C100" s="490" t="str">
        <f t="shared" si="38"/>
        <v/>
      </c>
      <c r="D100" s="490" t="str">
        <f t="shared" si="39"/>
        <v/>
      </c>
      <c r="E100" s="490" t="str">
        <f t="shared" si="40"/>
        <v/>
      </c>
      <c r="F100" s="490" t="str">
        <f t="shared" si="41"/>
        <v/>
      </c>
      <c r="G100" s="199" t="str">
        <f>IF(Paramétrage!AY456&lt;&gt;0,Paramétrage!AW456,"")</f>
        <v/>
      </c>
      <c r="H100" s="2" t="str">
        <f>IF(Paramétrage!AY456&lt;&gt;0,Paramétrage!AX456,"")</f>
        <v/>
      </c>
      <c r="I100" s="2" t="str">
        <f t="shared" si="42"/>
        <v/>
      </c>
      <c r="J100" s="2" t="str">
        <f>IF(Paramétrage!AY456&lt;&gt;0,Paramétrage!AY456,"")</f>
        <v/>
      </c>
      <c r="K100" s="2" t="str">
        <f>IF(Paramétrage!AZ456&lt;&gt;0,Paramétrage!AZ456,"")</f>
        <v/>
      </c>
      <c r="L100" s="2" t="str">
        <f t="shared" si="43"/>
        <v/>
      </c>
      <c r="M100" s="2" t="str">
        <f t="shared" si="44"/>
        <v/>
      </c>
      <c r="N100" s="2" t="str">
        <f t="shared" si="45"/>
        <v/>
      </c>
      <c r="O100" s="2" t="str">
        <f>IF(J100&lt;&gt;"",Paramétrage!BA456,"")</f>
        <v/>
      </c>
      <c r="P100" s="2" t="str">
        <f t="shared" si="46"/>
        <v/>
      </c>
      <c r="Q100" s="6"/>
      <c r="R100" t="str">
        <f t="shared" si="47"/>
        <v/>
      </c>
      <c r="S100" s="25" t="str">
        <f>IF(J100&lt;&gt;"",Paramétrage!B$353*O100,"")</f>
        <v/>
      </c>
      <c r="T100" s="25" t="str">
        <f>IF(J100&lt;&gt;"",Paramétrage!D$222*Paramétrage!E$222*60/1000,"")</f>
        <v/>
      </c>
    </row>
    <row r="101" spans="1:20" x14ac:dyDescent="0.35">
      <c r="A101" s="490" t="str">
        <f t="shared" si="36"/>
        <v/>
      </c>
      <c r="B101" s="490" t="str">
        <f t="shared" si="37"/>
        <v/>
      </c>
      <c r="C101" s="490" t="str">
        <f t="shared" si="38"/>
        <v/>
      </c>
      <c r="D101" s="490" t="str">
        <f t="shared" si="39"/>
        <v/>
      </c>
      <c r="E101" s="490" t="str">
        <f t="shared" si="40"/>
        <v/>
      </c>
      <c r="F101" s="490" t="str">
        <f t="shared" si="41"/>
        <v/>
      </c>
      <c r="G101" s="199" t="str">
        <f>IF(Paramétrage!AY457&lt;&gt;0,Paramétrage!AW457,"")</f>
        <v/>
      </c>
      <c r="H101" s="2" t="str">
        <f>IF(Paramétrage!AY457&lt;&gt;0,Paramétrage!AX457,"")</f>
        <v/>
      </c>
      <c r="I101" s="2" t="str">
        <f t="shared" si="42"/>
        <v/>
      </c>
      <c r="J101" s="2" t="str">
        <f>IF(Paramétrage!AY457&lt;&gt;0,Paramétrage!AY457,"")</f>
        <v/>
      </c>
      <c r="K101" s="2" t="str">
        <f>IF(Paramétrage!AZ457&lt;&gt;0,Paramétrage!AZ457,"")</f>
        <v/>
      </c>
      <c r="L101" s="2" t="str">
        <f t="shared" si="43"/>
        <v/>
      </c>
      <c r="M101" s="2" t="str">
        <f t="shared" si="44"/>
        <v/>
      </c>
      <c r="N101" s="2" t="str">
        <f t="shared" si="45"/>
        <v/>
      </c>
      <c r="O101" s="2" t="str">
        <f>IF(J101&lt;&gt;"",Paramétrage!BA457,"")</f>
        <v/>
      </c>
      <c r="P101" s="2" t="str">
        <f t="shared" si="46"/>
        <v/>
      </c>
      <c r="Q101" s="6"/>
      <c r="R101" t="str">
        <f t="shared" si="47"/>
        <v/>
      </c>
      <c r="S101" s="25" t="str">
        <f>IF(J101&lt;&gt;"",Paramétrage!B$353*O101,"")</f>
        <v/>
      </c>
      <c r="T101" s="25" t="str">
        <f>IF(J101&lt;&gt;"",Paramétrage!D$222*Paramétrage!E$222*60/1000,"")</f>
        <v/>
      </c>
    </row>
    <row r="102" spans="1:20" x14ac:dyDescent="0.35">
      <c r="A102" s="490" t="str">
        <f t="shared" si="36"/>
        <v/>
      </c>
      <c r="B102" s="490" t="str">
        <f t="shared" si="37"/>
        <v/>
      </c>
      <c r="C102" s="490" t="str">
        <f t="shared" si="38"/>
        <v/>
      </c>
      <c r="D102" s="490" t="str">
        <f t="shared" si="39"/>
        <v/>
      </c>
      <c r="E102" s="490" t="str">
        <f t="shared" si="40"/>
        <v/>
      </c>
      <c r="F102" s="490" t="str">
        <f t="shared" si="41"/>
        <v/>
      </c>
      <c r="G102" s="199" t="str">
        <f>IF(Paramétrage!AY458&lt;&gt;0,Paramétrage!AW458,"")</f>
        <v/>
      </c>
      <c r="H102" s="2" t="str">
        <f>IF(Paramétrage!AY458&lt;&gt;0,Paramétrage!AX458,"")</f>
        <v/>
      </c>
      <c r="I102" s="2" t="str">
        <f t="shared" si="42"/>
        <v/>
      </c>
      <c r="J102" s="2" t="str">
        <f>IF(Paramétrage!AY458&lt;&gt;0,Paramétrage!AY458,"")</f>
        <v/>
      </c>
      <c r="K102" s="2" t="str">
        <f>IF(Paramétrage!AZ458&lt;&gt;0,Paramétrage!AZ458,"")</f>
        <v/>
      </c>
      <c r="L102" s="2" t="str">
        <f t="shared" si="43"/>
        <v/>
      </c>
      <c r="M102" s="2" t="str">
        <f t="shared" si="44"/>
        <v/>
      </c>
      <c r="N102" s="2" t="str">
        <f t="shared" si="45"/>
        <v/>
      </c>
      <c r="O102" s="2" t="str">
        <f>IF(J102&lt;&gt;"",Paramétrage!BA458,"")</f>
        <v/>
      </c>
      <c r="P102" s="2" t="str">
        <f t="shared" si="46"/>
        <v/>
      </c>
      <c r="Q102" s="6"/>
      <c r="R102" t="str">
        <f t="shared" si="47"/>
        <v/>
      </c>
      <c r="S102" s="25" t="str">
        <f>IF(J102&lt;&gt;"",Paramétrage!B$353*O102,"")</f>
        <v/>
      </c>
      <c r="T102" s="25" t="str">
        <f>IF(J102&lt;&gt;"",Paramétrage!D$222*Paramétrage!E$222*60/1000,"")</f>
        <v/>
      </c>
    </row>
    <row r="103" spans="1:20" x14ac:dyDescent="0.35">
      <c r="A103" s="490" t="str">
        <f t="shared" si="36"/>
        <v/>
      </c>
      <c r="B103" s="490" t="str">
        <f t="shared" si="37"/>
        <v/>
      </c>
      <c r="C103" s="490" t="str">
        <f t="shared" si="38"/>
        <v/>
      </c>
      <c r="D103" s="490" t="str">
        <f t="shared" si="39"/>
        <v/>
      </c>
      <c r="E103" s="490" t="str">
        <f t="shared" si="40"/>
        <v/>
      </c>
      <c r="F103" s="490" t="str">
        <f t="shared" si="41"/>
        <v/>
      </c>
      <c r="G103" s="199" t="str">
        <f>IF(Paramétrage!AY459&lt;&gt;0,Paramétrage!AW459,"")</f>
        <v/>
      </c>
      <c r="H103" s="2" t="str">
        <f>IF(Paramétrage!AY459&lt;&gt;0,Paramétrage!AX459,"")</f>
        <v/>
      </c>
      <c r="I103" s="2" t="str">
        <f t="shared" si="42"/>
        <v/>
      </c>
      <c r="J103" s="2" t="str">
        <f>IF(Paramétrage!AY459&lt;&gt;0,Paramétrage!AY459,"")</f>
        <v/>
      </c>
      <c r="K103" s="2" t="str">
        <f>IF(Paramétrage!AZ459&lt;&gt;0,Paramétrage!AZ459,"")</f>
        <v/>
      </c>
      <c r="L103" s="2" t="str">
        <f t="shared" si="43"/>
        <v/>
      </c>
      <c r="M103" s="2" t="str">
        <f t="shared" si="44"/>
        <v/>
      </c>
      <c r="N103" s="2" t="str">
        <f t="shared" si="45"/>
        <v/>
      </c>
      <c r="O103" s="2" t="str">
        <f>IF(J103&lt;&gt;"",Paramétrage!BA459,"")</f>
        <v/>
      </c>
      <c r="P103" s="2" t="str">
        <f t="shared" si="46"/>
        <v/>
      </c>
      <c r="Q103" s="6"/>
      <c r="R103" t="str">
        <f t="shared" si="47"/>
        <v/>
      </c>
      <c r="S103" s="25" t="str">
        <f>IF(J103&lt;&gt;"",Paramétrage!B$353*O103,"")</f>
        <v/>
      </c>
      <c r="T103" s="25" t="str">
        <f>IF(J103&lt;&gt;"",Paramétrage!D$222*Paramétrage!E$222*60/1000,"")</f>
        <v/>
      </c>
    </row>
    <row r="104" spans="1:20" x14ac:dyDescent="0.35">
      <c r="A104" s="490" t="str">
        <f t="shared" si="36"/>
        <v/>
      </c>
      <c r="B104" s="490" t="str">
        <f t="shared" si="37"/>
        <v/>
      </c>
      <c r="C104" s="490" t="str">
        <f t="shared" si="38"/>
        <v/>
      </c>
      <c r="D104" s="490" t="str">
        <f t="shared" si="39"/>
        <v/>
      </c>
      <c r="E104" s="490" t="str">
        <f t="shared" si="40"/>
        <v/>
      </c>
      <c r="F104" s="490" t="str">
        <f t="shared" si="41"/>
        <v/>
      </c>
      <c r="G104" s="199" t="str">
        <f>IF(Paramétrage!AY460&lt;&gt;0,Paramétrage!AW460,"")</f>
        <v/>
      </c>
      <c r="H104" s="2" t="str">
        <f>IF(Paramétrage!AY460&lt;&gt;0,Paramétrage!AX460,"")</f>
        <v/>
      </c>
      <c r="I104" s="2" t="str">
        <f t="shared" si="42"/>
        <v/>
      </c>
      <c r="J104" s="2" t="str">
        <f>IF(Paramétrage!AY460&lt;&gt;0,Paramétrage!AY460,"")</f>
        <v/>
      </c>
      <c r="K104" s="2" t="str">
        <f>IF(Paramétrage!AZ460&lt;&gt;0,Paramétrage!AZ460,"")</f>
        <v/>
      </c>
      <c r="L104" s="2" t="str">
        <f t="shared" si="43"/>
        <v/>
      </c>
      <c r="M104" s="2" t="str">
        <f t="shared" si="44"/>
        <v/>
      </c>
      <c r="N104" s="2" t="str">
        <f t="shared" si="45"/>
        <v/>
      </c>
      <c r="O104" s="2" t="str">
        <f>IF(J104&lt;&gt;"",Paramétrage!BA460,"")</f>
        <v/>
      </c>
      <c r="P104" s="2" t="str">
        <f t="shared" si="46"/>
        <v/>
      </c>
      <c r="Q104" s="6"/>
      <c r="R104" t="str">
        <f t="shared" si="47"/>
        <v/>
      </c>
      <c r="S104" s="25" t="str">
        <f>IF(J104&lt;&gt;"",Paramétrage!B$353*O104,"")</f>
        <v/>
      </c>
      <c r="T104" s="25" t="str">
        <f>IF(J104&lt;&gt;"",Paramétrage!D$222*Paramétrage!E$222*60/1000,"")</f>
        <v/>
      </c>
    </row>
    <row r="105" spans="1:20" x14ac:dyDescent="0.35">
      <c r="A105" s="490" t="str">
        <f t="shared" si="36"/>
        <v/>
      </c>
      <c r="B105" s="490" t="str">
        <f t="shared" si="37"/>
        <v/>
      </c>
      <c r="C105" s="490" t="str">
        <f t="shared" si="38"/>
        <v/>
      </c>
      <c r="D105" s="490" t="str">
        <f t="shared" si="39"/>
        <v/>
      </c>
      <c r="E105" s="490" t="str">
        <f t="shared" si="40"/>
        <v/>
      </c>
      <c r="F105" s="490" t="str">
        <f t="shared" si="41"/>
        <v/>
      </c>
      <c r="G105" s="199" t="str">
        <f>IF(Paramétrage!AY461&lt;&gt;0,Paramétrage!AW461,"")</f>
        <v/>
      </c>
      <c r="H105" s="2" t="str">
        <f>IF(Paramétrage!AY461&lt;&gt;0,Paramétrage!AX461,"")</f>
        <v/>
      </c>
      <c r="I105" s="2" t="str">
        <f t="shared" si="42"/>
        <v/>
      </c>
      <c r="J105" s="2" t="str">
        <f>IF(Paramétrage!AY461&lt;&gt;0,Paramétrage!AY461,"")</f>
        <v/>
      </c>
      <c r="K105" s="2" t="str">
        <f>IF(Paramétrage!AZ461&lt;&gt;0,Paramétrage!AZ461,"")</f>
        <v/>
      </c>
      <c r="L105" s="2" t="str">
        <f t="shared" si="43"/>
        <v/>
      </c>
      <c r="M105" s="2" t="str">
        <f t="shared" si="44"/>
        <v/>
      </c>
      <c r="N105" s="2" t="str">
        <f t="shared" si="45"/>
        <v/>
      </c>
      <c r="O105" s="2" t="str">
        <f>IF(J105&lt;&gt;"",Paramétrage!BA461,"")</f>
        <v/>
      </c>
      <c r="P105" s="2" t="str">
        <f t="shared" si="46"/>
        <v/>
      </c>
      <c r="Q105" s="6"/>
      <c r="R105" t="str">
        <f t="shared" si="47"/>
        <v/>
      </c>
      <c r="S105" s="25" t="str">
        <f>IF(J105&lt;&gt;"",Paramétrage!B$353*O105,"")</f>
        <v/>
      </c>
      <c r="T105" s="25" t="str">
        <f>IF(J105&lt;&gt;"",Paramétrage!D$222*Paramétrage!E$222*60/1000,"")</f>
        <v/>
      </c>
    </row>
    <row r="106" spans="1:20" x14ac:dyDescent="0.35">
      <c r="A106" s="490" t="str">
        <f t="shared" si="36"/>
        <v/>
      </c>
      <c r="B106" s="490" t="str">
        <f t="shared" si="37"/>
        <v/>
      </c>
      <c r="C106" s="490" t="str">
        <f t="shared" si="38"/>
        <v/>
      </c>
      <c r="D106" s="490" t="str">
        <f t="shared" si="39"/>
        <v/>
      </c>
      <c r="E106" s="490" t="str">
        <f t="shared" si="40"/>
        <v/>
      </c>
      <c r="F106" s="490" t="str">
        <f t="shared" si="41"/>
        <v/>
      </c>
      <c r="G106" s="199" t="str">
        <f>IF(Paramétrage!AY462&lt;&gt;0,Paramétrage!AW462,"")</f>
        <v/>
      </c>
      <c r="H106" s="2" t="str">
        <f>IF(Paramétrage!AY462&lt;&gt;0,Paramétrage!AX462,"")</f>
        <v/>
      </c>
      <c r="I106" s="2" t="str">
        <f t="shared" si="42"/>
        <v/>
      </c>
      <c r="J106" s="2" t="str">
        <f>IF(Paramétrage!AY462&lt;&gt;0,Paramétrage!AY462,"")</f>
        <v/>
      </c>
      <c r="K106" s="2" t="str">
        <f>IF(Paramétrage!AZ462&lt;&gt;0,Paramétrage!AZ462,"")</f>
        <v/>
      </c>
      <c r="L106" s="2" t="str">
        <f t="shared" si="43"/>
        <v/>
      </c>
      <c r="M106" s="2" t="str">
        <f t="shared" si="44"/>
        <v/>
      </c>
      <c r="N106" s="2" t="str">
        <f t="shared" si="45"/>
        <v/>
      </c>
      <c r="O106" s="2" t="str">
        <f>IF(J106&lt;&gt;"",Paramétrage!BA462,"")</f>
        <v/>
      </c>
      <c r="P106" s="2" t="str">
        <f t="shared" si="46"/>
        <v/>
      </c>
      <c r="Q106" s="6"/>
      <c r="R106" t="str">
        <f t="shared" si="47"/>
        <v/>
      </c>
      <c r="S106" s="25" t="str">
        <f>IF(J106&lt;&gt;"",Paramétrage!B$353*O106,"")</f>
        <v/>
      </c>
      <c r="T106" s="25" t="str">
        <f>IF(J106&lt;&gt;"",Paramétrage!D$222*Paramétrage!E$222*60/1000,"")</f>
        <v/>
      </c>
    </row>
    <row r="107" spans="1:20" x14ac:dyDescent="0.35">
      <c r="A107" s="490" t="str">
        <f t="shared" si="36"/>
        <v/>
      </c>
      <c r="B107" s="490" t="str">
        <f t="shared" si="37"/>
        <v/>
      </c>
      <c r="C107" s="490" t="str">
        <f t="shared" si="38"/>
        <v/>
      </c>
      <c r="D107" s="490" t="str">
        <f t="shared" si="39"/>
        <v/>
      </c>
      <c r="E107" s="490" t="str">
        <f t="shared" si="40"/>
        <v/>
      </c>
      <c r="F107" s="490" t="str">
        <f t="shared" si="41"/>
        <v/>
      </c>
      <c r="G107" s="199" t="str">
        <f>IF(Paramétrage!AY463&lt;&gt;0,Paramétrage!AW463,"")</f>
        <v/>
      </c>
      <c r="H107" s="2" t="str">
        <f>IF(Paramétrage!AY463&lt;&gt;0,Paramétrage!AX463,"")</f>
        <v/>
      </c>
      <c r="I107" s="2" t="str">
        <f t="shared" si="42"/>
        <v/>
      </c>
      <c r="J107" s="2" t="str">
        <f>IF(Paramétrage!AY463&lt;&gt;0,Paramétrage!AY463,"")</f>
        <v/>
      </c>
      <c r="K107" s="2" t="str">
        <f>IF(Paramétrage!AZ463&lt;&gt;0,Paramétrage!AZ463,"")</f>
        <v/>
      </c>
      <c r="L107" s="2" t="str">
        <f t="shared" si="43"/>
        <v/>
      </c>
      <c r="M107" s="2" t="str">
        <f t="shared" si="44"/>
        <v/>
      </c>
      <c r="N107" s="2" t="str">
        <f t="shared" si="45"/>
        <v/>
      </c>
      <c r="O107" s="2" t="str">
        <f>IF(J107&lt;&gt;"",Paramétrage!BA463,"")</f>
        <v/>
      </c>
      <c r="P107" s="2" t="str">
        <f t="shared" si="46"/>
        <v/>
      </c>
      <c r="Q107" s="6"/>
      <c r="R107" t="str">
        <f t="shared" si="47"/>
        <v/>
      </c>
      <c r="S107" s="25" t="str">
        <f>IF(J107&lt;&gt;"",Paramétrage!B$353*O107,"")</f>
        <v/>
      </c>
      <c r="T107" s="25" t="str">
        <f>IF(J107&lt;&gt;"",Paramétrage!D$222*Paramétrage!E$222*60/1000,"")</f>
        <v/>
      </c>
    </row>
    <row r="108" spans="1:20" x14ac:dyDescent="0.35">
      <c r="A108" s="490" t="str">
        <f t="shared" si="36"/>
        <v/>
      </c>
      <c r="B108" s="490" t="str">
        <f t="shared" si="37"/>
        <v/>
      </c>
      <c r="C108" s="490" t="str">
        <f t="shared" si="38"/>
        <v/>
      </c>
      <c r="D108" s="490" t="str">
        <f t="shared" si="39"/>
        <v/>
      </c>
      <c r="E108" s="490" t="str">
        <f t="shared" si="40"/>
        <v/>
      </c>
      <c r="F108" s="490" t="str">
        <f t="shared" si="41"/>
        <v/>
      </c>
      <c r="G108" s="199" t="str">
        <f>IF(Paramétrage!AY464&lt;&gt;0,Paramétrage!AW464,"")</f>
        <v/>
      </c>
      <c r="H108" s="2" t="str">
        <f>IF(Paramétrage!AY464&lt;&gt;0,Paramétrage!AX464,"")</f>
        <v/>
      </c>
      <c r="I108" s="2" t="str">
        <f t="shared" si="42"/>
        <v/>
      </c>
      <c r="J108" s="2" t="str">
        <f>IF(Paramétrage!AY464&lt;&gt;0,Paramétrage!AY464,"")</f>
        <v/>
      </c>
      <c r="K108" s="2" t="str">
        <f>IF(Paramétrage!AZ464&lt;&gt;0,Paramétrage!AZ464,"")</f>
        <v/>
      </c>
      <c r="L108" s="2" t="str">
        <f t="shared" si="43"/>
        <v/>
      </c>
      <c r="M108" s="2" t="str">
        <f t="shared" si="44"/>
        <v/>
      </c>
      <c r="N108" s="2" t="str">
        <f t="shared" si="45"/>
        <v/>
      </c>
      <c r="O108" s="2" t="str">
        <f>IF(J108&lt;&gt;"",Paramétrage!BA464,"")</f>
        <v/>
      </c>
      <c r="P108" s="2" t="str">
        <f t="shared" si="46"/>
        <v/>
      </c>
      <c r="Q108" s="6"/>
      <c r="R108" t="str">
        <f t="shared" si="47"/>
        <v/>
      </c>
      <c r="S108" s="25" t="str">
        <f>IF(J108&lt;&gt;"",Paramétrage!B$353*O108,"")</f>
        <v/>
      </c>
      <c r="T108" s="25" t="str">
        <f>IF(J108&lt;&gt;"",Paramétrage!D$222*Paramétrage!E$222*60/1000,"")</f>
        <v/>
      </c>
    </row>
    <row r="109" spans="1:20" x14ac:dyDescent="0.35">
      <c r="A109" s="490" t="str">
        <f t="shared" si="36"/>
        <v/>
      </c>
      <c r="B109" s="490" t="str">
        <f t="shared" si="37"/>
        <v/>
      </c>
      <c r="C109" s="490" t="str">
        <f t="shared" si="38"/>
        <v/>
      </c>
      <c r="D109" s="490" t="str">
        <f t="shared" si="39"/>
        <v/>
      </c>
      <c r="E109" s="490" t="str">
        <f t="shared" si="40"/>
        <v/>
      </c>
      <c r="F109" s="490" t="str">
        <f t="shared" si="41"/>
        <v/>
      </c>
      <c r="G109" s="199" t="str">
        <f>IF(Paramétrage!AY465&lt;&gt;0,Paramétrage!AW465,"")</f>
        <v/>
      </c>
      <c r="H109" s="2" t="str">
        <f>IF(Paramétrage!AY465&lt;&gt;0,Paramétrage!AX465,"")</f>
        <v/>
      </c>
      <c r="I109" s="2" t="str">
        <f t="shared" si="42"/>
        <v/>
      </c>
      <c r="J109" s="2" t="str">
        <f>IF(Paramétrage!AY465&lt;&gt;0,Paramétrage!AY465,"")</f>
        <v/>
      </c>
      <c r="K109" s="2" t="str">
        <f>IF(Paramétrage!AZ465&lt;&gt;0,Paramétrage!AZ465,"")</f>
        <v/>
      </c>
      <c r="L109" s="2" t="str">
        <f t="shared" si="43"/>
        <v/>
      </c>
      <c r="M109" s="2" t="str">
        <f t="shared" si="44"/>
        <v/>
      </c>
      <c r="N109" s="2" t="str">
        <f t="shared" si="45"/>
        <v/>
      </c>
      <c r="O109" s="2" t="str">
        <f>IF(J109&lt;&gt;"",Paramétrage!BA465,"")</f>
        <v/>
      </c>
      <c r="P109" s="2" t="str">
        <f t="shared" si="46"/>
        <v/>
      </c>
      <c r="Q109" s="6"/>
      <c r="R109" t="str">
        <f t="shared" si="47"/>
        <v/>
      </c>
      <c r="S109" s="25" t="str">
        <f>IF(J109&lt;&gt;"",Paramétrage!B$353*O109,"")</f>
        <v/>
      </c>
      <c r="T109" s="25" t="str">
        <f>IF(J109&lt;&gt;"",Paramétrage!D$222*Paramétrage!E$222*60/1000,"")</f>
        <v/>
      </c>
    </row>
    <row r="110" spans="1:20" x14ac:dyDescent="0.35">
      <c r="A110" s="490" t="str">
        <f t="shared" si="36"/>
        <v/>
      </c>
      <c r="B110" s="490" t="str">
        <f t="shared" si="37"/>
        <v/>
      </c>
      <c r="C110" s="490" t="str">
        <f t="shared" si="38"/>
        <v/>
      </c>
      <c r="D110" s="490" t="str">
        <f t="shared" si="39"/>
        <v/>
      </c>
      <c r="E110" s="490" t="str">
        <f t="shared" si="40"/>
        <v/>
      </c>
      <c r="F110" s="490" t="str">
        <f t="shared" si="41"/>
        <v/>
      </c>
      <c r="G110" s="199" t="str">
        <f>IF(Paramétrage!AY466&lt;&gt;0,Paramétrage!AW466,"")</f>
        <v/>
      </c>
      <c r="H110" s="2" t="str">
        <f>IF(Paramétrage!AY466&lt;&gt;0,Paramétrage!AX466,"")</f>
        <v/>
      </c>
      <c r="I110" s="2" t="str">
        <f t="shared" si="42"/>
        <v/>
      </c>
      <c r="J110" s="2" t="str">
        <f>IF(Paramétrage!AY466&lt;&gt;0,Paramétrage!AY466,"")</f>
        <v/>
      </c>
      <c r="K110" s="2" t="str">
        <f>IF(Paramétrage!AZ466&lt;&gt;0,Paramétrage!AZ466,"")</f>
        <v/>
      </c>
      <c r="L110" s="2" t="str">
        <f t="shared" si="43"/>
        <v/>
      </c>
      <c r="M110" s="2" t="str">
        <f t="shared" si="44"/>
        <v/>
      </c>
      <c r="N110" s="2" t="str">
        <f t="shared" si="45"/>
        <v/>
      </c>
      <c r="O110" s="2" t="str">
        <f>IF(J110&lt;&gt;"",Paramétrage!BA466,"")</f>
        <v/>
      </c>
      <c r="P110" s="2" t="str">
        <f t="shared" si="46"/>
        <v/>
      </c>
      <c r="Q110" s="6"/>
      <c r="R110" t="str">
        <f t="shared" si="47"/>
        <v/>
      </c>
      <c r="S110" s="25" t="str">
        <f>IF(J110&lt;&gt;"",Paramétrage!B$353*O110,"")</f>
        <v/>
      </c>
      <c r="T110" s="25" t="str">
        <f>IF(J110&lt;&gt;"",Paramétrage!D$222*Paramétrage!E$222*60/1000,"")</f>
        <v/>
      </c>
    </row>
    <row r="111" spans="1:20" x14ac:dyDescent="0.35">
      <c r="A111" s="490" t="str">
        <f t="shared" si="36"/>
        <v/>
      </c>
      <c r="B111" s="490" t="str">
        <f t="shared" si="37"/>
        <v/>
      </c>
      <c r="C111" s="490" t="str">
        <f t="shared" si="38"/>
        <v/>
      </c>
      <c r="D111" s="490" t="str">
        <f t="shared" si="39"/>
        <v/>
      </c>
      <c r="E111" s="490" t="str">
        <f t="shared" si="40"/>
        <v/>
      </c>
      <c r="F111" s="490" t="str">
        <f t="shared" si="41"/>
        <v/>
      </c>
      <c r="G111" s="199" t="str">
        <f>IF(Paramétrage!AY467&lt;&gt;0,Paramétrage!AW467,"")</f>
        <v/>
      </c>
      <c r="H111" s="2" t="str">
        <f>IF(Paramétrage!AY467&lt;&gt;0,Paramétrage!AX467,"")</f>
        <v/>
      </c>
      <c r="I111" s="2" t="str">
        <f t="shared" si="42"/>
        <v/>
      </c>
      <c r="J111" s="2" t="str">
        <f>IF(Paramétrage!AY467&lt;&gt;0,Paramétrage!AY467,"")</f>
        <v/>
      </c>
      <c r="K111" s="2" t="str">
        <f>IF(Paramétrage!AZ467&lt;&gt;0,Paramétrage!AZ467,"")</f>
        <v/>
      </c>
      <c r="L111" s="2" t="str">
        <f t="shared" si="43"/>
        <v/>
      </c>
      <c r="M111" s="2" t="str">
        <f t="shared" si="44"/>
        <v/>
      </c>
      <c r="N111" s="2" t="str">
        <f t="shared" si="45"/>
        <v/>
      </c>
      <c r="O111" s="2" t="str">
        <f>IF(J111&lt;&gt;"",Paramétrage!BA467,"")</f>
        <v/>
      </c>
      <c r="P111" s="2" t="str">
        <f t="shared" si="46"/>
        <v/>
      </c>
      <c r="Q111" s="6"/>
      <c r="R111" t="str">
        <f t="shared" si="47"/>
        <v/>
      </c>
      <c r="S111" s="25" t="str">
        <f>IF(J111&lt;&gt;"",Paramétrage!B$353*O111,"")</f>
        <v/>
      </c>
      <c r="T111" s="25" t="str">
        <f>IF(J111&lt;&gt;"",Paramétrage!D$222*Paramétrage!E$222*60/1000,"")</f>
        <v/>
      </c>
    </row>
    <row r="112" spans="1:20" x14ac:dyDescent="0.35">
      <c r="A112" s="490" t="str">
        <f t="shared" si="36"/>
        <v/>
      </c>
      <c r="B112" s="490" t="str">
        <f t="shared" si="37"/>
        <v/>
      </c>
      <c r="C112" s="490" t="str">
        <f t="shared" si="38"/>
        <v/>
      </c>
      <c r="D112" s="490" t="str">
        <f t="shared" si="39"/>
        <v/>
      </c>
      <c r="E112" s="490" t="str">
        <f t="shared" si="40"/>
        <v/>
      </c>
      <c r="F112" s="490" t="str">
        <f t="shared" si="41"/>
        <v/>
      </c>
      <c r="G112" s="199" t="str">
        <f>IF(Paramétrage!AY468&lt;&gt;0,Paramétrage!AW468,"")</f>
        <v/>
      </c>
      <c r="H112" s="2" t="str">
        <f>IF(Paramétrage!AY468&lt;&gt;0,Paramétrage!AX468,"")</f>
        <v/>
      </c>
      <c r="I112" s="2" t="str">
        <f t="shared" si="42"/>
        <v/>
      </c>
      <c r="J112" s="2" t="str">
        <f>IF(Paramétrage!AY468&lt;&gt;0,Paramétrage!AY468,"")</f>
        <v/>
      </c>
      <c r="K112" s="2" t="str">
        <f>IF(Paramétrage!AZ468&lt;&gt;0,Paramétrage!AZ468,"")</f>
        <v/>
      </c>
      <c r="L112" s="2" t="str">
        <f t="shared" si="43"/>
        <v/>
      </c>
      <c r="M112" s="2" t="str">
        <f t="shared" si="44"/>
        <v/>
      </c>
      <c r="N112" s="2" t="str">
        <f t="shared" si="45"/>
        <v/>
      </c>
      <c r="O112" s="2" t="str">
        <f>IF(J112&lt;&gt;"",Paramétrage!BA468,"")</f>
        <v/>
      </c>
      <c r="P112" s="2" t="str">
        <f t="shared" si="46"/>
        <v/>
      </c>
      <c r="Q112" s="6"/>
      <c r="R112" t="str">
        <f t="shared" si="47"/>
        <v/>
      </c>
      <c r="S112" s="25" t="str">
        <f>IF(J112&lt;&gt;"",Paramétrage!B$353*O112,"")</f>
        <v/>
      </c>
      <c r="T112" s="25" t="str">
        <f>IF(J112&lt;&gt;"",Paramétrage!D$222*Paramétrage!E$222*60/1000,"")</f>
        <v/>
      </c>
    </row>
    <row r="113" spans="1:20" x14ac:dyDescent="0.35">
      <c r="A113" s="490" t="str">
        <f t="shared" si="36"/>
        <v/>
      </c>
      <c r="B113" s="490" t="str">
        <f t="shared" si="37"/>
        <v/>
      </c>
      <c r="C113" s="490" t="str">
        <f t="shared" si="38"/>
        <v/>
      </c>
      <c r="D113" s="490" t="str">
        <f t="shared" si="39"/>
        <v/>
      </c>
      <c r="E113" s="490" t="str">
        <f t="shared" si="40"/>
        <v/>
      </c>
      <c r="F113" s="490" t="str">
        <f t="shared" si="41"/>
        <v/>
      </c>
      <c r="G113" s="199" t="str">
        <f>IF(Paramétrage!AY469&lt;&gt;0,Paramétrage!AW469,"")</f>
        <v/>
      </c>
      <c r="H113" s="2" t="str">
        <f>IF(Paramétrage!AY469&lt;&gt;0,Paramétrage!AX469,"")</f>
        <v/>
      </c>
      <c r="I113" s="2" t="str">
        <f t="shared" si="42"/>
        <v/>
      </c>
      <c r="J113" s="2" t="str">
        <f>IF(Paramétrage!AY469&lt;&gt;0,Paramétrage!AY469,"")</f>
        <v/>
      </c>
      <c r="K113" s="2" t="str">
        <f>IF(Paramétrage!AZ469&lt;&gt;0,Paramétrage!AZ469,"")</f>
        <v/>
      </c>
      <c r="L113" s="2" t="str">
        <f t="shared" si="43"/>
        <v/>
      </c>
      <c r="M113" s="2" t="str">
        <f t="shared" si="44"/>
        <v/>
      </c>
      <c r="N113" s="2" t="str">
        <f t="shared" si="45"/>
        <v/>
      </c>
      <c r="O113" s="2" t="str">
        <f>IF(J113&lt;&gt;"",Paramétrage!BA469,"")</f>
        <v/>
      </c>
      <c r="P113" s="2" t="str">
        <f t="shared" si="46"/>
        <v/>
      </c>
      <c r="Q113" s="6"/>
      <c r="R113" t="str">
        <f t="shared" si="47"/>
        <v/>
      </c>
      <c r="S113" s="25" t="str">
        <f>IF(J113&lt;&gt;"",Paramétrage!B$353*O113,"")</f>
        <v/>
      </c>
      <c r="T113" s="25" t="str">
        <f>IF(J113&lt;&gt;"",Paramétrage!D$222*Paramétrage!E$222*60/1000,"")</f>
        <v/>
      </c>
    </row>
    <row r="114" spans="1:20" x14ac:dyDescent="0.35">
      <c r="A114" s="490" t="str">
        <f t="shared" si="36"/>
        <v/>
      </c>
      <c r="B114" s="490" t="str">
        <f t="shared" si="37"/>
        <v/>
      </c>
      <c r="C114" s="490" t="str">
        <f t="shared" si="38"/>
        <v/>
      </c>
      <c r="D114" s="490" t="str">
        <f t="shared" si="39"/>
        <v/>
      </c>
      <c r="E114" s="490" t="str">
        <f t="shared" si="40"/>
        <v/>
      </c>
      <c r="F114" s="490" t="str">
        <f t="shared" si="41"/>
        <v/>
      </c>
      <c r="G114" s="199" t="str">
        <f>IF(Paramétrage!AY470&lt;&gt;0,Paramétrage!AW470,"")</f>
        <v/>
      </c>
      <c r="H114" s="2" t="str">
        <f>IF(Paramétrage!AY470&lt;&gt;0,Paramétrage!AX470,"")</f>
        <v/>
      </c>
      <c r="I114" s="2" t="str">
        <f t="shared" si="42"/>
        <v/>
      </c>
      <c r="J114" s="2" t="str">
        <f>IF(Paramétrage!AY470&lt;&gt;0,Paramétrage!AY470,"")</f>
        <v/>
      </c>
      <c r="K114" s="2" t="str">
        <f>IF(Paramétrage!AZ470&lt;&gt;0,Paramétrage!AZ470,"")</f>
        <v/>
      </c>
      <c r="L114" s="2" t="str">
        <f t="shared" si="43"/>
        <v/>
      </c>
      <c r="M114" s="2" t="str">
        <f t="shared" si="44"/>
        <v/>
      </c>
      <c r="N114" s="2" t="str">
        <f t="shared" si="45"/>
        <v/>
      </c>
      <c r="O114" s="2" t="str">
        <f>IF(J114&lt;&gt;"",Paramétrage!BA470,"")</f>
        <v/>
      </c>
      <c r="P114" s="2" t="str">
        <f t="shared" si="46"/>
        <v/>
      </c>
      <c r="Q114" s="6"/>
      <c r="R114" t="str">
        <f t="shared" si="47"/>
        <v/>
      </c>
      <c r="S114" s="25" t="str">
        <f>IF(J114&lt;&gt;"",Paramétrage!B$353*O114,"")</f>
        <v/>
      </c>
      <c r="T114" s="25" t="str">
        <f>IF(J114&lt;&gt;"",Paramétrage!D$222*Paramétrage!E$222*60/1000,"")</f>
        <v/>
      </c>
    </row>
    <row r="115" spans="1:20" x14ac:dyDescent="0.35">
      <c r="A115" s="490" t="str">
        <f t="shared" si="36"/>
        <v/>
      </c>
      <c r="B115" s="490" t="str">
        <f t="shared" si="37"/>
        <v/>
      </c>
      <c r="C115" s="490" t="str">
        <f t="shared" si="38"/>
        <v/>
      </c>
      <c r="D115" s="490" t="str">
        <f t="shared" si="39"/>
        <v/>
      </c>
      <c r="E115" s="490" t="str">
        <f t="shared" si="40"/>
        <v/>
      </c>
      <c r="F115" s="490" t="str">
        <f t="shared" si="41"/>
        <v/>
      </c>
      <c r="G115" s="199" t="str">
        <f>IF(Paramétrage!AY471&lt;&gt;0,Paramétrage!AW471,"")</f>
        <v/>
      </c>
      <c r="H115" s="2" t="str">
        <f>IF(Paramétrage!AY471&lt;&gt;0,Paramétrage!AX471,"")</f>
        <v/>
      </c>
      <c r="I115" s="2" t="str">
        <f t="shared" si="42"/>
        <v/>
      </c>
      <c r="J115" s="2" t="str">
        <f>IF(Paramétrage!AY471&lt;&gt;0,Paramétrage!AY471,"")</f>
        <v/>
      </c>
      <c r="K115" s="2" t="str">
        <f>IF(Paramétrage!AZ471&lt;&gt;0,Paramétrage!AZ471,"")</f>
        <v/>
      </c>
      <c r="L115" s="2" t="str">
        <f t="shared" si="43"/>
        <v/>
      </c>
      <c r="M115" s="2" t="str">
        <f t="shared" si="44"/>
        <v/>
      </c>
      <c r="N115" s="2" t="str">
        <f t="shared" si="45"/>
        <v/>
      </c>
      <c r="O115" s="2" t="str">
        <f>IF(J115&lt;&gt;"",Paramétrage!BA471,"")</f>
        <v/>
      </c>
      <c r="P115" s="2" t="str">
        <f t="shared" si="46"/>
        <v/>
      </c>
      <c r="Q115" s="6"/>
      <c r="R115" t="str">
        <f t="shared" si="47"/>
        <v/>
      </c>
      <c r="S115" s="25" t="str">
        <f>IF(J115&lt;&gt;"",Paramétrage!B$353*O115,"")</f>
        <v/>
      </c>
      <c r="T115" s="25" t="str">
        <f>IF(J115&lt;&gt;"",Paramétrage!D$222*Paramétrage!E$222*60/1000,"")</f>
        <v/>
      </c>
    </row>
    <row r="116" spans="1:20" x14ac:dyDescent="0.35">
      <c r="A116" s="490" t="str">
        <f t="shared" si="36"/>
        <v/>
      </c>
      <c r="B116" s="490" t="str">
        <f t="shared" si="37"/>
        <v/>
      </c>
      <c r="C116" s="490" t="str">
        <f t="shared" si="38"/>
        <v/>
      </c>
      <c r="D116" s="490" t="str">
        <f t="shared" si="39"/>
        <v/>
      </c>
      <c r="E116" s="490" t="str">
        <f t="shared" si="40"/>
        <v/>
      </c>
      <c r="F116" s="490" t="str">
        <f t="shared" si="41"/>
        <v/>
      </c>
      <c r="G116" s="199" t="str">
        <f>IF(Paramétrage!AY472&lt;&gt;0,Paramétrage!AW472,"")</f>
        <v/>
      </c>
      <c r="H116" s="2" t="str">
        <f>IF(Paramétrage!AY472&lt;&gt;0,Paramétrage!AX472,"")</f>
        <v/>
      </c>
      <c r="I116" s="2" t="str">
        <f t="shared" si="42"/>
        <v/>
      </c>
      <c r="J116" s="2" t="str">
        <f>IF(Paramétrage!AY472&lt;&gt;0,Paramétrage!AY472,"")</f>
        <v/>
      </c>
      <c r="K116" s="2" t="str">
        <f>IF(Paramétrage!AZ472&lt;&gt;0,Paramétrage!AZ472,"")</f>
        <v/>
      </c>
      <c r="L116" s="2" t="str">
        <f t="shared" si="43"/>
        <v/>
      </c>
      <c r="M116" s="2" t="str">
        <f t="shared" si="44"/>
        <v/>
      </c>
      <c r="N116" s="2" t="str">
        <f t="shared" si="45"/>
        <v/>
      </c>
      <c r="O116" s="2" t="str">
        <f>IF(J116&lt;&gt;"",Paramétrage!BA472,"")</f>
        <v/>
      </c>
      <c r="P116" s="2" t="str">
        <f t="shared" si="46"/>
        <v/>
      </c>
      <c r="Q116" s="6"/>
      <c r="R116" t="str">
        <f t="shared" si="47"/>
        <v/>
      </c>
      <c r="S116" s="25" t="str">
        <f>IF(J116&lt;&gt;"",Paramétrage!B$353*O116,"")</f>
        <v/>
      </c>
      <c r="T116" s="25" t="str">
        <f>IF(J116&lt;&gt;"",Paramétrage!D$222*Paramétrage!E$222*60/1000,"")</f>
        <v/>
      </c>
    </row>
    <row r="117" spans="1:20" x14ac:dyDescent="0.35">
      <c r="A117" s="490" t="str">
        <f t="shared" si="36"/>
        <v/>
      </c>
      <c r="B117" s="490" t="str">
        <f t="shared" si="37"/>
        <v/>
      </c>
      <c r="C117" s="490" t="str">
        <f t="shared" si="38"/>
        <v/>
      </c>
      <c r="D117" s="490" t="str">
        <f t="shared" si="39"/>
        <v/>
      </c>
      <c r="E117" s="490" t="str">
        <f t="shared" si="40"/>
        <v/>
      </c>
      <c r="F117" s="490" t="str">
        <f t="shared" si="41"/>
        <v/>
      </c>
      <c r="G117" s="199" t="str">
        <f>IF(Paramétrage!AY473&lt;&gt;0,Paramétrage!AW473,"")</f>
        <v/>
      </c>
      <c r="H117" s="2" t="str">
        <f>IF(Paramétrage!AY473&lt;&gt;0,Paramétrage!AX473,"")</f>
        <v/>
      </c>
      <c r="I117" s="2" t="str">
        <f t="shared" si="42"/>
        <v/>
      </c>
      <c r="J117" s="2" t="str">
        <f>IF(Paramétrage!AY473&lt;&gt;0,Paramétrage!AY473,"")</f>
        <v/>
      </c>
      <c r="K117" s="2" t="str">
        <f>IF(Paramétrage!AZ473&lt;&gt;0,Paramétrage!AZ473,"")</f>
        <v/>
      </c>
      <c r="L117" s="2" t="str">
        <f t="shared" si="43"/>
        <v/>
      </c>
      <c r="M117" s="2" t="str">
        <f t="shared" si="44"/>
        <v/>
      </c>
      <c r="N117" s="2" t="str">
        <f t="shared" si="45"/>
        <v/>
      </c>
      <c r="O117" s="2" t="str">
        <f>IF(J117&lt;&gt;"",Paramétrage!BA473,"")</f>
        <v/>
      </c>
      <c r="P117" s="2" t="str">
        <f t="shared" si="46"/>
        <v/>
      </c>
      <c r="Q117" s="6"/>
      <c r="R117" t="str">
        <f t="shared" si="47"/>
        <v/>
      </c>
      <c r="S117" s="25" t="str">
        <f>IF(J117&lt;&gt;"",Paramétrage!B$353*O117,"")</f>
        <v/>
      </c>
      <c r="T117" s="25" t="str">
        <f>IF(J117&lt;&gt;"",Paramétrage!D$222*Paramétrage!E$222*60/1000,"")</f>
        <v/>
      </c>
    </row>
    <row r="118" spans="1:20" x14ac:dyDescent="0.35">
      <c r="A118" s="490" t="str">
        <f t="shared" si="36"/>
        <v/>
      </c>
      <c r="B118" s="490" t="str">
        <f t="shared" si="37"/>
        <v/>
      </c>
      <c r="C118" s="490" t="str">
        <f t="shared" si="38"/>
        <v/>
      </c>
      <c r="D118" s="490" t="str">
        <f t="shared" si="39"/>
        <v/>
      </c>
      <c r="E118" s="490" t="str">
        <f t="shared" si="40"/>
        <v/>
      </c>
      <c r="F118" s="490" t="str">
        <f t="shared" si="41"/>
        <v/>
      </c>
      <c r="G118" s="199" t="str">
        <f>IF(Paramétrage!AY474&lt;&gt;0,Paramétrage!AW474,"")</f>
        <v/>
      </c>
      <c r="H118" s="2" t="str">
        <f>IF(Paramétrage!AY474&lt;&gt;0,Paramétrage!AX474,"")</f>
        <v/>
      </c>
      <c r="I118" s="2" t="str">
        <f t="shared" si="42"/>
        <v/>
      </c>
      <c r="J118" s="2" t="str">
        <f>IF(Paramétrage!AY474&lt;&gt;0,Paramétrage!AY474,"")</f>
        <v/>
      </c>
      <c r="K118" s="2" t="str">
        <f>IF(Paramétrage!AZ474&lt;&gt;0,Paramétrage!AZ474,"")</f>
        <v/>
      </c>
      <c r="L118" s="2" t="str">
        <f t="shared" si="43"/>
        <v/>
      </c>
      <c r="M118" s="2" t="str">
        <f t="shared" si="44"/>
        <v/>
      </c>
      <c r="N118" s="2" t="str">
        <f t="shared" si="45"/>
        <v/>
      </c>
      <c r="O118" s="2" t="str">
        <f>IF(J118&lt;&gt;"",Paramétrage!BA474,"")</f>
        <v/>
      </c>
      <c r="P118" s="2" t="str">
        <f t="shared" si="46"/>
        <v/>
      </c>
      <c r="Q118" s="6"/>
      <c r="R118" t="str">
        <f t="shared" si="47"/>
        <v/>
      </c>
      <c r="S118" s="25" t="str">
        <f>IF(J118&lt;&gt;"",Paramétrage!B$353*O118,"")</f>
        <v/>
      </c>
      <c r="T118" s="25" t="str">
        <f>IF(J118&lt;&gt;"",Paramétrage!D$222*Paramétrage!E$222*60/1000,"")</f>
        <v/>
      </c>
    </row>
    <row r="119" spans="1:20" x14ac:dyDescent="0.35">
      <c r="A119" s="490" t="str">
        <f t="shared" si="36"/>
        <v/>
      </c>
      <c r="B119" s="490" t="str">
        <f t="shared" si="37"/>
        <v/>
      </c>
      <c r="C119" s="490" t="str">
        <f t="shared" si="38"/>
        <v/>
      </c>
      <c r="D119" s="490" t="str">
        <f t="shared" si="39"/>
        <v/>
      </c>
      <c r="E119" s="490" t="str">
        <f t="shared" si="40"/>
        <v/>
      </c>
      <c r="F119" s="490" t="str">
        <f t="shared" si="41"/>
        <v/>
      </c>
      <c r="G119" s="199" t="str">
        <f>IF(Paramétrage!AY475&lt;&gt;0,Paramétrage!AW475,"")</f>
        <v/>
      </c>
      <c r="H119" s="2" t="str">
        <f>IF(Paramétrage!AY475&lt;&gt;0,Paramétrage!AX475,"")</f>
        <v/>
      </c>
      <c r="I119" s="2" t="str">
        <f t="shared" si="42"/>
        <v/>
      </c>
      <c r="J119" s="2" t="str">
        <f>IF(Paramétrage!AY475&lt;&gt;0,Paramétrage!AY475,"")</f>
        <v/>
      </c>
      <c r="K119" s="2" t="str">
        <f>IF(Paramétrage!AZ475&lt;&gt;0,Paramétrage!AZ475,"")</f>
        <v/>
      </c>
      <c r="L119" s="2" t="str">
        <f t="shared" si="43"/>
        <v/>
      </c>
      <c r="M119" s="2" t="str">
        <f t="shared" si="44"/>
        <v/>
      </c>
      <c r="N119" s="2" t="str">
        <f t="shared" si="45"/>
        <v/>
      </c>
      <c r="O119" s="2" t="str">
        <f>IF(J119&lt;&gt;"",Paramétrage!BA475,"")</f>
        <v/>
      </c>
      <c r="P119" s="2" t="str">
        <f t="shared" si="46"/>
        <v/>
      </c>
      <c r="Q119" s="6"/>
      <c r="R119" t="str">
        <f t="shared" si="47"/>
        <v/>
      </c>
      <c r="S119" s="25" t="str">
        <f>IF(J119&lt;&gt;"",Paramétrage!B$353*O119,"")</f>
        <v/>
      </c>
      <c r="T119" s="25" t="str">
        <f>IF(J119&lt;&gt;"",Paramétrage!D$222*Paramétrage!E$222*60/1000,"")</f>
        <v/>
      </c>
    </row>
    <row r="120" spans="1:20" x14ac:dyDescent="0.35">
      <c r="A120" s="124" t="s">
        <v>499</v>
      </c>
      <c r="B120" s="490" t="str">
        <f t="shared" si="37"/>
        <v/>
      </c>
      <c r="C120" s="490" t="str">
        <f t="shared" si="38"/>
        <v/>
      </c>
      <c r="D120" s="490" t="str">
        <f t="shared" si="39"/>
        <v/>
      </c>
      <c r="E120" s="490" t="str">
        <f t="shared" si="40"/>
        <v/>
      </c>
      <c r="F120" s="490" t="str">
        <f t="shared" si="41"/>
        <v/>
      </c>
      <c r="G120" s="199" t="str">
        <f>IF(Paramétrage!AD506&lt;&gt;0,Paramétrage!AB506,"")</f>
        <v/>
      </c>
      <c r="H120" s="2" t="str">
        <f>IF(Paramétrage!AD506&lt;&gt;0,Paramétrage!AC506,"")</f>
        <v/>
      </c>
      <c r="I120" s="2" t="str">
        <f t="shared" si="42"/>
        <v/>
      </c>
      <c r="J120" s="2" t="str">
        <f>IF(Paramétrage!AD506&lt;&gt;0,Paramétrage!AD506,"")</f>
        <v/>
      </c>
      <c r="K120" s="2" t="str">
        <f>IF(Paramétrage!AE506&lt;&gt;0,Paramétrage!AE506,"")</f>
        <v/>
      </c>
      <c r="L120" s="2" t="str">
        <f t="shared" si="43"/>
        <v/>
      </c>
      <c r="M120" s="2" t="str">
        <f t="shared" si="44"/>
        <v/>
      </c>
      <c r="N120" s="2" t="str">
        <f t="shared" si="45"/>
        <v/>
      </c>
      <c r="O120" s="2" t="str">
        <f>IF(J120&lt;&gt;"",Paramétrage!AF506,"")</f>
        <v/>
      </c>
      <c r="P120" s="2" t="str">
        <f t="shared" si="46"/>
        <v/>
      </c>
      <c r="Q120" s="6"/>
      <c r="R120" t="str">
        <f t="shared" si="47"/>
        <v/>
      </c>
      <c r="S120" s="25" t="str">
        <f>IF(J120&lt;&gt;"",Paramétrage!B$353*O120,"")</f>
        <v/>
      </c>
      <c r="T120" s="25" t="str">
        <f>IF(J120&lt;&gt;"",Paramétrage!D$222*Paramétrage!E$222*60/1000,"")</f>
        <v/>
      </c>
    </row>
    <row r="121" spans="1:20" ht="58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21</v>
      </c>
      <c r="H121" s="106" t="s">
        <v>24</v>
      </c>
      <c r="I121" s="106" t="s">
        <v>23</v>
      </c>
      <c r="J121" s="106" t="s">
        <v>106</v>
      </c>
      <c r="K121" s="106" t="s">
        <v>166</v>
      </c>
      <c r="L121" s="106" t="s">
        <v>336</v>
      </c>
      <c r="M121" s="106" t="s">
        <v>164</v>
      </c>
      <c r="N121" s="106" t="s">
        <v>108</v>
      </c>
      <c r="O121" s="106" t="s">
        <v>107</v>
      </c>
      <c r="P121" s="106" t="s">
        <v>168</v>
      </c>
      <c r="Q121" s="107">
        <f>Paramétrage!D3</f>
        <v>0</v>
      </c>
      <c r="R121" s="28" t="s">
        <v>360</v>
      </c>
      <c r="S121" s="314" t="s">
        <v>344</v>
      </c>
      <c r="T121" s="314" t="s">
        <v>343</v>
      </c>
    </row>
    <row r="122" spans="1:20" x14ac:dyDescent="0.35">
      <c r="A122" s="490" t="str">
        <f>IF(J122&lt;&gt;"",I122,"")</f>
        <v/>
      </c>
      <c r="B122" s="490" t="str">
        <f>IF(J122&lt;&gt;"",1,"")</f>
        <v/>
      </c>
      <c r="C122" s="490" t="str">
        <f>IF(J122&lt;&gt;"",L122,"")</f>
        <v/>
      </c>
      <c r="D122" s="490" t="str">
        <f>IF(J122&lt;&gt;"",R122,"")</f>
        <v/>
      </c>
      <c r="E122" s="490" t="str">
        <f>IF(J122&lt;&gt;"",M122/R122,"")</f>
        <v/>
      </c>
      <c r="F122" s="490" t="str">
        <f>IF(J122&lt;&gt;"",N122/R122,"")</f>
        <v/>
      </c>
      <c r="G122" s="199" t="str">
        <f>IF(Paramétrage!BT448&lt;&gt;0,Paramétrage!BR448,"")</f>
        <v/>
      </c>
      <c r="H122" s="2" t="str">
        <f>IF(Paramétrage!BT448&lt;&gt;0,Paramétrage!BS448,"")</f>
        <v/>
      </c>
      <c r="I122" s="2" t="str">
        <f>IF(J122&lt;&gt;"",DATEDIF($Q$1,G122,"d")*1440+H122*60,"")</f>
        <v/>
      </c>
      <c r="J122" s="2" t="str">
        <f>IF(Paramétrage!BT448&lt;&gt;0,Paramétrage!BT448,"")</f>
        <v/>
      </c>
      <c r="K122" s="2" t="str">
        <f>IF(Paramétrage!BU448&lt;&gt;0,Paramétrage!BU448,"")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IF(J122&lt;&gt;"",Paramétrage!BV448,"")</f>
        <v/>
      </c>
      <c r="P122" s="2" t="str">
        <f>I122</f>
        <v/>
      </c>
      <c r="Q122" s="6"/>
      <c r="R122" t="str">
        <f>IF(J122&lt;&gt;"",ROUNDUP((J122/L122)/MAX(S$2/2,T$2),0),"")</f>
        <v/>
      </c>
      <c r="S122" s="25" t="str">
        <f>IF(J122&lt;&gt;"",Paramétrage!B$353*O122,"")</f>
        <v/>
      </c>
      <c r="T122" s="25" t="str">
        <f>IF(J122&lt;&gt;"",Paramétrage!D$222*Paramétrage!E$222*60/1000,"")</f>
        <v/>
      </c>
    </row>
    <row r="123" spans="1:20" x14ac:dyDescent="0.35">
      <c r="A123" s="490" t="str">
        <f t="shared" ref="A123:A149" si="48">IF(J123&lt;&gt;"",I123,"")</f>
        <v/>
      </c>
      <c r="B123" s="490" t="str">
        <f t="shared" ref="B123:B150" si="49">IF(J123&lt;&gt;"",1,"")</f>
        <v/>
      </c>
      <c r="C123" s="490" t="str">
        <f t="shared" ref="C123:C150" si="50">IF(J123&lt;&gt;"",L123,"")</f>
        <v/>
      </c>
      <c r="D123" s="490" t="str">
        <f t="shared" ref="D123:D150" si="51">IF(J123&lt;&gt;"",R123,"")</f>
        <v/>
      </c>
      <c r="E123" s="490" t="str">
        <f t="shared" ref="E123:E150" si="52">IF(J123&lt;&gt;"",M123/R123,"")</f>
        <v/>
      </c>
      <c r="F123" s="490" t="str">
        <f t="shared" ref="F123:F150" si="53">IF(J123&lt;&gt;"",N123/R123,"")</f>
        <v/>
      </c>
      <c r="G123" s="199" t="str">
        <f>IF(Paramétrage!BT449&lt;&gt;0,Paramétrage!BR449,"")</f>
        <v/>
      </c>
      <c r="H123" s="2" t="str">
        <f>IF(Paramétrage!BT449&lt;&gt;0,Paramétrage!BS449,"")</f>
        <v/>
      </c>
      <c r="I123" s="2" t="str">
        <f t="shared" ref="I123:I150" si="54">IF(J123&lt;&gt;"",DATEDIF($Q$1,G123,"d")*1440+H123*60,"")</f>
        <v/>
      </c>
      <c r="J123" s="2" t="str">
        <f>IF(Paramétrage!BT449&lt;&gt;0,Paramétrage!BT449,"")</f>
        <v/>
      </c>
      <c r="K123" s="2" t="str">
        <f>IF(Paramétrage!BU449&lt;&gt;0,Paramétrage!BU449,"")</f>
        <v/>
      </c>
      <c r="L123" s="2" t="str">
        <f t="shared" ref="L123:L150" si="55">IF(J123&lt;&gt;"",ROUNDUP(J123/K123,0),"")</f>
        <v/>
      </c>
      <c r="M123" s="2" t="str">
        <f t="shared" ref="M123:M150" si="56">IF(J123&lt;&gt;"",J123/L123,"")</f>
        <v/>
      </c>
      <c r="N123" s="2" t="str">
        <f t="shared" ref="N123:N150" si="57">IF(J123&lt;&gt;"",M123/O123,"")</f>
        <v/>
      </c>
      <c r="O123" s="2" t="str">
        <f>IF(J123&lt;&gt;"",Paramétrage!BV449,"")</f>
        <v/>
      </c>
      <c r="P123" s="2" t="str">
        <f t="shared" ref="P123:P150" si="58">I123</f>
        <v/>
      </c>
      <c r="Q123" s="6"/>
      <c r="R123" t="str">
        <f t="shared" ref="R123:R150" si="59">IF(J123&lt;&gt;"",ROUNDUP((J123/L123)/MAX(S$2/2,T$2),0),"")</f>
        <v/>
      </c>
      <c r="S123" s="25" t="str">
        <f>IF(J123&lt;&gt;"",Paramétrage!B$353*O123,"")</f>
        <v/>
      </c>
      <c r="T123" s="25" t="str">
        <f>IF(J123&lt;&gt;"",Paramétrage!D$222*Paramétrage!E$222*60/1000,"")</f>
        <v/>
      </c>
    </row>
    <row r="124" spans="1:20" x14ac:dyDescent="0.35">
      <c r="A124" s="490" t="str">
        <f t="shared" si="48"/>
        <v/>
      </c>
      <c r="B124" s="490" t="str">
        <f t="shared" si="49"/>
        <v/>
      </c>
      <c r="C124" s="490" t="str">
        <f t="shared" si="50"/>
        <v/>
      </c>
      <c r="D124" s="490" t="str">
        <f t="shared" si="51"/>
        <v/>
      </c>
      <c r="E124" s="490" t="str">
        <f t="shared" si="52"/>
        <v/>
      </c>
      <c r="F124" s="490" t="str">
        <f t="shared" si="53"/>
        <v/>
      </c>
      <c r="G124" s="199" t="str">
        <f>IF(Paramétrage!BT450&lt;&gt;0,Paramétrage!BR450,"")</f>
        <v/>
      </c>
      <c r="H124" s="2" t="str">
        <f>IF(Paramétrage!BT450&lt;&gt;0,Paramétrage!BS450,"")</f>
        <v/>
      </c>
      <c r="I124" s="2" t="str">
        <f t="shared" si="54"/>
        <v/>
      </c>
      <c r="J124" s="2" t="str">
        <f>IF(Paramétrage!BT450&lt;&gt;0,Paramétrage!BT450,"")</f>
        <v/>
      </c>
      <c r="K124" s="2" t="str">
        <f>IF(Paramétrage!BU450&lt;&gt;0,Paramétrage!BU450,"")</f>
        <v/>
      </c>
      <c r="L124" s="2" t="str">
        <f t="shared" si="55"/>
        <v/>
      </c>
      <c r="M124" s="2" t="str">
        <f t="shared" si="56"/>
        <v/>
      </c>
      <c r="N124" s="2" t="str">
        <f t="shared" si="57"/>
        <v/>
      </c>
      <c r="O124" s="2" t="str">
        <f>IF(J124&lt;&gt;"",Paramétrage!BV450,"")</f>
        <v/>
      </c>
      <c r="P124" s="2" t="str">
        <f t="shared" si="58"/>
        <v/>
      </c>
      <c r="Q124" s="6"/>
      <c r="R124" t="str">
        <f t="shared" si="59"/>
        <v/>
      </c>
      <c r="S124" s="25" t="str">
        <f>IF(J124&lt;&gt;"",Paramétrage!B$353*O124,"")</f>
        <v/>
      </c>
      <c r="T124" s="25" t="str">
        <f>IF(J124&lt;&gt;"",Paramétrage!D$222*Paramétrage!E$222*60/1000,"")</f>
        <v/>
      </c>
    </row>
    <row r="125" spans="1:20" x14ac:dyDescent="0.35">
      <c r="A125" s="490" t="str">
        <f t="shared" si="48"/>
        <v/>
      </c>
      <c r="B125" s="490" t="str">
        <f t="shared" si="49"/>
        <v/>
      </c>
      <c r="C125" s="490" t="str">
        <f t="shared" si="50"/>
        <v/>
      </c>
      <c r="D125" s="490" t="str">
        <f t="shared" si="51"/>
        <v/>
      </c>
      <c r="E125" s="490" t="str">
        <f t="shared" si="52"/>
        <v/>
      </c>
      <c r="F125" s="490" t="str">
        <f t="shared" si="53"/>
        <v/>
      </c>
      <c r="G125" s="199" t="str">
        <f>IF(Paramétrage!BT451&lt;&gt;0,Paramétrage!BR451,"")</f>
        <v/>
      </c>
      <c r="H125" s="2" t="str">
        <f>IF(Paramétrage!BT451&lt;&gt;0,Paramétrage!BS451,"")</f>
        <v/>
      </c>
      <c r="I125" s="2" t="str">
        <f t="shared" si="54"/>
        <v/>
      </c>
      <c r="J125" s="2" t="str">
        <f>IF(Paramétrage!BT451&lt;&gt;0,Paramétrage!BT451,"")</f>
        <v/>
      </c>
      <c r="K125" s="2" t="str">
        <f>IF(Paramétrage!BU451&lt;&gt;0,Paramétrage!BU451,"")</f>
        <v/>
      </c>
      <c r="L125" s="2" t="str">
        <f t="shared" si="55"/>
        <v/>
      </c>
      <c r="M125" s="2" t="str">
        <f t="shared" si="56"/>
        <v/>
      </c>
      <c r="N125" s="2" t="str">
        <f t="shared" si="57"/>
        <v/>
      </c>
      <c r="O125" s="2" t="str">
        <f>IF(J125&lt;&gt;"",Paramétrage!BV451,"")</f>
        <v/>
      </c>
      <c r="P125" s="2" t="str">
        <f t="shared" si="58"/>
        <v/>
      </c>
      <c r="Q125" s="6"/>
      <c r="R125" t="str">
        <f t="shared" si="59"/>
        <v/>
      </c>
      <c r="S125" s="25" t="str">
        <f>IF(J125&lt;&gt;"",Paramétrage!B$353*O125,"")</f>
        <v/>
      </c>
      <c r="T125" s="25" t="str">
        <f>IF(J125&lt;&gt;"",Paramétrage!D$222*Paramétrage!E$222*60/1000,"")</f>
        <v/>
      </c>
    </row>
    <row r="126" spans="1:20" x14ac:dyDescent="0.35">
      <c r="A126" s="490" t="str">
        <f t="shared" si="48"/>
        <v/>
      </c>
      <c r="B126" s="490" t="str">
        <f t="shared" si="49"/>
        <v/>
      </c>
      <c r="C126" s="490" t="str">
        <f t="shared" si="50"/>
        <v/>
      </c>
      <c r="D126" s="490" t="str">
        <f t="shared" si="51"/>
        <v/>
      </c>
      <c r="E126" s="490" t="str">
        <f t="shared" si="52"/>
        <v/>
      </c>
      <c r="F126" s="490" t="str">
        <f t="shared" si="53"/>
        <v/>
      </c>
      <c r="G126" s="199" t="str">
        <f>IF(Paramétrage!BT452&lt;&gt;0,Paramétrage!BR452,"")</f>
        <v/>
      </c>
      <c r="H126" s="2" t="str">
        <f>IF(Paramétrage!BT452&lt;&gt;0,Paramétrage!BS452,"")</f>
        <v/>
      </c>
      <c r="I126" s="2" t="str">
        <f t="shared" si="54"/>
        <v/>
      </c>
      <c r="J126" s="2" t="str">
        <f>IF(Paramétrage!BT452&lt;&gt;0,Paramétrage!BT452,"")</f>
        <v/>
      </c>
      <c r="K126" s="2" t="str">
        <f>IF(Paramétrage!BU452&lt;&gt;0,Paramétrage!BU452,"")</f>
        <v/>
      </c>
      <c r="L126" s="2" t="str">
        <f t="shared" si="55"/>
        <v/>
      </c>
      <c r="M126" s="2" t="str">
        <f t="shared" si="56"/>
        <v/>
      </c>
      <c r="N126" s="2" t="str">
        <f t="shared" si="57"/>
        <v/>
      </c>
      <c r="O126" s="2" t="str">
        <f>IF(J126&lt;&gt;"",Paramétrage!BV452,"")</f>
        <v/>
      </c>
      <c r="P126" s="2" t="str">
        <f t="shared" si="58"/>
        <v/>
      </c>
      <c r="Q126" s="6"/>
      <c r="R126" t="str">
        <f t="shared" si="59"/>
        <v/>
      </c>
      <c r="S126" s="25" t="str">
        <f>IF(J126&lt;&gt;"",Paramétrage!B$353*O126,"")</f>
        <v/>
      </c>
      <c r="T126" s="25" t="str">
        <f>IF(J126&lt;&gt;"",Paramétrage!D$222*Paramétrage!E$222*60/1000,"")</f>
        <v/>
      </c>
    </row>
    <row r="127" spans="1:20" x14ac:dyDescent="0.35">
      <c r="A127" s="490" t="str">
        <f t="shared" si="48"/>
        <v/>
      </c>
      <c r="B127" s="490" t="str">
        <f t="shared" si="49"/>
        <v/>
      </c>
      <c r="C127" s="490" t="str">
        <f t="shared" si="50"/>
        <v/>
      </c>
      <c r="D127" s="490" t="str">
        <f t="shared" si="51"/>
        <v/>
      </c>
      <c r="E127" s="490" t="str">
        <f t="shared" si="52"/>
        <v/>
      </c>
      <c r="F127" s="490" t="str">
        <f t="shared" si="53"/>
        <v/>
      </c>
      <c r="G127" s="199" t="str">
        <f>IF(Paramétrage!BT453&lt;&gt;0,Paramétrage!BR453,"")</f>
        <v/>
      </c>
      <c r="H127" s="2" t="str">
        <f>IF(Paramétrage!BT453&lt;&gt;0,Paramétrage!BS453,"")</f>
        <v/>
      </c>
      <c r="I127" s="2" t="str">
        <f t="shared" si="54"/>
        <v/>
      </c>
      <c r="J127" s="2" t="str">
        <f>IF(Paramétrage!BT453&lt;&gt;0,Paramétrage!BT453,"")</f>
        <v/>
      </c>
      <c r="K127" s="2" t="str">
        <f>IF(Paramétrage!BU453&lt;&gt;0,Paramétrage!BU453,"")</f>
        <v/>
      </c>
      <c r="L127" s="2" t="str">
        <f t="shared" si="55"/>
        <v/>
      </c>
      <c r="M127" s="2" t="str">
        <f t="shared" si="56"/>
        <v/>
      </c>
      <c r="N127" s="2" t="str">
        <f t="shared" si="57"/>
        <v/>
      </c>
      <c r="O127" s="2" t="str">
        <f>IF(J127&lt;&gt;"",Paramétrage!BV453,"")</f>
        <v/>
      </c>
      <c r="P127" s="2" t="str">
        <f t="shared" si="58"/>
        <v/>
      </c>
      <c r="Q127" s="6"/>
      <c r="R127" t="str">
        <f t="shared" si="59"/>
        <v/>
      </c>
      <c r="S127" s="25" t="str">
        <f>IF(J127&lt;&gt;"",Paramétrage!B$353*O127,"")</f>
        <v/>
      </c>
      <c r="T127" s="25" t="str">
        <f>IF(J127&lt;&gt;"",Paramétrage!D$222*Paramétrage!E$222*60/1000,"")</f>
        <v/>
      </c>
    </row>
    <row r="128" spans="1:20" x14ac:dyDescent="0.35">
      <c r="A128" s="490" t="str">
        <f t="shared" si="48"/>
        <v/>
      </c>
      <c r="B128" s="490" t="str">
        <f t="shared" si="49"/>
        <v/>
      </c>
      <c r="C128" s="490" t="str">
        <f t="shared" si="50"/>
        <v/>
      </c>
      <c r="D128" s="490" t="str">
        <f t="shared" si="51"/>
        <v/>
      </c>
      <c r="E128" s="490" t="str">
        <f t="shared" si="52"/>
        <v/>
      </c>
      <c r="F128" s="490" t="str">
        <f t="shared" si="53"/>
        <v/>
      </c>
      <c r="G128" s="199" t="str">
        <f>IF(Paramétrage!BT454&lt;&gt;0,Paramétrage!BR454,"")</f>
        <v/>
      </c>
      <c r="H128" s="2" t="str">
        <f>IF(Paramétrage!BT454&lt;&gt;0,Paramétrage!BS454,"")</f>
        <v/>
      </c>
      <c r="I128" s="2" t="str">
        <f t="shared" si="54"/>
        <v/>
      </c>
      <c r="J128" s="2" t="str">
        <f>IF(Paramétrage!BT454&lt;&gt;0,Paramétrage!BT454,"")</f>
        <v/>
      </c>
      <c r="K128" s="2" t="str">
        <f>IF(Paramétrage!BU454&lt;&gt;0,Paramétrage!BU454,"")</f>
        <v/>
      </c>
      <c r="L128" s="2" t="str">
        <f t="shared" si="55"/>
        <v/>
      </c>
      <c r="M128" s="2" t="str">
        <f t="shared" si="56"/>
        <v/>
      </c>
      <c r="N128" s="2" t="str">
        <f t="shared" si="57"/>
        <v/>
      </c>
      <c r="O128" s="2" t="str">
        <f>IF(J128&lt;&gt;"",Paramétrage!BV454,"")</f>
        <v/>
      </c>
      <c r="P128" s="2" t="str">
        <f t="shared" si="58"/>
        <v/>
      </c>
      <c r="Q128" s="6"/>
      <c r="R128" t="str">
        <f t="shared" si="59"/>
        <v/>
      </c>
      <c r="S128" s="25" t="str">
        <f>IF(J128&lt;&gt;"",Paramétrage!B$353*O128,"")</f>
        <v/>
      </c>
      <c r="T128" s="25" t="str">
        <f>IF(J128&lt;&gt;"",Paramétrage!D$222*Paramétrage!E$222*60/1000,"")</f>
        <v/>
      </c>
    </row>
    <row r="129" spans="1:20" x14ac:dyDescent="0.35">
      <c r="A129" s="490" t="str">
        <f t="shared" si="48"/>
        <v/>
      </c>
      <c r="B129" s="490" t="str">
        <f t="shared" si="49"/>
        <v/>
      </c>
      <c r="C129" s="490" t="str">
        <f t="shared" si="50"/>
        <v/>
      </c>
      <c r="D129" s="490" t="str">
        <f t="shared" si="51"/>
        <v/>
      </c>
      <c r="E129" s="490" t="str">
        <f t="shared" si="52"/>
        <v/>
      </c>
      <c r="F129" s="490" t="str">
        <f t="shared" si="53"/>
        <v/>
      </c>
      <c r="G129" s="199" t="str">
        <f>IF(Paramétrage!BT455&lt;&gt;0,Paramétrage!BR455,"")</f>
        <v/>
      </c>
      <c r="H129" s="2" t="str">
        <f>IF(Paramétrage!BT455&lt;&gt;0,Paramétrage!BS455,"")</f>
        <v/>
      </c>
      <c r="I129" s="2" t="str">
        <f t="shared" si="54"/>
        <v/>
      </c>
      <c r="J129" s="2" t="str">
        <f>IF(Paramétrage!BT455&lt;&gt;0,Paramétrage!BT455,"")</f>
        <v/>
      </c>
      <c r="K129" s="2" t="str">
        <f>IF(Paramétrage!BU455&lt;&gt;0,Paramétrage!BU455,"")</f>
        <v/>
      </c>
      <c r="L129" s="2" t="str">
        <f t="shared" si="55"/>
        <v/>
      </c>
      <c r="M129" s="2" t="str">
        <f t="shared" si="56"/>
        <v/>
      </c>
      <c r="N129" s="2" t="str">
        <f t="shared" si="57"/>
        <v/>
      </c>
      <c r="O129" s="2" t="str">
        <f>IF(J129&lt;&gt;"",Paramétrage!BV455,"")</f>
        <v/>
      </c>
      <c r="P129" s="2" t="str">
        <f t="shared" si="58"/>
        <v/>
      </c>
      <c r="Q129" s="6"/>
      <c r="R129" t="str">
        <f t="shared" si="59"/>
        <v/>
      </c>
      <c r="S129" s="25" t="str">
        <f>IF(J129&lt;&gt;"",Paramétrage!B$353*O129,"")</f>
        <v/>
      </c>
      <c r="T129" s="25" t="str">
        <f>IF(J129&lt;&gt;"",Paramétrage!D$222*Paramétrage!E$222*60/1000,"")</f>
        <v/>
      </c>
    </row>
    <row r="130" spans="1:20" x14ac:dyDescent="0.35">
      <c r="A130" s="490" t="str">
        <f t="shared" si="48"/>
        <v/>
      </c>
      <c r="B130" s="490" t="str">
        <f t="shared" si="49"/>
        <v/>
      </c>
      <c r="C130" s="490" t="str">
        <f t="shared" si="50"/>
        <v/>
      </c>
      <c r="D130" s="490" t="str">
        <f t="shared" si="51"/>
        <v/>
      </c>
      <c r="E130" s="490" t="str">
        <f t="shared" si="52"/>
        <v/>
      </c>
      <c r="F130" s="490" t="str">
        <f t="shared" si="53"/>
        <v/>
      </c>
      <c r="G130" s="199" t="str">
        <f>IF(Paramétrage!BT456&lt;&gt;0,Paramétrage!BR456,"")</f>
        <v/>
      </c>
      <c r="H130" s="2" t="str">
        <f>IF(Paramétrage!BT456&lt;&gt;0,Paramétrage!BS456,"")</f>
        <v/>
      </c>
      <c r="I130" s="2" t="str">
        <f t="shared" si="54"/>
        <v/>
      </c>
      <c r="J130" s="2" t="str">
        <f>IF(Paramétrage!BT456&lt;&gt;0,Paramétrage!BT456,"")</f>
        <v/>
      </c>
      <c r="K130" s="2" t="str">
        <f>IF(Paramétrage!BU456&lt;&gt;0,Paramétrage!BU456,"")</f>
        <v/>
      </c>
      <c r="L130" s="2" t="str">
        <f t="shared" si="55"/>
        <v/>
      </c>
      <c r="M130" s="2" t="str">
        <f t="shared" si="56"/>
        <v/>
      </c>
      <c r="N130" s="2" t="str">
        <f t="shared" si="57"/>
        <v/>
      </c>
      <c r="O130" s="2" t="str">
        <f>IF(J130&lt;&gt;"",Paramétrage!BV456,"")</f>
        <v/>
      </c>
      <c r="P130" s="2" t="str">
        <f t="shared" si="58"/>
        <v/>
      </c>
      <c r="Q130" s="6"/>
      <c r="R130" t="str">
        <f t="shared" si="59"/>
        <v/>
      </c>
      <c r="S130" s="25" t="str">
        <f>IF(J130&lt;&gt;"",Paramétrage!B$353*O130,"")</f>
        <v/>
      </c>
      <c r="T130" s="25" t="str">
        <f>IF(J130&lt;&gt;"",Paramétrage!D$222*Paramétrage!E$222*60/1000,"")</f>
        <v/>
      </c>
    </row>
    <row r="131" spans="1:20" x14ac:dyDescent="0.35">
      <c r="A131" s="490" t="str">
        <f t="shared" si="48"/>
        <v/>
      </c>
      <c r="B131" s="490" t="str">
        <f t="shared" si="49"/>
        <v/>
      </c>
      <c r="C131" s="490" t="str">
        <f t="shared" si="50"/>
        <v/>
      </c>
      <c r="D131" s="490" t="str">
        <f t="shared" si="51"/>
        <v/>
      </c>
      <c r="E131" s="490" t="str">
        <f t="shared" si="52"/>
        <v/>
      </c>
      <c r="F131" s="490" t="str">
        <f t="shared" si="53"/>
        <v/>
      </c>
      <c r="G131" s="199" t="str">
        <f>IF(Paramétrage!BT457&lt;&gt;0,Paramétrage!BR457,"")</f>
        <v/>
      </c>
      <c r="H131" s="2" t="str">
        <f>IF(Paramétrage!BT457&lt;&gt;0,Paramétrage!BS457,"")</f>
        <v/>
      </c>
      <c r="I131" s="2" t="str">
        <f t="shared" si="54"/>
        <v/>
      </c>
      <c r="J131" s="2" t="str">
        <f>IF(Paramétrage!BT457&lt;&gt;0,Paramétrage!BT457,"")</f>
        <v/>
      </c>
      <c r="K131" s="2" t="str">
        <f>IF(Paramétrage!BU457&lt;&gt;0,Paramétrage!BU457,"")</f>
        <v/>
      </c>
      <c r="L131" s="2" t="str">
        <f t="shared" si="55"/>
        <v/>
      </c>
      <c r="M131" s="2" t="str">
        <f t="shared" si="56"/>
        <v/>
      </c>
      <c r="N131" s="2" t="str">
        <f t="shared" si="57"/>
        <v/>
      </c>
      <c r="O131" s="2" t="str">
        <f>IF(J131&lt;&gt;"",Paramétrage!BV457,"")</f>
        <v/>
      </c>
      <c r="P131" s="2" t="str">
        <f t="shared" si="58"/>
        <v/>
      </c>
      <c r="Q131" s="6"/>
      <c r="R131" t="str">
        <f t="shared" si="59"/>
        <v/>
      </c>
      <c r="S131" s="25" t="str">
        <f>IF(J131&lt;&gt;"",Paramétrage!B$353*O131,"")</f>
        <v/>
      </c>
      <c r="T131" s="25" t="str">
        <f>IF(J131&lt;&gt;"",Paramétrage!D$222*Paramétrage!E$222*60/1000,"")</f>
        <v/>
      </c>
    </row>
    <row r="132" spans="1:20" x14ac:dyDescent="0.35">
      <c r="A132" s="490" t="str">
        <f t="shared" si="48"/>
        <v/>
      </c>
      <c r="B132" s="490" t="str">
        <f t="shared" si="49"/>
        <v/>
      </c>
      <c r="C132" s="490" t="str">
        <f t="shared" si="50"/>
        <v/>
      </c>
      <c r="D132" s="490" t="str">
        <f t="shared" si="51"/>
        <v/>
      </c>
      <c r="E132" s="490" t="str">
        <f t="shared" si="52"/>
        <v/>
      </c>
      <c r="F132" s="490" t="str">
        <f t="shared" si="53"/>
        <v/>
      </c>
      <c r="G132" s="199" t="str">
        <f>IF(Paramétrage!BT458&lt;&gt;0,Paramétrage!BR458,"")</f>
        <v/>
      </c>
      <c r="H132" s="2" t="str">
        <f>IF(Paramétrage!BT458&lt;&gt;0,Paramétrage!BS458,"")</f>
        <v/>
      </c>
      <c r="I132" s="2" t="str">
        <f t="shared" si="54"/>
        <v/>
      </c>
      <c r="J132" s="2" t="str">
        <f>IF(Paramétrage!BT458&lt;&gt;0,Paramétrage!BT458,"")</f>
        <v/>
      </c>
      <c r="K132" s="2" t="str">
        <f>IF(Paramétrage!BU458&lt;&gt;0,Paramétrage!BU458,"")</f>
        <v/>
      </c>
      <c r="L132" s="2" t="str">
        <f t="shared" si="55"/>
        <v/>
      </c>
      <c r="M132" s="2" t="str">
        <f t="shared" si="56"/>
        <v/>
      </c>
      <c r="N132" s="2" t="str">
        <f t="shared" si="57"/>
        <v/>
      </c>
      <c r="O132" s="2" t="str">
        <f>IF(J132&lt;&gt;"",Paramétrage!BV458,"")</f>
        <v/>
      </c>
      <c r="P132" s="2" t="str">
        <f t="shared" si="58"/>
        <v/>
      </c>
      <c r="Q132" s="6"/>
      <c r="R132" t="str">
        <f t="shared" si="59"/>
        <v/>
      </c>
      <c r="S132" s="25" t="str">
        <f>IF(J132&lt;&gt;"",Paramétrage!B$353*O132,"")</f>
        <v/>
      </c>
      <c r="T132" s="25" t="str">
        <f>IF(J132&lt;&gt;"",Paramétrage!D$222*Paramétrage!E$222*60/1000,"")</f>
        <v/>
      </c>
    </row>
    <row r="133" spans="1:20" x14ac:dyDescent="0.35">
      <c r="A133" s="490" t="str">
        <f t="shared" si="48"/>
        <v/>
      </c>
      <c r="B133" s="490" t="str">
        <f t="shared" si="49"/>
        <v/>
      </c>
      <c r="C133" s="490" t="str">
        <f t="shared" si="50"/>
        <v/>
      </c>
      <c r="D133" s="490" t="str">
        <f t="shared" si="51"/>
        <v/>
      </c>
      <c r="E133" s="490" t="str">
        <f t="shared" si="52"/>
        <v/>
      </c>
      <c r="F133" s="490" t="str">
        <f t="shared" si="53"/>
        <v/>
      </c>
      <c r="G133" s="199" t="str">
        <f>IF(Paramétrage!BT459&lt;&gt;0,Paramétrage!BR459,"")</f>
        <v/>
      </c>
      <c r="H133" s="2" t="str">
        <f>IF(Paramétrage!BT459&lt;&gt;0,Paramétrage!BS459,"")</f>
        <v/>
      </c>
      <c r="I133" s="2" t="str">
        <f t="shared" si="54"/>
        <v/>
      </c>
      <c r="J133" s="2" t="str">
        <f>IF(Paramétrage!BT459&lt;&gt;0,Paramétrage!BT459,"")</f>
        <v/>
      </c>
      <c r="K133" s="2" t="str">
        <f>IF(Paramétrage!BU459&lt;&gt;0,Paramétrage!BU459,"")</f>
        <v/>
      </c>
      <c r="L133" s="2" t="str">
        <f t="shared" si="55"/>
        <v/>
      </c>
      <c r="M133" s="2" t="str">
        <f t="shared" si="56"/>
        <v/>
      </c>
      <c r="N133" s="2" t="str">
        <f t="shared" si="57"/>
        <v/>
      </c>
      <c r="O133" s="2" t="str">
        <f>IF(J133&lt;&gt;"",Paramétrage!BV459,"")</f>
        <v/>
      </c>
      <c r="P133" s="2" t="str">
        <f t="shared" si="58"/>
        <v/>
      </c>
      <c r="Q133" s="6"/>
      <c r="R133" t="str">
        <f t="shared" si="59"/>
        <v/>
      </c>
      <c r="S133" s="25" t="str">
        <f>IF(J133&lt;&gt;"",Paramétrage!B$353*O133,"")</f>
        <v/>
      </c>
      <c r="T133" s="25" t="str">
        <f>IF(J133&lt;&gt;"",Paramétrage!D$222*Paramétrage!E$222*60/1000,"")</f>
        <v/>
      </c>
    </row>
    <row r="134" spans="1:20" x14ac:dyDescent="0.35">
      <c r="A134" s="490" t="str">
        <f t="shared" si="48"/>
        <v/>
      </c>
      <c r="B134" s="490" t="str">
        <f t="shared" si="49"/>
        <v/>
      </c>
      <c r="C134" s="490" t="str">
        <f t="shared" si="50"/>
        <v/>
      </c>
      <c r="D134" s="490" t="str">
        <f t="shared" si="51"/>
        <v/>
      </c>
      <c r="E134" s="490" t="str">
        <f t="shared" si="52"/>
        <v/>
      </c>
      <c r="F134" s="490" t="str">
        <f t="shared" si="53"/>
        <v/>
      </c>
      <c r="G134" s="199" t="str">
        <f>IF(Paramétrage!BT460&lt;&gt;0,Paramétrage!BR460,"")</f>
        <v/>
      </c>
      <c r="H134" s="2" t="str">
        <f>IF(Paramétrage!BT460&lt;&gt;0,Paramétrage!BS460,"")</f>
        <v/>
      </c>
      <c r="I134" s="2" t="str">
        <f t="shared" si="54"/>
        <v/>
      </c>
      <c r="J134" s="2" t="str">
        <f>IF(Paramétrage!BT460&lt;&gt;0,Paramétrage!BT460,"")</f>
        <v/>
      </c>
      <c r="K134" s="2" t="str">
        <f>IF(Paramétrage!BU460&lt;&gt;0,Paramétrage!BU460,"")</f>
        <v/>
      </c>
      <c r="L134" s="2" t="str">
        <f t="shared" si="55"/>
        <v/>
      </c>
      <c r="M134" s="2" t="str">
        <f t="shared" si="56"/>
        <v/>
      </c>
      <c r="N134" s="2" t="str">
        <f t="shared" si="57"/>
        <v/>
      </c>
      <c r="O134" s="2" t="str">
        <f>IF(J134&lt;&gt;"",Paramétrage!BV460,"")</f>
        <v/>
      </c>
      <c r="P134" s="2" t="str">
        <f t="shared" si="58"/>
        <v/>
      </c>
      <c r="Q134" s="6"/>
      <c r="R134" t="str">
        <f t="shared" si="59"/>
        <v/>
      </c>
      <c r="S134" s="25" t="str">
        <f>IF(J134&lt;&gt;"",Paramétrage!B$353*O134,"")</f>
        <v/>
      </c>
      <c r="T134" s="25" t="str">
        <f>IF(J134&lt;&gt;"",Paramétrage!D$222*Paramétrage!E$222*60/1000,"")</f>
        <v/>
      </c>
    </row>
    <row r="135" spans="1:20" x14ac:dyDescent="0.35">
      <c r="A135" s="490" t="str">
        <f t="shared" si="48"/>
        <v/>
      </c>
      <c r="B135" s="490" t="str">
        <f t="shared" si="49"/>
        <v/>
      </c>
      <c r="C135" s="490" t="str">
        <f t="shared" si="50"/>
        <v/>
      </c>
      <c r="D135" s="490" t="str">
        <f t="shared" si="51"/>
        <v/>
      </c>
      <c r="E135" s="490" t="str">
        <f t="shared" si="52"/>
        <v/>
      </c>
      <c r="F135" s="490" t="str">
        <f t="shared" si="53"/>
        <v/>
      </c>
      <c r="G135" s="199" t="str">
        <f>IF(Paramétrage!BT461&lt;&gt;0,Paramétrage!BR461,"")</f>
        <v/>
      </c>
      <c r="H135" s="2" t="str">
        <f>IF(Paramétrage!BT461&lt;&gt;0,Paramétrage!BS461,"")</f>
        <v/>
      </c>
      <c r="I135" s="2" t="str">
        <f t="shared" si="54"/>
        <v/>
      </c>
      <c r="J135" s="2" t="str">
        <f>IF(Paramétrage!BT461&lt;&gt;0,Paramétrage!BT461,"")</f>
        <v/>
      </c>
      <c r="K135" s="2" t="str">
        <f>IF(Paramétrage!BU461&lt;&gt;0,Paramétrage!BU461,"")</f>
        <v/>
      </c>
      <c r="L135" s="2" t="str">
        <f t="shared" si="55"/>
        <v/>
      </c>
      <c r="M135" s="2" t="str">
        <f t="shared" si="56"/>
        <v/>
      </c>
      <c r="N135" s="2" t="str">
        <f t="shared" si="57"/>
        <v/>
      </c>
      <c r="O135" s="2" t="str">
        <f>IF(J135&lt;&gt;"",Paramétrage!BV461,"")</f>
        <v/>
      </c>
      <c r="P135" s="2" t="str">
        <f t="shared" si="58"/>
        <v/>
      </c>
      <c r="Q135" s="6"/>
      <c r="R135" t="str">
        <f t="shared" si="59"/>
        <v/>
      </c>
      <c r="S135" s="25" t="str">
        <f>IF(J135&lt;&gt;"",Paramétrage!B$353*O135,"")</f>
        <v/>
      </c>
      <c r="T135" s="25" t="str">
        <f>IF(J135&lt;&gt;"",Paramétrage!D$222*Paramétrage!E$222*60/1000,"")</f>
        <v/>
      </c>
    </row>
    <row r="136" spans="1:20" x14ac:dyDescent="0.35">
      <c r="A136" s="490" t="str">
        <f t="shared" si="48"/>
        <v/>
      </c>
      <c r="B136" s="490" t="str">
        <f t="shared" si="49"/>
        <v/>
      </c>
      <c r="C136" s="490" t="str">
        <f t="shared" si="50"/>
        <v/>
      </c>
      <c r="D136" s="490" t="str">
        <f t="shared" si="51"/>
        <v/>
      </c>
      <c r="E136" s="490" t="str">
        <f t="shared" si="52"/>
        <v/>
      </c>
      <c r="F136" s="490" t="str">
        <f t="shared" si="53"/>
        <v/>
      </c>
      <c r="G136" s="199" t="str">
        <f>IF(Paramétrage!BT462&lt;&gt;0,Paramétrage!BR462,"")</f>
        <v/>
      </c>
      <c r="H136" s="2" t="str">
        <f>IF(Paramétrage!BT462&lt;&gt;0,Paramétrage!BS462,"")</f>
        <v/>
      </c>
      <c r="I136" s="2" t="str">
        <f t="shared" si="54"/>
        <v/>
      </c>
      <c r="J136" s="2" t="str">
        <f>IF(Paramétrage!BT462&lt;&gt;0,Paramétrage!BT462,"")</f>
        <v/>
      </c>
      <c r="K136" s="2" t="str">
        <f>IF(Paramétrage!BU462&lt;&gt;0,Paramétrage!BU462,"")</f>
        <v/>
      </c>
      <c r="L136" s="2" t="str">
        <f t="shared" si="55"/>
        <v/>
      </c>
      <c r="M136" s="2" t="str">
        <f t="shared" si="56"/>
        <v/>
      </c>
      <c r="N136" s="2" t="str">
        <f t="shared" si="57"/>
        <v/>
      </c>
      <c r="O136" s="2" t="str">
        <f>IF(J136&lt;&gt;"",Paramétrage!BV462,"")</f>
        <v/>
      </c>
      <c r="P136" s="2" t="str">
        <f t="shared" si="58"/>
        <v/>
      </c>
      <c r="Q136" s="6"/>
      <c r="R136" t="str">
        <f t="shared" si="59"/>
        <v/>
      </c>
      <c r="S136" s="25" t="str">
        <f>IF(J136&lt;&gt;"",Paramétrage!B$353*O136,"")</f>
        <v/>
      </c>
      <c r="T136" s="25" t="str">
        <f>IF(J136&lt;&gt;"",Paramétrage!D$222*Paramétrage!E$222*60/1000,"")</f>
        <v/>
      </c>
    </row>
    <row r="137" spans="1:20" x14ac:dyDescent="0.35">
      <c r="A137" s="490" t="str">
        <f t="shared" si="48"/>
        <v/>
      </c>
      <c r="B137" s="490" t="str">
        <f t="shared" si="49"/>
        <v/>
      </c>
      <c r="C137" s="490" t="str">
        <f t="shared" si="50"/>
        <v/>
      </c>
      <c r="D137" s="490" t="str">
        <f t="shared" si="51"/>
        <v/>
      </c>
      <c r="E137" s="490" t="str">
        <f t="shared" si="52"/>
        <v/>
      </c>
      <c r="F137" s="490" t="str">
        <f t="shared" si="53"/>
        <v/>
      </c>
      <c r="G137" s="199" t="str">
        <f>IF(Paramétrage!BT463&lt;&gt;0,Paramétrage!BR463,"")</f>
        <v/>
      </c>
      <c r="H137" s="2" t="str">
        <f>IF(Paramétrage!BT463&lt;&gt;0,Paramétrage!BS463,"")</f>
        <v/>
      </c>
      <c r="I137" s="2" t="str">
        <f t="shared" si="54"/>
        <v/>
      </c>
      <c r="J137" s="2" t="str">
        <f>IF(Paramétrage!BT463&lt;&gt;0,Paramétrage!BT463,"")</f>
        <v/>
      </c>
      <c r="K137" s="2" t="str">
        <f>IF(Paramétrage!BU463&lt;&gt;0,Paramétrage!BU463,"")</f>
        <v/>
      </c>
      <c r="L137" s="2" t="str">
        <f t="shared" si="55"/>
        <v/>
      </c>
      <c r="M137" s="2" t="str">
        <f t="shared" si="56"/>
        <v/>
      </c>
      <c r="N137" s="2" t="str">
        <f t="shared" si="57"/>
        <v/>
      </c>
      <c r="O137" s="2" t="str">
        <f>IF(J137&lt;&gt;"",Paramétrage!BV463,"")</f>
        <v/>
      </c>
      <c r="P137" s="2" t="str">
        <f t="shared" si="58"/>
        <v/>
      </c>
      <c r="Q137" s="6"/>
      <c r="R137" t="str">
        <f t="shared" si="59"/>
        <v/>
      </c>
      <c r="S137" s="25" t="str">
        <f>IF(J137&lt;&gt;"",Paramétrage!B$353*O137,"")</f>
        <v/>
      </c>
      <c r="T137" s="25" t="str">
        <f>IF(J137&lt;&gt;"",Paramétrage!D$222*Paramétrage!E$222*60/1000,"")</f>
        <v/>
      </c>
    </row>
    <row r="138" spans="1:20" x14ac:dyDescent="0.35">
      <c r="A138" s="490" t="str">
        <f t="shared" si="48"/>
        <v/>
      </c>
      <c r="B138" s="490" t="str">
        <f t="shared" si="49"/>
        <v/>
      </c>
      <c r="C138" s="490" t="str">
        <f t="shared" si="50"/>
        <v/>
      </c>
      <c r="D138" s="490" t="str">
        <f t="shared" si="51"/>
        <v/>
      </c>
      <c r="E138" s="490" t="str">
        <f t="shared" si="52"/>
        <v/>
      </c>
      <c r="F138" s="490" t="str">
        <f t="shared" si="53"/>
        <v/>
      </c>
      <c r="G138" s="199" t="str">
        <f>IF(Paramétrage!BT464&lt;&gt;0,Paramétrage!BR464,"")</f>
        <v/>
      </c>
      <c r="H138" s="2" t="str">
        <f>IF(Paramétrage!BT464&lt;&gt;0,Paramétrage!BS464,"")</f>
        <v/>
      </c>
      <c r="I138" s="2" t="str">
        <f t="shared" si="54"/>
        <v/>
      </c>
      <c r="J138" s="2" t="str">
        <f>IF(Paramétrage!BT464&lt;&gt;0,Paramétrage!BT464,"")</f>
        <v/>
      </c>
      <c r="K138" s="2" t="str">
        <f>IF(Paramétrage!BU464&lt;&gt;0,Paramétrage!BU464,"")</f>
        <v/>
      </c>
      <c r="L138" s="2" t="str">
        <f t="shared" si="55"/>
        <v/>
      </c>
      <c r="M138" s="2" t="str">
        <f t="shared" si="56"/>
        <v/>
      </c>
      <c r="N138" s="2" t="str">
        <f t="shared" si="57"/>
        <v/>
      </c>
      <c r="O138" s="2" t="str">
        <f>IF(J138&lt;&gt;"",Paramétrage!BV464,"")</f>
        <v/>
      </c>
      <c r="P138" s="2" t="str">
        <f t="shared" si="58"/>
        <v/>
      </c>
      <c r="Q138" s="6"/>
      <c r="R138" t="str">
        <f t="shared" si="59"/>
        <v/>
      </c>
      <c r="S138" s="25" t="str">
        <f>IF(J138&lt;&gt;"",Paramétrage!B$353*O138,"")</f>
        <v/>
      </c>
      <c r="T138" s="25" t="str">
        <f>IF(J138&lt;&gt;"",Paramétrage!D$222*Paramétrage!E$222*60/1000,"")</f>
        <v/>
      </c>
    </row>
    <row r="139" spans="1:20" x14ac:dyDescent="0.35">
      <c r="A139" s="490" t="str">
        <f t="shared" si="48"/>
        <v/>
      </c>
      <c r="B139" s="490" t="str">
        <f t="shared" si="49"/>
        <v/>
      </c>
      <c r="C139" s="490" t="str">
        <f t="shared" si="50"/>
        <v/>
      </c>
      <c r="D139" s="490" t="str">
        <f t="shared" si="51"/>
        <v/>
      </c>
      <c r="E139" s="490" t="str">
        <f t="shared" si="52"/>
        <v/>
      </c>
      <c r="F139" s="490" t="str">
        <f t="shared" si="53"/>
        <v/>
      </c>
      <c r="G139" s="199" t="str">
        <f>IF(Paramétrage!BT465&lt;&gt;0,Paramétrage!BR465,"")</f>
        <v/>
      </c>
      <c r="H139" s="2" t="str">
        <f>IF(Paramétrage!BT465&lt;&gt;0,Paramétrage!BS465,"")</f>
        <v/>
      </c>
      <c r="I139" s="2" t="str">
        <f t="shared" si="54"/>
        <v/>
      </c>
      <c r="J139" s="2" t="str">
        <f>IF(Paramétrage!BT465&lt;&gt;0,Paramétrage!BT465,"")</f>
        <v/>
      </c>
      <c r="K139" s="2" t="str">
        <f>IF(Paramétrage!BU465&lt;&gt;0,Paramétrage!BU465,"")</f>
        <v/>
      </c>
      <c r="L139" s="2" t="str">
        <f t="shared" si="55"/>
        <v/>
      </c>
      <c r="M139" s="2" t="str">
        <f t="shared" si="56"/>
        <v/>
      </c>
      <c r="N139" s="2" t="str">
        <f t="shared" si="57"/>
        <v/>
      </c>
      <c r="O139" s="2" t="str">
        <f>IF(J139&lt;&gt;"",Paramétrage!BV465,"")</f>
        <v/>
      </c>
      <c r="P139" s="2" t="str">
        <f t="shared" si="58"/>
        <v/>
      </c>
      <c r="Q139" s="6"/>
      <c r="R139" t="str">
        <f t="shared" si="59"/>
        <v/>
      </c>
      <c r="S139" s="25" t="str">
        <f>IF(J139&lt;&gt;"",Paramétrage!B$353*O139,"")</f>
        <v/>
      </c>
      <c r="T139" s="25" t="str">
        <f>IF(J139&lt;&gt;"",Paramétrage!D$222*Paramétrage!E$222*60/1000,"")</f>
        <v/>
      </c>
    </row>
    <row r="140" spans="1:20" x14ac:dyDescent="0.35">
      <c r="A140" s="490" t="str">
        <f t="shared" si="48"/>
        <v/>
      </c>
      <c r="B140" s="490" t="str">
        <f t="shared" si="49"/>
        <v/>
      </c>
      <c r="C140" s="490" t="str">
        <f t="shared" si="50"/>
        <v/>
      </c>
      <c r="D140" s="490" t="str">
        <f t="shared" si="51"/>
        <v/>
      </c>
      <c r="E140" s="490" t="str">
        <f t="shared" si="52"/>
        <v/>
      </c>
      <c r="F140" s="490" t="str">
        <f t="shared" si="53"/>
        <v/>
      </c>
      <c r="G140" s="199" t="str">
        <f>IF(Paramétrage!BT466&lt;&gt;0,Paramétrage!BR466,"")</f>
        <v/>
      </c>
      <c r="H140" s="2" t="str">
        <f>IF(Paramétrage!BT466&lt;&gt;0,Paramétrage!BS466,"")</f>
        <v/>
      </c>
      <c r="I140" s="2" t="str">
        <f t="shared" si="54"/>
        <v/>
      </c>
      <c r="J140" s="2" t="str">
        <f>IF(Paramétrage!BT466&lt;&gt;0,Paramétrage!BT466,"")</f>
        <v/>
      </c>
      <c r="K140" s="2" t="str">
        <f>IF(Paramétrage!BU466&lt;&gt;0,Paramétrage!BU466,"")</f>
        <v/>
      </c>
      <c r="L140" s="2" t="str">
        <f t="shared" si="55"/>
        <v/>
      </c>
      <c r="M140" s="2" t="str">
        <f t="shared" si="56"/>
        <v/>
      </c>
      <c r="N140" s="2" t="str">
        <f t="shared" si="57"/>
        <v/>
      </c>
      <c r="O140" s="2" t="str">
        <f>IF(J140&lt;&gt;"",Paramétrage!BV466,"")</f>
        <v/>
      </c>
      <c r="P140" s="2" t="str">
        <f t="shared" si="58"/>
        <v/>
      </c>
      <c r="Q140" s="6"/>
      <c r="R140" t="str">
        <f t="shared" si="59"/>
        <v/>
      </c>
      <c r="S140" s="25" t="str">
        <f>IF(J140&lt;&gt;"",Paramétrage!B$353*O140,"")</f>
        <v/>
      </c>
      <c r="T140" s="25" t="str">
        <f>IF(J140&lt;&gt;"",Paramétrage!D$222*Paramétrage!E$222*60/1000,"")</f>
        <v/>
      </c>
    </row>
    <row r="141" spans="1:20" x14ac:dyDescent="0.35">
      <c r="A141" s="490" t="str">
        <f t="shared" si="48"/>
        <v/>
      </c>
      <c r="B141" s="490" t="str">
        <f t="shared" si="49"/>
        <v/>
      </c>
      <c r="C141" s="490" t="str">
        <f t="shared" si="50"/>
        <v/>
      </c>
      <c r="D141" s="490" t="str">
        <f t="shared" si="51"/>
        <v/>
      </c>
      <c r="E141" s="490" t="str">
        <f t="shared" si="52"/>
        <v/>
      </c>
      <c r="F141" s="490" t="str">
        <f t="shared" si="53"/>
        <v/>
      </c>
      <c r="G141" s="199" t="str">
        <f>IF(Paramétrage!BT467&lt;&gt;0,Paramétrage!BR467,"")</f>
        <v/>
      </c>
      <c r="H141" s="2" t="str">
        <f>IF(Paramétrage!BT467&lt;&gt;0,Paramétrage!BS467,"")</f>
        <v/>
      </c>
      <c r="I141" s="2" t="str">
        <f t="shared" si="54"/>
        <v/>
      </c>
      <c r="J141" s="2" t="str">
        <f>IF(Paramétrage!BT467&lt;&gt;0,Paramétrage!BT467,"")</f>
        <v/>
      </c>
      <c r="K141" s="2" t="str">
        <f>IF(Paramétrage!BU467&lt;&gt;0,Paramétrage!BU467,"")</f>
        <v/>
      </c>
      <c r="L141" s="2" t="str">
        <f t="shared" si="55"/>
        <v/>
      </c>
      <c r="M141" s="2" t="str">
        <f t="shared" si="56"/>
        <v/>
      </c>
      <c r="N141" s="2" t="str">
        <f t="shared" si="57"/>
        <v/>
      </c>
      <c r="O141" s="2" t="str">
        <f>IF(J141&lt;&gt;"",Paramétrage!BV467,"")</f>
        <v/>
      </c>
      <c r="P141" s="2" t="str">
        <f t="shared" si="58"/>
        <v/>
      </c>
      <c r="Q141" s="6"/>
      <c r="R141" t="str">
        <f t="shared" si="59"/>
        <v/>
      </c>
      <c r="S141" s="25" t="str">
        <f>IF(J141&lt;&gt;"",Paramétrage!B$353*O141,"")</f>
        <v/>
      </c>
      <c r="T141" s="25" t="str">
        <f>IF(J141&lt;&gt;"",Paramétrage!D$222*Paramétrage!E$222*60/1000,"")</f>
        <v/>
      </c>
    </row>
    <row r="142" spans="1:20" x14ac:dyDescent="0.35">
      <c r="A142" s="490" t="str">
        <f t="shared" si="48"/>
        <v/>
      </c>
      <c r="B142" s="490" t="str">
        <f t="shared" si="49"/>
        <v/>
      </c>
      <c r="C142" s="490" t="str">
        <f t="shared" si="50"/>
        <v/>
      </c>
      <c r="D142" s="490" t="str">
        <f t="shared" si="51"/>
        <v/>
      </c>
      <c r="E142" s="490" t="str">
        <f t="shared" si="52"/>
        <v/>
      </c>
      <c r="F142" s="490" t="str">
        <f t="shared" si="53"/>
        <v/>
      </c>
      <c r="G142" s="199" t="str">
        <f>IF(Paramétrage!BT468&lt;&gt;0,Paramétrage!BR468,"")</f>
        <v/>
      </c>
      <c r="H142" s="2" t="str">
        <f>IF(Paramétrage!BT468&lt;&gt;0,Paramétrage!BS468,"")</f>
        <v/>
      </c>
      <c r="I142" s="2" t="str">
        <f t="shared" si="54"/>
        <v/>
      </c>
      <c r="J142" s="2" t="str">
        <f>IF(Paramétrage!BT468&lt;&gt;0,Paramétrage!BT468,"")</f>
        <v/>
      </c>
      <c r="K142" s="2" t="str">
        <f>IF(Paramétrage!BU468&lt;&gt;0,Paramétrage!BU468,"")</f>
        <v/>
      </c>
      <c r="L142" s="2" t="str">
        <f t="shared" si="55"/>
        <v/>
      </c>
      <c r="M142" s="2" t="str">
        <f t="shared" si="56"/>
        <v/>
      </c>
      <c r="N142" s="2" t="str">
        <f t="shared" si="57"/>
        <v/>
      </c>
      <c r="O142" s="2" t="str">
        <f>IF(J142&lt;&gt;"",Paramétrage!BV468,"")</f>
        <v/>
      </c>
      <c r="P142" s="2" t="str">
        <f t="shared" si="58"/>
        <v/>
      </c>
      <c r="Q142" s="6"/>
      <c r="R142" t="str">
        <f t="shared" si="59"/>
        <v/>
      </c>
      <c r="S142" s="25" t="str">
        <f>IF(J142&lt;&gt;"",Paramétrage!B$353*O142,"")</f>
        <v/>
      </c>
      <c r="T142" s="25" t="str">
        <f>IF(J142&lt;&gt;"",Paramétrage!D$222*Paramétrage!E$222*60/1000,"")</f>
        <v/>
      </c>
    </row>
    <row r="143" spans="1:20" x14ac:dyDescent="0.35">
      <c r="A143" s="490" t="str">
        <f t="shared" si="48"/>
        <v/>
      </c>
      <c r="B143" s="490" t="str">
        <f t="shared" si="49"/>
        <v/>
      </c>
      <c r="C143" s="490" t="str">
        <f t="shared" si="50"/>
        <v/>
      </c>
      <c r="D143" s="490" t="str">
        <f t="shared" si="51"/>
        <v/>
      </c>
      <c r="E143" s="490" t="str">
        <f t="shared" si="52"/>
        <v/>
      </c>
      <c r="F143" s="490" t="str">
        <f t="shared" si="53"/>
        <v/>
      </c>
      <c r="G143" s="199" t="str">
        <f>IF(Paramétrage!BT469&lt;&gt;0,Paramétrage!BR469,"")</f>
        <v/>
      </c>
      <c r="H143" s="2" t="str">
        <f>IF(Paramétrage!BT469&lt;&gt;0,Paramétrage!BS469,"")</f>
        <v/>
      </c>
      <c r="I143" s="2" t="str">
        <f t="shared" si="54"/>
        <v/>
      </c>
      <c r="J143" s="2" t="str">
        <f>IF(Paramétrage!BT469&lt;&gt;0,Paramétrage!BT469,"")</f>
        <v/>
      </c>
      <c r="K143" s="2" t="str">
        <f>IF(Paramétrage!BU469&lt;&gt;0,Paramétrage!BU469,"")</f>
        <v/>
      </c>
      <c r="L143" s="2" t="str">
        <f t="shared" si="55"/>
        <v/>
      </c>
      <c r="M143" s="2" t="str">
        <f t="shared" si="56"/>
        <v/>
      </c>
      <c r="N143" s="2" t="str">
        <f t="shared" si="57"/>
        <v/>
      </c>
      <c r="O143" s="2" t="str">
        <f>IF(J143&lt;&gt;"",Paramétrage!BV469,"")</f>
        <v/>
      </c>
      <c r="P143" s="2" t="str">
        <f t="shared" si="58"/>
        <v/>
      </c>
      <c r="Q143" s="6"/>
      <c r="R143" t="str">
        <f t="shared" si="59"/>
        <v/>
      </c>
      <c r="S143" s="25" t="str">
        <f>IF(J143&lt;&gt;"",Paramétrage!B$353*O143,"")</f>
        <v/>
      </c>
      <c r="T143" s="25" t="str">
        <f>IF(J143&lt;&gt;"",Paramétrage!D$222*Paramétrage!E$222*60/1000,"")</f>
        <v/>
      </c>
    </row>
    <row r="144" spans="1:20" x14ac:dyDescent="0.35">
      <c r="A144" s="490" t="str">
        <f t="shared" si="48"/>
        <v/>
      </c>
      <c r="B144" s="490" t="str">
        <f t="shared" si="49"/>
        <v/>
      </c>
      <c r="C144" s="490" t="str">
        <f t="shared" si="50"/>
        <v/>
      </c>
      <c r="D144" s="490" t="str">
        <f t="shared" si="51"/>
        <v/>
      </c>
      <c r="E144" s="490" t="str">
        <f t="shared" si="52"/>
        <v/>
      </c>
      <c r="F144" s="490" t="str">
        <f t="shared" si="53"/>
        <v/>
      </c>
      <c r="G144" s="199" t="str">
        <f>IF(Paramétrage!BT470&lt;&gt;0,Paramétrage!BR470,"")</f>
        <v/>
      </c>
      <c r="H144" s="2" t="str">
        <f>IF(Paramétrage!BT470&lt;&gt;0,Paramétrage!BS470,"")</f>
        <v/>
      </c>
      <c r="I144" s="2" t="str">
        <f t="shared" si="54"/>
        <v/>
      </c>
      <c r="J144" s="2" t="str">
        <f>IF(Paramétrage!BT470&lt;&gt;0,Paramétrage!BT470,"")</f>
        <v/>
      </c>
      <c r="K144" s="2" t="str">
        <f>IF(Paramétrage!BU470&lt;&gt;0,Paramétrage!BU470,"")</f>
        <v/>
      </c>
      <c r="L144" s="2" t="str">
        <f t="shared" si="55"/>
        <v/>
      </c>
      <c r="M144" s="2" t="str">
        <f t="shared" si="56"/>
        <v/>
      </c>
      <c r="N144" s="2" t="str">
        <f t="shared" si="57"/>
        <v/>
      </c>
      <c r="O144" s="2" t="str">
        <f>IF(J144&lt;&gt;"",Paramétrage!BV470,"")</f>
        <v/>
      </c>
      <c r="P144" s="2" t="str">
        <f t="shared" si="58"/>
        <v/>
      </c>
      <c r="Q144" s="6"/>
      <c r="R144" t="str">
        <f t="shared" si="59"/>
        <v/>
      </c>
      <c r="S144" s="25" t="str">
        <f>IF(J144&lt;&gt;"",Paramétrage!B$353*O144,"")</f>
        <v/>
      </c>
      <c r="T144" s="25" t="str">
        <f>IF(J144&lt;&gt;"",Paramétrage!D$222*Paramétrage!E$222*60/1000,"")</f>
        <v/>
      </c>
    </row>
    <row r="145" spans="1:20" x14ac:dyDescent="0.35">
      <c r="A145" s="490" t="str">
        <f t="shared" si="48"/>
        <v/>
      </c>
      <c r="B145" s="490" t="str">
        <f t="shared" si="49"/>
        <v/>
      </c>
      <c r="C145" s="490" t="str">
        <f t="shared" si="50"/>
        <v/>
      </c>
      <c r="D145" s="490" t="str">
        <f t="shared" si="51"/>
        <v/>
      </c>
      <c r="E145" s="490" t="str">
        <f t="shared" si="52"/>
        <v/>
      </c>
      <c r="F145" s="490" t="str">
        <f t="shared" si="53"/>
        <v/>
      </c>
      <c r="G145" s="199" t="str">
        <f>IF(Paramétrage!BT471&lt;&gt;0,Paramétrage!BR471,"")</f>
        <v/>
      </c>
      <c r="H145" s="2" t="str">
        <f>IF(Paramétrage!BT471&lt;&gt;0,Paramétrage!BS471,"")</f>
        <v/>
      </c>
      <c r="I145" s="2" t="str">
        <f t="shared" si="54"/>
        <v/>
      </c>
      <c r="J145" s="2" t="str">
        <f>IF(Paramétrage!BT471&lt;&gt;0,Paramétrage!BT471,"")</f>
        <v/>
      </c>
      <c r="K145" s="2" t="str">
        <f>IF(Paramétrage!BU471&lt;&gt;0,Paramétrage!BU471,"")</f>
        <v/>
      </c>
      <c r="L145" s="2" t="str">
        <f t="shared" si="55"/>
        <v/>
      </c>
      <c r="M145" s="2" t="str">
        <f t="shared" si="56"/>
        <v/>
      </c>
      <c r="N145" s="2" t="str">
        <f t="shared" si="57"/>
        <v/>
      </c>
      <c r="O145" s="2" t="str">
        <f>IF(J145&lt;&gt;"",Paramétrage!BV471,"")</f>
        <v/>
      </c>
      <c r="P145" s="2" t="str">
        <f t="shared" si="58"/>
        <v/>
      </c>
      <c r="Q145" s="6"/>
      <c r="R145" t="str">
        <f t="shared" si="59"/>
        <v/>
      </c>
      <c r="S145" s="25" t="str">
        <f>IF(J145&lt;&gt;"",Paramétrage!B$353*O145,"")</f>
        <v/>
      </c>
      <c r="T145" s="25" t="str">
        <f>IF(J145&lt;&gt;"",Paramétrage!D$222*Paramétrage!E$222*60/1000,"")</f>
        <v/>
      </c>
    </row>
    <row r="146" spans="1:20" x14ac:dyDescent="0.35">
      <c r="A146" s="490" t="str">
        <f t="shared" si="48"/>
        <v/>
      </c>
      <c r="B146" s="490" t="str">
        <f t="shared" si="49"/>
        <v/>
      </c>
      <c r="C146" s="490" t="str">
        <f t="shared" si="50"/>
        <v/>
      </c>
      <c r="D146" s="490" t="str">
        <f t="shared" si="51"/>
        <v/>
      </c>
      <c r="E146" s="490" t="str">
        <f t="shared" si="52"/>
        <v/>
      </c>
      <c r="F146" s="490" t="str">
        <f t="shared" si="53"/>
        <v/>
      </c>
      <c r="G146" s="199" t="str">
        <f>IF(Paramétrage!BT472&lt;&gt;0,Paramétrage!BR472,"")</f>
        <v/>
      </c>
      <c r="H146" s="2" t="str">
        <f>IF(Paramétrage!BT472&lt;&gt;0,Paramétrage!BS472,"")</f>
        <v/>
      </c>
      <c r="I146" s="2" t="str">
        <f t="shared" si="54"/>
        <v/>
      </c>
      <c r="J146" s="2" t="str">
        <f>IF(Paramétrage!BT472&lt;&gt;0,Paramétrage!BT472,"")</f>
        <v/>
      </c>
      <c r="K146" s="2" t="str">
        <f>IF(Paramétrage!BU472&lt;&gt;0,Paramétrage!BU472,"")</f>
        <v/>
      </c>
      <c r="L146" s="2" t="str">
        <f t="shared" si="55"/>
        <v/>
      </c>
      <c r="M146" s="2" t="str">
        <f t="shared" si="56"/>
        <v/>
      </c>
      <c r="N146" s="2" t="str">
        <f t="shared" si="57"/>
        <v/>
      </c>
      <c r="O146" s="2" t="str">
        <f>IF(J146&lt;&gt;"",Paramétrage!BV472,"")</f>
        <v/>
      </c>
      <c r="P146" s="2" t="str">
        <f t="shared" si="58"/>
        <v/>
      </c>
      <c r="Q146" s="6"/>
      <c r="R146" t="str">
        <f t="shared" si="59"/>
        <v/>
      </c>
      <c r="S146" s="25" t="str">
        <f>IF(J146&lt;&gt;"",Paramétrage!B$353*O146,"")</f>
        <v/>
      </c>
      <c r="T146" s="25" t="str">
        <f>IF(J146&lt;&gt;"",Paramétrage!D$222*Paramétrage!E$222*60/1000,"")</f>
        <v/>
      </c>
    </row>
    <row r="147" spans="1:20" x14ac:dyDescent="0.35">
      <c r="A147" s="490" t="str">
        <f t="shared" si="48"/>
        <v/>
      </c>
      <c r="B147" s="490" t="str">
        <f t="shared" si="49"/>
        <v/>
      </c>
      <c r="C147" s="490" t="str">
        <f t="shared" si="50"/>
        <v/>
      </c>
      <c r="D147" s="490" t="str">
        <f t="shared" si="51"/>
        <v/>
      </c>
      <c r="E147" s="490" t="str">
        <f t="shared" si="52"/>
        <v/>
      </c>
      <c r="F147" s="490" t="str">
        <f t="shared" si="53"/>
        <v/>
      </c>
      <c r="G147" s="199" t="str">
        <f>IF(Paramétrage!BT473&lt;&gt;0,Paramétrage!BR473,"")</f>
        <v/>
      </c>
      <c r="H147" s="2" t="str">
        <f>IF(Paramétrage!BT473&lt;&gt;0,Paramétrage!BS473,"")</f>
        <v/>
      </c>
      <c r="I147" s="2" t="str">
        <f t="shared" si="54"/>
        <v/>
      </c>
      <c r="J147" s="2" t="str">
        <f>IF(Paramétrage!BT473&lt;&gt;0,Paramétrage!BT473,"")</f>
        <v/>
      </c>
      <c r="K147" s="2" t="str">
        <f>IF(Paramétrage!BU473&lt;&gt;0,Paramétrage!BU473,"")</f>
        <v/>
      </c>
      <c r="L147" s="2" t="str">
        <f t="shared" si="55"/>
        <v/>
      </c>
      <c r="M147" s="2" t="str">
        <f t="shared" si="56"/>
        <v/>
      </c>
      <c r="N147" s="2" t="str">
        <f t="shared" si="57"/>
        <v/>
      </c>
      <c r="O147" s="2" t="str">
        <f>IF(J147&lt;&gt;"",Paramétrage!BV473,"")</f>
        <v/>
      </c>
      <c r="P147" s="2" t="str">
        <f t="shared" si="58"/>
        <v/>
      </c>
      <c r="Q147" s="6"/>
      <c r="R147" t="str">
        <f t="shared" si="59"/>
        <v/>
      </c>
      <c r="S147" s="25" t="str">
        <f>IF(J147&lt;&gt;"",Paramétrage!B$353*O147,"")</f>
        <v/>
      </c>
      <c r="T147" s="25" t="str">
        <f>IF(J147&lt;&gt;"",Paramétrage!D$222*Paramétrage!E$222*60/1000,"")</f>
        <v/>
      </c>
    </row>
    <row r="148" spans="1:20" x14ac:dyDescent="0.35">
      <c r="A148" s="490" t="str">
        <f t="shared" si="48"/>
        <v/>
      </c>
      <c r="B148" s="490" t="str">
        <f t="shared" si="49"/>
        <v/>
      </c>
      <c r="C148" s="490" t="str">
        <f t="shared" si="50"/>
        <v/>
      </c>
      <c r="D148" s="490" t="str">
        <f t="shared" si="51"/>
        <v/>
      </c>
      <c r="E148" s="490" t="str">
        <f t="shared" si="52"/>
        <v/>
      </c>
      <c r="F148" s="490" t="str">
        <f t="shared" si="53"/>
        <v/>
      </c>
      <c r="G148" s="199" t="str">
        <f>IF(Paramétrage!BT474&lt;&gt;0,Paramétrage!BR474,"")</f>
        <v/>
      </c>
      <c r="H148" s="2" t="str">
        <f>IF(Paramétrage!BT474&lt;&gt;0,Paramétrage!BS474,"")</f>
        <v/>
      </c>
      <c r="I148" s="2" t="str">
        <f t="shared" si="54"/>
        <v/>
      </c>
      <c r="J148" s="2" t="str">
        <f>IF(Paramétrage!BT474&lt;&gt;0,Paramétrage!BT474,"")</f>
        <v/>
      </c>
      <c r="K148" s="2" t="str">
        <f>IF(Paramétrage!BU474&lt;&gt;0,Paramétrage!BU474,"")</f>
        <v/>
      </c>
      <c r="L148" s="2" t="str">
        <f t="shared" si="55"/>
        <v/>
      </c>
      <c r="M148" s="2" t="str">
        <f t="shared" si="56"/>
        <v/>
      </c>
      <c r="N148" s="2" t="str">
        <f t="shared" si="57"/>
        <v/>
      </c>
      <c r="O148" s="2" t="str">
        <f>IF(J148&lt;&gt;"",Paramétrage!BV474,"")</f>
        <v/>
      </c>
      <c r="P148" s="2" t="str">
        <f t="shared" si="58"/>
        <v/>
      </c>
      <c r="Q148" s="6"/>
      <c r="R148" t="str">
        <f t="shared" si="59"/>
        <v/>
      </c>
      <c r="S148" s="25" t="str">
        <f>IF(J148&lt;&gt;"",Paramétrage!B$353*O148,"")</f>
        <v/>
      </c>
      <c r="T148" s="25" t="str">
        <f>IF(J148&lt;&gt;"",Paramétrage!D$222*Paramétrage!E$222*60/1000,"")</f>
        <v/>
      </c>
    </row>
    <row r="149" spans="1:20" x14ac:dyDescent="0.35">
      <c r="A149" s="490" t="str">
        <f t="shared" si="48"/>
        <v/>
      </c>
      <c r="B149" s="490" t="str">
        <f t="shared" si="49"/>
        <v/>
      </c>
      <c r="C149" s="490" t="str">
        <f t="shared" si="50"/>
        <v/>
      </c>
      <c r="D149" s="490" t="str">
        <f t="shared" si="51"/>
        <v/>
      </c>
      <c r="E149" s="490" t="str">
        <f t="shared" si="52"/>
        <v/>
      </c>
      <c r="F149" s="490" t="str">
        <f t="shared" si="53"/>
        <v/>
      </c>
      <c r="G149" s="199" t="str">
        <f>IF(Paramétrage!BT475&lt;&gt;0,Paramétrage!BR475,"")</f>
        <v/>
      </c>
      <c r="H149" s="2" t="str">
        <f>IF(Paramétrage!BT475&lt;&gt;0,Paramétrage!BS475,"")</f>
        <v/>
      </c>
      <c r="I149" s="2" t="str">
        <f t="shared" si="54"/>
        <v/>
      </c>
      <c r="J149" s="2" t="str">
        <f>IF(Paramétrage!BT475&lt;&gt;0,Paramétrage!BT475,"")</f>
        <v/>
      </c>
      <c r="K149" s="2" t="str">
        <f>IF(Paramétrage!BU475&lt;&gt;0,Paramétrage!BU475,"")</f>
        <v/>
      </c>
      <c r="L149" s="2" t="str">
        <f t="shared" si="55"/>
        <v/>
      </c>
      <c r="M149" s="2" t="str">
        <f t="shared" si="56"/>
        <v/>
      </c>
      <c r="N149" s="2" t="str">
        <f t="shared" si="57"/>
        <v/>
      </c>
      <c r="O149" s="2" t="str">
        <f>IF(J149&lt;&gt;"",Paramétrage!BV475,"")</f>
        <v/>
      </c>
      <c r="P149" s="2" t="str">
        <f t="shared" si="58"/>
        <v/>
      </c>
      <c r="Q149" s="6"/>
      <c r="R149" t="str">
        <f t="shared" si="59"/>
        <v/>
      </c>
      <c r="S149" s="25" t="str">
        <f>IF(J149&lt;&gt;"",Paramétrage!B$353*O149,"")</f>
        <v/>
      </c>
      <c r="T149" s="25" t="str">
        <f>IF(J149&lt;&gt;"",Paramétrage!D$222*Paramétrage!E$222*60/1000,"")</f>
        <v/>
      </c>
    </row>
    <row r="150" spans="1:20" x14ac:dyDescent="0.35">
      <c r="A150" s="124" t="s">
        <v>501</v>
      </c>
      <c r="B150" s="490" t="str">
        <f t="shared" si="49"/>
        <v/>
      </c>
      <c r="C150" s="490" t="str">
        <f t="shared" si="50"/>
        <v/>
      </c>
      <c r="D150" s="490" t="str">
        <f t="shared" si="51"/>
        <v/>
      </c>
      <c r="E150" s="490" t="str">
        <f t="shared" si="52"/>
        <v/>
      </c>
      <c r="F150" s="490" t="str">
        <f t="shared" si="53"/>
        <v/>
      </c>
      <c r="G150" s="199" t="str">
        <f>IF(Paramétrage!AD536&lt;&gt;0,Paramétrage!AB536,"")</f>
        <v/>
      </c>
      <c r="H150" s="2" t="str">
        <f>IF(Paramétrage!AD536&lt;&gt;0,Paramétrage!AC536,"")</f>
        <v/>
      </c>
      <c r="I150" s="2" t="str">
        <f t="shared" si="54"/>
        <v/>
      </c>
      <c r="J150" s="2" t="str">
        <f>IF(Paramétrage!AD536&lt;&gt;0,Paramétrage!AD536,"")</f>
        <v/>
      </c>
      <c r="K150" s="2" t="str">
        <f>IF(Paramétrage!AE536&lt;&gt;0,Paramétrage!AE536,"")</f>
        <v/>
      </c>
      <c r="L150" s="2" t="str">
        <f t="shared" si="55"/>
        <v/>
      </c>
      <c r="M150" s="2" t="str">
        <f t="shared" si="56"/>
        <v/>
      </c>
      <c r="N150" s="2" t="str">
        <f t="shared" si="57"/>
        <v/>
      </c>
      <c r="O150" s="2" t="str">
        <f>IF(J150&lt;&gt;"",Paramétrage!AF536,"")</f>
        <v/>
      </c>
      <c r="P150" s="2" t="str">
        <f t="shared" si="58"/>
        <v/>
      </c>
      <c r="Q150" s="6"/>
      <c r="R150" t="str">
        <f t="shared" si="59"/>
        <v/>
      </c>
      <c r="S150" s="25" t="str">
        <f>IF(J150&lt;&gt;"",Paramétrage!B$353*O150,"")</f>
        <v/>
      </c>
      <c r="T150" s="25" t="str">
        <f>IF(J150&lt;&gt;"",Paramétrage!D$222*Paramétrage!E$222*60/1000,"")</f>
        <v/>
      </c>
    </row>
    <row r="151" spans="1:20" ht="58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21</v>
      </c>
      <c r="H151" s="106" t="s">
        <v>24</v>
      </c>
      <c r="I151" s="106" t="s">
        <v>23</v>
      </c>
      <c r="J151" s="106" t="s">
        <v>106</v>
      </c>
      <c r="K151" s="106" t="s">
        <v>166</v>
      </c>
      <c r="L151" s="106" t="s">
        <v>336</v>
      </c>
      <c r="M151" s="106" t="s">
        <v>164</v>
      </c>
      <c r="N151" s="106" t="s">
        <v>108</v>
      </c>
      <c r="O151" s="106" t="s">
        <v>107</v>
      </c>
      <c r="P151" s="106" t="s">
        <v>168</v>
      </c>
      <c r="Q151" s="107">
        <f>Paramétrage!D3</f>
        <v>0</v>
      </c>
      <c r="R151" s="28" t="s">
        <v>360</v>
      </c>
      <c r="S151" s="314" t="s">
        <v>344</v>
      </c>
      <c r="T151" s="314" t="s">
        <v>343</v>
      </c>
    </row>
    <row r="152" spans="1:20" x14ac:dyDescent="0.35">
      <c r="A152" s="490" t="str">
        <f>IF(J152&lt;&gt;"",I152,"")</f>
        <v/>
      </c>
      <c r="B152" s="490" t="str">
        <f>IF(J152&lt;&gt;"",1,"")</f>
        <v/>
      </c>
      <c r="C152" s="490" t="str">
        <f>IF(J152&lt;&gt;"",L152,"")</f>
        <v/>
      </c>
      <c r="D152" s="490" t="str">
        <f>IF(J152&lt;&gt;"",R152,"")</f>
        <v/>
      </c>
      <c r="E152" s="490" t="str">
        <f>IF(J152&lt;&gt;"",M152/R152,"")</f>
        <v/>
      </c>
      <c r="F152" s="490" t="str">
        <f>IF(J152&lt;&gt;"",N152/R152,"")</f>
        <v/>
      </c>
      <c r="G152" s="199" t="str">
        <f>IF(Paramétrage!CO448&lt;&gt;0,Paramétrage!CM448,"")</f>
        <v/>
      </c>
      <c r="H152" s="2" t="str">
        <f>IF(Paramétrage!CO448&lt;&gt;0,Paramétrage!CN448,"")</f>
        <v/>
      </c>
      <c r="I152" s="2" t="str">
        <f>IF(J152&lt;&gt;"",DATEDIF($Q$1,G152,"d")*1440+H152*60,"")</f>
        <v/>
      </c>
      <c r="J152" s="2" t="str">
        <f>IF(Paramétrage!CO448&lt;&gt;0,Paramétrage!CO448,"")</f>
        <v/>
      </c>
      <c r="K152" s="2" t="str">
        <f>IF(Paramétrage!CP448&lt;&gt;0,Paramétrage!CP448,"")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IF(J152&lt;&gt;"",Paramétrage!CQ448,"")</f>
        <v/>
      </c>
      <c r="P152" s="2" t="str">
        <f>I152</f>
        <v/>
      </c>
      <c r="Q152" s="6"/>
      <c r="R152" t="str">
        <f>IF(J152&lt;&gt;"",ROUNDUP((J152/L152)/MAX(S$2/2,T$2),0),"")</f>
        <v/>
      </c>
      <c r="S152" s="25" t="str">
        <f>IF(J152&lt;&gt;"",Paramétrage!B$353*O152,"")</f>
        <v/>
      </c>
      <c r="T152" s="25" t="str">
        <f>IF(J152&lt;&gt;"",Paramétrage!D$222*Paramétrage!E$222*60/1000,"")</f>
        <v/>
      </c>
    </row>
    <row r="153" spans="1:20" x14ac:dyDescent="0.35">
      <c r="A153" s="490" t="str">
        <f t="shared" ref="A153:A179" si="60">IF(J153&lt;&gt;"",I153,"")</f>
        <v/>
      </c>
      <c r="B153" s="490" t="str">
        <f t="shared" ref="B153:B180" si="61">IF(J153&lt;&gt;"",1,"")</f>
        <v/>
      </c>
      <c r="C153" s="490" t="str">
        <f t="shared" ref="C153:C180" si="62">IF(J153&lt;&gt;"",L153,"")</f>
        <v/>
      </c>
      <c r="D153" s="490" t="str">
        <f t="shared" ref="D153:D180" si="63">IF(J153&lt;&gt;"",R153,"")</f>
        <v/>
      </c>
      <c r="E153" s="490" t="str">
        <f t="shared" ref="E153:E180" si="64">IF(J153&lt;&gt;"",M153/R153,"")</f>
        <v/>
      </c>
      <c r="F153" s="490" t="str">
        <f t="shared" ref="F153:F180" si="65">IF(J153&lt;&gt;"",N153/R153,"")</f>
        <v/>
      </c>
      <c r="G153" s="199" t="str">
        <f>IF(Paramétrage!CO449&lt;&gt;0,Paramétrage!CM449,"")</f>
        <v/>
      </c>
      <c r="H153" s="2" t="str">
        <f>IF(Paramétrage!CO449&lt;&gt;0,Paramétrage!CN449,"")</f>
        <v/>
      </c>
      <c r="I153" s="2" t="str">
        <f t="shared" ref="I153:I180" si="66">IF(J153&lt;&gt;"",DATEDIF($Q$1,G153,"d")*1440+H153*60,"")</f>
        <v/>
      </c>
      <c r="J153" s="2" t="str">
        <f>IF(Paramétrage!CO449&lt;&gt;0,Paramétrage!CO449,"")</f>
        <v/>
      </c>
      <c r="K153" s="2" t="str">
        <f>IF(Paramétrage!CP449&lt;&gt;0,Paramétrage!CP449,"")</f>
        <v/>
      </c>
      <c r="L153" s="2" t="str">
        <f t="shared" ref="L153:L180" si="67">IF(J153&lt;&gt;"",ROUNDUP(J153/K153,0),"")</f>
        <v/>
      </c>
      <c r="M153" s="2" t="str">
        <f t="shared" ref="M153:M180" si="68">IF(J153&lt;&gt;"",J153/L153,"")</f>
        <v/>
      </c>
      <c r="N153" s="2" t="str">
        <f t="shared" ref="N153:N180" si="69">IF(J153&lt;&gt;"",M153/O153,"")</f>
        <v/>
      </c>
      <c r="O153" s="2" t="str">
        <f>IF(J153&lt;&gt;"",Paramétrage!CQ449,"")</f>
        <v/>
      </c>
      <c r="P153" s="2" t="str">
        <f t="shared" ref="P153:P180" si="70">I153</f>
        <v/>
      </c>
      <c r="Q153" s="6"/>
      <c r="R153" t="str">
        <f t="shared" ref="R153:R180" si="71">IF(J153&lt;&gt;"",ROUNDUP((J153/L153)/MAX(S$2/2,T$2),0),"")</f>
        <v/>
      </c>
      <c r="S153" s="25" t="str">
        <f>IF(J153&lt;&gt;"",Paramétrage!B$353*O153,"")</f>
        <v/>
      </c>
      <c r="T153" s="25" t="str">
        <f>IF(J153&lt;&gt;"",Paramétrage!D$222*Paramétrage!E$222*60/1000,"")</f>
        <v/>
      </c>
    </row>
    <row r="154" spans="1:20" x14ac:dyDescent="0.35">
      <c r="A154" s="490" t="str">
        <f t="shared" si="60"/>
        <v/>
      </c>
      <c r="B154" s="490" t="str">
        <f t="shared" si="61"/>
        <v/>
      </c>
      <c r="C154" s="490" t="str">
        <f t="shared" si="62"/>
        <v/>
      </c>
      <c r="D154" s="490" t="str">
        <f t="shared" si="63"/>
        <v/>
      </c>
      <c r="E154" s="490" t="str">
        <f t="shared" si="64"/>
        <v/>
      </c>
      <c r="F154" s="490" t="str">
        <f t="shared" si="65"/>
        <v/>
      </c>
      <c r="G154" s="199" t="str">
        <f>IF(Paramétrage!CO450&lt;&gt;0,Paramétrage!CM450,"")</f>
        <v/>
      </c>
      <c r="H154" s="2" t="str">
        <f>IF(Paramétrage!CO450&lt;&gt;0,Paramétrage!CN450,"")</f>
        <v/>
      </c>
      <c r="I154" s="2" t="str">
        <f t="shared" si="66"/>
        <v/>
      </c>
      <c r="J154" s="2" t="str">
        <f>IF(Paramétrage!CO450&lt;&gt;0,Paramétrage!CO450,"")</f>
        <v/>
      </c>
      <c r="K154" s="2" t="str">
        <f>IF(Paramétrage!CP450&lt;&gt;0,Paramétrage!CP450,"")</f>
        <v/>
      </c>
      <c r="L154" s="2" t="str">
        <f t="shared" si="67"/>
        <v/>
      </c>
      <c r="M154" s="2" t="str">
        <f t="shared" si="68"/>
        <v/>
      </c>
      <c r="N154" s="2" t="str">
        <f t="shared" si="69"/>
        <v/>
      </c>
      <c r="O154" s="2" t="str">
        <f>IF(J154&lt;&gt;"",Paramétrage!CQ450,"")</f>
        <v/>
      </c>
      <c r="P154" s="2" t="str">
        <f t="shared" si="70"/>
        <v/>
      </c>
      <c r="Q154" s="6"/>
      <c r="R154" t="str">
        <f t="shared" si="71"/>
        <v/>
      </c>
      <c r="S154" s="25" t="str">
        <f>IF(J154&lt;&gt;"",Paramétrage!B$353*O154,"")</f>
        <v/>
      </c>
      <c r="T154" s="25" t="str">
        <f>IF(J154&lt;&gt;"",Paramétrage!D$222*Paramétrage!E$222*60/1000,"")</f>
        <v/>
      </c>
    </row>
    <row r="155" spans="1:20" x14ac:dyDescent="0.35">
      <c r="A155" s="490" t="str">
        <f t="shared" si="60"/>
        <v/>
      </c>
      <c r="B155" s="490" t="str">
        <f t="shared" si="61"/>
        <v/>
      </c>
      <c r="C155" s="490" t="str">
        <f t="shared" si="62"/>
        <v/>
      </c>
      <c r="D155" s="490" t="str">
        <f t="shared" si="63"/>
        <v/>
      </c>
      <c r="E155" s="490" t="str">
        <f t="shared" si="64"/>
        <v/>
      </c>
      <c r="F155" s="490" t="str">
        <f t="shared" si="65"/>
        <v/>
      </c>
      <c r="G155" s="199" t="str">
        <f>IF(Paramétrage!CO451&lt;&gt;0,Paramétrage!CM451,"")</f>
        <v/>
      </c>
      <c r="H155" s="2" t="str">
        <f>IF(Paramétrage!CO451&lt;&gt;0,Paramétrage!CN451,"")</f>
        <v/>
      </c>
      <c r="I155" s="2" t="str">
        <f t="shared" si="66"/>
        <v/>
      </c>
      <c r="J155" s="2" t="str">
        <f>IF(Paramétrage!CO451&lt;&gt;0,Paramétrage!CO451,"")</f>
        <v/>
      </c>
      <c r="K155" s="2" t="str">
        <f>IF(Paramétrage!CP451&lt;&gt;0,Paramétrage!CP451,"")</f>
        <v/>
      </c>
      <c r="L155" s="2" t="str">
        <f t="shared" si="67"/>
        <v/>
      </c>
      <c r="M155" s="2" t="str">
        <f t="shared" si="68"/>
        <v/>
      </c>
      <c r="N155" s="2" t="str">
        <f t="shared" si="69"/>
        <v/>
      </c>
      <c r="O155" s="2" t="str">
        <f>IF(J155&lt;&gt;"",Paramétrage!CQ451,"")</f>
        <v/>
      </c>
      <c r="P155" s="2" t="str">
        <f t="shared" si="70"/>
        <v/>
      </c>
      <c r="Q155" s="6"/>
      <c r="R155" t="str">
        <f t="shared" si="71"/>
        <v/>
      </c>
      <c r="S155" s="25" t="str">
        <f>IF(J155&lt;&gt;"",Paramétrage!B$353*O155,"")</f>
        <v/>
      </c>
      <c r="T155" s="25" t="str">
        <f>IF(J155&lt;&gt;"",Paramétrage!D$222*Paramétrage!E$222*60/1000,"")</f>
        <v/>
      </c>
    </row>
    <row r="156" spans="1:20" x14ac:dyDescent="0.35">
      <c r="A156" s="490" t="str">
        <f t="shared" si="60"/>
        <v/>
      </c>
      <c r="B156" s="490" t="str">
        <f t="shared" si="61"/>
        <v/>
      </c>
      <c r="C156" s="490" t="str">
        <f t="shared" si="62"/>
        <v/>
      </c>
      <c r="D156" s="490" t="str">
        <f t="shared" si="63"/>
        <v/>
      </c>
      <c r="E156" s="490" t="str">
        <f t="shared" si="64"/>
        <v/>
      </c>
      <c r="F156" s="490" t="str">
        <f t="shared" si="65"/>
        <v/>
      </c>
      <c r="G156" s="199" t="str">
        <f>IF(Paramétrage!CO452&lt;&gt;0,Paramétrage!CM452,"")</f>
        <v/>
      </c>
      <c r="H156" s="2" t="str">
        <f>IF(Paramétrage!CO452&lt;&gt;0,Paramétrage!CN452,"")</f>
        <v/>
      </c>
      <c r="I156" s="2" t="str">
        <f t="shared" si="66"/>
        <v/>
      </c>
      <c r="J156" s="2" t="str">
        <f>IF(Paramétrage!CO452&lt;&gt;0,Paramétrage!CO452,"")</f>
        <v/>
      </c>
      <c r="K156" s="2" t="str">
        <f>IF(Paramétrage!CP452&lt;&gt;0,Paramétrage!CP452,"")</f>
        <v/>
      </c>
      <c r="L156" s="2" t="str">
        <f t="shared" si="67"/>
        <v/>
      </c>
      <c r="M156" s="2" t="str">
        <f t="shared" si="68"/>
        <v/>
      </c>
      <c r="N156" s="2" t="str">
        <f t="shared" si="69"/>
        <v/>
      </c>
      <c r="O156" s="2" t="str">
        <f>IF(J156&lt;&gt;"",Paramétrage!CQ452,"")</f>
        <v/>
      </c>
      <c r="P156" s="2" t="str">
        <f t="shared" si="70"/>
        <v/>
      </c>
      <c r="Q156" s="6"/>
      <c r="R156" t="str">
        <f t="shared" si="71"/>
        <v/>
      </c>
      <c r="S156" s="25" t="str">
        <f>IF(J156&lt;&gt;"",Paramétrage!B$353*O156,"")</f>
        <v/>
      </c>
      <c r="T156" s="25" t="str">
        <f>IF(J156&lt;&gt;"",Paramétrage!D$222*Paramétrage!E$222*60/1000,"")</f>
        <v/>
      </c>
    </row>
    <row r="157" spans="1:20" x14ac:dyDescent="0.35">
      <c r="A157" s="490" t="str">
        <f t="shared" si="60"/>
        <v/>
      </c>
      <c r="B157" s="490" t="str">
        <f t="shared" si="61"/>
        <v/>
      </c>
      <c r="C157" s="490" t="str">
        <f t="shared" si="62"/>
        <v/>
      </c>
      <c r="D157" s="490" t="str">
        <f t="shared" si="63"/>
        <v/>
      </c>
      <c r="E157" s="490" t="str">
        <f t="shared" si="64"/>
        <v/>
      </c>
      <c r="F157" s="490" t="str">
        <f t="shared" si="65"/>
        <v/>
      </c>
      <c r="G157" s="199" t="str">
        <f>IF(Paramétrage!CO453&lt;&gt;0,Paramétrage!CM453,"")</f>
        <v/>
      </c>
      <c r="H157" s="2" t="str">
        <f>IF(Paramétrage!CO453&lt;&gt;0,Paramétrage!CN453,"")</f>
        <v/>
      </c>
      <c r="I157" s="2" t="str">
        <f t="shared" si="66"/>
        <v/>
      </c>
      <c r="J157" s="2" t="str">
        <f>IF(Paramétrage!CO453&lt;&gt;0,Paramétrage!CO453,"")</f>
        <v/>
      </c>
      <c r="K157" s="2" t="str">
        <f>IF(Paramétrage!CP453&lt;&gt;0,Paramétrage!CP453,"")</f>
        <v/>
      </c>
      <c r="L157" s="2" t="str">
        <f t="shared" si="67"/>
        <v/>
      </c>
      <c r="M157" s="2" t="str">
        <f t="shared" si="68"/>
        <v/>
      </c>
      <c r="N157" s="2" t="str">
        <f t="shared" si="69"/>
        <v/>
      </c>
      <c r="O157" s="2" t="str">
        <f>IF(J157&lt;&gt;"",Paramétrage!CQ453,"")</f>
        <v/>
      </c>
      <c r="P157" s="2" t="str">
        <f t="shared" si="70"/>
        <v/>
      </c>
      <c r="Q157" s="6"/>
      <c r="R157" t="str">
        <f t="shared" si="71"/>
        <v/>
      </c>
      <c r="S157" s="25" t="str">
        <f>IF(J157&lt;&gt;"",Paramétrage!B$353*O157,"")</f>
        <v/>
      </c>
      <c r="T157" s="25" t="str">
        <f>IF(J157&lt;&gt;"",Paramétrage!D$222*Paramétrage!E$222*60/1000,"")</f>
        <v/>
      </c>
    </row>
    <row r="158" spans="1:20" x14ac:dyDescent="0.35">
      <c r="A158" s="490" t="str">
        <f t="shared" si="60"/>
        <v/>
      </c>
      <c r="B158" s="490" t="str">
        <f t="shared" si="61"/>
        <v/>
      </c>
      <c r="C158" s="490" t="str">
        <f t="shared" si="62"/>
        <v/>
      </c>
      <c r="D158" s="490" t="str">
        <f t="shared" si="63"/>
        <v/>
      </c>
      <c r="E158" s="490" t="str">
        <f t="shared" si="64"/>
        <v/>
      </c>
      <c r="F158" s="490" t="str">
        <f t="shared" si="65"/>
        <v/>
      </c>
      <c r="G158" s="199" t="str">
        <f>IF(Paramétrage!CO454&lt;&gt;0,Paramétrage!CM454,"")</f>
        <v/>
      </c>
      <c r="H158" s="2" t="str">
        <f>IF(Paramétrage!CO454&lt;&gt;0,Paramétrage!CN454,"")</f>
        <v/>
      </c>
      <c r="I158" s="2" t="str">
        <f t="shared" si="66"/>
        <v/>
      </c>
      <c r="J158" s="2" t="str">
        <f>IF(Paramétrage!CO454&lt;&gt;0,Paramétrage!CO454,"")</f>
        <v/>
      </c>
      <c r="K158" s="2" t="str">
        <f>IF(Paramétrage!CP454&lt;&gt;0,Paramétrage!CP454,"")</f>
        <v/>
      </c>
      <c r="L158" s="2" t="str">
        <f t="shared" si="67"/>
        <v/>
      </c>
      <c r="M158" s="2" t="str">
        <f t="shared" si="68"/>
        <v/>
      </c>
      <c r="N158" s="2" t="str">
        <f t="shared" si="69"/>
        <v/>
      </c>
      <c r="O158" s="2" t="str">
        <f>IF(J158&lt;&gt;"",Paramétrage!CQ454,"")</f>
        <v/>
      </c>
      <c r="P158" s="2" t="str">
        <f t="shared" si="70"/>
        <v/>
      </c>
      <c r="Q158" s="6"/>
      <c r="R158" t="str">
        <f t="shared" si="71"/>
        <v/>
      </c>
      <c r="S158" s="25" t="str">
        <f>IF(J158&lt;&gt;"",Paramétrage!B$353*O158,"")</f>
        <v/>
      </c>
      <c r="T158" s="25" t="str">
        <f>IF(J158&lt;&gt;"",Paramétrage!D$222*Paramétrage!E$222*60/1000,"")</f>
        <v/>
      </c>
    </row>
    <row r="159" spans="1:20" x14ac:dyDescent="0.35">
      <c r="A159" s="490" t="str">
        <f t="shared" si="60"/>
        <v/>
      </c>
      <c r="B159" s="490" t="str">
        <f t="shared" si="61"/>
        <v/>
      </c>
      <c r="C159" s="490" t="str">
        <f t="shared" si="62"/>
        <v/>
      </c>
      <c r="D159" s="490" t="str">
        <f t="shared" si="63"/>
        <v/>
      </c>
      <c r="E159" s="490" t="str">
        <f t="shared" si="64"/>
        <v/>
      </c>
      <c r="F159" s="490" t="str">
        <f t="shared" si="65"/>
        <v/>
      </c>
      <c r="G159" s="199" t="str">
        <f>IF(Paramétrage!CO455&lt;&gt;0,Paramétrage!CM455,"")</f>
        <v/>
      </c>
      <c r="H159" s="2" t="str">
        <f>IF(Paramétrage!CO455&lt;&gt;0,Paramétrage!CN455,"")</f>
        <v/>
      </c>
      <c r="I159" s="2" t="str">
        <f t="shared" si="66"/>
        <v/>
      </c>
      <c r="J159" s="2" t="str">
        <f>IF(Paramétrage!CO455&lt;&gt;0,Paramétrage!CO455,"")</f>
        <v/>
      </c>
      <c r="K159" s="2" t="str">
        <f>IF(Paramétrage!CP455&lt;&gt;0,Paramétrage!CP455,"")</f>
        <v/>
      </c>
      <c r="L159" s="2" t="str">
        <f t="shared" si="67"/>
        <v/>
      </c>
      <c r="M159" s="2" t="str">
        <f t="shared" si="68"/>
        <v/>
      </c>
      <c r="N159" s="2" t="str">
        <f t="shared" si="69"/>
        <v/>
      </c>
      <c r="O159" s="2" t="str">
        <f>IF(J159&lt;&gt;"",Paramétrage!CQ455,"")</f>
        <v/>
      </c>
      <c r="P159" s="2" t="str">
        <f t="shared" si="70"/>
        <v/>
      </c>
      <c r="Q159" s="6"/>
      <c r="R159" t="str">
        <f t="shared" si="71"/>
        <v/>
      </c>
      <c r="S159" s="25" t="str">
        <f>IF(J159&lt;&gt;"",Paramétrage!B$353*O159,"")</f>
        <v/>
      </c>
      <c r="T159" s="25" t="str">
        <f>IF(J159&lt;&gt;"",Paramétrage!D$222*Paramétrage!E$222*60/1000,"")</f>
        <v/>
      </c>
    </row>
    <row r="160" spans="1:20" x14ac:dyDescent="0.35">
      <c r="A160" s="490" t="str">
        <f t="shared" si="60"/>
        <v/>
      </c>
      <c r="B160" s="490" t="str">
        <f t="shared" si="61"/>
        <v/>
      </c>
      <c r="C160" s="490" t="str">
        <f t="shared" si="62"/>
        <v/>
      </c>
      <c r="D160" s="490" t="str">
        <f t="shared" si="63"/>
        <v/>
      </c>
      <c r="E160" s="490" t="str">
        <f t="shared" si="64"/>
        <v/>
      </c>
      <c r="F160" s="490" t="str">
        <f t="shared" si="65"/>
        <v/>
      </c>
      <c r="G160" s="199" t="str">
        <f>IF(Paramétrage!CO456&lt;&gt;0,Paramétrage!CM456,"")</f>
        <v/>
      </c>
      <c r="H160" s="2" t="str">
        <f>IF(Paramétrage!CO456&lt;&gt;0,Paramétrage!CN456,"")</f>
        <v/>
      </c>
      <c r="I160" s="2" t="str">
        <f t="shared" si="66"/>
        <v/>
      </c>
      <c r="J160" s="2" t="str">
        <f>IF(Paramétrage!CO456&lt;&gt;0,Paramétrage!CO456,"")</f>
        <v/>
      </c>
      <c r="K160" s="2" t="str">
        <f>IF(Paramétrage!CP456&lt;&gt;0,Paramétrage!CP456,"")</f>
        <v/>
      </c>
      <c r="L160" s="2" t="str">
        <f t="shared" si="67"/>
        <v/>
      </c>
      <c r="M160" s="2" t="str">
        <f t="shared" si="68"/>
        <v/>
      </c>
      <c r="N160" s="2" t="str">
        <f t="shared" si="69"/>
        <v/>
      </c>
      <c r="O160" s="2" t="str">
        <f>IF(J160&lt;&gt;"",Paramétrage!CQ456,"")</f>
        <v/>
      </c>
      <c r="P160" s="2" t="str">
        <f t="shared" si="70"/>
        <v/>
      </c>
      <c r="Q160" s="6"/>
      <c r="R160" t="str">
        <f t="shared" si="71"/>
        <v/>
      </c>
      <c r="S160" s="25" t="str">
        <f>IF(J160&lt;&gt;"",Paramétrage!B$353*O160,"")</f>
        <v/>
      </c>
      <c r="T160" s="25" t="str">
        <f>IF(J160&lt;&gt;"",Paramétrage!D$222*Paramétrage!E$222*60/1000,"")</f>
        <v/>
      </c>
    </row>
    <row r="161" spans="1:20" x14ac:dyDescent="0.35">
      <c r="A161" s="490" t="str">
        <f t="shared" si="60"/>
        <v/>
      </c>
      <c r="B161" s="490" t="str">
        <f t="shared" si="61"/>
        <v/>
      </c>
      <c r="C161" s="490" t="str">
        <f t="shared" si="62"/>
        <v/>
      </c>
      <c r="D161" s="490" t="str">
        <f t="shared" si="63"/>
        <v/>
      </c>
      <c r="E161" s="490" t="str">
        <f t="shared" si="64"/>
        <v/>
      </c>
      <c r="F161" s="490" t="str">
        <f t="shared" si="65"/>
        <v/>
      </c>
      <c r="G161" s="199" t="str">
        <f>IF(Paramétrage!CO457&lt;&gt;0,Paramétrage!CM457,"")</f>
        <v/>
      </c>
      <c r="H161" s="2" t="str">
        <f>IF(Paramétrage!CO457&lt;&gt;0,Paramétrage!CN457,"")</f>
        <v/>
      </c>
      <c r="I161" s="2" t="str">
        <f t="shared" si="66"/>
        <v/>
      </c>
      <c r="J161" s="2" t="str">
        <f>IF(Paramétrage!CO457&lt;&gt;0,Paramétrage!CO457,"")</f>
        <v/>
      </c>
      <c r="K161" s="2" t="str">
        <f>IF(Paramétrage!CP457&lt;&gt;0,Paramétrage!CP457,"")</f>
        <v/>
      </c>
      <c r="L161" s="2" t="str">
        <f t="shared" si="67"/>
        <v/>
      </c>
      <c r="M161" s="2" t="str">
        <f t="shared" si="68"/>
        <v/>
      </c>
      <c r="N161" s="2" t="str">
        <f t="shared" si="69"/>
        <v/>
      </c>
      <c r="O161" s="2" t="str">
        <f>IF(J161&lt;&gt;"",Paramétrage!CQ457,"")</f>
        <v/>
      </c>
      <c r="P161" s="2" t="str">
        <f t="shared" si="70"/>
        <v/>
      </c>
      <c r="Q161" s="6"/>
      <c r="R161" t="str">
        <f t="shared" si="71"/>
        <v/>
      </c>
      <c r="S161" s="25" t="str">
        <f>IF(J161&lt;&gt;"",Paramétrage!B$353*O161,"")</f>
        <v/>
      </c>
      <c r="T161" s="25" t="str">
        <f>IF(J161&lt;&gt;"",Paramétrage!D$222*Paramétrage!E$222*60/1000,"")</f>
        <v/>
      </c>
    </row>
    <row r="162" spans="1:20" x14ac:dyDescent="0.35">
      <c r="A162" s="490" t="str">
        <f t="shared" si="60"/>
        <v/>
      </c>
      <c r="B162" s="490" t="str">
        <f t="shared" si="61"/>
        <v/>
      </c>
      <c r="C162" s="490" t="str">
        <f t="shared" si="62"/>
        <v/>
      </c>
      <c r="D162" s="490" t="str">
        <f t="shared" si="63"/>
        <v/>
      </c>
      <c r="E162" s="490" t="str">
        <f t="shared" si="64"/>
        <v/>
      </c>
      <c r="F162" s="490" t="str">
        <f t="shared" si="65"/>
        <v/>
      </c>
      <c r="G162" s="199" t="str">
        <f>IF(Paramétrage!CO458&lt;&gt;0,Paramétrage!CM458,"")</f>
        <v/>
      </c>
      <c r="H162" s="2" t="str">
        <f>IF(Paramétrage!CO458&lt;&gt;0,Paramétrage!CN458,"")</f>
        <v/>
      </c>
      <c r="I162" s="2" t="str">
        <f t="shared" si="66"/>
        <v/>
      </c>
      <c r="J162" s="2" t="str">
        <f>IF(Paramétrage!CO458&lt;&gt;0,Paramétrage!CO458,"")</f>
        <v/>
      </c>
      <c r="K162" s="2" t="str">
        <f>IF(Paramétrage!CP458&lt;&gt;0,Paramétrage!CP458,"")</f>
        <v/>
      </c>
      <c r="L162" s="2" t="str">
        <f t="shared" si="67"/>
        <v/>
      </c>
      <c r="M162" s="2" t="str">
        <f t="shared" si="68"/>
        <v/>
      </c>
      <c r="N162" s="2" t="str">
        <f t="shared" si="69"/>
        <v/>
      </c>
      <c r="O162" s="2" t="str">
        <f>IF(J162&lt;&gt;"",Paramétrage!CQ458,"")</f>
        <v/>
      </c>
      <c r="P162" s="2" t="str">
        <f t="shared" si="70"/>
        <v/>
      </c>
      <c r="Q162" s="6"/>
      <c r="R162" t="str">
        <f t="shared" si="71"/>
        <v/>
      </c>
      <c r="S162" s="25" t="str">
        <f>IF(J162&lt;&gt;"",Paramétrage!B$353*O162,"")</f>
        <v/>
      </c>
      <c r="T162" s="25" t="str">
        <f>IF(J162&lt;&gt;"",Paramétrage!D$222*Paramétrage!E$222*60/1000,"")</f>
        <v/>
      </c>
    </row>
    <row r="163" spans="1:20" x14ac:dyDescent="0.35">
      <c r="A163" s="490" t="str">
        <f t="shared" si="60"/>
        <v/>
      </c>
      <c r="B163" s="490" t="str">
        <f t="shared" si="61"/>
        <v/>
      </c>
      <c r="C163" s="490" t="str">
        <f t="shared" si="62"/>
        <v/>
      </c>
      <c r="D163" s="490" t="str">
        <f t="shared" si="63"/>
        <v/>
      </c>
      <c r="E163" s="490" t="str">
        <f t="shared" si="64"/>
        <v/>
      </c>
      <c r="F163" s="490" t="str">
        <f t="shared" si="65"/>
        <v/>
      </c>
      <c r="G163" s="199" t="str">
        <f>IF(Paramétrage!CO459&lt;&gt;0,Paramétrage!CM459,"")</f>
        <v/>
      </c>
      <c r="H163" s="2" t="str">
        <f>IF(Paramétrage!CO459&lt;&gt;0,Paramétrage!CN459,"")</f>
        <v/>
      </c>
      <c r="I163" s="2" t="str">
        <f t="shared" si="66"/>
        <v/>
      </c>
      <c r="J163" s="2" t="str">
        <f>IF(Paramétrage!CO459&lt;&gt;0,Paramétrage!CO459,"")</f>
        <v/>
      </c>
      <c r="K163" s="2" t="str">
        <f>IF(Paramétrage!CP459&lt;&gt;0,Paramétrage!CP459,"")</f>
        <v/>
      </c>
      <c r="L163" s="2" t="str">
        <f t="shared" si="67"/>
        <v/>
      </c>
      <c r="M163" s="2" t="str">
        <f t="shared" si="68"/>
        <v/>
      </c>
      <c r="N163" s="2" t="str">
        <f t="shared" si="69"/>
        <v/>
      </c>
      <c r="O163" s="2" t="str">
        <f>IF(J163&lt;&gt;"",Paramétrage!CQ459,"")</f>
        <v/>
      </c>
      <c r="P163" s="2" t="str">
        <f t="shared" si="70"/>
        <v/>
      </c>
      <c r="Q163" s="6"/>
      <c r="R163" t="str">
        <f t="shared" si="71"/>
        <v/>
      </c>
      <c r="S163" s="25" t="str">
        <f>IF(J163&lt;&gt;"",Paramétrage!B$353*O163,"")</f>
        <v/>
      </c>
      <c r="T163" s="25" t="str">
        <f>IF(J163&lt;&gt;"",Paramétrage!D$222*Paramétrage!E$222*60/1000,"")</f>
        <v/>
      </c>
    </row>
    <row r="164" spans="1:20" x14ac:dyDescent="0.35">
      <c r="A164" s="490" t="str">
        <f t="shared" si="60"/>
        <v/>
      </c>
      <c r="B164" s="490" t="str">
        <f t="shared" si="61"/>
        <v/>
      </c>
      <c r="C164" s="490" t="str">
        <f t="shared" si="62"/>
        <v/>
      </c>
      <c r="D164" s="490" t="str">
        <f t="shared" si="63"/>
        <v/>
      </c>
      <c r="E164" s="490" t="str">
        <f t="shared" si="64"/>
        <v/>
      </c>
      <c r="F164" s="490" t="str">
        <f t="shared" si="65"/>
        <v/>
      </c>
      <c r="G164" s="199" t="str">
        <f>IF(Paramétrage!CO460&lt;&gt;0,Paramétrage!CM460,"")</f>
        <v/>
      </c>
      <c r="H164" s="2" t="str">
        <f>IF(Paramétrage!CO460&lt;&gt;0,Paramétrage!CN460,"")</f>
        <v/>
      </c>
      <c r="I164" s="2" t="str">
        <f t="shared" si="66"/>
        <v/>
      </c>
      <c r="J164" s="2" t="str">
        <f>IF(Paramétrage!CO460&lt;&gt;0,Paramétrage!CO460,"")</f>
        <v/>
      </c>
      <c r="K164" s="2" t="str">
        <f>IF(Paramétrage!CP460&lt;&gt;0,Paramétrage!CP460,"")</f>
        <v/>
      </c>
      <c r="L164" s="2" t="str">
        <f t="shared" si="67"/>
        <v/>
      </c>
      <c r="M164" s="2" t="str">
        <f t="shared" si="68"/>
        <v/>
      </c>
      <c r="N164" s="2" t="str">
        <f t="shared" si="69"/>
        <v/>
      </c>
      <c r="O164" s="2" t="str">
        <f>IF(J164&lt;&gt;"",Paramétrage!CQ460,"")</f>
        <v/>
      </c>
      <c r="P164" s="2" t="str">
        <f t="shared" si="70"/>
        <v/>
      </c>
      <c r="Q164" s="6"/>
      <c r="R164" t="str">
        <f t="shared" si="71"/>
        <v/>
      </c>
      <c r="S164" s="25" t="str">
        <f>IF(J164&lt;&gt;"",Paramétrage!B$353*O164,"")</f>
        <v/>
      </c>
      <c r="T164" s="25" t="str">
        <f>IF(J164&lt;&gt;"",Paramétrage!D$222*Paramétrage!E$222*60/1000,"")</f>
        <v/>
      </c>
    </row>
    <row r="165" spans="1:20" x14ac:dyDescent="0.35">
      <c r="A165" s="490" t="str">
        <f t="shared" si="60"/>
        <v/>
      </c>
      <c r="B165" s="490" t="str">
        <f t="shared" si="61"/>
        <v/>
      </c>
      <c r="C165" s="490" t="str">
        <f t="shared" si="62"/>
        <v/>
      </c>
      <c r="D165" s="490" t="str">
        <f t="shared" si="63"/>
        <v/>
      </c>
      <c r="E165" s="490" t="str">
        <f t="shared" si="64"/>
        <v/>
      </c>
      <c r="F165" s="490" t="str">
        <f t="shared" si="65"/>
        <v/>
      </c>
      <c r="G165" s="199" t="str">
        <f>IF(Paramétrage!CO461&lt;&gt;0,Paramétrage!CM461,"")</f>
        <v/>
      </c>
      <c r="H165" s="2" t="str">
        <f>IF(Paramétrage!CO461&lt;&gt;0,Paramétrage!CN461,"")</f>
        <v/>
      </c>
      <c r="I165" s="2" t="str">
        <f t="shared" si="66"/>
        <v/>
      </c>
      <c r="J165" s="2" t="str">
        <f>IF(Paramétrage!CO461&lt;&gt;0,Paramétrage!CO461,"")</f>
        <v/>
      </c>
      <c r="K165" s="2" t="str">
        <f>IF(Paramétrage!CP461&lt;&gt;0,Paramétrage!CP461,"")</f>
        <v/>
      </c>
      <c r="L165" s="2" t="str">
        <f t="shared" si="67"/>
        <v/>
      </c>
      <c r="M165" s="2" t="str">
        <f t="shared" si="68"/>
        <v/>
      </c>
      <c r="N165" s="2" t="str">
        <f t="shared" si="69"/>
        <v/>
      </c>
      <c r="O165" s="2" t="str">
        <f>IF(J165&lt;&gt;"",Paramétrage!CQ461,"")</f>
        <v/>
      </c>
      <c r="P165" s="2" t="str">
        <f t="shared" si="70"/>
        <v/>
      </c>
      <c r="Q165" s="6"/>
      <c r="R165" t="str">
        <f t="shared" si="71"/>
        <v/>
      </c>
      <c r="S165" s="25" t="str">
        <f>IF(J165&lt;&gt;"",Paramétrage!B$353*O165,"")</f>
        <v/>
      </c>
      <c r="T165" s="25" t="str">
        <f>IF(J165&lt;&gt;"",Paramétrage!D$222*Paramétrage!E$222*60/1000,"")</f>
        <v/>
      </c>
    </row>
    <row r="166" spans="1:20" x14ac:dyDescent="0.35">
      <c r="A166" s="490" t="str">
        <f t="shared" si="60"/>
        <v/>
      </c>
      <c r="B166" s="490" t="str">
        <f t="shared" si="61"/>
        <v/>
      </c>
      <c r="C166" s="490" t="str">
        <f t="shared" si="62"/>
        <v/>
      </c>
      <c r="D166" s="490" t="str">
        <f t="shared" si="63"/>
        <v/>
      </c>
      <c r="E166" s="490" t="str">
        <f t="shared" si="64"/>
        <v/>
      </c>
      <c r="F166" s="490" t="str">
        <f t="shared" si="65"/>
        <v/>
      </c>
      <c r="G166" s="199" t="str">
        <f>IF(Paramétrage!CO462&lt;&gt;0,Paramétrage!CM462,"")</f>
        <v/>
      </c>
      <c r="H166" s="2" t="str">
        <f>IF(Paramétrage!CO462&lt;&gt;0,Paramétrage!CN462,"")</f>
        <v/>
      </c>
      <c r="I166" s="2" t="str">
        <f t="shared" si="66"/>
        <v/>
      </c>
      <c r="J166" s="2" t="str">
        <f>IF(Paramétrage!CO462&lt;&gt;0,Paramétrage!CO462,"")</f>
        <v/>
      </c>
      <c r="K166" s="2" t="str">
        <f>IF(Paramétrage!CP462&lt;&gt;0,Paramétrage!CP462,"")</f>
        <v/>
      </c>
      <c r="L166" s="2" t="str">
        <f t="shared" si="67"/>
        <v/>
      </c>
      <c r="M166" s="2" t="str">
        <f t="shared" si="68"/>
        <v/>
      </c>
      <c r="N166" s="2" t="str">
        <f t="shared" si="69"/>
        <v/>
      </c>
      <c r="O166" s="2" t="str">
        <f>IF(J166&lt;&gt;"",Paramétrage!CQ462,"")</f>
        <v/>
      </c>
      <c r="P166" s="2" t="str">
        <f t="shared" si="70"/>
        <v/>
      </c>
      <c r="Q166" s="6"/>
      <c r="R166" t="str">
        <f t="shared" si="71"/>
        <v/>
      </c>
      <c r="S166" s="25" t="str">
        <f>IF(J166&lt;&gt;"",Paramétrage!B$353*O166,"")</f>
        <v/>
      </c>
      <c r="T166" s="25" t="str">
        <f>IF(J166&lt;&gt;"",Paramétrage!D$222*Paramétrage!E$222*60/1000,"")</f>
        <v/>
      </c>
    </row>
    <row r="167" spans="1:20" x14ac:dyDescent="0.35">
      <c r="A167" s="490" t="str">
        <f t="shared" si="60"/>
        <v/>
      </c>
      <c r="B167" s="490" t="str">
        <f t="shared" si="61"/>
        <v/>
      </c>
      <c r="C167" s="490" t="str">
        <f t="shared" si="62"/>
        <v/>
      </c>
      <c r="D167" s="490" t="str">
        <f t="shared" si="63"/>
        <v/>
      </c>
      <c r="E167" s="490" t="str">
        <f t="shared" si="64"/>
        <v/>
      </c>
      <c r="F167" s="490" t="str">
        <f t="shared" si="65"/>
        <v/>
      </c>
      <c r="G167" s="199" t="str">
        <f>IF(Paramétrage!CO463&lt;&gt;0,Paramétrage!CM463,"")</f>
        <v/>
      </c>
      <c r="H167" s="2" t="str">
        <f>IF(Paramétrage!CO463&lt;&gt;0,Paramétrage!CN463,"")</f>
        <v/>
      </c>
      <c r="I167" s="2" t="str">
        <f t="shared" si="66"/>
        <v/>
      </c>
      <c r="J167" s="2" t="str">
        <f>IF(Paramétrage!CO463&lt;&gt;0,Paramétrage!CO463,"")</f>
        <v/>
      </c>
      <c r="K167" s="2" t="str">
        <f>IF(Paramétrage!CP463&lt;&gt;0,Paramétrage!CP463,"")</f>
        <v/>
      </c>
      <c r="L167" s="2" t="str">
        <f t="shared" si="67"/>
        <v/>
      </c>
      <c r="M167" s="2" t="str">
        <f t="shared" si="68"/>
        <v/>
      </c>
      <c r="N167" s="2" t="str">
        <f t="shared" si="69"/>
        <v/>
      </c>
      <c r="O167" s="2" t="str">
        <f>IF(J167&lt;&gt;"",Paramétrage!CQ463,"")</f>
        <v/>
      </c>
      <c r="P167" s="2" t="str">
        <f t="shared" si="70"/>
        <v/>
      </c>
      <c r="Q167" s="6"/>
      <c r="R167" t="str">
        <f t="shared" si="71"/>
        <v/>
      </c>
      <c r="S167" s="25" t="str">
        <f>IF(J167&lt;&gt;"",Paramétrage!B$353*O167,"")</f>
        <v/>
      </c>
      <c r="T167" s="25" t="str">
        <f>IF(J167&lt;&gt;"",Paramétrage!D$222*Paramétrage!E$222*60/1000,"")</f>
        <v/>
      </c>
    </row>
    <row r="168" spans="1:20" x14ac:dyDescent="0.35">
      <c r="A168" s="490" t="str">
        <f t="shared" si="60"/>
        <v/>
      </c>
      <c r="B168" s="490" t="str">
        <f t="shared" si="61"/>
        <v/>
      </c>
      <c r="C168" s="490" t="str">
        <f t="shared" si="62"/>
        <v/>
      </c>
      <c r="D168" s="490" t="str">
        <f t="shared" si="63"/>
        <v/>
      </c>
      <c r="E168" s="490" t="str">
        <f t="shared" si="64"/>
        <v/>
      </c>
      <c r="F168" s="490" t="str">
        <f t="shared" si="65"/>
        <v/>
      </c>
      <c r="G168" s="199" t="str">
        <f>IF(Paramétrage!CO464&lt;&gt;0,Paramétrage!CM464,"")</f>
        <v/>
      </c>
      <c r="H168" s="2" t="str">
        <f>IF(Paramétrage!CO464&lt;&gt;0,Paramétrage!CN464,"")</f>
        <v/>
      </c>
      <c r="I168" s="2" t="str">
        <f t="shared" si="66"/>
        <v/>
      </c>
      <c r="J168" s="2" t="str">
        <f>IF(Paramétrage!CO464&lt;&gt;0,Paramétrage!CO464,"")</f>
        <v/>
      </c>
      <c r="K168" s="2" t="str">
        <f>IF(Paramétrage!CP464&lt;&gt;0,Paramétrage!CP464,"")</f>
        <v/>
      </c>
      <c r="L168" s="2" t="str">
        <f t="shared" si="67"/>
        <v/>
      </c>
      <c r="M168" s="2" t="str">
        <f t="shared" si="68"/>
        <v/>
      </c>
      <c r="N168" s="2" t="str">
        <f t="shared" si="69"/>
        <v/>
      </c>
      <c r="O168" s="2" t="str">
        <f>IF(J168&lt;&gt;"",Paramétrage!CQ464,"")</f>
        <v/>
      </c>
      <c r="P168" s="2" t="str">
        <f t="shared" si="70"/>
        <v/>
      </c>
      <c r="Q168" s="6"/>
      <c r="R168" t="str">
        <f t="shared" si="71"/>
        <v/>
      </c>
      <c r="S168" s="25" t="str">
        <f>IF(J168&lt;&gt;"",Paramétrage!B$353*O168,"")</f>
        <v/>
      </c>
      <c r="T168" s="25" t="str">
        <f>IF(J168&lt;&gt;"",Paramétrage!D$222*Paramétrage!E$222*60/1000,"")</f>
        <v/>
      </c>
    </row>
    <row r="169" spans="1:20" x14ac:dyDescent="0.35">
      <c r="A169" s="490" t="str">
        <f t="shared" si="60"/>
        <v/>
      </c>
      <c r="B169" s="490" t="str">
        <f t="shared" si="61"/>
        <v/>
      </c>
      <c r="C169" s="490" t="str">
        <f t="shared" si="62"/>
        <v/>
      </c>
      <c r="D169" s="490" t="str">
        <f t="shared" si="63"/>
        <v/>
      </c>
      <c r="E169" s="490" t="str">
        <f t="shared" si="64"/>
        <v/>
      </c>
      <c r="F169" s="490" t="str">
        <f t="shared" si="65"/>
        <v/>
      </c>
      <c r="G169" s="199" t="str">
        <f>IF(Paramétrage!CO465&lt;&gt;0,Paramétrage!CM465,"")</f>
        <v/>
      </c>
      <c r="H169" s="2" t="str">
        <f>IF(Paramétrage!CO465&lt;&gt;0,Paramétrage!CN465,"")</f>
        <v/>
      </c>
      <c r="I169" s="2" t="str">
        <f t="shared" si="66"/>
        <v/>
      </c>
      <c r="J169" s="2" t="str">
        <f>IF(Paramétrage!CO465&lt;&gt;0,Paramétrage!CO465,"")</f>
        <v/>
      </c>
      <c r="K169" s="2" t="str">
        <f>IF(Paramétrage!CP465&lt;&gt;0,Paramétrage!CP465,"")</f>
        <v/>
      </c>
      <c r="L169" s="2" t="str">
        <f t="shared" si="67"/>
        <v/>
      </c>
      <c r="M169" s="2" t="str">
        <f t="shared" si="68"/>
        <v/>
      </c>
      <c r="N169" s="2" t="str">
        <f t="shared" si="69"/>
        <v/>
      </c>
      <c r="O169" s="2" t="str">
        <f>IF(J169&lt;&gt;"",Paramétrage!CQ465,"")</f>
        <v/>
      </c>
      <c r="P169" s="2" t="str">
        <f t="shared" si="70"/>
        <v/>
      </c>
      <c r="Q169" s="6"/>
      <c r="R169" t="str">
        <f t="shared" si="71"/>
        <v/>
      </c>
      <c r="S169" s="25" t="str">
        <f>IF(J169&lt;&gt;"",Paramétrage!B$353*O169,"")</f>
        <v/>
      </c>
      <c r="T169" s="25" t="str">
        <f>IF(J169&lt;&gt;"",Paramétrage!D$222*Paramétrage!E$222*60/1000,"")</f>
        <v/>
      </c>
    </row>
    <row r="170" spans="1:20" x14ac:dyDescent="0.35">
      <c r="A170" s="490" t="str">
        <f t="shared" si="60"/>
        <v/>
      </c>
      <c r="B170" s="490" t="str">
        <f t="shared" si="61"/>
        <v/>
      </c>
      <c r="C170" s="490" t="str">
        <f t="shared" si="62"/>
        <v/>
      </c>
      <c r="D170" s="490" t="str">
        <f t="shared" si="63"/>
        <v/>
      </c>
      <c r="E170" s="490" t="str">
        <f t="shared" si="64"/>
        <v/>
      </c>
      <c r="F170" s="490" t="str">
        <f t="shared" si="65"/>
        <v/>
      </c>
      <c r="G170" s="199" t="str">
        <f>IF(Paramétrage!CO466&lt;&gt;0,Paramétrage!CM466,"")</f>
        <v/>
      </c>
      <c r="H170" s="2" t="str">
        <f>IF(Paramétrage!CO466&lt;&gt;0,Paramétrage!CN466,"")</f>
        <v/>
      </c>
      <c r="I170" s="2" t="str">
        <f t="shared" si="66"/>
        <v/>
      </c>
      <c r="J170" s="2" t="str">
        <f>IF(Paramétrage!CO466&lt;&gt;0,Paramétrage!CO466,"")</f>
        <v/>
      </c>
      <c r="K170" s="2" t="str">
        <f>IF(Paramétrage!CP466&lt;&gt;0,Paramétrage!CP466,"")</f>
        <v/>
      </c>
      <c r="L170" s="2" t="str">
        <f t="shared" si="67"/>
        <v/>
      </c>
      <c r="M170" s="2" t="str">
        <f t="shared" si="68"/>
        <v/>
      </c>
      <c r="N170" s="2" t="str">
        <f t="shared" si="69"/>
        <v/>
      </c>
      <c r="O170" s="2" t="str">
        <f>IF(J170&lt;&gt;"",Paramétrage!CQ466,"")</f>
        <v/>
      </c>
      <c r="P170" s="2" t="str">
        <f t="shared" si="70"/>
        <v/>
      </c>
      <c r="Q170" s="6"/>
      <c r="R170" t="str">
        <f t="shared" si="71"/>
        <v/>
      </c>
      <c r="S170" s="25" t="str">
        <f>IF(J170&lt;&gt;"",Paramétrage!B$353*O170,"")</f>
        <v/>
      </c>
      <c r="T170" s="25" t="str">
        <f>IF(J170&lt;&gt;"",Paramétrage!D$222*Paramétrage!E$222*60/1000,"")</f>
        <v/>
      </c>
    </row>
    <row r="171" spans="1:20" x14ac:dyDescent="0.35">
      <c r="A171" s="490" t="str">
        <f t="shared" si="60"/>
        <v/>
      </c>
      <c r="B171" s="490" t="str">
        <f t="shared" si="61"/>
        <v/>
      </c>
      <c r="C171" s="490" t="str">
        <f t="shared" si="62"/>
        <v/>
      </c>
      <c r="D171" s="490" t="str">
        <f t="shared" si="63"/>
        <v/>
      </c>
      <c r="E171" s="490" t="str">
        <f t="shared" si="64"/>
        <v/>
      </c>
      <c r="F171" s="490" t="str">
        <f t="shared" si="65"/>
        <v/>
      </c>
      <c r="G171" s="199" t="str">
        <f>IF(Paramétrage!CO467&lt;&gt;0,Paramétrage!CM467,"")</f>
        <v/>
      </c>
      <c r="H171" s="2" t="str">
        <f>IF(Paramétrage!CO467&lt;&gt;0,Paramétrage!CN467,"")</f>
        <v/>
      </c>
      <c r="I171" s="2" t="str">
        <f t="shared" si="66"/>
        <v/>
      </c>
      <c r="J171" s="2" t="str">
        <f>IF(Paramétrage!CO467&lt;&gt;0,Paramétrage!CO467,"")</f>
        <v/>
      </c>
      <c r="K171" s="2" t="str">
        <f>IF(Paramétrage!CP467&lt;&gt;0,Paramétrage!CP467,"")</f>
        <v/>
      </c>
      <c r="L171" s="2" t="str">
        <f t="shared" si="67"/>
        <v/>
      </c>
      <c r="M171" s="2" t="str">
        <f t="shared" si="68"/>
        <v/>
      </c>
      <c r="N171" s="2" t="str">
        <f t="shared" si="69"/>
        <v/>
      </c>
      <c r="O171" s="2" t="str">
        <f>IF(J171&lt;&gt;"",Paramétrage!CQ467,"")</f>
        <v/>
      </c>
      <c r="P171" s="2" t="str">
        <f t="shared" si="70"/>
        <v/>
      </c>
      <c r="Q171" s="6"/>
      <c r="R171" t="str">
        <f t="shared" si="71"/>
        <v/>
      </c>
      <c r="S171" s="25" t="str">
        <f>IF(J171&lt;&gt;"",Paramétrage!B$353*O171,"")</f>
        <v/>
      </c>
      <c r="T171" s="25" t="str">
        <f>IF(J171&lt;&gt;"",Paramétrage!D$222*Paramétrage!E$222*60/1000,"")</f>
        <v/>
      </c>
    </row>
    <row r="172" spans="1:20" x14ac:dyDescent="0.35">
      <c r="A172" s="490" t="str">
        <f t="shared" si="60"/>
        <v/>
      </c>
      <c r="B172" s="490" t="str">
        <f t="shared" si="61"/>
        <v/>
      </c>
      <c r="C172" s="490" t="str">
        <f t="shared" si="62"/>
        <v/>
      </c>
      <c r="D172" s="490" t="str">
        <f t="shared" si="63"/>
        <v/>
      </c>
      <c r="E172" s="490" t="str">
        <f t="shared" si="64"/>
        <v/>
      </c>
      <c r="F172" s="490" t="str">
        <f t="shared" si="65"/>
        <v/>
      </c>
      <c r="G172" s="199" t="str">
        <f>IF(Paramétrage!CO468&lt;&gt;0,Paramétrage!CM468,"")</f>
        <v/>
      </c>
      <c r="H172" s="2" t="str">
        <f>IF(Paramétrage!CO468&lt;&gt;0,Paramétrage!CN468,"")</f>
        <v/>
      </c>
      <c r="I172" s="2" t="str">
        <f t="shared" si="66"/>
        <v/>
      </c>
      <c r="J172" s="2" t="str">
        <f>IF(Paramétrage!CO468&lt;&gt;0,Paramétrage!CO468,"")</f>
        <v/>
      </c>
      <c r="K172" s="2" t="str">
        <f>IF(Paramétrage!CP468&lt;&gt;0,Paramétrage!CP468,"")</f>
        <v/>
      </c>
      <c r="L172" s="2" t="str">
        <f t="shared" si="67"/>
        <v/>
      </c>
      <c r="M172" s="2" t="str">
        <f t="shared" si="68"/>
        <v/>
      </c>
      <c r="N172" s="2" t="str">
        <f t="shared" si="69"/>
        <v/>
      </c>
      <c r="O172" s="2" t="str">
        <f>IF(J172&lt;&gt;"",Paramétrage!CQ468,"")</f>
        <v/>
      </c>
      <c r="P172" s="2" t="str">
        <f t="shared" si="70"/>
        <v/>
      </c>
      <c r="Q172" s="6"/>
      <c r="R172" t="str">
        <f t="shared" si="71"/>
        <v/>
      </c>
      <c r="S172" s="25" t="str">
        <f>IF(J172&lt;&gt;"",Paramétrage!B$353*O172,"")</f>
        <v/>
      </c>
      <c r="T172" s="25" t="str">
        <f>IF(J172&lt;&gt;"",Paramétrage!D$222*Paramétrage!E$222*60/1000,"")</f>
        <v/>
      </c>
    </row>
    <row r="173" spans="1:20" x14ac:dyDescent="0.35">
      <c r="A173" s="490" t="str">
        <f t="shared" si="60"/>
        <v/>
      </c>
      <c r="B173" s="490" t="str">
        <f t="shared" si="61"/>
        <v/>
      </c>
      <c r="C173" s="490" t="str">
        <f t="shared" si="62"/>
        <v/>
      </c>
      <c r="D173" s="490" t="str">
        <f t="shared" si="63"/>
        <v/>
      </c>
      <c r="E173" s="490" t="str">
        <f t="shared" si="64"/>
        <v/>
      </c>
      <c r="F173" s="490" t="str">
        <f t="shared" si="65"/>
        <v/>
      </c>
      <c r="G173" s="199" t="str">
        <f>IF(Paramétrage!CO469&lt;&gt;0,Paramétrage!CM469,"")</f>
        <v/>
      </c>
      <c r="H173" s="2" t="str">
        <f>IF(Paramétrage!CO469&lt;&gt;0,Paramétrage!CN469,"")</f>
        <v/>
      </c>
      <c r="I173" s="2" t="str">
        <f t="shared" si="66"/>
        <v/>
      </c>
      <c r="J173" s="2" t="str">
        <f>IF(Paramétrage!CO469&lt;&gt;0,Paramétrage!CO469,"")</f>
        <v/>
      </c>
      <c r="K173" s="2" t="str">
        <f>IF(Paramétrage!CP469&lt;&gt;0,Paramétrage!CP469,"")</f>
        <v/>
      </c>
      <c r="L173" s="2" t="str">
        <f t="shared" si="67"/>
        <v/>
      </c>
      <c r="M173" s="2" t="str">
        <f t="shared" si="68"/>
        <v/>
      </c>
      <c r="N173" s="2" t="str">
        <f t="shared" si="69"/>
        <v/>
      </c>
      <c r="O173" s="2" t="str">
        <f>IF(J173&lt;&gt;"",Paramétrage!CQ469,"")</f>
        <v/>
      </c>
      <c r="P173" s="2" t="str">
        <f t="shared" si="70"/>
        <v/>
      </c>
      <c r="Q173" s="6"/>
      <c r="R173" t="str">
        <f t="shared" si="71"/>
        <v/>
      </c>
      <c r="S173" s="25" t="str">
        <f>IF(J173&lt;&gt;"",Paramétrage!B$353*O173,"")</f>
        <v/>
      </c>
      <c r="T173" s="25" t="str">
        <f>IF(J173&lt;&gt;"",Paramétrage!D$222*Paramétrage!E$222*60/1000,"")</f>
        <v/>
      </c>
    </row>
    <row r="174" spans="1:20" x14ac:dyDescent="0.35">
      <c r="A174" s="490" t="str">
        <f t="shared" si="60"/>
        <v/>
      </c>
      <c r="B174" s="490" t="str">
        <f t="shared" si="61"/>
        <v/>
      </c>
      <c r="C174" s="490" t="str">
        <f t="shared" si="62"/>
        <v/>
      </c>
      <c r="D174" s="490" t="str">
        <f t="shared" si="63"/>
        <v/>
      </c>
      <c r="E174" s="490" t="str">
        <f t="shared" si="64"/>
        <v/>
      </c>
      <c r="F174" s="490" t="str">
        <f t="shared" si="65"/>
        <v/>
      </c>
      <c r="G174" s="199" t="str">
        <f>IF(Paramétrage!CO470&lt;&gt;0,Paramétrage!CM470,"")</f>
        <v/>
      </c>
      <c r="H174" s="2" t="str">
        <f>IF(Paramétrage!CO470&lt;&gt;0,Paramétrage!CN470,"")</f>
        <v/>
      </c>
      <c r="I174" s="2" t="str">
        <f t="shared" si="66"/>
        <v/>
      </c>
      <c r="J174" s="2" t="str">
        <f>IF(Paramétrage!CO470&lt;&gt;0,Paramétrage!CO470,"")</f>
        <v/>
      </c>
      <c r="K174" s="2" t="str">
        <f>IF(Paramétrage!CP470&lt;&gt;0,Paramétrage!CP470,"")</f>
        <v/>
      </c>
      <c r="L174" s="2" t="str">
        <f t="shared" si="67"/>
        <v/>
      </c>
      <c r="M174" s="2" t="str">
        <f t="shared" si="68"/>
        <v/>
      </c>
      <c r="N174" s="2" t="str">
        <f t="shared" si="69"/>
        <v/>
      </c>
      <c r="O174" s="2" t="str">
        <f>IF(J174&lt;&gt;"",Paramétrage!CQ470,"")</f>
        <v/>
      </c>
      <c r="P174" s="2" t="str">
        <f t="shared" si="70"/>
        <v/>
      </c>
      <c r="Q174" s="6"/>
      <c r="R174" t="str">
        <f t="shared" si="71"/>
        <v/>
      </c>
      <c r="S174" s="25" t="str">
        <f>IF(J174&lt;&gt;"",Paramétrage!B$353*O174,"")</f>
        <v/>
      </c>
      <c r="T174" s="25" t="str">
        <f>IF(J174&lt;&gt;"",Paramétrage!D$222*Paramétrage!E$222*60/1000,"")</f>
        <v/>
      </c>
    </row>
    <row r="175" spans="1:20" x14ac:dyDescent="0.35">
      <c r="A175" s="490" t="str">
        <f t="shared" si="60"/>
        <v/>
      </c>
      <c r="B175" s="490" t="str">
        <f t="shared" si="61"/>
        <v/>
      </c>
      <c r="C175" s="490" t="str">
        <f t="shared" si="62"/>
        <v/>
      </c>
      <c r="D175" s="490" t="str">
        <f t="shared" si="63"/>
        <v/>
      </c>
      <c r="E175" s="490" t="str">
        <f t="shared" si="64"/>
        <v/>
      </c>
      <c r="F175" s="490" t="str">
        <f t="shared" si="65"/>
        <v/>
      </c>
      <c r="G175" s="199" t="str">
        <f>IF(Paramétrage!CO471&lt;&gt;0,Paramétrage!CM471,"")</f>
        <v/>
      </c>
      <c r="H175" s="2" t="str">
        <f>IF(Paramétrage!CO471&lt;&gt;0,Paramétrage!CN471,"")</f>
        <v/>
      </c>
      <c r="I175" s="2" t="str">
        <f t="shared" si="66"/>
        <v/>
      </c>
      <c r="J175" s="2" t="str">
        <f>IF(Paramétrage!CO471&lt;&gt;0,Paramétrage!CO471,"")</f>
        <v/>
      </c>
      <c r="K175" s="2" t="str">
        <f>IF(Paramétrage!CP471&lt;&gt;0,Paramétrage!CP471,"")</f>
        <v/>
      </c>
      <c r="L175" s="2" t="str">
        <f t="shared" si="67"/>
        <v/>
      </c>
      <c r="M175" s="2" t="str">
        <f t="shared" si="68"/>
        <v/>
      </c>
      <c r="N175" s="2" t="str">
        <f t="shared" si="69"/>
        <v/>
      </c>
      <c r="O175" s="2" t="str">
        <f>IF(J175&lt;&gt;"",Paramétrage!CQ471,"")</f>
        <v/>
      </c>
      <c r="P175" s="2" t="str">
        <f t="shared" si="70"/>
        <v/>
      </c>
      <c r="Q175" s="6"/>
      <c r="R175" t="str">
        <f t="shared" si="71"/>
        <v/>
      </c>
      <c r="S175" s="25" t="str">
        <f>IF(J175&lt;&gt;"",Paramétrage!B$353*O175,"")</f>
        <v/>
      </c>
      <c r="T175" s="25" t="str">
        <f>IF(J175&lt;&gt;"",Paramétrage!D$222*Paramétrage!E$222*60/1000,"")</f>
        <v/>
      </c>
    </row>
    <row r="176" spans="1:20" x14ac:dyDescent="0.35">
      <c r="A176" s="490" t="str">
        <f t="shared" si="60"/>
        <v/>
      </c>
      <c r="B176" s="490" t="str">
        <f t="shared" si="61"/>
        <v/>
      </c>
      <c r="C176" s="490" t="str">
        <f t="shared" si="62"/>
        <v/>
      </c>
      <c r="D176" s="490" t="str">
        <f t="shared" si="63"/>
        <v/>
      </c>
      <c r="E176" s="490" t="str">
        <f t="shared" si="64"/>
        <v/>
      </c>
      <c r="F176" s="490" t="str">
        <f t="shared" si="65"/>
        <v/>
      </c>
      <c r="G176" s="199" t="str">
        <f>IF(Paramétrage!CO472&lt;&gt;0,Paramétrage!CM472,"")</f>
        <v/>
      </c>
      <c r="H176" s="2" t="str">
        <f>IF(Paramétrage!CO472&lt;&gt;0,Paramétrage!CN472,"")</f>
        <v/>
      </c>
      <c r="I176" s="2" t="str">
        <f t="shared" si="66"/>
        <v/>
      </c>
      <c r="J176" s="2" t="str">
        <f>IF(Paramétrage!CO472&lt;&gt;0,Paramétrage!CO472,"")</f>
        <v/>
      </c>
      <c r="K176" s="2" t="str">
        <f>IF(Paramétrage!CP472&lt;&gt;0,Paramétrage!CP472,"")</f>
        <v/>
      </c>
      <c r="L176" s="2" t="str">
        <f t="shared" si="67"/>
        <v/>
      </c>
      <c r="M176" s="2" t="str">
        <f t="shared" si="68"/>
        <v/>
      </c>
      <c r="N176" s="2" t="str">
        <f t="shared" si="69"/>
        <v/>
      </c>
      <c r="O176" s="2" t="str">
        <f>IF(J176&lt;&gt;"",Paramétrage!CQ472,"")</f>
        <v/>
      </c>
      <c r="P176" s="2" t="str">
        <f t="shared" si="70"/>
        <v/>
      </c>
      <c r="Q176" s="6"/>
      <c r="R176" t="str">
        <f t="shared" si="71"/>
        <v/>
      </c>
      <c r="S176" s="25" t="str">
        <f>IF(J176&lt;&gt;"",Paramétrage!B$353*O176,"")</f>
        <v/>
      </c>
      <c r="T176" s="25" t="str">
        <f>IF(J176&lt;&gt;"",Paramétrage!D$222*Paramétrage!E$222*60/1000,"")</f>
        <v/>
      </c>
    </row>
    <row r="177" spans="1:20" x14ac:dyDescent="0.35">
      <c r="A177" s="490" t="str">
        <f t="shared" si="60"/>
        <v/>
      </c>
      <c r="B177" s="490" t="str">
        <f t="shared" si="61"/>
        <v/>
      </c>
      <c r="C177" s="490" t="str">
        <f t="shared" si="62"/>
        <v/>
      </c>
      <c r="D177" s="490" t="str">
        <f t="shared" si="63"/>
        <v/>
      </c>
      <c r="E177" s="490" t="str">
        <f t="shared" si="64"/>
        <v/>
      </c>
      <c r="F177" s="490" t="str">
        <f t="shared" si="65"/>
        <v/>
      </c>
      <c r="G177" s="199" t="str">
        <f>IF(Paramétrage!CO473&lt;&gt;0,Paramétrage!CM473,"")</f>
        <v/>
      </c>
      <c r="H177" s="2" t="str">
        <f>IF(Paramétrage!CO473&lt;&gt;0,Paramétrage!CN473,"")</f>
        <v/>
      </c>
      <c r="I177" s="2" t="str">
        <f t="shared" si="66"/>
        <v/>
      </c>
      <c r="J177" s="2" t="str">
        <f>IF(Paramétrage!CO473&lt;&gt;0,Paramétrage!CO473,"")</f>
        <v/>
      </c>
      <c r="K177" s="2" t="str">
        <f>IF(Paramétrage!CP473&lt;&gt;0,Paramétrage!CP473,"")</f>
        <v/>
      </c>
      <c r="L177" s="2" t="str">
        <f t="shared" si="67"/>
        <v/>
      </c>
      <c r="M177" s="2" t="str">
        <f t="shared" si="68"/>
        <v/>
      </c>
      <c r="N177" s="2" t="str">
        <f t="shared" si="69"/>
        <v/>
      </c>
      <c r="O177" s="2" t="str">
        <f>IF(J177&lt;&gt;"",Paramétrage!CQ473,"")</f>
        <v/>
      </c>
      <c r="P177" s="2" t="str">
        <f t="shared" si="70"/>
        <v/>
      </c>
      <c r="Q177" s="6"/>
      <c r="R177" t="str">
        <f t="shared" si="71"/>
        <v/>
      </c>
      <c r="S177" s="25" t="str">
        <f>IF(J177&lt;&gt;"",Paramétrage!B$353*O177,"")</f>
        <v/>
      </c>
      <c r="T177" s="25" t="str">
        <f>IF(J177&lt;&gt;"",Paramétrage!D$222*Paramétrage!E$222*60/1000,"")</f>
        <v/>
      </c>
    </row>
    <row r="178" spans="1:20" x14ac:dyDescent="0.35">
      <c r="A178" s="490" t="str">
        <f t="shared" si="60"/>
        <v/>
      </c>
      <c r="B178" s="490" t="str">
        <f t="shared" si="61"/>
        <v/>
      </c>
      <c r="C178" s="490" t="str">
        <f t="shared" si="62"/>
        <v/>
      </c>
      <c r="D178" s="490" t="str">
        <f t="shared" si="63"/>
        <v/>
      </c>
      <c r="E178" s="490" t="str">
        <f t="shared" si="64"/>
        <v/>
      </c>
      <c r="F178" s="490" t="str">
        <f t="shared" si="65"/>
        <v/>
      </c>
      <c r="G178" s="199" t="str">
        <f>IF(Paramétrage!CO474&lt;&gt;0,Paramétrage!CM474,"")</f>
        <v/>
      </c>
      <c r="H178" s="2" t="str">
        <f>IF(Paramétrage!CO474&lt;&gt;0,Paramétrage!CN474,"")</f>
        <v/>
      </c>
      <c r="I178" s="2" t="str">
        <f t="shared" si="66"/>
        <v/>
      </c>
      <c r="J178" s="2" t="str">
        <f>IF(Paramétrage!CO474&lt;&gt;0,Paramétrage!CO474,"")</f>
        <v/>
      </c>
      <c r="K178" s="2" t="str">
        <f>IF(Paramétrage!CP474&lt;&gt;0,Paramétrage!CP474,"")</f>
        <v/>
      </c>
      <c r="L178" s="2" t="str">
        <f t="shared" si="67"/>
        <v/>
      </c>
      <c r="M178" s="2" t="str">
        <f t="shared" si="68"/>
        <v/>
      </c>
      <c r="N178" s="2" t="str">
        <f t="shared" si="69"/>
        <v/>
      </c>
      <c r="O178" s="2" t="str">
        <f>IF(J178&lt;&gt;"",Paramétrage!CQ474,"")</f>
        <v/>
      </c>
      <c r="P178" s="2" t="str">
        <f t="shared" si="70"/>
        <v/>
      </c>
      <c r="Q178" s="6"/>
      <c r="R178" t="str">
        <f t="shared" si="71"/>
        <v/>
      </c>
      <c r="S178" s="25" t="str">
        <f>IF(J178&lt;&gt;"",Paramétrage!B$353*O178,"")</f>
        <v/>
      </c>
      <c r="T178" s="25" t="str">
        <f>IF(J178&lt;&gt;"",Paramétrage!D$222*Paramétrage!E$222*60/1000,"")</f>
        <v/>
      </c>
    </row>
    <row r="179" spans="1:20" x14ac:dyDescent="0.35">
      <c r="A179" s="490" t="str">
        <f t="shared" si="60"/>
        <v/>
      </c>
      <c r="B179" s="490" t="str">
        <f t="shared" si="61"/>
        <v/>
      </c>
      <c r="C179" s="490" t="str">
        <f t="shared" si="62"/>
        <v/>
      </c>
      <c r="D179" s="490" t="str">
        <f t="shared" si="63"/>
        <v/>
      </c>
      <c r="E179" s="490" t="str">
        <f t="shared" si="64"/>
        <v/>
      </c>
      <c r="F179" s="490" t="str">
        <f t="shared" si="65"/>
        <v/>
      </c>
      <c r="G179" s="199" t="str">
        <f>IF(Paramétrage!CO475&lt;&gt;0,Paramétrage!CM475,"")</f>
        <v/>
      </c>
      <c r="H179" s="2" t="str">
        <f>IF(Paramétrage!CO475&lt;&gt;0,Paramétrage!CN475,"")</f>
        <v/>
      </c>
      <c r="I179" s="2" t="str">
        <f t="shared" si="66"/>
        <v/>
      </c>
      <c r="J179" s="2" t="str">
        <f>IF(Paramétrage!CO475&lt;&gt;0,Paramétrage!CO475,"")</f>
        <v/>
      </c>
      <c r="K179" s="2" t="str">
        <f>IF(Paramétrage!CP475&lt;&gt;0,Paramétrage!CP475,"")</f>
        <v/>
      </c>
      <c r="L179" s="2" t="str">
        <f t="shared" si="67"/>
        <v/>
      </c>
      <c r="M179" s="2" t="str">
        <f t="shared" si="68"/>
        <v/>
      </c>
      <c r="N179" s="2" t="str">
        <f t="shared" si="69"/>
        <v/>
      </c>
      <c r="O179" s="2" t="str">
        <f>IF(J179&lt;&gt;"",Paramétrage!CQ475,"")</f>
        <v/>
      </c>
      <c r="P179" s="2" t="str">
        <f t="shared" si="70"/>
        <v/>
      </c>
      <c r="Q179" s="6"/>
      <c r="R179" t="str">
        <f t="shared" si="71"/>
        <v/>
      </c>
      <c r="S179" s="25" t="str">
        <f>IF(J179&lt;&gt;"",Paramétrage!B$353*O179,"")</f>
        <v/>
      </c>
      <c r="T179" s="25" t="str">
        <f>IF(J179&lt;&gt;"",Paramétrage!D$222*Paramétrage!E$222*60/1000,"")</f>
        <v/>
      </c>
    </row>
    <row r="180" spans="1:20" x14ac:dyDescent="0.35">
      <c r="A180" s="124" t="s">
        <v>503</v>
      </c>
      <c r="B180" s="490" t="e">
        <f t="shared" si="61"/>
        <v>#REF!</v>
      </c>
      <c r="C180" s="490" t="e">
        <f t="shared" si="62"/>
        <v>#REF!</v>
      </c>
      <c r="D180" s="490" t="e">
        <f t="shared" si="63"/>
        <v>#REF!</v>
      </c>
      <c r="E180" s="490" t="e">
        <f t="shared" si="64"/>
        <v>#REF!</v>
      </c>
      <c r="F180" s="490" t="e">
        <f t="shared" si="65"/>
        <v>#REF!</v>
      </c>
      <c r="G180" s="199" t="e">
        <f>IF(Paramétrage!#REF!&lt;&gt;0,Paramétrage!#REF!,"")</f>
        <v>#REF!</v>
      </c>
      <c r="H180" s="2" t="e">
        <f>IF(Paramétrage!#REF!&lt;&gt;0,Paramétrage!#REF!,"")</f>
        <v>#REF!</v>
      </c>
      <c r="I180" s="2" t="e">
        <f t="shared" si="66"/>
        <v>#REF!</v>
      </c>
      <c r="J180" s="2" t="e">
        <f>IF(Paramétrage!#REF!&lt;&gt;0,Paramétrage!#REF!,"")</f>
        <v>#REF!</v>
      </c>
      <c r="K180" s="2" t="e">
        <f>IF(Paramétrage!#REF!&lt;&gt;0,Paramétrage!#REF!,"")</f>
        <v>#REF!</v>
      </c>
      <c r="L180" s="2" t="e">
        <f t="shared" si="67"/>
        <v>#REF!</v>
      </c>
      <c r="M180" s="2" t="e">
        <f t="shared" si="68"/>
        <v>#REF!</v>
      </c>
      <c r="N180" s="2" t="e">
        <f t="shared" si="69"/>
        <v>#REF!</v>
      </c>
      <c r="O180" s="2" t="e">
        <f>IF(J180&lt;&gt;"",Paramétrage!#REF!,"")</f>
        <v>#REF!</v>
      </c>
      <c r="P180" s="2" t="e">
        <f t="shared" si="70"/>
        <v>#REF!</v>
      </c>
      <c r="Q180" s="6"/>
      <c r="R180" t="e">
        <f t="shared" si="71"/>
        <v>#REF!</v>
      </c>
      <c r="S180" s="25" t="e">
        <f>IF(J180&lt;&gt;"",Paramétrage!B$353*O180,"")</f>
        <v>#REF!</v>
      </c>
      <c r="T180" s="25" t="e">
        <f>IF(J180&lt;&gt;"",Paramétrage!D$222*Paramétrage!E$222*60/1000,"")</f>
        <v>#REF!</v>
      </c>
    </row>
    <row r="181" spans="1:20" ht="58" x14ac:dyDescent="0.35">
      <c r="A181" s="23" t="s">
        <v>353</v>
      </c>
      <c r="B181" s="23" t="s">
        <v>365</v>
      </c>
      <c r="C181" s="23" t="s">
        <v>361</v>
      </c>
      <c r="D181" s="23" t="s">
        <v>362</v>
      </c>
      <c r="E181" s="23" t="s">
        <v>363</v>
      </c>
      <c r="F181" s="23" t="s">
        <v>364</v>
      </c>
      <c r="G181" s="106" t="s">
        <v>21</v>
      </c>
      <c r="H181" s="106" t="s">
        <v>24</v>
      </c>
      <c r="I181" s="106" t="s">
        <v>23</v>
      </c>
      <c r="J181" s="106" t="s">
        <v>106</v>
      </c>
      <c r="K181" s="106" t="s">
        <v>166</v>
      </c>
      <c r="L181" s="106" t="s">
        <v>336</v>
      </c>
      <c r="M181" s="106" t="s">
        <v>164</v>
      </c>
      <c r="N181" s="106" t="s">
        <v>108</v>
      </c>
      <c r="O181" s="106" t="s">
        <v>107</v>
      </c>
      <c r="P181" s="106" t="s">
        <v>168</v>
      </c>
      <c r="Q181" s="107">
        <f>Paramétrage!D3</f>
        <v>0</v>
      </c>
      <c r="R181" s="28" t="s">
        <v>360</v>
      </c>
      <c r="S181" s="314" t="s">
        <v>344</v>
      </c>
      <c r="T181" s="314" t="s">
        <v>343</v>
      </c>
    </row>
    <row r="182" spans="1:20" x14ac:dyDescent="0.35">
      <c r="A182" s="490" t="str">
        <f>IF(J182&lt;&gt;"",I182,"")</f>
        <v/>
      </c>
      <c r="B182" s="490" t="str">
        <f>IF(J182&lt;&gt;"",1,"")</f>
        <v/>
      </c>
      <c r="C182" s="490" t="str">
        <f>IF(J182&lt;&gt;"",L182,"")</f>
        <v/>
      </c>
      <c r="D182" s="490" t="str">
        <f>IF(J182&lt;&gt;"",R182,"")</f>
        <v/>
      </c>
      <c r="E182" s="490" t="str">
        <f>IF(J182&lt;&gt;"",M182/R182,"")</f>
        <v/>
      </c>
      <c r="F182" s="490" t="str">
        <f>IF(J182&lt;&gt;"",N182/R182,"")</f>
        <v/>
      </c>
      <c r="G182" s="199" t="str">
        <f>IF(Paramétrage!DJ448&lt;&gt;0,Paramétrage!DH448,"")</f>
        <v/>
      </c>
      <c r="H182" s="2" t="str">
        <f>IF(Paramétrage!DJ448&lt;&gt;0,Paramétrage!DI448,"")</f>
        <v/>
      </c>
      <c r="I182" s="2" t="str">
        <f t="shared" ref="I182" si="72">IF(J182&lt;&gt;"",DATEDIF($Q$1,G182,"d")*1440+H182*60,"")</f>
        <v/>
      </c>
      <c r="J182" s="2" t="str">
        <f>IF(Paramétrage!DJ448&lt;&gt;0,Paramétrage!DJ448,"")</f>
        <v/>
      </c>
      <c r="K182" s="2" t="str">
        <f>IF(Paramétrage!DK448&lt;&gt;0,Paramétrage!DK448,"")</f>
        <v/>
      </c>
      <c r="L182" s="2" t="str">
        <f>IF(J182&lt;&gt;"",ROUNDUP(J182/K182,0),"")</f>
        <v/>
      </c>
      <c r="M182" s="2" t="str">
        <f>IF(J182&lt;&gt;"",J182/L182,"")</f>
        <v/>
      </c>
      <c r="N182" s="2" t="str">
        <f>IF(J182&lt;&gt;"",M182/O182,"")</f>
        <v/>
      </c>
      <c r="O182" s="2" t="str">
        <f>IF(J182&lt;&gt;"",Paramétrage!DL448,"")</f>
        <v/>
      </c>
      <c r="P182" s="2" t="str">
        <f>I182</f>
        <v/>
      </c>
      <c r="Q182" s="6"/>
      <c r="R182" t="str">
        <f t="shared" ref="R182" si="73">IF(J182&lt;&gt;"",ROUNDUP((J182/L182)/MAX(S$2/2,T$2),0),"")</f>
        <v/>
      </c>
      <c r="S182" s="25" t="str">
        <f>IF(J182&lt;&gt;"",Paramétrage!B$353*O182,"")</f>
        <v/>
      </c>
      <c r="T182" s="25" t="str">
        <f>IF(J182&lt;&gt;"",Paramétrage!D$222*Paramétrage!E$222*60/1000,"")</f>
        <v/>
      </c>
    </row>
    <row r="183" spans="1:20" x14ac:dyDescent="0.35">
      <c r="A183" s="490" t="str">
        <f t="shared" ref="A183:A209" si="74">IF(J183&lt;&gt;"",I183,"")</f>
        <v/>
      </c>
      <c r="B183" s="490" t="str">
        <f t="shared" ref="B183:B210" si="75">IF(J183&lt;&gt;"",1,"")</f>
        <v/>
      </c>
      <c r="C183" s="490" t="str">
        <f t="shared" ref="C183:C210" si="76">IF(J183&lt;&gt;"",L183,"")</f>
        <v/>
      </c>
      <c r="D183" s="490" t="str">
        <f t="shared" ref="D183:D210" si="77">IF(J183&lt;&gt;"",R183,"")</f>
        <v/>
      </c>
      <c r="E183" s="490" t="str">
        <f t="shared" ref="E183:E210" si="78">IF(J183&lt;&gt;"",M183/R183,"")</f>
        <v/>
      </c>
      <c r="F183" s="490" t="str">
        <f t="shared" ref="F183:F210" si="79">IF(J183&lt;&gt;"",N183/R183,"")</f>
        <v/>
      </c>
      <c r="G183" s="199" t="str">
        <f>IF(Paramétrage!DJ449&lt;&gt;0,Paramétrage!DH449,"")</f>
        <v/>
      </c>
      <c r="H183" s="2" t="str">
        <f>IF(Paramétrage!DJ449&lt;&gt;0,Paramétrage!DI449,"")</f>
        <v/>
      </c>
      <c r="I183" s="2" t="str">
        <f t="shared" ref="I183:I210" si="80">IF(J183&lt;&gt;"",DATEDIF($Q$1,G183,"d")*1440+H183*60,"")</f>
        <v/>
      </c>
      <c r="J183" s="2" t="str">
        <f>IF(Paramétrage!DJ449&lt;&gt;0,Paramétrage!DJ449,"")</f>
        <v/>
      </c>
      <c r="K183" s="2" t="str">
        <f>IF(Paramétrage!DK449&lt;&gt;0,Paramétrage!DK449,"")</f>
        <v/>
      </c>
      <c r="L183" s="2" t="str">
        <f t="shared" ref="L183:L210" si="81">IF(J183&lt;&gt;"",ROUNDUP(J183/K183,0),"")</f>
        <v/>
      </c>
      <c r="M183" s="2" t="str">
        <f t="shared" ref="M183:M210" si="82">IF(J183&lt;&gt;"",J183/L183,"")</f>
        <v/>
      </c>
      <c r="N183" s="2" t="str">
        <f t="shared" ref="N183:N210" si="83">IF(J183&lt;&gt;"",M183/O183,"")</f>
        <v/>
      </c>
      <c r="O183" s="2" t="str">
        <f>IF(J183&lt;&gt;"",Paramétrage!DL449,"")</f>
        <v/>
      </c>
      <c r="P183" s="2" t="str">
        <f t="shared" ref="P183:P210" si="84">I183</f>
        <v/>
      </c>
      <c r="Q183" s="6"/>
      <c r="R183" t="str">
        <f t="shared" ref="R183:R210" si="85">IF(J183&lt;&gt;"",ROUNDUP((J183/L183)/MAX(S$2/2,T$2),0),"")</f>
        <v/>
      </c>
      <c r="S183" s="25" t="str">
        <f>IF(J183&lt;&gt;"",Paramétrage!B$353*O183,"")</f>
        <v/>
      </c>
      <c r="T183" s="25" t="str">
        <f>IF(J183&lt;&gt;"",Paramétrage!D$222*Paramétrage!E$222*60/1000,"")</f>
        <v/>
      </c>
    </row>
    <row r="184" spans="1:20" x14ac:dyDescent="0.35">
      <c r="A184" s="490" t="str">
        <f t="shared" si="74"/>
        <v/>
      </c>
      <c r="B184" s="490" t="str">
        <f t="shared" si="75"/>
        <v/>
      </c>
      <c r="C184" s="490" t="str">
        <f t="shared" si="76"/>
        <v/>
      </c>
      <c r="D184" s="490" t="str">
        <f t="shared" si="77"/>
        <v/>
      </c>
      <c r="E184" s="490" t="str">
        <f t="shared" si="78"/>
        <v/>
      </c>
      <c r="F184" s="490" t="str">
        <f t="shared" si="79"/>
        <v/>
      </c>
      <c r="G184" s="199" t="str">
        <f>IF(Paramétrage!DJ450&lt;&gt;0,Paramétrage!DH450,"")</f>
        <v/>
      </c>
      <c r="H184" s="2" t="str">
        <f>IF(Paramétrage!DJ450&lt;&gt;0,Paramétrage!DI450,"")</f>
        <v/>
      </c>
      <c r="I184" s="2" t="str">
        <f t="shared" si="80"/>
        <v/>
      </c>
      <c r="J184" s="2" t="str">
        <f>IF(Paramétrage!DJ450&lt;&gt;0,Paramétrage!DJ450,"")</f>
        <v/>
      </c>
      <c r="K184" s="2" t="str">
        <f>IF(Paramétrage!DK450&lt;&gt;0,Paramétrage!DK450,"")</f>
        <v/>
      </c>
      <c r="L184" s="2" t="str">
        <f t="shared" si="81"/>
        <v/>
      </c>
      <c r="M184" s="2" t="str">
        <f t="shared" si="82"/>
        <v/>
      </c>
      <c r="N184" s="2" t="str">
        <f t="shared" si="83"/>
        <v/>
      </c>
      <c r="O184" s="2" t="str">
        <f>IF(J184&lt;&gt;"",Paramétrage!DL450,"")</f>
        <v/>
      </c>
      <c r="P184" s="2" t="str">
        <f t="shared" si="84"/>
        <v/>
      </c>
      <c r="Q184" s="6"/>
      <c r="R184" t="str">
        <f t="shared" si="85"/>
        <v/>
      </c>
      <c r="S184" s="25" t="str">
        <f>IF(J184&lt;&gt;"",Paramétrage!B$353*O184,"")</f>
        <v/>
      </c>
      <c r="T184" s="25" t="str">
        <f>IF(J184&lt;&gt;"",Paramétrage!D$222*Paramétrage!E$222*60/1000,"")</f>
        <v/>
      </c>
    </row>
    <row r="185" spans="1:20" x14ac:dyDescent="0.35">
      <c r="A185" s="490" t="str">
        <f t="shared" si="74"/>
        <v/>
      </c>
      <c r="B185" s="490" t="str">
        <f t="shared" si="75"/>
        <v/>
      </c>
      <c r="C185" s="490" t="str">
        <f t="shared" si="76"/>
        <v/>
      </c>
      <c r="D185" s="490" t="str">
        <f t="shared" si="77"/>
        <v/>
      </c>
      <c r="E185" s="490" t="str">
        <f t="shared" si="78"/>
        <v/>
      </c>
      <c r="F185" s="490" t="str">
        <f t="shared" si="79"/>
        <v/>
      </c>
      <c r="G185" s="199" t="str">
        <f>IF(Paramétrage!DJ451&lt;&gt;0,Paramétrage!DH451,"")</f>
        <v/>
      </c>
      <c r="H185" s="2" t="str">
        <f>IF(Paramétrage!DJ451&lt;&gt;0,Paramétrage!DI451,"")</f>
        <v/>
      </c>
      <c r="I185" s="2" t="str">
        <f t="shared" si="80"/>
        <v/>
      </c>
      <c r="J185" s="2" t="str">
        <f>IF(Paramétrage!DJ451&lt;&gt;0,Paramétrage!DJ451,"")</f>
        <v/>
      </c>
      <c r="K185" s="2" t="str">
        <f>IF(Paramétrage!DK451&lt;&gt;0,Paramétrage!DK451,"")</f>
        <v/>
      </c>
      <c r="L185" s="2" t="str">
        <f t="shared" si="81"/>
        <v/>
      </c>
      <c r="M185" s="2" t="str">
        <f t="shared" si="82"/>
        <v/>
      </c>
      <c r="N185" s="2" t="str">
        <f t="shared" si="83"/>
        <v/>
      </c>
      <c r="O185" s="2" t="str">
        <f>IF(J185&lt;&gt;"",Paramétrage!DL451,"")</f>
        <v/>
      </c>
      <c r="P185" s="2" t="str">
        <f t="shared" si="84"/>
        <v/>
      </c>
      <c r="Q185" s="6"/>
      <c r="R185" t="str">
        <f t="shared" si="85"/>
        <v/>
      </c>
      <c r="S185" s="25" t="str">
        <f>IF(J185&lt;&gt;"",Paramétrage!B$353*O185,"")</f>
        <v/>
      </c>
      <c r="T185" s="25" t="str">
        <f>IF(J185&lt;&gt;"",Paramétrage!D$222*Paramétrage!E$222*60/1000,"")</f>
        <v/>
      </c>
    </row>
    <row r="186" spans="1:20" x14ac:dyDescent="0.35">
      <c r="A186" s="490" t="str">
        <f t="shared" si="74"/>
        <v/>
      </c>
      <c r="B186" s="490" t="str">
        <f t="shared" si="75"/>
        <v/>
      </c>
      <c r="C186" s="490" t="str">
        <f t="shared" si="76"/>
        <v/>
      </c>
      <c r="D186" s="490" t="str">
        <f t="shared" si="77"/>
        <v/>
      </c>
      <c r="E186" s="490" t="str">
        <f t="shared" si="78"/>
        <v/>
      </c>
      <c r="F186" s="490" t="str">
        <f t="shared" si="79"/>
        <v/>
      </c>
      <c r="G186" s="199" t="str">
        <f>IF(Paramétrage!DJ452&lt;&gt;0,Paramétrage!DH452,"")</f>
        <v/>
      </c>
      <c r="H186" s="2" t="str">
        <f>IF(Paramétrage!DJ452&lt;&gt;0,Paramétrage!DI452,"")</f>
        <v/>
      </c>
      <c r="I186" s="2" t="str">
        <f t="shared" si="80"/>
        <v/>
      </c>
      <c r="J186" s="2" t="str">
        <f>IF(Paramétrage!DJ452&lt;&gt;0,Paramétrage!DJ452,"")</f>
        <v/>
      </c>
      <c r="K186" s="2" t="str">
        <f>IF(Paramétrage!DK452&lt;&gt;0,Paramétrage!DK452,"")</f>
        <v/>
      </c>
      <c r="L186" s="2" t="str">
        <f t="shared" si="81"/>
        <v/>
      </c>
      <c r="M186" s="2" t="str">
        <f t="shared" si="82"/>
        <v/>
      </c>
      <c r="N186" s="2" t="str">
        <f t="shared" si="83"/>
        <v/>
      </c>
      <c r="O186" s="2" t="str">
        <f>IF(J186&lt;&gt;"",Paramétrage!DL452,"")</f>
        <v/>
      </c>
      <c r="P186" s="2" t="str">
        <f t="shared" si="84"/>
        <v/>
      </c>
      <c r="Q186" s="6"/>
      <c r="R186" t="str">
        <f t="shared" si="85"/>
        <v/>
      </c>
      <c r="S186" s="25" t="str">
        <f>IF(J186&lt;&gt;"",Paramétrage!B$353*O186,"")</f>
        <v/>
      </c>
      <c r="T186" s="25" t="str">
        <f>IF(J186&lt;&gt;"",Paramétrage!D$222*Paramétrage!E$222*60/1000,"")</f>
        <v/>
      </c>
    </row>
    <row r="187" spans="1:20" x14ac:dyDescent="0.35">
      <c r="A187" s="490" t="str">
        <f t="shared" si="74"/>
        <v/>
      </c>
      <c r="B187" s="490" t="str">
        <f t="shared" si="75"/>
        <v/>
      </c>
      <c r="C187" s="490" t="str">
        <f t="shared" si="76"/>
        <v/>
      </c>
      <c r="D187" s="490" t="str">
        <f t="shared" si="77"/>
        <v/>
      </c>
      <c r="E187" s="490" t="str">
        <f t="shared" si="78"/>
        <v/>
      </c>
      <c r="F187" s="490" t="str">
        <f t="shared" si="79"/>
        <v/>
      </c>
      <c r="G187" s="199" t="str">
        <f>IF(Paramétrage!DJ453&lt;&gt;0,Paramétrage!DH453,"")</f>
        <v/>
      </c>
      <c r="H187" s="2" t="str">
        <f>IF(Paramétrage!DJ453&lt;&gt;0,Paramétrage!DI453,"")</f>
        <v/>
      </c>
      <c r="I187" s="2" t="str">
        <f t="shared" si="80"/>
        <v/>
      </c>
      <c r="J187" s="2" t="str">
        <f>IF(Paramétrage!DJ453&lt;&gt;0,Paramétrage!DJ453,"")</f>
        <v/>
      </c>
      <c r="K187" s="2" t="str">
        <f>IF(Paramétrage!DK453&lt;&gt;0,Paramétrage!DK453,"")</f>
        <v/>
      </c>
      <c r="L187" s="2" t="str">
        <f t="shared" si="81"/>
        <v/>
      </c>
      <c r="M187" s="2" t="str">
        <f t="shared" si="82"/>
        <v/>
      </c>
      <c r="N187" s="2" t="str">
        <f t="shared" si="83"/>
        <v/>
      </c>
      <c r="O187" s="2" t="str">
        <f>IF(J187&lt;&gt;"",Paramétrage!DL453,"")</f>
        <v/>
      </c>
      <c r="P187" s="2" t="str">
        <f t="shared" si="84"/>
        <v/>
      </c>
      <c r="Q187" s="6"/>
      <c r="R187" t="str">
        <f t="shared" si="85"/>
        <v/>
      </c>
      <c r="S187" s="25" t="str">
        <f>IF(J187&lt;&gt;"",Paramétrage!B$353*O187,"")</f>
        <v/>
      </c>
      <c r="T187" s="25" t="str">
        <f>IF(J187&lt;&gt;"",Paramétrage!D$222*Paramétrage!E$222*60/1000,"")</f>
        <v/>
      </c>
    </row>
    <row r="188" spans="1:20" x14ac:dyDescent="0.35">
      <c r="A188" s="490" t="str">
        <f t="shared" si="74"/>
        <v/>
      </c>
      <c r="B188" s="490" t="str">
        <f t="shared" si="75"/>
        <v/>
      </c>
      <c r="C188" s="490" t="str">
        <f t="shared" si="76"/>
        <v/>
      </c>
      <c r="D188" s="490" t="str">
        <f t="shared" si="77"/>
        <v/>
      </c>
      <c r="E188" s="490" t="str">
        <f t="shared" si="78"/>
        <v/>
      </c>
      <c r="F188" s="490" t="str">
        <f t="shared" si="79"/>
        <v/>
      </c>
      <c r="G188" s="199" t="str">
        <f>IF(Paramétrage!DJ454&lt;&gt;0,Paramétrage!DH454,"")</f>
        <v/>
      </c>
      <c r="H188" s="2" t="str">
        <f>IF(Paramétrage!DJ454&lt;&gt;0,Paramétrage!DI454,"")</f>
        <v/>
      </c>
      <c r="I188" s="2" t="str">
        <f t="shared" si="80"/>
        <v/>
      </c>
      <c r="J188" s="2" t="str">
        <f>IF(Paramétrage!DJ454&lt;&gt;0,Paramétrage!DJ454,"")</f>
        <v/>
      </c>
      <c r="K188" s="2" t="str">
        <f>IF(Paramétrage!DK454&lt;&gt;0,Paramétrage!DK454,"")</f>
        <v/>
      </c>
      <c r="L188" s="2" t="str">
        <f t="shared" si="81"/>
        <v/>
      </c>
      <c r="M188" s="2" t="str">
        <f t="shared" si="82"/>
        <v/>
      </c>
      <c r="N188" s="2" t="str">
        <f t="shared" si="83"/>
        <v/>
      </c>
      <c r="O188" s="2" t="str">
        <f>IF(J188&lt;&gt;"",Paramétrage!DL454,"")</f>
        <v/>
      </c>
      <c r="P188" s="2" t="str">
        <f t="shared" si="84"/>
        <v/>
      </c>
      <c r="Q188" s="6"/>
      <c r="R188" t="str">
        <f t="shared" si="85"/>
        <v/>
      </c>
      <c r="S188" s="25" t="str">
        <f>IF(J188&lt;&gt;"",Paramétrage!B$353*O188,"")</f>
        <v/>
      </c>
      <c r="T188" s="25" t="str">
        <f>IF(J188&lt;&gt;"",Paramétrage!D$222*Paramétrage!E$222*60/1000,"")</f>
        <v/>
      </c>
    </row>
    <row r="189" spans="1:20" x14ac:dyDescent="0.35">
      <c r="A189" s="490" t="str">
        <f t="shared" si="74"/>
        <v/>
      </c>
      <c r="B189" s="490" t="str">
        <f t="shared" si="75"/>
        <v/>
      </c>
      <c r="C189" s="490" t="str">
        <f t="shared" si="76"/>
        <v/>
      </c>
      <c r="D189" s="490" t="str">
        <f t="shared" si="77"/>
        <v/>
      </c>
      <c r="E189" s="490" t="str">
        <f t="shared" si="78"/>
        <v/>
      </c>
      <c r="F189" s="490" t="str">
        <f t="shared" si="79"/>
        <v/>
      </c>
      <c r="G189" s="199" t="str">
        <f>IF(Paramétrage!DJ455&lt;&gt;0,Paramétrage!DH455,"")</f>
        <v/>
      </c>
      <c r="H189" s="2" t="str">
        <f>IF(Paramétrage!DJ455&lt;&gt;0,Paramétrage!DI455,"")</f>
        <v/>
      </c>
      <c r="I189" s="2" t="str">
        <f t="shared" si="80"/>
        <v/>
      </c>
      <c r="J189" s="2" t="str">
        <f>IF(Paramétrage!DJ455&lt;&gt;0,Paramétrage!DJ455,"")</f>
        <v/>
      </c>
      <c r="K189" s="2" t="str">
        <f>IF(Paramétrage!DK455&lt;&gt;0,Paramétrage!DK455,"")</f>
        <v/>
      </c>
      <c r="L189" s="2" t="str">
        <f t="shared" si="81"/>
        <v/>
      </c>
      <c r="M189" s="2" t="str">
        <f t="shared" si="82"/>
        <v/>
      </c>
      <c r="N189" s="2" t="str">
        <f t="shared" si="83"/>
        <v/>
      </c>
      <c r="O189" s="2" t="str">
        <f>IF(J189&lt;&gt;"",Paramétrage!DL455,"")</f>
        <v/>
      </c>
      <c r="P189" s="2" t="str">
        <f t="shared" si="84"/>
        <v/>
      </c>
      <c r="Q189" s="6"/>
      <c r="R189" t="str">
        <f t="shared" si="85"/>
        <v/>
      </c>
      <c r="S189" s="25" t="str">
        <f>IF(J189&lt;&gt;"",Paramétrage!B$353*O189,"")</f>
        <v/>
      </c>
      <c r="T189" s="25" t="str">
        <f>IF(J189&lt;&gt;"",Paramétrage!D$222*Paramétrage!E$222*60/1000,"")</f>
        <v/>
      </c>
    </row>
    <row r="190" spans="1:20" x14ac:dyDescent="0.35">
      <c r="A190" s="490" t="str">
        <f t="shared" si="74"/>
        <v/>
      </c>
      <c r="B190" s="490" t="str">
        <f t="shared" si="75"/>
        <v/>
      </c>
      <c r="C190" s="490" t="str">
        <f t="shared" si="76"/>
        <v/>
      </c>
      <c r="D190" s="490" t="str">
        <f t="shared" si="77"/>
        <v/>
      </c>
      <c r="E190" s="490" t="str">
        <f t="shared" si="78"/>
        <v/>
      </c>
      <c r="F190" s="490" t="str">
        <f t="shared" si="79"/>
        <v/>
      </c>
      <c r="G190" s="199" t="str">
        <f>IF(Paramétrage!DJ456&lt;&gt;0,Paramétrage!DH456,"")</f>
        <v/>
      </c>
      <c r="H190" s="2" t="str">
        <f>IF(Paramétrage!DJ456&lt;&gt;0,Paramétrage!DI456,"")</f>
        <v/>
      </c>
      <c r="I190" s="2" t="str">
        <f t="shared" si="80"/>
        <v/>
      </c>
      <c r="J190" s="2" t="str">
        <f>IF(Paramétrage!DJ456&lt;&gt;0,Paramétrage!DJ456,"")</f>
        <v/>
      </c>
      <c r="K190" s="2" t="str">
        <f>IF(Paramétrage!DK456&lt;&gt;0,Paramétrage!DK456,"")</f>
        <v/>
      </c>
      <c r="L190" s="2" t="str">
        <f t="shared" si="81"/>
        <v/>
      </c>
      <c r="M190" s="2" t="str">
        <f t="shared" si="82"/>
        <v/>
      </c>
      <c r="N190" s="2" t="str">
        <f t="shared" si="83"/>
        <v/>
      </c>
      <c r="O190" s="2" t="str">
        <f>IF(J190&lt;&gt;"",Paramétrage!DL456,"")</f>
        <v/>
      </c>
      <c r="P190" s="2" t="str">
        <f t="shared" si="84"/>
        <v/>
      </c>
      <c r="Q190" s="6"/>
      <c r="R190" t="str">
        <f t="shared" si="85"/>
        <v/>
      </c>
      <c r="S190" s="25" t="str">
        <f>IF(J190&lt;&gt;"",Paramétrage!B$353*O190,"")</f>
        <v/>
      </c>
      <c r="T190" s="25" t="str">
        <f>IF(J190&lt;&gt;"",Paramétrage!D$222*Paramétrage!E$222*60/1000,"")</f>
        <v/>
      </c>
    </row>
    <row r="191" spans="1:20" x14ac:dyDescent="0.35">
      <c r="A191" s="490" t="str">
        <f t="shared" si="74"/>
        <v/>
      </c>
      <c r="B191" s="490" t="str">
        <f t="shared" si="75"/>
        <v/>
      </c>
      <c r="C191" s="490" t="str">
        <f t="shared" si="76"/>
        <v/>
      </c>
      <c r="D191" s="490" t="str">
        <f t="shared" si="77"/>
        <v/>
      </c>
      <c r="E191" s="490" t="str">
        <f t="shared" si="78"/>
        <v/>
      </c>
      <c r="F191" s="490" t="str">
        <f t="shared" si="79"/>
        <v/>
      </c>
      <c r="G191" s="199" t="str">
        <f>IF(Paramétrage!DJ457&lt;&gt;0,Paramétrage!DH457,"")</f>
        <v/>
      </c>
      <c r="H191" s="2" t="str">
        <f>IF(Paramétrage!DJ457&lt;&gt;0,Paramétrage!DI457,"")</f>
        <v/>
      </c>
      <c r="I191" s="2" t="str">
        <f t="shared" si="80"/>
        <v/>
      </c>
      <c r="J191" s="2" t="str">
        <f>IF(Paramétrage!DJ457&lt;&gt;0,Paramétrage!DJ457,"")</f>
        <v/>
      </c>
      <c r="K191" s="2" t="str">
        <f>IF(Paramétrage!DK457&lt;&gt;0,Paramétrage!DK457,"")</f>
        <v/>
      </c>
      <c r="L191" s="2" t="str">
        <f t="shared" si="81"/>
        <v/>
      </c>
      <c r="M191" s="2" t="str">
        <f t="shared" si="82"/>
        <v/>
      </c>
      <c r="N191" s="2" t="str">
        <f t="shared" si="83"/>
        <v/>
      </c>
      <c r="O191" s="2" t="str">
        <f>IF(J191&lt;&gt;"",Paramétrage!DL457,"")</f>
        <v/>
      </c>
      <c r="P191" s="2" t="str">
        <f t="shared" si="84"/>
        <v/>
      </c>
      <c r="Q191" s="6"/>
      <c r="R191" t="str">
        <f t="shared" si="85"/>
        <v/>
      </c>
      <c r="S191" s="25" t="str">
        <f>IF(J191&lt;&gt;"",Paramétrage!B$353*O191,"")</f>
        <v/>
      </c>
      <c r="T191" s="25" t="str">
        <f>IF(J191&lt;&gt;"",Paramétrage!D$222*Paramétrage!E$222*60/1000,"")</f>
        <v/>
      </c>
    </row>
    <row r="192" spans="1:20" x14ac:dyDescent="0.35">
      <c r="A192" s="490" t="str">
        <f t="shared" si="74"/>
        <v/>
      </c>
      <c r="B192" s="490" t="str">
        <f t="shared" si="75"/>
        <v/>
      </c>
      <c r="C192" s="490" t="str">
        <f t="shared" si="76"/>
        <v/>
      </c>
      <c r="D192" s="490" t="str">
        <f t="shared" si="77"/>
        <v/>
      </c>
      <c r="E192" s="490" t="str">
        <f t="shared" si="78"/>
        <v/>
      </c>
      <c r="F192" s="490" t="str">
        <f t="shared" si="79"/>
        <v/>
      </c>
      <c r="G192" s="199" t="str">
        <f>IF(Paramétrage!DJ458&lt;&gt;0,Paramétrage!DH458,"")</f>
        <v/>
      </c>
      <c r="H192" s="2" t="str">
        <f>IF(Paramétrage!DJ458&lt;&gt;0,Paramétrage!DI458,"")</f>
        <v/>
      </c>
      <c r="I192" s="2" t="str">
        <f t="shared" si="80"/>
        <v/>
      </c>
      <c r="J192" s="2" t="str">
        <f>IF(Paramétrage!DJ458&lt;&gt;0,Paramétrage!DJ458,"")</f>
        <v/>
      </c>
      <c r="K192" s="2" t="str">
        <f>IF(Paramétrage!DK458&lt;&gt;0,Paramétrage!DK458,"")</f>
        <v/>
      </c>
      <c r="L192" s="2" t="str">
        <f t="shared" si="81"/>
        <v/>
      </c>
      <c r="M192" s="2" t="str">
        <f t="shared" si="82"/>
        <v/>
      </c>
      <c r="N192" s="2" t="str">
        <f t="shared" si="83"/>
        <v/>
      </c>
      <c r="O192" s="2" t="str">
        <f>IF(J192&lt;&gt;"",Paramétrage!DL458,"")</f>
        <v/>
      </c>
      <c r="P192" s="2" t="str">
        <f t="shared" si="84"/>
        <v/>
      </c>
      <c r="Q192" s="6"/>
      <c r="R192" t="str">
        <f t="shared" si="85"/>
        <v/>
      </c>
      <c r="S192" s="25" t="str">
        <f>IF(J192&lt;&gt;"",Paramétrage!B$353*O192,"")</f>
        <v/>
      </c>
      <c r="T192" s="25" t="str">
        <f>IF(J192&lt;&gt;"",Paramétrage!D$222*Paramétrage!E$222*60/1000,"")</f>
        <v/>
      </c>
    </row>
    <row r="193" spans="1:20" x14ac:dyDescent="0.35">
      <c r="A193" s="490" t="str">
        <f t="shared" si="74"/>
        <v/>
      </c>
      <c r="B193" s="490" t="str">
        <f t="shared" si="75"/>
        <v/>
      </c>
      <c r="C193" s="490" t="str">
        <f t="shared" si="76"/>
        <v/>
      </c>
      <c r="D193" s="490" t="str">
        <f t="shared" si="77"/>
        <v/>
      </c>
      <c r="E193" s="490" t="str">
        <f t="shared" si="78"/>
        <v/>
      </c>
      <c r="F193" s="490" t="str">
        <f t="shared" si="79"/>
        <v/>
      </c>
      <c r="G193" s="199" t="str">
        <f>IF(Paramétrage!DJ459&lt;&gt;0,Paramétrage!DH459,"")</f>
        <v/>
      </c>
      <c r="H193" s="2" t="str">
        <f>IF(Paramétrage!DJ459&lt;&gt;0,Paramétrage!DI459,"")</f>
        <v/>
      </c>
      <c r="I193" s="2" t="str">
        <f t="shared" si="80"/>
        <v/>
      </c>
      <c r="J193" s="2" t="str">
        <f>IF(Paramétrage!DJ459&lt;&gt;0,Paramétrage!DJ459,"")</f>
        <v/>
      </c>
      <c r="K193" s="2" t="str">
        <f>IF(Paramétrage!DK459&lt;&gt;0,Paramétrage!DK459,"")</f>
        <v/>
      </c>
      <c r="L193" s="2" t="str">
        <f t="shared" si="81"/>
        <v/>
      </c>
      <c r="M193" s="2" t="str">
        <f t="shared" si="82"/>
        <v/>
      </c>
      <c r="N193" s="2" t="str">
        <f t="shared" si="83"/>
        <v/>
      </c>
      <c r="O193" s="2" t="str">
        <f>IF(J193&lt;&gt;"",Paramétrage!DL459,"")</f>
        <v/>
      </c>
      <c r="P193" s="2" t="str">
        <f t="shared" si="84"/>
        <v/>
      </c>
      <c r="Q193" s="6"/>
      <c r="R193" t="str">
        <f t="shared" si="85"/>
        <v/>
      </c>
      <c r="S193" s="25" t="str">
        <f>IF(J193&lt;&gt;"",Paramétrage!B$353*O193,"")</f>
        <v/>
      </c>
      <c r="T193" s="25" t="str">
        <f>IF(J193&lt;&gt;"",Paramétrage!D$222*Paramétrage!E$222*60/1000,"")</f>
        <v/>
      </c>
    </row>
    <row r="194" spans="1:20" x14ac:dyDescent="0.35">
      <c r="A194" s="490" t="str">
        <f t="shared" si="74"/>
        <v/>
      </c>
      <c r="B194" s="490" t="str">
        <f t="shared" si="75"/>
        <v/>
      </c>
      <c r="C194" s="490" t="str">
        <f t="shared" si="76"/>
        <v/>
      </c>
      <c r="D194" s="490" t="str">
        <f t="shared" si="77"/>
        <v/>
      </c>
      <c r="E194" s="490" t="str">
        <f t="shared" si="78"/>
        <v/>
      </c>
      <c r="F194" s="490" t="str">
        <f t="shared" si="79"/>
        <v/>
      </c>
      <c r="G194" s="199" t="str">
        <f>IF(Paramétrage!DJ460&lt;&gt;0,Paramétrage!DH460,"")</f>
        <v/>
      </c>
      <c r="H194" s="2" t="str">
        <f>IF(Paramétrage!DJ460&lt;&gt;0,Paramétrage!DI460,"")</f>
        <v/>
      </c>
      <c r="I194" s="2" t="str">
        <f t="shared" si="80"/>
        <v/>
      </c>
      <c r="J194" s="2" t="str">
        <f>IF(Paramétrage!DJ460&lt;&gt;0,Paramétrage!DJ460,"")</f>
        <v/>
      </c>
      <c r="K194" s="2" t="str">
        <f>IF(Paramétrage!DK460&lt;&gt;0,Paramétrage!DK460,"")</f>
        <v/>
      </c>
      <c r="L194" s="2" t="str">
        <f t="shared" si="81"/>
        <v/>
      </c>
      <c r="M194" s="2" t="str">
        <f t="shared" si="82"/>
        <v/>
      </c>
      <c r="N194" s="2" t="str">
        <f t="shared" si="83"/>
        <v/>
      </c>
      <c r="O194" s="2" t="str">
        <f>IF(J194&lt;&gt;"",Paramétrage!DL460,"")</f>
        <v/>
      </c>
      <c r="P194" s="2" t="str">
        <f t="shared" si="84"/>
        <v/>
      </c>
      <c r="Q194" s="6"/>
      <c r="R194" t="str">
        <f t="shared" si="85"/>
        <v/>
      </c>
      <c r="S194" s="25" t="str">
        <f>IF(J194&lt;&gt;"",Paramétrage!B$353*O194,"")</f>
        <v/>
      </c>
      <c r="T194" s="25" t="str">
        <f>IF(J194&lt;&gt;"",Paramétrage!D$222*Paramétrage!E$222*60/1000,"")</f>
        <v/>
      </c>
    </row>
    <row r="195" spans="1:20" x14ac:dyDescent="0.35">
      <c r="A195" s="490" t="str">
        <f t="shared" si="74"/>
        <v/>
      </c>
      <c r="B195" s="490" t="str">
        <f t="shared" si="75"/>
        <v/>
      </c>
      <c r="C195" s="490" t="str">
        <f t="shared" si="76"/>
        <v/>
      </c>
      <c r="D195" s="490" t="str">
        <f t="shared" si="77"/>
        <v/>
      </c>
      <c r="E195" s="490" t="str">
        <f t="shared" si="78"/>
        <v/>
      </c>
      <c r="F195" s="490" t="str">
        <f t="shared" si="79"/>
        <v/>
      </c>
      <c r="G195" s="199" t="str">
        <f>IF(Paramétrage!DJ461&lt;&gt;0,Paramétrage!DH461,"")</f>
        <v/>
      </c>
      <c r="H195" s="2" t="str">
        <f>IF(Paramétrage!DJ461&lt;&gt;0,Paramétrage!DI461,"")</f>
        <v/>
      </c>
      <c r="I195" s="2" t="str">
        <f t="shared" si="80"/>
        <v/>
      </c>
      <c r="J195" s="2" t="str">
        <f>IF(Paramétrage!DJ461&lt;&gt;0,Paramétrage!DJ461,"")</f>
        <v/>
      </c>
      <c r="K195" s="2" t="str">
        <f>IF(Paramétrage!DK461&lt;&gt;0,Paramétrage!DK461,"")</f>
        <v/>
      </c>
      <c r="L195" s="2" t="str">
        <f t="shared" si="81"/>
        <v/>
      </c>
      <c r="M195" s="2" t="str">
        <f t="shared" si="82"/>
        <v/>
      </c>
      <c r="N195" s="2" t="str">
        <f t="shared" si="83"/>
        <v/>
      </c>
      <c r="O195" s="2" t="str">
        <f>IF(J195&lt;&gt;"",Paramétrage!DL461,"")</f>
        <v/>
      </c>
      <c r="P195" s="2" t="str">
        <f t="shared" si="84"/>
        <v/>
      </c>
      <c r="Q195" s="6"/>
      <c r="R195" t="str">
        <f t="shared" si="85"/>
        <v/>
      </c>
      <c r="S195" s="25" t="str">
        <f>IF(J195&lt;&gt;"",Paramétrage!B$353*O195,"")</f>
        <v/>
      </c>
      <c r="T195" s="25" t="str">
        <f>IF(J195&lt;&gt;"",Paramétrage!D$222*Paramétrage!E$222*60/1000,"")</f>
        <v/>
      </c>
    </row>
    <row r="196" spans="1:20" x14ac:dyDescent="0.35">
      <c r="A196" s="490" t="str">
        <f t="shared" si="74"/>
        <v/>
      </c>
      <c r="B196" s="490" t="str">
        <f t="shared" si="75"/>
        <v/>
      </c>
      <c r="C196" s="490" t="str">
        <f t="shared" si="76"/>
        <v/>
      </c>
      <c r="D196" s="490" t="str">
        <f t="shared" si="77"/>
        <v/>
      </c>
      <c r="E196" s="490" t="str">
        <f t="shared" si="78"/>
        <v/>
      </c>
      <c r="F196" s="490" t="str">
        <f t="shared" si="79"/>
        <v/>
      </c>
      <c r="G196" s="199" t="str">
        <f>IF(Paramétrage!DJ462&lt;&gt;0,Paramétrage!DH462,"")</f>
        <v/>
      </c>
      <c r="H196" s="2" t="str">
        <f>IF(Paramétrage!DJ462&lt;&gt;0,Paramétrage!DI462,"")</f>
        <v/>
      </c>
      <c r="I196" s="2" t="str">
        <f t="shared" si="80"/>
        <v/>
      </c>
      <c r="J196" s="2" t="str">
        <f>IF(Paramétrage!DJ462&lt;&gt;0,Paramétrage!DJ462,"")</f>
        <v/>
      </c>
      <c r="K196" s="2" t="str">
        <f>IF(Paramétrage!DK462&lt;&gt;0,Paramétrage!DK462,"")</f>
        <v/>
      </c>
      <c r="L196" s="2" t="str">
        <f t="shared" si="81"/>
        <v/>
      </c>
      <c r="M196" s="2" t="str">
        <f t="shared" si="82"/>
        <v/>
      </c>
      <c r="N196" s="2" t="str">
        <f t="shared" si="83"/>
        <v/>
      </c>
      <c r="O196" s="2" t="str">
        <f>IF(J196&lt;&gt;"",Paramétrage!DL462,"")</f>
        <v/>
      </c>
      <c r="P196" s="2" t="str">
        <f t="shared" si="84"/>
        <v/>
      </c>
      <c r="Q196" s="6"/>
      <c r="R196" t="str">
        <f t="shared" si="85"/>
        <v/>
      </c>
      <c r="S196" s="25" t="str">
        <f>IF(J196&lt;&gt;"",Paramétrage!B$353*O196,"")</f>
        <v/>
      </c>
      <c r="T196" s="25" t="str">
        <f>IF(J196&lt;&gt;"",Paramétrage!D$222*Paramétrage!E$222*60/1000,"")</f>
        <v/>
      </c>
    </row>
    <row r="197" spans="1:20" x14ac:dyDescent="0.35">
      <c r="A197" s="490" t="str">
        <f t="shared" si="74"/>
        <v/>
      </c>
      <c r="B197" s="490" t="str">
        <f t="shared" si="75"/>
        <v/>
      </c>
      <c r="C197" s="490" t="str">
        <f t="shared" si="76"/>
        <v/>
      </c>
      <c r="D197" s="490" t="str">
        <f t="shared" si="77"/>
        <v/>
      </c>
      <c r="E197" s="490" t="str">
        <f t="shared" si="78"/>
        <v/>
      </c>
      <c r="F197" s="490" t="str">
        <f t="shared" si="79"/>
        <v/>
      </c>
      <c r="G197" s="199" t="str">
        <f>IF(Paramétrage!DJ463&lt;&gt;0,Paramétrage!DH463,"")</f>
        <v/>
      </c>
      <c r="H197" s="2" t="str">
        <f>IF(Paramétrage!DJ463&lt;&gt;0,Paramétrage!DI463,"")</f>
        <v/>
      </c>
      <c r="I197" s="2" t="str">
        <f t="shared" si="80"/>
        <v/>
      </c>
      <c r="J197" s="2" t="str">
        <f>IF(Paramétrage!DJ463&lt;&gt;0,Paramétrage!DJ463,"")</f>
        <v/>
      </c>
      <c r="K197" s="2" t="str">
        <f>IF(Paramétrage!DK463&lt;&gt;0,Paramétrage!DK463,"")</f>
        <v/>
      </c>
      <c r="L197" s="2" t="str">
        <f t="shared" si="81"/>
        <v/>
      </c>
      <c r="M197" s="2" t="str">
        <f t="shared" si="82"/>
        <v/>
      </c>
      <c r="N197" s="2" t="str">
        <f t="shared" si="83"/>
        <v/>
      </c>
      <c r="O197" s="2" t="str">
        <f>IF(J197&lt;&gt;"",Paramétrage!DL463,"")</f>
        <v/>
      </c>
      <c r="P197" s="2" t="str">
        <f t="shared" si="84"/>
        <v/>
      </c>
      <c r="Q197" s="6"/>
      <c r="R197" t="str">
        <f t="shared" si="85"/>
        <v/>
      </c>
      <c r="S197" s="25" t="str">
        <f>IF(J197&lt;&gt;"",Paramétrage!B$353*O197,"")</f>
        <v/>
      </c>
      <c r="T197" s="25" t="str">
        <f>IF(J197&lt;&gt;"",Paramétrage!D$222*Paramétrage!E$222*60/1000,"")</f>
        <v/>
      </c>
    </row>
    <row r="198" spans="1:20" x14ac:dyDescent="0.35">
      <c r="A198" s="490" t="str">
        <f t="shared" si="74"/>
        <v/>
      </c>
      <c r="B198" s="490" t="str">
        <f t="shared" si="75"/>
        <v/>
      </c>
      <c r="C198" s="490" t="str">
        <f t="shared" si="76"/>
        <v/>
      </c>
      <c r="D198" s="490" t="str">
        <f t="shared" si="77"/>
        <v/>
      </c>
      <c r="E198" s="490" t="str">
        <f t="shared" si="78"/>
        <v/>
      </c>
      <c r="F198" s="490" t="str">
        <f t="shared" si="79"/>
        <v/>
      </c>
      <c r="G198" s="199" t="str">
        <f>IF(Paramétrage!DJ464&lt;&gt;0,Paramétrage!DH464,"")</f>
        <v/>
      </c>
      <c r="H198" s="2" t="str">
        <f>IF(Paramétrage!DJ464&lt;&gt;0,Paramétrage!DI464,"")</f>
        <v/>
      </c>
      <c r="I198" s="2" t="str">
        <f t="shared" si="80"/>
        <v/>
      </c>
      <c r="J198" s="2" t="str">
        <f>IF(Paramétrage!DJ464&lt;&gt;0,Paramétrage!DJ464,"")</f>
        <v/>
      </c>
      <c r="K198" s="2" t="str">
        <f>IF(Paramétrage!DK464&lt;&gt;0,Paramétrage!DK464,"")</f>
        <v/>
      </c>
      <c r="L198" s="2" t="str">
        <f t="shared" si="81"/>
        <v/>
      </c>
      <c r="M198" s="2" t="str">
        <f t="shared" si="82"/>
        <v/>
      </c>
      <c r="N198" s="2" t="str">
        <f t="shared" si="83"/>
        <v/>
      </c>
      <c r="O198" s="2" t="str">
        <f>IF(J198&lt;&gt;"",Paramétrage!DL464,"")</f>
        <v/>
      </c>
      <c r="P198" s="2" t="str">
        <f t="shared" si="84"/>
        <v/>
      </c>
      <c r="Q198" s="6"/>
      <c r="R198" t="str">
        <f t="shared" si="85"/>
        <v/>
      </c>
      <c r="S198" s="25" t="str">
        <f>IF(J198&lt;&gt;"",Paramétrage!B$353*O198,"")</f>
        <v/>
      </c>
      <c r="T198" s="25" t="str">
        <f>IF(J198&lt;&gt;"",Paramétrage!D$222*Paramétrage!E$222*60/1000,"")</f>
        <v/>
      </c>
    </row>
    <row r="199" spans="1:20" x14ac:dyDescent="0.35">
      <c r="A199" s="490" t="str">
        <f t="shared" si="74"/>
        <v/>
      </c>
      <c r="B199" s="490" t="str">
        <f t="shared" si="75"/>
        <v/>
      </c>
      <c r="C199" s="490" t="str">
        <f t="shared" si="76"/>
        <v/>
      </c>
      <c r="D199" s="490" t="str">
        <f t="shared" si="77"/>
        <v/>
      </c>
      <c r="E199" s="490" t="str">
        <f t="shared" si="78"/>
        <v/>
      </c>
      <c r="F199" s="490" t="str">
        <f t="shared" si="79"/>
        <v/>
      </c>
      <c r="G199" s="199" t="str">
        <f>IF(Paramétrage!DJ465&lt;&gt;0,Paramétrage!DH465,"")</f>
        <v/>
      </c>
      <c r="H199" s="2" t="str">
        <f>IF(Paramétrage!DJ465&lt;&gt;0,Paramétrage!DI465,"")</f>
        <v/>
      </c>
      <c r="I199" s="2" t="str">
        <f t="shared" si="80"/>
        <v/>
      </c>
      <c r="J199" s="2" t="str">
        <f>IF(Paramétrage!DJ465&lt;&gt;0,Paramétrage!DJ465,"")</f>
        <v/>
      </c>
      <c r="K199" s="2" t="str">
        <f>IF(Paramétrage!DK465&lt;&gt;0,Paramétrage!DK465,"")</f>
        <v/>
      </c>
      <c r="L199" s="2" t="str">
        <f t="shared" si="81"/>
        <v/>
      </c>
      <c r="M199" s="2" t="str">
        <f t="shared" si="82"/>
        <v/>
      </c>
      <c r="N199" s="2" t="str">
        <f t="shared" si="83"/>
        <v/>
      </c>
      <c r="O199" s="2" t="str">
        <f>IF(J199&lt;&gt;"",Paramétrage!DL465,"")</f>
        <v/>
      </c>
      <c r="P199" s="2" t="str">
        <f t="shared" si="84"/>
        <v/>
      </c>
      <c r="Q199" s="6"/>
      <c r="R199" t="str">
        <f t="shared" si="85"/>
        <v/>
      </c>
      <c r="S199" s="25" t="str">
        <f>IF(J199&lt;&gt;"",Paramétrage!B$353*O199,"")</f>
        <v/>
      </c>
      <c r="T199" s="25" t="str">
        <f>IF(J199&lt;&gt;"",Paramétrage!D$222*Paramétrage!E$222*60/1000,"")</f>
        <v/>
      </c>
    </row>
    <row r="200" spans="1:20" x14ac:dyDescent="0.35">
      <c r="A200" s="490" t="str">
        <f t="shared" si="74"/>
        <v/>
      </c>
      <c r="B200" s="490" t="str">
        <f t="shared" si="75"/>
        <v/>
      </c>
      <c r="C200" s="490" t="str">
        <f t="shared" si="76"/>
        <v/>
      </c>
      <c r="D200" s="490" t="str">
        <f t="shared" si="77"/>
        <v/>
      </c>
      <c r="E200" s="490" t="str">
        <f t="shared" si="78"/>
        <v/>
      </c>
      <c r="F200" s="490" t="str">
        <f t="shared" si="79"/>
        <v/>
      </c>
      <c r="G200" s="199" t="str">
        <f>IF(Paramétrage!DJ466&lt;&gt;0,Paramétrage!DH466,"")</f>
        <v/>
      </c>
      <c r="H200" s="2" t="str">
        <f>IF(Paramétrage!DJ466&lt;&gt;0,Paramétrage!DI466,"")</f>
        <v/>
      </c>
      <c r="I200" s="2" t="str">
        <f t="shared" si="80"/>
        <v/>
      </c>
      <c r="J200" s="2" t="str">
        <f>IF(Paramétrage!DJ466&lt;&gt;0,Paramétrage!DJ466,"")</f>
        <v/>
      </c>
      <c r="K200" s="2" t="str">
        <f>IF(Paramétrage!DK466&lt;&gt;0,Paramétrage!DK466,"")</f>
        <v/>
      </c>
      <c r="L200" s="2" t="str">
        <f t="shared" si="81"/>
        <v/>
      </c>
      <c r="M200" s="2" t="str">
        <f t="shared" si="82"/>
        <v/>
      </c>
      <c r="N200" s="2" t="str">
        <f t="shared" si="83"/>
        <v/>
      </c>
      <c r="O200" s="2" t="str">
        <f>IF(J200&lt;&gt;"",Paramétrage!DL466,"")</f>
        <v/>
      </c>
      <c r="P200" s="2" t="str">
        <f t="shared" si="84"/>
        <v/>
      </c>
      <c r="Q200" s="6"/>
      <c r="R200" t="str">
        <f t="shared" si="85"/>
        <v/>
      </c>
      <c r="S200" s="25" t="str">
        <f>IF(J200&lt;&gt;"",Paramétrage!B$353*O200,"")</f>
        <v/>
      </c>
      <c r="T200" s="25" t="str">
        <f>IF(J200&lt;&gt;"",Paramétrage!D$222*Paramétrage!E$222*60/1000,"")</f>
        <v/>
      </c>
    </row>
    <row r="201" spans="1:20" x14ac:dyDescent="0.35">
      <c r="A201" s="490" t="str">
        <f t="shared" si="74"/>
        <v/>
      </c>
      <c r="B201" s="490" t="str">
        <f t="shared" si="75"/>
        <v/>
      </c>
      <c r="C201" s="490" t="str">
        <f t="shared" si="76"/>
        <v/>
      </c>
      <c r="D201" s="490" t="str">
        <f t="shared" si="77"/>
        <v/>
      </c>
      <c r="E201" s="490" t="str">
        <f t="shared" si="78"/>
        <v/>
      </c>
      <c r="F201" s="490" t="str">
        <f t="shared" si="79"/>
        <v/>
      </c>
      <c r="G201" s="199" t="str">
        <f>IF(Paramétrage!DJ467&lt;&gt;0,Paramétrage!DH467,"")</f>
        <v/>
      </c>
      <c r="H201" s="2" t="str">
        <f>IF(Paramétrage!DJ467&lt;&gt;0,Paramétrage!DI467,"")</f>
        <v/>
      </c>
      <c r="I201" s="2" t="str">
        <f t="shared" si="80"/>
        <v/>
      </c>
      <c r="J201" s="2" t="str">
        <f>IF(Paramétrage!DJ467&lt;&gt;0,Paramétrage!DJ467,"")</f>
        <v/>
      </c>
      <c r="K201" s="2" t="str">
        <f>IF(Paramétrage!DK467&lt;&gt;0,Paramétrage!DK467,"")</f>
        <v/>
      </c>
      <c r="L201" s="2" t="str">
        <f t="shared" si="81"/>
        <v/>
      </c>
      <c r="M201" s="2" t="str">
        <f t="shared" si="82"/>
        <v/>
      </c>
      <c r="N201" s="2" t="str">
        <f t="shared" si="83"/>
        <v/>
      </c>
      <c r="O201" s="2" t="str">
        <f>IF(J201&lt;&gt;"",Paramétrage!DL467,"")</f>
        <v/>
      </c>
      <c r="P201" s="2" t="str">
        <f t="shared" si="84"/>
        <v/>
      </c>
      <c r="Q201" s="6"/>
      <c r="R201" t="str">
        <f t="shared" si="85"/>
        <v/>
      </c>
      <c r="S201" s="25" t="str">
        <f>IF(J201&lt;&gt;"",Paramétrage!B$353*O201,"")</f>
        <v/>
      </c>
      <c r="T201" s="25" t="str">
        <f>IF(J201&lt;&gt;"",Paramétrage!D$222*Paramétrage!E$222*60/1000,"")</f>
        <v/>
      </c>
    </row>
    <row r="202" spans="1:20" x14ac:dyDescent="0.35">
      <c r="A202" s="490" t="str">
        <f t="shared" si="74"/>
        <v/>
      </c>
      <c r="B202" s="490" t="str">
        <f t="shared" si="75"/>
        <v/>
      </c>
      <c r="C202" s="490" t="str">
        <f t="shared" si="76"/>
        <v/>
      </c>
      <c r="D202" s="490" t="str">
        <f t="shared" si="77"/>
        <v/>
      </c>
      <c r="E202" s="490" t="str">
        <f t="shared" si="78"/>
        <v/>
      </c>
      <c r="F202" s="490" t="str">
        <f t="shared" si="79"/>
        <v/>
      </c>
      <c r="G202" s="199" t="str">
        <f>IF(Paramétrage!DJ468&lt;&gt;0,Paramétrage!DH468,"")</f>
        <v/>
      </c>
      <c r="H202" s="2" t="str">
        <f>IF(Paramétrage!DJ468&lt;&gt;0,Paramétrage!DI468,"")</f>
        <v/>
      </c>
      <c r="I202" s="2" t="str">
        <f t="shared" si="80"/>
        <v/>
      </c>
      <c r="J202" s="2" t="str">
        <f>IF(Paramétrage!DJ468&lt;&gt;0,Paramétrage!DJ468,"")</f>
        <v/>
      </c>
      <c r="K202" s="2" t="str">
        <f>IF(Paramétrage!DK468&lt;&gt;0,Paramétrage!DK468,"")</f>
        <v/>
      </c>
      <c r="L202" s="2" t="str">
        <f t="shared" si="81"/>
        <v/>
      </c>
      <c r="M202" s="2" t="str">
        <f t="shared" si="82"/>
        <v/>
      </c>
      <c r="N202" s="2" t="str">
        <f t="shared" si="83"/>
        <v/>
      </c>
      <c r="O202" s="2" t="str">
        <f>IF(J202&lt;&gt;"",Paramétrage!DL468,"")</f>
        <v/>
      </c>
      <c r="P202" s="2" t="str">
        <f t="shared" si="84"/>
        <v/>
      </c>
      <c r="Q202" s="6"/>
      <c r="R202" t="str">
        <f t="shared" si="85"/>
        <v/>
      </c>
      <c r="S202" s="25" t="str">
        <f>IF(J202&lt;&gt;"",Paramétrage!B$353*O202,"")</f>
        <v/>
      </c>
      <c r="T202" s="25" t="str">
        <f>IF(J202&lt;&gt;"",Paramétrage!D$222*Paramétrage!E$222*60/1000,"")</f>
        <v/>
      </c>
    </row>
    <row r="203" spans="1:20" x14ac:dyDescent="0.35">
      <c r="A203" s="490" t="str">
        <f t="shared" si="74"/>
        <v/>
      </c>
      <c r="B203" s="490" t="str">
        <f t="shared" si="75"/>
        <v/>
      </c>
      <c r="C203" s="490" t="str">
        <f t="shared" si="76"/>
        <v/>
      </c>
      <c r="D203" s="490" t="str">
        <f t="shared" si="77"/>
        <v/>
      </c>
      <c r="E203" s="490" t="str">
        <f t="shared" si="78"/>
        <v/>
      </c>
      <c r="F203" s="490" t="str">
        <f t="shared" si="79"/>
        <v/>
      </c>
      <c r="G203" s="199" t="str">
        <f>IF(Paramétrage!DJ469&lt;&gt;0,Paramétrage!DH469,"")</f>
        <v/>
      </c>
      <c r="H203" s="2" t="str">
        <f>IF(Paramétrage!DJ469&lt;&gt;0,Paramétrage!DI469,"")</f>
        <v/>
      </c>
      <c r="I203" s="2" t="str">
        <f t="shared" si="80"/>
        <v/>
      </c>
      <c r="J203" s="2" t="str">
        <f>IF(Paramétrage!DJ469&lt;&gt;0,Paramétrage!DJ469,"")</f>
        <v/>
      </c>
      <c r="K203" s="2" t="str">
        <f>IF(Paramétrage!DK469&lt;&gt;0,Paramétrage!DK469,"")</f>
        <v/>
      </c>
      <c r="L203" s="2" t="str">
        <f t="shared" si="81"/>
        <v/>
      </c>
      <c r="M203" s="2" t="str">
        <f t="shared" si="82"/>
        <v/>
      </c>
      <c r="N203" s="2" t="str">
        <f t="shared" si="83"/>
        <v/>
      </c>
      <c r="O203" s="2" t="str">
        <f>IF(J203&lt;&gt;"",Paramétrage!DL469,"")</f>
        <v/>
      </c>
      <c r="P203" s="2" t="str">
        <f t="shared" si="84"/>
        <v/>
      </c>
      <c r="Q203" s="6"/>
      <c r="R203" t="str">
        <f t="shared" si="85"/>
        <v/>
      </c>
      <c r="S203" s="25" t="str">
        <f>IF(J203&lt;&gt;"",Paramétrage!B$353*O203,"")</f>
        <v/>
      </c>
      <c r="T203" s="25" t="str">
        <f>IF(J203&lt;&gt;"",Paramétrage!D$222*Paramétrage!E$222*60/1000,"")</f>
        <v/>
      </c>
    </row>
    <row r="204" spans="1:20" x14ac:dyDescent="0.35">
      <c r="A204" s="490" t="str">
        <f t="shared" si="74"/>
        <v/>
      </c>
      <c r="B204" s="490" t="str">
        <f t="shared" si="75"/>
        <v/>
      </c>
      <c r="C204" s="490" t="str">
        <f t="shared" si="76"/>
        <v/>
      </c>
      <c r="D204" s="490" t="str">
        <f t="shared" si="77"/>
        <v/>
      </c>
      <c r="E204" s="490" t="str">
        <f t="shared" si="78"/>
        <v/>
      </c>
      <c r="F204" s="490" t="str">
        <f t="shared" si="79"/>
        <v/>
      </c>
      <c r="G204" s="199" t="str">
        <f>IF(Paramétrage!DJ470&lt;&gt;0,Paramétrage!DH470,"")</f>
        <v/>
      </c>
      <c r="H204" s="2" t="str">
        <f>IF(Paramétrage!DJ470&lt;&gt;0,Paramétrage!DI470,"")</f>
        <v/>
      </c>
      <c r="I204" s="2" t="str">
        <f t="shared" si="80"/>
        <v/>
      </c>
      <c r="J204" s="2" t="str">
        <f>IF(Paramétrage!DJ470&lt;&gt;0,Paramétrage!DJ470,"")</f>
        <v/>
      </c>
      <c r="K204" s="2" t="str">
        <f>IF(Paramétrage!DK470&lt;&gt;0,Paramétrage!DK470,"")</f>
        <v/>
      </c>
      <c r="L204" s="2" t="str">
        <f t="shared" si="81"/>
        <v/>
      </c>
      <c r="M204" s="2" t="str">
        <f t="shared" si="82"/>
        <v/>
      </c>
      <c r="N204" s="2" t="str">
        <f t="shared" si="83"/>
        <v/>
      </c>
      <c r="O204" s="2" t="str">
        <f>IF(J204&lt;&gt;"",Paramétrage!DL470,"")</f>
        <v/>
      </c>
      <c r="P204" s="2" t="str">
        <f t="shared" si="84"/>
        <v/>
      </c>
      <c r="Q204" s="6"/>
      <c r="R204" t="str">
        <f t="shared" si="85"/>
        <v/>
      </c>
      <c r="S204" s="25" t="str">
        <f>IF(J204&lt;&gt;"",Paramétrage!B$353*O204,"")</f>
        <v/>
      </c>
      <c r="T204" s="25" t="str">
        <f>IF(J204&lt;&gt;"",Paramétrage!D$222*Paramétrage!E$222*60/1000,"")</f>
        <v/>
      </c>
    </row>
    <row r="205" spans="1:20" x14ac:dyDescent="0.35">
      <c r="A205" s="490" t="str">
        <f t="shared" si="74"/>
        <v/>
      </c>
      <c r="B205" s="490" t="str">
        <f t="shared" si="75"/>
        <v/>
      </c>
      <c r="C205" s="490" t="str">
        <f t="shared" si="76"/>
        <v/>
      </c>
      <c r="D205" s="490" t="str">
        <f t="shared" si="77"/>
        <v/>
      </c>
      <c r="E205" s="490" t="str">
        <f t="shared" si="78"/>
        <v/>
      </c>
      <c r="F205" s="490" t="str">
        <f t="shared" si="79"/>
        <v/>
      </c>
      <c r="G205" s="199" t="str">
        <f>IF(Paramétrage!DJ471&lt;&gt;0,Paramétrage!DH471,"")</f>
        <v/>
      </c>
      <c r="H205" s="2" t="str">
        <f>IF(Paramétrage!DJ471&lt;&gt;0,Paramétrage!DI471,"")</f>
        <v/>
      </c>
      <c r="I205" s="2" t="str">
        <f t="shared" si="80"/>
        <v/>
      </c>
      <c r="J205" s="2" t="str">
        <f>IF(Paramétrage!DJ471&lt;&gt;0,Paramétrage!DJ471,"")</f>
        <v/>
      </c>
      <c r="K205" s="2" t="str">
        <f>IF(Paramétrage!DK471&lt;&gt;0,Paramétrage!DK471,"")</f>
        <v/>
      </c>
      <c r="L205" s="2" t="str">
        <f t="shared" si="81"/>
        <v/>
      </c>
      <c r="M205" s="2" t="str">
        <f t="shared" si="82"/>
        <v/>
      </c>
      <c r="N205" s="2" t="str">
        <f t="shared" si="83"/>
        <v/>
      </c>
      <c r="O205" s="2" t="str">
        <f>IF(J205&lt;&gt;"",Paramétrage!DL471,"")</f>
        <v/>
      </c>
      <c r="P205" s="2" t="str">
        <f t="shared" si="84"/>
        <v/>
      </c>
      <c r="Q205" s="6"/>
      <c r="R205" t="str">
        <f t="shared" si="85"/>
        <v/>
      </c>
      <c r="S205" s="25" t="str">
        <f>IF(J205&lt;&gt;"",Paramétrage!B$353*O205,"")</f>
        <v/>
      </c>
      <c r="T205" s="25" t="str">
        <f>IF(J205&lt;&gt;"",Paramétrage!D$222*Paramétrage!E$222*60/1000,"")</f>
        <v/>
      </c>
    </row>
    <row r="206" spans="1:20" x14ac:dyDescent="0.35">
      <c r="A206" s="490" t="str">
        <f t="shared" si="74"/>
        <v/>
      </c>
      <c r="B206" s="490" t="str">
        <f t="shared" si="75"/>
        <v/>
      </c>
      <c r="C206" s="490" t="str">
        <f t="shared" si="76"/>
        <v/>
      </c>
      <c r="D206" s="490" t="str">
        <f t="shared" si="77"/>
        <v/>
      </c>
      <c r="E206" s="490" t="str">
        <f t="shared" si="78"/>
        <v/>
      </c>
      <c r="F206" s="490" t="str">
        <f t="shared" si="79"/>
        <v/>
      </c>
      <c r="G206" s="199" t="str">
        <f>IF(Paramétrage!DJ472&lt;&gt;0,Paramétrage!DH472,"")</f>
        <v/>
      </c>
      <c r="H206" s="2" t="str">
        <f>IF(Paramétrage!DJ472&lt;&gt;0,Paramétrage!DI472,"")</f>
        <v/>
      </c>
      <c r="I206" s="2" t="str">
        <f t="shared" si="80"/>
        <v/>
      </c>
      <c r="J206" s="2" t="str">
        <f>IF(Paramétrage!DJ472&lt;&gt;0,Paramétrage!DJ472,"")</f>
        <v/>
      </c>
      <c r="K206" s="2" t="str">
        <f>IF(Paramétrage!DK472&lt;&gt;0,Paramétrage!DK472,"")</f>
        <v/>
      </c>
      <c r="L206" s="2" t="str">
        <f t="shared" si="81"/>
        <v/>
      </c>
      <c r="M206" s="2" t="str">
        <f t="shared" si="82"/>
        <v/>
      </c>
      <c r="N206" s="2" t="str">
        <f t="shared" si="83"/>
        <v/>
      </c>
      <c r="O206" s="2" t="str">
        <f>IF(J206&lt;&gt;"",Paramétrage!DL472,"")</f>
        <v/>
      </c>
      <c r="P206" s="2" t="str">
        <f t="shared" si="84"/>
        <v/>
      </c>
      <c r="Q206" s="6"/>
      <c r="R206" t="str">
        <f t="shared" si="85"/>
        <v/>
      </c>
      <c r="S206" s="25" t="str">
        <f>IF(J206&lt;&gt;"",Paramétrage!B$353*O206,"")</f>
        <v/>
      </c>
      <c r="T206" s="25" t="str">
        <f>IF(J206&lt;&gt;"",Paramétrage!D$222*Paramétrage!E$222*60/1000,"")</f>
        <v/>
      </c>
    </row>
    <row r="207" spans="1:20" x14ac:dyDescent="0.35">
      <c r="A207" s="490" t="str">
        <f t="shared" si="74"/>
        <v/>
      </c>
      <c r="B207" s="490" t="str">
        <f t="shared" si="75"/>
        <v/>
      </c>
      <c r="C207" s="490" t="str">
        <f t="shared" si="76"/>
        <v/>
      </c>
      <c r="D207" s="490" t="str">
        <f t="shared" si="77"/>
        <v/>
      </c>
      <c r="E207" s="490" t="str">
        <f t="shared" si="78"/>
        <v/>
      </c>
      <c r="F207" s="490" t="str">
        <f t="shared" si="79"/>
        <v/>
      </c>
      <c r="G207" s="199" t="str">
        <f>IF(Paramétrage!DJ473&lt;&gt;0,Paramétrage!DH473,"")</f>
        <v/>
      </c>
      <c r="H207" s="2" t="str">
        <f>IF(Paramétrage!DJ473&lt;&gt;0,Paramétrage!DI473,"")</f>
        <v/>
      </c>
      <c r="I207" s="2" t="str">
        <f t="shared" si="80"/>
        <v/>
      </c>
      <c r="J207" s="2" t="str">
        <f>IF(Paramétrage!DJ473&lt;&gt;0,Paramétrage!DJ473,"")</f>
        <v/>
      </c>
      <c r="K207" s="2" t="str">
        <f>IF(Paramétrage!DK473&lt;&gt;0,Paramétrage!DK473,"")</f>
        <v/>
      </c>
      <c r="L207" s="2" t="str">
        <f t="shared" si="81"/>
        <v/>
      </c>
      <c r="M207" s="2" t="str">
        <f t="shared" si="82"/>
        <v/>
      </c>
      <c r="N207" s="2" t="str">
        <f t="shared" si="83"/>
        <v/>
      </c>
      <c r="O207" s="2" t="str">
        <f>IF(J207&lt;&gt;"",Paramétrage!DL473,"")</f>
        <v/>
      </c>
      <c r="P207" s="2" t="str">
        <f t="shared" si="84"/>
        <v/>
      </c>
      <c r="Q207" s="6"/>
      <c r="R207" t="str">
        <f t="shared" si="85"/>
        <v/>
      </c>
      <c r="S207" s="25" t="str">
        <f>IF(J207&lt;&gt;"",Paramétrage!B$353*O207,"")</f>
        <v/>
      </c>
      <c r="T207" s="25" t="str">
        <f>IF(J207&lt;&gt;"",Paramétrage!D$222*Paramétrage!E$222*60/1000,"")</f>
        <v/>
      </c>
    </row>
    <row r="208" spans="1:20" x14ac:dyDescent="0.35">
      <c r="A208" s="490" t="str">
        <f t="shared" si="74"/>
        <v/>
      </c>
      <c r="B208" s="490" t="str">
        <f t="shared" si="75"/>
        <v/>
      </c>
      <c r="C208" s="490" t="str">
        <f t="shared" si="76"/>
        <v/>
      </c>
      <c r="D208" s="490" t="str">
        <f t="shared" si="77"/>
        <v/>
      </c>
      <c r="E208" s="490" t="str">
        <f t="shared" si="78"/>
        <v/>
      </c>
      <c r="F208" s="490" t="str">
        <f t="shared" si="79"/>
        <v/>
      </c>
      <c r="G208" s="199" t="str">
        <f>IF(Paramétrage!DJ474&lt;&gt;0,Paramétrage!DH474,"")</f>
        <v/>
      </c>
      <c r="H208" s="2" t="str">
        <f>IF(Paramétrage!DJ474&lt;&gt;0,Paramétrage!DI474,"")</f>
        <v/>
      </c>
      <c r="I208" s="2" t="str">
        <f t="shared" si="80"/>
        <v/>
      </c>
      <c r="J208" s="2" t="str">
        <f>IF(Paramétrage!DJ474&lt;&gt;0,Paramétrage!DJ474,"")</f>
        <v/>
      </c>
      <c r="K208" s="2" t="str">
        <f>IF(Paramétrage!DK474&lt;&gt;0,Paramétrage!DK474,"")</f>
        <v/>
      </c>
      <c r="L208" s="2" t="str">
        <f t="shared" si="81"/>
        <v/>
      </c>
      <c r="M208" s="2" t="str">
        <f t="shared" si="82"/>
        <v/>
      </c>
      <c r="N208" s="2" t="str">
        <f t="shared" si="83"/>
        <v/>
      </c>
      <c r="O208" s="2" t="str">
        <f>IF(J208&lt;&gt;"",Paramétrage!DL474,"")</f>
        <v/>
      </c>
      <c r="P208" s="2" t="str">
        <f t="shared" si="84"/>
        <v/>
      </c>
      <c r="Q208" s="6"/>
      <c r="R208" t="str">
        <f t="shared" si="85"/>
        <v/>
      </c>
      <c r="S208" s="25" t="str">
        <f>IF(J208&lt;&gt;"",Paramétrage!B$353*O208,"")</f>
        <v/>
      </c>
      <c r="T208" s="25" t="str">
        <f>IF(J208&lt;&gt;"",Paramétrage!D$222*Paramétrage!E$222*60/1000,"")</f>
        <v/>
      </c>
    </row>
    <row r="209" spans="1:20" x14ac:dyDescent="0.35">
      <c r="A209" s="490" t="str">
        <f t="shared" si="74"/>
        <v/>
      </c>
      <c r="B209" s="490" t="str">
        <f t="shared" si="75"/>
        <v/>
      </c>
      <c r="C209" s="490" t="str">
        <f t="shared" si="76"/>
        <v/>
      </c>
      <c r="D209" s="490" t="str">
        <f t="shared" si="77"/>
        <v/>
      </c>
      <c r="E209" s="490" t="str">
        <f t="shared" si="78"/>
        <v/>
      </c>
      <c r="F209" s="490" t="str">
        <f t="shared" si="79"/>
        <v/>
      </c>
      <c r="G209" s="199" t="str">
        <f>IF(Paramétrage!DJ475&lt;&gt;0,Paramétrage!DH475,"")</f>
        <v/>
      </c>
      <c r="H209" s="2" t="str">
        <f>IF(Paramétrage!DJ475&lt;&gt;0,Paramétrage!DI475,"")</f>
        <v/>
      </c>
      <c r="I209" s="2" t="str">
        <f t="shared" si="80"/>
        <v/>
      </c>
      <c r="J209" s="2" t="str">
        <f>IF(Paramétrage!DJ475&lt;&gt;0,Paramétrage!DJ475,"")</f>
        <v/>
      </c>
      <c r="K209" s="2" t="str">
        <f>IF(Paramétrage!DK475&lt;&gt;0,Paramétrage!DK475,"")</f>
        <v/>
      </c>
      <c r="L209" s="2" t="str">
        <f t="shared" si="81"/>
        <v/>
      </c>
      <c r="M209" s="2" t="str">
        <f t="shared" si="82"/>
        <v/>
      </c>
      <c r="N209" s="2" t="str">
        <f t="shared" si="83"/>
        <v/>
      </c>
      <c r="O209" s="2" t="str">
        <f>IF(J209&lt;&gt;"",Paramétrage!DL475,"")</f>
        <v/>
      </c>
      <c r="P209" s="2" t="str">
        <f t="shared" si="84"/>
        <v/>
      </c>
      <c r="Q209" s="6"/>
      <c r="R209" t="str">
        <f t="shared" si="85"/>
        <v/>
      </c>
      <c r="S209" s="25" t="str">
        <f>IF(J209&lt;&gt;"",Paramétrage!B$353*O209,"")</f>
        <v/>
      </c>
      <c r="T209" s="25" t="str">
        <f>IF(J209&lt;&gt;"",Paramétrage!D$222*Paramétrage!E$222*60/1000,"")</f>
        <v/>
      </c>
    </row>
    <row r="210" spans="1:20" x14ac:dyDescent="0.35">
      <c r="A210" s="124" t="s">
        <v>516</v>
      </c>
      <c r="B210" s="490" t="e">
        <f t="shared" si="75"/>
        <v>#REF!</v>
      </c>
      <c r="C210" s="490" t="e">
        <f t="shared" si="76"/>
        <v>#REF!</v>
      </c>
      <c r="D210" s="490" t="e">
        <f t="shared" si="77"/>
        <v>#REF!</v>
      </c>
      <c r="E210" s="490" t="e">
        <f t="shared" si="78"/>
        <v>#REF!</v>
      </c>
      <c r="F210" s="490" t="e">
        <f t="shared" si="79"/>
        <v>#REF!</v>
      </c>
      <c r="G210" s="199" t="e">
        <f>IF(Paramétrage!#REF!&lt;&gt;0,Paramétrage!#REF!,"")</f>
        <v>#REF!</v>
      </c>
      <c r="H210" s="2" t="e">
        <f>IF(Paramétrage!#REF!&lt;&gt;0,Paramétrage!#REF!,"")</f>
        <v>#REF!</v>
      </c>
      <c r="I210" s="2" t="e">
        <f t="shared" si="80"/>
        <v>#REF!</v>
      </c>
      <c r="J210" s="2" t="e">
        <f>IF(Paramétrage!#REF!&lt;&gt;0,Paramétrage!#REF!,"")</f>
        <v>#REF!</v>
      </c>
      <c r="K210" s="2" t="e">
        <f>IF(Paramétrage!#REF!&lt;&gt;0,Paramétrage!#REF!,"")</f>
        <v>#REF!</v>
      </c>
      <c r="L210" s="2" t="e">
        <f t="shared" si="81"/>
        <v>#REF!</v>
      </c>
      <c r="M210" s="2" t="e">
        <f t="shared" si="82"/>
        <v>#REF!</v>
      </c>
      <c r="N210" s="2" t="e">
        <f t="shared" si="83"/>
        <v>#REF!</v>
      </c>
      <c r="O210" s="2" t="e">
        <f>IF(J210&lt;&gt;"",Paramétrage!#REF!,"")</f>
        <v>#REF!</v>
      </c>
      <c r="P210" s="2" t="e">
        <f t="shared" si="84"/>
        <v>#REF!</v>
      </c>
      <c r="Q210" s="6"/>
      <c r="R210" t="e">
        <f t="shared" si="85"/>
        <v>#REF!</v>
      </c>
      <c r="S210" s="25" t="e">
        <f>IF(J210&lt;&gt;"",Paramétrage!B$353*O210,"")</f>
        <v>#REF!</v>
      </c>
      <c r="T210" s="25" t="e">
        <f>IF(J210&lt;&gt;"",Paramétrage!D$222*Paramétrage!E$222*60/1000,"")</f>
        <v>#REF!</v>
      </c>
    </row>
    <row r="211" spans="1:20" ht="58" x14ac:dyDescent="0.35">
      <c r="A211" s="23" t="s">
        <v>353</v>
      </c>
      <c r="B211" s="23" t="s">
        <v>365</v>
      </c>
      <c r="C211" s="23" t="s">
        <v>361</v>
      </c>
      <c r="D211" s="23" t="s">
        <v>362</v>
      </c>
      <c r="E211" s="23" t="s">
        <v>363</v>
      </c>
      <c r="F211" s="23" t="s">
        <v>364</v>
      </c>
      <c r="G211" s="106" t="s">
        <v>21</v>
      </c>
      <c r="H211" s="106" t="s">
        <v>24</v>
      </c>
      <c r="I211" s="106" t="s">
        <v>23</v>
      </c>
      <c r="J211" s="106" t="s">
        <v>106</v>
      </c>
      <c r="K211" s="106" t="s">
        <v>166</v>
      </c>
      <c r="L211" s="106" t="s">
        <v>336</v>
      </c>
      <c r="M211" s="106" t="s">
        <v>164</v>
      </c>
      <c r="N211" s="106" t="s">
        <v>108</v>
      </c>
      <c r="O211" s="106" t="s">
        <v>107</v>
      </c>
      <c r="P211" s="106" t="s">
        <v>168</v>
      </c>
      <c r="Q211" s="107">
        <f>Paramétrage!D3</f>
        <v>0</v>
      </c>
      <c r="R211" s="28" t="s">
        <v>360</v>
      </c>
      <c r="S211" s="314" t="s">
        <v>344</v>
      </c>
      <c r="T211" s="314" t="s">
        <v>343</v>
      </c>
    </row>
    <row r="212" spans="1:20" x14ac:dyDescent="0.35">
      <c r="A212" s="490" t="str">
        <f>IF(J212&lt;&gt;"",I212,"")</f>
        <v/>
      </c>
      <c r="B212" s="490" t="str">
        <f>IF(J212&lt;&gt;"",1,"")</f>
        <v/>
      </c>
      <c r="C212" s="490" t="str">
        <f>IF(J212&lt;&gt;"",L212,"")</f>
        <v/>
      </c>
      <c r="D212" s="490" t="str">
        <f>IF(J212&lt;&gt;"",R212,"")</f>
        <v/>
      </c>
      <c r="E212" s="490" t="str">
        <f>IF(J212&lt;&gt;"",M212/R212,"")</f>
        <v/>
      </c>
      <c r="F212" s="490" t="str">
        <f>IF(J212&lt;&gt;"",N212/R212,"")</f>
        <v/>
      </c>
      <c r="G212" s="199" t="str">
        <f>IF(Paramétrage!EE448&lt;&gt;0,Paramétrage!EC448,"")</f>
        <v/>
      </c>
      <c r="H212" s="2" t="str">
        <f>IF(Paramétrage!EE448&lt;&gt;0,Paramétrage!ED448,"")</f>
        <v/>
      </c>
      <c r="I212" s="2" t="str">
        <f t="shared" ref="I212" si="86">IF(J212&lt;&gt;"",DATEDIF($Q$1,G212,"d")*1440+H212*60,"")</f>
        <v/>
      </c>
      <c r="J212" s="2" t="str">
        <f>IF(Paramétrage!EE448&lt;&gt;0,Paramétrage!EE448,"")</f>
        <v/>
      </c>
      <c r="K212" s="2" t="str">
        <f>IF(Paramétrage!EF448&lt;&gt;0,Paramétrage!EF448,"")</f>
        <v/>
      </c>
      <c r="L212" s="2" t="str">
        <f>IF(J212&lt;&gt;"",ROUNDUP(J212/K212,0),"")</f>
        <v/>
      </c>
      <c r="M212" s="2" t="str">
        <f>IF(J212&lt;&gt;"",J212/L212,"")</f>
        <v/>
      </c>
      <c r="N212" s="2" t="str">
        <f>IF(J212&lt;&gt;"",M212/O212,"")</f>
        <v/>
      </c>
      <c r="O212" s="2" t="str">
        <f>IF(J212&lt;&gt;"",Paramétrage!EG448,"")</f>
        <v/>
      </c>
      <c r="P212" s="2" t="str">
        <f>I212</f>
        <v/>
      </c>
      <c r="Q212" s="6"/>
      <c r="R212" t="str">
        <f t="shared" ref="R212" si="87">IF(J212&lt;&gt;"",ROUNDUP((J212/L212)/MAX(S$2/2,T$2),0),"")</f>
        <v/>
      </c>
      <c r="S212" s="25" t="str">
        <f>IF(J212&lt;&gt;"",Paramétrage!B$353*O212,"")</f>
        <v/>
      </c>
      <c r="T212" s="25" t="str">
        <f>IF(J212&lt;&gt;"",Paramétrage!D$222*Paramétrage!E$222*60/1000,"")</f>
        <v/>
      </c>
    </row>
    <row r="213" spans="1:20" x14ac:dyDescent="0.35">
      <c r="A213" s="490" t="str">
        <f t="shared" ref="A213:A240" si="88">IF(J213&lt;&gt;"",I213,"")</f>
        <v/>
      </c>
      <c r="B213" s="490" t="str">
        <f t="shared" ref="B213:B240" si="89">IF(J213&lt;&gt;"",1,"")</f>
        <v/>
      </c>
      <c r="C213" s="490" t="str">
        <f t="shared" ref="C213:C240" si="90">IF(J213&lt;&gt;"",L213,"")</f>
        <v/>
      </c>
      <c r="D213" s="490" t="str">
        <f t="shared" ref="D213:D240" si="91">IF(J213&lt;&gt;"",R213,"")</f>
        <v/>
      </c>
      <c r="E213" s="490" t="str">
        <f t="shared" ref="E213:E240" si="92">IF(J213&lt;&gt;"",M213/R213,"")</f>
        <v/>
      </c>
      <c r="F213" s="490" t="str">
        <f t="shared" ref="F213:F240" si="93">IF(J213&lt;&gt;"",N213/R213,"")</f>
        <v/>
      </c>
      <c r="G213" s="199" t="str">
        <f>IF(Paramétrage!EE449&lt;&gt;0,Paramétrage!EC449,"")</f>
        <v/>
      </c>
      <c r="H213" s="2" t="str">
        <f>IF(Paramétrage!EE449&lt;&gt;0,Paramétrage!ED449,"")</f>
        <v/>
      </c>
      <c r="I213" s="2" t="str">
        <f t="shared" ref="I213:I240" si="94">IF(J213&lt;&gt;"",DATEDIF($Q$1,G213,"d")*1440+H213*60,"")</f>
        <v/>
      </c>
      <c r="J213" s="2" t="str">
        <f>IF(Paramétrage!EE449&lt;&gt;0,Paramétrage!EE449,"")</f>
        <v/>
      </c>
      <c r="K213" s="2" t="str">
        <f>IF(Paramétrage!EF449&lt;&gt;0,Paramétrage!EF449,"")</f>
        <v/>
      </c>
      <c r="L213" s="2" t="str">
        <f t="shared" ref="L213:L240" si="95">IF(J213&lt;&gt;"",ROUNDUP(J213/K213,0),"")</f>
        <v/>
      </c>
      <c r="M213" s="2" t="str">
        <f t="shared" ref="M213:M240" si="96">IF(J213&lt;&gt;"",J213/L213,"")</f>
        <v/>
      </c>
      <c r="N213" s="2" t="str">
        <f t="shared" ref="N213:N240" si="97">IF(J213&lt;&gt;"",M213/O213,"")</f>
        <v/>
      </c>
      <c r="O213" s="2" t="str">
        <f>IF(J213&lt;&gt;"",Paramétrage!EG449,"")</f>
        <v/>
      </c>
      <c r="P213" s="2" t="str">
        <f t="shared" ref="P213:P240" si="98">I213</f>
        <v/>
      </c>
      <c r="Q213" s="6"/>
      <c r="R213" t="str">
        <f t="shared" ref="R213:R240" si="99">IF(J213&lt;&gt;"",ROUNDUP((J213/L213)/MAX(S$2/2,T$2),0),"")</f>
        <v/>
      </c>
      <c r="S213" s="25" t="str">
        <f>IF(J213&lt;&gt;"",Paramétrage!B$353*O213,"")</f>
        <v/>
      </c>
      <c r="T213" s="25" t="str">
        <f>IF(J213&lt;&gt;"",Paramétrage!D$222*Paramétrage!E$222*60/1000,"")</f>
        <v/>
      </c>
    </row>
    <row r="214" spans="1:20" x14ac:dyDescent="0.35">
      <c r="A214" s="490" t="str">
        <f t="shared" si="88"/>
        <v/>
      </c>
      <c r="B214" s="490" t="str">
        <f t="shared" si="89"/>
        <v/>
      </c>
      <c r="C214" s="490" t="str">
        <f t="shared" si="90"/>
        <v/>
      </c>
      <c r="D214" s="490" t="str">
        <f t="shared" si="91"/>
        <v/>
      </c>
      <c r="E214" s="490" t="str">
        <f t="shared" si="92"/>
        <v/>
      </c>
      <c r="F214" s="490" t="str">
        <f t="shared" si="93"/>
        <v/>
      </c>
      <c r="G214" s="199" t="str">
        <f>IF(Paramétrage!EE450&lt;&gt;0,Paramétrage!EC450,"")</f>
        <v/>
      </c>
      <c r="H214" s="2" t="str">
        <f>IF(Paramétrage!EE450&lt;&gt;0,Paramétrage!ED450,"")</f>
        <v/>
      </c>
      <c r="I214" s="2" t="str">
        <f t="shared" si="94"/>
        <v/>
      </c>
      <c r="J214" s="2" t="str">
        <f>IF(Paramétrage!EE450&lt;&gt;0,Paramétrage!EE450,"")</f>
        <v/>
      </c>
      <c r="K214" s="2" t="str">
        <f>IF(Paramétrage!EF450&lt;&gt;0,Paramétrage!EF450,"")</f>
        <v/>
      </c>
      <c r="L214" s="2" t="str">
        <f t="shared" si="95"/>
        <v/>
      </c>
      <c r="M214" s="2" t="str">
        <f t="shared" si="96"/>
        <v/>
      </c>
      <c r="N214" s="2" t="str">
        <f t="shared" si="97"/>
        <v/>
      </c>
      <c r="O214" s="2" t="str">
        <f>IF(J214&lt;&gt;"",Paramétrage!EG450,"")</f>
        <v/>
      </c>
      <c r="P214" s="2" t="str">
        <f t="shared" si="98"/>
        <v/>
      </c>
      <c r="Q214" s="6"/>
      <c r="R214" t="str">
        <f t="shared" si="99"/>
        <v/>
      </c>
      <c r="S214" s="25" t="str">
        <f>IF(J214&lt;&gt;"",Paramétrage!B$353*O214,"")</f>
        <v/>
      </c>
      <c r="T214" s="25" t="str">
        <f>IF(J214&lt;&gt;"",Paramétrage!D$222*Paramétrage!E$222*60/1000,"")</f>
        <v/>
      </c>
    </row>
    <row r="215" spans="1:20" x14ac:dyDescent="0.35">
      <c r="A215" s="490" t="str">
        <f t="shared" si="88"/>
        <v/>
      </c>
      <c r="B215" s="490" t="str">
        <f t="shared" si="89"/>
        <v/>
      </c>
      <c r="C215" s="490" t="str">
        <f t="shared" si="90"/>
        <v/>
      </c>
      <c r="D215" s="490" t="str">
        <f t="shared" si="91"/>
        <v/>
      </c>
      <c r="E215" s="490" t="str">
        <f t="shared" si="92"/>
        <v/>
      </c>
      <c r="F215" s="490" t="str">
        <f t="shared" si="93"/>
        <v/>
      </c>
      <c r="G215" s="199" t="str">
        <f>IF(Paramétrage!EE451&lt;&gt;0,Paramétrage!EC451,"")</f>
        <v/>
      </c>
      <c r="H215" s="2" t="str">
        <f>IF(Paramétrage!EE451&lt;&gt;0,Paramétrage!ED451,"")</f>
        <v/>
      </c>
      <c r="I215" s="2" t="str">
        <f t="shared" si="94"/>
        <v/>
      </c>
      <c r="J215" s="2" t="str">
        <f>IF(Paramétrage!EE451&lt;&gt;0,Paramétrage!EE451,"")</f>
        <v/>
      </c>
      <c r="K215" s="2" t="str">
        <f>IF(Paramétrage!EF451&lt;&gt;0,Paramétrage!EF451,"")</f>
        <v/>
      </c>
      <c r="L215" s="2" t="str">
        <f t="shared" si="95"/>
        <v/>
      </c>
      <c r="M215" s="2" t="str">
        <f t="shared" si="96"/>
        <v/>
      </c>
      <c r="N215" s="2" t="str">
        <f t="shared" si="97"/>
        <v/>
      </c>
      <c r="O215" s="2" t="str">
        <f>IF(J215&lt;&gt;"",Paramétrage!EG451,"")</f>
        <v/>
      </c>
      <c r="P215" s="2" t="str">
        <f t="shared" si="98"/>
        <v/>
      </c>
      <c r="Q215" s="6"/>
      <c r="R215" t="str">
        <f t="shared" si="99"/>
        <v/>
      </c>
      <c r="S215" s="25" t="str">
        <f>IF(J215&lt;&gt;"",Paramétrage!B$353*O215,"")</f>
        <v/>
      </c>
      <c r="T215" s="25" t="str">
        <f>IF(J215&lt;&gt;"",Paramétrage!D$222*Paramétrage!E$222*60/1000,"")</f>
        <v/>
      </c>
    </row>
    <row r="216" spans="1:20" x14ac:dyDescent="0.35">
      <c r="A216" s="490" t="str">
        <f t="shared" si="88"/>
        <v/>
      </c>
      <c r="B216" s="490" t="str">
        <f t="shared" si="89"/>
        <v/>
      </c>
      <c r="C216" s="490" t="str">
        <f t="shared" si="90"/>
        <v/>
      </c>
      <c r="D216" s="490" t="str">
        <f t="shared" si="91"/>
        <v/>
      </c>
      <c r="E216" s="490" t="str">
        <f t="shared" si="92"/>
        <v/>
      </c>
      <c r="F216" s="490" t="str">
        <f t="shared" si="93"/>
        <v/>
      </c>
      <c r="G216" s="199" t="str">
        <f>IF(Paramétrage!EE452&lt;&gt;0,Paramétrage!EC452,"")</f>
        <v/>
      </c>
      <c r="H216" s="2" t="str">
        <f>IF(Paramétrage!EE452&lt;&gt;0,Paramétrage!ED452,"")</f>
        <v/>
      </c>
      <c r="I216" s="2" t="str">
        <f t="shared" si="94"/>
        <v/>
      </c>
      <c r="J216" s="2" t="str">
        <f>IF(Paramétrage!EE452&lt;&gt;0,Paramétrage!EE452,"")</f>
        <v/>
      </c>
      <c r="K216" s="2" t="str">
        <f>IF(Paramétrage!EF452&lt;&gt;0,Paramétrage!EF452,"")</f>
        <v/>
      </c>
      <c r="L216" s="2" t="str">
        <f t="shared" si="95"/>
        <v/>
      </c>
      <c r="M216" s="2" t="str">
        <f t="shared" si="96"/>
        <v/>
      </c>
      <c r="N216" s="2" t="str">
        <f t="shared" si="97"/>
        <v/>
      </c>
      <c r="O216" s="2" t="str">
        <f>IF(J216&lt;&gt;"",Paramétrage!EG452,"")</f>
        <v/>
      </c>
      <c r="P216" s="2" t="str">
        <f t="shared" si="98"/>
        <v/>
      </c>
      <c r="Q216" s="6"/>
      <c r="R216" t="str">
        <f t="shared" si="99"/>
        <v/>
      </c>
      <c r="S216" s="25" t="str">
        <f>IF(J216&lt;&gt;"",Paramétrage!B$353*O216,"")</f>
        <v/>
      </c>
      <c r="T216" s="25" t="str">
        <f>IF(J216&lt;&gt;"",Paramétrage!D$222*Paramétrage!E$222*60/1000,"")</f>
        <v/>
      </c>
    </row>
    <row r="217" spans="1:20" x14ac:dyDescent="0.35">
      <c r="A217" s="490" t="str">
        <f t="shared" si="88"/>
        <v/>
      </c>
      <c r="B217" s="490" t="str">
        <f t="shared" si="89"/>
        <v/>
      </c>
      <c r="C217" s="490" t="str">
        <f t="shared" si="90"/>
        <v/>
      </c>
      <c r="D217" s="490" t="str">
        <f t="shared" si="91"/>
        <v/>
      </c>
      <c r="E217" s="490" t="str">
        <f t="shared" si="92"/>
        <v/>
      </c>
      <c r="F217" s="490" t="str">
        <f t="shared" si="93"/>
        <v/>
      </c>
      <c r="G217" s="199" t="str">
        <f>IF(Paramétrage!EE453&lt;&gt;0,Paramétrage!EC453,"")</f>
        <v/>
      </c>
      <c r="H217" s="2" t="str">
        <f>IF(Paramétrage!EE453&lt;&gt;0,Paramétrage!ED453,"")</f>
        <v/>
      </c>
      <c r="I217" s="2" t="str">
        <f t="shared" si="94"/>
        <v/>
      </c>
      <c r="J217" s="2" t="str">
        <f>IF(Paramétrage!EE453&lt;&gt;0,Paramétrage!EE453,"")</f>
        <v/>
      </c>
      <c r="K217" s="2" t="str">
        <f>IF(Paramétrage!EF453&lt;&gt;0,Paramétrage!EF453,"")</f>
        <v/>
      </c>
      <c r="L217" s="2" t="str">
        <f t="shared" si="95"/>
        <v/>
      </c>
      <c r="M217" s="2" t="str">
        <f t="shared" si="96"/>
        <v/>
      </c>
      <c r="N217" s="2" t="str">
        <f t="shared" si="97"/>
        <v/>
      </c>
      <c r="O217" s="2" t="str">
        <f>IF(J217&lt;&gt;"",Paramétrage!EG453,"")</f>
        <v/>
      </c>
      <c r="P217" s="2" t="str">
        <f t="shared" si="98"/>
        <v/>
      </c>
      <c r="Q217" s="6"/>
      <c r="R217" t="str">
        <f t="shared" si="99"/>
        <v/>
      </c>
      <c r="S217" s="25" t="str">
        <f>IF(J217&lt;&gt;"",Paramétrage!B$353*O217,"")</f>
        <v/>
      </c>
      <c r="T217" s="25" t="str">
        <f>IF(J217&lt;&gt;"",Paramétrage!D$222*Paramétrage!E$222*60/1000,"")</f>
        <v/>
      </c>
    </row>
    <row r="218" spans="1:20" x14ac:dyDescent="0.35">
      <c r="A218" s="490" t="str">
        <f t="shared" si="88"/>
        <v/>
      </c>
      <c r="B218" s="490" t="str">
        <f t="shared" si="89"/>
        <v/>
      </c>
      <c r="C218" s="490" t="str">
        <f t="shared" si="90"/>
        <v/>
      </c>
      <c r="D218" s="490" t="str">
        <f t="shared" si="91"/>
        <v/>
      </c>
      <c r="E218" s="490" t="str">
        <f t="shared" si="92"/>
        <v/>
      </c>
      <c r="F218" s="490" t="str">
        <f t="shared" si="93"/>
        <v/>
      </c>
      <c r="G218" s="199" t="str">
        <f>IF(Paramétrage!EE454&lt;&gt;0,Paramétrage!EC454,"")</f>
        <v/>
      </c>
      <c r="H218" s="2" t="str">
        <f>IF(Paramétrage!EE454&lt;&gt;0,Paramétrage!ED454,"")</f>
        <v/>
      </c>
      <c r="I218" s="2" t="str">
        <f t="shared" si="94"/>
        <v/>
      </c>
      <c r="J218" s="2" t="str">
        <f>IF(Paramétrage!EE454&lt;&gt;0,Paramétrage!EE454,"")</f>
        <v/>
      </c>
      <c r="K218" s="2" t="str">
        <f>IF(Paramétrage!EF454&lt;&gt;0,Paramétrage!EF454,"")</f>
        <v/>
      </c>
      <c r="L218" s="2" t="str">
        <f t="shared" si="95"/>
        <v/>
      </c>
      <c r="M218" s="2" t="str">
        <f t="shared" si="96"/>
        <v/>
      </c>
      <c r="N218" s="2" t="str">
        <f t="shared" si="97"/>
        <v/>
      </c>
      <c r="O218" s="2" t="str">
        <f>IF(J218&lt;&gt;"",Paramétrage!EG454,"")</f>
        <v/>
      </c>
      <c r="P218" s="2" t="str">
        <f t="shared" si="98"/>
        <v/>
      </c>
      <c r="Q218" s="6"/>
      <c r="R218" t="str">
        <f t="shared" si="99"/>
        <v/>
      </c>
      <c r="S218" s="25" t="str">
        <f>IF(J218&lt;&gt;"",Paramétrage!B$353*O218,"")</f>
        <v/>
      </c>
      <c r="T218" s="25" t="str">
        <f>IF(J218&lt;&gt;"",Paramétrage!D$222*Paramétrage!E$222*60/1000,"")</f>
        <v/>
      </c>
    </row>
    <row r="219" spans="1:20" x14ac:dyDescent="0.35">
      <c r="A219" s="490" t="str">
        <f t="shared" si="88"/>
        <v/>
      </c>
      <c r="B219" s="490" t="str">
        <f t="shared" si="89"/>
        <v/>
      </c>
      <c r="C219" s="490" t="str">
        <f t="shared" si="90"/>
        <v/>
      </c>
      <c r="D219" s="490" t="str">
        <f t="shared" si="91"/>
        <v/>
      </c>
      <c r="E219" s="490" t="str">
        <f t="shared" si="92"/>
        <v/>
      </c>
      <c r="F219" s="490" t="str">
        <f t="shared" si="93"/>
        <v/>
      </c>
      <c r="G219" s="199" t="str">
        <f>IF(Paramétrage!EE455&lt;&gt;0,Paramétrage!EC455,"")</f>
        <v/>
      </c>
      <c r="H219" s="2" t="str">
        <f>IF(Paramétrage!EE455&lt;&gt;0,Paramétrage!ED455,"")</f>
        <v/>
      </c>
      <c r="I219" s="2" t="str">
        <f t="shared" si="94"/>
        <v/>
      </c>
      <c r="J219" s="2" t="str">
        <f>IF(Paramétrage!EE455&lt;&gt;0,Paramétrage!EE455,"")</f>
        <v/>
      </c>
      <c r="K219" s="2" t="str">
        <f>IF(Paramétrage!EF455&lt;&gt;0,Paramétrage!EF455,"")</f>
        <v/>
      </c>
      <c r="L219" s="2" t="str">
        <f t="shared" si="95"/>
        <v/>
      </c>
      <c r="M219" s="2" t="str">
        <f t="shared" si="96"/>
        <v/>
      </c>
      <c r="N219" s="2" t="str">
        <f t="shared" si="97"/>
        <v/>
      </c>
      <c r="O219" s="2" t="str">
        <f>IF(J219&lt;&gt;"",Paramétrage!EG455,"")</f>
        <v/>
      </c>
      <c r="P219" s="2" t="str">
        <f t="shared" si="98"/>
        <v/>
      </c>
      <c r="Q219" s="6"/>
      <c r="R219" t="str">
        <f t="shared" si="99"/>
        <v/>
      </c>
      <c r="S219" s="25" t="str">
        <f>IF(J219&lt;&gt;"",Paramétrage!B$353*O219,"")</f>
        <v/>
      </c>
      <c r="T219" s="25" t="str">
        <f>IF(J219&lt;&gt;"",Paramétrage!D$222*Paramétrage!E$222*60/1000,"")</f>
        <v/>
      </c>
    </row>
    <row r="220" spans="1:20" x14ac:dyDescent="0.35">
      <c r="A220" s="490" t="str">
        <f t="shared" si="88"/>
        <v/>
      </c>
      <c r="B220" s="490" t="str">
        <f t="shared" si="89"/>
        <v/>
      </c>
      <c r="C220" s="490" t="str">
        <f t="shared" si="90"/>
        <v/>
      </c>
      <c r="D220" s="490" t="str">
        <f t="shared" si="91"/>
        <v/>
      </c>
      <c r="E220" s="490" t="str">
        <f t="shared" si="92"/>
        <v/>
      </c>
      <c r="F220" s="490" t="str">
        <f t="shared" si="93"/>
        <v/>
      </c>
      <c r="G220" s="199" t="str">
        <f>IF(Paramétrage!EE456&lt;&gt;0,Paramétrage!EC456,"")</f>
        <v/>
      </c>
      <c r="H220" s="2" t="str">
        <f>IF(Paramétrage!EE456&lt;&gt;0,Paramétrage!ED456,"")</f>
        <v/>
      </c>
      <c r="I220" s="2" t="str">
        <f t="shared" si="94"/>
        <v/>
      </c>
      <c r="J220" s="2" t="str">
        <f>IF(Paramétrage!EE456&lt;&gt;0,Paramétrage!EE456,"")</f>
        <v/>
      </c>
      <c r="K220" s="2" t="str">
        <f>IF(Paramétrage!EF456&lt;&gt;0,Paramétrage!EF456,"")</f>
        <v/>
      </c>
      <c r="L220" s="2" t="str">
        <f t="shared" si="95"/>
        <v/>
      </c>
      <c r="M220" s="2" t="str">
        <f t="shared" si="96"/>
        <v/>
      </c>
      <c r="N220" s="2" t="str">
        <f t="shared" si="97"/>
        <v/>
      </c>
      <c r="O220" s="2" t="str">
        <f>IF(J220&lt;&gt;"",Paramétrage!EG456,"")</f>
        <v/>
      </c>
      <c r="P220" s="2" t="str">
        <f t="shared" si="98"/>
        <v/>
      </c>
      <c r="Q220" s="6"/>
      <c r="R220" t="str">
        <f t="shared" si="99"/>
        <v/>
      </c>
      <c r="S220" s="25" t="str">
        <f>IF(J220&lt;&gt;"",Paramétrage!B$353*O220,"")</f>
        <v/>
      </c>
      <c r="T220" s="25" t="str">
        <f>IF(J220&lt;&gt;"",Paramétrage!D$222*Paramétrage!E$222*60/1000,"")</f>
        <v/>
      </c>
    </row>
    <row r="221" spans="1:20" x14ac:dyDescent="0.35">
      <c r="A221" s="490" t="str">
        <f t="shared" si="88"/>
        <v/>
      </c>
      <c r="B221" s="490" t="str">
        <f t="shared" si="89"/>
        <v/>
      </c>
      <c r="C221" s="490" t="str">
        <f t="shared" si="90"/>
        <v/>
      </c>
      <c r="D221" s="490" t="str">
        <f t="shared" si="91"/>
        <v/>
      </c>
      <c r="E221" s="490" t="str">
        <f t="shared" si="92"/>
        <v/>
      </c>
      <c r="F221" s="490" t="str">
        <f t="shared" si="93"/>
        <v/>
      </c>
      <c r="G221" s="199" t="str">
        <f>IF(Paramétrage!EE457&lt;&gt;0,Paramétrage!EC457,"")</f>
        <v/>
      </c>
      <c r="H221" s="2" t="str">
        <f>IF(Paramétrage!EE457&lt;&gt;0,Paramétrage!ED457,"")</f>
        <v/>
      </c>
      <c r="I221" s="2" t="str">
        <f t="shared" si="94"/>
        <v/>
      </c>
      <c r="J221" s="2" t="str">
        <f>IF(Paramétrage!EE457&lt;&gt;0,Paramétrage!EE457,"")</f>
        <v/>
      </c>
      <c r="K221" s="2" t="str">
        <f>IF(Paramétrage!EF457&lt;&gt;0,Paramétrage!EF457,"")</f>
        <v/>
      </c>
      <c r="L221" s="2" t="str">
        <f t="shared" si="95"/>
        <v/>
      </c>
      <c r="M221" s="2" t="str">
        <f t="shared" si="96"/>
        <v/>
      </c>
      <c r="N221" s="2" t="str">
        <f t="shared" si="97"/>
        <v/>
      </c>
      <c r="O221" s="2" t="str">
        <f>IF(J221&lt;&gt;"",Paramétrage!EG457,"")</f>
        <v/>
      </c>
      <c r="P221" s="2" t="str">
        <f t="shared" si="98"/>
        <v/>
      </c>
      <c r="Q221" s="6"/>
      <c r="R221" t="str">
        <f t="shared" si="99"/>
        <v/>
      </c>
      <c r="S221" s="25" t="str">
        <f>IF(J221&lt;&gt;"",Paramétrage!B$353*O221,"")</f>
        <v/>
      </c>
      <c r="T221" s="25" t="str">
        <f>IF(J221&lt;&gt;"",Paramétrage!D$222*Paramétrage!E$222*60/1000,"")</f>
        <v/>
      </c>
    </row>
    <row r="222" spans="1:20" x14ac:dyDescent="0.35">
      <c r="A222" s="490" t="str">
        <f t="shared" si="88"/>
        <v/>
      </c>
      <c r="B222" s="490" t="str">
        <f t="shared" si="89"/>
        <v/>
      </c>
      <c r="C222" s="490" t="str">
        <f t="shared" si="90"/>
        <v/>
      </c>
      <c r="D222" s="490" t="str">
        <f t="shared" si="91"/>
        <v/>
      </c>
      <c r="E222" s="490" t="str">
        <f t="shared" si="92"/>
        <v/>
      </c>
      <c r="F222" s="490" t="str">
        <f t="shared" si="93"/>
        <v/>
      </c>
      <c r="G222" s="199" t="str">
        <f>IF(Paramétrage!EE458&lt;&gt;0,Paramétrage!EC458,"")</f>
        <v/>
      </c>
      <c r="H222" s="2" t="str">
        <f>IF(Paramétrage!EE458&lt;&gt;0,Paramétrage!ED458,"")</f>
        <v/>
      </c>
      <c r="I222" s="2" t="str">
        <f t="shared" si="94"/>
        <v/>
      </c>
      <c r="J222" s="2" t="str">
        <f>IF(Paramétrage!EE458&lt;&gt;0,Paramétrage!EE458,"")</f>
        <v/>
      </c>
      <c r="K222" s="2" t="str">
        <f>IF(Paramétrage!EF458&lt;&gt;0,Paramétrage!EF458,"")</f>
        <v/>
      </c>
      <c r="L222" s="2" t="str">
        <f t="shared" si="95"/>
        <v/>
      </c>
      <c r="M222" s="2" t="str">
        <f t="shared" si="96"/>
        <v/>
      </c>
      <c r="N222" s="2" t="str">
        <f t="shared" si="97"/>
        <v/>
      </c>
      <c r="O222" s="2" t="str">
        <f>IF(J222&lt;&gt;"",Paramétrage!EG458,"")</f>
        <v/>
      </c>
      <c r="P222" s="2" t="str">
        <f t="shared" si="98"/>
        <v/>
      </c>
      <c r="Q222" s="6"/>
      <c r="R222" t="str">
        <f t="shared" si="99"/>
        <v/>
      </c>
      <c r="S222" s="25" t="str">
        <f>IF(J222&lt;&gt;"",Paramétrage!B$353*O222,"")</f>
        <v/>
      </c>
      <c r="T222" s="25" t="str">
        <f>IF(J222&lt;&gt;"",Paramétrage!D$222*Paramétrage!E$222*60/1000,"")</f>
        <v/>
      </c>
    </row>
    <row r="223" spans="1:20" x14ac:dyDescent="0.35">
      <c r="A223" s="490" t="str">
        <f t="shared" si="88"/>
        <v/>
      </c>
      <c r="B223" s="490" t="str">
        <f t="shared" si="89"/>
        <v/>
      </c>
      <c r="C223" s="490" t="str">
        <f t="shared" si="90"/>
        <v/>
      </c>
      <c r="D223" s="490" t="str">
        <f t="shared" si="91"/>
        <v/>
      </c>
      <c r="E223" s="490" t="str">
        <f t="shared" si="92"/>
        <v/>
      </c>
      <c r="F223" s="490" t="str">
        <f t="shared" si="93"/>
        <v/>
      </c>
      <c r="G223" s="199" t="str">
        <f>IF(Paramétrage!EE459&lt;&gt;0,Paramétrage!EC459,"")</f>
        <v/>
      </c>
      <c r="H223" s="2" t="str">
        <f>IF(Paramétrage!EE459&lt;&gt;0,Paramétrage!ED459,"")</f>
        <v/>
      </c>
      <c r="I223" s="2" t="str">
        <f t="shared" si="94"/>
        <v/>
      </c>
      <c r="J223" s="2" t="str">
        <f>IF(Paramétrage!EE459&lt;&gt;0,Paramétrage!EE459,"")</f>
        <v/>
      </c>
      <c r="K223" s="2" t="str">
        <f>IF(Paramétrage!EF459&lt;&gt;0,Paramétrage!EF459,"")</f>
        <v/>
      </c>
      <c r="L223" s="2" t="str">
        <f t="shared" si="95"/>
        <v/>
      </c>
      <c r="M223" s="2" t="str">
        <f t="shared" si="96"/>
        <v/>
      </c>
      <c r="N223" s="2" t="str">
        <f t="shared" si="97"/>
        <v/>
      </c>
      <c r="O223" s="2" t="str">
        <f>IF(J223&lt;&gt;"",Paramétrage!EG459,"")</f>
        <v/>
      </c>
      <c r="P223" s="2" t="str">
        <f t="shared" si="98"/>
        <v/>
      </c>
      <c r="Q223" s="6"/>
      <c r="R223" t="str">
        <f t="shared" si="99"/>
        <v/>
      </c>
      <c r="S223" s="25" t="str">
        <f>IF(J223&lt;&gt;"",Paramétrage!B$353*O223,"")</f>
        <v/>
      </c>
      <c r="T223" s="25" t="str">
        <f>IF(J223&lt;&gt;"",Paramétrage!D$222*Paramétrage!E$222*60/1000,"")</f>
        <v/>
      </c>
    </row>
    <row r="224" spans="1:20" x14ac:dyDescent="0.35">
      <c r="A224" s="490" t="str">
        <f t="shared" si="88"/>
        <v/>
      </c>
      <c r="B224" s="490" t="str">
        <f t="shared" si="89"/>
        <v/>
      </c>
      <c r="C224" s="490" t="str">
        <f t="shared" si="90"/>
        <v/>
      </c>
      <c r="D224" s="490" t="str">
        <f t="shared" si="91"/>
        <v/>
      </c>
      <c r="E224" s="490" t="str">
        <f t="shared" si="92"/>
        <v/>
      </c>
      <c r="F224" s="490" t="str">
        <f t="shared" si="93"/>
        <v/>
      </c>
      <c r="G224" s="199" t="str">
        <f>IF(Paramétrage!EE460&lt;&gt;0,Paramétrage!EC460,"")</f>
        <v/>
      </c>
      <c r="H224" s="2" t="str">
        <f>IF(Paramétrage!EE460&lt;&gt;0,Paramétrage!ED460,"")</f>
        <v/>
      </c>
      <c r="I224" s="2" t="str">
        <f t="shared" si="94"/>
        <v/>
      </c>
      <c r="J224" s="2" t="str">
        <f>IF(Paramétrage!EE460&lt;&gt;0,Paramétrage!EE460,"")</f>
        <v/>
      </c>
      <c r="K224" s="2" t="str">
        <f>IF(Paramétrage!EF460&lt;&gt;0,Paramétrage!EF460,"")</f>
        <v/>
      </c>
      <c r="L224" s="2" t="str">
        <f t="shared" si="95"/>
        <v/>
      </c>
      <c r="M224" s="2" t="str">
        <f t="shared" si="96"/>
        <v/>
      </c>
      <c r="N224" s="2" t="str">
        <f t="shared" si="97"/>
        <v/>
      </c>
      <c r="O224" s="2" t="str">
        <f>IF(J224&lt;&gt;"",Paramétrage!EG460,"")</f>
        <v/>
      </c>
      <c r="P224" s="2" t="str">
        <f t="shared" si="98"/>
        <v/>
      </c>
      <c r="Q224" s="6"/>
      <c r="R224" t="str">
        <f t="shared" si="99"/>
        <v/>
      </c>
      <c r="S224" s="25" t="str">
        <f>IF(J224&lt;&gt;"",Paramétrage!B$353*O224,"")</f>
        <v/>
      </c>
      <c r="T224" s="25" t="str">
        <f>IF(J224&lt;&gt;"",Paramétrage!D$222*Paramétrage!E$222*60/1000,"")</f>
        <v/>
      </c>
    </row>
    <row r="225" spans="1:20" x14ac:dyDescent="0.35">
      <c r="A225" s="490" t="str">
        <f t="shared" si="88"/>
        <v/>
      </c>
      <c r="B225" s="490" t="str">
        <f t="shared" si="89"/>
        <v/>
      </c>
      <c r="C225" s="490" t="str">
        <f t="shared" si="90"/>
        <v/>
      </c>
      <c r="D225" s="490" t="str">
        <f t="shared" si="91"/>
        <v/>
      </c>
      <c r="E225" s="490" t="str">
        <f t="shared" si="92"/>
        <v/>
      </c>
      <c r="F225" s="490" t="str">
        <f t="shared" si="93"/>
        <v/>
      </c>
      <c r="G225" s="199" t="str">
        <f>IF(Paramétrage!EE461&lt;&gt;0,Paramétrage!EC461,"")</f>
        <v/>
      </c>
      <c r="H225" s="2" t="str">
        <f>IF(Paramétrage!EE461&lt;&gt;0,Paramétrage!ED461,"")</f>
        <v/>
      </c>
      <c r="I225" s="2" t="str">
        <f t="shared" si="94"/>
        <v/>
      </c>
      <c r="J225" s="2" t="str">
        <f>IF(Paramétrage!EE461&lt;&gt;0,Paramétrage!EE461,"")</f>
        <v/>
      </c>
      <c r="K225" s="2" t="str">
        <f>IF(Paramétrage!EF461&lt;&gt;0,Paramétrage!EF461,"")</f>
        <v/>
      </c>
      <c r="L225" s="2" t="str">
        <f t="shared" si="95"/>
        <v/>
      </c>
      <c r="M225" s="2" t="str">
        <f t="shared" si="96"/>
        <v/>
      </c>
      <c r="N225" s="2" t="str">
        <f t="shared" si="97"/>
        <v/>
      </c>
      <c r="O225" s="2" t="str">
        <f>IF(J225&lt;&gt;"",Paramétrage!EG461,"")</f>
        <v/>
      </c>
      <c r="P225" s="2" t="str">
        <f t="shared" si="98"/>
        <v/>
      </c>
      <c r="Q225" s="6"/>
      <c r="R225" t="str">
        <f t="shared" si="99"/>
        <v/>
      </c>
      <c r="S225" s="25" t="str">
        <f>IF(J225&lt;&gt;"",Paramétrage!B$353*O225,"")</f>
        <v/>
      </c>
      <c r="T225" s="25" t="str">
        <f>IF(J225&lt;&gt;"",Paramétrage!D$222*Paramétrage!E$222*60/1000,"")</f>
        <v/>
      </c>
    </row>
    <row r="226" spans="1:20" x14ac:dyDescent="0.35">
      <c r="A226" s="490" t="str">
        <f t="shared" si="88"/>
        <v/>
      </c>
      <c r="B226" s="490" t="str">
        <f t="shared" si="89"/>
        <v/>
      </c>
      <c r="C226" s="490" t="str">
        <f t="shared" si="90"/>
        <v/>
      </c>
      <c r="D226" s="490" t="str">
        <f t="shared" si="91"/>
        <v/>
      </c>
      <c r="E226" s="490" t="str">
        <f t="shared" si="92"/>
        <v/>
      </c>
      <c r="F226" s="490" t="str">
        <f t="shared" si="93"/>
        <v/>
      </c>
      <c r="G226" s="199" t="str">
        <f>IF(Paramétrage!EE462&lt;&gt;0,Paramétrage!EC462,"")</f>
        <v/>
      </c>
      <c r="H226" s="2" t="str">
        <f>IF(Paramétrage!EE462&lt;&gt;0,Paramétrage!ED462,"")</f>
        <v/>
      </c>
      <c r="I226" s="2" t="str">
        <f t="shared" si="94"/>
        <v/>
      </c>
      <c r="J226" s="2" t="str">
        <f>IF(Paramétrage!EE462&lt;&gt;0,Paramétrage!EE462,"")</f>
        <v/>
      </c>
      <c r="K226" s="2" t="str">
        <f>IF(Paramétrage!EF462&lt;&gt;0,Paramétrage!EF462,"")</f>
        <v/>
      </c>
      <c r="L226" s="2" t="str">
        <f t="shared" si="95"/>
        <v/>
      </c>
      <c r="M226" s="2" t="str">
        <f t="shared" si="96"/>
        <v/>
      </c>
      <c r="N226" s="2" t="str">
        <f t="shared" si="97"/>
        <v/>
      </c>
      <c r="O226" s="2" t="str">
        <f>IF(J226&lt;&gt;"",Paramétrage!EG462,"")</f>
        <v/>
      </c>
      <c r="P226" s="2" t="str">
        <f t="shared" si="98"/>
        <v/>
      </c>
      <c r="Q226" s="6"/>
      <c r="R226" t="str">
        <f t="shared" si="99"/>
        <v/>
      </c>
      <c r="S226" s="25" t="str">
        <f>IF(J226&lt;&gt;"",Paramétrage!B$353*O226,"")</f>
        <v/>
      </c>
      <c r="T226" s="25" t="str">
        <f>IF(J226&lt;&gt;"",Paramétrage!D$222*Paramétrage!E$222*60/1000,"")</f>
        <v/>
      </c>
    </row>
    <row r="227" spans="1:20" x14ac:dyDescent="0.35">
      <c r="A227" s="490" t="str">
        <f t="shared" si="88"/>
        <v/>
      </c>
      <c r="B227" s="490" t="str">
        <f t="shared" si="89"/>
        <v/>
      </c>
      <c r="C227" s="490" t="str">
        <f t="shared" si="90"/>
        <v/>
      </c>
      <c r="D227" s="490" t="str">
        <f t="shared" si="91"/>
        <v/>
      </c>
      <c r="E227" s="490" t="str">
        <f t="shared" si="92"/>
        <v/>
      </c>
      <c r="F227" s="490" t="str">
        <f t="shared" si="93"/>
        <v/>
      </c>
      <c r="G227" s="199" t="str">
        <f>IF(Paramétrage!EE463&lt;&gt;0,Paramétrage!EC463,"")</f>
        <v/>
      </c>
      <c r="H227" s="2" t="str">
        <f>IF(Paramétrage!EE463&lt;&gt;0,Paramétrage!ED463,"")</f>
        <v/>
      </c>
      <c r="I227" s="2" t="str">
        <f t="shared" si="94"/>
        <v/>
      </c>
      <c r="J227" s="2" t="str">
        <f>IF(Paramétrage!EE463&lt;&gt;0,Paramétrage!EE463,"")</f>
        <v/>
      </c>
      <c r="K227" s="2" t="str">
        <f>IF(Paramétrage!EF463&lt;&gt;0,Paramétrage!EF463,"")</f>
        <v/>
      </c>
      <c r="L227" s="2" t="str">
        <f t="shared" si="95"/>
        <v/>
      </c>
      <c r="M227" s="2" t="str">
        <f t="shared" si="96"/>
        <v/>
      </c>
      <c r="N227" s="2" t="str">
        <f t="shared" si="97"/>
        <v/>
      </c>
      <c r="O227" s="2" t="str">
        <f>IF(J227&lt;&gt;"",Paramétrage!EG463,"")</f>
        <v/>
      </c>
      <c r="P227" s="2" t="str">
        <f t="shared" si="98"/>
        <v/>
      </c>
      <c r="Q227" s="6"/>
      <c r="R227" t="str">
        <f t="shared" si="99"/>
        <v/>
      </c>
      <c r="S227" s="25" t="str">
        <f>IF(J227&lt;&gt;"",Paramétrage!B$353*O227,"")</f>
        <v/>
      </c>
      <c r="T227" s="25" t="str">
        <f>IF(J227&lt;&gt;"",Paramétrage!D$222*Paramétrage!E$222*60/1000,"")</f>
        <v/>
      </c>
    </row>
    <row r="228" spans="1:20" x14ac:dyDescent="0.35">
      <c r="A228" s="490" t="str">
        <f t="shared" si="88"/>
        <v/>
      </c>
      <c r="B228" s="490" t="str">
        <f t="shared" si="89"/>
        <v/>
      </c>
      <c r="C228" s="490" t="str">
        <f t="shared" si="90"/>
        <v/>
      </c>
      <c r="D228" s="490" t="str">
        <f t="shared" si="91"/>
        <v/>
      </c>
      <c r="E228" s="490" t="str">
        <f t="shared" si="92"/>
        <v/>
      </c>
      <c r="F228" s="490" t="str">
        <f t="shared" si="93"/>
        <v/>
      </c>
      <c r="G228" s="199" t="str">
        <f>IF(Paramétrage!EE464&lt;&gt;0,Paramétrage!EC464,"")</f>
        <v/>
      </c>
      <c r="H228" s="2" t="str">
        <f>IF(Paramétrage!EE464&lt;&gt;0,Paramétrage!ED464,"")</f>
        <v/>
      </c>
      <c r="I228" s="2" t="str">
        <f t="shared" si="94"/>
        <v/>
      </c>
      <c r="J228" s="2" t="str">
        <f>IF(Paramétrage!EE464&lt;&gt;0,Paramétrage!EE464,"")</f>
        <v/>
      </c>
      <c r="K228" s="2" t="str">
        <f>IF(Paramétrage!EF464&lt;&gt;0,Paramétrage!EF464,"")</f>
        <v/>
      </c>
      <c r="L228" s="2" t="str">
        <f t="shared" si="95"/>
        <v/>
      </c>
      <c r="M228" s="2" t="str">
        <f t="shared" si="96"/>
        <v/>
      </c>
      <c r="N228" s="2" t="str">
        <f t="shared" si="97"/>
        <v/>
      </c>
      <c r="O228" s="2" t="str">
        <f>IF(J228&lt;&gt;"",Paramétrage!EG464,"")</f>
        <v/>
      </c>
      <c r="P228" s="2" t="str">
        <f t="shared" si="98"/>
        <v/>
      </c>
      <c r="Q228" s="6"/>
      <c r="R228" t="str">
        <f t="shared" si="99"/>
        <v/>
      </c>
      <c r="S228" s="25" t="str">
        <f>IF(J228&lt;&gt;"",Paramétrage!B$353*O228,"")</f>
        <v/>
      </c>
      <c r="T228" s="25" t="str">
        <f>IF(J228&lt;&gt;"",Paramétrage!D$222*Paramétrage!E$222*60/1000,"")</f>
        <v/>
      </c>
    </row>
    <row r="229" spans="1:20" x14ac:dyDescent="0.35">
      <c r="A229" s="490" t="str">
        <f t="shared" si="88"/>
        <v/>
      </c>
      <c r="B229" s="490" t="str">
        <f t="shared" si="89"/>
        <v/>
      </c>
      <c r="C229" s="490" t="str">
        <f t="shared" si="90"/>
        <v/>
      </c>
      <c r="D229" s="490" t="str">
        <f t="shared" si="91"/>
        <v/>
      </c>
      <c r="E229" s="490" t="str">
        <f t="shared" si="92"/>
        <v/>
      </c>
      <c r="F229" s="490" t="str">
        <f t="shared" si="93"/>
        <v/>
      </c>
      <c r="G229" s="199" t="str">
        <f>IF(Paramétrage!EE465&lt;&gt;0,Paramétrage!EC465,"")</f>
        <v/>
      </c>
      <c r="H229" s="2" t="str">
        <f>IF(Paramétrage!EE465&lt;&gt;0,Paramétrage!ED465,"")</f>
        <v/>
      </c>
      <c r="I229" s="2" t="str">
        <f t="shared" si="94"/>
        <v/>
      </c>
      <c r="J229" s="2" t="str">
        <f>IF(Paramétrage!EE465&lt;&gt;0,Paramétrage!EE465,"")</f>
        <v/>
      </c>
      <c r="K229" s="2" t="str">
        <f>IF(Paramétrage!EF465&lt;&gt;0,Paramétrage!EF465,"")</f>
        <v/>
      </c>
      <c r="L229" s="2" t="str">
        <f t="shared" si="95"/>
        <v/>
      </c>
      <c r="M229" s="2" t="str">
        <f t="shared" si="96"/>
        <v/>
      </c>
      <c r="N229" s="2" t="str">
        <f t="shared" si="97"/>
        <v/>
      </c>
      <c r="O229" s="2" t="str">
        <f>IF(J229&lt;&gt;"",Paramétrage!EG465,"")</f>
        <v/>
      </c>
      <c r="P229" s="2" t="str">
        <f t="shared" si="98"/>
        <v/>
      </c>
      <c r="Q229" s="6"/>
      <c r="R229" t="str">
        <f t="shared" si="99"/>
        <v/>
      </c>
      <c r="S229" s="25" t="str">
        <f>IF(J229&lt;&gt;"",Paramétrage!B$353*O229,"")</f>
        <v/>
      </c>
      <c r="T229" s="25" t="str">
        <f>IF(J229&lt;&gt;"",Paramétrage!D$222*Paramétrage!E$222*60/1000,"")</f>
        <v/>
      </c>
    </row>
    <row r="230" spans="1:20" x14ac:dyDescent="0.35">
      <c r="A230" s="490" t="str">
        <f t="shared" si="88"/>
        <v/>
      </c>
      <c r="B230" s="490" t="str">
        <f t="shared" si="89"/>
        <v/>
      </c>
      <c r="C230" s="490" t="str">
        <f t="shared" si="90"/>
        <v/>
      </c>
      <c r="D230" s="490" t="str">
        <f t="shared" si="91"/>
        <v/>
      </c>
      <c r="E230" s="490" t="str">
        <f t="shared" si="92"/>
        <v/>
      </c>
      <c r="F230" s="490" t="str">
        <f t="shared" si="93"/>
        <v/>
      </c>
      <c r="G230" s="199" t="str">
        <f>IF(Paramétrage!EE466&lt;&gt;0,Paramétrage!EC466,"")</f>
        <v/>
      </c>
      <c r="H230" s="2" t="str">
        <f>IF(Paramétrage!EE466&lt;&gt;0,Paramétrage!ED466,"")</f>
        <v/>
      </c>
      <c r="I230" s="2" t="str">
        <f t="shared" si="94"/>
        <v/>
      </c>
      <c r="J230" s="2" t="str">
        <f>IF(Paramétrage!EE466&lt;&gt;0,Paramétrage!EE466,"")</f>
        <v/>
      </c>
      <c r="K230" s="2" t="str">
        <f>IF(Paramétrage!EF466&lt;&gt;0,Paramétrage!EF466,"")</f>
        <v/>
      </c>
      <c r="L230" s="2" t="str">
        <f t="shared" si="95"/>
        <v/>
      </c>
      <c r="M230" s="2" t="str">
        <f t="shared" si="96"/>
        <v/>
      </c>
      <c r="N230" s="2" t="str">
        <f t="shared" si="97"/>
        <v/>
      </c>
      <c r="O230" s="2" t="str">
        <f>IF(J230&lt;&gt;"",Paramétrage!EG466,"")</f>
        <v/>
      </c>
      <c r="P230" s="2" t="str">
        <f t="shared" si="98"/>
        <v/>
      </c>
      <c r="Q230" s="6"/>
      <c r="R230" t="str">
        <f t="shared" si="99"/>
        <v/>
      </c>
      <c r="S230" s="25" t="str">
        <f>IF(J230&lt;&gt;"",Paramétrage!B$353*O230,"")</f>
        <v/>
      </c>
      <c r="T230" s="25" t="str">
        <f>IF(J230&lt;&gt;"",Paramétrage!D$222*Paramétrage!E$222*60/1000,"")</f>
        <v/>
      </c>
    </row>
    <row r="231" spans="1:20" x14ac:dyDescent="0.35">
      <c r="A231" s="490" t="str">
        <f t="shared" si="88"/>
        <v/>
      </c>
      <c r="B231" s="490" t="str">
        <f t="shared" si="89"/>
        <v/>
      </c>
      <c r="C231" s="490" t="str">
        <f t="shared" si="90"/>
        <v/>
      </c>
      <c r="D231" s="490" t="str">
        <f t="shared" si="91"/>
        <v/>
      </c>
      <c r="E231" s="490" t="str">
        <f t="shared" si="92"/>
        <v/>
      </c>
      <c r="F231" s="490" t="str">
        <f t="shared" si="93"/>
        <v/>
      </c>
      <c r="G231" s="199" t="str">
        <f>IF(Paramétrage!EE467&lt;&gt;0,Paramétrage!EC467,"")</f>
        <v/>
      </c>
      <c r="H231" s="2" t="str">
        <f>IF(Paramétrage!EE467&lt;&gt;0,Paramétrage!ED467,"")</f>
        <v/>
      </c>
      <c r="I231" s="2" t="str">
        <f t="shared" si="94"/>
        <v/>
      </c>
      <c r="J231" s="2" t="str">
        <f>IF(Paramétrage!EE467&lt;&gt;0,Paramétrage!EE467,"")</f>
        <v/>
      </c>
      <c r="K231" s="2" t="str">
        <f>IF(Paramétrage!EF467&lt;&gt;0,Paramétrage!EF467,"")</f>
        <v/>
      </c>
      <c r="L231" s="2" t="str">
        <f t="shared" si="95"/>
        <v/>
      </c>
      <c r="M231" s="2" t="str">
        <f t="shared" si="96"/>
        <v/>
      </c>
      <c r="N231" s="2" t="str">
        <f t="shared" si="97"/>
        <v/>
      </c>
      <c r="O231" s="2" t="str">
        <f>IF(J231&lt;&gt;"",Paramétrage!EG467,"")</f>
        <v/>
      </c>
      <c r="P231" s="2" t="str">
        <f t="shared" si="98"/>
        <v/>
      </c>
      <c r="Q231" s="6"/>
      <c r="R231" t="str">
        <f t="shared" si="99"/>
        <v/>
      </c>
      <c r="S231" s="25" t="str">
        <f>IF(J231&lt;&gt;"",Paramétrage!B$353*O231,"")</f>
        <v/>
      </c>
      <c r="T231" s="25" t="str">
        <f>IF(J231&lt;&gt;"",Paramétrage!D$222*Paramétrage!E$222*60/1000,"")</f>
        <v/>
      </c>
    </row>
    <row r="232" spans="1:20" x14ac:dyDescent="0.35">
      <c r="A232" s="490" t="str">
        <f t="shared" si="88"/>
        <v/>
      </c>
      <c r="B232" s="490" t="str">
        <f t="shared" si="89"/>
        <v/>
      </c>
      <c r="C232" s="490" t="str">
        <f t="shared" si="90"/>
        <v/>
      </c>
      <c r="D232" s="490" t="str">
        <f t="shared" si="91"/>
        <v/>
      </c>
      <c r="E232" s="490" t="str">
        <f t="shared" si="92"/>
        <v/>
      </c>
      <c r="F232" s="490" t="str">
        <f t="shared" si="93"/>
        <v/>
      </c>
      <c r="G232" s="199" t="str">
        <f>IF(Paramétrage!EE468&lt;&gt;0,Paramétrage!EC468,"")</f>
        <v/>
      </c>
      <c r="H232" s="2" t="str">
        <f>IF(Paramétrage!EE468&lt;&gt;0,Paramétrage!ED468,"")</f>
        <v/>
      </c>
      <c r="I232" s="2" t="str">
        <f t="shared" si="94"/>
        <v/>
      </c>
      <c r="J232" s="2" t="str">
        <f>IF(Paramétrage!EE468&lt;&gt;0,Paramétrage!EE468,"")</f>
        <v/>
      </c>
      <c r="K232" s="2" t="str">
        <f>IF(Paramétrage!EF468&lt;&gt;0,Paramétrage!EF468,"")</f>
        <v/>
      </c>
      <c r="L232" s="2" t="str">
        <f t="shared" si="95"/>
        <v/>
      </c>
      <c r="M232" s="2" t="str">
        <f t="shared" si="96"/>
        <v/>
      </c>
      <c r="N232" s="2" t="str">
        <f t="shared" si="97"/>
        <v/>
      </c>
      <c r="O232" s="2" t="str">
        <f>IF(J232&lt;&gt;"",Paramétrage!EG468,"")</f>
        <v/>
      </c>
      <c r="P232" s="2" t="str">
        <f t="shared" si="98"/>
        <v/>
      </c>
      <c r="Q232" s="6"/>
      <c r="R232" t="str">
        <f t="shared" si="99"/>
        <v/>
      </c>
      <c r="S232" s="25" t="str">
        <f>IF(J232&lt;&gt;"",Paramétrage!B$353*O232,"")</f>
        <v/>
      </c>
      <c r="T232" s="25" t="str">
        <f>IF(J232&lt;&gt;"",Paramétrage!D$222*Paramétrage!E$222*60/1000,"")</f>
        <v/>
      </c>
    </row>
    <row r="233" spans="1:20" x14ac:dyDescent="0.35">
      <c r="A233" s="490" t="str">
        <f t="shared" si="88"/>
        <v/>
      </c>
      <c r="B233" s="490" t="str">
        <f t="shared" si="89"/>
        <v/>
      </c>
      <c r="C233" s="490" t="str">
        <f t="shared" si="90"/>
        <v/>
      </c>
      <c r="D233" s="490" t="str">
        <f t="shared" si="91"/>
        <v/>
      </c>
      <c r="E233" s="490" t="str">
        <f t="shared" si="92"/>
        <v/>
      </c>
      <c r="F233" s="490" t="str">
        <f t="shared" si="93"/>
        <v/>
      </c>
      <c r="G233" s="199" t="str">
        <f>IF(Paramétrage!EE469&lt;&gt;0,Paramétrage!EC469,"")</f>
        <v/>
      </c>
      <c r="H233" s="2" t="str">
        <f>IF(Paramétrage!EE469&lt;&gt;0,Paramétrage!ED469,"")</f>
        <v/>
      </c>
      <c r="I233" s="2" t="str">
        <f t="shared" si="94"/>
        <v/>
      </c>
      <c r="J233" s="2" t="str">
        <f>IF(Paramétrage!EE469&lt;&gt;0,Paramétrage!EE469,"")</f>
        <v/>
      </c>
      <c r="K233" s="2" t="str">
        <f>IF(Paramétrage!EF469&lt;&gt;0,Paramétrage!EF469,"")</f>
        <v/>
      </c>
      <c r="L233" s="2" t="str">
        <f t="shared" si="95"/>
        <v/>
      </c>
      <c r="M233" s="2" t="str">
        <f t="shared" si="96"/>
        <v/>
      </c>
      <c r="N233" s="2" t="str">
        <f t="shared" si="97"/>
        <v/>
      </c>
      <c r="O233" s="2" t="str">
        <f>IF(J233&lt;&gt;"",Paramétrage!EG469,"")</f>
        <v/>
      </c>
      <c r="P233" s="2" t="str">
        <f t="shared" si="98"/>
        <v/>
      </c>
      <c r="Q233" s="6"/>
      <c r="R233" t="str">
        <f t="shared" si="99"/>
        <v/>
      </c>
      <c r="S233" s="25" t="str">
        <f>IF(J233&lt;&gt;"",Paramétrage!B$353*O233,"")</f>
        <v/>
      </c>
      <c r="T233" s="25" t="str">
        <f>IF(J233&lt;&gt;"",Paramétrage!D$222*Paramétrage!E$222*60/1000,"")</f>
        <v/>
      </c>
    </row>
    <row r="234" spans="1:20" x14ac:dyDescent="0.35">
      <c r="A234" s="490" t="str">
        <f t="shared" si="88"/>
        <v/>
      </c>
      <c r="B234" s="490" t="str">
        <f t="shared" si="89"/>
        <v/>
      </c>
      <c r="C234" s="490" t="str">
        <f t="shared" si="90"/>
        <v/>
      </c>
      <c r="D234" s="490" t="str">
        <f t="shared" si="91"/>
        <v/>
      </c>
      <c r="E234" s="490" t="str">
        <f t="shared" si="92"/>
        <v/>
      </c>
      <c r="F234" s="490" t="str">
        <f t="shared" si="93"/>
        <v/>
      </c>
      <c r="G234" s="199" t="str">
        <f>IF(Paramétrage!EE470&lt;&gt;0,Paramétrage!EC470,"")</f>
        <v/>
      </c>
      <c r="H234" s="2" t="str">
        <f>IF(Paramétrage!EE470&lt;&gt;0,Paramétrage!ED470,"")</f>
        <v/>
      </c>
      <c r="I234" s="2" t="str">
        <f t="shared" si="94"/>
        <v/>
      </c>
      <c r="J234" s="2" t="str">
        <f>IF(Paramétrage!EE470&lt;&gt;0,Paramétrage!EE470,"")</f>
        <v/>
      </c>
      <c r="K234" s="2" t="str">
        <f>IF(Paramétrage!EF470&lt;&gt;0,Paramétrage!EF470,"")</f>
        <v/>
      </c>
      <c r="L234" s="2" t="str">
        <f t="shared" si="95"/>
        <v/>
      </c>
      <c r="M234" s="2" t="str">
        <f t="shared" si="96"/>
        <v/>
      </c>
      <c r="N234" s="2" t="str">
        <f t="shared" si="97"/>
        <v/>
      </c>
      <c r="O234" s="2" t="str">
        <f>IF(J234&lt;&gt;"",Paramétrage!EG470,"")</f>
        <v/>
      </c>
      <c r="P234" s="2" t="str">
        <f t="shared" si="98"/>
        <v/>
      </c>
      <c r="Q234" s="6"/>
      <c r="R234" t="str">
        <f t="shared" si="99"/>
        <v/>
      </c>
      <c r="S234" s="25" t="str">
        <f>IF(J234&lt;&gt;"",Paramétrage!B$353*O234,"")</f>
        <v/>
      </c>
      <c r="T234" s="25" t="str">
        <f>IF(J234&lt;&gt;"",Paramétrage!D$222*Paramétrage!E$222*60/1000,"")</f>
        <v/>
      </c>
    </row>
    <row r="235" spans="1:20" x14ac:dyDescent="0.35">
      <c r="A235" s="490" t="str">
        <f t="shared" si="88"/>
        <v/>
      </c>
      <c r="B235" s="490" t="str">
        <f t="shared" si="89"/>
        <v/>
      </c>
      <c r="C235" s="490" t="str">
        <f t="shared" si="90"/>
        <v/>
      </c>
      <c r="D235" s="490" t="str">
        <f t="shared" si="91"/>
        <v/>
      </c>
      <c r="E235" s="490" t="str">
        <f t="shared" si="92"/>
        <v/>
      </c>
      <c r="F235" s="490" t="str">
        <f t="shared" si="93"/>
        <v/>
      </c>
      <c r="G235" s="199" t="str">
        <f>IF(Paramétrage!EE471&lt;&gt;0,Paramétrage!EC471,"")</f>
        <v/>
      </c>
      <c r="H235" s="2" t="str">
        <f>IF(Paramétrage!EE471&lt;&gt;0,Paramétrage!ED471,"")</f>
        <v/>
      </c>
      <c r="I235" s="2" t="str">
        <f t="shared" si="94"/>
        <v/>
      </c>
      <c r="J235" s="2" t="str">
        <f>IF(Paramétrage!EE471&lt;&gt;0,Paramétrage!EE471,"")</f>
        <v/>
      </c>
      <c r="K235" s="2" t="str">
        <f>IF(Paramétrage!EF471&lt;&gt;0,Paramétrage!EF471,"")</f>
        <v/>
      </c>
      <c r="L235" s="2" t="str">
        <f t="shared" si="95"/>
        <v/>
      </c>
      <c r="M235" s="2" t="str">
        <f t="shared" si="96"/>
        <v/>
      </c>
      <c r="N235" s="2" t="str">
        <f t="shared" si="97"/>
        <v/>
      </c>
      <c r="O235" s="2" t="str">
        <f>IF(J235&lt;&gt;"",Paramétrage!EG471,"")</f>
        <v/>
      </c>
      <c r="P235" s="2" t="str">
        <f t="shared" si="98"/>
        <v/>
      </c>
      <c r="Q235" s="6"/>
      <c r="R235" t="str">
        <f t="shared" si="99"/>
        <v/>
      </c>
      <c r="S235" s="25" t="str">
        <f>IF(J235&lt;&gt;"",Paramétrage!B$353*O235,"")</f>
        <v/>
      </c>
      <c r="T235" s="25" t="str">
        <f>IF(J235&lt;&gt;"",Paramétrage!D$222*Paramétrage!E$222*60/1000,"")</f>
        <v/>
      </c>
    </row>
    <row r="236" spans="1:20" x14ac:dyDescent="0.35">
      <c r="A236" s="490" t="str">
        <f t="shared" si="88"/>
        <v/>
      </c>
      <c r="B236" s="490" t="str">
        <f t="shared" si="89"/>
        <v/>
      </c>
      <c r="C236" s="490" t="str">
        <f t="shared" si="90"/>
        <v/>
      </c>
      <c r="D236" s="490" t="str">
        <f t="shared" si="91"/>
        <v/>
      </c>
      <c r="E236" s="490" t="str">
        <f t="shared" si="92"/>
        <v/>
      </c>
      <c r="F236" s="490" t="str">
        <f t="shared" si="93"/>
        <v/>
      </c>
      <c r="G236" s="199" t="str">
        <f>IF(Paramétrage!EE472&lt;&gt;0,Paramétrage!EC472,"")</f>
        <v/>
      </c>
      <c r="H236" s="2" t="str">
        <f>IF(Paramétrage!EE472&lt;&gt;0,Paramétrage!ED472,"")</f>
        <v/>
      </c>
      <c r="I236" s="2" t="str">
        <f t="shared" si="94"/>
        <v/>
      </c>
      <c r="J236" s="2" t="str">
        <f>IF(Paramétrage!EE472&lt;&gt;0,Paramétrage!EE472,"")</f>
        <v/>
      </c>
      <c r="K236" s="2" t="str">
        <f>IF(Paramétrage!EF472&lt;&gt;0,Paramétrage!EF472,"")</f>
        <v/>
      </c>
      <c r="L236" s="2" t="str">
        <f t="shared" si="95"/>
        <v/>
      </c>
      <c r="M236" s="2" t="str">
        <f t="shared" si="96"/>
        <v/>
      </c>
      <c r="N236" s="2" t="str">
        <f t="shared" si="97"/>
        <v/>
      </c>
      <c r="O236" s="2" t="str">
        <f>IF(J236&lt;&gt;"",Paramétrage!EG472,"")</f>
        <v/>
      </c>
      <c r="P236" s="2" t="str">
        <f t="shared" si="98"/>
        <v/>
      </c>
      <c r="Q236" s="6"/>
      <c r="R236" t="str">
        <f t="shared" si="99"/>
        <v/>
      </c>
      <c r="S236" s="25" t="str">
        <f>IF(J236&lt;&gt;"",Paramétrage!B$353*O236,"")</f>
        <v/>
      </c>
      <c r="T236" s="25" t="str">
        <f>IF(J236&lt;&gt;"",Paramétrage!D$222*Paramétrage!E$222*60/1000,"")</f>
        <v/>
      </c>
    </row>
    <row r="237" spans="1:20" x14ac:dyDescent="0.35">
      <c r="A237" s="490" t="str">
        <f t="shared" si="88"/>
        <v/>
      </c>
      <c r="B237" s="490" t="str">
        <f t="shared" si="89"/>
        <v/>
      </c>
      <c r="C237" s="490" t="str">
        <f t="shared" si="90"/>
        <v/>
      </c>
      <c r="D237" s="490" t="str">
        <f t="shared" si="91"/>
        <v/>
      </c>
      <c r="E237" s="490" t="str">
        <f t="shared" si="92"/>
        <v/>
      </c>
      <c r="F237" s="490" t="str">
        <f t="shared" si="93"/>
        <v/>
      </c>
      <c r="G237" s="199" t="str">
        <f>IF(Paramétrage!EE473&lt;&gt;0,Paramétrage!EC473,"")</f>
        <v/>
      </c>
      <c r="H237" s="2" t="str">
        <f>IF(Paramétrage!EE473&lt;&gt;0,Paramétrage!ED473,"")</f>
        <v/>
      </c>
      <c r="I237" s="2" t="str">
        <f t="shared" si="94"/>
        <v/>
      </c>
      <c r="J237" s="2" t="str">
        <f>IF(Paramétrage!EE473&lt;&gt;0,Paramétrage!EE473,"")</f>
        <v/>
      </c>
      <c r="K237" s="2" t="str">
        <f>IF(Paramétrage!EF473&lt;&gt;0,Paramétrage!EF473,"")</f>
        <v/>
      </c>
      <c r="L237" s="2" t="str">
        <f t="shared" si="95"/>
        <v/>
      </c>
      <c r="M237" s="2" t="str">
        <f t="shared" si="96"/>
        <v/>
      </c>
      <c r="N237" s="2" t="str">
        <f t="shared" si="97"/>
        <v/>
      </c>
      <c r="O237" s="2" t="str">
        <f>IF(J237&lt;&gt;"",Paramétrage!EG473,"")</f>
        <v/>
      </c>
      <c r="P237" s="2" t="str">
        <f t="shared" si="98"/>
        <v/>
      </c>
      <c r="Q237" s="6"/>
      <c r="R237" t="str">
        <f t="shared" si="99"/>
        <v/>
      </c>
      <c r="S237" s="25" t="str">
        <f>IF(J237&lt;&gt;"",Paramétrage!B$353*O237,"")</f>
        <v/>
      </c>
      <c r="T237" s="25" t="str">
        <f>IF(J237&lt;&gt;"",Paramétrage!D$222*Paramétrage!E$222*60/1000,"")</f>
        <v/>
      </c>
    </row>
    <row r="238" spans="1:20" x14ac:dyDescent="0.35">
      <c r="A238" s="490" t="str">
        <f t="shared" si="88"/>
        <v/>
      </c>
      <c r="B238" s="490" t="str">
        <f t="shared" si="89"/>
        <v/>
      </c>
      <c r="C238" s="490" t="str">
        <f t="shared" si="90"/>
        <v/>
      </c>
      <c r="D238" s="490" t="str">
        <f t="shared" si="91"/>
        <v/>
      </c>
      <c r="E238" s="490" t="str">
        <f t="shared" si="92"/>
        <v/>
      </c>
      <c r="F238" s="490" t="str">
        <f t="shared" si="93"/>
        <v/>
      </c>
      <c r="G238" s="199" t="str">
        <f>IF(Paramétrage!EE474&lt;&gt;0,Paramétrage!EC474,"")</f>
        <v/>
      </c>
      <c r="H238" s="2" t="str">
        <f>IF(Paramétrage!EE474&lt;&gt;0,Paramétrage!ED474,"")</f>
        <v/>
      </c>
      <c r="I238" s="2" t="str">
        <f t="shared" si="94"/>
        <v/>
      </c>
      <c r="J238" s="2" t="str">
        <f>IF(Paramétrage!EE474&lt;&gt;0,Paramétrage!EE474,"")</f>
        <v/>
      </c>
      <c r="K238" s="2" t="str">
        <f>IF(Paramétrage!EF474&lt;&gt;0,Paramétrage!EF474,"")</f>
        <v/>
      </c>
      <c r="L238" s="2" t="str">
        <f t="shared" si="95"/>
        <v/>
      </c>
      <c r="M238" s="2" t="str">
        <f t="shared" si="96"/>
        <v/>
      </c>
      <c r="N238" s="2" t="str">
        <f t="shared" si="97"/>
        <v/>
      </c>
      <c r="O238" s="2" t="str">
        <f>IF(J238&lt;&gt;"",Paramétrage!EG474,"")</f>
        <v/>
      </c>
      <c r="P238" s="2" t="str">
        <f t="shared" si="98"/>
        <v/>
      </c>
      <c r="Q238" s="6"/>
      <c r="R238" t="str">
        <f t="shared" si="99"/>
        <v/>
      </c>
      <c r="S238" s="25" t="str">
        <f>IF(J238&lt;&gt;"",Paramétrage!B$353*O238,"")</f>
        <v/>
      </c>
      <c r="T238" s="25" t="str">
        <f>IF(J238&lt;&gt;"",Paramétrage!D$222*Paramétrage!E$222*60/1000,"")</f>
        <v/>
      </c>
    </row>
    <row r="239" spans="1:20" x14ac:dyDescent="0.35">
      <c r="A239" s="490" t="str">
        <f t="shared" si="88"/>
        <v/>
      </c>
      <c r="B239" s="490" t="str">
        <f t="shared" si="89"/>
        <v/>
      </c>
      <c r="C239" s="490" t="str">
        <f t="shared" si="90"/>
        <v/>
      </c>
      <c r="D239" s="490" t="str">
        <f t="shared" si="91"/>
        <v/>
      </c>
      <c r="E239" s="490" t="str">
        <f t="shared" si="92"/>
        <v/>
      </c>
      <c r="F239" s="490" t="str">
        <f t="shared" si="93"/>
        <v/>
      </c>
      <c r="G239" s="199" t="str">
        <f>IF(Paramétrage!EE475&lt;&gt;0,Paramétrage!EC475,"")</f>
        <v/>
      </c>
      <c r="H239" s="2" t="str">
        <f>IF(Paramétrage!EE475&lt;&gt;0,Paramétrage!ED475,"")</f>
        <v/>
      </c>
      <c r="I239" s="2" t="str">
        <f t="shared" si="94"/>
        <v/>
      </c>
      <c r="J239" s="2" t="str">
        <f>IF(Paramétrage!EE475&lt;&gt;0,Paramétrage!EE475,"")</f>
        <v/>
      </c>
      <c r="K239" s="2" t="str">
        <f>IF(Paramétrage!EF475&lt;&gt;0,Paramétrage!EF475,"")</f>
        <v/>
      </c>
      <c r="L239" s="2" t="str">
        <f t="shared" si="95"/>
        <v/>
      </c>
      <c r="M239" s="2" t="str">
        <f t="shared" si="96"/>
        <v/>
      </c>
      <c r="N239" s="2" t="str">
        <f t="shared" si="97"/>
        <v/>
      </c>
      <c r="O239" s="2" t="str">
        <f>IF(J239&lt;&gt;"",Paramétrage!EG475,"")</f>
        <v/>
      </c>
      <c r="P239" s="2" t="str">
        <f t="shared" si="98"/>
        <v/>
      </c>
      <c r="Q239" s="6"/>
      <c r="R239" t="str">
        <f t="shared" si="99"/>
        <v/>
      </c>
      <c r="S239" s="25" t="str">
        <f>IF(J239&lt;&gt;"",Paramétrage!B$353*O239,"")</f>
        <v/>
      </c>
      <c r="T239" s="25" t="str">
        <f>IF(J239&lt;&gt;"",Paramétrage!D$222*Paramétrage!E$222*60/1000,"")</f>
        <v/>
      </c>
    </row>
    <row r="240" spans="1:20" x14ac:dyDescent="0.35">
      <c r="A240" s="490" t="str">
        <f t="shared" si="88"/>
        <v/>
      </c>
      <c r="B240" s="490" t="str">
        <f t="shared" si="89"/>
        <v/>
      </c>
      <c r="C240" s="490" t="str">
        <f t="shared" si="90"/>
        <v/>
      </c>
      <c r="D240" s="490" t="str">
        <f t="shared" si="91"/>
        <v/>
      </c>
      <c r="E240" s="490" t="str">
        <f t="shared" si="92"/>
        <v/>
      </c>
      <c r="F240" s="490" t="str">
        <f t="shared" si="93"/>
        <v/>
      </c>
      <c r="G240" s="199" t="str">
        <f>IF(Paramétrage!EE476&lt;&gt;0,Paramétrage!EC476,"")</f>
        <v/>
      </c>
      <c r="H240" s="2" t="str">
        <f>IF(Paramétrage!EE476&lt;&gt;0,Paramétrage!ED476,"")</f>
        <v/>
      </c>
      <c r="I240" s="2" t="str">
        <f t="shared" si="94"/>
        <v/>
      </c>
      <c r="J240" s="2" t="str">
        <f>IF(Paramétrage!EE476&lt;&gt;0,Paramétrage!EE476,"")</f>
        <v/>
      </c>
      <c r="K240" s="2" t="str">
        <f>IF(Paramétrage!EF476&lt;&gt;0,Paramétrage!EF476,"")</f>
        <v/>
      </c>
      <c r="L240" s="2" t="str">
        <f t="shared" si="95"/>
        <v/>
      </c>
      <c r="M240" s="2" t="str">
        <f t="shared" si="96"/>
        <v/>
      </c>
      <c r="N240" s="2" t="str">
        <f t="shared" si="97"/>
        <v/>
      </c>
      <c r="O240" s="2" t="str">
        <f>IF(J240&lt;&gt;"",Paramétrage!EG476,"")</f>
        <v/>
      </c>
      <c r="P240" s="2" t="str">
        <f t="shared" si="98"/>
        <v/>
      </c>
      <c r="Q240" s="6"/>
      <c r="R240" t="str">
        <f t="shared" si="99"/>
        <v/>
      </c>
      <c r="S240" s="25" t="str">
        <f>IF(J240&lt;&gt;"",Paramétrage!B$353*O240,"")</f>
        <v/>
      </c>
      <c r="T240" s="25" t="str">
        <f>IF(J240&lt;&gt;"",Paramétrage!D$222*Paramétrage!E$222*60/1000,"")</f>
        <v/>
      </c>
    </row>
  </sheetData>
  <pageMargins left="0.7" right="0.7" top="0.75" bottom="0.75" header="0.3" footer="0.3"/>
  <pageSetup paperSize="9" orientation="portrait" r:id="rId1"/>
  <customProperties>
    <customPr name="LastActive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FF66CC"/>
  </sheetPr>
  <dimension ref="A1:W240"/>
  <sheetViews>
    <sheetView topLeftCell="A218" workbookViewId="0">
      <selection activeCell="D3" sqref="D3"/>
    </sheetView>
  </sheetViews>
  <sheetFormatPr baseColWidth="10" defaultRowHeight="14.5" x14ac:dyDescent="0.35"/>
  <cols>
    <col min="8" max="8" width="7" customWidth="1"/>
    <col min="9" max="9" width="11.453125" customWidth="1"/>
    <col min="12" max="12" width="15.26953125" customWidth="1"/>
    <col min="13" max="13" width="13.81640625" customWidth="1"/>
    <col min="16" max="16" width="3.1796875" style="9" customWidth="1"/>
    <col min="18" max="18" width="16" customWidth="1"/>
    <col min="19" max="19" width="15.54296875" customWidth="1"/>
    <col min="20" max="20" width="13.1796875" customWidth="1"/>
  </cols>
  <sheetData>
    <row r="1" spans="1:20" s="469" customFormat="1" x14ac:dyDescent="0.35">
      <c r="G1" s="469" t="s">
        <v>556</v>
      </c>
    </row>
    <row r="2" spans="1:20" ht="87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336</v>
      </c>
      <c r="M2" s="106" t="s">
        <v>164</v>
      </c>
      <c r="N2" s="106" t="s">
        <v>108</v>
      </c>
      <c r="O2" s="106" t="s">
        <v>107</v>
      </c>
      <c r="P2" s="261" t="s">
        <v>168</v>
      </c>
      <c r="Q2" s="107">
        <f>Paramétrage!D3</f>
        <v>0</v>
      </c>
      <c r="R2" s="22" t="s">
        <v>345</v>
      </c>
      <c r="S2" s="28" t="s">
        <v>346</v>
      </c>
      <c r="T2" s="28" t="s">
        <v>340</v>
      </c>
    </row>
    <row r="3" spans="1:20" x14ac:dyDescent="0.35">
      <c r="A3" s="1" t="str">
        <f>IF(J3&lt;&gt;"",I3,"")</f>
        <v/>
      </c>
      <c r="B3" s="1" t="str">
        <f>IF(J3&lt;&gt;"",1,"")</f>
        <v/>
      </c>
      <c r="C3" s="1" t="str">
        <f>IF(J3&lt;&gt;"",L3,"")</f>
        <v/>
      </c>
      <c r="D3" s="1" t="str">
        <f>IF(J3&lt;&gt;"",R3,"")</f>
        <v/>
      </c>
      <c r="E3" s="1" t="str">
        <f>IF(J3&lt;&gt;"",M3/R3,"")</f>
        <v/>
      </c>
      <c r="F3" s="1" t="str">
        <f>IF(J3&lt;&gt;"",N3/R3,"")</f>
        <v/>
      </c>
      <c r="G3" s="199" t="str">
        <f>IF(Paramétrage!I448&lt;&gt;0,Paramétrage!G448,"")</f>
        <v/>
      </c>
      <c r="H3" s="2" t="str">
        <f>IF(Paramétrage!I448&lt;&gt;0,Paramétrage!H448,"")</f>
        <v/>
      </c>
      <c r="I3" s="2" t="str">
        <f>IF(J3&lt;&gt;"",DATEDIF($Q$2,G3,"d")*1440+H3*60,"")</f>
        <v/>
      </c>
      <c r="J3" s="2" t="str">
        <f>IF(Paramétrage!I448&lt;&gt;0,Paramétrage!I448,"")</f>
        <v/>
      </c>
      <c r="K3" s="2" t="str">
        <f>IF(Paramétrage!J448&lt;&gt;0,Paramétrage!J448,"")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IF(Paramétrage!I448&lt;&gt;0,Paramétrage!K448,"")</f>
        <v/>
      </c>
      <c r="P3" s="9">
        <f>IF(Paramétrage!I448&lt;&gt;0,I3,0)</f>
        <v>0</v>
      </c>
      <c r="Q3" s="6"/>
      <c r="R3" t="str">
        <f>IF(J3&lt;&gt;"",ROUNDUP((J3/L3)/(MIN(S$3,T$3)),0),"")</f>
        <v/>
      </c>
      <c r="S3" s="177">
        <f>MIN(Paramétrage!E363,Paramétrage!E369,Paramétrage!E374,Paramétrage!E378)</f>
        <v>16.311600000000002</v>
      </c>
      <c r="T3">
        <f>Paramétrage!D$228*(1/24)*(2/6)</f>
        <v>220.83333333333331</v>
      </c>
    </row>
    <row r="4" spans="1:20" x14ac:dyDescent="0.35">
      <c r="A4" s="1" t="str">
        <f t="shared" ref="A4:A29" si="0">IF(J4&lt;&gt;"",I4,"")</f>
        <v/>
      </c>
      <c r="B4" s="1" t="str">
        <f t="shared" ref="B4:B29" si="1">IF(J4&lt;&gt;"",1,"")</f>
        <v/>
      </c>
      <c r="C4" s="1" t="str">
        <f t="shared" ref="C4:C29" si="2">IF(J4&lt;&gt;"",L4,"")</f>
        <v/>
      </c>
      <c r="D4" s="1" t="str">
        <f t="shared" ref="D4:D29" si="3">IF(J4&lt;&gt;"",R4,"")</f>
        <v/>
      </c>
      <c r="E4" s="1" t="str">
        <f t="shared" ref="E4:E29" si="4">IF(J4&lt;&gt;"",M4/R4,"")</f>
        <v/>
      </c>
      <c r="F4" s="1" t="str">
        <f t="shared" ref="F4:F29" si="5">IF(J4&lt;&gt;"",N4/R4,"")</f>
        <v/>
      </c>
      <c r="G4" s="199" t="str">
        <f>IF(Paramétrage!I449&lt;&gt;0,Paramétrage!G449,"")</f>
        <v/>
      </c>
      <c r="H4" s="2" t="str">
        <f>IF(Paramétrage!I449&lt;&gt;0,Paramétrage!H449,"")</f>
        <v/>
      </c>
      <c r="I4" s="2" t="str">
        <f t="shared" ref="I4:I29" si="6">IF(J4&lt;&gt;"",DATEDIF($Q$2,G4,"d")*1440+H4*60,"")</f>
        <v/>
      </c>
      <c r="J4" s="2" t="str">
        <f>IF(Paramétrage!I449&lt;&gt;0,Paramétrage!I449,"")</f>
        <v/>
      </c>
      <c r="K4" s="2" t="str">
        <f>IF(Paramétrage!J449&lt;&gt;0,Paramétrage!J449,"")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IF(Paramétrage!I449&lt;&gt;0,Paramétrage!K449,"")</f>
        <v/>
      </c>
      <c r="P4" s="9" t="str">
        <f>IF(Paramétrage!I449,I4-I3,"0")</f>
        <v>0</v>
      </c>
      <c r="R4" t="str">
        <f t="shared" ref="R4:R29" si="10">IF(J4&lt;&gt;"",ROUNDUP((J4/L4)/S$3,0),"")</f>
        <v/>
      </c>
    </row>
    <row r="5" spans="1:20" x14ac:dyDescent="0.35">
      <c r="A5" s="1" t="str">
        <f t="shared" si="0"/>
        <v/>
      </c>
      <c r="B5" s="1" t="str">
        <f t="shared" si="1"/>
        <v/>
      </c>
      <c r="C5" s="1" t="str">
        <f t="shared" si="2"/>
        <v/>
      </c>
      <c r="D5" s="1" t="str">
        <f t="shared" si="3"/>
        <v/>
      </c>
      <c r="E5" s="1" t="str">
        <f t="shared" si="4"/>
        <v/>
      </c>
      <c r="F5" s="1" t="str">
        <f t="shared" si="5"/>
        <v/>
      </c>
      <c r="G5" s="199" t="str">
        <f>IF(Paramétrage!I450&lt;&gt;0,Paramétrage!G450,"")</f>
        <v/>
      </c>
      <c r="H5" s="2" t="str">
        <f>IF(Paramétrage!I450&lt;&gt;0,Paramétrage!H450,"")</f>
        <v/>
      </c>
      <c r="I5" s="2" t="str">
        <f t="shared" si="6"/>
        <v/>
      </c>
      <c r="J5" s="2" t="str">
        <f>IF(Paramétrage!I450&lt;&gt;0,Paramétrage!I450,"")</f>
        <v/>
      </c>
      <c r="K5" s="2" t="str">
        <f>IF(Paramétrage!J450&lt;&gt;0,Paramétrage!J450,"")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IF(Paramétrage!I450&lt;&gt;0,Paramétrage!K450,"")</f>
        <v/>
      </c>
      <c r="P5" s="9">
        <f>IF(Paramétrage!I450,I5-I4,0)</f>
        <v>0</v>
      </c>
      <c r="R5" t="str">
        <f t="shared" si="10"/>
        <v/>
      </c>
    </row>
    <row r="6" spans="1:20" x14ac:dyDescent="0.35">
      <c r="A6" s="1" t="str">
        <f t="shared" si="0"/>
        <v/>
      </c>
      <c r="B6" s="1" t="str">
        <f t="shared" si="1"/>
        <v/>
      </c>
      <c r="C6" s="1" t="str">
        <f t="shared" si="2"/>
        <v/>
      </c>
      <c r="D6" s="1" t="str">
        <f t="shared" si="3"/>
        <v/>
      </c>
      <c r="E6" s="1" t="str">
        <f t="shared" si="4"/>
        <v/>
      </c>
      <c r="F6" s="1" t="str">
        <f t="shared" si="5"/>
        <v/>
      </c>
      <c r="G6" s="199" t="str">
        <f>IF(Paramétrage!I451&lt;&gt;0,Paramétrage!G451,"")</f>
        <v/>
      </c>
      <c r="H6" s="2" t="str">
        <f>IF(Paramétrage!I451&lt;&gt;0,Paramétrage!H451,"")</f>
        <v/>
      </c>
      <c r="I6" s="2" t="str">
        <f t="shared" si="6"/>
        <v/>
      </c>
      <c r="J6" s="2" t="str">
        <f>IF(Paramétrage!I451&lt;&gt;0,Paramétrage!I451,"")</f>
        <v/>
      </c>
      <c r="K6" s="2" t="str">
        <f>IF(Paramétrage!J451&lt;&gt;0,Paramétrage!J451,"")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IF(Paramétrage!I451&lt;&gt;0,Paramétrage!K451,"")</f>
        <v/>
      </c>
      <c r="P6" s="9">
        <f>IF(Paramétrage!I451,I6-I5,0)</f>
        <v>0</v>
      </c>
      <c r="R6" t="str">
        <f t="shared" si="10"/>
        <v/>
      </c>
    </row>
    <row r="7" spans="1:20" x14ac:dyDescent="0.35">
      <c r="A7" s="1" t="str">
        <f t="shared" si="0"/>
        <v/>
      </c>
      <c r="B7" s="1" t="str">
        <f t="shared" si="1"/>
        <v/>
      </c>
      <c r="C7" s="1" t="str">
        <f t="shared" si="2"/>
        <v/>
      </c>
      <c r="D7" s="1" t="str">
        <f t="shared" si="3"/>
        <v/>
      </c>
      <c r="E7" s="1" t="str">
        <f t="shared" si="4"/>
        <v/>
      </c>
      <c r="F7" s="1" t="str">
        <f t="shared" si="5"/>
        <v/>
      </c>
      <c r="G7" s="199" t="str">
        <f>IF(Paramétrage!I452&lt;&gt;0,Paramétrage!G452,"")</f>
        <v/>
      </c>
      <c r="H7" s="2" t="str">
        <f>IF(Paramétrage!I452&lt;&gt;0,Paramétrage!H452,"")</f>
        <v/>
      </c>
      <c r="I7" s="2" t="str">
        <f t="shared" si="6"/>
        <v/>
      </c>
      <c r="J7" s="2" t="str">
        <f>IF(Paramétrage!I452&lt;&gt;0,Paramétrage!I452,"")</f>
        <v/>
      </c>
      <c r="K7" s="2" t="str">
        <f>IF(Paramétrage!J452&lt;&gt;0,Paramétrage!J452,"")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IF(Paramétrage!I452&lt;&gt;0,Paramétrage!K452,"")</f>
        <v/>
      </c>
      <c r="P7" s="9">
        <f>IF(Paramétrage!I452,I7-I6,0)</f>
        <v>0</v>
      </c>
      <c r="R7" t="str">
        <f t="shared" si="10"/>
        <v/>
      </c>
    </row>
    <row r="8" spans="1:20" x14ac:dyDescent="0.35">
      <c r="A8" s="1" t="str">
        <f t="shared" si="0"/>
        <v/>
      </c>
      <c r="B8" s="1" t="str">
        <f t="shared" si="1"/>
        <v/>
      </c>
      <c r="C8" s="1" t="str">
        <f t="shared" si="2"/>
        <v/>
      </c>
      <c r="D8" s="1" t="str">
        <f t="shared" si="3"/>
        <v/>
      </c>
      <c r="E8" s="1" t="str">
        <f t="shared" si="4"/>
        <v/>
      </c>
      <c r="F8" s="1" t="str">
        <f t="shared" si="5"/>
        <v/>
      </c>
      <c r="G8" s="199" t="str">
        <f>IF(Paramétrage!I453&lt;&gt;0,Paramétrage!G453,"")</f>
        <v/>
      </c>
      <c r="H8" s="2" t="str">
        <f>IF(Paramétrage!I453&lt;&gt;0,Paramétrage!H453,"")</f>
        <v/>
      </c>
      <c r="I8" s="2" t="str">
        <f t="shared" si="6"/>
        <v/>
      </c>
      <c r="J8" s="2" t="str">
        <f>IF(Paramétrage!I453&lt;&gt;0,Paramétrage!I453,"")</f>
        <v/>
      </c>
      <c r="K8" s="2" t="str">
        <f>IF(Paramétrage!J453&lt;&gt;0,Paramétrage!J453,"")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IF(Paramétrage!I453&lt;&gt;0,Paramétrage!K453,"")</f>
        <v/>
      </c>
      <c r="P8" s="9">
        <f>IF(Paramétrage!I453,I8-I7,0)</f>
        <v>0</v>
      </c>
      <c r="R8" t="str">
        <f t="shared" si="10"/>
        <v/>
      </c>
    </row>
    <row r="9" spans="1:20" x14ac:dyDescent="0.35">
      <c r="A9" s="1" t="str">
        <f t="shared" si="0"/>
        <v/>
      </c>
      <c r="B9" s="1" t="str">
        <f t="shared" si="1"/>
        <v/>
      </c>
      <c r="C9" s="1" t="str">
        <f t="shared" si="2"/>
        <v/>
      </c>
      <c r="D9" s="1" t="str">
        <f t="shared" si="3"/>
        <v/>
      </c>
      <c r="E9" s="1" t="str">
        <f t="shared" si="4"/>
        <v/>
      </c>
      <c r="F9" s="1" t="str">
        <f t="shared" si="5"/>
        <v/>
      </c>
      <c r="G9" s="199" t="str">
        <f>IF(Paramétrage!I454&lt;&gt;0,Paramétrage!G454,"")</f>
        <v/>
      </c>
      <c r="H9" s="2" t="str">
        <f>IF(Paramétrage!I454&lt;&gt;0,Paramétrage!H454,"")</f>
        <v/>
      </c>
      <c r="I9" s="2" t="str">
        <f t="shared" si="6"/>
        <v/>
      </c>
      <c r="J9" s="2" t="str">
        <f>IF(Paramétrage!I454&lt;&gt;0,Paramétrage!I454,"")</f>
        <v/>
      </c>
      <c r="K9" s="2" t="str">
        <f>IF(Paramétrage!J454&lt;&gt;0,Paramétrage!J454,"")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IF(Paramétrage!I454&lt;&gt;0,Paramétrage!K454,"")</f>
        <v/>
      </c>
      <c r="P9" s="9">
        <f>IF(Paramétrage!I454,I9-I8,0)</f>
        <v>0</v>
      </c>
      <c r="R9" t="str">
        <f t="shared" si="10"/>
        <v/>
      </c>
    </row>
    <row r="10" spans="1:20" x14ac:dyDescent="0.35">
      <c r="A10" s="1" t="str">
        <f t="shared" si="0"/>
        <v/>
      </c>
      <c r="B10" s="1" t="str">
        <f t="shared" si="1"/>
        <v/>
      </c>
      <c r="C10" s="1" t="str">
        <f t="shared" si="2"/>
        <v/>
      </c>
      <c r="D10" s="1" t="str">
        <f t="shared" si="3"/>
        <v/>
      </c>
      <c r="E10" s="1" t="str">
        <f t="shared" si="4"/>
        <v/>
      </c>
      <c r="F10" s="1" t="str">
        <f t="shared" si="5"/>
        <v/>
      </c>
      <c r="G10" s="199" t="str">
        <f>IF(Paramétrage!I455&lt;&gt;0,Paramétrage!G455,"")</f>
        <v/>
      </c>
      <c r="H10" s="2" t="str">
        <f>IF(Paramétrage!I455&lt;&gt;0,Paramétrage!H455,"")</f>
        <v/>
      </c>
      <c r="I10" s="2" t="str">
        <f t="shared" si="6"/>
        <v/>
      </c>
      <c r="J10" s="2" t="str">
        <f>IF(Paramétrage!I455&lt;&gt;0,Paramétrage!I455,"")</f>
        <v/>
      </c>
      <c r="K10" s="2" t="str">
        <f>IF(Paramétrage!J455&lt;&gt;0,Paramétrage!J455,"")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IF(Paramétrage!I455&lt;&gt;0,Paramétrage!K455,"")</f>
        <v/>
      </c>
      <c r="P10" s="9">
        <f>IF(Paramétrage!I455,I10-I9,0)</f>
        <v>0</v>
      </c>
      <c r="R10" t="str">
        <f t="shared" si="10"/>
        <v/>
      </c>
    </row>
    <row r="11" spans="1:20" x14ac:dyDescent="0.35">
      <c r="A11" s="1" t="str">
        <f t="shared" si="0"/>
        <v/>
      </c>
      <c r="B11" s="1" t="str">
        <f t="shared" si="1"/>
        <v/>
      </c>
      <c r="C11" s="1" t="str">
        <f t="shared" si="2"/>
        <v/>
      </c>
      <c r="D11" s="1" t="str">
        <f t="shared" si="3"/>
        <v/>
      </c>
      <c r="E11" s="1" t="str">
        <f t="shared" si="4"/>
        <v/>
      </c>
      <c r="F11" s="1" t="str">
        <f t="shared" si="5"/>
        <v/>
      </c>
      <c r="G11" s="199" t="str">
        <f>IF(Paramétrage!I456&lt;&gt;0,Paramétrage!G456,"")</f>
        <v/>
      </c>
      <c r="H11" s="2" t="str">
        <f>IF(Paramétrage!I456&lt;&gt;0,Paramétrage!H456,"")</f>
        <v/>
      </c>
      <c r="I11" s="2" t="str">
        <f t="shared" si="6"/>
        <v/>
      </c>
      <c r="J11" s="2" t="str">
        <f>IF(Paramétrage!I456&lt;&gt;0,Paramétrage!I456,"")</f>
        <v/>
      </c>
      <c r="K11" s="2" t="str">
        <f>IF(Paramétrage!J456&lt;&gt;0,Paramétrage!J456,"")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IF(Paramétrage!I456&lt;&gt;0,Paramétrage!K456,"")</f>
        <v/>
      </c>
      <c r="P11" s="9">
        <f>IF(Paramétrage!I456,I11-I10,0)</f>
        <v>0</v>
      </c>
      <c r="R11" t="str">
        <f t="shared" si="10"/>
        <v/>
      </c>
    </row>
    <row r="12" spans="1:20" x14ac:dyDescent="0.35">
      <c r="A12" s="1" t="str">
        <f t="shared" si="0"/>
        <v/>
      </c>
      <c r="B12" s="1" t="str">
        <f t="shared" si="1"/>
        <v/>
      </c>
      <c r="C12" s="1" t="str">
        <f t="shared" si="2"/>
        <v/>
      </c>
      <c r="D12" s="1" t="str">
        <f t="shared" si="3"/>
        <v/>
      </c>
      <c r="E12" s="1" t="str">
        <f t="shared" si="4"/>
        <v/>
      </c>
      <c r="F12" s="1" t="str">
        <f t="shared" si="5"/>
        <v/>
      </c>
      <c r="G12" s="199" t="str">
        <f>IF(Paramétrage!I457&lt;&gt;0,Paramétrage!G457,"")</f>
        <v/>
      </c>
      <c r="H12" s="2" t="str">
        <f>IF(Paramétrage!I457&lt;&gt;0,Paramétrage!H457,"")</f>
        <v/>
      </c>
      <c r="I12" s="2" t="str">
        <f t="shared" si="6"/>
        <v/>
      </c>
      <c r="J12" s="2" t="str">
        <f>IF(Paramétrage!I457&lt;&gt;0,Paramétrage!I457,"")</f>
        <v/>
      </c>
      <c r="K12" s="2" t="str">
        <f>IF(Paramétrage!J457&lt;&gt;0,Paramétrage!J457,"")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IF(Paramétrage!I457&lt;&gt;0,Paramétrage!K457,"")</f>
        <v/>
      </c>
      <c r="P12" s="9">
        <f>IF(Paramétrage!I457,I12-I11,0)</f>
        <v>0</v>
      </c>
      <c r="R12" t="str">
        <f t="shared" si="10"/>
        <v/>
      </c>
    </row>
    <row r="13" spans="1:20" x14ac:dyDescent="0.35">
      <c r="A13" s="1" t="str">
        <f t="shared" si="0"/>
        <v/>
      </c>
      <c r="B13" s="1" t="str">
        <f t="shared" si="1"/>
        <v/>
      </c>
      <c r="C13" s="1" t="str">
        <f t="shared" si="2"/>
        <v/>
      </c>
      <c r="D13" s="1" t="str">
        <f t="shared" si="3"/>
        <v/>
      </c>
      <c r="E13" s="1" t="str">
        <f t="shared" si="4"/>
        <v/>
      </c>
      <c r="F13" s="1" t="str">
        <f t="shared" si="5"/>
        <v/>
      </c>
      <c r="G13" s="199" t="str">
        <f>IF(Paramétrage!I458&lt;&gt;0,Paramétrage!G458,"")</f>
        <v/>
      </c>
      <c r="H13" s="2" t="str">
        <f>IF(Paramétrage!I458&lt;&gt;0,Paramétrage!H458,"")</f>
        <v/>
      </c>
      <c r="I13" s="2" t="str">
        <f t="shared" si="6"/>
        <v/>
      </c>
      <c r="J13" s="2" t="str">
        <f>IF(Paramétrage!I458&lt;&gt;0,Paramétrage!I458,"")</f>
        <v/>
      </c>
      <c r="K13" s="2" t="str">
        <f>IF(Paramétrage!J458&lt;&gt;0,Paramétrage!J458,"")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IF(Paramétrage!I458&lt;&gt;0,Paramétrage!K458,"")</f>
        <v/>
      </c>
      <c r="P13" s="9">
        <f>IF(Paramétrage!I458,I13-I12,0)</f>
        <v>0</v>
      </c>
      <c r="R13" t="str">
        <f t="shared" si="10"/>
        <v/>
      </c>
    </row>
    <row r="14" spans="1:20" x14ac:dyDescent="0.35">
      <c r="A14" s="1" t="str">
        <f t="shared" si="0"/>
        <v/>
      </c>
      <c r="B14" s="1" t="str">
        <f t="shared" si="1"/>
        <v/>
      </c>
      <c r="C14" s="1" t="str">
        <f t="shared" si="2"/>
        <v/>
      </c>
      <c r="D14" s="1" t="str">
        <f t="shared" si="3"/>
        <v/>
      </c>
      <c r="E14" s="1" t="str">
        <f t="shared" si="4"/>
        <v/>
      </c>
      <c r="F14" s="1" t="str">
        <f t="shared" si="5"/>
        <v/>
      </c>
      <c r="G14" s="199" t="str">
        <f>IF(Paramétrage!I459&lt;&gt;0,Paramétrage!G459,"")</f>
        <v/>
      </c>
      <c r="H14" s="2" t="str">
        <f>IF(Paramétrage!I459&lt;&gt;0,Paramétrage!H459,"")</f>
        <v/>
      </c>
      <c r="I14" s="2" t="str">
        <f t="shared" si="6"/>
        <v/>
      </c>
      <c r="J14" s="2" t="str">
        <f>IF(Paramétrage!I459&lt;&gt;0,Paramétrage!I459,"")</f>
        <v/>
      </c>
      <c r="K14" s="2" t="str">
        <f>IF(Paramétrage!J459&lt;&gt;0,Paramétrage!J459,"")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IF(Paramétrage!I459&lt;&gt;0,Paramétrage!K459,"")</f>
        <v/>
      </c>
      <c r="P14" s="9">
        <f>IF(Paramétrage!I459,I14-I13,0)</f>
        <v>0</v>
      </c>
      <c r="R14" t="str">
        <f t="shared" si="10"/>
        <v/>
      </c>
    </row>
    <row r="15" spans="1:20" x14ac:dyDescent="0.35">
      <c r="A15" s="1" t="str">
        <f t="shared" si="0"/>
        <v/>
      </c>
      <c r="B15" s="1" t="str">
        <f t="shared" si="1"/>
        <v/>
      </c>
      <c r="C15" s="1" t="str">
        <f t="shared" si="2"/>
        <v/>
      </c>
      <c r="D15" s="1" t="str">
        <f t="shared" si="3"/>
        <v/>
      </c>
      <c r="E15" s="1" t="str">
        <f t="shared" si="4"/>
        <v/>
      </c>
      <c r="F15" s="1" t="str">
        <f t="shared" si="5"/>
        <v/>
      </c>
      <c r="G15" s="199" t="str">
        <f>IF(Paramétrage!I460&lt;&gt;0,Paramétrage!G460,"")</f>
        <v/>
      </c>
      <c r="H15" s="2" t="str">
        <f>IF(Paramétrage!I460&lt;&gt;0,Paramétrage!H460,"")</f>
        <v/>
      </c>
      <c r="I15" s="2" t="str">
        <f t="shared" si="6"/>
        <v/>
      </c>
      <c r="J15" s="2" t="str">
        <f>IF(Paramétrage!I460&lt;&gt;0,Paramétrage!I460,"")</f>
        <v/>
      </c>
      <c r="K15" s="2" t="str">
        <f>IF(Paramétrage!J460&lt;&gt;0,Paramétrage!J460,"")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IF(Paramétrage!I460&lt;&gt;0,Paramétrage!K460,"")</f>
        <v/>
      </c>
      <c r="P15" s="9">
        <f>IF(Paramétrage!I460,I15-I14,0)</f>
        <v>0</v>
      </c>
      <c r="R15" t="str">
        <f t="shared" si="10"/>
        <v/>
      </c>
    </row>
    <row r="16" spans="1:20" x14ac:dyDescent="0.35">
      <c r="A16" s="1" t="str">
        <f t="shared" si="0"/>
        <v/>
      </c>
      <c r="B16" s="1" t="str">
        <f t="shared" si="1"/>
        <v/>
      </c>
      <c r="C16" s="1" t="str">
        <f t="shared" si="2"/>
        <v/>
      </c>
      <c r="D16" s="1" t="str">
        <f t="shared" si="3"/>
        <v/>
      </c>
      <c r="E16" s="1" t="str">
        <f t="shared" si="4"/>
        <v/>
      </c>
      <c r="F16" s="1" t="str">
        <f t="shared" si="5"/>
        <v/>
      </c>
      <c r="G16" s="199" t="str">
        <f>IF(Paramétrage!I461&lt;&gt;0,Paramétrage!G461,"")</f>
        <v/>
      </c>
      <c r="H16" s="2" t="str">
        <f>IF(Paramétrage!I461&lt;&gt;0,Paramétrage!H461,"")</f>
        <v/>
      </c>
      <c r="I16" s="2" t="str">
        <f t="shared" si="6"/>
        <v/>
      </c>
      <c r="J16" s="2" t="str">
        <f>IF(Paramétrage!I461&lt;&gt;0,Paramétrage!I461,"")</f>
        <v/>
      </c>
      <c r="K16" s="2" t="str">
        <f>IF(Paramétrage!J461&lt;&gt;0,Paramétrage!J461,"")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IF(Paramétrage!I461&lt;&gt;0,Paramétrage!K461,"")</f>
        <v/>
      </c>
      <c r="P16" s="9">
        <f>IF(Paramétrage!I461,I16-I15,0)</f>
        <v>0</v>
      </c>
      <c r="R16" t="str">
        <f t="shared" si="10"/>
        <v/>
      </c>
    </row>
    <row r="17" spans="1:20" x14ac:dyDescent="0.35">
      <c r="A17" s="1" t="str">
        <f t="shared" si="0"/>
        <v/>
      </c>
      <c r="B17" s="1" t="str">
        <f t="shared" si="1"/>
        <v/>
      </c>
      <c r="C17" s="1" t="str">
        <f t="shared" si="2"/>
        <v/>
      </c>
      <c r="D17" s="1" t="str">
        <f t="shared" si="3"/>
        <v/>
      </c>
      <c r="E17" s="1" t="str">
        <f t="shared" si="4"/>
        <v/>
      </c>
      <c r="F17" s="1" t="str">
        <f t="shared" si="5"/>
        <v/>
      </c>
      <c r="G17" s="199" t="str">
        <f>IF(Paramétrage!I462&lt;&gt;0,Paramétrage!G462,"")</f>
        <v/>
      </c>
      <c r="H17" s="2" t="str">
        <f>IF(Paramétrage!I462&lt;&gt;0,Paramétrage!H462,"")</f>
        <v/>
      </c>
      <c r="I17" s="2" t="str">
        <f t="shared" si="6"/>
        <v/>
      </c>
      <c r="J17" s="2" t="str">
        <f>IF(Paramétrage!I462&lt;&gt;0,Paramétrage!I462,"")</f>
        <v/>
      </c>
      <c r="K17" s="2" t="str">
        <f>IF(Paramétrage!J462&lt;&gt;0,Paramétrage!J462,"")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IF(Paramétrage!I462&lt;&gt;0,Paramétrage!K462,"")</f>
        <v/>
      </c>
      <c r="P17" s="9">
        <f>IF(Paramétrage!I462,I17-I16,0)</f>
        <v>0</v>
      </c>
      <c r="R17" t="str">
        <f t="shared" si="10"/>
        <v/>
      </c>
    </row>
    <row r="18" spans="1:20" x14ac:dyDescent="0.35">
      <c r="A18" s="1" t="str">
        <f t="shared" si="0"/>
        <v/>
      </c>
      <c r="B18" s="1" t="str">
        <f t="shared" si="1"/>
        <v/>
      </c>
      <c r="C18" s="1" t="str">
        <f t="shared" si="2"/>
        <v/>
      </c>
      <c r="D18" s="1" t="str">
        <f t="shared" si="3"/>
        <v/>
      </c>
      <c r="E18" s="1" t="str">
        <f t="shared" si="4"/>
        <v/>
      </c>
      <c r="F18" s="1" t="str">
        <f t="shared" si="5"/>
        <v/>
      </c>
      <c r="G18" s="199" t="str">
        <f>IF(Paramétrage!I463&lt;&gt;0,Paramétrage!G463,"")</f>
        <v/>
      </c>
      <c r="H18" s="2" t="str">
        <f>IF(Paramétrage!I463&lt;&gt;0,Paramétrage!H463,"")</f>
        <v/>
      </c>
      <c r="I18" s="2" t="str">
        <f t="shared" si="6"/>
        <v/>
      </c>
      <c r="J18" s="2" t="str">
        <f>IF(Paramétrage!I463&lt;&gt;0,Paramétrage!I463,"")</f>
        <v/>
      </c>
      <c r="K18" s="2" t="str">
        <f>IF(Paramétrage!J463&lt;&gt;0,Paramétrage!J463,"")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IF(Paramétrage!I463&lt;&gt;0,Paramétrage!K463,"")</f>
        <v/>
      </c>
      <c r="P18" s="9">
        <f>IF(Paramétrage!I463,I18-I17,0)</f>
        <v>0</v>
      </c>
      <c r="R18" t="str">
        <f t="shared" si="10"/>
        <v/>
      </c>
    </row>
    <row r="19" spans="1:20" x14ac:dyDescent="0.35">
      <c r="A19" s="1" t="str">
        <f t="shared" si="0"/>
        <v/>
      </c>
      <c r="B19" s="1" t="str">
        <f t="shared" si="1"/>
        <v/>
      </c>
      <c r="C19" s="1" t="str">
        <f t="shared" si="2"/>
        <v/>
      </c>
      <c r="D19" s="1" t="str">
        <f t="shared" si="3"/>
        <v/>
      </c>
      <c r="E19" s="1" t="str">
        <f t="shared" si="4"/>
        <v/>
      </c>
      <c r="F19" s="1" t="str">
        <f t="shared" si="5"/>
        <v/>
      </c>
      <c r="G19" s="199" t="str">
        <f>IF(Paramétrage!I464&lt;&gt;0,Paramétrage!G464,"")</f>
        <v/>
      </c>
      <c r="H19" s="2" t="str">
        <f>IF(Paramétrage!I464&lt;&gt;0,Paramétrage!H464,"")</f>
        <v/>
      </c>
      <c r="I19" s="2" t="str">
        <f t="shared" si="6"/>
        <v/>
      </c>
      <c r="J19" s="2" t="str">
        <f>IF(Paramétrage!I464&lt;&gt;0,Paramétrage!I464,"")</f>
        <v/>
      </c>
      <c r="K19" s="2" t="str">
        <f>IF(Paramétrage!J464&lt;&gt;0,Paramétrage!J464,"")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IF(Paramétrage!I464&lt;&gt;0,Paramétrage!K464,"")</f>
        <v/>
      </c>
      <c r="P19" s="9">
        <f>IF(Paramétrage!I464,I19-I18,0)</f>
        <v>0</v>
      </c>
      <c r="R19" t="str">
        <f t="shared" si="10"/>
        <v/>
      </c>
    </row>
    <row r="20" spans="1:20" x14ac:dyDescent="0.35">
      <c r="A20" s="1" t="str">
        <f t="shared" si="0"/>
        <v/>
      </c>
      <c r="B20" s="1" t="str">
        <f t="shared" si="1"/>
        <v/>
      </c>
      <c r="C20" s="1" t="str">
        <f t="shared" si="2"/>
        <v/>
      </c>
      <c r="D20" s="1" t="str">
        <f t="shared" si="3"/>
        <v/>
      </c>
      <c r="E20" s="1" t="str">
        <f t="shared" si="4"/>
        <v/>
      </c>
      <c r="F20" s="1" t="str">
        <f t="shared" si="5"/>
        <v/>
      </c>
      <c r="G20" s="199" t="str">
        <f>IF(Paramétrage!I465&lt;&gt;0,Paramétrage!G465,"")</f>
        <v/>
      </c>
      <c r="H20" s="2" t="str">
        <f>IF(Paramétrage!I465&lt;&gt;0,Paramétrage!H465,"")</f>
        <v/>
      </c>
      <c r="I20" s="2" t="str">
        <f t="shared" si="6"/>
        <v/>
      </c>
      <c r="J20" s="2" t="str">
        <f>IF(Paramétrage!I465&lt;&gt;0,Paramétrage!I465,"")</f>
        <v/>
      </c>
      <c r="K20" s="2" t="str">
        <f>IF(Paramétrage!J465&lt;&gt;0,Paramétrage!J465,"")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IF(Paramétrage!I465&lt;&gt;0,Paramétrage!K465,"")</f>
        <v/>
      </c>
      <c r="P20" s="9">
        <f>IF(Paramétrage!I465,I20-I19,0)</f>
        <v>0</v>
      </c>
      <c r="R20" t="str">
        <f t="shared" si="10"/>
        <v/>
      </c>
    </row>
    <row r="21" spans="1:20" x14ac:dyDescent="0.35">
      <c r="A21" s="1" t="str">
        <f t="shared" si="0"/>
        <v/>
      </c>
      <c r="B21" s="1" t="str">
        <f t="shared" si="1"/>
        <v/>
      </c>
      <c r="C21" s="1" t="str">
        <f t="shared" si="2"/>
        <v/>
      </c>
      <c r="D21" s="1" t="str">
        <f t="shared" si="3"/>
        <v/>
      </c>
      <c r="E21" s="1" t="str">
        <f t="shared" si="4"/>
        <v/>
      </c>
      <c r="F21" s="1" t="str">
        <f t="shared" si="5"/>
        <v/>
      </c>
      <c r="G21" s="199" t="str">
        <f>IF(Paramétrage!I466&lt;&gt;0,Paramétrage!G466,"")</f>
        <v/>
      </c>
      <c r="H21" s="2" t="str">
        <f>IF(Paramétrage!I466&lt;&gt;0,Paramétrage!H466,"")</f>
        <v/>
      </c>
      <c r="I21" s="2" t="str">
        <f t="shared" si="6"/>
        <v/>
      </c>
      <c r="J21" s="2" t="str">
        <f>IF(Paramétrage!I466&lt;&gt;0,Paramétrage!I466,"")</f>
        <v/>
      </c>
      <c r="K21" s="2" t="str">
        <f>IF(Paramétrage!J466&lt;&gt;0,Paramétrage!J466,"")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IF(Paramétrage!I466&lt;&gt;0,Paramétrage!K466,"")</f>
        <v/>
      </c>
      <c r="P21" s="9">
        <f>IF(Paramétrage!I466,I21-I20,0)</f>
        <v>0</v>
      </c>
      <c r="R21" t="str">
        <f t="shared" si="10"/>
        <v/>
      </c>
    </row>
    <row r="22" spans="1:20" x14ac:dyDescent="0.35">
      <c r="A22" s="1" t="str">
        <f t="shared" si="0"/>
        <v/>
      </c>
      <c r="B22" s="1" t="str">
        <f t="shared" si="1"/>
        <v/>
      </c>
      <c r="C22" s="1" t="str">
        <f t="shared" si="2"/>
        <v/>
      </c>
      <c r="D22" s="1" t="str">
        <f t="shared" si="3"/>
        <v/>
      </c>
      <c r="E22" s="1" t="str">
        <f t="shared" si="4"/>
        <v/>
      </c>
      <c r="F22" s="1" t="str">
        <f t="shared" si="5"/>
        <v/>
      </c>
      <c r="G22" s="199" t="str">
        <f>IF(Paramétrage!I467&lt;&gt;0,Paramétrage!G467,"")</f>
        <v/>
      </c>
      <c r="H22" s="2" t="str">
        <f>IF(Paramétrage!I467&lt;&gt;0,Paramétrage!H467,"")</f>
        <v/>
      </c>
      <c r="I22" s="2" t="str">
        <f t="shared" si="6"/>
        <v/>
      </c>
      <c r="J22" s="2" t="str">
        <f>IF(Paramétrage!I467&lt;&gt;0,Paramétrage!I467,"")</f>
        <v/>
      </c>
      <c r="K22" s="2" t="str">
        <f>IF(Paramétrage!J467&lt;&gt;0,Paramétrage!J467,"")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IF(Paramétrage!I467&lt;&gt;0,Paramétrage!K467,"")</f>
        <v/>
      </c>
      <c r="P22" s="9">
        <f>IF(Paramétrage!I467,I22-I21,0)</f>
        <v>0</v>
      </c>
      <c r="R22" t="str">
        <f t="shared" si="10"/>
        <v/>
      </c>
    </row>
    <row r="23" spans="1:20" x14ac:dyDescent="0.35">
      <c r="A23" s="1" t="str">
        <f t="shared" si="0"/>
        <v/>
      </c>
      <c r="B23" s="1" t="str">
        <f t="shared" si="1"/>
        <v/>
      </c>
      <c r="C23" s="1" t="str">
        <f t="shared" si="2"/>
        <v/>
      </c>
      <c r="D23" s="1" t="str">
        <f t="shared" si="3"/>
        <v/>
      </c>
      <c r="E23" s="1" t="str">
        <f t="shared" si="4"/>
        <v/>
      </c>
      <c r="F23" s="1" t="str">
        <f t="shared" si="5"/>
        <v/>
      </c>
      <c r="G23" s="199" t="str">
        <f>IF(Paramétrage!I468&lt;&gt;0,Paramétrage!G468,"")</f>
        <v/>
      </c>
      <c r="H23" s="2" t="str">
        <f>IF(Paramétrage!I468&lt;&gt;0,Paramétrage!H468,"")</f>
        <v/>
      </c>
      <c r="I23" s="2" t="str">
        <f t="shared" si="6"/>
        <v/>
      </c>
      <c r="J23" s="2" t="str">
        <f>IF(Paramétrage!I468&lt;&gt;0,Paramétrage!I468,"")</f>
        <v/>
      </c>
      <c r="K23" s="2" t="str">
        <f>IF(Paramétrage!J468&lt;&gt;0,Paramétrage!J468,"")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IF(Paramétrage!I468&lt;&gt;0,Paramétrage!K468,"")</f>
        <v/>
      </c>
      <c r="P23" s="9">
        <f>IF(Paramétrage!I468,I23-I22,0)</f>
        <v>0</v>
      </c>
      <c r="R23" t="str">
        <f t="shared" si="10"/>
        <v/>
      </c>
    </row>
    <row r="24" spans="1:20" x14ac:dyDescent="0.35">
      <c r="A24" s="1" t="str">
        <f t="shared" si="0"/>
        <v/>
      </c>
      <c r="B24" s="1" t="str">
        <f t="shared" si="1"/>
        <v/>
      </c>
      <c r="C24" s="1" t="str">
        <f t="shared" si="2"/>
        <v/>
      </c>
      <c r="D24" s="1" t="str">
        <f t="shared" si="3"/>
        <v/>
      </c>
      <c r="E24" s="1" t="str">
        <f t="shared" si="4"/>
        <v/>
      </c>
      <c r="F24" s="1" t="str">
        <f t="shared" si="5"/>
        <v/>
      </c>
      <c r="G24" s="199" t="str">
        <f>IF(Paramétrage!I469&lt;&gt;0,Paramétrage!G469,"")</f>
        <v/>
      </c>
      <c r="H24" s="2" t="str">
        <f>IF(Paramétrage!I469&lt;&gt;0,Paramétrage!H469,"")</f>
        <v/>
      </c>
      <c r="I24" s="2" t="str">
        <f t="shared" si="6"/>
        <v/>
      </c>
      <c r="J24" s="2" t="str">
        <f>IF(Paramétrage!I469&lt;&gt;0,Paramétrage!I469,"")</f>
        <v/>
      </c>
      <c r="K24" s="2" t="str">
        <f>IF(Paramétrage!J469&lt;&gt;0,Paramétrage!J469,"")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IF(Paramétrage!I469&lt;&gt;0,Paramétrage!K469,"")</f>
        <v/>
      </c>
      <c r="P24" s="9">
        <f>IF(Paramétrage!I469,I24-I23,0)</f>
        <v>0</v>
      </c>
      <c r="R24" t="str">
        <f t="shared" si="10"/>
        <v/>
      </c>
    </row>
    <row r="25" spans="1:20" x14ac:dyDescent="0.35">
      <c r="A25" s="1" t="str">
        <f t="shared" si="0"/>
        <v/>
      </c>
      <c r="B25" s="1" t="str">
        <f t="shared" si="1"/>
        <v/>
      </c>
      <c r="C25" s="1" t="str">
        <f t="shared" si="2"/>
        <v/>
      </c>
      <c r="D25" s="1" t="str">
        <f t="shared" si="3"/>
        <v/>
      </c>
      <c r="E25" s="1" t="str">
        <f t="shared" si="4"/>
        <v/>
      </c>
      <c r="F25" s="1" t="str">
        <f t="shared" si="5"/>
        <v/>
      </c>
      <c r="G25" s="199" t="str">
        <f>IF(Paramétrage!I470&lt;&gt;0,Paramétrage!G470,"")</f>
        <v/>
      </c>
      <c r="H25" s="2" t="str">
        <f>IF(Paramétrage!I470&lt;&gt;0,Paramétrage!H470,"")</f>
        <v/>
      </c>
      <c r="I25" s="2" t="str">
        <f t="shared" si="6"/>
        <v/>
      </c>
      <c r="J25" s="2" t="str">
        <f>IF(Paramétrage!I470&lt;&gt;0,Paramétrage!I470,"")</f>
        <v/>
      </c>
      <c r="K25" s="2" t="str">
        <f>IF(Paramétrage!J470&lt;&gt;0,Paramétrage!J470,"")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IF(Paramétrage!I470&lt;&gt;0,Paramétrage!K470,"")</f>
        <v/>
      </c>
      <c r="P25" s="9">
        <f>IF(Paramétrage!I470,I25-I24,0)</f>
        <v>0</v>
      </c>
      <c r="R25" t="str">
        <f t="shared" si="10"/>
        <v/>
      </c>
    </row>
    <row r="26" spans="1:20" x14ac:dyDescent="0.35">
      <c r="A26" s="1" t="str">
        <f t="shared" si="0"/>
        <v/>
      </c>
      <c r="B26" s="1" t="str">
        <f t="shared" si="1"/>
        <v/>
      </c>
      <c r="C26" s="1" t="str">
        <f t="shared" si="2"/>
        <v/>
      </c>
      <c r="D26" s="1" t="str">
        <f t="shared" si="3"/>
        <v/>
      </c>
      <c r="E26" s="1" t="str">
        <f t="shared" si="4"/>
        <v/>
      </c>
      <c r="F26" s="1" t="str">
        <f t="shared" si="5"/>
        <v/>
      </c>
      <c r="G26" s="199" t="str">
        <f>IF(Paramétrage!I471&lt;&gt;0,Paramétrage!G471,"")</f>
        <v/>
      </c>
      <c r="H26" s="2" t="str">
        <f>IF(Paramétrage!I471&lt;&gt;0,Paramétrage!H471,"")</f>
        <v/>
      </c>
      <c r="I26" s="2" t="str">
        <f t="shared" si="6"/>
        <v/>
      </c>
      <c r="J26" s="2" t="str">
        <f>IF(Paramétrage!I471&lt;&gt;0,Paramétrage!I471,"")</f>
        <v/>
      </c>
      <c r="K26" s="2" t="str">
        <f>IF(Paramétrage!J471&lt;&gt;0,Paramétrage!J471,"")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IF(Paramétrage!I471&lt;&gt;0,Paramétrage!K471,"")</f>
        <v/>
      </c>
      <c r="P26" s="9">
        <f>IF(Paramétrage!I471,I26-I25,0)</f>
        <v>0</v>
      </c>
      <c r="R26" t="str">
        <f t="shared" si="10"/>
        <v/>
      </c>
    </row>
    <row r="27" spans="1:20" x14ac:dyDescent="0.35">
      <c r="A27" s="1" t="str">
        <f t="shared" si="0"/>
        <v/>
      </c>
      <c r="B27" s="1" t="str">
        <f t="shared" si="1"/>
        <v/>
      </c>
      <c r="C27" s="1" t="str">
        <f t="shared" si="2"/>
        <v/>
      </c>
      <c r="D27" s="1" t="str">
        <f t="shared" si="3"/>
        <v/>
      </c>
      <c r="E27" s="1" t="str">
        <f t="shared" si="4"/>
        <v/>
      </c>
      <c r="F27" s="1" t="str">
        <f t="shared" si="5"/>
        <v/>
      </c>
      <c r="G27" s="199" t="str">
        <f>IF(Paramétrage!I472&lt;&gt;0,Paramétrage!G472,"")</f>
        <v/>
      </c>
      <c r="H27" s="2" t="str">
        <f>IF(Paramétrage!I472&lt;&gt;0,Paramétrage!H472,"")</f>
        <v/>
      </c>
      <c r="I27" s="2" t="str">
        <f t="shared" si="6"/>
        <v/>
      </c>
      <c r="J27" s="2" t="str">
        <f>IF(Paramétrage!I472&lt;&gt;0,Paramétrage!I472,"")</f>
        <v/>
      </c>
      <c r="K27" s="2" t="str">
        <f>IF(Paramétrage!J472&lt;&gt;0,Paramétrage!J472,"")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IF(Paramétrage!I472&lt;&gt;0,Paramétrage!K472,"")</f>
        <v/>
      </c>
      <c r="P27" s="9">
        <f>IF(Paramétrage!I472,I27-I26,0)</f>
        <v>0</v>
      </c>
      <c r="R27" t="str">
        <f t="shared" si="10"/>
        <v/>
      </c>
    </row>
    <row r="28" spans="1:20" x14ac:dyDescent="0.35">
      <c r="A28" s="1" t="str">
        <f t="shared" si="0"/>
        <v/>
      </c>
      <c r="B28" s="1" t="str">
        <f t="shared" si="1"/>
        <v/>
      </c>
      <c r="C28" s="1" t="str">
        <f t="shared" si="2"/>
        <v/>
      </c>
      <c r="D28" s="1" t="str">
        <f t="shared" si="3"/>
        <v/>
      </c>
      <c r="E28" s="1" t="str">
        <f t="shared" si="4"/>
        <v/>
      </c>
      <c r="F28" s="1" t="str">
        <f t="shared" si="5"/>
        <v/>
      </c>
      <c r="G28" s="199" t="str">
        <f>IF(Paramétrage!I473&lt;&gt;0,Paramétrage!G473,"")</f>
        <v/>
      </c>
      <c r="H28" s="2" t="str">
        <f>IF(Paramétrage!I473&lt;&gt;0,Paramétrage!H473,"")</f>
        <v/>
      </c>
      <c r="I28" s="2" t="str">
        <f t="shared" si="6"/>
        <v/>
      </c>
      <c r="J28" s="2" t="str">
        <f>IF(Paramétrage!I473&lt;&gt;0,Paramétrage!I473,"")</f>
        <v/>
      </c>
      <c r="K28" s="2" t="str">
        <f>IF(Paramétrage!J473&lt;&gt;0,Paramétrage!J473,"")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IF(Paramétrage!I473&lt;&gt;0,Paramétrage!K473,"")</f>
        <v/>
      </c>
      <c r="P28" s="9">
        <f>IF(Paramétrage!I473,I28-I27,0)</f>
        <v>0</v>
      </c>
      <c r="R28" t="str">
        <f t="shared" si="10"/>
        <v/>
      </c>
    </row>
    <row r="29" spans="1:20" x14ac:dyDescent="0.35">
      <c r="A29" s="1" t="str">
        <f t="shared" si="0"/>
        <v/>
      </c>
      <c r="B29" s="1" t="str">
        <f t="shared" si="1"/>
        <v/>
      </c>
      <c r="C29" s="1" t="str">
        <f t="shared" si="2"/>
        <v/>
      </c>
      <c r="D29" s="1" t="str">
        <f t="shared" si="3"/>
        <v/>
      </c>
      <c r="E29" s="1" t="str">
        <f t="shared" si="4"/>
        <v/>
      </c>
      <c r="F29" s="1" t="str">
        <f t="shared" si="5"/>
        <v/>
      </c>
      <c r="G29" s="199" t="str">
        <f>IF(Paramétrage!I474&lt;&gt;0,Paramétrage!G474,"")</f>
        <v/>
      </c>
      <c r="H29" s="2" t="str">
        <f>IF(Paramétrage!I474&lt;&gt;0,Paramétrage!H474,"")</f>
        <v/>
      </c>
      <c r="I29" s="2" t="str">
        <f t="shared" si="6"/>
        <v/>
      </c>
      <c r="J29" s="2" t="str">
        <f>IF(Paramétrage!I474&lt;&gt;0,Paramétrage!I474,"")</f>
        <v/>
      </c>
      <c r="K29" s="2" t="str">
        <f>IF(Paramétrage!J474&lt;&gt;0,Paramétrage!J474,"")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IF(Paramétrage!I474&lt;&gt;0,Paramétrage!K474,"")</f>
        <v/>
      </c>
      <c r="P29" s="9">
        <f>IF(Paramétrage!I474,I29-I28,0)</f>
        <v>0</v>
      </c>
      <c r="R29" t="str">
        <f t="shared" si="10"/>
        <v/>
      </c>
    </row>
    <row r="30" spans="1:20" x14ac:dyDescent="0.35">
      <c r="A30" s="469"/>
      <c r="B30" s="469"/>
      <c r="C30" s="469"/>
      <c r="D30" s="469"/>
      <c r="E30" s="469"/>
      <c r="F30" s="469"/>
      <c r="G30" s="469" t="s">
        <v>558</v>
      </c>
      <c r="H30" s="469"/>
      <c r="I30" s="469"/>
      <c r="J30" s="469"/>
      <c r="K30" s="469"/>
      <c r="L30" s="469"/>
      <c r="M30" s="469"/>
      <c r="N30" s="469"/>
      <c r="O30" s="469"/>
      <c r="P30" s="9">
        <f>IF(Paramétrage!I476,#REF!-#REF!,0)</f>
        <v>0</v>
      </c>
      <c r="R30" t="e">
        <f>IF(#REF!&lt;&gt;"",ROUNDUP((#REF!/#REF!)/S$3,0),"")</f>
        <v>#REF!</v>
      </c>
    </row>
    <row r="31" spans="1:20" ht="72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336</v>
      </c>
      <c r="M31" s="106" t="s">
        <v>164</v>
      </c>
      <c r="N31" s="106" t="s">
        <v>108</v>
      </c>
      <c r="O31" s="106" t="s">
        <v>107</v>
      </c>
      <c r="P31" s="9">
        <f>IF(Paramétrage!I477,#REF!-#REF!,0)</f>
        <v>0</v>
      </c>
      <c r="Q31" s="107">
        <f>Paramétrage!D3</f>
        <v>0</v>
      </c>
      <c r="R31" s="22" t="s">
        <v>345</v>
      </c>
      <c r="S31" s="28" t="s">
        <v>346</v>
      </c>
    </row>
    <row r="32" spans="1:20" ht="72.5" x14ac:dyDescent="0.35">
      <c r="A32" s="1" t="str">
        <f>IF(J32&lt;&gt;"",I32,"")</f>
        <v/>
      </c>
      <c r="B32" s="1" t="str">
        <f>IF(J32&lt;&gt;"",1,"")</f>
        <v/>
      </c>
      <c r="C32" s="1" t="str">
        <f>IF(J32&lt;&gt;"",L32,"")</f>
        <v/>
      </c>
      <c r="D32" s="1" t="str">
        <f>IF(J32&lt;&gt;"",R32,"")</f>
        <v/>
      </c>
      <c r="E32" s="1" t="str">
        <f>IF(J32&lt;&gt;"",M32/R32,"")</f>
        <v/>
      </c>
      <c r="F32" s="1" t="str">
        <f>IF(J32&lt;&gt;"",N32/R32,"")</f>
        <v/>
      </c>
      <c r="G32" s="199" t="str">
        <f>IF(Paramétrage!N448&lt;&gt;0,Paramétrage!L448,"")</f>
        <v/>
      </c>
      <c r="H32" s="2" t="str">
        <f>IF(Paramétrage!N448&lt;&gt;0,Paramétrage!M448,"")</f>
        <v/>
      </c>
      <c r="I32" s="2" t="str">
        <f>IF(J32&lt;&gt;"",DATEDIF($Q$2,G32,"d")*1440+H32*60,"")</f>
        <v/>
      </c>
      <c r="J32" s="2" t="str">
        <f>IF(Paramétrage!N448&lt;&gt;0,Paramétrage!N448,"")</f>
        <v/>
      </c>
      <c r="K32" s="2" t="str">
        <f>IF(Paramétrage!O448&lt;&gt;0,Paramétrage!O448,"")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IF(Paramétrage!N448&lt;&gt;0,Paramétrage!P448,"")</f>
        <v/>
      </c>
      <c r="P32" s="469"/>
      <c r="Q32" s="2"/>
      <c r="R32" s="2">
        <v>5</v>
      </c>
      <c r="S32" s="2"/>
      <c r="T32" s="28" t="s">
        <v>340</v>
      </c>
    </row>
    <row r="33" spans="1:20" s="469" customFormat="1" ht="87" x14ac:dyDescent="0.35">
      <c r="A33" s="1" t="str">
        <f t="shared" ref="A33:A59" si="11">IF(J33&lt;&gt;"",I33,"")</f>
        <v/>
      </c>
      <c r="B33" s="1" t="str">
        <f t="shared" ref="B33:B59" si="12">IF(J33&lt;&gt;"",1,"")</f>
        <v/>
      </c>
      <c r="C33" s="1" t="str">
        <f t="shared" ref="C33:C59" si="13">IF(J33&lt;&gt;"",L33,"")</f>
        <v/>
      </c>
      <c r="D33" s="1" t="str">
        <f t="shared" ref="D33:D59" si="14">IF(J33&lt;&gt;"",R33,"")</f>
        <v/>
      </c>
      <c r="E33" s="1" t="str">
        <f t="shared" ref="E33:E59" si="15">IF(J33&lt;&gt;"",M33/R33,"")</f>
        <v/>
      </c>
      <c r="F33" s="1" t="str">
        <f t="shared" ref="F33:F59" si="16">IF(J33&lt;&gt;"",N33/R33,"")</f>
        <v/>
      </c>
      <c r="G33" s="199" t="str">
        <f>IF(Paramétrage!N449&lt;&gt;0,Paramétrage!L449,"")</f>
        <v/>
      </c>
      <c r="H33" s="2" t="str">
        <f>IF(Paramétrage!N449&lt;&gt;0,Paramétrage!M449,"")</f>
        <v/>
      </c>
      <c r="I33" s="2" t="str">
        <f t="shared" ref="I33:I59" si="17">IF(J33&lt;&gt;"",DATEDIF($Q$2,G33,"d")*1440+H33*60,"")</f>
        <v/>
      </c>
      <c r="J33" s="2" t="str">
        <f>IF(Paramétrage!N449&lt;&gt;0,Paramétrage!N449,"")</f>
        <v/>
      </c>
      <c r="K33" s="2" t="str">
        <f>IF(Paramétrage!O449&lt;&gt;0,Paramétrage!O449,"")</f>
        <v/>
      </c>
      <c r="L33" s="2" t="str">
        <f t="shared" ref="L33:L59" si="18">IF(J33&lt;&gt;"",ROUNDUP(J33/K33,0),"")</f>
        <v/>
      </c>
      <c r="M33" s="2" t="str">
        <f t="shared" ref="M33:M59" si="19">IF(J33&lt;&gt;"",J33/L33,"")</f>
        <v/>
      </c>
      <c r="N33" s="2" t="str">
        <f t="shared" ref="N33:N59" si="20">IF(J33&lt;&gt;"",M33/O33,"")</f>
        <v/>
      </c>
      <c r="O33" s="2" t="str">
        <f>IF(Paramétrage!N449&lt;&gt;0,Paramétrage!P449,"")</f>
        <v/>
      </c>
      <c r="P33" s="261" t="s">
        <v>168</v>
      </c>
      <c r="Q33" s="2"/>
      <c r="R33" s="2">
        <v>10</v>
      </c>
      <c r="S33" s="2"/>
      <c r="T33" s="2"/>
    </row>
    <row r="34" spans="1:20" ht="19.5" customHeight="1" x14ac:dyDescent="0.35">
      <c r="A34" s="1" t="str">
        <f t="shared" si="11"/>
        <v/>
      </c>
      <c r="B34" s="1" t="str">
        <f t="shared" si="12"/>
        <v/>
      </c>
      <c r="C34" s="1" t="str">
        <f t="shared" si="13"/>
        <v/>
      </c>
      <c r="D34" s="1" t="str">
        <f t="shared" si="14"/>
        <v/>
      </c>
      <c r="E34" s="1" t="str">
        <f t="shared" si="15"/>
        <v/>
      </c>
      <c r="F34" s="1" t="str">
        <f t="shared" si="16"/>
        <v/>
      </c>
      <c r="G34" s="199" t="str">
        <f>IF(Paramétrage!N450&lt;&gt;0,Paramétrage!L450,"")</f>
        <v/>
      </c>
      <c r="H34" s="2" t="str">
        <f>IF(Paramétrage!N450&lt;&gt;0,Paramétrage!M450,"")</f>
        <v/>
      </c>
      <c r="I34" s="2" t="str">
        <f t="shared" si="17"/>
        <v/>
      </c>
      <c r="J34" s="2" t="str">
        <f>IF(Paramétrage!N450&lt;&gt;0,Paramétrage!N450,"")</f>
        <v/>
      </c>
      <c r="K34" s="2" t="str">
        <f>IF(Paramétrage!O450&lt;&gt;0,Paramétrage!O450,"")</f>
        <v/>
      </c>
      <c r="L34" s="2" t="str">
        <f t="shared" si="18"/>
        <v/>
      </c>
      <c r="M34" s="2" t="str">
        <f t="shared" si="19"/>
        <v/>
      </c>
      <c r="N34" s="2" t="str">
        <f t="shared" si="20"/>
        <v/>
      </c>
      <c r="O34" s="2" t="str">
        <f>IF(Paramétrage!N450&lt;&gt;0,Paramétrage!P450,"")</f>
        <v/>
      </c>
      <c r="P34" s="9">
        <f>IF(Paramétrage!N448&lt;&gt;0,I32,0)</f>
        <v>0</v>
      </c>
      <c r="Q34" s="2"/>
      <c r="R34" s="2">
        <v>21</v>
      </c>
      <c r="S34" s="2"/>
      <c r="T34" s="2"/>
    </row>
    <row r="35" spans="1:20" x14ac:dyDescent="0.35">
      <c r="A35" s="1" t="str">
        <f t="shared" si="11"/>
        <v/>
      </c>
      <c r="B35" s="1" t="str">
        <f t="shared" si="12"/>
        <v/>
      </c>
      <c r="C35" s="1" t="str">
        <f t="shared" si="13"/>
        <v/>
      </c>
      <c r="D35" s="1" t="str">
        <f t="shared" si="14"/>
        <v/>
      </c>
      <c r="E35" s="1" t="str">
        <f t="shared" si="15"/>
        <v/>
      </c>
      <c r="F35" s="1" t="str">
        <f t="shared" si="16"/>
        <v/>
      </c>
      <c r="G35" s="199" t="str">
        <f>IF(Paramétrage!N451&lt;&gt;0,Paramétrage!L451,"")</f>
        <v/>
      </c>
      <c r="H35" s="2" t="str">
        <f>IF(Paramétrage!N451&lt;&gt;0,Paramétrage!M451,"")</f>
        <v/>
      </c>
      <c r="I35" s="2" t="str">
        <f t="shared" si="17"/>
        <v/>
      </c>
      <c r="J35" s="2" t="str">
        <f>IF(Paramétrage!N451&lt;&gt;0,Paramétrage!N451,"")</f>
        <v/>
      </c>
      <c r="K35" s="2" t="str">
        <f>IF(Paramétrage!O451&lt;&gt;0,Paramétrage!O451,"")</f>
        <v/>
      </c>
      <c r="L35" s="2" t="str">
        <f t="shared" si="18"/>
        <v/>
      </c>
      <c r="M35" s="2" t="str">
        <f t="shared" si="19"/>
        <v/>
      </c>
      <c r="N35" s="2" t="str">
        <f t="shared" si="20"/>
        <v/>
      </c>
      <c r="O35" s="2" t="str">
        <f>IF(Paramétrage!N451&lt;&gt;0,Paramétrage!P451,"")</f>
        <v/>
      </c>
      <c r="P35" s="9">
        <v>1440</v>
      </c>
      <c r="Q35" s="2"/>
      <c r="R35" s="2">
        <v>10</v>
      </c>
      <c r="S35" s="2"/>
      <c r="T35" s="2"/>
    </row>
    <row r="36" spans="1:20" x14ac:dyDescent="0.35">
      <c r="A36" s="1" t="str">
        <f t="shared" si="11"/>
        <v/>
      </c>
      <c r="B36" s="1" t="str">
        <f t="shared" si="12"/>
        <v/>
      </c>
      <c r="C36" s="1" t="str">
        <f t="shared" si="13"/>
        <v/>
      </c>
      <c r="D36" s="1" t="str">
        <f t="shared" si="14"/>
        <v/>
      </c>
      <c r="E36" s="1" t="str">
        <f t="shared" si="15"/>
        <v/>
      </c>
      <c r="F36" s="1" t="str">
        <f t="shared" si="16"/>
        <v/>
      </c>
      <c r="G36" s="199" t="str">
        <f>IF(Paramétrage!N452&lt;&gt;0,Paramétrage!L452,"")</f>
        <v/>
      </c>
      <c r="H36" s="2" t="str">
        <f>IF(Paramétrage!N452&lt;&gt;0,Paramétrage!M452,"")</f>
        <v/>
      </c>
      <c r="I36" s="2" t="str">
        <f t="shared" si="17"/>
        <v/>
      </c>
      <c r="J36" s="2" t="str">
        <f>IF(Paramétrage!N452&lt;&gt;0,Paramétrage!N452,"")</f>
        <v/>
      </c>
      <c r="K36" s="2" t="str">
        <f>IF(Paramétrage!O452&lt;&gt;0,Paramétrage!O452,"")</f>
        <v/>
      </c>
      <c r="L36" s="2" t="str">
        <f t="shared" si="18"/>
        <v/>
      </c>
      <c r="M36" s="2" t="str">
        <f t="shared" si="19"/>
        <v/>
      </c>
      <c r="N36" s="2" t="str">
        <f t="shared" si="20"/>
        <v/>
      </c>
      <c r="O36" s="2" t="str">
        <f>IF(Paramétrage!N452&lt;&gt;0,Paramétrage!P452,"")</f>
        <v/>
      </c>
      <c r="P36" s="9">
        <v>1440</v>
      </c>
      <c r="Q36" s="2"/>
      <c r="R36" s="2">
        <v>21</v>
      </c>
      <c r="S36" s="2"/>
      <c r="T36" s="2"/>
    </row>
    <row r="37" spans="1:20" x14ac:dyDescent="0.35">
      <c r="A37" s="1" t="str">
        <f t="shared" si="11"/>
        <v/>
      </c>
      <c r="B37" s="1" t="str">
        <f t="shared" si="12"/>
        <v/>
      </c>
      <c r="C37" s="1" t="str">
        <f t="shared" si="13"/>
        <v/>
      </c>
      <c r="D37" s="1" t="str">
        <f t="shared" si="14"/>
        <v/>
      </c>
      <c r="E37" s="1" t="str">
        <f t="shared" si="15"/>
        <v/>
      </c>
      <c r="F37" s="1" t="str">
        <f t="shared" si="16"/>
        <v/>
      </c>
      <c r="G37" s="199" t="str">
        <f>IF(Paramétrage!N453&lt;&gt;0,Paramétrage!L453,"")</f>
        <v/>
      </c>
      <c r="H37" s="2" t="str">
        <f>IF(Paramétrage!N453&lt;&gt;0,Paramétrage!M453,"")</f>
        <v/>
      </c>
      <c r="I37" s="2" t="str">
        <f t="shared" si="17"/>
        <v/>
      </c>
      <c r="J37" s="2" t="str">
        <f>IF(Paramétrage!N453&lt;&gt;0,Paramétrage!N453,"")</f>
        <v/>
      </c>
      <c r="K37" s="2" t="str">
        <f>IF(Paramétrage!O453&lt;&gt;0,Paramétrage!O453,"")</f>
        <v/>
      </c>
      <c r="L37" s="2" t="str">
        <f t="shared" si="18"/>
        <v/>
      </c>
      <c r="M37" s="2" t="str">
        <f t="shared" si="19"/>
        <v/>
      </c>
      <c r="N37" s="2" t="str">
        <f t="shared" si="20"/>
        <v/>
      </c>
      <c r="O37" s="2" t="str">
        <f>IF(Paramétrage!N453&lt;&gt;0,Paramétrage!P453,"")</f>
        <v/>
      </c>
      <c r="P37" s="9">
        <v>1440</v>
      </c>
      <c r="Q37" s="2"/>
      <c r="R37" s="2">
        <v>21</v>
      </c>
      <c r="S37" s="2"/>
      <c r="T37" s="2"/>
    </row>
    <row r="38" spans="1:20" x14ac:dyDescent="0.35">
      <c r="A38" s="1" t="str">
        <f t="shared" si="11"/>
        <v/>
      </c>
      <c r="B38" s="1" t="str">
        <f t="shared" si="12"/>
        <v/>
      </c>
      <c r="C38" s="1" t="str">
        <f t="shared" si="13"/>
        <v/>
      </c>
      <c r="D38" s="1" t="str">
        <f t="shared" si="14"/>
        <v/>
      </c>
      <c r="E38" s="1" t="str">
        <f t="shared" si="15"/>
        <v/>
      </c>
      <c r="F38" s="1" t="str">
        <f t="shared" si="16"/>
        <v/>
      </c>
      <c r="G38" s="199" t="str">
        <f>IF(Paramétrage!N454&lt;&gt;0,Paramétrage!L454,"")</f>
        <v/>
      </c>
      <c r="H38" s="2" t="str">
        <f>IF(Paramétrage!N454&lt;&gt;0,Paramétrage!M454,"")</f>
        <v/>
      </c>
      <c r="I38" s="2" t="str">
        <f t="shared" si="17"/>
        <v/>
      </c>
      <c r="J38" s="2" t="str">
        <f>IF(Paramétrage!N454&lt;&gt;0,Paramétrage!N454,"")</f>
        <v/>
      </c>
      <c r="K38" s="2" t="str">
        <f>IF(Paramétrage!O454&lt;&gt;0,Paramétrage!O454,"")</f>
        <v/>
      </c>
      <c r="L38" s="2" t="str">
        <f t="shared" si="18"/>
        <v/>
      </c>
      <c r="M38" s="2" t="str">
        <f t="shared" si="19"/>
        <v/>
      </c>
      <c r="N38" s="2" t="str">
        <f t="shared" si="20"/>
        <v/>
      </c>
      <c r="O38" s="2" t="str">
        <f>IF(Paramétrage!N454&lt;&gt;0,Paramétrage!P454,"")</f>
        <v/>
      </c>
      <c r="P38" s="9">
        <v>1440</v>
      </c>
      <c r="Q38" s="2"/>
      <c r="R38" s="2"/>
      <c r="S38" s="2"/>
      <c r="T38" s="2"/>
    </row>
    <row r="39" spans="1:20" x14ac:dyDescent="0.35">
      <c r="A39" s="1" t="str">
        <f t="shared" si="11"/>
        <v/>
      </c>
      <c r="B39" s="1" t="str">
        <f t="shared" si="12"/>
        <v/>
      </c>
      <c r="C39" s="1" t="str">
        <f t="shared" si="13"/>
        <v/>
      </c>
      <c r="D39" s="1" t="str">
        <f t="shared" si="14"/>
        <v/>
      </c>
      <c r="E39" s="1" t="str">
        <f t="shared" si="15"/>
        <v/>
      </c>
      <c r="F39" s="1" t="str">
        <f t="shared" si="16"/>
        <v/>
      </c>
      <c r="G39" s="199" t="str">
        <f>IF(Paramétrage!N455&lt;&gt;0,Paramétrage!L455,"")</f>
        <v/>
      </c>
      <c r="H39" s="2" t="str">
        <f>IF(Paramétrage!N455&lt;&gt;0,Paramétrage!M455,"")</f>
        <v/>
      </c>
      <c r="I39" s="2" t="str">
        <f t="shared" si="17"/>
        <v/>
      </c>
      <c r="J39" s="2" t="str">
        <f>IF(Paramétrage!N455&lt;&gt;0,Paramétrage!N455,"")</f>
        <v/>
      </c>
      <c r="K39" s="2" t="str">
        <f>IF(Paramétrage!O455&lt;&gt;0,Paramétrage!O455,"")</f>
        <v/>
      </c>
      <c r="L39" s="2" t="str">
        <f t="shared" si="18"/>
        <v/>
      </c>
      <c r="M39" s="2" t="str">
        <f t="shared" si="19"/>
        <v/>
      </c>
      <c r="N39" s="2" t="str">
        <f t="shared" si="20"/>
        <v/>
      </c>
      <c r="O39" s="2" t="str">
        <f>IF(Paramétrage!N455&lt;&gt;0,Paramétrage!P455,"")</f>
        <v/>
      </c>
      <c r="P39" s="9">
        <v>1440</v>
      </c>
      <c r="Q39" s="2"/>
      <c r="R39" s="2"/>
      <c r="S39" s="2"/>
      <c r="T39" s="2"/>
    </row>
    <row r="40" spans="1:20" x14ac:dyDescent="0.35">
      <c r="A40" s="1" t="str">
        <f t="shared" si="11"/>
        <v/>
      </c>
      <c r="B40" s="1" t="str">
        <f t="shared" si="12"/>
        <v/>
      </c>
      <c r="C40" s="1" t="str">
        <f t="shared" si="13"/>
        <v/>
      </c>
      <c r="D40" s="1" t="str">
        <f t="shared" si="14"/>
        <v/>
      </c>
      <c r="E40" s="1" t="str">
        <f t="shared" si="15"/>
        <v/>
      </c>
      <c r="F40" s="1" t="str">
        <f t="shared" si="16"/>
        <v/>
      </c>
      <c r="G40" s="199" t="str">
        <f>IF(Paramétrage!N456&lt;&gt;0,Paramétrage!L456,"")</f>
        <v/>
      </c>
      <c r="H40" s="2" t="str">
        <f>IF(Paramétrage!N456&lt;&gt;0,Paramétrage!M456,"")</f>
        <v/>
      </c>
      <c r="I40" s="2" t="str">
        <f t="shared" si="17"/>
        <v/>
      </c>
      <c r="J40" s="2" t="str">
        <f>IF(Paramétrage!N456&lt;&gt;0,Paramétrage!N456,"")</f>
        <v/>
      </c>
      <c r="K40" s="2" t="str">
        <f>IF(Paramétrage!O456&lt;&gt;0,Paramétrage!O456,"")</f>
        <v/>
      </c>
      <c r="L40" s="2" t="str">
        <f t="shared" si="18"/>
        <v/>
      </c>
      <c r="M40" s="2" t="str">
        <f t="shared" si="19"/>
        <v/>
      </c>
      <c r="N40" s="2" t="str">
        <f t="shared" si="20"/>
        <v/>
      </c>
      <c r="O40" s="2" t="str">
        <f>IF(Paramétrage!N456&lt;&gt;0,Paramétrage!P456,"")</f>
        <v/>
      </c>
      <c r="P40" s="9">
        <v>0</v>
      </c>
      <c r="Q40" s="2"/>
      <c r="R40" s="2"/>
      <c r="S40" s="2"/>
      <c r="T40" s="2"/>
    </row>
    <row r="41" spans="1:20" x14ac:dyDescent="0.35">
      <c r="A41" s="1" t="str">
        <f t="shared" si="11"/>
        <v/>
      </c>
      <c r="B41" s="1" t="str">
        <f t="shared" si="12"/>
        <v/>
      </c>
      <c r="C41" s="1" t="str">
        <f t="shared" si="13"/>
        <v/>
      </c>
      <c r="D41" s="1" t="str">
        <f t="shared" si="14"/>
        <v/>
      </c>
      <c r="E41" s="1" t="str">
        <f t="shared" si="15"/>
        <v/>
      </c>
      <c r="F41" s="1" t="str">
        <f t="shared" si="16"/>
        <v/>
      </c>
      <c r="G41" s="199" t="str">
        <f>IF(Paramétrage!N457&lt;&gt;0,Paramétrage!L457,"")</f>
        <v/>
      </c>
      <c r="H41" s="2" t="str">
        <f>IF(Paramétrage!N457&lt;&gt;0,Paramétrage!M457,"")</f>
        <v/>
      </c>
      <c r="I41" s="2" t="str">
        <f t="shared" si="17"/>
        <v/>
      </c>
      <c r="J41" s="2" t="str">
        <f>IF(Paramétrage!N457&lt;&gt;0,Paramétrage!N457,"")</f>
        <v/>
      </c>
      <c r="K41" s="2" t="str">
        <f>IF(Paramétrage!O457&lt;&gt;0,Paramétrage!O457,"")</f>
        <v/>
      </c>
      <c r="L41" s="2" t="str">
        <f t="shared" si="18"/>
        <v/>
      </c>
      <c r="M41" s="2" t="str">
        <f t="shared" si="19"/>
        <v/>
      </c>
      <c r="N41" s="2" t="str">
        <f t="shared" si="20"/>
        <v/>
      </c>
      <c r="O41" s="2" t="str">
        <f>IF(Paramétrage!N457&lt;&gt;0,Paramétrage!P457,"")</f>
        <v/>
      </c>
      <c r="P41" s="9">
        <v>0</v>
      </c>
      <c r="Q41" s="2"/>
      <c r="R41" s="2"/>
      <c r="S41" s="2"/>
      <c r="T41" s="2"/>
    </row>
    <row r="42" spans="1:20" x14ac:dyDescent="0.35">
      <c r="A42" s="1" t="str">
        <f t="shared" si="11"/>
        <v/>
      </c>
      <c r="B42" s="1" t="str">
        <f t="shared" si="12"/>
        <v/>
      </c>
      <c r="C42" s="1" t="str">
        <f t="shared" si="13"/>
        <v/>
      </c>
      <c r="D42" s="1" t="str">
        <f t="shared" si="14"/>
        <v/>
      </c>
      <c r="E42" s="1" t="str">
        <f t="shared" si="15"/>
        <v/>
      </c>
      <c r="F42" s="1" t="str">
        <f t="shared" si="16"/>
        <v/>
      </c>
      <c r="G42" s="199" t="str">
        <f>IF(Paramétrage!N458&lt;&gt;0,Paramétrage!L458,"")</f>
        <v/>
      </c>
      <c r="H42" s="2" t="str">
        <f>IF(Paramétrage!N458&lt;&gt;0,Paramétrage!M458,"")</f>
        <v/>
      </c>
      <c r="I42" s="2" t="str">
        <f t="shared" si="17"/>
        <v/>
      </c>
      <c r="J42" s="2" t="str">
        <f>IF(Paramétrage!N458&lt;&gt;0,Paramétrage!N458,"")</f>
        <v/>
      </c>
      <c r="K42" s="2" t="str">
        <f>IF(Paramétrage!O458&lt;&gt;0,Paramétrage!O458,"")</f>
        <v/>
      </c>
      <c r="L42" s="2" t="str">
        <f t="shared" si="18"/>
        <v/>
      </c>
      <c r="M42" s="2" t="str">
        <f t="shared" si="19"/>
        <v/>
      </c>
      <c r="N42" s="2" t="str">
        <f t="shared" si="20"/>
        <v/>
      </c>
      <c r="O42" s="2" t="str">
        <f>IF(Paramétrage!N458&lt;&gt;0,Paramétrage!P458,"")</f>
        <v/>
      </c>
      <c r="P42" s="9">
        <v>0</v>
      </c>
      <c r="Q42" s="2"/>
      <c r="R42" s="2"/>
      <c r="S42" s="2"/>
      <c r="T42" s="2"/>
    </row>
    <row r="43" spans="1:20" x14ac:dyDescent="0.35">
      <c r="A43" s="1" t="str">
        <f t="shared" si="11"/>
        <v/>
      </c>
      <c r="B43" s="1" t="str">
        <f t="shared" si="12"/>
        <v/>
      </c>
      <c r="C43" s="1" t="str">
        <f t="shared" si="13"/>
        <v/>
      </c>
      <c r="D43" s="1" t="str">
        <f t="shared" si="14"/>
        <v/>
      </c>
      <c r="E43" s="1" t="str">
        <f t="shared" si="15"/>
        <v/>
      </c>
      <c r="F43" s="1" t="str">
        <f t="shared" si="16"/>
        <v/>
      </c>
      <c r="G43" s="199" t="str">
        <f>IF(Paramétrage!N459&lt;&gt;0,Paramétrage!L459,"")</f>
        <v/>
      </c>
      <c r="H43" s="2" t="str">
        <f>IF(Paramétrage!N459&lt;&gt;0,Paramétrage!M459,"")</f>
        <v/>
      </c>
      <c r="I43" s="2" t="str">
        <f t="shared" si="17"/>
        <v/>
      </c>
      <c r="J43" s="2" t="str">
        <f>IF(Paramétrage!N459&lt;&gt;0,Paramétrage!N459,"")</f>
        <v/>
      </c>
      <c r="K43" s="2" t="str">
        <f>IF(Paramétrage!O459&lt;&gt;0,Paramétrage!O459,"")</f>
        <v/>
      </c>
      <c r="L43" s="2" t="str">
        <f t="shared" si="18"/>
        <v/>
      </c>
      <c r="M43" s="2" t="str">
        <f t="shared" si="19"/>
        <v/>
      </c>
      <c r="N43" s="2" t="str">
        <f t="shared" si="20"/>
        <v/>
      </c>
      <c r="O43" s="2" t="str">
        <f>IF(Paramétrage!N459&lt;&gt;0,Paramétrage!P459,"")</f>
        <v/>
      </c>
      <c r="P43" s="9">
        <v>0</v>
      </c>
      <c r="Q43" s="2"/>
      <c r="R43" s="2" t="s">
        <v>557</v>
      </c>
      <c r="S43" s="2"/>
      <c r="T43" s="2"/>
    </row>
    <row r="44" spans="1:20" x14ac:dyDescent="0.35">
      <c r="A44" s="1" t="str">
        <f t="shared" si="11"/>
        <v/>
      </c>
      <c r="B44" s="1" t="str">
        <f t="shared" si="12"/>
        <v/>
      </c>
      <c r="C44" s="1" t="str">
        <f t="shared" si="13"/>
        <v/>
      </c>
      <c r="D44" s="1" t="str">
        <f t="shared" si="14"/>
        <v/>
      </c>
      <c r="E44" s="1" t="str">
        <f t="shared" si="15"/>
        <v/>
      </c>
      <c r="F44" s="1" t="str">
        <f t="shared" si="16"/>
        <v/>
      </c>
      <c r="G44" s="199" t="str">
        <f>IF(Paramétrage!N460&lt;&gt;0,Paramétrage!L460,"")</f>
        <v/>
      </c>
      <c r="H44" s="2" t="str">
        <f>IF(Paramétrage!N460&lt;&gt;0,Paramétrage!M460,"")</f>
        <v/>
      </c>
      <c r="I44" s="2" t="str">
        <f t="shared" si="17"/>
        <v/>
      </c>
      <c r="J44" s="2" t="str">
        <f>IF(Paramétrage!N460&lt;&gt;0,Paramétrage!N460,"")</f>
        <v/>
      </c>
      <c r="K44" s="2" t="str">
        <f>IF(Paramétrage!O460&lt;&gt;0,Paramétrage!O460,"")</f>
        <v/>
      </c>
      <c r="L44" s="2" t="str">
        <f t="shared" si="18"/>
        <v/>
      </c>
      <c r="M44" s="2" t="str">
        <f t="shared" si="19"/>
        <v/>
      </c>
      <c r="N44" s="2" t="str">
        <f t="shared" si="20"/>
        <v/>
      </c>
      <c r="O44" s="2" t="str">
        <f>IF(Paramétrage!N460&lt;&gt;0,Paramétrage!P460,"")</f>
        <v/>
      </c>
      <c r="P44" s="9">
        <v>0</v>
      </c>
      <c r="Q44" s="2"/>
      <c r="R44" s="2" t="s">
        <v>557</v>
      </c>
      <c r="S44" s="2"/>
      <c r="T44" s="2"/>
    </row>
    <row r="45" spans="1:20" x14ac:dyDescent="0.35">
      <c r="A45" s="1" t="str">
        <f t="shared" si="11"/>
        <v/>
      </c>
      <c r="B45" s="1" t="str">
        <f t="shared" si="12"/>
        <v/>
      </c>
      <c r="C45" s="1" t="str">
        <f t="shared" si="13"/>
        <v/>
      </c>
      <c r="D45" s="1" t="str">
        <f t="shared" si="14"/>
        <v/>
      </c>
      <c r="E45" s="1" t="str">
        <f t="shared" si="15"/>
        <v/>
      </c>
      <c r="F45" s="1" t="str">
        <f t="shared" si="16"/>
        <v/>
      </c>
      <c r="G45" s="199" t="str">
        <f>IF(Paramétrage!N461&lt;&gt;0,Paramétrage!L461,"")</f>
        <v/>
      </c>
      <c r="H45" s="2" t="str">
        <f>IF(Paramétrage!N461&lt;&gt;0,Paramétrage!M461,"")</f>
        <v/>
      </c>
      <c r="I45" s="2" t="str">
        <f t="shared" si="17"/>
        <v/>
      </c>
      <c r="J45" s="2" t="str">
        <f>IF(Paramétrage!N461&lt;&gt;0,Paramétrage!N461,"")</f>
        <v/>
      </c>
      <c r="K45" s="2" t="str">
        <f>IF(Paramétrage!O461&lt;&gt;0,Paramétrage!O461,"")</f>
        <v/>
      </c>
      <c r="L45" s="2" t="str">
        <f t="shared" si="18"/>
        <v/>
      </c>
      <c r="M45" s="2" t="str">
        <f t="shared" si="19"/>
        <v/>
      </c>
      <c r="N45" s="2" t="str">
        <f t="shared" si="20"/>
        <v/>
      </c>
      <c r="O45" s="2" t="str">
        <f>IF(Paramétrage!N461&lt;&gt;0,Paramétrage!P461,"")</f>
        <v/>
      </c>
      <c r="P45" s="9">
        <v>0</v>
      </c>
      <c r="R45" t="s">
        <v>557</v>
      </c>
      <c r="T45" s="2"/>
    </row>
    <row r="46" spans="1:20" x14ac:dyDescent="0.35">
      <c r="A46" s="1" t="str">
        <f t="shared" si="11"/>
        <v/>
      </c>
      <c r="B46" s="1" t="str">
        <f t="shared" si="12"/>
        <v/>
      </c>
      <c r="C46" s="1" t="str">
        <f t="shared" si="13"/>
        <v/>
      </c>
      <c r="D46" s="1" t="str">
        <f t="shared" si="14"/>
        <v/>
      </c>
      <c r="E46" s="1" t="str">
        <f t="shared" si="15"/>
        <v/>
      </c>
      <c r="F46" s="1" t="str">
        <f t="shared" si="16"/>
        <v/>
      </c>
      <c r="G46" s="199" t="str">
        <f>IF(Paramétrage!N462&lt;&gt;0,Paramétrage!L462,"")</f>
        <v/>
      </c>
      <c r="H46" s="2" t="str">
        <f>IF(Paramétrage!N462&lt;&gt;0,Paramétrage!M462,"")</f>
        <v/>
      </c>
      <c r="I46" s="2" t="str">
        <f t="shared" si="17"/>
        <v/>
      </c>
      <c r="J46" s="2" t="str">
        <f>IF(Paramétrage!N462&lt;&gt;0,Paramétrage!N462,"")</f>
        <v/>
      </c>
      <c r="K46" s="2" t="str">
        <f>IF(Paramétrage!O462&lt;&gt;0,Paramétrage!O462,"")</f>
        <v/>
      </c>
      <c r="L46" s="2" t="str">
        <f t="shared" si="18"/>
        <v/>
      </c>
      <c r="M46" s="2" t="str">
        <f t="shared" si="19"/>
        <v/>
      </c>
      <c r="N46" s="2" t="str">
        <f t="shared" si="20"/>
        <v/>
      </c>
      <c r="O46" s="2" t="str">
        <f>IF(Paramétrage!N462&lt;&gt;0,Paramétrage!P462,"")</f>
        <v/>
      </c>
      <c r="P46" s="9">
        <v>0</v>
      </c>
      <c r="R46" t="s">
        <v>557</v>
      </c>
    </row>
    <row r="47" spans="1:20" x14ac:dyDescent="0.35">
      <c r="A47" s="1" t="str">
        <f t="shared" si="11"/>
        <v/>
      </c>
      <c r="B47" s="1" t="str">
        <f t="shared" si="12"/>
        <v/>
      </c>
      <c r="C47" s="1" t="str">
        <f t="shared" si="13"/>
        <v/>
      </c>
      <c r="D47" s="1" t="str">
        <f t="shared" si="14"/>
        <v/>
      </c>
      <c r="E47" s="1" t="str">
        <f t="shared" si="15"/>
        <v/>
      </c>
      <c r="F47" s="1" t="str">
        <f t="shared" si="16"/>
        <v/>
      </c>
      <c r="G47" s="199" t="str">
        <f>IF(Paramétrage!N463&lt;&gt;0,Paramétrage!L463,"")</f>
        <v/>
      </c>
      <c r="H47" s="2" t="str">
        <f>IF(Paramétrage!N463&lt;&gt;0,Paramétrage!M463,"")</f>
        <v/>
      </c>
      <c r="I47" s="2" t="str">
        <f t="shared" si="17"/>
        <v/>
      </c>
      <c r="J47" s="2" t="str">
        <f>IF(Paramétrage!N463&lt;&gt;0,Paramétrage!N463,"")</f>
        <v/>
      </c>
      <c r="K47" s="2" t="str">
        <f>IF(Paramétrage!O463&lt;&gt;0,Paramétrage!O463,"")</f>
        <v/>
      </c>
      <c r="L47" s="2" t="str">
        <f t="shared" si="18"/>
        <v/>
      </c>
      <c r="M47" s="2" t="str">
        <f t="shared" si="19"/>
        <v/>
      </c>
      <c r="N47" s="2" t="str">
        <f t="shared" si="20"/>
        <v/>
      </c>
      <c r="O47" s="2" t="str">
        <f>IF(Paramétrage!N463&lt;&gt;0,Paramétrage!P463,"")</f>
        <v/>
      </c>
      <c r="P47" s="9">
        <v>0</v>
      </c>
      <c r="R47" t="s">
        <v>557</v>
      </c>
    </row>
    <row r="48" spans="1:20" x14ac:dyDescent="0.35">
      <c r="A48" s="1" t="str">
        <f t="shared" si="11"/>
        <v/>
      </c>
      <c r="B48" s="1" t="str">
        <f t="shared" si="12"/>
        <v/>
      </c>
      <c r="C48" s="1" t="str">
        <f t="shared" si="13"/>
        <v/>
      </c>
      <c r="D48" s="1" t="str">
        <f t="shared" si="14"/>
        <v/>
      </c>
      <c r="E48" s="1" t="str">
        <f t="shared" si="15"/>
        <v/>
      </c>
      <c r="F48" s="1" t="str">
        <f t="shared" si="16"/>
        <v/>
      </c>
      <c r="G48" s="199" t="str">
        <f>IF(Paramétrage!N464&lt;&gt;0,Paramétrage!L464,"")</f>
        <v/>
      </c>
      <c r="H48" s="2" t="str">
        <f>IF(Paramétrage!N464&lt;&gt;0,Paramétrage!M464,"")</f>
        <v/>
      </c>
      <c r="I48" s="2" t="str">
        <f t="shared" si="17"/>
        <v/>
      </c>
      <c r="J48" s="2" t="str">
        <f>IF(Paramétrage!N464&lt;&gt;0,Paramétrage!N464,"")</f>
        <v/>
      </c>
      <c r="K48" s="2" t="str">
        <f>IF(Paramétrage!O464&lt;&gt;0,Paramétrage!O464,"")</f>
        <v/>
      </c>
      <c r="L48" s="2" t="str">
        <f t="shared" si="18"/>
        <v/>
      </c>
      <c r="M48" s="2" t="str">
        <f t="shared" si="19"/>
        <v/>
      </c>
      <c r="N48" s="2" t="str">
        <f t="shared" si="20"/>
        <v/>
      </c>
      <c r="O48" s="2" t="str">
        <f>IF(Paramétrage!N464&lt;&gt;0,Paramétrage!P464,"")</f>
        <v/>
      </c>
      <c r="P48" s="9">
        <v>0</v>
      </c>
      <c r="R48" t="s">
        <v>557</v>
      </c>
    </row>
    <row r="49" spans="1:21" x14ac:dyDescent="0.35">
      <c r="A49" s="1" t="str">
        <f t="shared" si="11"/>
        <v/>
      </c>
      <c r="B49" s="1" t="str">
        <f t="shared" si="12"/>
        <v/>
      </c>
      <c r="C49" s="1" t="str">
        <f t="shared" si="13"/>
        <v/>
      </c>
      <c r="D49" s="1" t="str">
        <f t="shared" si="14"/>
        <v/>
      </c>
      <c r="E49" s="1" t="str">
        <f t="shared" si="15"/>
        <v/>
      </c>
      <c r="F49" s="1" t="str">
        <f t="shared" si="16"/>
        <v/>
      </c>
      <c r="G49" s="199" t="str">
        <f>IF(Paramétrage!N465&lt;&gt;0,Paramétrage!L465,"")</f>
        <v/>
      </c>
      <c r="H49" s="2" t="str">
        <f>IF(Paramétrage!N465&lt;&gt;0,Paramétrage!M465,"")</f>
        <v/>
      </c>
      <c r="I49" s="2" t="str">
        <f t="shared" si="17"/>
        <v/>
      </c>
      <c r="J49" s="2" t="str">
        <f>IF(Paramétrage!N465&lt;&gt;0,Paramétrage!N465,"")</f>
        <v/>
      </c>
      <c r="K49" s="2" t="str">
        <f>IF(Paramétrage!O465&lt;&gt;0,Paramétrage!O465,"")</f>
        <v/>
      </c>
      <c r="L49" s="2" t="str">
        <f t="shared" si="18"/>
        <v/>
      </c>
      <c r="M49" s="2" t="str">
        <f t="shared" si="19"/>
        <v/>
      </c>
      <c r="N49" s="2" t="str">
        <f t="shared" si="20"/>
        <v/>
      </c>
      <c r="O49" s="2" t="str">
        <f>IF(Paramétrage!N465&lt;&gt;0,Paramétrage!P465,"")</f>
        <v/>
      </c>
      <c r="P49" s="9">
        <v>0</v>
      </c>
      <c r="R49" t="s">
        <v>557</v>
      </c>
    </row>
    <row r="50" spans="1:21" x14ac:dyDescent="0.35">
      <c r="A50" s="1" t="str">
        <f t="shared" si="11"/>
        <v/>
      </c>
      <c r="B50" s="1" t="str">
        <f t="shared" si="12"/>
        <v/>
      </c>
      <c r="C50" s="1" t="str">
        <f t="shared" si="13"/>
        <v/>
      </c>
      <c r="D50" s="1" t="str">
        <f t="shared" si="14"/>
        <v/>
      </c>
      <c r="E50" s="1" t="str">
        <f t="shared" si="15"/>
        <v/>
      </c>
      <c r="F50" s="1" t="str">
        <f t="shared" si="16"/>
        <v/>
      </c>
      <c r="G50" s="199" t="str">
        <f>IF(Paramétrage!N466&lt;&gt;0,Paramétrage!L466,"")</f>
        <v/>
      </c>
      <c r="H50" s="2" t="str">
        <f>IF(Paramétrage!N466&lt;&gt;0,Paramétrage!M466,"")</f>
        <v/>
      </c>
      <c r="I50" s="2" t="str">
        <f t="shared" si="17"/>
        <v/>
      </c>
      <c r="J50" s="2" t="str">
        <f>IF(Paramétrage!N466&lt;&gt;0,Paramétrage!N466,"")</f>
        <v/>
      </c>
      <c r="K50" s="2" t="str">
        <f>IF(Paramétrage!O466&lt;&gt;0,Paramétrage!O466,"")</f>
        <v/>
      </c>
      <c r="L50" s="2" t="str">
        <f t="shared" si="18"/>
        <v/>
      </c>
      <c r="M50" s="2" t="str">
        <f t="shared" si="19"/>
        <v/>
      </c>
      <c r="N50" s="2" t="str">
        <f t="shared" si="20"/>
        <v/>
      </c>
      <c r="O50" s="2" t="str">
        <f>IF(Paramétrage!N466&lt;&gt;0,Paramétrage!P466,"")</f>
        <v/>
      </c>
      <c r="P50" s="9">
        <v>0</v>
      </c>
      <c r="R50" t="s">
        <v>557</v>
      </c>
    </row>
    <row r="51" spans="1:21" x14ac:dyDescent="0.35">
      <c r="A51" s="1" t="str">
        <f t="shared" si="11"/>
        <v/>
      </c>
      <c r="B51" s="1" t="str">
        <f t="shared" si="12"/>
        <v/>
      </c>
      <c r="C51" s="1" t="str">
        <f t="shared" si="13"/>
        <v/>
      </c>
      <c r="D51" s="1" t="str">
        <f t="shared" si="14"/>
        <v/>
      </c>
      <c r="E51" s="1" t="str">
        <f t="shared" si="15"/>
        <v/>
      </c>
      <c r="F51" s="1" t="str">
        <f t="shared" si="16"/>
        <v/>
      </c>
      <c r="G51" s="199" t="str">
        <f>IF(Paramétrage!N467&lt;&gt;0,Paramétrage!L467,"")</f>
        <v/>
      </c>
      <c r="H51" s="2" t="str">
        <f>IF(Paramétrage!N467&lt;&gt;0,Paramétrage!M467,"")</f>
        <v/>
      </c>
      <c r="I51" s="2" t="str">
        <f t="shared" si="17"/>
        <v/>
      </c>
      <c r="J51" s="2" t="str">
        <f>IF(Paramétrage!N467&lt;&gt;0,Paramétrage!N467,"")</f>
        <v/>
      </c>
      <c r="K51" s="2" t="str">
        <f>IF(Paramétrage!O467&lt;&gt;0,Paramétrage!O467,"")</f>
        <v/>
      </c>
      <c r="L51" s="2" t="str">
        <f t="shared" si="18"/>
        <v/>
      </c>
      <c r="M51" s="2" t="str">
        <f t="shared" si="19"/>
        <v/>
      </c>
      <c r="N51" s="2" t="str">
        <f t="shared" si="20"/>
        <v/>
      </c>
      <c r="O51" s="2" t="str">
        <f>IF(Paramétrage!N467&lt;&gt;0,Paramétrage!P467,"")</f>
        <v/>
      </c>
      <c r="P51" s="9">
        <v>0</v>
      </c>
      <c r="R51" t="s">
        <v>557</v>
      </c>
    </row>
    <row r="52" spans="1:21" x14ac:dyDescent="0.35">
      <c r="A52" s="1" t="str">
        <f t="shared" si="11"/>
        <v/>
      </c>
      <c r="B52" s="1" t="str">
        <f t="shared" si="12"/>
        <v/>
      </c>
      <c r="C52" s="1" t="str">
        <f t="shared" si="13"/>
        <v/>
      </c>
      <c r="D52" s="1" t="str">
        <f t="shared" si="14"/>
        <v/>
      </c>
      <c r="E52" s="1" t="str">
        <f t="shared" si="15"/>
        <v/>
      </c>
      <c r="F52" s="1" t="str">
        <f t="shared" si="16"/>
        <v/>
      </c>
      <c r="G52" s="199" t="str">
        <f>IF(Paramétrage!N468&lt;&gt;0,Paramétrage!L468,"")</f>
        <v/>
      </c>
      <c r="H52" s="2" t="str">
        <f>IF(Paramétrage!N468&lt;&gt;0,Paramétrage!M468,"")</f>
        <v/>
      </c>
      <c r="I52" s="2" t="str">
        <f t="shared" si="17"/>
        <v/>
      </c>
      <c r="J52" s="2" t="str">
        <f>IF(Paramétrage!N468&lt;&gt;0,Paramétrage!N468,"")</f>
        <v/>
      </c>
      <c r="K52" s="2" t="str">
        <f>IF(Paramétrage!O468&lt;&gt;0,Paramétrage!O468,"")</f>
        <v/>
      </c>
      <c r="L52" s="2" t="str">
        <f t="shared" si="18"/>
        <v/>
      </c>
      <c r="M52" s="2" t="str">
        <f t="shared" si="19"/>
        <v/>
      </c>
      <c r="N52" s="2" t="str">
        <f t="shared" si="20"/>
        <v/>
      </c>
      <c r="O52" s="2" t="str">
        <f>IF(Paramétrage!N468&lt;&gt;0,Paramétrage!P468,"")</f>
        <v/>
      </c>
      <c r="P52" s="9">
        <v>0</v>
      </c>
      <c r="R52" t="s">
        <v>557</v>
      </c>
    </row>
    <row r="53" spans="1:21" x14ac:dyDescent="0.35">
      <c r="A53" s="1" t="str">
        <f t="shared" si="11"/>
        <v/>
      </c>
      <c r="B53" s="1" t="str">
        <f t="shared" si="12"/>
        <v/>
      </c>
      <c r="C53" s="1" t="str">
        <f t="shared" si="13"/>
        <v/>
      </c>
      <c r="D53" s="1" t="str">
        <f t="shared" si="14"/>
        <v/>
      </c>
      <c r="E53" s="1" t="str">
        <f t="shared" si="15"/>
        <v/>
      </c>
      <c r="F53" s="1" t="str">
        <f t="shared" si="16"/>
        <v/>
      </c>
      <c r="G53" s="199" t="str">
        <f>IF(Paramétrage!N469&lt;&gt;0,Paramétrage!L469,"")</f>
        <v/>
      </c>
      <c r="H53" s="2" t="str">
        <f>IF(Paramétrage!N469&lt;&gt;0,Paramétrage!M469,"")</f>
        <v/>
      </c>
      <c r="I53" s="2" t="str">
        <f t="shared" si="17"/>
        <v/>
      </c>
      <c r="J53" s="2" t="str">
        <f>IF(Paramétrage!N469&lt;&gt;0,Paramétrage!N469,"")</f>
        <v/>
      </c>
      <c r="K53" s="2" t="str">
        <f>IF(Paramétrage!O469&lt;&gt;0,Paramétrage!O469,"")</f>
        <v/>
      </c>
      <c r="L53" s="2" t="str">
        <f t="shared" si="18"/>
        <v/>
      </c>
      <c r="M53" s="2" t="str">
        <f t="shared" si="19"/>
        <v/>
      </c>
      <c r="N53" s="2" t="str">
        <f t="shared" si="20"/>
        <v/>
      </c>
      <c r="O53" s="2" t="str">
        <f>IF(Paramétrage!N469&lt;&gt;0,Paramétrage!P469,"")</f>
        <v/>
      </c>
      <c r="P53" s="9">
        <v>0</v>
      </c>
      <c r="R53" t="s">
        <v>557</v>
      </c>
    </row>
    <row r="54" spans="1:21" x14ac:dyDescent="0.35">
      <c r="A54" s="1" t="str">
        <f t="shared" si="11"/>
        <v/>
      </c>
      <c r="B54" s="1" t="str">
        <f t="shared" si="12"/>
        <v/>
      </c>
      <c r="C54" s="1" t="str">
        <f t="shared" si="13"/>
        <v/>
      </c>
      <c r="D54" s="1" t="str">
        <f t="shared" si="14"/>
        <v/>
      </c>
      <c r="E54" s="1" t="str">
        <f t="shared" si="15"/>
        <v/>
      </c>
      <c r="F54" s="1" t="str">
        <f t="shared" si="16"/>
        <v/>
      </c>
      <c r="G54" s="199" t="str">
        <f>IF(Paramétrage!N470&lt;&gt;0,Paramétrage!L470,"")</f>
        <v/>
      </c>
      <c r="H54" s="2" t="str">
        <f>IF(Paramétrage!N470&lt;&gt;0,Paramétrage!M470,"")</f>
        <v/>
      </c>
      <c r="I54" s="2" t="str">
        <f t="shared" si="17"/>
        <v/>
      </c>
      <c r="J54" s="2" t="str">
        <f>IF(Paramétrage!N470&lt;&gt;0,Paramétrage!N470,"")</f>
        <v/>
      </c>
      <c r="K54" s="2" t="str">
        <f>IF(Paramétrage!O470&lt;&gt;0,Paramétrage!O470,"")</f>
        <v/>
      </c>
      <c r="L54" s="2" t="str">
        <f t="shared" si="18"/>
        <v/>
      </c>
      <c r="M54" s="2" t="str">
        <f t="shared" si="19"/>
        <v/>
      </c>
      <c r="N54" s="2" t="str">
        <f t="shared" si="20"/>
        <v/>
      </c>
      <c r="O54" s="2" t="str">
        <f>IF(Paramétrage!N470&lt;&gt;0,Paramétrage!P470,"")</f>
        <v/>
      </c>
      <c r="P54" s="9">
        <v>0</v>
      </c>
      <c r="R54" t="s">
        <v>557</v>
      </c>
    </row>
    <row r="55" spans="1:21" x14ac:dyDescent="0.35">
      <c r="A55" s="1" t="str">
        <f t="shared" si="11"/>
        <v/>
      </c>
      <c r="B55" s="1" t="str">
        <f t="shared" si="12"/>
        <v/>
      </c>
      <c r="C55" s="1" t="str">
        <f t="shared" si="13"/>
        <v/>
      </c>
      <c r="D55" s="1" t="str">
        <f t="shared" si="14"/>
        <v/>
      </c>
      <c r="E55" s="1" t="str">
        <f t="shared" si="15"/>
        <v/>
      </c>
      <c r="F55" s="1" t="str">
        <f t="shared" si="16"/>
        <v/>
      </c>
      <c r="G55" s="199" t="str">
        <f>IF(Paramétrage!N471&lt;&gt;0,Paramétrage!L471,"")</f>
        <v/>
      </c>
      <c r="H55" s="2" t="str">
        <f>IF(Paramétrage!N471&lt;&gt;0,Paramétrage!M471,"")</f>
        <v/>
      </c>
      <c r="I55" s="2" t="str">
        <f t="shared" si="17"/>
        <v/>
      </c>
      <c r="J55" s="2" t="str">
        <f>IF(Paramétrage!N471&lt;&gt;0,Paramétrage!N471,"")</f>
        <v/>
      </c>
      <c r="K55" s="2" t="str">
        <f>IF(Paramétrage!O471&lt;&gt;0,Paramétrage!O471,"")</f>
        <v/>
      </c>
      <c r="L55" s="2" t="str">
        <f t="shared" si="18"/>
        <v/>
      </c>
      <c r="M55" s="2" t="str">
        <f t="shared" si="19"/>
        <v/>
      </c>
      <c r="N55" s="2" t="str">
        <f t="shared" si="20"/>
        <v/>
      </c>
      <c r="O55" s="2" t="str">
        <f>IF(Paramétrage!N471&lt;&gt;0,Paramétrage!P471,"")</f>
        <v/>
      </c>
      <c r="P55" s="9">
        <v>0</v>
      </c>
      <c r="R55" t="s">
        <v>557</v>
      </c>
    </row>
    <row r="56" spans="1:21" x14ac:dyDescent="0.35">
      <c r="A56" s="1" t="str">
        <f t="shared" si="11"/>
        <v/>
      </c>
      <c r="B56" s="1" t="str">
        <f t="shared" si="12"/>
        <v/>
      </c>
      <c r="C56" s="1" t="str">
        <f t="shared" si="13"/>
        <v/>
      </c>
      <c r="D56" s="1" t="str">
        <f t="shared" si="14"/>
        <v/>
      </c>
      <c r="E56" s="1" t="str">
        <f t="shared" si="15"/>
        <v/>
      </c>
      <c r="F56" s="1" t="str">
        <f t="shared" si="16"/>
        <v/>
      </c>
      <c r="G56" s="199" t="str">
        <f>IF(Paramétrage!N472&lt;&gt;0,Paramétrage!L472,"")</f>
        <v/>
      </c>
      <c r="H56" s="2" t="str">
        <f>IF(Paramétrage!N472&lt;&gt;0,Paramétrage!M472,"")</f>
        <v/>
      </c>
      <c r="I56" s="2" t="str">
        <f t="shared" si="17"/>
        <v/>
      </c>
      <c r="J56" s="2" t="str">
        <f>IF(Paramétrage!N472&lt;&gt;0,Paramétrage!N472,"")</f>
        <v/>
      </c>
      <c r="K56" s="2" t="str">
        <f>IF(Paramétrage!O472&lt;&gt;0,Paramétrage!O472,"")</f>
        <v/>
      </c>
      <c r="L56" s="2" t="str">
        <f t="shared" si="18"/>
        <v/>
      </c>
      <c r="M56" s="2" t="str">
        <f t="shared" si="19"/>
        <v/>
      </c>
      <c r="N56" s="2" t="str">
        <f t="shared" si="20"/>
        <v/>
      </c>
      <c r="O56" s="2" t="str">
        <f>IF(Paramétrage!N472&lt;&gt;0,Paramétrage!P472,"")</f>
        <v/>
      </c>
      <c r="P56" s="9">
        <v>0</v>
      </c>
      <c r="R56" t="s">
        <v>557</v>
      </c>
    </row>
    <row r="57" spans="1:21" x14ac:dyDescent="0.35">
      <c r="A57" s="1" t="str">
        <f t="shared" si="11"/>
        <v/>
      </c>
      <c r="B57" s="1" t="str">
        <f t="shared" si="12"/>
        <v/>
      </c>
      <c r="C57" s="1" t="str">
        <f t="shared" si="13"/>
        <v/>
      </c>
      <c r="D57" s="1" t="str">
        <f t="shared" si="14"/>
        <v/>
      </c>
      <c r="E57" s="1" t="str">
        <f t="shared" si="15"/>
        <v/>
      </c>
      <c r="F57" s="1" t="str">
        <f t="shared" si="16"/>
        <v/>
      </c>
      <c r="G57" s="199" t="str">
        <f>IF(Paramétrage!N473&lt;&gt;0,Paramétrage!L473,"")</f>
        <v/>
      </c>
      <c r="H57" s="2" t="str">
        <f>IF(Paramétrage!N473&lt;&gt;0,Paramétrage!M473,"")</f>
        <v/>
      </c>
      <c r="I57" s="2" t="str">
        <f t="shared" si="17"/>
        <v/>
      </c>
      <c r="J57" s="2" t="str">
        <f>IF(Paramétrage!N473&lt;&gt;0,Paramétrage!N473,"")</f>
        <v/>
      </c>
      <c r="K57" s="2" t="str">
        <f>IF(Paramétrage!O473&lt;&gt;0,Paramétrage!O473,"")</f>
        <v/>
      </c>
      <c r="L57" s="2" t="str">
        <f t="shared" si="18"/>
        <v/>
      </c>
      <c r="M57" s="2" t="str">
        <f t="shared" si="19"/>
        <v/>
      </c>
      <c r="N57" s="2" t="str">
        <f t="shared" si="20"/>
        <v/>
      </c>
      <c r="O57" s="2" t="str">
        <f>IF(Paramétrage!N473&lt;&gt;0,Paramétrage!P473,"")</f>
        <v/>
      </c>
      <c r="P57" s="9">
        <v>0</v>
      </c>
      <c r="R57" t="s">
        <v>557</v>
      </c>
    </row>
    <row r="58" spans="1:21" x14ac:dyDescent="0.35">
      <c r="A58" s="1" t="str">
        <f t="shared" si="11"/>
        <v/>
      </c>
      <c r="B58" s="1" t="str">
        <f t="shared" si="12"/>
        <v/>
      </c>
      <c r="C58" s="1" t="str">
        <f t="shared" si="13"/>
        <v/>
      </c>
      <c r="D58" s="1" t="str">
        <f t="shared" si="14"/>
        <v/>
      </c>
      <c r="E58" s="1" t="str">
        <f t="shared" si="15"/>
        <v/>
      </c>
      <c r="F58" s="1" t="str">
        <f t="shared" si="16"/>
        <v/>
      </c>
      <c r="G58" s="199" t="str">
        <f>IF(Paramétrage!N474&lt;&gt;0,Paramétrage!L474,"")</f>
        <v/>
      </c>
      <c r="H58" s="2" t="str">
        <f>IF(Paramétrage!N474&lt;&gt;0,Paramétrage!M474,"")</f>
        <v/>
      </c>
      <c r="I58" s="2" t="str">
        <f t="shared" si="17"/>
        <v/>
      </c>
      <c r="J58" s="2" t="str">
        <f>IF(Paramétrage!N474&lt;&gt;0,Paramétrage!N474,"")</f>
        <v/>
      </c>
      <c r="K58" s="2" t="str">
        <f>IF(Paramétrage!O474&lt;&gt;0,Paramétrage!O474,"")</f>
        <v/>
      </c>
      <c r="L58" s="2" t="str">
        <f t="shared" si="18"/>
        <v/>
      </c>
      <c r="M58" s="2" t="str">
        <f t="shared" si="19"/>
        <v/>
      </c>
      <c r="N58" s="2" t="str">
        <f t="shared" si="20"/>
        <v/>
      </c>
      <c r="O58" s="2" t="str">
        <f>IF(Paramétrage!N474&lt;&gt;0,Paramétrage!P474,"")</f>
        <v/>
      </c>
      <c r="P58" s="9">
        <v>0</v>
      </c>
      <c r="R58" t="s">
        <v>557</v>
      </c>
    </row>
    <row r="59" spans="1:21" x14ac:dyDescent="0.35">
      <c r="A59" s="1" t="str">
        <f t="shared" si="11"/>
        <v/>
      </c>
      <c r="B59" s="1" t="str">
        <f t="shared" si="12"/>
        <v/>
      </c>
      <c r="C59" s="1" t="str">
        <f t="shared" si="13"/>
        <v/>
      </c>
      <c r="D59" s="1" t="str">
        <f t="shared" si="14"/>
        <v/>
      </c>
      <c r="E59" s="1" t="str">
        <f t="shared" si="15"/>
        <v/>
      </c>
      <c r="F59" s="1" t="str">
        <f t="shared" si="16"/>
        <v/>
      </c>
      <c r="G59" s="199" t="str">
        <f>IF(Paramétrage!N475&lt;&gt;0,Paramétrage!L475,"")</f>
        <v/>
      </c>
      <c r="H59" s="2" t="str">
        <f>IF(Paramétrage!N475&lt;&gt;0,Paramétrage!M475,"")</f>
        <v/>
      </c>
      <c r="I59" s="2" t="str">
        <f t="shared" si="17"/>
        <v/>
      </c>
      <c r="J59" s="2" t="str">
        <f>IF(Paramétrage!N475&lt;&gt;0,Paramétrage!N475,"")</f>
        <v/>
      </c>
      <c r="K59" s="2" t="str">
        <f>IF(Paramétrage!O475&lt;&gt;0,Paramétrage!O475,"")</f>
        <v/>
      </c>
      <c r="L59" s="2" t="str">
        <f t="shared" si="18"/>
        <v/>
      </c>
      <c r="M59" s="2" t="str">
        <f t="shared" si="19"/>
        <v/>
      </c>
      <c r="N59" s="2" t="str">
        <f t="shared" si="20"/>
        <v/>
      </c>
      <c r="O59" s="2" t="str">
        <f>IF(Paramétrage!N475&lt;&gt;0,Paramétrage!P475,"")</f>
        <v/>
      </c>
      <c r="P59" s="9">
        <v>0</v>
      </c>
      <c r="R59" t="s">
        <v>557</v>
      </c>
    </row>
    <row r="60" spans="1:21" x14ac:dyDescent="0.35">
      <c r="A60" s="469"/>
      <c r="B60" s="469"/>
      <c r="C60" s="469"/>
      <c r="D60" s="469"/>
      <c r="E60" s="469"/>
      <c r="F60" s="469"/>
      <c r="G60" s="469" t="s">
        <v>591</v>
      </c>
      <c r="H60" s="469"/>
      <c r="I60" s="469"/>
      <c r="J60" s="469"/>
      <c r="K60" s="469"/>
      <c r="L60" s="469"/>
      <c r="M60" s="469"/>
      <c r="N60" s="469"/>
      <c r="O60" s="469"/>
      <c r="P60" s="9">
        <v>0</v>
      </c>
      <c r="R60" t="s">
        <v>557</v>
      </c>
    </row>
    <row r="61" spans="1:21" ht="72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336</v>
      </c>
      <c r="M61" s="106" t="s">
        <v>164</v>
      </c>
      <c r="N61" s="106" t="s">
        <v>108</v>
      </c>
      <c r="O61" s="106" t="s">
        <v>107</v>
      </c>
      <c r="P61" s="9">
        <v>0</v>
      </c>
      <c r="Q61" s="107">
        <f>Paramétrage!D3</f>
        <v>0</v>
      </c>
      <c r="R61" s="22" t="s">
        <v>345</v>
      </c>
      <c r="S61" s="28" t="s">
        <v>346</v>
      </c>
      <c r="T61" s="28" t="s">
        <v>340</v>
      </c>
    </row>
    <row r="62" spans="1:21" x14ac:dyDescent="0.35">
      <c r="A62" s="451" t="str">
        <f>IF(J62&lt;&gt;"",I62,"")</f>
        <v/>
      </c>
      <c r="B62" s="451" t="str">
        <f>IF(J62&lt;&gt;"",1,"")</f>
        <v/>
      </c>
      <c r="C62" s="451" t="str">
        <f>IF(J62&lt;&gt;"",L62,"")</f>
        <v/>
      </c>
      <c r="D62" s="451" t="str">
        <f>IF(J62&lt;&gt;"",R62,"")</f>
        <v/>
      </c>
      <c r="E62" s="451" t="str">
        <f>IF(J62&lt;&gt;"",M62/R62,"")</f>
        <v/>
      </c>
      <c r="F62" s="451" t="str">
        <f>IF(J62&lt;&gt;"",N62/R62,"")</f>
        <v/>
      </c>
      <c r="G62" s="199" t="str">
        <f>IF(Paramétrage!AI448&lt;&gt;0,Paramétrage!AG448,"")</f>
        <v/>
      </c>
      <c r="H62" s="2" t="str">
        <f>IF(Paramétrage!AI448&lt;&gt;0,Paramétrage!AH448,"")</f>
        <v/>
      </c>
      <c r="I62" s="2" t="str">
        <f>IF(J62&lt;&gt;"",DATEDIF($Q$2,G62,"d")*1440+H62*60,"")</f>
        <v/>
      </c>
      <c r="J62" s="2" t="str">
        <f>IF(Paramétrage!AI448&lt;&gt;0,Paramétrage!AI448,"")</f>
        <v/>
      </c>
      <c r="K62" s="2" t="str">
        <f>IF(Paramétrage!AJ448&lt;&gt;0,Paramétrage!AJ448,"")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IF(Paramétrage!AI448&lt;&gt;0,Paramétrage!AK448,"")</f>
        <v/>
      </c>
      <c r="P62" s="9">
        <v>0</v>
      </c>
      <c r="Q62" s="2"/>
      <c r="R62" s="2" t="str">
        <f>IF(J62&lt;&gt;"",ROUNDUP((J62/L62)/(MIN(S$3,T$3)),0),"")</f>
        <v/>
      </c>
      <c r="S62" s="2"/>
      <c r="T62" s="2"/>
    </row>
    <row r="63" spans="1:21" x14ac:dyDescent="0.35">
      <c r="A63" s="451" t="str">
        <f t="shared" ref="A63:A89" si="21">IF(J63&lt;&gt;"",I63,"")</f>
        <v/>
      </c>
      <c r="B63" s="451" t="str">
        <f t="shared" ref="B63:B89" si="22">IF(J63&lt;&gt;"",1,"")</f>
        <v/>
      </c>
      <c r="C63" s="451" t="str">
        <f t="shared" ref="C63:C89" si="23">IF(J63&lt;&gt;"",L63,"")</f>
        <v/>
      </c>
      <c r="D63" s="451" t="str">
        <f t="shared" ref="D63:D89" si="24">IF(J63&lt;&gt;"",R63,"")</f>
        <v/>
      </c>
      <c r="E63" s="451" t="str">
        <f t="shared" ref="E63:E89" si="25">IF(J63&lt;&gt;"",M63/R63,"")</f>
        <v/>
      </c>
      <c r="F63" s="451" t="str">
        <f t="shared" ref="F63:F89" si="26">IF(J63&lt;&gt;"",N63/R63,"")</f>
        <v/>
      </c>
      <c r="G63" s="199" t="str">
        <f>IF(Paramétrage!AI449&lt;&gt;0,Paramétrage!AG449,"")</f>
        <v/>
      </c>
      <c r="H63" s="2" t="str">
        <f>IF(Paramétrage!AI449&lt;&gt;0,Paramétrage!AH449,"")</f>
        <v/>
      </c>
      <c r="I63" s="2" t="str">
        <f t="shared" ref="I63:I89" si="27">IF(J63&lt;&gt;"",DATEDIF($Q$2,G63,"d")*1440+H63*60,"")</f>
        <v/>
      </c>
      <c r="J63" s="2" t="str">
        <f>IF(Paramétrage!AI449&lt;&gt;0,Paramétrage!AI449,"")</f>
        <v/>
      </c>
      <c r="K63" s="2" t="str">
        <f>IF(Paramétrage!AJ449&lt;&gt;0,Paramétrage!AJ449,"")</f>
        <v/>
      </c>
      <c r="L63" s="2" t="str">
        <f t="shared" ref="L63:L89" si="28">IF(J63&lt;&gt;"",ROUNDUP(J63/K63,0),"")</f>
        <v/>
      </c>
      <c r="M63" s="2" t="str">
        <f t="shared" ref="M63:M89" si="29">IF(J63&lt;&gt;"",J63/L63,"")</f>
        <v/>
      </c>
      <c r="N63" s="2" t="str">
        <f t="shared" ref="N63:N89" si="30">IF(J63&lt;&gt;"",M63/O63,"")</f>
        <v/>
      </c>
      <c r="O63" s="2" t="str">
        <f>IF(Paramétrage!AI449&lt;&gt;0,Paramétrage!AK449,"")</f>
        <v/>
      </c>
      <c r="P63" s="9">
        <v>0</v>
      </c>
      <c r="Q63" s="2"/>
      <c r="R63" s="2" t="str">
        <f>IF(J63&lt;&gt;"",ROUNDUP((J63/L63)/S$3,0),"")</f>
        <v/>
      </c>
      <c r="S63" s="2"/>
      <c r="T63" s="2"/>
    </row>
    <row r="64" spans="1:21" x14ac:dyDescent="0.35">
      <c r="A64" s="451" t="str">
        <f t="shared" si="21"/>
        <v/>
      </c>
      <c r="B64" s="451" t="str">
        <f t="shared" si="22"/>
        <v/>
      </c>
      <c r="C64" s="451" t="str">
        <f t="shared" si="23"/>
        <v/>
      </c>
      <c r="D64" s="451" t="str">
        <f t="shared" si="24"/>
        <v/>
      </c>
      <c r="E64" s="451" t="str">
        <f t="shared" si="25"/>
        <v/>
      </c>
      <c r="F64" s="451" t="str">
        <f t="shared" si="26"/>
        <v/>
      </c>
      <c r="G64" s="199" t="str">
        <f>IF(Paramétrage!AI450&lt;&gt;0,Paramétrage!AG450,"")</f>
        <v/>
      </c>
      <c r="H64" s="2" t="str">
        <f>IF(Paramétrage!AI450&lt;&gt;0,Paramétrage!AH450,"")</f>
        <v/>
      </c>
      <c r="I64" s="2" t="str">
        <f t="shared" si="27"/>
        <v/>
      </c>
      <c r="J64" s="2" t="str">
        <f>IF(Paramétrage!AI450&lt;&gt;0,Paramétrage!AI450,"")</f>
        <v/>
      </c>
      <c r="K64" s="2" t="str">
        <f>IF(Paramétrage!AJ450&lt;&gt;0,Paramétrage!AJ450,"")</f>
        <v/>
      </c>
      <c r="L64" s="2" t="str">
        <f t="shared" si="28"/>
        <v/>
      </c>
      <c r="M64" s="2" t="str">
        <f t="shared" si="29"/>
        <v/>
      </c>
      <c r="N64" s="2" t="str">
        <f t="shared" si="30"/>
        <v/>
      </c>
      <c r="O64" s="2" t="str">
        <f>IF(Paramétrage!AI450&lt;&gt;0,Paramétrage!AK450,"")</f>
        <v/>
      </c>
      <c r="Q64" s="2"/>
      <c r="R64" s="2" t="str">
        <f>IF(J64&lt;&gt;"",ROUNDUP((J64/L64)/S$3,0),"")</f>
        <v/>
      </c>
      <c r="S64" s="2"/>
      <c r="T64" s="2"/>
      <c r="U64" s="8"/>
    </row>
    <row r="65" spans="1:21" s="8" customFormat="1" x14ac:dyDescent="0.35">
      <c r="A65" s="451" t="str">
        <f t="shared" si="21"/>
        <v/>
      </c>
      <c r="B65" s="451" t="str">
        <f t="shared" si="22"/>
        <v/>
      </c>
      <c r="C65" s="451" t="str">
        <f t="shared" si="23"/>
        <v/>
      </c>
      <c r="D65" s="451" t="str">
        <f t="shared" si="24"/>
        <v/>
      </c>
      <c r="E65" s="451" t="str">
        <f t="shared" si="25"/>
        <v/>
      </c>
      <c r="F65" s="451" t="str">
        <f t="shared" si="26"/>
        <v/>
      </c>
      <c r="G65" s="199" t="str">
        <f>IF(Paramétrage!AI451&lt;&gt;0,Paramétrage!AG451,"")</f>
        <v/>
      </c>
      <c r="H65" s="2" t="str">
        <f>IF(Paramétrage!AI451&lt;&gt;0,Paramétrage!AH451,"")</f>
        <v/>
      </c>
      <c r="I65" s="2" t="str">
        <f t="shared" si="27"/>
        <v/>
      </c>
      <c r="J65" s="2" t="str">
        <f>IF(Paramétrage!AI451&lt;&gt;0,Paramétrage!AI451,"")</f>
        <v/>
      </c>
      <c r="K65" s="2" t="str">
        <f>IF(Paramétrage!AJ451&lt;&gt;0,Paramétrage!AJ451,"")</f>
        <v/>
      </c>
      <c r="L65" s="2" t="str">
        <f t="shared" si="28"/>
        <v/>
      </c>
      <c r="M65" s="2" t="str">
        <f t="shared" si="29"/>
        <v/>
      </c>
      <c r="N65" s="2" t="str">
        <f t="shared" si="30"/>
        <v/>
      </c>
      <c r="O65" s="2" t="str">
        <f>IF(Paramétrage!AI451&lt;&gt;0,Paramétrage!AK451,"")</f>
        <v/>
      </c>
      <c r="P65" s="9" t="s">
        <v>170</v>
      </c>
      <c r="Q65" s="200"/>
      <c r="R65" s="2" t="str">
        <f>IF(J65&lt;&gt;"",ROUNDUP((J65/L65)/S$3,0),"")</f>
        <v/>
      </c>
      <c r="S65" s="2"/>
      <c r="T65" s="2"/>
      <c r="U65"/>
    </row>
    <row r="66" spans="1:21" x14ac:dyDescent="0.35">
      <c r="A66" s="451" t="str">
        <f t="shared" si="21"/>
        <v/>
      </c>
      <c r="B66" s="451" t="str">
        <f t="shared" si="22"/>
        <v/>
      </c>
      <c r="C66" s="451" t="str">
        <f t="shared" si="23"/>
        <v/>
      </c>
      <c r="D66" s="451" t="str">
        <f t="shared" si="24"/>
        <v/>
      </c>
      <c r="E66" s="451" t="str">
        <f t="shared" si="25"/>
        <v/>
      </c>
      <c r="F66" s="451" t="str">
        <f t="shared" si="26"/>
        <v/>
      </c>
      <c r="G66" s="199" t="str">
        <f>IF(Paramétrage!AI452&lt;&gt;0,Paramétrage!AG452,"")</f>
        <v/>
      </c>
      <c r="H66" s="2" t="str">
        <f>IF(Paramétrage!AI452&lt;&gt;0,Paramétrage!AH452,"")</f>
        <v/>
      </c>
      <c r="I66" s="2" t="str">
        <f t="shared" si="27"/>
        <v/>
      </c>
      <c r="J66" s="2" t="str">
        <f>IF(Paramétrage!AI452&lt;&gt;0,Paramétrage!AI452,"")</f>
        <v/>
      </c>
      <c r="K66" s="2" t="str">
        <f>IF(Paramétrage!AJ452&lt;&gt;0,Paramétrage!AJ452,"")</f>
        <v/>
      </c>
      <c r="L66" s="2" t="str">
        <f t="shared" si="28"/>
        <v/>
      </c>
      <c r="M66" s="2" t="str">
        <f t="shared" si="29"/>
        <v/>
      </c>
      <c r="N66" s="2" t="str">
        <f t="shared" si="30"/>
        <v/>
      </c>
      <c r="O66" s="2" t="str">
        <f>IF(Paramétrage!AI452&lt;&gt;0,Paramétrage!AK452,"")</f>
        <v/>
      </c>
      <c r="P66" s="9" t="str">
        <f>IF(Paramétrage!D501&lt;&gt;0&gt;0,I64,0)</f>
        <v/>
      </c>
      <c r="Q66" s="2"/>
      <c r="R66" s="2" t="str">
        <f>IF(J66&lt;&gt;"",ROUNDUP((J66/L66)/S$3,0),"")</f>
        <v/>
      </c>
      <c r="S66" s="2"/>
      <c r="T66" s="2"/>
    </row>
    <row r="67" spans="1:21" x14ac:dyDescent="0.35">
      <c r="A67" s="451" t="str">
        <f t="shared" si="21"/>
        <v/>
      </c>
      <c r="B67" s="451" t="str">
        <f t="shared" si="22"/>
        <v/>
      </c>
      <c r="C67" s="451" t="str">
        <f t="shared" si="23"/>
        <v/>
      </c>
      <c r="D67" s="451" t="str">
        <f t="shared" si="24"/>
        <v/>
      </c>
      <c r="E67" s="451" t="str">
        <f t="shared" si="25"/>
        <v/>
      </c>
      <c r="F67" s="451" t="str">
        <f t="shared" si="26"/>
        <v/>
      </c>
      <c r="G67" s="199" t="str">
        <f>IF(Paramétrage!AI453&lt;&gt;0,Paramétrage!AG453,"")</f>
        <v/>
      </c>
      <c r="H67" s="2" t="str">
        <f>IF(Paramétrage!AI453&lt;&gt;0,Paramétrage!AH453,"")</f>
        <v/>
      </c>
      <c r="I67" s="2" t="str">
        <f t="shared" si="27"/>
        <v/>
      </c>
      <c r="J67" s="2" t="str">
        <f>IF(Paramétrage!AI453&lt;&gt;0,Paramétrage!AI453,"")</f>
        <v/>
      </c>
      <c r="K67" s="2" t="str">
        <f>IF(Paramétrage!AJ453&lt;&gt;0,Paramétrage!AJ453,"")</f>
        <v/>
      </c>
      <c r="L67" s="2" t="str">
        <f t="shared" si="28"/>
        <v/>
      </c>
      <c r="M67" s="2" t="str">
        <f t="shared" si="29"/>
        <v/>
      </c>
      <c r="N67" s="2" t="str">
        <f t="shared" si="30"/>
        <v/>
      </c>
      <c r="O67" s="2" t="str">
        <f>IF(Paramétrage!AI453&lt;&gt;0,Paramétrage!AK453,"")</f>
        <v/>
      </c>
      <c r="P67" s="9">
        <f>IF(Paramétrage!D502&lt;&gt;0,I65-I64,0)</f>
        <v>0</v>
      </c>
      <c r="Q67" s="2"/>
      <c r="R67" s="2" t="str">
        <f>IF(J67&lt;&gt;"",ROUNDUP((J67/L67)/S$3,0),"")</f>
        <v/>
      </c>
      <c r="S67" s="2"/>
      <c r="T67" s="2"/>
    </row>
    <row r="68" spans="1:21" x14ac:dyDescent="0.35">
      <c r="A68" s="451" t="str">
        <f t="shared" si="21"/>
        <v/>
      </c>
      <c r="B68" s="451" t="str">
        <f t="shared" si="22"/>
        <v/>
      </c>
      <c r="C68" s="451" t="str">
        <f t="shared" si="23"/>
        <v/>
      </c>
      <c r="D68" s="451" t="str">
        <f t="shared" si="24"/>
        <v/>
      </c>
      <c r="E68" s="451" t="str">
        <f t="shared" si="25"/>
        <v/>
      </c>
      <c r="F68" s="451" t="str">
        <f t="shared" si="26"/>
        <v/>
      </c>
      <c r="G68" s="199" t="str">
        <f>IF(Paramétrage!AI454&lt;&gt;0,Paramétrage!AG454,"")</f>
        <v/>
      </c>
      <c r="H68" s="2" t="str">
        <f>IF(Paramétrage!AI454&lt;&gt;0,Paramétrage!AH454,"")</f>
        <v/>
      </c>
      <c r="I68" s="2" t="str">
        <f t="shared" si="27"/>
        <v/>
      </c>
      <c r="J68" s="2" t="str">
        <f>IF(Paramétrage!AI454&lt;&gt;0,Paramétrage!AI454,"")</f>
        <v/>
      </c>
      <c r="K68" s="2" t="str">
        <f>IF(Paramétrage!AJ454&lt;&gt;0,Paramétrage!AJ454,"")</f>
        <v/>
      </c>
      <c r="L68" s="2" t="str">
        <f t="shared" si="28"/>
        <v/>
      </c>
      <c r="M68" s="2" t="str">
        <f t="shared" si="29"/>
        <v/>
      </c>
      <c r="N68" s="2" t="str">
        <f t="shared" si="30"/>
        <v/>
      </c>
      <c r="O68" s="2" t="str">
        <f>IF(Paramétrage!AI454&lt;&gt;0,Paramétrage!AK454,"")</f>
        <v/>
      </c>
      <c r="P68" s="9">
        <f>IF(Paramétrage!D503&lt;&gt;0,I66-I65,0)</f>
        <v>0</v>
      </c>
      <c r="Q68" s="2"/>
      <c r="R68" s="2"/>
      <c r="S68" s="2"/>
      <c r="T68" s="2"/>
    </row>
    <row r="69" spans="1:21" x14ac:dyDescent="0.35">
      <c r="A69" s="451" t="str">
        <f t="shared" si="21"/>
        <v/>
      </c>
      <c r="B69" s="451" t="str">
        <f t="shared" si="22"/>
        <v/>
      </c>
      <c r="C69" s="451" t="str">
        <f t="shared" si="23"/>
        <v/>
      </c>
      <c r="D69" s="451" t="str">
        <f t="shared" si="24"/>
        <v/>
      </c>
      <c r="E69" s="451" t="str">
        <f t="shared" si="25"/>
        <v/>
      </c>
      <c r="F69" s="451" t="str">
        <f t="shared" si="26"/>
        <v/>
      </c>
      <c r="G69" s="199" t="str">
        <f>IF(Paramétrage!AI455&lt;&gt;0,Paramétrage!AG455,"")</f>
        <v/>
      </c>
      <c r="H69" s="2" t="str">
        <f>IF(Paramétrage!AI455&lt;&gt;0,Paramétrage!AH455,"")</f>
        <v/>
      </c>
      <c r="I69" s="2" t="str">
        <f t="shared" si="27"/>
        <v/>
      </c>
      <c r="J69" s="2" t="str">
        <f>IF(Paramétrage!AI455&lt;&gt;0,Paramétrage!AI455,"")</f>
        <v/>
      </c>
      <c r="K69" s="2" t="str">
        <f>IF(Paramétrage!AJ455&lt;&gt;0,Paramétrage!AJ455,"")</f>
        <v/>
      </c>
      <c r="L69" s="2" t="str">
        <f t="shared" si="28"/>
        <v/>
      </c>
      <c r="M69" s="2" t="str">
        <f t="shared" si="29"/>
        <v/>
      </c>
      <c r="N69" s="2" t="str">
        <f t="shared" si="30"/>
        <v/>
      </c>
      <c r="O69" s="2" t="str">
        <f>IF(Paramétrage!AI455&lt;&gt;0,Paramétrage!AK455,"")</f>
        <v/>
      </c>
      <c r="P69" s="9">
        <f>IF(Paramétrage!D504&lt;&gt;0,I67-I66,0)</f>
        <v>0</v>
      </c>
      <c r="Q69" s="2"/>
      <c r="R69" s="2"/>
      <c r="S69" s="2"/>
      <c r="T69" s="2"/>
    </row>
    <row r="70" spans="1:21" x14ac:dyDescent="0.35">
      <c r="A70" s="451" t="str">
        <f t="shared" si="21"/>
        <v/>
      </c>
      <c r="B70" s="451" t="str">
        <f t="shared" si="22"/>
        <v/>
      </c>
      <c r="C70" s="451" t="str">
        <f t="shared" si="23"/>
        <v/>
      </c>
      <c r="D70" s="451" t="str">
        <f t="shared" si="24"/>
        <v/>
      </c>
      <c r="E70" s="451" t="str">
        <f t="shared" si="25"/>
        <v/>
      </c>
      <c r="F70" s="451" t="str">
        <f t="shared" si="26"/>
        <v/>
      </c>
      <c r="G70" s="199" t="str">
        <f>IF(Paramétrage!AI456&lt;&gt;0,Paramétrage!AG456,"")</f>
        <v/>
      </c>
      <c r="H70" s="2" t="str">
        <f>IF(Paramétrage!AI456&lt;&gt;0,Paramétrage!AH456,"")</f>
        <v/>
      </c>
      <c r="I70" s="2" t="str">
        <f t="shared" si="27"/>
        <v/>
      </c>
      <c r="J70" s="2" t="str">
        <f>IF(Paramétrage!AI456&lt;&gt;0,Paramétrage!AI456,"")</f>
        <v/>
      </c>
      <c r="K70" s="2" t="str">
        <f>IF(Paramétrage!AJ456&lt;&gt;0,Paramétrage!AJ456,"")</f>
        <v/>
      </c>
      <c r="L70" s="2" t="str">
        <f t="shared" si="28"/>
        <v/>
      </c>
      <c r="M70" s="2" t="str">
        <f t="shared" si="29"/>
        <v/>
      </c>
      <c r="N70" s="2" t="str">
        <f t="shared" si="30"/>
        <v/>
      </c>
      <c r="O70" s="2" t="str">
        <f>IF(Paramétrage!AI456&lt;&gt;0,Paramétrage!AK456,"")</f>
        <v/>
      </c>
      <c r="P70" s="9">
        <f>IF(Paramétrage!D505&lt;&gt;0,I68-I67,0)</f>
        <v>0</v>
      </c>
      <c r="Q70" s="2"/>
      <c r="R70" s="2"/>
      <c r="S70" s="2"/>
      <c r="T70" s="2"/>
    </row>
    <row r="71" spans="1:21" x14ac:dyDescent="0.35">
      <c r="A71" s="451" t="str">
        <f t="shared" si="21"/>
        <v/>
      </c>
      <c r="B71" s="451" t="str">
        <f t="shared" si="22"/>
        <v/>
      </c>
      <c r="C71" s="451" t="str">
        <f t="shared" si="23"/>
        <v/>
      </c>
      <c r="D71" s="451" t="str">
        <f t="shared" si="24"/>
        <v/>
      </c>
      <c r="E71" s="451" t="str">
        <f t="shared" si="25"/>
        <v/>
      </c>
      <c r="F71" s="451" t="str">
        <f t="shared" si="26"/>
        <v/>
      </c>
      <c r="G71" s="199" t="str">
        <f>IF(Paramétrage!AI457&lt;&gt;0,Paramétrage!AG457,"")</f>
        <v/>
      </c>
      <c r="H71" s="2" t="str">
        <f>IF(Paramétrage!AI457&lt;&gt;0,Paramétrage!AH457,"")</f>
        <v/>
      </c>
      <c r="I71" s="2" t="str">
        <f t="shared" si="27"/>
        <v/>
      </c>
      <c r="J71" s="2" t="str">
        <f>IF(Paramétrage!AI457&lt;&gt;0,Paramétrage!AI457,"")</f>
        <v/>
      </c>
      <c r="K71" s="2" t="str">
        <f>IF(Paramétrage!AJ457&lt;&gt;0,Paramétrage!AJ457,"")</f>
        <v/>
      </c>
      <c r="L71" s="2" t="str">
        <f t="shared" si="28"/>
        <v/>
      </c>
      <c r="M71" s="2" t="str">
        <f t="shared" si="29"/>
        <v/>
      </c>
      <c r="N71" s="2" t="str">
        <f t="shared" si="30"/>
        <v/>
      </c>
      <c r="O71" s="2" t="str">
        <f>IF(Paramétrage!AI457&lt;&gt;0,Paramétrage!AK457,"")</f>
        <v/>
      </c>
      <c r="P71" s="9">
        <f>IF(Paramétrage!D506&lt;&gt;0,I69-I68,0)</f>
        <v>0</v>
      </c>
      <c r="Q71" s="2"/>
      <c r="R71" s="2"/>
      <c r="S71" s="2"/>
      <c r="T71" s="2"/>
    </row>
    <row r="72" spans="1:21" x14ac:dyDescent="0.35">
      <c r="A72" s="451" t="str">
        <f t="shared" si="21"/>
        <v/>
      </c>
      <c r="B72" s="451" t="str">
        <f t="shared" si="22"/>
        <v/>
      </c>
      <c r="C72" s="451" t="str">
        <f t="shared" si="23"/>
        <v/>
      </c>
      <c r="D72" s="451" t="str">
        <f t="shared" si="24"/>
        <v/>
      </c>
      <c r="E72" s="451" t="str">
        <f t="shared" si="25"/>
        <v/>
      </c>
      <c r="F72" s="451" t="str">
        <f t="shared" si="26"/>
        <v/>
      </c>
      <c r="G72" s="199" t="str">
        <f>IF(Paramétrage!AI458&lt;&gt;0,Paramétrage!AG458,"")</f>
        <v/>
      </c>
      <c r="H72" s="2" t="str">
        <f>IF(Paramétrage!AI458&lt;&gt;0,Paramétrage!AH458,"")</f>
        <v/>
      </c>
      <c r="I72" s="2" t="str">
        <f t="shared" si="27"/>
        <v/>
      </c>
      <c r="J72" s="2" t="str">
        <f>IF(Paramétrage!AI458&lt;&gt;0,Paramétrage!AI458,"")</f>
        <v/>
      </c>
      <c r="K72" s="2" t="str">
        <f>IF(Paramétrage!AJ458&lt;&gt;0,Paramétrage!AJ458,"")</f>
        <v/>
      </c>
      <c r="L72" s="2" t="str">
        <f t="shared" si="28"/>
        <v/>
      </c>
      <c r="M72" s="2" t="str">
        <f t="shared" si="29"/>
        <v/>
      </c>
      <c r="N72" s="2" t="str">
        <f t="shared" si="30"/>
        <v/>
      </c>
      <c r="O72" s="2" t="str">
        <f>IF(Paramétrage!AI458&lt;&gt;0,Paramétrage!AK458,"")</f>
        <v/>
      </c>
      <c r="P72" s="9">
        <f>IF(Paramétrage!D507&lt;&gt;0,I70-I69,0)</f>
        <v>0</v>
      </c>
      <c r="Q72" s="2"/>
      <c r="R72" s="2"/>
      <c r="S72" s="2"/>
      <c r="T72" s="2"/>
    </row>
    <row r="73" spans="1:21" x14ac:dyDescent="0.35">
      <c r="A73" s="451" t="str">
        <f t="shared" si="21"/>
        <v/>
      </c>
      <c r="B73" s="451" t="str">
        <f t="shared" si="22"/>
        <v/>
      </c>
      <c r="C73" s="451" t="str">
        <f t="shared" si="23"/>
        <v/>
      </c>
      <c r="D73" s="451" t="str">
        <f t="shared" si="24"/>
        <v/>
      </c>
      <c r="E73" s="451" t="str">
        <f t="shared" si="25"/>
        <v/>
      </c>
      <c r="F73" s="451" t="str">
        <f t="shared" si="26"/>
        <v/>
      </c>
      <c r="G73" s="199" t="str">
        <f>IF(Paramétrage!AI459&lt;&gt;0,Paramétrage!AG459,"")</f>
        <v/>
      </c>
      <c r="H73" s="2" t="str">
        <f>IF(Paramétrage!AI459&lt;&gt;0,Paramétrage!AH459,"")</f>
        <v/>
      </c>
      <c r="I73" s="2" t="str">
        <f t="shared" si="27"/>
        <v/>
      </c>
      <c r="J73" s="2" t="str">
        <f>IF(Paramétrage!AI459&lt;&gt;0,Paramétrage!AI459,"")</f>
        <v/>
      </c>
      <c r="K73" s="2" t="str">
        <f>IF(Paramétrage!AJ459&lt;&gt;0,Paramétrage!AJ459,"")</f>
        <v/>
      </c>
      <c r="L73" s="2" t="str">
        <f t="shared" si="28"/>
        <v/>
      </c>
      <c r="M73" s="2" t="str">
        <f t="shared" si="29"/>
        <v/>
      </c>
      <c r="N73" s="2" t="str">
        <f t="shared" si="30"/>
        <v/>
      </c>
      <c r="O73" s="2" t="str">
        <f>IF(Paramétrage!AI459&lt;&gt;0,Paramétrage!AK459,"")</f>
        <v/>
      </c>
      <c r="P73" s="9">
        <f>IF(Paramétrage!D508&lt;&gt;0,I71-I70,0)</f>
        <v>0</v>
      </c>
      <c r="Q73" s="2"/>
    </row>
    <row r="74" spans="1:21" x14ac:dyDescent="0.35">
      <c r="A74" s="451" t="str">
        <f t="shared" si="21"/>
        <v/>
      </c>
      <c r="B74" s="451" t="str">
        <f t="shared" si="22"/>
        <v/>
      </c>
      <c r="C74" s="451" t="str">
        <f t="shared" si="23"/>
        <v/>
      </c>
      <c r="D74" s="451" t="str">
        <f t="shared" si="24"/>
        <v/>
      </c>
      <c r="E74" s="451" t="str">
        <f t="shared" si="25"/>
        <v/>
      </c>
      <c r="F74" s="451" t="str">
        <f t="shared" si="26"/>
        <v/>
      </c>
      <c r="G74" s="199" t="str">
        <f>IF(Paramétrage!AI460&lt;&gt;0,Paramétrage!AG460,"")</f>
        <v/>
      </c>
      <c r="H74" s="2" t="str">
        <f>IF(Paramétrage!AI460&lt;&gt;0,Paramétrage!AH460,"")</f>
        <v/>
      </c>
      <c r="I74" s="2" t="str">
        <f t="shared" si="27"/>
        <v/>
      </c>
      <c r="J74" s="2" t="str">
        <f>IF(Paramétrage!AI460&lt;&gt;0,Paramétrage!AI460,"")</f>
        <v/>
      </c>
      <c r="K74" s="2" t="str">
        <f>IF(Paramétrage!AJ460&lt;&gt;0,Paramétrage!AJ460,"")</f>
        <v/>
      </c>
      <c r="L74" s="2" t="str">
        <f t="shared" si="28"/>
        <v/>
      </c>
      <c r="M74" s="2" t="str">
        <f t="shared" si="29"/>
        <v/>
      </c>
      <c r="N74" s="2" t="str">
        <f t="shared" si="30"/>
        <v/>
      </c>
      <c r="O74" s="2" t="str">
        <f>IF(Paramétrage!AI460&lt;&gt;0,Paramétrage!AK460,"")</f>
        <v/>
      </c>
      <c r="P74" s="9">
        <f>IF(Paramétrage!D509&lt;&gt;0,I72-I71,0)</f>
        <v>0</v>
      </c>
      <c r="Q74" s="2"/>
    </row>
    <row r="75" spans="1:21" x14ac:dyDescent="0.35">
      <c r="A75" s="451" t="str">
        <f t="shared" si="21"/>
        <v/>
      </c>
      <c r="B75" s="451" t="str">
        <f t="shared" si="22"/>
        <v/>
      </c>
      <c r="C75" s="451" t="str">
        <f t="shared" si="23"/>
        <v/>
      </c>
      <c r="D75" s="451" t="str">
        <f t="shared" si="24"/>
        <v/>
      </c>
      <c r="E75" s="451" t="str">
        <f t="shared" si="25"/>
        <v/>
      </c>
      <c r="F75" s="451" t="str">
        <f t="shared" si="26"/>
        <v/>
      </c>
      <c r="G75" s="199" t="str">
        <f>IF(Paramétrage!AI461&lt;&gt;0,Paramétrage!AG461,"")</f>
        <v/>
      </c>
      <c r="H75" s="2" t="str">
        <f>IF(Paramétrage!AI461&lt;&gt;0,Paramétrage!AH461,"")</f>
        <v/>
      </c>
      <c r="I75" s="2" t="str">
        <f t="shared" si="27"/>
        <v/>
      </c>
      <c r="J75" s="2" t="str">
        <f>IF(Paramétrage!AI461&lt;&gt;0,Paramétrage!AI461,"")</f>
        <v/>
      </c>
      <c r="K75" s="2" t="str">
        <f>IF(Paramétrage!AJ461&lt;&gt;0,Paramétrage!AJ461,"")</f>
        <v/>
      </c>
      <c r="L75" s="2" t="str">
        <f t="shared" si="28"/>
        <v/>
      </c>
      <c r="M75" s="2" t="str">
        <f t="shared" si="29"/>
        <v/>
      </c>
      <c r="N75" s="2" t="str">
        <f t="shared" si="30"/>
        <v/>
      </c>
      <c r="O75" s="2" t="str">
        <f>IF(Paramétrage!AI461&lt;&gt;0,Paramétrage!AK461,"")</f>
        <v/>
      </c>
      <c r="P75" s="9">
        <f>IF(Paramétrage!D510&lt;&gt;0,I73-I72,0)</f>
        <v>0</v>
      </c>
      <c r="Q75" s="2"/>
    </row>
    <row r="76" spans="1:21" x14ac:dyDescent="0.35">
      <c r="A76" s="451" t="str">
        <f t="shared" si="21"/>
        <v/>
      </c>
      <c r="B76" s="451" t="str">
        <f t="shared" si="22"/>
        <v/>
      </c>
      <c r="C76" s="451" t="str">
        <f t="shared" si="23"/>
        <v/>
      </c>
      <c r="D76" s="451" t="str">
        <f t="shared" si="24"/>
        <v/>
      </c>
      <c r="E76" s="451" t="str">
        <f t="shared" si="25"/>
        <v/>
      </c>
      <c r="F76" s="451" t="str">
        <f t="shared" si="26"/>
        <v/>
      </c>
      <c r="G76" s="199" t="str">
        <f>IF(Paramétrage!AI462&lt;&gt;0,Paramétrage!AG462,"")</f>
        <v/>
      </c>
      <c r="H76" s="2" t="str">
        <f>IF(Paramétrage!AI462&lt;&gt;0,Paramétrage!AH462,"")</f>
        <v/>
      </c>
      <c r="I76" s="2" t="str">
        <f t="shared" si="27"/>
        <v/>
      </c>
      <c r="J76" s="2" t="str">
        <f>IF(Paramétrage!AI462&lt;&gt;0,Paramétrage!AI462,"")</f>
        <v/>
      </c>
      <c r="K76" s="2" t="str">
        <f>IF(Paramétrage!AJ462&lt;&gt;0,Paramétrage!AJ462,"")</f>
        <v/>
      </c>
      <c r="L76" s="2" t="str">
        <f t="shared" si="28"/>
        <v/>
      </c>
      <c r="M76" s="2" t="str">
        <f t="shared" si="29"/>
        <v/>
      </c>
      <c r="N76" s="2" t="str">
        <f t="shared" si="30"/>
        <v/>
      </c>
      <c r="O76" s="2" t="str">
        <f>IF(Paramétrage!AI462&lt;&gt;0,Paramétrage!AK462,"")</f>
        <v/>
      </c>
      <c r="P76" s="9">
        <f>IF(Paramétrage!D511&lt;&gt;0,I74-I73,0)</f>
        <v>0</v>
      </c>
      <c r="Q76" s="2"/>
    </row>
    <row r="77" spans="1:21" x14ac:dyDescent="0.35">
      <c r="A77" s="451" t="str">
        <f t="shared" si="21"/>
        <v/>
      </c>
      <c r="B77" s="451" t="str">
        <f t="shared" si="22"/>
        <v/>
      </c>
      <c r="C77" s="451" t="str">
        <f t="shared" si="23"/>
        <v/>
      </c>
      <c r="D77" s="451" t="str">
        <f t="shared" si="24"/>
        <v/>
      </c>
      <c r="E77" s="451" t="str">
        <f t="shared" si="25"/>
        <v/>
      </c>
      <c r="F77" s="451" t="str">
        <f t="shared" si="26"/>
        <v/>
      </c>
      <c r="G77" s="199" t="str">
        <f>IF(Paramétrage!AI463&lt;&gt;0,Paramétrage!AG463,"")</f>
        <v/>
      </c>
      <c r="H77" s="2" t="str">
        <f>IF(Paramétrage!AI463&lt;&gt;0,Paramétrage!AH463,"")</f>
        <v/>
      </c>
      <c r="I77" s="2" t="str">
        <f t="shared" si="27"/>
        <v/>
      </c>
      <c r="J77" s="2" t="str">
        <f>IF(Paramétrage!AI463&lt;&gt;0,Paramétrage!AI463,"")</f>
        <v/>
      </c>
      <c r="K77" s="2" t="str">
        <f>IF(Paramétrage!AJ463&lt;&gt;0,Paramétrage!AJ463,"")</f>
        <v/>
      </c>
      <c r="L77" s="2" t="str">
        <f t="shared" si="28"/>
        <v/>
      </c>
      <c r="M77" s="2" t="str">
        <f t="shared" si="29"/>
        <v/>
      </c>
      <c r="N77" s="2" t="str">
        <f t="shared" si="30"/>
        <v/>
      </c>
      <c r="O77" s="2" t="str">
        <f>IF(Paramétrage!AI463&lt;&gt;0,Paramétrage!AK463,"")</f>
        <v/>
      </c>
      <c r="P77" s="9">
        <f>IF(Paramétrage!D512&lt;&gt;0,I75-I74,0)</f>
        <v>0</v>
      </c>
      <c r="Q77" s="2"/>
    </row>
    <row r="78" spans="1:21" x14ac:dyDescent="0.35">
      <c r="A78" s="451" t="str">
        <f t="shared" si="21"/>
        <v/>
      </c>
      <c r="B78" s="451" t="str">
        <f t="shared" si="22"/>
        <v/>
      </c>
      <c r="C78" s="451" t="str">
        <f t="shared" si="23"/>
        <v/>
      </c>
      <c r="D78" s="451" t="str">
        <f t="shared" si="24"/>
        <v/>
      </c>
      <c r="E78" s="451" t="str">
        <f t="shared" si="25"/>
        <v/>
      </c>
      <c r="F78" s="451" t="str">
        <f t="shared" si="26"/>
        <v/>
      </c>
      <c r="G78" s="199" t="str">
        <f>IF(Paramétrage!AI464&lt;&gt;0,Paramétrage!AG464,"")</f>
        <v/>
      </c>
      <c r="H78" s="2" t="str">
        <f>IF(Paramétrage!AI464&lt;&gt;0,Paramétrage!AH464,"")</f>
        <v/>
      </c>
      <c r="I78" s="2" t="str">
        <f t="shared" si="27"/>
        <v/>
      </c>
      <c r="J78" s="2" t="str">
        <f>IF(Paramétrage!AI464&lt;&gt;0,Paramétrage!AI464,"")</f>
        <v/>
      </c>
      <c r="K78" s="2" t="str">
        <f>IF(Paramétrage!AJ464&lt;&gt;0,Paramétrage!AJ464,"")</f>
        <v/>
      </c>
      <c r="L78" s="2" t="str">
        <f t="shared" si="28"/>
        <v/>
      </c>
      <c r="M78" s="2" t="str">
        <f t="shared" si="29"/>
        <v/>
      </c>
      <c r="N78" s="2" t="str">
        <f t="shared" si="30"/>
        <v/>
      </c>
      <c r="O78" s="2" t="str">
        <f>IF(Paramétrage!AI464&lt;&gt;0,Paramétrage!AK464,"")</f>
        <v/>
      </c>
      <c r="P78" s="9">
        <f>IF(Paramétrage!D513&lt;&gt;0,I76-I75,0)</f>
        <v>0</v>
      </c>
      <c r="Q78" s="2"/>
    </row>
    <row r="79" spans="1:21" x14ac:dyDescent="0.35">
      <c r="A79" s="451" t="str">
        <f t="shared" si="21"/>
        <v/>
      </c>
      <c r="B79" s="451" t="str">
        <f t="shared" si="22"/>
        <v/>
      </c>
      <c r="C79" s="451" t="str">
        <f t="shared" si="23"/>
        <v/>
      </c>
      <c r="D79" s="451" t="str">
        <f t="shared" si="24"/>
        <v/>
      </c>
      <c r="E79" s="451" t="str">
        <f t="shared" si="25"/>
        <v/>
      </c>
      <c r="F79" s="451" t="str">
        <f t="shared" si="26"/>
        <v/>
      </c>
      <c r="G79" s="199" t="str">
        <f>IF(Paramétrage!AI465&lt;&gt;0,Paramétrage!AG465,"")</f>
        <v/>
      </c>
      <c r="H79" s="2" t="str">
        <f>IF(Paramétrage!AI465&lt;&gt;0,Paramétrage!AH465,"")</f>
        <v/>
      </c>
      <c r="I79" s="2" t="str">
        <f t="shared" si="27"/>
        <v/>
      </c>
      <c r="J79" s="2" t="str">
        <f>IF(Paramétrage!AI465&lt;&gt;0,Paramétrage!AI465,"")</f>
        <v/>
      </c>
      <c r="K79" s="2" t="str">
        <f>IF(Paramétrage!AJ465&lt;&gt;0,Paramétrage!AJ465,"")</f>
        <v/>
      </c>
      <c r="L79" s="2" t="str">
        <f t="shared" si="28"/>
        <v/>
      </c>
      <c r="M79" s="2" t="str">
        <f t="shared" si="29"/>
        <v/>
      </c>
      <c r="N79" s="2" t="str">
        <f t="shared" si="30"/>
        <v/>
      </c>
      <c r="O79" s="2" t="str">
        <f>IF(Paramétrage!AI465&lt;&gt;0,Paramétrage!AK465,"")</f>
        <v/>
      </c>
      <c r="P79" s="9">
        <f>IF(Paramétrage!D514&lt;&gt;0,I77-I76,0)</f>
        <v>0</v>
      </c>
      <c r="Q79" s="2"/>
    </row>
    <row r="80" spans="1:21" x14ac:dyDescent="0.35">
      <c r="A80" s="451" t="str">
        <f t="shared" si="21"/>
        <v/>
      </c>
      <c r="B80" s="451" t="str">
        <f t="shared" si="22"/>
        <v/>
      </c>
      <c r="C80" s="451" t="str">
        <f t="shared" si="23"/>
        <v/>
      </c>
      <c r="D80" s="451" t="str">
        <f t="shared" si="24"/>
        <v/>
      </c>
      <c r="E80" s="451" t="str">
        <f t="shared" si="25"/>
        <v/>
      </c>
      <c r="F80" s="451" t="str">
        <f t="shared" si="26"/>
        <v/>
      </c>
      <c r="G80" s="199" t="str">
        <f>IF(Paramétrage!AI466&lt;&gt;0,Paramétrage!AG466,"")</f>
        <v/>
      </c>
      <c r="H80" s="2" t="str">
        <f>IF(Paramétrage!AI466&lt;&gt;0,Paramétrage!AH466,"")</f>
        <v/>
      </c>
      <c r="I80" s="2" t="str">
        <f t="shared" si="27"/>
        <v/>
      </c>
      <c r="J80" s="2" t="str">
        <f>IF(Paramétrage!AI466&lt;&gt;0,Paramétrage!AI466,"")</f>
        <v/>
      </c>
      <c r="K80" s="2" t="str">
        <f>IF(Paramétrage!AJ466&lt;&gt;0,Paramétrage!AJ466,"")</f>
        <v/>
      </c>
      <c r="L80" s="2" t="str">
        <f t="shared" si="28"/>
        <v/>
      </c>
      <c r="M80" s="2" t="str">
        <f t="shared" si="29"/>
        <v/>
      </c>
      <c r="N80" s="2" t="str">
        <f t="shared" si="30"/>
        <v/>
      </c>
      <c r="O80" s="2" t="str">
        <f>IF(Paramétrage!AI466&lt;&gt;0,Paramétrage!AK466,"")</f>
        <v/>
      </c>
      <c r="P80" s="9">
        <f>IF(Paramétrage!D515&lt;&gt;0,I78-I77,0)</f>
        <v>0</v>
      </c>
      <c r="Q80" s="2"/>
    </row>
    <row r="81" spans="1:23" x14ac:dyDescent="0.35">
      <c r="A81" s="451" t="str">
        <f t="shared" si="21"/>
        <v/>
      </c>
      <c r="B81" s="451" t="str">
        <f t="shared" si="22"/>
        <v/>
      </c>
      <c r="C81" s="451" t="str">
        <f t="shared" si="23"/>
        <v/>
      </c>
      <c r="D81" s="451" t="str">
        <f t="shared" si="24"/>
        <v/>
      </c>
      <c r="E81" s="451" t="str">
        <f t="shared" si="25"/>
        <v/>
      </c>
      <c r="F81" s="451" t="str">
        <f t="shared" si="26"/>
        <v/>
      </c>
      <c r="G81" s="199" t="str">
        <f>IF(Paramétrage!AI467&lt;&gt;0,Paramétrage!AG467,"")</f>
        <v/>
      </c>
      <c r="H81" s="2" t="str">
        <f>IF(Paramétrage!AI467&lt;&gt;0,Paramétrage!AH467,"")</f>
        <v/>
      </c>
      <c r="I81" s="2" t="str">
        <f t="shared" si="27"/>
        <v/>
      </c>
      <c r="J81" s="2" t="str">
        <f>IF(Paramétrage!AI467&lt;&gt;0,Paramétrage!AI467,"")</f>
        <v/>
      </c>
      <c r="K81" s="2" t="str">
        <f>IF(Paramétrage!AJ467&lt;&gt;0,Paramétrage!AJ467,"")</f>
        <v/>
      </c>
      <c r="L81" s="2" t="str">
        <f t="shared" si="28"/>
        <v/>
      </c>
      <c r="M81" s="2" t="str">
        <f t="shared" si="29"/>
        <v/>
      </c>
      <c r="N81" s="2" t="str">
        <f t="shared" si="30"/>
        <v/>
      </c>
      <c r="O81" s="2" t="str">
        <f>IF(Paramétrage!AI467&lt;&gt;0,Paramétrage!AK467,"")</f>
        <v/>
      </c>
      <c r="P81" s="9">
        <f>IF(Paramétrage!D516&lt;&gt;0,I79-I78,0)</f>
        <v>0</v>
      </c>
      <c r="Q81" s="2"/>
    </row>
    <row r="82" spans="1:23" x14ac:dyDescent="0.35">
      <c r="A82" s="451" t="str">
        <f t="shared" si="21"/>
        <v/>
      </c>
      <c r="B82" s="451" t="str">
        <f t="shared" si="22"/>
        <v/>
      </c>
      <c r="C82" s="451" t="str">
        <f t="shared" si="23"/>
        <v/>
      </c>
      <c r="D82" s="451" t="str">
        <f t="shared" si="24"/>
        <v/>
      </c>
      <c r="E82" s="451" t="str">
        <f t="shared" si="25"/>
        <v/>
      </c>
      <c r="F82" s="451" t="str">
        <f t="shared" si="26"/>
        <v/>
      </c>
      <c r="G82" s="199" t="str">
        <f>IF(Paramétrage!AI468&lt;&gt;0,Paramétrage!AG468,"")</f>
        <v/>
      </c>
      <c r="H82" s="2" t="str">
        <f>IF(Paramétrage!AI468&lt;&gt;0,Paramétrage!AH468,"")</f>
        <v/>
      </c>
      <c r="I82" s="2" t="str">
        <f t="shared" si="27"/>
        <v/>
      </c>
      <c r="J82" s="2" t="str">
        <f>IF(Paramétrage!AI468&lt;&gt;0,Paramétrage!AI468,"")</f>
        <v/>
      </c>
      <c r="K82" s="2" t="str">
        <f>IF(Paramétrage!AJ468&lt;&gt;0,Paramétrage!AJ468,"")</f>
        <v/>
      </c>
      <c r="L82" s="2" t="str">
        <f t="shared" si="28"/>
        <v/>
      </c>
      <c r="M82" s="2" t="str">
        <f t="shared" si="29"/>
        <v/>
      </c>
      <c r="N82" s="2" t="str">
        <f t="shared" si="30"/>
        <v/>
      </c>
      <c r="O82" s="2" t="str">
        <f>IF(Paramétrage!AI468&lt;&gt;0,Paramétrage!AK468,"")</f>
        <v/>
      </c>
      <c r="P82" s="9">
        <f>IF(Paramétrage!D517&lt;&gt;0,I80-I79,0)</f>
        <v>0</v>
      </c>
      <c r="Q82" s="2"/>
    </row>
    <row r="83" spans="1:23" x14ac:dyDescent="0.35">
      <c r="A83" s="451" t="str">
        <f t="shared" si="21"/>
        <v/>
      </c>
      <c r="B83" s="451" t="str">
        <f t="shared" si="22"/>
        <v/>
      </c>
      <c r="C83" s="451" t="str">
        <f t="shared" si="23"/>
        <v/>
      </c>
      <c r="D83" s="451" t="str">
        <f t="shared" si="24"/>
        <v/>
      </c>
      <c r="E83" s="451" t="str">
        <f t="shared" si="25"/>
        <v/>
      </c>
      <c r="F83" s="451" t="str">
        <f t="shared" si="26"/>
        <v/>
      </c>
      <c r="G83" s="199" t="str">
        <f>IF(Paramétrage!AI469&lt;&gt;0,Paramétrage!AG469,"")</f>
        <v/>
      </c>
      <c r="H83" s="2" t="str">
        <f>IF(Paramétrage!AI469&lt;&gt;0,Paramétrage!AH469,"")</f>
        <v/>
      </c>
      <c r="I83" s="2" t="str">
        <f t="shared" si="27"/>
        <v/>
      </c>
      <c r="J83" s="2" t="str">
        <f>IF(Paramétrage!AI469&lt;&gt;0,Paramétrage!AI469,"")</f>
        <v/>
      </c>
      <c r="K83" s="2" t="str">
        <f>IF(Paramétrage!AJ469&lt;&gt;0,Paramétrage!AJ469,"")</f>
        <v/>
      </c>
      <c r="L83" s="2" t="str">
        <f t="shared" si="28"/>
        <v/>
      </c>
      <c r="M83" s="2" t="str">
        <f t="shared" si="29"/>
        <v/>
      </c>
      <c r="N83" s="2" t="str">
        <f t="shared" si="30"/>
        <v/>
      </c>
      <c r="O83" s="2" t="str">
        <f>IF(Paramétrage!AI469&lt;&gt;0,Paramétrage!AK469,"")</f>
        <v/>
      </c>
      <c r="Q83" s="2"/>
    </row>
    <row r="84" spans="1:23" x14ac:dyDescent="0.35">
      <c r="A84" s="451" t="str">
        <f t="shared" si="21"/>
        <v/>
      </c>
      <c r="B84" s="451" t="str">
        <f t="shared" si="22"/>
        <v/>
      </c>
      <c r="C84" s="451" t="str">
        <f t="shared" si="23"/>
        <v/>
      </c>
      <c r="D84" s="451" t="str">
        <f t="shared" si="24"/>
        <v/>
      </c>
      <c r="E84" s="451" t="str">
        <f t="shared" si="25"/>
        <v/>
      </c>
      <c r="F84" s="451" t="str">
        <f t="shared" si="26"/>
        <v/>
      </c>
      <c r="G84" s="199" t="str">
        <f>IF(Paramétrage!AI470&lt;&gt;0,Paramétrage!AG470,"")</f>
        <v/>
      </c>
      <c r="H84" s="2" t="str">
        <f>IF(Paramétrage!AI470&lt;&gt;0,Paramétrage!AH470,"")</f>
        <v/>
      </c>
      <c r="I84" s="2" t="str">
        <f t="shared" si="27"/>
        <v/>
      </c>
      <c r="J84" s="2" t="str">
        <f>IF(Paramétrage!AI470&lt;&gt;0,Paramétrage!AI470,"")</f>
        <v/>
      </c>
      <c r="K84" s="2" t="str">
        <f>IF(Paramétrage!AJ470&lt;&gt;0,Paramétrage!AJ470,"")</f>
        <v/>
      </c>
      <c r="L84" s="2" t="str">
        <f t="shared" si="28"/>
        <v/>
      </c>
      <c r="M84" s="2" t="str">
        <f t="shared" si="29"/>
        <v/>
      </c>
      <c r="N84" s="2" t="str">
        <f t="shared" si="30"/>
        <v/>
      </c>
      <c r="O84" s="2" t="str">
        <f>IF(Paramétrage!AI470&lt;&gt;0,Paramétrage!AK470,"")</f>
        <v/>
      </c>
      <c r="Q84" s="2"/>
    </row>
    <row r="85" spans="1:23" x14ac:dyDescent="0.35">
      <c r="A85" s="451" t="str">
        <f t="shared" si="21"/>
        <v/>
      </c>
      <c r="B85" s="451" t="str">
        <f t="shared" si="22"/>
        <v/>
      </c>
      <c r="C85" s="451" t="str">
        <f t="shared" si="23"/>
        <v/>
      </c>
      <c r="D85" s="451" t="str">
        <f t="shared" si="24"/>
        <v/>
      </c>
      <c r="E85" s="451" t="str">
        <f t="shared" si="25"/>
        <v/>
      </c>
      <c r="F85" s="451" t="str">
        <f t="shared" si="26"/>
        <v/>
      </c>
      <c r="G85" s="199" t="str">
        <f>IF(Paramétrage!AI471&lt;&gt;0,Paramétrage!AG471,"")</f>
        <v/>
      </c>
      <c r="H85" s="2" t="str">
        <f>IF(Paramétrage!AI471&lt;&gt;0,Paramétrage!AH471,"")</f>
        <v/>
      </c>
      <c r="I85" s="2" t="str">
        <f t="shared" si="27"/>
        <v/>
      </c>
      <c r="J85" s="2" t="str">
        <f>IF(Paramétrage!AI471&lt;&gt;0,Paramétrage!AI471,"")</f>
        <v/>
      </c>
      <c r="K85" s="2" t="str">
        <f>IF(Paramétrage!AJ471&lt;&gt;0,Paramétrage!AJ471,"")</f>
        <v/>
      </c>
      <c r="L85" s="2" t="str">
        <f t="shared" si="28"/>
        <v/>
      </c>
      <c r="M85" s="2" t="str">
        <f t="shared" si="29"/>
        <v/>
      </c>
      <c r="N85" s="2" t="str">
        <f t="shared" si="30"/>
        <v/>
      </c>
      <c r="O85" s="2" t="str">
        <f>IF(Paramétrage!AI471&lt;&gt;0,Paramétrage!AK471,"")</f>
        <v/>
      </c>
      <c r="Q85" s="2"/>
    </row>
    <row r="86" spans="1:23" x14ac:dyDescent="0.35">
      <c r="A86" s="451" t="str">
        <f t="shared" si="21"/>
        <v/>
      </c>
      <c r="B86" s="451" t="str">
        <f t="shared" si="22"/>
        <v/>
      </c>
      <c r="C86" s="451" t="str">
        <f t="shared" si="23"/>
        <v/>
      </c>
      <c r="D86" s="451" t="str">
        <f t="shared" si="24"/>
        <v/>
      </c>
      <c r="E86" s="451" t="str">
        <f t="shared" si="25"/>
        <v/>
      </c>
      <c r="F86" s="451" t="str">
        <f t="shared" si="26"/>
        <v/>
      </c>
      <c r="G86" s="199" t="str">
        <f>IF(Paramétrage!AI472&lt;&gt;0,Paramétrage!AG472,"")</f>
        <v/>
      </c>
      <c r="H86" s="2" t="str">
        <f>IF(Paramétrage!AI472&lt;&gt;0,Paramétrage!AH472,"")</f>
        <v/>
      </c>
      <c r="I86" s="2" t="str">
        <f t="shared" si="27"/>
        <v/>
      </c>
      <c r="J86" s="2" t="str">
        <f>IF(Paramétrage!AI472&lt;&gt;0,Paramétrage!AI472,"")</f>
        <v/>
      </c>
      <c r="K86" s="2" t="str">
        <f>IF(Paramétrage!AJ472&lt;&gt;0,Paramétrage!AJ472,"")</f>
        <v/>
      </c>
      <c r="L86" s="2" t="str">
        <f t="shared" si="28"/>
        <v/>
      </c>
      <c r="M86" s="2" t="str">
        <f t="shared" si="29"/>
        <v/>
      </c>
      <c r="N86" s="2" t="str">
        <f t="shared" si="30"/>
        <v/>
      </c>
      <c r="O86" s="2" t="str">
        <f>IF(Paramétrage!AI472&lt;&gt;0,Paramétrage!AK472,"")</f>
        <v/>
      </c>
      <c r="Q86" s="2"/>
    </row>
    <row r="87" spans="1:23" x14ac:dyDescent="0.35">
      <c r="A87" s="451" t="str">
        <f t="shared" si="21"/>
        <v/>
      </c>
      <c r="B87" s="451" t="str">
        <f t="shared" si="22"/>
        <v/>
      </c>
      <c r="C87" s="451" t="str">
        <f t="shared" si="23"/>
        <v/>
      </c>
      <c r="D87" s="451" t="str">
        <f t="shared" si="24"/>
        <v/>
      </c>
      <c r="E87" s="451" t="str">
        <f t="shared" si="25"/>
        <v/>
      </c>
      <c r="F87" s="451" t="str">
        <f t="shared" si="26"/>
        <v/>
      </c>
      <c r="G87" s="199" t="str">
        <f>IF(Paramétrage!AI473&lt;&gt;0,Paramétrage!AG473,"")</f>
        <v/>
      </c>
      <c r="H87" s="2" t="str">
        <f>IF(Paramétrage!AI473&lt;&gt;0,Paramétrage!AH473,"")</f>
        <v/>
      </c>
      <c r="I87" s="2" t="str">
        <f t="shared" si="27"/>
        <v/>
      </c>
      <c r="J87" s="2" t="str">
        <f>IF(Paramétrage!AI473&lt;&gt;0,Paramétrage!AI473,"")</f>
        <v/>
      </c>
      <c r="K87" s="2" t="str">
        <f>IF(Paramétrage!AJ473&lt;&gt;0,Paramétrage!AJ473,"")</f>
        <v/>
      </c>
      <c r="L87" s="2" t="str">
        <f t="shared" si="28"/>
        <v/>
      </c>
      <c r="M87" s="2" t="str">
        <f t="shared" si="29"/>
        <v/>
      </c>
      <c r="N87" s="2" t="str">
        <f t="shared" si="30"/>
        <v/>
      </c>
      <c r="O87" s="2" t="str">
        <f>IF(Paramétrage!AI473&lt;&gt;0,Paramétrage!AK473,"")</f>
        <v/>
      </c>
      <c r="Q87" s="2"/>
    </row>
    <row r="88" spans="1:23" x14ac:dyDescent="0.35">
      <c r="A88" s="451" t="str">
        <f t="shared" si="21"/>
        <v/>
      </c>
      <c r="B88" s="451" t="str">
        <f t="shared" si="22"/>
        <v/>
      </c>
      <c r="C88" s="451" t="str">
        <f t="shared" si="23"/>
        <v/>
      </c>
      <c r="D88" s="451" t="str">
        <f t="shared" si="24"/>
        <v/>
      </c>
      <c r="E88" s="451" t="str">
        <f t="shared" si="25"/>
        <v/>
      </c>
      <c r="F88" s="451" t="str">
        <f t="shared" si="26"/>
        <v/>
      </c>
      <c r="G88" s="199" t="str">
        <f>IF(Paramétrage!AI474&lt;&gt;0,Paramétrage!AG474,"")</f>
        <v/>
      </c>
      <c r="H88" s="2" t="str">
        <f>IF(Paramétrage!AI474&lt;&gt;0,Paramétrage!AH474,"")</f>
        <v/>
      </c>
      <c r="I88" s="2" t="str">
        <f t="shared" si="27"/>
        <v/>
      </c>
      <c r="J88" s="2" t="str">
        <f>IF(Paramétrage!AI474&lt;&gt;0,Paramétrage!AI474,"")</f>
        <v/>
      </c>
      <c r="K88" s="2" t="str">
        <f>IF(Paramétrage!AJ474&lt;&gt;0,Paramétrage!AJ474,"")</f>
        <v/>
      </c>
      <c r="L88" s="2" t="str">
        <f t="shared" si="28"/>
        <v/>
      </c>
      <c r="M88" s="2" t="str">
        <f t="shared" si="29"/>
        <v/>
      </c>
      <c r="N88" s="2" t="str">
        <f t="shared" si="30"/>
        <v/>
      </c>
      <c r="O88" s="2" t="str">
        <f>IF(Paramétrage!AI474&lt;&gt;0,Paramétrage!AK474,"")</f>
        <v/>
      </c>
      <c r="Q88" s="2"/>
    </row>
    <row r="89" spans="1:23" x14ac:dyDescent="0.35">
      <c r="A89" s="451" t="str">
        <f t="shared" si="21"/>
        <v/>
      </c>
      <c r="B89" s="451" t="str">
        <f t="shared" si="22"/>
        <v/>
      </c>
      <c r="C89" s="451" t="str">
        <f t="shared" si="23"/>
        <v/>
      </c>
      <c r="D89" s="451" t="str">
        <f t="shared" si="24"/>
        <v/>
      </c>
      <c r="E89" s="451" t="str">
        <f t="shared" si="25"/>
        <v/>
      </c>
      <c r="F89" s="451" t="str">
        <f t="shared" si="26"/>
        <v/>
      </c>
      <c r="G89" s="199" t="str">
        <f>IF(Paramétrage!AI475&lt;&gt;0,Paramétrage!AG475,"")</f>
        <v/>
      </c>
      <c r="H89" s="2" t="str">
        <f>IF(Paramétrage!AI475&lt;&gt;0,Paramétrage!AH475,"")</f>
        <v/>
      </c>
      <c r="I89" s="2" t="str">
        <f t="shared" si="27"/>
        <v/>
      </c>
      <c r="J89" s="2" t="str">
        <f>IF(Paramétrage!AI475&lt;&gt;0,Paramétrage!AI475,"")</f>
        <v/>
      </c>
      <c r="K89" s="2" t="str">
        <f>IF(Paramétrage!AJ475&lt;&gt;0,Paramétrage!AJ475,"")</f>
        <v/>
      </c>
      <c r="L89" s="2" t="str">
        <f t="shared" si="28"/>
        <v/>
      </c>
      <c r="M89" s="2" t="str">
        <f t="shared" si="29"/>
        <v/>
      </c>
      <c r="N89" s="2" t="str">
        <f t="shared" si="30"/>
        <v/>
      </c>
      <c r="O89" s="2" t="str">
        <f>IF(Paramétrage!AI475&lt;&gt;0,Paramétrage!AK475,"")</f>
        <v/>
      </c>
      <c r="Q89" s="2"/>
    </row>
    <row r="90" spans="1:23" x14ac:dyDescent="0.35">
      <c r="A90" s="469"/>
      <c r="B90" s="469"/>
      <c r="C90" s="469"/>
      <c r="D90" s="469"/>
      <c r="E90" s="469"/>
      <c r="F90" s="469"/>
      <c r="G90" s="469" t="s">
        <v>620</v>
      </c>
      <c r="H90" s="469"/>
      <c r="I90" s="469"/>
      <c r="J90" s="469"/>
      <c r="K90" s="469"/>
      <c r="L90" s="469"/>
      <c r="M90" s="469"/>
      <c r="N90" s="469"/>
      <c r="O90" s="469"/>
      <c r="P90" s="9">
        <v>0</v>
      </c>
      <c r="R90" t="s">
        <v>557</v>
      </c>
    </row>
    <row r="91" spans="1:23" ht="72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336</v>
      </c>
      <c r="M91" s="106" t="s">
        <v>164</v>
      </c>
      <c r="N91" s="106" t="s">
        <v>108</v>
      </c>
      <c r="O91" s="106" t="s">
        <v>107</v>
      </c>
      <c r="P91" s="9">
        <v>0</v>
      </c>
      <c r="Q91" s="107">
        <f>Paramétrage!D3</f>
        <v>0</v>
      </c>
      <c r="R91" s="22" t="s">
        <v>345</v>
      </c>
      <c r="S91" s="28" t="s">
        <v>346</v>
      </c>
      <c r="T91" s="28" t="s">
        <v>340</v>
      </c>
    </row>
    <row r="92" spans="1:23" x14ac:dyDescent="0.35">
      <c r="A92" s="451" t="str">
        <f>IF(J92&lt;&gt;"",I92,"")</f>
        <v/>
      </c>
      <c r="B92" s="451" t="str">
        <f>IF(J92&lt;&gt;"",1,"")</f>
        <v/>
      </c>
      <c r="C92" s="451" t="str">
        <f>IF(J92&lt;&gt;"",L92,"")</f>
        <v/>
      </c>
      <c r="D92" s="451" t="str">
        <f>IF(J92&lt;&gt;"",R92,"")</f>
        <v/>
      </c>
      <c r="E92" s="451" t="str">
        <f>IF(J92&lt;&gt;"",M92/R92,"")</f>
        <v/>
      </c>
      <c r="F92" s="451" t="str">
        <f>IF(J92&lt;&gt;"",N92/R92,"")</f>
        <v/>
      </c>
      <c r="G92" s="199" t="str">
        <f>IF(Paramétrage!BD448&lt;&gt;0,Paramétrage!BB448,"")</f>
        <v/>
      </c>
      <c r="H92" s="2" t="str">
        <f>IF(Paramétrage!BD448&lt;&gt;0,Paramétrage!BC448,"")</f>
        <v/>
      </c>
      <c r="I92" s="2" t="str">
        <f>IF(J92&lt;&gt;"",DATEDIF($Q$2,G92,"d")*1440+H92*60,"")</f>
        <v/>
      </c>
      <c r="J92" s="2" t="str">
        <f>IF(Paramétrage!BD448&lt;&gt;0,Paramétrage!BD448,"")</f>
        <v/>
      </c>
      <c r="K92" s="2" t="str">
        <f>IF(Paramétrage!BE448&lt;&gt;0,Paramétrage!BE448,"")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IF(Paramétrage!BD448&lt;&gt;0,Paramétrage!BF448,"")</f>
        <v/>
      </c>
      <c r="P92" s="9">
        <v>0</v>
      </c>
      <c r="Q92" s="2"/>
      <c r="R92" s="2" t="str">
        <f>IF(J92&lt;&gt;"",ROUNDUP((J92/L92)/(MIN(S$3,T$3)),0),"")</f>
        <v/>
      </c>
      <c r="S92" s="2"/>
      <c r="T92" s="2"/>
    </row>
    <row r="93" spans="1:23" x14ac:dyDescent="0.35">
      <c r="A93" s="451" t="str">
        <f t="shared" ref="A93:A119" si="31">IF(J93&lt;&gt;"",I93,"")</f>
        <v/>
      </c>
      <c r="B93" s="451" t="str">
        <f t="shared" ref="B93:B119" si="32">IF(J93&lt;&gt;"",1,"")</f>
        <v/>
      </c>
      <c r="C93" s="451" t="str">
        <f t="shared" ref="C93:C119" si="33">IF(J93&lt;&gt;"",L93,"")</f>
        <v/>
      </c>
      <c r="D93" s="451" t="str">
        <f t="shared" ref="D93:D119" si="34">IF(J93&lt;&gt;"",R93,"")</f>
        <v/>
      </c>
      <c r="E93" s="451" t="str">
        <f t="shared" ref="E93:E119" si="35">IF(J93&lt;&gt;"",M93/R93,"")</f>
        <v/>
      </c>
      <c r="F93" s="451" t="str">
        <f t="shared" ref="F93:F119" si="36">IF(J93&lt;&gt;"",N93/R93,"")</f>
        <v/>
      </c>
      <c r="G93" s="199" t="str">
        <f>IF(Paramétrage!BD449&lt;&gt;0,Paramétrage!BB449,"")</f>
        <v/>
      </c>
      <c r="H93" s="2" t="str">
        <f>IF(Paramétrage!BD449&lt;&gt;0,Paramétrage!BC449,"")</f>
        <v/>
      </c>
      <c r="I93" s="2" t="str">
        <f t="shared" ref="I93:I119" si="37">IF(J93&lt;&gt;"",DATEDIF($Q$2,G93,"d")*1440+H93*60,"")</f>
        <v/>
      </c>
      <c r="J93" s="2" t="str">
        <f>IF(Paramétrage!BD449&lt;&gt;0,Paramétrage!BD449,"")</f>
        <v/>
      </c>
      <c r="K93" s="2" t="str">
        <f>IF(Paramétrage!BE449&lt;&gt;0,Paramétrage!BE449,"")</f>
        <v/>
      </c>
      <c r="L93" s="2" t="str">
        <f t="shared" ref="L93:L119" si="38">IF(J93&lt;&gt;"",ROUNDUP(J93/K93,0),"")</f>
        <v/>
      </c>
      <c r="M93" s="2" t="str">
        <f t="shared" ref="M93:M119" si="39">IF(J93&lt;&gt;"",J93/L93,"")</f>
        <v/>
      </c>
      <c r="N93" s="2" t="str">
        <f t="shared" ref="N93:N119" si="40">IF(J93&lt;&gt;"",M93/O93,"")</f>
        <v/>
      </c>
      <c r="O93" s="2" t="str">
        <f>IF(Paramétrage!BD449&lt;&gt;0,Paramétrage!BF449,"")</f>
        <v/>
      </c>
      <c r="P93" s="9">
        <v>1</v>
      </c>
      <c r="Q93" s="2"/>
      <c r="R93" s="2" t="str">
        <f t="shared" ref="R93:R119" si="41">IF(J93&lt;&gt;"",ROUNDUP((J93/L93)/(MIN(S$3,T$3)),0),"")</f>
        <v/>
      </c>
      <c r="S93" s="2"/>
      <c r="T93" s="2"/>
    </row>
    <row r="94" spans="1:23" x14ac:dyDescent="0.35">
      <c r="A94" s="451" t="str">
        <f t="shared" si="31"/>
        <v/>
      </c>
      <c r="B94" s="451" t="str">
        <f t="shared" si="32"/>
        <v/>
      </c>
      <c r="C94" s="451" t="str">
        <f t="shared" si="33"/>
        <v/>
      </c>
      <c r="D94" s="451" t="str">
        <f t="shared" si="34"/>
        <v/>
      </c>
      <c r="E94" s="451" t="str">
        <f t="shared" si="35"/>
        <v/>
      </c>
      <c r="F94" s="451" t="str">
        <f t="shared" si="36"/>
        <v/>
      </c>
      <c r="G94" s="199" t="str">
        <f>IF(Paramétrage!BD450&lt;&gt;0,Paramétrage!BB450,"")</f>
        <v/>
      </c>
      <c r="H94" s="2" t="str">
        <f>IF(Paramétrage!BD450&lt;&gt;0,Paramétrage!BC450,"")</f>
        <v/>
      </c>
      <c r="I94" s="2" t="str">
        <f t="shared" si="37"/>
        <v/>
      </c>
      <c r="J94" s="2" t="str">
        <f>IF(Paramétrage!BD450&lt;&gt;0,Paramétrage!BD450,"")</f>
        <v/>
      </c>
      <c r="K94" s="2" t="str">
        <f>IF(Paramétrage!BE450&lt;&gt;0,Paramétrage!BE450,"")</f>
        <v/>
      </c>
      <c r="L94" s="2" t="str">
        <f t="shared" si="38"/>
        <v/>
      </c>
      <c r="M94" s="2" t="str">
        <f t="shared" si="39"/>
        <v/>
      </c>
      <c r="N94" s="2" t="str">
        <f t="shared" si="40"/>
        <v/>
      </c>
      <c r="O94" s="2" t="str">
        <f>IF(Paramétrage!BD450&lt;&gt;0,Paramétrage!BF450,"")</f>
        <v/>
      </c>
      <c r="P94" s="9">
        <v>2</v>
      </c>
      <c r="Q94" s="2"/>
      <c r="R94" s="2" t="str">
        <f t="shared" si="41"/>
        <v/>
      </c>
      <c r="S94" s="2"/>
      <c r="T94" s="2"/>
      <c r="U94" s="8"/>
    </row>
    <row r="95" spans="1:23" x14ac:dyDescent="0.35">
      <c r="A95" s="451" t="str">
        <f t="shared" si="31"/>
        <v/>
      </c>
      <c r="B95" s="451" t="str">
        <f t="shared" si="32"/>
        <v/>
      </c>
      <c r="C95" s="451" t="str">
        <f t="shared" si="33"/>
        <v/>
      </c>
      <c r="D95" s="451" t="str">
        <f t="shared" si="34"/>
        <v/>
      </c>
      <c r="E95" s="451" t="str">
        <f t="shared" si="35"/>
        <v/>
      </c>
      <c r="F95" s="451" t="str">
        <f t="shared" si="36"/>
        <v/>
      </c>
      <c r="G95" s="199" t="str">
        <f>IF(Paramétrage!BD451&lt;&gt;0,Paramétrage!BB451,"")</f>
        <v/>
      </c>
      <c r="H95" s="2" t="str">
        <f>IF(Paramétrage!BD451&lt;&gt;0,Paramétrage!BC451,"")</f>
        <v/>
      </c>
      <c r="I95" s="2" t="str">
        <f t="shared" si="37"/>
        <v/>
      </c>
      <c r="J95" s="2" t="str">
        <f>IF(Paramétrage!BD451&lt;&gt;0,Paramétrage!BD451,"")</f>
        <v/>
      </c>
      <c r="K95" s="2" t="str">
        <f>IF(Paramétrage!BE451&lt;&gt;0,Paramétrage!BE451,"")</f>
        <v/>
      </c>
      <c r="L95" s="2" t="str">
        <f t="shared" si="38"/>
        <v/>
      </c>
      <c r="M95" s="2" t="str">
        <f t="shared" si="39"/>
        <v/>
      </c>
      <c r="N95" s="2" t="str">
        <f t="shared" si="40"/>
        <v/>
      </c>
      <c r="O95" s="2" t="str">
        <f>IF(Paramétrage!BD451&lt;&gt;0,Paramétrage!BF451,"")</f>
        <v/>
      </c>
      <c r="P95" s="9">
        <v>3</v>
      </c>
      <c r="Q95" s="2"/>
      <c r="R95" s="2" t="str">
        <f t="shared" si="41"/>
        <v/>
      </c>
      <c r="S95" s="2"/>
      <c r="T95" s="2"/>
      <c r="V95" s="8"/>
      <c r="W95" s="8"/>
    </row>
    <row r="96" spans="1:23" x14ac:dyDescent="0.35">
      <c r="A96" s="451" t="str">
        <f t="shared" si="31"/>
        <v/>
      </c>
      <c r="B96" s="451" t="str">
        <f t="shared" si="32"/>
        <v/>
      </c>
      <c r="C96" s="451" t="str">
        <f t="shared" si="33"/>
        <v/>
      </c>
      <c r="D96" s="451" t="str">
        <f t="shared" si="34"/>
        <v/>
      </c>
      <c r="E96" s="451" t="str">
        <f t="shared" si="35"/>
        <v/>
      </c>
      <c r="F96" s="451" t="str">
        <f t="shared" si="36"/>
        <v/>
      </c>
      <c r="G96" s="199" t="str">
        <f>IF(Paramétrage!BD452&lt;&gt;0,Paramétrage!BB452,"")</f>
        <v/>
      </c>
      <c r="H96" s="2" t="str">
        <f>IF(Paramétrage!BD452&lt;&gt;0,Paramétrage!BC452,"")</f>
        <v/>
      </c>
      <c r="I96" s="2" t="str">
        <f t="shared" si="37"/>
        <v/>
      </c>
      <c r="J96" s="2" t="str">
        <f>IF(Paramétrage!BD452&lt;&gt;0,Paramétrage!BD452,"")</f>
        <v/>
      </c>
      <c r="K96" s="2" t="str">
        <f>IF(Paramétrage!BE452&lt;&gt;0,Paramétrage!BE452,"")</f>
        <v/>
      </c>
      <c r="L96" s="2" t="str">
        <f t="shared" si="38"/>
        <v/>
      </c>
      <c r="M96" s="2" t="str">
        <f t="shared" si="39"/>
        <v/>
      </c>
      <c r="N96" s="2" t="str">
        <f t="shared" si="40"/>
        <v/>
      </c>
      <c r="O96" s="2" t="str">
        <f>IF(Paramétrage!BD452&lt;&gt;0,Paramétrage!BF452,"")</f>
        <v/>
      </c>
      <c r="P96" s="9">
        <v>4</v>
      </c>
      <c r="Q96" s="2"/>
      <c r="R96" s="2" t="str">
        <f t="shared" si="41"/>
        <v/>
      </c>
      <c r="S96" s="2"/>
      <c r="T96" s="2"/>
    </row>
    <row r="97" spans="1:20" x14ac:dyDescent="0.35">
      <c r="A97" s="451" t="str">
        <f t="shared" si="31"/>
        <v/>
      </c>
      <c r="B97" s="451" t="str">
        <f t="shared" si="32"/>
        <v/>
      </c>
      <c r="C97" s="451" t="str">
        <f t="shared" si="33"/>
        <v/>
      </c>
      <c r="D97" s="451" t="str">
        <f t="shared" si="34"/>
        <v/>
      </c>
      <c r="E97" s="451" t="str">
        <f t="shared" si="35"/>
        <v/>
      </c>
      <c r="F97" s="451" t="str">
        <f t="shared" si="36"/>
        <v/>
      </c>
      <c r="G97" s="199" t="str">
        <f>IF(Paramétrage!BD453&lt;&gt;0,Paramétrage!BB453,"")</f>
        <v/>
      </c>
      <c r="H97" s="2" t="str">
        <f>IF(Paramétrage!BD453&lt;&gt;0,Paramétrage!BC453,"")</f>
        <v/>
      </c>
      <c r="I97" s="2" t="str">
        <f t="shared" si="37"/>
        <v/>
      </c>
      <c r="J97" s="2" t="str">
        <f>IF(Paramétrage!BD453&lt;&gt;0,Paramétrage!BD453,"")</f>
        <v/>
      </c>
      <c r="K97" s="2" t="str">
        <f>IF(Paramétrage!BE453&lt;&gt;0,Paramétrage!BE453,"")</f>
        <v/>
      </c>
      <c r="L97" s="2" t="str">
        <f t="shared" si="38"/>
        <v/>
      </c>
      <c r="M97" s="2" t="str">
        <f t="shared" si="39"/>
        <v/>
      </c>
      <c r="N97" s="2" t="str">
        <f t="shared" si="40"/>
        <v/>
      </c>
      <c r="O97" s="2" t="str">
        <f>IF(Paramétrage!BD453&lt;&gt;0,Paramétrage!BF453,"")</f>
        <v/>
      </c>
      <c r="P97" s="9">
        <v>5</v>
      </c>
      <c r="Q97" s="2"/>
      <c r="R97" s="2" t="str">
        <f t="shared" si="41"/>
        <v/>
      </c>
      <c r="S97" s="2"/>
      <c r="T97" s="2"/>
    </row>
    <row r="98" spans="1:20" x14ac:dyDescent="0.35">
      <c r="A98" s="451" t="str">
        <f t="shared" si="31"/>
        <v/>
      </c>
      <c r="B98" s="451" t="str">
        <f t="shared" si="32"/>
        <v/>
      </c>
      <c r="C98" s="451" t="str">
        <f t="shared" si="33"/>
        <v/>
      </c>
      <c r="D98" s="451" t="str">
        <f t="shared" si="34"/>
        <v/>
      </c>
      <c r="E98" s="451" t="str">
        <f t="shared" si="35"/>
        <v/>
      </c>
      <c r="F98" s="451" t="str">
        <f t="shared" si="36"/>
        <v/>
      </c>
      <c r="G98" s="199" t="str">
        <f>IF(Paramétrage!BD454&lt;&gt;0,Paramétrage!BB454,"")</f>
        <v/>
      </c>
      <c r="H98" s="2" t="str">
        <f>IF(Paramétrage!BD454&lt;&gt;0,Paramétrage!BC454,"")</f>
        <v/>
      </c>
      <c r="I98" s="2" t="str">
        <f t="shared" si="37"/>
        <v/>
      </c>
      <c r="J98" s="2" t="str">
        <f>IF(Paramétrage!BD454&lt;&gt;0,Paramétrage!BD454,"")</f>
        <v/>
      </c>
      <c r="K98" s="2" t="str">
        <f>IF(Paramétrage!BE454&lt;&gt;0,Paramétrage!BE454,"")</f>
        <v/>
      </c>
      <c r="L98" s="2" t="str">
        <f t="shared" si="38"/>
        <v/>
      </c>
      <c r="M98" s="2" t="str">
        <f t="shared" si="39"/>
        <v/>
      </c>
      <c r="N98" s="2" t="str">
        <f t="shared" si="40"/>
        <v/>
      </c>
      <c r="O98" s="2" t="str">
        <f>IF(Paramétrage!BD454&lt;&gt;0,Paramétrage!BF454,"")</f>
        <v/>
      </c>
      <c r="P98" s="9">
        <v>6</v>
      </c>
      <c r="Q98" s="2"/>
      <c r="R98" s="2" t="str">
        <f t="shared" si="41"/>
        <v/>
      </c>
      <c r="S98" s="2"/>
      <c r="T98" s="2"/>
    </row>
    <row r="99" spans="1:20" x14ac:dyDescent="0.35">
      <c r="A99" s="451" t="str">
        <f t="shared" si="31"/>
        <v/>
      </c>
      <c r="B99" s="451" t="str">
        <f t="shared" si="32"/>
        <v/>
      </c>
      <c r="C99" s="451" t="str">
        <f t="shared" si="33"/>
        <v/>
      </c>
      <c r="D99" s="451" t="str">
        <f t="shared" si="34"/>
        <v/>
      </c>
      <c r="E99" s="451" t="str">
        <f t="shared" si="35"/>
        <v/>
      </c>
      <c r="F99" s="451" t="str">
        <f t="shared" si="36"/>
        <v/>
      </c>
      <c r="G99" s="199" t="str">
        <f>IF(Paramétrage!BD455&lt;&gt;0,Paramétrage!BB455,"")</f>
        <v/>
      </c>
      <c r="H99" s="2" t="str">
        <f>IF(Paramétrage!BD455&lt;&gt;0,Paramétrage!BC455,"")</f>
        <v/>
      </c>
      <c r="I99" s="2" t="str">
        <f t="shared" si="37"/>
        <v/>
      </c>
      <c r="J99" s="2" t="str">
        <f>IF(Paramétrage!BD455&lt;&gt;0,Paramétrage!BD455,"")</f>
        <v/>
      </c>
      <c r="K99" s="2" t="str">
        <f>IF(Paramétrage!BE455&lt;&gt;0,Paramétrage!BE455,"")</f>
        <v/>
      </c>
      <c r="L99" s="2" t="str">
        <f t="shared" si="38"/>
        <v/>
      </c>
      <c r="M99" s="2" t="str">
        <f t="shared" si="39"/>
        <v/>
      </c>
      <c r="N99" s="2" t="str">
        <f t="shared" si="40"/>
        <v/>
      </c>
      <c r="O99" s="2" t="str">
        <f>IF(Paramétrage!BD455&lt;&gt;0,Paramétrage!BF455,"")</f>
        <v/>
      </c>
      <c r="P99" s="9">
        <v>7</v>
      </c>
      <c r="Q99" s="2"/>
      <c r="R99" s="2" t="str">
        <f t="shared" si="41"/>
        <v/>
      </c>
      <c r="S99" s="2"/>
      <c r="T99" s="2"/>
    </row>
    <row r="100" spans="1:20" x14ac:dyDescent="0.35">
      <c r="A100" s="451" t="str">
        <f t="shared" si="31"/>
        <v/>
      </c>
      <c r="B100" s="451" t="str">
        <f t="shared" si="32"/>
        <v/>
      </c>
      <c r="C100" s="451" t="str">
        <f t="shared" si="33"/>
        <v/>
      </c>
      <c r="D100" s="451" t="str">
        <f t="shared" si="34"/>
        <v/>
      </c>
      <c r="E100" s="451" t="str">
        <f t="shared" si="35"/>
        <v/>
      </c>
      <c r="F100" s="451" t="str">
        <f t="shared" si="36"/>
        <v/>
      </c>
      <c r="G100" s="199" t="str">
        <f>IF(Paramétrage!BD456&lt;&gt;0,Paramétrage!BB456,"")</f>
        <v/>
      </c>
      <c r="H100" s="2" t="str">
        <f>IF(Paramétrage!BD456&lt;&gt;0,Paramétrage!BC456,"")</f>
        <v/>
      </c>
      <c r="I100" s="2" t="str">
        <f t="shared" si="37"/>
        <v/>
      </c>
      <c r="J100" s="2" t="str">
        <f>IF(Paramétrage!BD456&lt;&gt;0,Paramétrage!BD456,"")</f>
        <v/>
      </c>
      <c r="K100" s="2" t="str">
        <f>IF(Paramétrage!BE456&lt;&gt;0,Paramétrage!BE456,"")</f>
        <v/>
      </c>
      <c r="L100" s="2" t="str">
        <f t="shared" si="38"/>
        <v/>
      </c>
      <c r="M100" s="2" t="str">
        <f t="shared" si="39"/>
        <v/>
      </c>
      <c r="N100" s="2" t="str">
        <f t="shared" si="40"/>
        <v/>
      </c>
      <c r="O100" s="2" t="str">
        <f>IF(Paramétrage!BD456&lt;&gt;0,Paramétrage!BF456,"")</f>
        <v/>
      </c>
      <c r="P100" s="9">
        <v>8</v>
      </c>
      <c r="Q100" s="2"/>
      <c r="R100" s="2" t="str">
        <f t="shared" si="41"/>
        <v/>
      </c>
      <c r="S100" s="2"/>
      <c r="T100" s="2"/>
    </row>
    <row r="101" spans="1:20" x14ac:dyDescent="0.35">
      <c r="A101" s="451" t="str">
        <f t="shared" si="31"/>
        <v/>
      </c>
      <c r="B101" s="451" t="str">
        <f t="shared" si="32"/>
        <v/>
      </c>
      <c r="C101" s="451" t="str">
        <f t="shared" si="33"/>
        <v/>
      </c>
      <c r="D101" s="451" t="str">
        <f t="shared" si="34"/>
        <v/>
      </c>
      <c r="E101" s="451" t="str">
        <f t="shared" si="35"/>
        <v/>
      </c>
      <c r="F101" s="451" t="str">
        <f t="shared" si="36"/>
        <v/>
      </c>
      <c r="G101" s="199" t="str">
        <f>IF(Paramétrage!BD457&lt;&gt;0,Paramétrage!BB457,"")</f>
        <v/>
      </c>
      <c r="H101" s="2" t="str">
        <f>IF(Paramétrage!BD457&lt;&gt;0,Paramétrage!BC457,"")</f>
        <v/>
      </c>
      <c r="I101" s="2" t="str">
        <f t="shared" si="37"/>
        <v/>
      </c>
      <c r="J101" s="2" t="str">
        <f>IF(Paramétrage!BD457&lt;&gt;0,Paramétrage!BD457,"")</f>
        <v/>
      </c>
      <c r="K101" s="2" t="str">
        <f>IF(Paramétrage!BE457&lt;&gt;0,Paramétrage!BE457,"")</f>
        <v/>
      </c>
      <c r="L101" s="2" t="str">
        <f t="shared" si="38"/>
        <v/>
      </c>
      <c r="M101" s="2" t="str">
        <f t="shared" si="39"/>
        <v/>
      </c>
      <c r="N101" s="2" t="str">
        <f t="shared" si="40"/>
        <v/>
      </c>
      <c r="O101" s="2" t="str">
        <f>IF(Paramétrage!BD457&lt;&gt;0,Paramétrage!BF457,"")</f>
        <v/>
      </c>
      <c r="P101" s="9">
        <v>9</v>
      </c>
      <c r="Q101" s="2"/>
      <c r="R101" s="2" t="str">
        <f t="shared" si="41"/>
        <v/>
      </c>
      <c r="S101" s="2"/>
      <c r="T101" s="2"/>
    </row>
    <row r="102" spans="1:20" x14ac:dyDescent="0.35">
      <c r="A102" s="451" t="str">
        <f t="shared" si="31"/>
        <v/>
      </c>
      <c r="B102" s="451" t="str">
        <f t="shared" si="32"/>
        <v/>
      </c>
      <c r="C102" s="451" t="str">
        <f t="shared" si="33"/>
        <v/>
      </c>
      <c r="D102" s="451" t="str">
        <f t="shared" si="34"/>
        <v/>
      </c>
      <c r="E102" s="451" t="str">
        <f t="shared" si="35"/>
        <v/>
      </c>
      <c r="F102" s="451" t="str">
        <f t="shared" si="36"/>
        <v/>
      </c>
      <c r="G102" s="199" t="str">
        <f>IF(Paramétrage!BD458&lt;&gt;0,Paramétrage!BB458,"")</f>
        <v/>
      </c>
      <c r="H102" s="2" t="str">
        <f>IF(Paramétrage!BD458&lt;&gt;0,Paramétrage!BC458,"")</f>
        <v/>
      </c>
      <c r="I102" s="2" t="str">
        <f t="shared" si="37"/>
        <v/>
      </c>
      <c r="J102" s="2" t="str">
        <f>IF(Paramétrage!BD458&lt;&gt;0,Paramétrage!BD458,"")</f>
        <v/>
      </c>
      <c r="K102" s="2" t="str">
        <f>IF(Paramétrage!BE458&lt;&gt;0,Paramétrage!BE458,"")</f>
        <v/>
      </c>
      <c r="L102" s="2" t="str">
        <f t="shared" si="38"/>
        <v/>
      </c>
      <c r="M102" s="2" t="str">
        <f t="shared" si="39"/>
        <v/>
      </c>
      <c r="N102" s="2" t="str">
        <f t="shared" si="40"/>
        <v/>
      </c>
      <c r="O102" s="2" t="str">
        <f>IF(Paramétrage!BD458&lt;&gt;0,Paramétrage!BF458,"")</f>
        <v/>
      </c>
      <c r="P102" s="9">
        <v>10</v>
      </c>
      <c r="Q102" s="2"/>
      <c r="R102" s="2" t="str">
        <f t="shared" si="41"/>
        <v/>
      </c>
      <c r="S102" s="2"/>
      <c r="T102" s="2"/>
    </row>
    <row r="103" spans="1:20" x14ac:dyDescent="0.35">
      <c r="A103" s="451" t="str">
        <f t="shared" si="31"/>
        <v/>
      </c>
      <c r="B103" s="451" t="str">
        <f t="shared" si="32"/>
        <v/>
      </c>
      <c r="C103" s="451" t="str">
        <f t="shared" si="33"/>
        <v/>
      </c>
      <c r="D103" s="451" t="str">
        <f t="shared" si="34"/>
        <v/>
      </c>
      <c r="E103" s="451" t="str">
        <f t="shared" si="35"/>
        <v/>
      </c>
      <c r="F103" s="451" t="str">
        <f t="shared" si="36"/>
        <v/>
      </c>
      <c r="G103" s="199" t="str">
        <f>IF(Paramétrage!BD459&lt;&gt;0,Paramétrage!BB459,"")</f>
        <v/>
      </c>
      <c r="H103" s="2" t="str">
        <f>IF(Paramétrage!BD459&lt;&gt;0,Paramétrage!BC459,"")</f>
        <v/>
      </c>
      <c r="I103" s="2" t="str">
        <f t="shared" si="37"/>
        <v/>
      </c>
      <c r="J103" s="2" t="str">
        <f>IF(Paramétrage!BD459&lt;&gt;0,Paramétrage!BD459,"")</f>
        <v/>
      </c>
      <c r="K103" s="2" t="str">
        <f>IF(Paramétrage!BE459&lt;&gt;0,Paramétrage!BE459,"")</f>
        <v/>
      </c>
      <c r="L103" s="2" t="str">
        <f t="shared" si="38"/>
        <v/>
      </c>
      <c r="M103" s="2" t="str">
        <f t="shared" si="39"/>
        <v/>
      </c>
      <c r="N103" s="2" t="str">
        <f t="shared" si="40"/>
        <v/>
      </c>
      <c r="O103" s="2" t="str">
        <f>IF(Paramétrage!BD459&lt;&gt;0,Paramétrage!BF459,"")</f>
        <v/>
      </c>
      <c r="P103" s="9">
        <v>11</v>
      </c>
      <c r="Q103" s="2"/>
      <c r="R103" s="2" t="str">
        <f t="shared" si="41"/>
        <v/>
      </c>
      <c r="S103" s="2"/>
      <c r="T103" s="2"/>
    </row>
    <row r="104" spans="1:20" x14ac:dyDescent="0.35">
      <c r="A104" s="451" t="str">
        <f t="shared" si="31"/>
        <v/>
      </c>
      <c r="B104" s="451" t="str">
        <f t="shared" si="32"/>
        <v/>
      </c>
      <c r="C104" s="451" t="str">
        <f t="shared" si="33"/>
        <v/>
      </c>
      <c r="D104" s="451" t="str">
        <f t="shared" si="34"/>
        <v/>
      </c>
      <c r="E104" s="451" t="str">
        <f t="shared" si="35"/>
        <v/>
      </c>
      <c r="F104" s="451" t="str">
        <f t="shared" si="36"/>
        <v/>
      </c>
      <c r="G104" s="199" t="str">
        <f>IF(Paramétrage!BD460&lt;&gt;0,Paramétrage!BB460,"")</f>
        <v/>
      </c>
      <c r="H104" s="2" t="str">
        <f>IF(Paramétrage!BD460&lt;&gt;0,Paramétrage!BC460,"")</f>
        <v/>
      </c>
      <c r="I104" s="2" t="str">
        <f t="shared" si="37"/>
        <v/>
      </c>
      <c r="J104" s="2" t="str">
        <f>IF(Paramétrage!BD460&lt;&gt;0,Paramétrage!BD460,"")</f>
        <v/>
      </c>
      <c r="K104" s="2" t="str">
        <f>IF(Paramétrage!BE460&lt;&gt;0,Paramétrage!BE460,"")</f>
        <v/>
      </c>
      <c r="L104" s="2" t="str">
        <f t="shared" si="38"/>
        <v/>
      </c>
      <c r="M104" s="2" t="str">
        <f t="shared" si="39"/>
        <v/>
      </c>
      <c r="N104" s="2" t="str">
        <f t="shared" si="40"/>
        <v/>
      </c>
      <c r="O104" s="2" t="str">
        <f>IF(Paramétrage!BD460&lt;&gt;0,Paramétrage!BF460,"")</f>
        <v/>
      </c>
      <c r="P104" s="9">
        <v>12</v>
      </c>
      <c r="Q104" s="2"/>
      <c r="R104" s="2" t="str">
        <f t="shared" si="41"/>
        <v/>
      </c>
      <c r="S104" s="2"/>
      <c r="T104" s="2"/>
    </row>
    <row r="105" spans="1:20" x14ac:dyDescent="0.35">
      <c r="A105" s="451" t="str">
        <f t="shared" si="31"/>
        <v/>
      </c>
      <c r="B105" s="451" t="str">
        <f t="shared" si="32"/>
        <v/>
      </c>
      <c r="C105" s="451" t="str">
        <f t="shared" si="33"/>
        <v/>
      </c>
      <c r="D105" s="451" t="str">
        <f t="shared" si="34"/>
        <v/>
      </c>
      <c r="E105" s="451" t="str">
        <f t="shared" si="35"/>
        <v/>
      </c>
      <c r="F105" s="451" t="str">
        <f t="shared" si="36"/>
        <v/>
      </c>
      <c r="G105" s="199" t="str">
        <f>IF(Paramétrage!BD461&lt;&gt;0,Paramétrage!BB461,"")</f>
        <v/>
      </c>
      <c r="H105" s="2" t="str">
        <f>IF(Paramétrage!BD461&lt;&gt;0,Paramétrage!BC461,"")</f>
        <v/>
      </c>
      <c r="I105" s="2" t="str">
        <f t="shared" si="37"/>
        <v/>
      </c>
      <c r="J105" s="2" t="str">
        <f>IF(Paramétrage!BD461&lt;&gt;0,Paramétrage!BD461,"")</f>
        <v/>
      </c>
      <c r="K105" s="2" t="str">
        <f>IF(Paramétrage!BE461&lt;&gt;0,Paramétrage!BE461,"")</f>
        <v/>
      </c>
      <c r="L105" s="2" t="str">
        <f t="shared" si="38"/>
        <v/>
      </c>
      <c r="M105" s="2" t="str">
        <f t="shared" si="39"/>
        <v/>
      </c>
      <c r="N105" s="2" t="str">
        <f t="shared" si="40"/>
        <v/>
      </c>
      <c r="O105" s="2" t="str">
        <f>IF(Paramétrage!BD461&lt;&gt;0,Paramétrage!BF461,"")</f>
        <v/>
      </c>
      <c r="P105" s="9">
        <v>13</v>
      </c>
      <c r="Q105" s="2"/>
      <c r="R105" s="2" t="str">
        <f t="shared" si="41"/>
        <v/>
      </c>
      <c r="S105" s="2"/>
      <c r="T105" s="2"/>
    </row>
    <row r="106" spans="1:20" x14ac:dyDescent="0.35">
      <c r="A106" s="451" t="str">
        <f t="shared" si="31"/>
        <v/>
      </c>
      <c r="B106" s="451" t="str">
        <f t="shared" si="32"/>
        <v/>
      </c>
      <c r="C106" s="451" t="str">
        <f t="shared" si="33"/>
        <v/>
      </c>
      <c r="D106" s="451" t="str">
        <f t="shared" si="34"/>
        <v/>
      </c>
      <c r="E106" s="451" t="str">
        <f t="shared" si="35"/>
        <v/>
      </c>
      <c r="F106" s="451" t="str">
        <f t="shared" si="36"/>
        <v/>
      </c>
      <c r="G106" s="199" t="str">
        <f>IF(Paramétrage!BD462&lt;&gt;0,Paramétrage!BB462,"")</f>
        <v/>
      </c>
      <c r="H106" s="2" t="str">
        <f>IF(Paramétrage!BD462&lt;&gt;0,Paramétrage!BC462,"")</f>
        <v/>
      </c>
      <c r="I106" s="2" t="str">
        <f t="shared" si="37"/>
        <v/>
      </c>
      <c r="J106" s="2" t="str">
        <f>IF(Paramétrage!BD462&lt;&gt;0,Paramétrage!BD462,"")</f>
        <v/>
      </c>
      <c r="K106" s="2" t="str">
        <f>IF(Paramétrage!BE462&lt;&gt;0,Paramétrage!BE462,"")</f>
        <v/>
      </c>
      <c r="L106" s="2" t="str">
        <f t="shared" si="38"/>
        <v/>
      </c>
      <c r="M106" s="2" t="str">
        <f t="shared" si="39"/>
        <v/>
      </c>
      <c r="N106" s="2" t="str">
        <f t="shared" si="40"/>
        <v/>
      </c>
      <c r="O106" s="2" t="str">
        <f>IF(Paramétrage!BD462&lt;&gt;0,Paramétrage!BF462,"")</f>
        <v/>
      </c>
      <c r="P106" s="9">
        <v>14</v>
      </c>
      <c r="Q106" s="2"/>
      <c r="R106" s="2" t="str">
        <f t="shared" si="41"/>
        <v/>
      </c>
      <c r="S106" s="2"/>
      <c r="T106" s="2"/>
    </row>
    <row r="107" spans="1:20" x14ac:dyDescent="0.35">
      <c r="A107" s="451" t="str">
        <f t="shared" si="31"/>
        <v/>
      </c>
      <c r="B107" s="451" t="str">
        <f t="shared" si="32"/>
        <v/>
      </c>
      <c r="C107" s="451" t="str">
        <f t="shared" si="33"/>
        <v/>
      </c>
      <c r="D107" s="451" t="str">
        <f t="shared" si="34"/>
        <v/>
      </c>
      <c r="E107" s="451" t="str">
        <f t="shared" si="35"/>
        <v/>
      </c>
      <c r="F107" s="451" t="str">
        <f t="shared" si="36"/>
        <v/>
      </c>
      <c r="G107" s="199" t="str">
        <f>IF(Paramétrage!BD463&lt;&gt;0,Paramétrage!BB463,"")</f>
        <v/>
      </c>
      <c r="H107" s="2" t="str">
        <f>IF(Paramétrage!BD463&lt;&gt;0,Paramétrage!BC463,"")</f>
        <v/>
      </c>
      <c r="I107" s="2" t="str">
        <f t="shared" si="37"/>
        <v/>
      </c>
      <c r="J107" s="2" t="str">
        <f>IF(Paramétrage!BD463&lt;&gt;0,Paramétrage!BD463,"")</f>
        <v/>
      </c>
      <c r="K107" s="2" t="str">
        <f>IF(Paramétrage!BE463&lt;&gt;0,Paramétrage!BE463,"")</f>
        <v/>
      </c>
      <c r="L107" s="2" t="str">
        <f t="shared" si="38"/>
        <v/>
      </c>
      <c r="M107" s="2" t="str">
        <f t="shared" si="39"/>
        <v/>
      </c>
      <c r="N107" s="2" t="str">
        <f t="shared" si="40"/>
        <v/>
      </c>
      <c r="O107" s="2" t="str">
        <f>IF(Paramétrage!BD463&lt;&gt;0,Paramétrage!BF463,"")</f>
        <v/>
      </c>
      <c r="P107" s="9">
        <v>15</v>
      </c>
      <c r="Q107" s="2"/>
      <c r="R107" s="2" t="str">
        <f t="shared" si="41"/>
        <v/>
      </c>
      <c r="S107" s="2"/>
      <c r="T107" s="2"/>
    </row>
    <row r="108" spans="1:20" x14ac:dyDescent="0.35">
      <c r="A108" s="451" t="str">
        <f t="shared" si="31"/>
        <v/>
      </c>
      <c r="B108" s="451" t="str">
        <f t="shared" si="32"/>
        <v/>
      </c>
      <c r="C108" s="451" t="str">
        <f t="shared" si="33"/>
        <v/>
      </c>
      <c r="D108" s="451" t="str">
        <f t="shared" si="34"/>
        <v/>
      </c>
      <c r="E108" s="451" t="str">
        <f t="shared" si="35"/>
        <v/>
      </c>
      <c r="F108" s="451" t="str">
        <f t="shared" si="36"/>
        <v/>
      </c>
      <c r="G108" s="199" t="str">
        <f>IF(Paramétrage!BD464&lt;&gt;0,Paramétrage!BB464,"")</f>
        <v/>
      </c>
      <c r="H108" s="2" t="str">
        <f>IF(Paramétrage!BD464&lt;&gt;0,Paramétrage!BC464,"")</f>
        <v/>
      </c>
      <c r="I108" s="2" t="str">
        <f t="shared" si="37"/>
        <v/>
      </c>
      <c r="J108" s="2" t="str">
        <f>IF(Paramétrage!BD464&lt;&gt;0,Paramétrage!BD464,"")</f>
        <v/>
      </c>
      <c r="K108" s="2" t="str">
        <f>IF(Paramétrage!BE464&lt;&gt;0,Paramétrage!BE464,"")</f>
        <v/>
      </c>
      <c r="L108" s="2" t="str">
        <f t="shared" si="38"/>
        <v/>
      </c>
      <c r="M108" s="2" t="str">
        <f t="shared" si="39"/>
        <v/>
      </c>
      <c r="N108" s="2" t="str">
        <f t="shared" si="40"/>
        <v/>
      </c>
      <c r="O108" s="2" t="str">
        <f>IF(Paramétrage!BD464&lt;&gt;0,Paramétrage!BF464,"")</f>
        <v/>
      </c>
      <c r="P108" s="9">
        <v>16</v>
      </c>
      <c r="Q108" s="2"/>
      <c r="R108" s="2" t="str">
        <f t="shared" si="41"/>
        <v/>
      </c>
      <c r="S108" s="2"/>
      <c r="T108" s="2"/>
    </row>
    <row r="109" spans="1:20" x14ac:dyDescent="0.35">
      <c r="A109" s="451" t="str">
        <f t="shared" si="31"/>
        <v/>
      </c>
      <c r="B109" s="451" t="str">
        <f t="shared" si="32"/>
        <v/>
      </c>
      <c r="C109" s="451" t="str">
        <f t="shared" si="33"/>
        <v/>
      </c>
      <c r="D109" s="451" t="str">
        <f t="shared" si="34"/>
        <v/>
      </c>
      <c r="E109" s="451" t="str">
        <f t="shared" si="35"/>
        <v/>
      </c>
      <c r="F109" s="451" t="str">
        <f t="shared" si="36"/>
        <v/>
      </c>
      <c r="G109" s="199" t="str">
        <f>IF(Paramétrage!BD465&lt;&gt;0,Paramétrage!BB465,"")</f>
        <v/>
      </c>
      <c r="H109" s="2" t="str">
        <f>IF(Paramétrage!BD465&lt;&gt;0,Paramétrage!BC465,"")</f>
        <v/>
      </c>
      <c r="I109" s="2" t="str">
        <f t="shared" si="37"/>
        <v/>
      </c>
      <c r="J109" s="2" t="str">
        <f>IF(Paramétrage!BD465&lt;&gt;0,Paramétrage!BD465,"")</f>
        <v/>
      </c>
      <c r="K109" s="2" t="str">
        <f>IF(Paramétrage!BE465&lt;&gt;0,Paramétrage!BE465,"")</f>
        <v/>
      </c>
      <c r="L109" s="2" t="str">
        <f t="shared" si="38"/>
        <v/>
      </c>
      <c r="M109" s="2" t="str">
        <f t="shared" si="39"/>
        <v/>
      </c>
      <c r="N109" s="2" t="str">
        <f t="shared" si="40"/>
        <v/>
      </c>
      <c r="O109" s="2" t="str">
        <f>IF(Paramétrage!BD465&lt;&gt;0,Paramétrage!BF465,"")</f>
        <v/>
      </c>
      <c r="P109" s="9">
        <v>17</v>
      </c>
      <c r="Q109" s="2"/>
      <c r="R109" s="2" t="str">
        <f t="shared" si="41"/>
        <v/>
      </c>
      <c r="S109" s="2"/>
      <c r="T109" s="2"/>
    </row>
    <row r="110" spans="1:20" x14ac:dyDescent="0.35">
      <c r="A110" s="451" t="str">
        <f t="shared" si="31"/>
        <v/>
      </c>
      <c r="B110" s="451" t="str">
        <f t="shared" si="32"/>
        <v/>
      </c>
      <c r="C110" s="451" t="str">
        <f t="shared" si="33"/>
        <v/>
      </c>
      <c r="D110" s="451" t="str">
        <f t="shared" si="34"/>
        <v/>
      </c>
      <c r="E110" s="451" t="str">
        <f t="shared" si="35"/>
        <v/>
      </c>
      <c r="F110" s="451" t="str">
        <f t="shared" si="36"/>
        <v/>
      </c>
      <c r="G110" s="199" t="str">
        <f>IF(Paramétrage!BD466&lt;&gt;0,Paramétrage!BB466,"")</f>
        <v/>
      </c>
      <c r="H110" s="2" t="str">
        <f>IF(Paramétrage!BD466&lt;&gt;0,Paramétrage!BC466,"")</f>
        <v/>
      </c>
      <c r="I110" s="2" t="str">
        <f t="shared" si="37"/>
        <v/>
      </c>
      <c r="J110" s="2" t="str">
        <f>IF(Paramétrage!BD466&lt;&gt;0,Paramétrage!BD466,"")</f>
        <v/>
      </c>
      <c r="K110" s="2" t="str">
        <f>IF(Paramétrage!BE466&lt;&gt;0,Paramétrage!BE466,"")</f>
        <v/>
      </c>
      <c r="L110" s="2" t="str">
        <f t="shared" si="38"/>
        <v/>
      </c>
      <c r="M110" s="2" t="str">
        <f t="shared" si="39"/>
        <v/>
      </c>
      <c r="N110" s="2" t="str">
        <f t="shared" si="40"/>
        <v/>
      </c>
      <c r="O110" s="2" t="str">
        <f>IF(Paramétrage!BD466&lt;&gt;0,Paramétrage!BF466,"")</f>
        <v/>
      </c>
      <c r="P110" s="9">
        <v>18</v>
      </c>
      <c r="Q110" s="2"/>
      <c r="R110" s="2" t="str">
        <f t="shared" si="41"/>
        <v/>
      </c>
      <c r="S110" s="2"/>
      <c r="T110" s="2"/>
    </row>
    <row r="111" spans="1:20" x14ac:dyDescent="0.35">
      <c r="A111" s="451" t="str">
        <f t="shared" si="31"/>
        <v/>
      </c>
      <c r="B111" s="451" t="str">
        <f t="shared" si="32"/>
        <v/>
      </c>
      <c r="C111" s="451" t="str">
        <f t="shared" si="33"/>
        <v/>
      </c>
      <c r="D111" s="451" t="str">
        <f t="shared" si="34"/>
        <v/>
      </c>
      <c r="E111" s="451" t="str">
        <f t="shared" si="35"/>
        <v/>
      </c>
      <c r="F111" s="451" t="str">
        <f t="shared" si="36"/>
        <v/>
      </c>
      <c r="G111" s="199" t="str">
        <f>IF(Paramétrage!BD467&lt;&gt;0,Paramétrage!BB467,"")</f>
        <v/>
      </c>
      <c r="H111" s="2" t="str">
        <f>IF(Paramétrage!BD467&lt;&gt;0,Paramétrage!BC467,"")</f>
        <v/>
      </c>
      <c r="I111" s="2" t="str">
        <f t="shared" si="37"/>
        <v/>
      </c>
      <c r="J111" s="2" t="str">
        <f>IF(Paramétrage!BD467&lt;&gt;0,Paramétrage!BD467,"")</f>
        <v/>
      </c>
      <c r="K111" s="2" t="str">
        <f>IF(Paramétrage!BE467&lt;&gt;0,Paramétrage!BE467,"")</f>
        <v/>
      </c>
      <c r="L111" s="2" t="str">
        <f t="shared" si="38"/>
        <v/>
      </c>
      <c r="M111" s="2" t="str">
        <f t="shared" si="39"/>
        <v/>
      </c>
      <c r="N111" s="2" t="str">
        <f t="shared" si="40"/>
        <v/>
      </c>
      <c r="O111" s="2" t="str">
        <f>IF(Paramétrage!BD467&lt;&gt;0,Paramétrage!BF467,"")</f>
        <v/>
      </c>
      <c r="P111" s="9">
        <v>19</v>
      </c>
      <c r="Q111" s="2"/>
      <c r="R111" s="2" t="str">
        <f t="shared" si="41"/>
        <v/>
      </c>
      <c r="S111" s="2"/>
      <c r="T111" s="2"/>
    </row>
    <row r="112" spans="1:20" x14ac:dyDescent="0.35">
      <c r="A112" s="451" t="str">
        <f t="shared" si="31"/>
        <v/>
      </c>
      <c r="B112" s="451" t="str">
        <f t="shared" si="32"/>
        <v/>
      </c>
      <c r="C112" s="451" t="str">
        <f t="shared" si="33"/>
        <v/>
      </c>
      <c r="D112" s="451" t="str">
        <f t="shared" si="34"/>
        <v/>
      </c>
      <c r="E112" s="451" t="str">
        <f t="shared" si="35"/>
        <v/>
      </c>
      <c r="F112" s="451" t="str">
        <f t="shared" si="36"/>
        <v/>
      </c>
      <c r="G112" s="199" t="str">
        <f>IF(Paramétrage!BD468&lt;&gt;0,Paramétrage!BB468,"")</f>
        <v/>
      </c>
      <c r="H112" s="2" t="str">
        <f>IF(Paramétrage!BD468&lt;&gt;0,Paramétrage!BC468,"")</f>
        <v/>
      </c>
      <c r="I112" s="2" t="str">
        <f t="shared" si="37"/>
        <v/>
      </c>
      <c r="J112" s="2" t="str">
        <f>IF(Paramétrage!BD468&lt;&gt;0,Paramétrage!BD468,"")</f>
        <v/>
      </c>
      <c r="K112" s="2" t="str">
        <f>IF(Paramétrage!BE468&lt;&gt;0,Paramétrage!BE468,"")</f>
        <v/>
      </c>
      <c r="L112" s="2" t="str">
        <f t="shared" si="38"/>
        <v/>
      </c>
      <c r="M112" s="2" t="str">
        <f t="shared" si="39"/>
        <v/>
      </c>
      <c r="N112" s="2" t="str">
        <f t="shared" si="40"/>
        <v/>
      </c>
      <c r="O112" s="2" t="str">
        <f>IF(Paramétrage!BD468&lt;&gt;0,Paramétrage!BF468,"")</f>
        <v/>
      </c>
      <c r="P112" s="9">
        <v>20</v>
      </c>
      <c r="Q112" s="2"/>
      <c r="R112" s="2" t="str">
        <f t="shared" si="41"/>
        <v/>
      </c>
      <c r="S112" s="2"/>
      <c r="T112" s="2"/>
    </row>
    <row r="113" spans="1:21" s="2" customFormat="1" x14ac:dyDescent="0.35">
      <c r="A113" s="451" t="str">
        <f t="shared" si="31"/>
        <v/>
      </c>
      <c r="B113" s="451" t="str">
        <f t="shared" si="32"/>
        <v/>
      </c>
      <c r="C113" s="451" t="str">
        <f t="shared" si="33"/>
        <v/>
      </c>
      <c r="D113" s="451" t="str">
        <f t="shared" si="34"/>
        <v/>
      </c>
      <c r="E113" s="451" t="str">
        <f t="shared" si="35"/>
        <v/>
      </c>
      <c r="F113" s="451" t="str">
        <f t="shared" si="36"/>
        <v/>
      </c>
      <c r="G113" s="199" t="str">
        <f>IF(Paramétrage!BD469&lt;&gt;0,Paramétrage!BB469,"")</f>
        <v/>
      </c>
      <c r="H113" s="2" t="str">
        <f>IF(Paramétrage!BD469&lt;&gt;0,Paramétrage!BC469,"")</f>
        <v/>
      </c>
      <c r="I113" s="2" t="str">
        <f t="shared" si="37"/>
        <v/>
      </c>
      <c r="J113" s="2" t="str">
        <f>IF(Paramétrage!BD469&lt;&gt;0,Paramétrage!BD469,"")</f>
        <v/>
      </c>
      <c r="K113" s="2" t="str">
        <f>IF(Paramétrage!BE469&lt;&gt;0,Paramétrage!BE469,"")</f>
        <v/>
      </c>
      <c r="L113" s="2" t="str">
        <f t="shared" si="38"/>
        <v/>
      </c>
      <c r="M113" s="2" t="str">
        <f t="shared" si="39"/>
        <v/>
      </c>
      <c r="N113" s="2" t="str">
        <f t="shared" si="40"/>
        <v/>
      </c>
      <c r="O113" s="2" t="str">
        <f>IF(Paramétrage!BD469&lt;&gt;0,Paramétrage!BF469,"")</f>
        <v/>
      </c>
      <c r="P113" s="9">
        <v>21</v>
      </c>
      <c r="R113" s="2" t="str">
        <f t="shared" si="41"/>
        <v/>
      </c>
    </row>
    <row r="114" spans="1:21" x14ac:dyDescent="0.35">
      <c r="A114" s="451" t="str">
        <f t="shared" si="31"/>
        <v/>
      </c>
      <c r="B114" s="451" t="str">
        <f t="shared" si="32"/>
        <v/>
      </c>
      <c r="C114" s="451" t="str">
        <f t="shared" si="33"/>
        <v/>
      </c>
      <c r="D114" s="451" t="str">
        <f t="shared" si="34"/>
        <v/>
      </c>
      <c r="E114" s="451" t="str">
        <f t="shared" si="35"/>
        <v/>
      </c>
      <c r="F114" s="451" t="str">
        <f t="shared" si="36"/>
        <v/>
      </c>
      <c r="G114" s="199" t="str">
        <f>IF(Paramétrage!BD470&lt;&gt;0,Paramétrage!BB470,"")</f>
        <v/>
      </c>
      <c r="H114" s="2" t="str">
        <f>IF(Paramétrage!BD470&lt;&gt;0,Paramétrage!BC470,"")</f>
        <v/>
      </c>
      <c r="I114" s="2" t="str">
        <f t="shared" si="37"/>
        <v/>
      </c>
      <c r="J114" s="2" t="str">
        <f>IF(Paramétrage!BD470&lt;&gt;0,Paramétrage!BD470,"")</f>
        <v/>
      </c>
      <c r="K114" s="2" t="str">
        <f>IF(Paramétrage!BE470&lt;&gt;0,Paramétrage!BE470,"")</f>
        <v/>
      </c>
      <c r="L114" s="2" t="str">
        <f t="shared" si="38"/>
        <v/>
      </c>
      <c r="M114" s="2" t="str">
        <f t="shared" si="39"/>
        <v/>
      </c>
      <c r="N114" s="2" t="str">
        <f t="shared" si="40"/>
        <v/>
      </c>
      <c r="O114" s="2" t="str">
        <f>IF(Paramétrage!BD470&lt;&gt;0,Paramétrage!BF470,"")</f>
        <v/>
      </c>
      <c r="P114" s="9">
        <v>22</v>
      </c>
      <c r="Q114" s="2"/>
      <c r="R114" s="2" t="str">
        <f t="shared" si="41"/>
        <v/>
      </c>
      <c r="S114" s="2"/>
      <c r="T114" s="2"/>
    </row>
    <row r="115" spans="1:21" x14ac:dyDescent="0.35">
      <c r="A115" s="451" t="str">
        <f t="shared" si="31"/>
        <v/>
      </c>
      <c r="B115" s="451" t="str">
        <f t="shared" si="32"/>
        <v/>
      </c>
      <c r="C115" s="451" t="str">
        <f t="shared" si="33"/>
        <v/>
      </c>
      <c r="D115" s="451" t="str">
        <f t="shared" si="34"/>
        <v/>
      </c>
      <c r="E115" s="451" t="str">
        <f t="shared" si="35"/>
        <v/>
      </c>
      <c r="F115" s="451" t="str">
        <f t="shared" si="36"/>
        <v/>
      </c>
      <c r="G115" s="199" t="str">
        <f>IF(Paramétrage!BD471&lt;&gt;0,Paramétrage!BB471,"")</f>
        <v/>
      </c>
      <c r="H115" s="2" t="str">
        <f>IF(Paramétrage!BD471&lt;&gt;0,Paramétrage!BC471,"")</f>
        <v/>
      </c>
      <c r="I115" s="2" t="str">
        <f t="shared" si="37"/>
        <v/>
      </c>
      <c r="J115" s="2" t="str">
        <f>IF(Paramétrage!BD471&lt;&gt;0,Paramétrage!BD471,"")</f>
        <v/>
      </c>
      <c r="K115" s="2" t="str">
        <f>IF(Paramétrage!BE471&lt;&gt;0,Paramétrage!BE471,"")</f>
        <v/>
      </c>
      <c r="L115" s="2" t="str">
        <f t="shared" si="38"/>
        <v/>
      </c>
      <c r="M115" s="2" t="str">
        <f t="shared" si="39"/>
        <v/>
      </c>
      <c r="N115" s="2" t="str">
        <f t="shared" si="40"/>
        <v/>
      </c>
      <c r="O115" s="2" t="str">
        <f>IF(Paramétrage!BD471&lt;&gt;0,Paramétrage!BF471,"")</f>
        <v/>
      </c>
      <c r="P115" s="9">
        <v>23</v>
      </c>
      <c r="Q115" s="2"/>
      <c r="R115" s="2" t="str">
        <f t="shared" si="41"/>
        <v/>
      </c>
      <c r="S115" s="2"/>
      <c r="T115" s="2"/>
    </row>
    <row r="116" spans="1:21" x14ac:dyDescent="0.35">
      <c r="A116" s="451" t="str">
        <f t="shared" si="31"/>
        <v/>
      </c>
      <c r="B116" s="451" t="str">
        <f t="shared" si="32"/>
        <v/>
      </c>
      <c r="C116" s="451" t="str">
        <f t="shared" si="33"/>
        <v/>
      </c>
      <c r="D116" s="451" t="str">
        <f t="shared" si="34"/>
        <v/>
      </c>
      <c r="E116" s="451" t="str">
        <f t="shared" si="35"/>
        <v/>
      </c>
      <c r="F116" s="451" t="str">
        <f t="shared" si="36"/>
        <v/>
      </c>
      <c r="G116" s="199" t="str">
        <f>IF(Paramétrage!BD472&lt;&gt;0,Paramétrage!BB472,"")</f>
        <v/>
      </c>
      <c r="H116" s="2" t="str">
        <f>IF(Paramétrage!BD472&lt;&gt;0,Paramétrage!BC472,"")</f>
        <v/>
      </c>
      <c r="I116" s="2" t="str">
        <f t="shared" si="37"/>
        <v/>
      </c>
      <c r="J116" s="2" t="str">
        <f>IF(Paramétrage!BD472&lt;&gt;0,Paramétrage!BD472,"")</f>
        <v/>
      </c>
      <c r="K116" s="2" t="str">
        <f>IF(Paramétrage!BE472&lt;&gt;0,Paramétrage!BE472,"")</f>
        <v/>
      </c>
      <c r="L116" s="2" t="str">
        <f t="shared" si="38"/>
        <v/>
      </c>
      <c r="M116" s="2" t="str">
        <f t="shared" si="39"/>
        <v/>
      </c>
      <c r="N116" s="2" t="str">
        <f t="shared" si="40"/>
        <v/>
      </c>
      <c r="O116" s="2" t="str">
        <f>IF(Paramétrage!BD472&lt;&gt;0,Paramétrage!BF472,"")</f>
        <v/>
      </c>
      <c r="P116" s="9">
        <v>24</v>
      </c>
      <c r="Q116" s="2"/>
      <c r="R116" s="2" t="str">
        <f t="shared" si="41"/>
        <v/>
      </c>
      <c r="S116" s="2"/>
      <c r="T116" s="2"/>
    </row>
    <row r="117" spans="1:21" s="8" customFormat="1" x14ac:dyDescent="0.35">
      <c r="A117" s="451" t="str">
        <f t="shared" si="31"/>
        <v/>
      </c>
      <c r="B117" s="451" t="str">
        <f t="shared" si="32"/>
        <v/>
      </c>
      <c r="C117" s="451" t="str">
        <f t="shared" si="33"/>
        <v/>
      </c>
      <c r="D117" s="451" t="str">
        <f t="shared" si="34"/>
        <v/>
      </c>
      <c r="E117" s="451" t="str">
        <f t="shared" si="35"/>
        <v/>
      </c>
      <c r="F117" s="451" t="str">
        <f t="shared" si="36"/>
        <v/>
      </c>
      <c r="G117" s="199" t="str">
        <f>IF(Paramétrage!BD473&lt;&gt;0,Paramétrage!BB473,"")</f>
        <v/>
      </c>
      <c r="H117" s="2" t="str">
        <f>IF(Paramétrage!BD473&lt;&gt;0,Paramétrage!BC473,"")</f>
        <v/>
      </c>
      <c r="I117" s="2" t="str">
        <f t="shared" si="37"/>
        <v/>
      </c>
      <c r="J117" s="2" t="str">
        <f>IF(Paramétrage!BD473&lt;&gt;0,Paramétrage!BD473,"")</f>
        <v/>
      </c>
      <c r="K117" s="2" t="str">
        <f>IF(Paramétrage!BE473&lt;&gt;0,Paramétrage!BE473,"")</f>
        <v/>
      </c>
      <c r="L117" s="2" t="str">
        <f t="shared" si="38"/>
        <v/>
      </c>
      <c r="M117" s="2" t="str">
        <f t="shared" si="39"/>
        <v/>
      </c>
      <c r="N117" s="2" t="str">
        <f t="shared" si="40"/>
        <v/>
      </c>
      <c r="O117" s="2" t="str">
        <f>IF(Paramétrage!BD473&lt;&gt;0,Paramétrage!BF473,"")</f>
        <v/>
      </c>
      <c r="P117" s="9">
        <v>25</v>
      </c>
      <c r="Q117" s="2"/>
      <c r="R117" s="2" t="str">
        <f t="shared" si="41"/>
        <v/>
      </c>
      <c r="S117" s="2"/>
      <c r="T117" s="2"/>
    </row>
    <row r="118" spans="1:21" x14ac:dyDescent="0.35">
      <c r="A118" s="451" t="str">
        <f t="shared" si="31"/>
        <v/>
      </c>
      <c r="B118" s="451" t="str">
        <f t="shared" si="32"/>
        <v/>
      </c>
      <c r="C118" s="451" t="str">
        <f t="shared" si="33"/>
        <v/>
      </c>
      <c r="D118" s="451" t="str">
        <f t="shared" si="34"/>
        <v/>
      </c>
      <c r="E118" s="451" t="str">
        <f t="shared" si="35"/>
        <v/>
      </c>
      <c r="F118" s="451" t="str">
        <f t="shared" si="36"/>
        <v/>
      </c>
      <c r="G118" s="199" t="str">
        <f>IF(Paramétrage!BD474&lt;&gt;0,Paramétrage!BB474,"")</f>
        <v/>
      </c>
      <c r="H118" s="2" t="str">
        <f>IF(Paramétrage!BD474&lt;&gt;0,Paramétrage!BC474,"")</f>
        <v/>
      </c>
      <c r="I118" s="2" t="str">
        <f t="shared" si="37"/>
        <v/>
      </c>
      <c r="J118" s="2" t="str">
        <f>IF(Paramétrage!BD474&lt;&gt;0,Paramétrage!BD474,"")</f>
        <v/>
      </c>
      <c r="K118" s="2" t="str">
        <f>IF(Paramétrage!BE474&lt;&gt;0,Paramétrage!BE474,"")</f>
        <v/>
      </c>
      <c r="L118" s="2" t="str">
        <f t="shared" si="38"/>
        <v/>
      </c>
      <c r="M118" s="2" t="str">
        <f t="shared" si="39"/>
        <v/>
      </c>
      <c r="N118" s="2" t="str">
        <f t="shared" si="40"/>
        <v/>
      </c>
      <c r="O118" s="2" t="str">
        <f>IF(Paramétrage!BD474&lt;&gt;0,Paramétrage!BF474,"")</f>
        <v/>
      </c>
      <c r="P118" s="9">
        <v>26</v>
      </c>
      <c r="Q118" s="2"/>
      <c r="R118" s="2" t="str">
        <f t="shared" si="41"/>
        <v/>
      </c>
      <c r="S118" s="2"/>
      <c r="T118" s="2"/>
    </row>
    <row r="119" spans="1:21" x14ac:dyDescent="0.35">
      <c r="A119" s="451" t="str">
        <f t="shared" si="31"/>
        <v/>
      </c>
      <c r="B119" s="451" t="str">
        <f t="shared" si="32"/>
        <v/>
      </c>
      <c r="C119" s="451" t="str">
        <f t="shared" si="33"/>
        <v/>
      </c>
      <c r="D119" s="451" t="str">
        <f t="shared" si="34"/>
        <v/>
      </c>
      <c r="E119" s="451" t="str">
        <f t="shared" si="35"/>
        <v/>
      </c>
      <c r="F119" s="451" t="str">
        <f t="shared" si="36"/>
        <v/>
      </c>
      <c r="G119" s="199" t="str">
        <f>IF(Paramétrage!BD475&lt;&gt;0,Paramétrage!BB475,"")</f>
        <v/>
      </c>
      <c r="H119" s="2" t="str">
        <f>IF(Paramétrage!BD475&lt;&gt;0,Paramétrage!BC475,"")</f>
        <v/>
      </c>
      <c r="I119" s="2" t="str">
        <f t="shared" si="37"/>
        <v/>
      </c>
      <c r="J119" s="2" t="str">
        <f>IF(Paramétrage!BD475&lt;&gt;0,Paramétrage!BD475,"")</f>
        <v/>
      </c>
      <c r="K119" s="2" t="str">
        <f>IF(Paramétrage!BE475&lt;&gt;0,Paramétrage!BE475,"")</f>
        <v/>
      </c>
      <c r="L119" s="2" t="str">
        <f t="shared" si="38"/>
        <v/>
      </c>
      <c r="M119" s="2" t="str">
        <f t="shared" si="39"/>
        <v/>
      </c>
      <c r="N119" s="2" t="str">
        <f t="shared" si="40"/>
        <v/>
      </c>
      <c r="O119" s="2" t="str">
        <f>IF(Paramétrage!BD475&lt;&gt;0,Paramétrage!BF475,"")</f>
        <v/>
      </c>
      <c r="P119" s="9">
        <v>27</v>
      </c>
      <c r="Q119" s="2"/>
      <c r="R119" s="2" t="str">
        <f t="shared" si="41"/>
        <v/>
      </c>
      <c r="S119" s="2"/>
      <c r="T119" s="2"/>
    </row>
    <row r="120" spans="1:21" x14ac:dyDescent="0.35">
      <c r="A120" s="469"/>
      <c r="B120" s="469"/>
      <c r="C120" s="469"/>
      <c r="D120" s="469"/>
      <c r="E120" s="469"/>
      <c r="F120" s="469"/>
      <c r="G120" s="469" t="s">
        <v>662</v>
      </c>
      <c r="H120" s="469"/>
      <c r="I120" s="469"/>
      <c r="J120" s="469"/>
      <c r="K120" s="469"/>
      <c r="L120" s="469"/>
      <c r="M120" s="469"/>
      <c r="N120" s="469"/>
      <c r="O120" s="469"/>
      <c r="P120" s="9">
        <v>0</v>
      </c>
      <c r="R120" t="s">
        <v>557</v>
      </c>
    </row>
    <row r="121" spans="1:21" ht="72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336</v>
      </c>
      <c r="M121" s="106" t="s">
        <v>164</v>
      </c>
      <c r="N121" s="106" t="s">
        <v>108</v>
      </c>
      <c r="O121" s="106" t="s">
        <v>107</v>
      </c>
      <c r="P121" s="9">
        <v>0</v>
      </c>
      <c r="Q121" s="107">
        <f>Paramétrage!D3</f>
        <v>0</v>
      </c>
      <c r="R121" s="22" t="s">
        <v>345</v>
      </c>
      <c r="S121" s="28" t="s">
        <v>346</v>
      </c>
      <c r="T121" s="28" t="s">
        <v>340</v>
      </c>
    </row>
    <row r="122" spans="1:21" x14ac:dyDescent="0.35">
      <c r="A122" s="451" t="str">
        <f>IF(J122&lt;&gt;"",I122,"")</f>
        <v/>
      </c>
      <c r="B122" s="451" t="str">
        <f>IF(J122&lt;&gt;"",1,"")</f>
        <v/>
      </c>
      <c r="C122" s="451" t="str">
        <f>IF(J122&lt;&gt;"",L122,"")</f>
        <v/>
      </c>
      <c r="D122" s="451" t="str">
        <f>IF(J122&lt;&gt;"",R122,"")</f>
        <v/>
      </c>
      <c r="E122" s="451" t="str">
        <f>IF(J122&lt;&gt;"",M122/R122,"")</f>
        <v/>
      </c>
      <c r="F122" s="451" t="str">
        <f>IF(J122&lt;&gt;"",N122/R122,"")</f>
        <v/>
      </c>
      <c r="G122" s="199" t="str">
        <f>IF(Paramétrage!BY448&lt;&gt;0,Paramétrage!BW448,"")</f>
        <v/>
      </c>
      <c r="H122" s="2" t="str">
        <f>IF(Paramétrage!BY448&lt;&gt;0,Paramétrage!BX448,"")</f>
        <v/>
      </c>
      <c r="I122" s="2" t="str">
        <f>IF(J122&lt;&gt;"",DATEDIF($Q$2,G122,"d")*1440+H122*60,"")</f>
        <v/>
      </c>
      <c r="J122" s="2" t="str">
        <f>IF(Paramétrage!BY448&lt;&gt;0,Paramétrage!BY448,"")</f>
        <v/>
      </c>
      <c r="K122" s="2" t="str">
        <f>IF(Paramétrage!BZ448&lt;&gt;0,Paramétrage!BZ448,"")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IF(Paramétrage!BY448&lt;&gt;0,Paramétrage!CA448,"")</f>
        <v/>
      </c>
      <c r="P122" s="9">
        <v>0</v>
      </c>
      <c r="Q122" s="2"/>
      <c r="R122" s="2" t="str">
        <f>IF(J122&lt;&gt;"",ROUNDUP((J122/L122)/(MIN(S$3,T$3)),0),"")</f>
        <v/>
      </c>
      <c r="S122" s="2"/>
      <c r="T122" s="2"/>
    </row>
    <row r="123" spans="1:21" x14ac:dyDescent="0.35">
      <c r="A123" s="451" t="str">
        <f t="shared" ref="A123:A149" si="42">IF(J123&lt;&gt;"",I123,"")</f>
        <v/>
      </c>
      <c r="B123" s="451" t="str">
        <f t="shared" ref="B123:B149" si="43">IF(J123&lt;&gt;"",1,"")</f>
        <v/>
      </c>
      <c r="C123" s="451" t="str">
        <f t="shared" ref="C123:C149" si="44">IF(J123&lt;&gt;"",L123,"")</f>
        <v/>
      </c>
      <c r="D123" s="451" t="str">
        <f t="shared" ref="D123:D149" si="45">IF(J123&lt;&gt;"",R123,"")</f>
        <v/>
      </c>
      <c r="E123" s="451" t="str">
        <f t="shared" ref="E123:E149" si="46">IF(J123&lt;&gt;"",M123/R123,"")</f>
        <v/>
      </c>
      <c r="F123" s="451" t="str">
        <f t="shared" ref="F123:F149" si="47">IF(J123&lt;&gt;"",N123/R123,"")</f>
        <v/>
      </c>
      <c r="G123" s="199" t="str">
        <f>IF(Paramétrage!BY449&lt;&gt;0,Paramétrage!BW449,"")</f>
        <v/>
      </c>
      <c r="H123" s="2" t="str">
        <f>IF(Paramétrage!BY449&lt;&gt;0,Paramétrage!BX449,"")</f>
        <v/>
      </c>
      <c r="I123" s="2" t="str">
        <f t="shared" ref="I123:I149" si="48">IF(J123&lt;&gt;"",DATEDIF($Q$2,G123,"d")*1440+H123*60,"")</f>
        <v/>
      </c>
      <c r="J123" s="2" t="str">
        <f>IF(Paramétrage!BY449&lt;&gt;0,Paramétrage!BY449,"")</f>
        <v/>
      </c>
      <c r="K123" s="2" t="str">
        <f>IF(Paramétrage!BZ449&lt;&gt;0,Paramétrage!BZ449,"")</f>
        <v/>
      </c>
      <c r="L123" s="2" t="str">
        <f t="shared" ref="L123:L149" si="49">IF(J123&lt;&gt;"",ROUNDUP(J123/K123,0),"")</f>
        <v/>
      </c>
      <c r="M123" s="2" t="str">
        <f t="shared" ref="M123:M149" si="50">IF(J123&lt;&gt;"",J123/L123,"")</f>
        <v/>
      </c>
      <c r="N123" s="2" t="str">
        <f t="shared" ref="N123:N149" si="51">IF(J123&lt;&gt;"",M123/O123,"")</f>
        <v/>
      </c>
      <c r="O123" s="2" t="str">
        <f>IF(Paramétrage!BY449&lt;&gt;0,Paramétrage!CA449,"")</f>
        <v/>
      </c>
      <c r="P123" s="9">
        <v>1</v>
      </c>
      <c r="Q123" s="2"/>
      <c r="R123" s="2" t="str">
        <f t="shared" ref="R123:R149" si="52">IF(J123&lt;&gt;"",ROUNDUP((J123/L123)/(MIN(S$3,T$3)),0),"")</f>
        <v/>
      </c>
      <c r="S123" s="2"/>
      <c r="T123" s="2"/>
    </row>
    <row r="124" spans="1:21" x14ac:dyDescent="0.35">
      <c r="A124" s="451" t="str">
        <f t="shared" si="42"/>
        <v/>
      </c>
      <c r="B124" s="451" t="str">
        <f t="shared" si="43"/>
        <v/>
      </c>
      <c r="C124" s="451" t="str">
        <f t="shared" si="44"/>
        <v/>
      </c>
      <c r="D124" s="451" t="str">
        <f t="shared" si="45"/>
        <v/>
      </c>
      <c r="E124" s="451" t="str">
        <f t="shared" si="46"/>
        <v/>
      </c>
      <c r="F124" s="451" t="str">
        <f t="shared" si="47"/>
        <v/>
      </c>
      <c r="G124" s="199" t="str">
        <f>IF(Paramétrage!BY450&lt;&gt;0,Paramétrage!BW450,"")</f>
        <v/>
      </c>
      <c r="H124" s="2" t="str">
        <f>IF(Paramétrage!BY450&lt;&gt;0,Paramétrage!BX450,"")</f>
        <v/>
      </c>
      <c r="I124" s="2" t="str">
        <f t="shared" si="48"/>
        <v/>
      </c>
      <c r="J124" s="2" t="str">
        <f>IF(Paramétrage!BY450&lt;&gt;0,Paramétrage!BY450,"")</f>
        <v/>
      </c>
      <c r="K124" s="2" t="str">
        <f>IF(Paramétrage!BZ450&lt;&gt;0,Paramétrage!BZ450,"")</f>
        <v/>
      </c>
      <c r="L124" s="2" t="str">
        <f t="shared" si="49"/>
        <v/>
      </c>
      <c r="M124" s="2" t="str">
        <f t="shared" si="50"/>
        <v/>
      </c>
      <c r="N124" s="2" t="str">
        <f t="shared" si="51"/>
        <v/>
      </c>
      <c r="O124" s="2" t="str">
        <f>IF(Paramétrage!BY450&lt;&gt;0,Paramétrage!CA450,"")</f>
        <v/>
      </c>
      <c r="P124" s="9">
        <v>2</v>
      </c>
      <c r="Q124" s="2"/>
      <c r="R124" s="2" t="str">
        <f t="shared" si="52"/>
        <v/>
      </c>
      <c r="S124" s="2"/>
      <c r="T124" s="2"/>
      <c r="U124" s="8"/>
    </row>
    <row r="125" spans="1:21" x14ac:dyDescent="0.35">
      <c r="A125" s="451" t="str">
        <f t="shared" si="42"/>
        <v/>
      </c>
      <c r="B125" s="451" t="str">
        <f t="shared" si="43"/>
        <v/>
      </c>
      <c r="C125" s="451" t="str">
        <f t="shared" si="44"/>
        <v/>
      </c>
      <c r="D125" s="451" t="str">
        <f t="shared" si="45"/>
        <v/>
      </c>
      <c r="E125" s="451" t="str">
        <f t="shared" si="46"/>
        <v/>
      </c>
      <c r="F125" s="451" t="str">
        <f t="shared" si="47"/>
        <v/>
      </c>
      <c r="G125" s="199" t="str">
        <f>IF(Paramétrage!BY451&lt;&gt;0,Paramétrage!BW451,"")</f>
        <v/>
      </c>
      <c r="H125" s="2" t="str">
        <f>IF(Paramétrage!BY451&lt;&gt;0,Paramétrage!BX451,"")</f>
        <v/>
      </c>
      <c r="I125" s="2" t="str">
        <f t="shared" si="48"/>
        <v/>
      </c>
      <c r="J125" s="2" t="str">
        <f>IF(Paramétrage!BY451&lt;&gt;0,Paramétrage!BY451,"")</f>
        <v/>
      </c>
      <c r="K125" s="2" t="str">
        <f>IF(Paramétrage!BZ451&lt;&gt;0,Paramétrage!BZ451,"")</f>
        <v/>
      </c>
      <c r="L125" s="2" t="str">
        <f t="shared" si="49"/>
        <v/>
      </c>
      <c r="M125" s="2" t="str">
        <f t="shared" si="50"/>
        <v/>
      </c>
      <c r="N125" s="2" t="str">
        <f t="shared" si="51"/>
        <v/>
      </c>
      <c r="O125" s="2" t="str">
        <f>IF(Paramétrage!BY451&lt;&gt;0,Paramétrage!CA451,"")</f>
        <v/>
      </c>
      <c r="P125" s="9">
        <v>3</v>
      </c>
      <c r="Q125" s="2"/>
      <c r="R125" s="2" t="str">
        <f t="shared" si="52"/>
        <v/>
      </c>
      <c r="S125" s="2"/>
      <c r="T125" s="2"/>
    </row>
    <row r="126" spans="1:21" x14ac:dyDescent="0.35">
      <c r="A126" s="451" t="str">
        <f t="shared" si="42"/>
        <v/>
      </c>
      <c r="B126" s="451" t="str">
        <f t="shared" si="43"/>
        <v/>
      </c>
      <c r="C126" s="451" t="str">
        <f t="shared" si="44"/>
        <v/>
      </c>
      <c r="D126" s="451" t="str">
        <f t="shared" si="45"/>
        <v/>
      </c>
      <c r="E126" s="451" t="str">
        <f t="shared" si="46"/>
        <v/>
      </c>
      <c r="F126" s="451" t="str">
        <f t="shared" si="47"/>
        <v/>
      </c>
      <c r="G126" s="199" t="str">
        <f>IF(Paramétrage!BY452&lt;&gt;0,Paramétrage!BW452,"")</f>
        <v/>
      </c>
      <c r="H126" s="2" t="str">
        <f>IF(Paramétrage!BY452&lt;&gt;0,Paramétrage!BX452,"")</f>
        <v/>
      </c>
      <c r="I126" s="2" t="str">
        <f t="shared" si="48"/>
        <v/>
      </c>
      <c r="J126" s="2" t="str">
        <f>IF(Paramétrage!BY452&lt;&gt;0,Paramétrage!BY452,"")</f>
        <v/>
      </c>
      <c r="K126" s="2" t="str">
        <f>IF(Paramétrage!BZ452&lt;&gt;0,Paramétrage!BZ452,"")</f>
        <v/>
      </c>
      <c r="L126" s="2" t="str">
        <f t="shared" si="49"/>
        <v/>
      </c>
      <c r="M126" s="2" t="str">
        <f t="shared" si="50"/>
        <v/>
      </c>
      <c r="N126" s="2" t="str">
        <f t="shared" si="51"/>
        <v/>
      </c>
      <c r="O126" s="2" t="str">
        <f>IF(Paramétrage!BY452&lt;&gt;0,Paramétrage!CA452,"")</f>
        <v/>
      </c>
      <c r="P126" s="9">
        <v>4</v>
      </c>
      <c r="Q126" s="2"/>
      <c r="R126" s="2" t="str">
        <f t="shared" si="52"/>
        <v/>
      </c>
      <c r="S126" s="2"/>
      <c r="T126" s="2"/>
    </row>
    <row r="127" spans="1:21" x14ac:dyDescent="0.35">
      <c r="A127" s="451" t="str">
        <f t="shared" si="42"/>
        <v/>
      </c>
      <c r="B127" s="451" t="str">
        <f t="shared" si="43"/>
        <v/>
      </c>
      <c r="C127" s="451" t="str">
        <f t="shared" si="44"/>
        <v/>
      </c>
      <c r="D127" s="451" t="str">
        <f t="shared" si="45"/>
        <v/>
      </c>
      <c r="E127" s="451" t="str">
        <f t="shared" si="46"/>
        <v/>
      </c>
      <c r="F127" s="451" t="str">
        <f t="shared" si="47"/>
        <v/>
      </c>
      <c r="G127" s="199" t="str">
        <f>IF(Paramétrage!BY453&lt;&gt;0,Paramétrage!BW453,"")</f>
        <v/>
      </c>
      <c r="H127" s="2" t="str">
        <f>IF(Paramétrage!BY453&lt;&gt;0,Paramétrage!BX453,"")</f>
        <v/>
      </c>
      <c r="I127" s="2" t="str">
        <f t="shared" si="48"/>
        <v/>
      </c>
      <c r="J127" s="2" t="str">
        <f>IF(Paramétrage!BY453&lt;&gt;0,Paramétrage!BY453,"")</f>
        <v/>
      </c>
      <c r="K127" s="2" t="str">
        <f>IF(Paramétrage!BZ453&lt;&gt;0,Paramétrage!BZ453,"")</f>
        <v/>
      </c>
      <c r="L127" s="2" t="str">
        <f t="shared" si="49"/>
        <v/>
      </c>
      <c r="M127" s="2" t="str">
        <f t="shared" si="50"/>
        <v/>
      </c>
      <c r="N127" s="2" t="str">
        <f t="shared" si="51"/>
        <v/>
      </c>
      <c r="O127" s="2" t="str">
        <f>IF(Paramétrage!BY453&lt;&gt;0,Paramétrage!CA453,"")</f>
        <v/>
      </c>
      <c r="P127" s="9">
        <v>5</v>
      </c>
      <c r="Q127" s="2"/>
      <c r="R127" s="2" t="str">
        <f t="shared" si="52"/>
        <v/>
      </c>
      <c r="S127" s="2"/>
      <c r="T127" s="2"/>
    </row>
    <row r="128" spans="1:21" x14ac:dyDescent="0.35">
      <c r="A128" s="451" t="str">
        <f t="shared" si="42"/>
        <v/>
      </c>
      <c r="B128" s="451" t="str">
        <f t="shared" si="43"/>
        <v/>
      </c>
      <c r="C128" s="451" t="str">
        <f t="shared" si="44"/>
        <v/>
      </c>
      <c r="D128" s="451" t="str">
        <f t="shared" si="45"/>
        <v/>
      </c>
      <c r="E128" s="451" t="str">
        <f t="shared" si="46"/>
        <v/>
      </c>
      <c r="F128" s="451" t="str">
        <f t="shared" si="47"/>
        <v/>
      </c>
      <c r="G128" s="199" t="str">
        <f>IF(Paramétrage!BY454&lt;&gt;0,Paramétrage!BW454,"")</f>
        <v/>
      </c>
      <c r="H128" s="2" t="str">
        <f>IF(Paramétrage!BY454&lt;&gt;0,Paramétrage!BX454,"")</f>
        <v/>
      </c>
      <c r="I128" s="2" t="str">
        <f t="shared" si="48"/>
        <v/>
      </c>
      <c r="J128" s="2" t="str">
        <f>IF(Paramétrage!BY454&lt;&gt;0,Paramétrage!BY454,"")</f>
        <v/>
      </c>
      <c r="K128" s="2" t="str">
        <f>IF(Paramétrage!BZ454&lt;&gt;0,Paramétrage!BZ454,"")</f>
        <v/>
      </c>
      <c r="L128" s="2" t="str">
        <f t="shared" si="49"/>
        <v/>
      </c>
      <c r="M128" s="2" t="str">
        <f t="shared" si="50"/>
        <v/>
      </c>
      <c r="N128" s="2" t="str">
        <f t="shared" si="51"/>
        <v/>
      </c>
      <c r="O128" s="2" t="str">
        <f>IF(Paramétrage!BY454&lt;&gt;0,Paramétrage!CA454,"")</f>
        <v/>
      </c>
      <c r="P128" s="9">
        <v>6</v>
      </c>
      <c r="Q128" s="2"/>
      <c r="R128" s="2" t="str">
        <f t="shared" si="52"/>
        <v/>
      </c>
      <c r="S128" s="2"/>
      <c r="T128" s="2"/>
    </row>
    <row r="129" spans="1:20" x14ac:dyDescent="0.35">
      <c r="A129" s="451" t="str">
        <f t="shared" si="42"/>
        <v/>
      </c>
      <c r="B129" s="451" t="str">
        <f t="shared" si="43"/>
        <v/>
      </c>
      <c r="C129" s="451" t="str">
        <f t="shared" si="44"/>
        <v/>
      </c>
      <c r="D129" s="451" t="str">
        <f t="shared" si="45"/>
        <v/>
      </c>
      <c r="E129" s="451" t="str">
        <f t="shared" si="46"/>
        <v/>
      </c>
      <c r="F129" s="451" t="str">
        <f t="shared" si="47"/>
        <v/>
      </c>
      <c r="G129" s="199" t="str">
        <f>IF(Paramétrage!BY455&lt;&gt;0,Paramétrage!BW455,"")</f>
        <v/>
      </c>
      <c r="H129" s="2" t="str">
        <f>IF(Paramétrage!BY455&lt;&gt;0,Paramétrage!BX455,"")</f>
        <v/>
      </c>
      <c r="I129" s="2" t="str">
        <f t="shared" si="48"/>
        <v/>
      </c>
      <c r="J129" s="2" t="str">
        <f>IF(Paramétrage!BY455&lt;&gt;0,Paramétrage!BY455,"")</f>
        <v/>
      </c>
      <c r="K129" s="2" t="str">
        <f>IF(Paramétrage!BZ455&lt;&gt;0,Paramétrage!BZ455,"")</f>
        <v/>
      </c>
      <c r="L129" s="2" t="str">
        <f t="shared" si="49"/>
        <v/>
      </c>
      <c r="M129" s="2" t="str">
        <f t="shared" si="50"/>
        <v/>
      </c>
      <c r="N129" s="2" t="str">
        <f t="shared" si="51"/>
        <v/>
      </c>
      <c r="O129" s="2" t="str">
        <f>IF(Paramétrage!BY455&lt;&gt;0,Paramétrage!CA455,"")</f>
        <v/>
      </c>
      <c r="P129" s="9">
        <v>7</v>
      </c>
      <c r="Q129" s="2"/>
      <c r="R129" s="2" t="str">
        <f t="shared" si="52"/>
        <v/>
      </c>
      <c r="S129" s="2"/>
      <c r="T129" s="2"/>
    </row>
    <row r="130" spans="1:20" x14ac:dyDescent="0.35">
      <c r="A130" s="451" t="str">
        <f t="shared" si="42"/>
        <v/>
      </c>
      <c r="B130" s="451" t="str">
        <f t="shared" si="43"/>
        <v/>
      </c>
      <c r="C130" s="451" t="str">
        <f t="shared" si="44"/>
        <v/>
      </c>
      <c r="D130" s="451" t="str">
        <f t="shared" si="45"/>
        <v/>
      </c>
      <c r="E130" s="451" t="str">
        <f t="shared" si="46"/>
        <v/>
      </c>
      <c r="F130" s="451" t="str">
        <f t="shared" si="47"/>
        <v/>
      </c>
      <c r="G130" s="199" t="str">
        <f>IF(Paramétrage!BY456&lt;&gt;0,Paramétrage!BW456,"")</f>
        <v/>
      </c>
      <c r="H130" s="2" t="str">
        <f>IF(Paramétrage!BY456&lt;&gt;0,Paramétrage!BX456,"")</f>
        <v/>
      </c>
      <c r="I130" s="2" t="str">
        <f t="shared" si="48"/>
        <v/>
      </c>
      <c r="J130" s="2" t="str">
        <f>IF(Paramétrage!BY456&lt;&gt;0,Paramétrage!BY456,"")</f>
        <v/>
      </c>
      <c r="K130" s="2" t="str">
        <f>IF(Paramétrage!BZ456&lt;&gt;0,Paramétrage!BZ456,"")</f>
        <v/>
      </c>
      <c r="L130" s="2" t="str">
        <f t="shared" si="49"/>
        <v/>
      </c>
      <c r="M130" s="2" t="str">
        <f t="shared" si="50"/>
        <v/>
      </c>
      <c r="N130" s="2" t="str">
        <f t="shared" si="51"/>
        <v/>
      </c>
      <c r="O130" s="2" t="str">
        <f>IF(Paramétrage!BY456&lt;&gt;0,Paramétrage!CA456,"")</f>
        <v/>
      </c>
      <c r="P130" s="9">
        <v>8</v>
      </c>
      <c r="Q130" s="2"/>
      <c r="R130" s="2" t="str">
        <f t="shared" si="52"/>
        <v/>
      </c>
      <c r="S130" s="2"/>
      <c r="T130" s="2"/>
    </row>
    <row r="131" spans="1:20" x14ac:dyDescent="0.35">
      <c r="A131" s="451" t="str">
        <f t="shared" si="42"/>
        <v/>
      </c>
      <c r="B131" s="451" t="str">
        <f t="shared" si="43"/>
        <v/>
      </c>
      <c r="C131" s="451" t="str">
        <f t="shared" si="44"/>
        <v/>
      </c>
      <c r="D131" s="451" t="str">
        <f t="shared" si="45"/>
        <v/>
      </c>
      <c r="E131" s="451" t="str">
        <f t="shared" si="46"/>
        <v/>
      </c>
      <c r="F131" s="451" t="str">
        <f t="shared" si="47"/>
        <v/>
      </c>
      <c r="G131" s="199" t="str">
        <f>IF(Paramétrage!BY457&lt;&gt;0,Paramétrage!BW457,"")</f>
        <v/>
      </c>
      <c r="H131" s="2" t="str">
        <f>IF(Paramétrage!BY457&lt;&gt;0,Paramétrage!BX457,"")</f>
        <v/>
      </c>
      <c r="I131" s="2" t="str">
        <f t="shared" si="48"/>
        <v/>
      </c>
      <c r="J131" s="2" t="str">
        <f>IF(Paramétrage!BY457&lt;&gt;0,Paramétrage!BY457,"")</f>
        <v/>
      </c>
      <c r="K131" s="2" t="str">
        <f>IF(Paramétrage!BZ457&lt;&gt;0,Paramétrage!BZ457,"")</f>
        <v/>
      </c>
      <c r="L131" s="2" t="str">
        <f t="shared" si="49"/>
        <v/>
      </c>
      <c r="M131" s="2" t="str">
        <f t="shared" si="50"/>
        <v/>
      </c>
      <c r="N131" s="2" t="str">
        <f t="shared" si="51"/>
        <v/>
      </c>
      <c r="O131" s="2" t="str">
        <f>IF(Paramétrage!BY457&lt;&gt;0,Paramétrage!CA457,"")</f>
        <v/>
      </c>
      <c r="P131" s="9">
        <v>9</v>
      </c>
      <c r="Q131" s="2"/>
      <c r="R131" s="2" t="str">
        <f t="shared" si="52"/>
        <v/>
      </c>
      <c r="S131" s="2"/>
      <c r="T131" s="2"/>
    </row>
    <row r="132" spans="1:20" x14ac:dyDescent="0.35">
      <c r="A132" s="451" t="str">
        <f t="shared" si="42"/>
        <v/>
      </c>
      <c r="B132" s="451" t="str">
        <f t="shared" si="43"/>
        <v/>
      </c>
      <c r="C132" s="451" t="str">
        <f t="shared" si="44"/>
        <v/>
      </c>
      <c r="D132" s="451" t="str">
        <f t="shared" si="45"/>
        <v/>
      </c>
      <c r="E132" s="451" t="str">
        <f t="shared" si="46"/>
        <v/>
      </c>
      <c r="F132" s="451" t="str">
        <f t="shared" si="47"/>
        <v/>
      </c>
      <c r="G132" s="199" t="str">
        <f>IF(Paramétrage!BY458&lt;&gt;0,Paramétrage!BW458,"")</f>
        <v/>
      </c>
      <c r="H132" s="2" t="str">
        <f>IF(Paramétrage!BY458&lt;&gt;0,Paramétrage!BX458,"")</f>
        <v/>
      </c>
      <c r="I132" s="2" t="str">
        <f t="shared" si="48"/>
        <v/>
      </c>
      <c r="J132" s="2" t="str">
        <f>IF(Paramétrage!BY458&lt;&gt;0,Paramétrage!BY458,"")</f>
        <v/>
      </c>
      <c r="K132" s="2" t="str">
        <f>IF(Paramétrage!BZ458&lt;&gt;0,Paramétrage!BZ458,"")</f>
        <v/>
      </c>
      <c r="L132" s="2" t="str">
        <f t="shared" si="49"/>
        <v/>
      </c>
      <c r="M132" s="2" t="str">
        <f t="shared" si="50"/>
        <v/>
      </c>
      <c r="N132" s="2" t="str">
        <f t="shared" si="51"/>
        <v/>
      </c>
      <c r="O132" s="2" t="str">
        <f>IF(Paramétrage!BY458&lt;&gt;0,Paramétrage!CA458,"")</f>
        <v/>
      </c>
      <c r="P132" s="9">
        <v>10</v>
      </c>
      <c r="Q132" s="2"/>
      <c r="R132" s="2" t="str">
        <f t="shared" si="52"/>
        <v/>
      </c>
      <c r="S132" s="2"/>
      <c r="T132" s="2"/>
    </row>
    <row r="133" spans="1:20" x14ac:dyDescent="0.35">
      <c r="A133" s="451" t="str">
        <f t="shared" si="42"/>
        <v/>
      </c>
      <c r="B133" s="451" t="str">
        <f t="shared" si="43"/>
        <v/>
      </c>
      <c r="C133" s="451" t="str">
        <f t="shared" si="44"/>
        <v/>
      </c>
      <c r="D133" s="451" t="str">
        <f t="shared" si="45"/>
        <v/>
      </c>
      <c r="E133" s="451" t="str">
        <f t="shared" si="46"/>
        <v/>
      </c>
      <c r="F133" s="451" t="str">
        <f t="shared" si="47"/>
        <v/>
      </c>
      <c r="G133" s="199" t="str">
        <f>IF(Paramétrage!BY459&lt;&gt;0,Paramétrage!BW459,"")</f>
        <v/>
      </c>
      <c r="H133" s="2" t="str">
        <f>IF(Paramétrage!BY459&lt;&gt;0,Paramétrage!BX459,"")</f>
        <v/>
      </c>
      <c r="I133" s="2" t="str">
        <f t="shared" si="48"/>
        <v/>
      </c>
      <c r="J133" s="2" t="str">
        <f>IF(Paramétrage!BY459&lt;&gt;0,Paramétrage!BY459,"")</f>
        <v/>
      </c>
      <c r="K133" s="2" t="str">
        <f>IF(Paramétrage!BZ459&lt;&gt;0,Paramétrage!BZ459,"")</f>
        <v/>
      </c>
      <c r="L133" s="2" t="str">
        <f t="shared" si="49"/>
        <v/>
      </c>
      <c r="M133" s="2" t="str">
        <f t="shared" si="50"/>
        <v/>
      </c>
      <c r="N133" s="2" t="str">
        <f t="shared" si="51"/>
        <v/>
      </c>
      <c r="O133" s="2" t="str">
        <f>IF(Paramétrage!BY459&lt;&gt;0,Paramétrage!CA459,"")</f>
        <v/>
      </c>
      <c r="P133" s="9">
        <v>11</v>
      </c>
      <c r="Q133" s="2"/>
      <c r="R133" s="2" t="str">
        <f t="shared" si="52"/>
        <v/>
      </c>
      <c r="S133" s="2"/>
      <c r="T133" s="2"/>
    </row>
    <row r="134" spans="1:20" x14ac:dyDescent="0.35">
      <c r="A134" s="451" t="str">
        <f t="shared" si="42"/>
        <v/>
      </c>
      <c r="B134" s="451" t="str">
        <f t="shared" si="43"/>
        <v/>
      </c>
      <c r="C134" s="451" t="str">
        <f t="shared" si="44"/>
        <v/>
      </c>
      <c r="D134" s="451" t="str">
        <f t="shared" si="45"/>
        <v/>
      </c>
      <c r="E134" s="451" t="str">
        <f t="shared" si="46"/>
        <v/>
      </c>
      <c r="F134" s="451" t="str">
        <f t="shared" si="47"/>
        <v/>
      </c>
      <c r="G134" s="199" t="str">
        <f>IF(Paramétrage!BY460&lt;&gt;0,Paramétrage!BW460,"")</f>
        <v/>
      </c>
      <c r="H134" s="2" t="str">
        <f>IF(Paramétrage!BY460&lt;&gt;0,Paramétrage!BX460,"")</f>
        <v/>
      </c>
      <c r="I134" s="2" t="str">
        <f t="shared" si="48"/>
        <v/>
      </c>
      <c r="J134" s="2" t="str">
        <f>IF(Paramétrage!BY460&lt;&gt;0,Paramétrage!BY460,"")</f>
        <v/>
      </c>
      <c r="K134" s="2" t="str">
        <f>IF(Paramétrage!BZ460&lt;&gt;0,Paramétrage!BZ460,"")</f>
        <v/>
      </c>
      <c r="L134" s="2" t="str">
        <f t="shared" si="49"/>
        <v/>
      </c>
      <c r="M134" s="2" t="str">
        <f t="shared" si="50"/>
        <v/>
      </c>
      <c r="N134" s="2" t="str">
        <f t="shared" si="51"/>
        <v/>
      </c>
      <c r="O134" s="2" t="str">
        <f>IF(Paramétrage!BY460&lt;&gt;0,Paramétrage!CA460,"")</f>
        <v/>
      </c>
      <c r="P134" s="9">
        <v>12</v>
      </c>
      <c r="Q134" s="2"/>
      <c r="R134" s="2" t="str">
        <f t="shared" si="52"/>
        <v/>
      </c>
      <c r="S134" s="2"/>
      <c r="T134" s="2"/>
    </row>
    <row r="135" spans="1:20" x14ac:dyDescent="0.35">
      <c r="A135" s="451" t="str">
        <f t="shared" si="42"/>
        <v/>
      </c>
      <c r="B135" s="451" t="str">
        <f t="shared" si="43"/>
        <v/>
      </c>
      <c r="C135" s="451" t="str">
        <f t="shared" si="44"/>
        <v/>
      </c>
      <c r="D135" s="451" t="str">
        <f t="shared" si="45"/>
        <v/>
      </c>
      <c r="E135" s="451" t="str">
        <f t="shared" si="46"/>
        <v/>
      </c>
      <c r="F135" s="451" t="str">
        <f t="shared" si="47"/>
        <v/>
      </c>
      <c r="G135" s="199" t="str">
        <f>IF(Paramétrage!BY461&lt;&gt;0,Paramétrage!BW461,"")</f>
        <v/>
      </c>
      <c r="H135" s="2" t="str">
        <f>IF(Paramétrage!BY461&lt;&gt;0,Paramétrage!BX461,"")</f>
        <v/>
      </c>
      <c r="I135" s="2" t="str">
        <f t="shared" si="48"/>
        <v/>
      </c>
      <c r="J135" s="2" t="str">
        <f>IF(Paramétrage!BY461&lt;&gt;0,Paramétrage!BY461,"")</f>
        <v/>
      </c>
      <c r="K135" s="2" t="str">
        <f>IF(Paramétrage!BZ461&lt;&gt;0,Paramétrage!BZ461,"")</f>
        <v/>
      </c>
      <c r="L135" s="2" t="str">
        <f t="shared" si="49"/>
        <v/>
      </c>
      <c r="M135" s="2" t="str">
        <f t="shared" si="50"/>
        <v/>
      </c>
      <c r="N135" s="2" t="str">
        <f t="shared" si="51"/>
        <v/>
      </c>
      <c r="O135" s="2" t="str">
        <f>IF(Paramétrage!BY461&lt;&gt;0,Paramétrage!CA461,"")</f>
        <v/>
      </c>
      <c r="P135" s="9">
        <v>13</v>
      </c>
      <c r="Q135" s="2"/>
      <c r="R135" s="2" t="str">
        <f t="shared" si="52"/>
        <v/>
      </c>
      <c r="S135" s="2"/>
      <c r="T135" s="2"/>
    </row>
    <row r="136" spans="1:20" x14ac:dyDescent="0.35">
      <c r="A136" s="451" t="str">
        <f t="shared" si="42"/>
        <v/>
      </c>
      <c r="B136" s="451" t="str">
        <f t="shared" si="43"/>
        <v/>
      </c>
      <c r="C136" s="451" t="str">
        <f t="shared" si="44"/>
        <v/>
      </c>
      <c r="D136" s="451" t="str">
        <f t="shared" si="45"/>
        <v/>
      </c>
      <c r="E136" s="451" t="str">
        <f t="shared" si="46"/>
        <v/>
      </c>
      <c r="F136" s="451" t="str">
        <f t="shared" si="47"/>
        <v/>
      </c>
      <c r="G136" s="199" t="str">
        <f>IF(Paramétrage!BY462&lt;&gt;0,Paramétrage!BW462,"")</f>
        <v/>
      </c>
      <c r="H136" s="2" t="str">
        <f>IF(Paramétrage!BY462&lt;&gt;0,Paramétrage!BX462,"")</f>
        <v/>
      </c>
      <c r="I136" s="2" t="str">
        <f t="shared" si="48"/>
        <v/>
      </c>
      <c r="J136" s="2" t="str">
        <f>IF(Paramétrage!BY462&lt;&gt;0,Paramétrage!BY462,"")</f>
        <v/>
      </c>
      <c r="K136" s="2" t="str">
        <f>IF(Paramétrage!BZ462&lt;&gt;0,Paramétrage!BZ462,"")</f>
        <v/>
      </c>
      <c r="L136" s="2" t="str">
        <f t="shared" si="49"/>
        <v/>
      </c>
      <c r="M136" s="2" t="str">
        <f t="shared" si="50"/>
        <v/>
      </c>
      <c r="N136" s="2" t="str">
        <f t="shared" si="51"/>
        <v/>
      </c>
      <c r="O136" s="2" t="str">
        <f>IF(Paramétrage!BY462&lt;&gt;0,Paramétrage!CA462,"")</f>
        <v/>
      </c>
      <c r="P136" s="9">
        <v>14</v>
      </c>
      <c r="Q136" s="2"/>
      <c r="R136" s="2" t="str">
        <f t="shared" si="52"/>
        <v/>
      </c>
      <c r="S136" s="2"/>
      <c r="T136" s="2"/>
    </row>
    <row r="137" spans="1:20" x14ac:dyDescent="0.35">
      <c r="A137" s="451" t="str">
        <f t="shared" si="42"/>
        <v/>
      </c>
      <c r="B137" s="451" t="str">
        <f t="shared" si="43"/>
        <v/>
      </c>
      <c r="C137" s="451" t="str">
        <f t="shared" si="44"/>
        <v/>
      </c>
      <c r="D137" s="451" t="str">
        <f t="shared" si="45"/>
        <v/>
      </c>
      <c r="E137" s="451" t="str">
        <f t="shared" si="46"/>
        <v/>
      </c>
      <c r="F137" s="451" t="str">
        <f t="shared" si="47"/>
        <v/>
      </c>
      <c r="G137" s="199" t="str">
        <f>IF(Paramétrage!BY463&lt;&gt;0,Paramétrage!BW463,"")</f>
        <v/>
      </c>
      <c r="H137" s="2" t="str">
        <f>IF(Paramétrage!BY463&lt;&gt;0,Paramétrage!BX463,"")</f>
        <v/>
      </c>
      <c r="I137" s="2" t="str">
        <f t="shared" si="48"/>
        <v/>
      </c>
      <c r="J137" s="2" t="str">
        <f>IF(Paramétrage!BY463&lt;&gt;0,Paramétrage!BY463,"")</f>
        <v/>
      </c>
      <c r="K137" s="2" t="str">
        <f>IF(Paramétrage!BZ463&lt;&gt;0,Paramétrage!BZ463,"")</f>
        <v/>
      </c>
      <c r="L137" s="2" t="str">
        <f t="shared" si="49"/>
        <v/>
      </c>
      <c r="M137" s="2" t="str">
        <f t="shared" si="50"/>
        <v/>
      </c>
      <c r="N137" s="2" t="str">
        <f t="shared" si="51"/>
        <v/>
      </c>
      <c r="O137" s="2" t="str">
        <f>IF(Paramétrage!BY463&lt;&gt;0,Paramétrage!CA463,"")</f>
        <v/>
      </c>
      <c r="P137" s="9">
        <v>15</v>
      </c>
      <c r="Q137" s="2"/>
      <c r="R137" s="2" t="str">
        <f t="shared" si="52"/>
        <v/>
      </c>
      <c r="S137" s="2"/>
      <c r="T137" s="2"/>
    </row>
    <row r="138" spans="1:20" x14ac:dyDescent="0.35">
      <c r="A138" s="451" t="str">
        <f t="shared" si="42"/>
        <v/>
      </c>
      <c r="B138" s="451" t="str">
        <f t="shared" si="43"/>
        <v/>
      </c>
      <c r="C138" s="451" t="str">
        <f t="shared" si="44"/>
        <v/>
      </c>
      <c r="D138" s="451" t="str">
        <f t="shared" si="45"/>
        <v/>
      </c>
      <c r="E138" s="451" t="str">
        <f t="shared" si="46"/>
        <v/>
      </c>
      <c r="F138" s="451" t="str">
        <f t="shared" si="47"/>
        <v/>
      </c>
      <c r="G138" s="199" t="str">
        <f>IF(Paramétrage!BY464&lt;&gt;0,Paramétrage!BW464,"")</f>
        <v/>
      </c>
      <c r="H138" s="2" t="str">
        <f>IF(Paramétrage!BY464&lt;&gt;0,Paramétrage!BX464,"")</f>
        <v/>
      </c>
      <c r="I138" s="2" t="str">
        <f t="shared" si="48"/>
        <v/>
      </c>
      <c r="J138" s="2" t="str">
        <f>IF(Paramétrage!BY464&lt;&gt;0,Paramétrage!BY464,"")</f>
        <v/>
      </c>
      <c r="K138" s="2" t="str">
        <f>IF(Paramétrage!BZ464&lt;&gt;0,Paramétrage!BZ464,"")</f>
        <v/>
      </c>
      <c r="L138" s="2" t="str">
        <f t="shared" si="49"/>
        <v/>
      </c>
      <c r="M138" s="2" t="str">
        <f t="shared" si="50"/>
        <v/>
      </c>
      <c r="N138" s="2" t="str">
        <f t="shared" si="51"/>
        <v/>
      </c>
      <c r="O138" s="2" t="str">
        <f>IF(Paramétrage!BY464&lt;&gt;0,Paramétrage!CA464,"")</f>
        <v/>
      </c>
      <c r="P138" s="9">
        <v>16</v>
      </c>
      <c r="Q138" s="2"/>
      <c r="R138" s="2" t="str">
        <f t="shared" si="52"/>
        <v/>
      </c>
      <c r="S138" s="2"/>
      <c r="T138" s="2"/>
    </row>
    <row r="139" spans="1:20" x14ac:dyDescent="0.35">
      <c r="A139" s="451" t="str">
        <f t="shared" si="42"/>
        <v/>
      </c>
      <c r="B139" s="451" t="str">
        <f t="shared" si="43"/>
        <v/>
      </c>
      <c r="C139" s="451" t="str">
        <f t="shared" si="44"/>
        <v/>
      </c>
      <c r="D139" s="451" t="str">
        <f t="shared" si="45"/>
        <v/>
      </c>
      <c r="E139" s="451" t="str">
        <f t="shared" si="46"/>
        <v/>
      </c>
      <c r="F139" s="451" t="str">
        <f t="shared" si="47"/>
        <v/>
      </c>
      <c r="G139" s="199" t="str">
        <f>IF(Paramétrage!BY465&lt;&gt;0,Paramétrage!BW465,"")</f>
        <v/>
      </c>
      <c r="H139" s="2" t="str">
        <f>IF(Paramétrage!BY465&lt;&gt;0,Paramétrage!BX465,"")</f>
        <v/>
      </c>
      <c r="I139" s="2" t="str">
        <f t="shared" si="48"/>
        <v/>
      </c>
      <c r="J139" s="2" t="str">
        <f>IF(Paramétrage!BY465&lt;&gt;0,Paramétrage!BY465,"")</f>
        <v/>
      </c>
      <c r="K139" s="2" t="str">
        <f>IF(Paramétrage!BZ465&lt;&gt;0,Paramétrage!BZ465,"")</f>
        <v/>
      </c>
      <c r="L139" s="2" t="str">
        <f t="shared" si="49"/>
        <v/>
      </c>
      <c r="M139" s="2" t="str">
        <f t="shared" si="50"/>
        <v/>
      </c>
      <c r="N139" s="2" t="str">
        <f t="shared" si="51"/>
        <v/>
      </c>
      <c r="O139" s="2" t="str">
        <f>IF(Paramétrage!BY465&lt;&gt;0,Paramétrage!CA465,"")</f>
        <v/>
      </c>
      <c r="P139" s="9">
        <v>17</v>
      </c>
      <c r="Q139" s="2"/>
      <c r="R139" s="2" t="str">
        <f t="shared" si="52"/>
        <v/>
      </c>
      <c r="S139" s="2"/>
      <c r="T139" s="2"/>
    </row>
    <row r="140" spans="1:20" x14ac:dyDescent="0.35">
      <c r="A140" s="451" t="str">
        <f t="shared" si="42"/>
        <v/>
      </c>
      <c r="B140" s="451" t="str">
        <f t="shared" si="43"/>
        <v/>
      </c>
      <c r="C140" s="451" t="str">
        <f t="shared" si="44"/>
        <v/>
      </c>
      <c r="D140" s="451" t="str">
        <f t="shared" si="45"/>
        <v/>
      </c>
      <c r="E140" s="451" t="str">
        <f t="shared" si="46"/>
        <v/>
      </c>
      <c r="F140" s="451" t="str">
        <f t="shared" si="47"/>
        <v/>
      </c>
      <c r="G140" s="199" t="str">
        <f>IF(Paramétrage!BY466&lt;&gt;0,Paramétrage!BW466,"")</f>
        <v/>
      </c>
      <c r="H140" s="2" t="str">
        <f>IF(Paramétrage!BY466&lt;&gt;0,Paramétrage!BX466,"")</f>
        <v/>
      </c>
      <c r="I140" s="2" t="str">
        <f t="shared" si="48"/>
        <v/>
      </c>
      <c r="J140" s="2" t="str">
        <f>IF(Paramétrage!BY466&lt;&gt;0,Paramétrage!BY466,"")</f>
        <v/>
      </c>
      <c r="K140" s="2" t="str">
        <f>IF(Paramétrage!BZ466&lt;&gt;0,Paramétrage!BZ466,"")</f>
        <v/>
      </c>
      <c r="L140" s="2" t="str">
        <f t="shared" si="49"/>
        <v/>
      </c>
      <c r="M140" s="2" t="str">
        <f t="shared" si="50"/>
        <v/>
      </c>
      <c r="N140" s="2" t="str">
        <f t="shared" si="51"/>
        <v/>
      </c>
      <c r="O140" s="2" t="str">
        <f>IF(Paramétrage!BY466&lt;&gt;0,Paramétrage!CA466,"")</f>
        <v/>
      </c>
      <c r="P140" s="9">
        <v>18</v>
      </c>
      <c r="Q140" s="2"/>
      <c r="R140" s="2" t="str">
        <f t="shared" si="52"/>
        <v/>
      </c>
      <c r="S140" s="2"/>
      <c r="T140" s="2"/>
    </row>
    <row r="141" spans="1:20" x14ac:dyDescent="0.35">
      <c r="A141" s="451" t="str">
        <f t="shared" si="42"/>
        <v/>
      </c>
      <c r="B141" s="451" t="str">
        <f t="shared" si="43"/>
        <v/>
      </c>
      <c r="C141" s="451" t="str">
        <f t="shared" si="44"/>
        <v/>
      </c>
      <c r="D141" s="451" t="str">
        <f t="shared" si="45"/>
        <v/>
      </c>
      <c r="E141" s="451" t="str">
        <f t="shared" si="46"/>
        <v/>
      </c>
      <c r="F141" s="451" t="str">
        <f t="shared" si="47"/>
        <v/>
      </c>
      <c r="G141" s="199" t="str">
        <f>IF(Paramétrage!BY467&lt;&gt;0,Paramétrage!BW467,"")</f>
        <v/>
      </c>
      <c r="H141" s="2" t="str">
        <f>IF(Paramétrage!BY467&lt;&gt;0,Paramétrage!BX467,"")</f>
        <v/>
      </c>
      <c r="I141" s="2" t="str">
        <f t="shared" si="48"/>
        <v/>
      </c>
      <c r="J141" s="2" t="str">
        <f>IF(Paramétrage!BY467&lt;&gt;0,Paramétrage!BY467,"")</f>
        <v/>
      </c>
      <c r="K141" s="2" t="str">
        <f>IF(Paramétrage!BZ467&lt;&gt;0,Paramétrage!BZ467,"")</f>
        <v/>
      </c>
      <c r="L141" s="2" t="str">
        <f t="shared" si="49"/>
        <v/>
      </c>
      <c r="M141" s="2" t="str">
        <f t="shared" si="50"/>
        <v/>
      </c>
      <c r="N141" s="2" t="str">
        <f t="shared" si="51"/>
        <v/>
      </c>
      <c r="O141" s="2" t="str">
        <f>IF(Paramétrage!BY467&lt;&gt;0,Paramétrage!CA467,"")</f>
        <v/>
      </c>
      <c r="P141" s="9">
        <v>19</v>
      </c>
      <c r="Q141" s="2"/>
      <c r="R141" s="2" t="str">
        <f t="shared" si="52"/>
        <v/>
      </c>
      <c r="S141" s="2"/>
      <c r="T141" s="2"/>
    </row>
    <row r="142" spans="1:20" x14ac:dyDescent="0.35">
      <c r="A142" s="451" t="str">
        <f t="shared" si="42"/>
        <v/>
      </c>
      <c r="B142" s="451" t="str">
        <f t="shared" si="43"/>
        <v/>
      </c>
      <c r="C142" s="451" t="str">
        <f t="shared" si="44"/>
        <v/>
      </c>
      <c r="D142" s="451" t="str">
        <f t="shared" si="45"/>
        <v/>
      </c>
      <c r="E142" s="451" t="str">
        <f t="shared" si="46"/>
        <v/>
      </c>
      <c r="F142" s="451" t="str">
        <f t="shared" si="47"/>
        <v/>
      </c>
      <c r="G142" s="199" t="str">
        <f>IF(Paramétrage!BY468&lt;&gt;0,Paramétrage!BW468,"")</f>
        <v/>
      </c>
      <c r="H142" s="2" t="str">
        <f>IF(Paramétrage!BY468&lt;&gt;0,Paramétrage!BX468,"")</f>
        <v/>
      </c>
      <c r="I142" s="2" t="str">
        <f t="shared" si="48"/>
        <v/>
      </c>
      <c r="J142" s="2" t="str">
        <f>IF(Paramétrage!BY468&lt;&gt;0,Paramétrage!BY468,"")</f>
        <v/>
      </c>
      <c r="K142" s="2" t="str">
        <f>IF(Paramétrage!BZ468&lt;&gt;0,Paramétrage!BZ468,"")</f>
        <v/>
      </c>
      <c r="L142" s="2" t="str">
        <f t="shared" si="49"/>
        <v/>
      </c>
      <c r="M142" s="2" t="str">
        <f t="shared" si="50"/>
        <v/>
      </c>
      <c r="N142" s="2" t="str">
        <f t="shared" si="51"/>
        <v/>
      </c>
      <c r="O142" s="2" t="str">
        <f>IF(Paramétrage!BY468&lt;&gt;0,Paramétrage!CA468,"")</f>
        <v/>
      </c>
      <c r="P142" s="9">
        <v>20</v>
      </c>
      <c r="Q142" s="2"/>
      <c r="R142" s="2" t="str">
        <f t="shared" si="52"/>
        <v/>
      </c>
      <c r="S142" s="2"/>
      <c r="T142" s="2"/>
    </row>
    <row r="143" spans="1:20" x14ac:dyDescent="0.35">
      <c r="A143" s="451" t="str">
        <f t="shared" si="42"/>
        <v/>
      </c>
      <c r="B143" s="451" t="str">
        <f t="shared" si="43"/>
        <v/>
      </c>
      <c r="C143" s="451" t="str">
        <f t="shared" si="44"/>
        <v/>
      </c>
      <c r="D143" s="451" t="str">
        <f t="shared" si="45"/>
        <v/>
      </c>
      <c r="E143" s="451" t="str">
        <f t="shared" si="46"/>
        <v/>
      </c>
      <c r="F143" s="451" t="str">
        <f t="shared" si="47"/>
        <v/>
      </c>
      <c r="G143" s="199" t="str">
        <f>IF(Paramétrage!BY469&lt;&gt;0,Paramétrage!BW469,"")</f>
        <v/>
      </c>
      <c r="H143" s="2" t="str">
        <f>IF(Paramétrage!BY469&lt;&gt;0,Paramétrage!BX469,"")</f>
        <v/>
      </c>
      <c r="I143" s="2" t="str">
        <f t="shared" si="48"/>
        <v/>
      </c>
      <c r="J143" s="2" t="str">
        <f>IF(Paramétrage!BY469&lt;&gt;0,Paramétrage!BY469,"")</f>
        <v/>
      </c>
      <c r="K143" s="2" t="str">
        <f>IF(Paramétrage!BZ469&lt;&gt;0,Paramétrage!BZ469,"")</f>
        <v/>
      </c>
      <c r="L143" s="2" t="str">
        <f t="shared" si="49"/>
        <v/>
      </c>
      <c r="M143" s="2" t="str">
        <f t="shared" si="50"/>
        <v/>
      </c>
      <c r="N143" s="2" t="str">
        <f t="shared" si="51"/>
        <v/>
      </c>
      <c r="O143" s="2" t="str">
        <f>IF(Paramétrage!BY469&lt;&gt;0,Paramétrage!CA469,"")</f>
        <v/>
      </c>
      <c r="P143" s="9">
        <v>21</v>
      </c>
      <c r="Q143" s="2"/>
      <c r="R143" s="2" t="str">
        <f t="shared" si="52"/>
        <v/>
      </c>
      <c r="S143" s="2"/>
      <c r="T143" s="2"/>
    </row>
    <row r="144" spans="1:20" x14ac:dyDescent="0.35">
      <c r="A144" s="451" t="str">
        <f t="shared" si="42"/>
        <v/>
      </c>
      <c r="B144" s="451" t="str">
        <f t="shared" si="43"/>
        <v/>
      </c>
      <c r="C144" s="451" t="str">
        <f t="shared" si="44"/>
        <v/>
      </c>
      <c r="D144" s="451" t="str">
        <f t="shared" si="45"/>
        <v/>
      </c>
      <c r="E144" s="451" t="str">
        <f t="shared" si="46"/>
        <v/>
      </c>
      <c r="F144" s="451" t="str">
        <f t="shared" si="47"/>
        <v/>
      </c>
      <c r="G144" s="199" t="str">
        <f>IF(Paramétrage!BY470&lt;&gt;0,Paramétrage!BW470,"")</f>
        <v/>
      </c>
      <c r="H144" s="2" t="str">
        <f>IF(Paramétrage!BY470&lt;&gt;0,Paramétrage!BX470,"")</f>
        <v/>
      </c>
      <c r="I144" s="2" t="str">
        <f t="shared" si="48"/>
        <v/>
      </c>
      <c r="J144" s="2" t="str">
        <f>IF(Paramétrage!BY470&lt;&gt;0,Paramétrage!BY470,"")</f>
        <v/>
      </c>
      <c r="K144" s="2" t="str">
        <f>IF(Paramétrage!BZ470&lt;&gt;0,Paramétrage!BZ470,"")</f>
        <v/>
      </c>
      <c r="L144" s="2" t="str">
        <f t="shared" si="49"/>
        <v/>
      </c>
      <c r="M144" s="2" t="str">
        <f t="shared" si="50"/>
        <v/>
      </c>
      <c r="N144" s="2" t="str">
        <f t="shared" si="51"/>
        <v/>
      </c>
      <c r="O144" s="2" t="str">
        <f>IF(Paramétrage!BY470&lt;&gt;0,Paramétrage!CA470,"")</f>
        <v/>
      </c>
      <c r="P144" s="9">
        <v>22</v>
      </c>
      <c r="Q144" s="2"/>
      <c r="R144" s="2" t="str">
        <f t="shared" si="52"/>
        <v/>
      </c>
      <c r="S144" s="2"/>
      <c r="T144" s="2"/>
    </row>
    <row r="145" spans="1:21" x14ac:dyDescent="0.35">
      <c r="A145" s="451" t="str">
        <f t="shared" si="42"/>
        <v/>
      </c>
      <c r="B145" s="451" t="str">
        <f t="shared" si="43"/>
        <v/>
      </c>
      <c r="C145" s="451" t="str">
        <f t="shared" si="44"/>
        <v/>
      </c>
      <c r="D145" s="451" t="str">
        <f t="shared" si="45"/>
        <v/>
      </c>
      <c r="E145" s="451" t="str">
        <f t="shared" si="46"/>
        <v/>
      </c>
      <c r="F145" s="451" t="str">
        <f t="shared" si="47"/>
        <v/>
      </c>
      <c r="G145" s="199" t="str">
        <f>IF(Paramétrage!BY471&lt;&gt;0,Paramétrage!BW471,"")</f>
        <v/>
      </c>
      <c r="H145" s="2" t="str">
        <f>IF(Paramétrage!BY471&lt;&gt;0,Paramétrage!BX471,"")</f>
        <v/>
      </c>
      <c r="I145" s="2" t="str">
        <f t="shared" si="48"/>
        <v/>
      </c>
      <c r="J145" s="2" t="str">
        <f>IF(Paramétrage!BY471&lt;&gt;0,Paramétrage!BY471,"")</f>
        <v/>
      </c>
      <c r="K145" s="2" t="str">
        <f>IF(Paramétrage!BZ471&lt;&gt;0,Paramétrage!BZ471,"")</f>
        <v/>
      </c>
      <c r="L145" s="2" t="str">
        <f t="shared" si="49"/>
        <v/>
      </c>
      <c r="M145" s="2" t="str">
        <f t="shared" si="50"/>
        <v/>
      </c>
      <c r="N145" s="2" t="str">
        <f t="shared" si="51"/>
        <v/>
      </c>
      <c r="O145" s="2" t="str">
        <f>IF(Paramétrage!BY471&lt;&gt;0,Paramétrage!CA471,"")</f>
        <v/>
      </c>
      <c r="P145" s="9">
        <v>23</v>
      </c>
      <c r="Q145" s="2"/>
      <c r="R145" s="2" t="str">
        <f t="shared" si="52"/>
        <v/>
      </c>
      <c r="S145" s="2"/>
      <c r="T145" s="2"/>
    </row>
    <row r="146" spans="1:21" x14ac:dyDescent="0.35">
      <c r="A146" s="451" t="str">
        <f t="shared" si="42"/>
        <v/>
      </c>
      <c r="B146" s="451" t="str">
        <f t="shared" si="43"/>
        <v/>
      </c>
      <c r="C146" s="451" t="str">
        <f t="shared" si="44"/>
        <v/>
      </c>
      <c r="D146" s="451" t="str">
        <f t="shared" si="45"/>
        <v/>
      </c>
      <c r="E146" s="451" t="str">
        <f t="shared" si="46"/>
        <v/>
      </c>
      <c r="F146" s="451" t="str">
        <f t="shared" si="47"/>
        <v/>
      </c>
      <c r="G146" s="199" t="str">
        <f>IF(Paramétrage!BY472&lt;&gt;0,Paramétrage!BW472,"")</f>
        <v/>
      </c>
      <c r="H146" s="2" t="str">
        <f>IF(Paramétrage!BY472&lt;&gt;0,Paramétrage!BX472,"")</f>
        <v/>
      </c>
      <c r="I146" s="2" t="str">
        <f t="shared" si="48"/>
        <v/>
      </c>
      <c r="J146" s="2" t="str">
        <f>IF(Paramétrage!BY472&lt;&gt;0,Paramétrage!BY472,"")</f>
        <v/>
      </c>
      <c r="K146" s="2" t="str">
        <f>IF(Paramétrage!BZ472&lt;&gt;0,Paramétrage!BZ472,"")</f>
        <v/>
      </c>
      <c r="L146" s="2" t="str">
        <f t="shared" si="49"/>
        <v/>
      </c>
      <c r="M146" s="2" t="str">
        <f t="shared" si="50"/>
        <v/>
      </c>
      <c r="N146" s="2" t="str">
        <f t="shared" si="51"/>
        <v/>
      </c>
      <c r="O146" s="2" t="str">
        <f>IF(Paramétrage!BY472&lt;&gt;0,Paramétrage!CA472,"")</f>
        <v/>
      </c>
      <c r="P146" s="9">
        <v>24</v>
      </c>
      <c r="Q146" s="2"/>
      <c r="R146" s="2" t="str">
        <f t="shared" si="52"/>
        <v/>
      </c>
      <c r="S146" s="2"/>
      <c r="T146" s="2"/>
    </row>
    <row r="147" spans="1:21" x14ac:dyDescent="0.35">
      <c r="A147" s="451" t="str">
        <f t="shared" si="42"/>
        <v/>
      </c>
      <c r="B147" s="451" t="str">
        <f t="shared" si="43"/>
        <v/>
      </c>
      <c r="C147" s="451" t="str">
        <f t="shared" si="44"/>
        <v/>
      </c>
      <c r="D147" s="451" t="str">
        <f t="shared" si="45"/>
        <v/>
      </c>
      <c r="E147" s="451" t="str">
        <f t="shared" si="46"/>
        <v/>
      </c>
      <c r="F147" s="451" t="str">
        <f t="shared" si="47"/>
        <v/>
      </c>
      <c r="G147" s="199" t="str">
        <f>IF(Paramétrage!BY473&lt;&gt;0,Paramétrage!BW473,"")</f>
        <v/>
      </c>
      <c r="H147" s="2" t="str">
        <f>IF(Paramétrage!BY473&lt;&gt;0,Paramétrage!BX473,"")</f>
        <v/>
      </c>
      <c r="I147" s="2" t="str">
        <f t="shared" si="48"/>
        <v/>
      </c>
      <c r="J147" s="2" t="str">
        <f>IF(Paramétrage!BY473&lt;&gt;0,Paramétrage!BY473,"")</f>
        <v/>
      </c>
      <c r="K147" s="2" t="str">
        <f>IF(Paramétrage!BZ473&lt;&gt;0,Paramétrage!BZ473,"")</f>
        <v/>
      </c>
      <c r="L147" s="2" t="str">
        <f t="shared" si="49"/>
        <v/>
      </c>
      <c r="M147" s="2" t="str">
        <f t="shared" si="50"/>
        <v/>
      </c>
      <c r="N147" s="2" t="str">
        <f t="shared" si="51"/>
        <v/>
      </c>
      <c r="O147" s="2" t="str">
        <f>IF(Paramétrage!BY473&lt;&gt;0,Paramétrage!CA473,"")</f>
        <v/>
      </c>
      <c r="P147" s="9">
        <v>25</v>
      </c>
      <c r="Q147" s="2"/>
      <c r="R147" s="2" t="str">
        <f t="shared" si="52"/>
        <v/>
      </c>
      <c r="S147" s="2"/>
      <c r="T147" s="2"/>
    </row>
    <row r="148" spans="1:21" x14ac:dyDescent="0.35">
      <c r="A148" s="451" t="str">
        <f t="shared" si="42"/>
        <v/>
      </c>
      <c r="B148" s="451" t="str">
        <f t="shared" si="43"/>
        <v/>
      </c>
      <c r="C148" s="451" t="str">
        <f t="shared" si="44"/>
        <v/>
      </c>
      <c r="D148" s="451" t="str">
        <f t="shared" si="45"/>
        <v/>
      </c>
      <c r="E148" s="451" t="str">
        <f t="shared" si="46"/>
        <v/>
      </c>
      <c r="F148" s="451" t="str">
        <f t="shared" si="47"/>
        <v/>
      </c>
      <c r="G148" s="199" t="str">
        <f>IF(Paramétrage!BY474&lt;&gt;0,Paramétrage!BW474,"")</f>
        <v/>
      </c>
      <c r="H148" s="2" t="str">
        <f>IF(Paramétrage!BY474&lt;&gt;0,Paramétrage!BX474,"")</f>
        <v/>
      </c>
      <c r="I148" s="2" t="str">
        <f t="shared" si="48"/>
        <v/>
      </c>
      <c r="J148" s="2" t="str">
        <f>IF(Paramétrage!BY474&lt;&gt;0,Paramétrage!BY474,"")</f>
        <v/>
      </c>
      <c r="K148" s="2" t="str">
        <f>IF(Paramétrage!BZ474&lt;&gt;0,Paramétrage!BZ474,"")</f>
        <v/>
      </c>
      <c r="L148" s="2" t="str">
        <f t="shared" si="49"/>
        <v/>
      </c>
      <c r="M148" s="2" t="str">
        <f t="shared" si="50"/>
        <v/>
      </c>
      <c r="N148" s="2" t="str">
        <f t="shared" si="51"/>
        <v/>
      </c>
      <c r="O148" s="2" t="str">
        <f>IF(Paramétrage!BY474&lt;&gt;0,Paramétrage!CA474,"")</f>
        <v/>
      </c>
      <c r="P148" s="9">
        <v>26</v>
      </c>
      <c r="Q148" s="2"/>
      <c r="R148" s="2" t="str">
        <f t="shared" si="52"/>
        <v/>
      </c>
      <c r="S148" s="2"/>
      <c r="T148" s="2"/>
    </row>
    <row r="149" spans="1:21" x14ac:dyDescent="0.35">
      <c r="A149" s="451" t="str">
        <f t="shared" si="42"/>
        <v/>
      </c>
      <c r="B149" s="451" t="str">
        <f t="shared" si="43"/>
        <v/>
      </c>
      <c r="C149" s="451" t="str">
        <f t="shared" si="44"/>
        <v/>
      </c>
      <c r="D149" s="451" t="str">
        <f t="shared" si="45"/>
        <v/>
      </c>
      <c r="E149" s="451" t="str">
        <f t="shared" si="46"/>
        <v/>
      </c>
      <c r="F149" s="451" t="str">
        <f t="shared" si="47"/>
        <v/>
      </c>
      <c r="G149" s="199" t="str">
        <f>IF(Paramétrage!BY475&lt;&gt;0,Paramétrage!BW475,"")</f>
        <v/>
      </c>
      <c r="H149" s="2" t="str">
        <f>IF(Paramétrage!BY475&lt;&gt;0,Paramétrage!BX475,"")</f>
        <v/>
      </c>
      <c r="I149" s="2" t="str">
        <f t="shared" si="48"/>
        <v/>
      </c>
      <c r="J149" s="2" t="str">
        <f>IF(Paramétrage!BY475&lt;&gt;0,Paramétrage!BY475,"")</f>
        <v/>
      </c>
      <c r="K149" s="2" t="str">
        <f>IF(Paramétrage!BZ475&lt;&gt;0,Paramétrage!BZ475,"")</f>
        <v/>
      </c>
      <c r="L149" s="2" t="str">
        <f t="shared" si="49"/>
        <v/>
      </c>
      <c r="M149" s="2" t="str">
        <f t="shared" si="50"/>
        <v/>
      </c>
      <c r="N149" s="2" t="str">
        <f t="shared" si="51"/>
        <v/>
      </c>
      <c r="O149" s="2" t="str">
        <f>IF(Paramétrage!BY475&lt;&gt;0,Paramétrage!CA475,"")</f>
        <v/>
      </c>
      <c r="P149" s="9">
        <v>27</v>
      </c>
      <c r="Q149" s="2"/>
      <c r="R149" s="2" t="str">
        <f t="shared" si="52"/>
        <v/>
      </c>
      <c r="S149" s="2"/>
      <c r="T149" s="2"/>
    </row>
    <row r="150" spans="1:21" x14ac:dyDescent="0.35">
      <c r="A150" s="469"/>
      <c r="B150" s="469"/>
      <c r="C150" s="469"/>
      <c r="D150" s="469"/>
      <c r="E150" s="469"/>
      <c r="F150" s="469"/>
      <c r="G150" s="469" t="s">
        <v>685</v>
      </c>
      <c r="H150" s="469"/>
      <c r="I150" s="469"/>
      <c r="J150" s="469"/>
      <c r="K150" s="469"/>
      <c r="L150" s="469"/>
      <c r="M150" s="469"/>
      <c r="N150" s="469"/>
      <c r="O150" s="469"/>
      <c r="P150" s="9">
        <v>0</v>
      </c>
      <c r="R150" t="s">
        <v>557</v>
      </c>
    </row>
    <row r="151" spans="1:21" ht="72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336</v>
      </c>
      <c r="M151" s="106" t="s">
        <v>164</v>
      </c>
      <c r="N151" s="106" t="s">
        <v>108</v>
      </c>
      <c r="O151" s="106" t="s">
        <v>107</v>
      </c>
      <c r="P151" s="9">
        <v>0</v>
      </c>
      <c r="Q151" s="107">
        <f>Paramétrage!D3</f>
        <v>0</v>
      </c>
      <c r="R151" s="22" t="s">
        <v>345</v>
      </c>
      <c r="S151" s="28" t="s">
        <v>346</v>
      </c>
      <c r="T151" s="28" t="s">
        <v>340</v>
      </c>
    </row>
    <row r="152" spans="1:21" x14ac:dyDescent="0.35">
      <c r="A152" s="451" t="str">
        <f>IF(J152&lt;&gt;"",I152,"")</f>
        <v/>
      </c>
      <c r="B152" s="451" t="str">
        <f>IF(J152&lt;&gt;"",1,"")</f>
        <v/>
      </c>
      <c r="C152" s="451" t="str">
        <f>IF(J152&lt;&gt;"",L152,"")</f>
        <v/>
      </c>
      <c r="D152" s="451" t="str">
        <f>IF(J152&lt;&gt;"",R152,"")</f>
        <v/>
      </c>
      <c r="E152" s="451" t="str">
        <f>IF(J152&lt;&gt;"",M152/R152,"")</f>
        <v/>
      </c>
      <c r="F152" s="451" t="str">
        <f>IF(J152&lt;&gt;"",N152/R152,"")</f>
        <v/>
      </c>
      <c r="G152" s="199" t="str">
        <f>IF(Paramétrage!CT448&lt;&gt;0,Paramétrage!CR448,"")</f>
        <v/>
      </c>
      <c r="H152" s="2" t="str">
        <f>IF(Paramétrage!CT448&lt;&gt;0,Paramétrage!CS448,"")</f>
        <v/>
      </c>
      <c r="I152" s="2" t="str">
        <f>IF(J152&lt;&gt;"",DATEDIF($Q$2,G152,"d")*1440+H152*60,"")</f>
        <v/>
      </c>
      <c r="J152" s="2" t="str">
        <f>IF(Paramétrage!CT448&lt;&gt;0,Paramétrage!CT448,"")</f>
        <v/>
      </c>
      <c r="K152" s="2" t="str">
        <f>IF(Paramétrage!CU448&lt;&gt;0,Paramétrage!CU448,"")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IF(Paramétrage!CT448&lt;&gt;0,Paramétrage!CV448,"")</f>
        <v/>
      </c>
      <c r="P152" s="9">
        <v>0</v>
      </c>
      <c r="Q152" s="2"/>
      <c r="R152" s="2" t="str">
        <f>IF(J152&lt;&gt;"",ROUNDUP((J152/L152)/(MIN(S$3,T$3)),0),"")</f>
        <v/>
      </c>
      <c r="S152" s="2"/>
      <c r="T152" s="2"/>
    </row>
    <row r="153" spans="1:21" x14ac:dyDescent="0.35">
      <c r="A153" s="451" t="str">
        <f t="shared" ref="A153:A179" si="53">IF(J153&lt;&gt;"",I153,"")</f>
        <v/>
      </c>
      <c r="B153" s="451" t="str">
        <f t="shared" ref="B153:B179" si="54">IF(J153&lt;&gt;"",1,"")</f>
        <v/>
      </c>
      <c r="C153" s="451" t="str">
        <f t="shared" ref="C153:C179" si="55">IF(J153&lt;&gt;"",L153,"")</f>
        <v/>
      </c>
      <c r="D153" s="451" t="str">
        <f t="shared" ref="D153:D179" si="56">IF(J153&lt;&gt;"",R153,"")</f>
        <v/>
      </c>
      <c r="E153" s="451" t="str">
        <f t="shared" ref="E153:E179" si="57">IF(J153&lt;&gt;"",M153/R153,"")</f>
        <v/>
      </c>
      <c r="F153" s="451" t="str">
        <f t="shared" ref="F153:F179" si="58">IF(J153&lt;&gt;"",N153/R153,"")</f>
        <v/>
      </c>
      <c r="G153" s="199" t="str">
        <f>IF(Paramétrage!CT449&lt;&gt;0,Paramétrage!CR449,"")</f>
        <v/>
      </c>
      <c r="H153" s="2" t="str">
        <f>IF(Paramétrage!CT449&lt;&gt;0,Paramétrage!CS449,"")</f>
        <v/>
      </c>
      <c r="I153" s="2" t="str">
        <f t="shared" ref="I153:I179" si="59">IF(J153&lt;&gt;"",DATEDIF($Q$2,G153,"d")*1440+H153*60,"")</f>
        <v/>
      </c>
      <c r="J153" s="2" t="str">
        <f>IF(Paramétrage!CT449&lt;&gt;0,Paramétrage!CT449,"")</f>
        <v/>
      </c>
      <c r="K153" s="2" t="str">
        <f>IF(Paramétrage!CU449&lt;&gt;0,Paramétrage!CU449,"")</f>
        <v/>
      </c>
      <c r="L153" s="2" t="str">
        <f t="shared" ref="L153:L179" si="60">IF(J153&lt;&gt;"",ROUNDUP(J153/K153,0),"")</f>
        <v/>
      </c>
      <c r="M153" s="2" t="str">
        <f t="shared" ref="M153:M179" si="61">IF(J153&lt;&gt;"",J153/L153,"")</f>
        <v/>
      </c>
      <c r="N153" s="2" t="str">
        <f t="shared" ref="N153:N179" si="62">IF(J153&lt;&gt;"",M153/O153,"")</f>
        <v/>
      </c>
      <c r="O153" s="2" t="str">
        <f>IF(Paramétrage!CT449&lt;&gt;0,Paramétrage!CV449,"")</f>
        <v/>
      </c>
      <c r="P153" s="9">
        <v>1</v>
      </c>
      <c r="Q153" s="2"/>
      <c r="R153" s="2" t="str">
        <f t="shared" ref="R153:R179" si="63">IF(J153&lt;&gt;"",ROUNDUP((J153/L153)/(MIN(S$3,T$3)),0),"")</f>
        <v/>
      </c>
      <c r="S153" s="2"/>
      <c r="T153" s="2"/>
    </row>
    <row r="154" spans="1:21" x14ac:dyDescent="0.35">
      <c r="A154" s="451" t="str">
        <f t="shared" si="53"/>
        <v/>
      </c>
      <c r="B154" s="451" t="str">
        <f t="shared" si="54"/>
        <v/>
      </c>
      <c r="C154" s="451" t="str">
        <f t="shared" si="55"/>
        <v/>
      </c>
      <c r="D154" s="451" t="str">
        <f t="shared" si="56"/>
        <v/>
      </c>
      <c r="E154" s="451" t="str">
        <f t="shared" si="57"/>
        <v/>
      </c>
      <c r="F154" s="451" t="str">
        <f t="shared" si="58"/>
        <v/>
      </c>
      <c r="G154" s="199" t="str">
        <f>IF(Paramétrage!CT450&lt;&gt;0,Paramétrage!CR450,"")</f>
        <v/>
      </c>
      <c r="H154" s="2" t="str">
        <f>IF(Paramétrage!CT450&lt;&gt;0,Paramétrage!CS450,"")</f>
        <v/>
      </c>
      <c r="I154" s="2" t="str">
        <f t="shared" si="59"/>
        <v/>
      </c>
      <c r="J154" s="2" t="str">
        <f>IF(Paramétrage!CT450&lt;&gt;0,Paramétrage!CT450,"")</f>
        <v/>
      </c>
      <c r="K154" s="2" t="str">
        <f>IF(Paramétrage!CU450&lt;&gt;0,Paramétrage!CU450,"")</f>
        <v/>
      </c>
      <c r="L154" s="2" t="str">
        <f t="shared" si="60"/>
        <v/>
      </c>
      <c r="M154" s="2" t="str">
        <f t="shared" si="61"/>
        <v/>
      </c>
      <c r="N154" s="2" t="str">
        <f t="shared" si="62"/>
        <v/>
      </c>
      <c r="O154" s="2" t="str">
        <f>IF(Paramétrage!CT450&lt;&gt;0,Paramétrage!CV450,"")</f>
        <v/>
      </c>
      <c r="P154" s="9">
        <v>2</v>
      </c>
      <c r="Q154" s="2"/>
      <c r="R154" s="2" t="str">
        <f t="shared" si="63"/>
        <v/>
      </c>
      <c r="S154" s="2"/>
      <c r="T154" s="2"/>
      <c r="U154" s="8"/>
    </row>
    <row r="155" spans="1:21" x14ac:dyDescent="0.35">
      <c r="A155" s="451" t="str">
        <f t="shared" si="53"/>
        <v/>
      </c>
      <c r="B155" s="451" t="str">
        <f t="shared" si="54"/>
        <v/>
      </c>
      <c r="C155" s="451" t="str">
        <f t="shared" si="55"/>
        <v/>
      </c>
      <c r="D155" s="451" t="str">
        <f t="shared" si="56"/>
        <v/>
      </c>
      <c r="E155" s="451" t="str">
        <f t="shared" si="57"/>
        <v/>
      </c>
      <c r="F155" s="451" t="str">
        <f t="shared" si="58"/>
        <v/>
      </c>
      <c r="G155" s="199" t="str">
        <f>IF(Paramétrage!CT451&lt;&gt;0,Paramétrage!CR451,"")</f>
        <v/>
      </c>
      <c r="H155" s="2" t="str">
        <f>IF(Paramétrage!CT451&lt;&gt;0,Paramétrage!CS451,"")</f>
        <v/>
      </c>
      <c r="I155" s="2" t="str">
        <f t="shared" si="59"/>
        <v/>
      </c>
      <c r="J155" s="2" t="str">
        <f>IF(Paramétrage!CT451&lt;&gt;0,Paramétrage!CT451,"")</f>
        <v/>
      </c>
      <c r="K155" s="2" t="str">
        <f>IF(Paramétrage!CU451&lt;&gt;0,Paramétrage!CU451,"")</f>
        <v/>
      </c>
      <c r="L155" s="2" t="str">
        <f t="shared" si="60"/>
        <v/>
      </c>
      <c r="M155" s="2" t="str">
        <f t="shared" si="61"/>
        <v/>
      </c>
      <c r="N155" s="2" t="str">
        <f t="shared" si="62"/>
        <v/>
      </c>
      <c r="O155" s="2" t="str">
        <f>IF(Paramétrage!CT451&lt;&gt;0,Paramétrage!CV451,"")</f>
        <v/>
      </c>
      <c r="P155" s="9">
        <v>3</v>
      </c>
      <c r="Q155" s="2"/>
      <c r="R155" s="2" t="str">
        <f t="shared" si="63"/>
        <v/>
      </c>
      <c r="S155" s="2"/>
      <c r="T155" s="2"/>
    </row>
    <row r="156" spans="1:21" x14ac:dyDescent="0.35">
      <c r="A156" s="451" t="str">
        <f t="shared" si="53"/>
        <v/>
      </c>
      <c r="B156" s="451" t="str">
        <f t="shared" si="54"/>
        <v/>
      </c>
      <c r="C156" s="451" t="str">
        <f t="shared" si="55"/>
        <v/>
      </c>
      <c r="D156" s="451" t="str">
        <f t="shared" si="56"/>
        <v/>
      </c>
      <c r="E156" s="451" t="str">
        <f t="shared" si="57"/>
        <v/>
      </c>
      <c r="F156" s="451" t="str">
        <f t="shared" si="58"/>
        <v/>
      </c>
      <c r="G156" s="199" t="str">
        <f>IF(Paramétrage!CT452&lt;&gt;0,Paramétrage!CR452,"")</f>
        <v/>
      </c>
      <c r="H156" s="2" t="str">
        <f>IF(Paramétrage!CT452&lt;&gt;0,Paramétrage!CS452,"")</f>
        <v/>
      </c>
      <c r="I156" s="2" t="str">
        <f t="shared" si="59"/>
        <v/>
      </c>
      <c r="J156" s="2" t="str">
        <f>IF(Paramétrage!CT452&lt;&gt;0,Paramétrage!CT452,"")</f>
        <v/>
      </c>
      <c r="K156" s="2" t="str">
        <f>IF(Paramétrage!CU452&lt;&gt;0,Paramétrage!CU452,"")</f>
        <v/>
      </c>
      <c r="L156" s="2" t="str">
        <f t="shared" si="60"/>
        <v/>
      </c>
      <c r="M156" s="2" t="str">
        <f t="shared" si="61"/>
        <v/>
      </c>
      <c r="N156" s="2" t="str">
        <f t="shared" si="62"/>
        <v/>
      </c>
      <c r="O156" s="2" t="str">
        <f>IF(Paramétrage!CT452&lt;&gt;0,Paramétrage!CV452,"")</f>
        <v/>
      </c>
      <c r="P156" s="9">
        <v>4</v>
      </c>
      <c r="Q156" s="2"/>
      <c r="R156" s="2" t="str">
        <f t="shared" si="63"/>
        <v/>
      </c>
      <c r="S156" s="2"/>
      <c r="T156" s="2"/>
    </row>
    <row r="157" spans="1:21" x14ac:dyDescent="0.35">
      <c r="A157" s="451" t="str">
        <f t="shared" si="53"/>
        <v/>
      </c>
      <c r="B157" s="451" t="str">
        <f t="shared" si="54"/>
        <v/>
      </c>
      <c r="C157" s="451" t="str">
        <f t="shared" si="55"/>
        <v/>
      </c>
      <c r="D157" s="451" t="str">
        <f t="shared" si="56"/>
        <v/>
      </c>
      <c r="E157" s="451" t="str">
        <f t="shared" si="57"/>
        <v/>
      </c>
      <c r="F157" s="451" t="str">
        <f t="shared" si="58"/>
        <v/>
      </c>
      <c r="G157" s="199" t="str">
        <f>IF(Paramétrage!CT453&lt;&gt;0,Paramétrage!CR453,"")</f>
        <v/>
      </c>
      <c r="H157" s="2" t="str">
        <f>IF(Paramétrage!CT453&lt;&gt;0,Paramétrage!CS453,"")</f>
        <v/>
      </c>
      <c r="I157" s="2" t="str">
        <f t="shared" si="59"/>
        <v/>
      </c>
      <c r="J157" s="2" t="str">
        <f>IF(Paramétrage!CT453&lt;&gt;0,Paramétrage!CT453,"")</f>
        <v/>
      </c>
      <c r="K157" s="2" t="str">
        <f>IF(Paramétrage!CU453&lt;&gt;0,Paramétrage!CU453,"")</f>
        <v/>
      </c>
      <c r="L157" s="2" t="str">
        <f t="shared" si="60"/>
        <v/>
      </c>
      <c r="M157" s="2" t="str">
        <f t="shared" si="61"/>
        <v/>
      </c>
      <c r="N157" s="2" t="str">
        <f t="shared" si="62"/>
        <v/>
      </c>
      <c r="O157" s="2" t="str">
        <f>IF(Paramétrage!CT453&lt;&gt;0,Paramétrage!CV453,"")</f>
        <v/>
      </c>
      <c r="P157" s="9">
        <v>5</v>
      </c>
      <c r="Q157" s="2"/>
      <c r="R157" s="2" t="str">
        <f t="shared" si="63"/>
        <v/>
      </c>
      <c r="S157" s="2"/>
      <c r="T157" s="2"/>
    </row>
    <row r="158" spans="1:21" x14ac:dyDescent="0.35">
      <c r="A158" s="451" t="str">
        <f t="shared" si="53"/>
        <v/>
      </c>
      <c r="B158" s="451" t="str">
        <f t="shared" si="54"/>
        <v/>
      </c>
      <c r="C158" s="451" t="str">
        <f t="shared" si="55"/>
        <v/>
      </c>
      <c r="D158" s="451" t="str">
        <f t="shared" si="56"/>
        <v/>
      </c>
      <c r="E158" s="451" t="str">
        <f t="shared" si="57"/>
        <v/>
      </c>
      <c r="F158" s="451" t="str">
        <f t="shared" si="58"/>
        <v/>
      </c>
      <c r="G158" s="199" t="str">
        <f>IF(Paramétrage!CT454&lt;&gt;0,Paramétrage!CR454,"")</f>
        <v/>
      </c>
      <c r="H158" s="2" t="str">
        <f>IF(Paramétrage!CT454&lt;&gt;0,Paramétrage!CS454,"")</f>
        <v/>
      </c>
      <c r="I158" s="2" t="str">
        <f t="shared" si="59"/>
        <v/>
      </c>
      <c r="J158" s="2" t="str">
        <f>IF(Paramétrage!CT454&lt;&gt;0,Paramétrage!CT454,"")</f>
        <v/>
      </c>
      <c r="K158" s="2" t="str">
        <f>IF(Paramétrage!CU454&lt;&gt;0,Paramétrage!CU454,"")</f>
        <v/>
      </c>
      <c r="L158" s="2" t="str">
        <f t="shared" si="60"/>
        <v/>
      </c>
      <c r="M158" s="2" t="str">
        <f t="shared" si="61"/>
        <v/>
      </c>
      <c r="N158" s="2" t="str">
        <f t="shared" si="62"/>
        <v/>
      </c>
      <c r="O158" s="2" t="str">
        <f>IF(Paramétrage!CT454&lt;&gt;0,Paramétrage!CV454,"")</f>
        <v/>
      </c>
      <c r="P158" s="9">
        <v>6</v>
      </c>
      <c r="Q158" s="2"/>
      <c r="R158" s="2" t="str">
        <f t="shared" si="63"/>
        <v/>
      </c>
      <c r="S158" s="2"/>
      <c r="T158" s="2"/>
    </row>
    <row r="159" spans="1:21" x14ac:dyDescent="0.35">
      <c r="A159" s="451" t="str">
        <f t="shared" si="53"/>
        <v/>
      </c>
      <c r="B159" s="451" t="str">
        <f t="shared" si="54"/>
        <v/>
      </c>
      <c r="C159" s="451" t="str">
        <f t="shared" si="55"/>
        <v/>
      </c>
      <c r="D159" s="451" t="str">
        <f t="shared" si="56"/>
        <v/>
      </c>
      <c r="E159" s="451" t="str">
        <f t="shared" si="57"/>
        <v/>
      </c>
      <c r="F159" s="451" t="str">
        <f t="shared" si="58"/>
        <v/>
      </c>
      <c r="G159" s="199" t="str">
        <f>IF(Paramétrage!CT455&lt;&gt;0,Paramétrage!CR455,"")</f>
        <v/>
      </c>
      <c r="H159" s="2" t="str">
        <f>IF(Paramétrage!CT455&lt;&gt;0,Paramétrage!CS455,"")</f>
        <v/>
      </c>
      <c r="I159" s="2" t="str">
        <f t="shared" si="59"/>
        <v/>
      </c>
      <c r="J159" s="2" t="str">
        <f>IF(Paramétrage!CT455&lt;&gt;0,Paramétrage!CT455,"")</f>
        <v/>
      </c>
      <c r="K159" s="2" t="str">
        <f>IF(Paramétrage!CU455&lt;&gt;0,Paramétrage!CU455,"")</f>
        <v/>
      </c>
      <c r="L159" s="2" t="str">
        <f t="shared" si="60"/>
        <v/>
      </c>
      <c r="M159" s="2" t="str">
        <f t="shared" si="61"/>
        <v/>
      </c>
      <c r="N159" s="2" t="str">
        <f t="shared" si="62"/>
        <v/>
      </c>
      <c r="O159" s="2" t="str">
        <f>IF(Paramétrage!CT455&lt;&gt;0,Paramétrage!CV455,"")</f>
        <v/>
      </c>
      <c r="P159" s="9">
        <v>7</v>
      </c>
      <c r="Q159" s="2"/>
      <c r="R159" s="2" t="str">
        <f t="shared" si="63"/>
        <v/>
      </c>
      <c r="S159" s="2"/>
      <c r="T159" s="2"/>
    </row>
    <row r="160" spans="1:21" x14ac:dyDescent="0.35">
      <c r="A160" s="451" t="str">
        <f t="shared" si="53"/>
        <v/>
      </c>
      <c r="B160" s="451" t="str">
        <f t="shared" si="54"/>
        <v/>
      </c>
      <c r="C160" s="451" t="str">
        <f t="shared" si="55"/>
        <v/>
      </c>
      <c r="D160" s="451" t="str">
        <f t="shared" si="56"/>
        <v/>
      </c>
      <c r="E160" s="451" t="str">
        <f t="shared" si="57"/>
        <v/>
      </c>
      <c r="F160" s="451" t="str">
        <f t="shared" si="58"/>
        <v/>
      </c>
      <c r="G160" s="199" t="str">
        <f>IF(Paramétrage!CT456&lt;&gt;0,Paramétrage!CR456,"")</f>
        <v/>
      </c>
      <c r="H160" s="2" t="str">
        <f>IF(Paramétrage!CT456&lt;&gt;0,Paramétrage!CS456,"")</f>
        <v/>
      </c>
      <c r="I160" s="2" t="str">
        <f t="shared" si="59"/>
        <v/>
      </c>
      <c r="J160" s="2" t="str">
        <f>IF(Paramétrage!CT456&lt;&gt;0,Paramétrage!CT456,"")</f>
        <v/>
      </c>
      <c r="K160" s="2" t="str">
        <f>IF(Paramétrage!CU456&lt;&gt;0,Paramétrage!CU456,"")</f>
        <v/>
      </c>
      <c r="L160" s="2" t="str">
        <f t="shared" si="60"/>
        <v/>
      </c>
      <c r="M160" s="2" t="str">
        <f t="shared" si="61"/>
        <v/>
      </c>
      <c r="N160" s="2" t="str">
        <f t="shared" si="62"/>
        <v/>
      </c>
      <c r="O160" s="2" t="str">
        <f>IF(Paramétrage!CT456&lt;&gt;0,Paramétrage!CV456,"")</f>
        <v/>
      </c>
      <c r="P160" s="9">
        <v>8</v>
      </c>
      <c r="Q160" s="2"/>
      <c r="R160" s="2" t="str">
        <f t="shared" si="63"/>
        <v/>
      </c>
      <c r="S160" s="2"/>
      <c r="T160" s="2"/>
    </row>
    <row r="161" spans="1:20" x14ac:dyDescent="0.35">
      <c r="A161" s="451" t="str">
        <f t="shared" si="53"/>
        <v/>
      </c>
      <c r="B161" s="451" t="str">
        <f t="shared" si="54"/>
        <v/>
      </c>
      <c r="C161" s="451" t="str">
        <f t="shared" si="55"/>
        <v/>
      </c>
      <c r="D161" s="451" t="str">
        <f t="shared" si="56"/>
        <v/>
      </c>
      <c r="E161" s="451" t="str">
        <f t="shared" si="57"/>
        <v/>
      </c>
      <c r="F161" s="451" t="str">
        <f t="shared" si="58"/>
        <v/>
      </c>
      <c r="G161" s="199" t="str">
        <f>IF(Paramétrage!CT457&lt;&gt;0,Paramétrage!CR457,"")</f>
        <v/>
      </c>
      <c r="H161" s="2" t="str">
        <f>IF(Paramétrage!CT457&lt;&gt;0,Paramétrage!CS457,"")</f>
        <v/>
      </c>
      <c r="I161" s="2" t="str">
        <f t="shared" si="59"/>
        <v/>
      </c>
      <c r="J161" s="2" t="str">
        <f>IF(Paramétrage!CT457&lt;&gt;0,Paramétrage!CT457,"")</f>
        <v/>
      </c>
      <c r="K161" s="2" t="str">
        <f>IF(Paramétrage!CU457&lt;&gt;0,Paramétrage!CU457,"")</f>
        <v/>
      </c>
      <c r="L161" s="2" t="str">
        <f t="shared" si="60"/>
        <v/>
      </c>
      <c r="M161" s="2" t="str">
        <f t="shared" si="61"/>
        <v/>
      </c>
      <c r="N161" s="2" t="str">
        <f t="shared" si="62"/>
        <v/>
      </c>
      <c r="O161" s="2" t="str">
        <f>IF(Paramétrage!CT457&lt;&gt;0,Paramétrage!CV457,"")</f>
        <v/>
      </c>
      <c r="P161" s="9">
        <v>9</v>
      </c>
      <c r="Q161" s="2"/>
      <c r="R161" s="2" t="str">
        <f t="shared" si="63"/>
        <v/>
      </c>
      <c r="S161" s="2"/>
      <c r="T161" s="2"/>
    </row>
    <row r="162" spans="1:20" x14ac:dyDescent="0.35">
      <c r="A162" s="451" t="str">
        <f t="shared" si="53"/>
        <v/>
      </c>
      <c r="B162" s="451" t="str">
        <f t="shared" si="54"/>
        <v/>
      </c>
      <c r="C162" s="451" t="str">
        <f t="shared" si="55"/>
        <v/>
      </c>
      <c r="D162" s="451" t="str">
        <f t="shared" si="56"/>
        <v/>
      </c>
      <c r="E162" s="451" t="str">
        <f t="shared" si="57"/>
        <v/>
      </c>
      <c r="F162" s="451" t="str">
        <f t="shared" si="58"/>
        <v/>
      </c>
      <c r="G162" s="199" t="str">
        <f>IF(Paramétrage!CT458&lt;&gt;0,Paramétrage!CR458,"")</f>
        <v/>
      </c>
      <c r="H162" s="2" t="str">
        <f>IF(Paramétrage!CT458&lt;&gt;0,Paramétrage!CS458,"")</f>
        <v/>
      </c>
      <c r="I162" s="2" t="str">
        <f t="shared" si="59"/>
        <v/>
      </c>
      <c r="J162" s="2" t="str">
        <f>IF(Paramétrage!CT458&lt;&gt;0,Paramétrage!CT458,"")</f>
        <v/>
      </c>
      <c r="K162" s="2" t="str">
        <f>IF(Paramétrage!CU458&lt;&gt;0,Paramétrage!CU458,"")</f>
        <v/>
      </c>
      <c r="L162" s="2" t="str">
        <f t="shared" si="60"/>
        <v/>
      </c>
      <c r="M162" s="2" t="str">
        <f t="shared" si="61"/>
        <v/>
      </c>
      <c r="N162" s="2" t="str">
        <f t="shared" si="62"/>
        <v/>
      </c>
      <c r="O162" s="2" t="str">
        <f>IF(Paramétrage!CT458&lt;&gt;0,Paramétrage!CV458,"")</f>
        <v/>
      </c>
      <c r="P162" s="9">
        <v>10</v>
      </c>
      <c r="Q162" s="2"/>
      <c r="R162" s="2" t="str">
        <f t="shared" si="63"/>
        <v/>
      </c>
      <c r="S162" s="2"/>
      <c r="T162" s="2"/>
    </row>
    <row r="163" spans="1:20" x14ac:dyDescent="0.35">
      <c r="A163" s="451" t="str">
        <f t="shared" si="53"/>
        <v/>
      </c>
      <c r="B163" s="451" t="str">
        <f t="shared" si="54"/>
        <v/>
      </c>
      <c r="C163" s="451" t="str">
        <f t="shared" si="55"/>
        <v/>
      </c>
      <c r="D163" s="451" t="str">
        <f t="shared" si="56"/>
        <v/>
      </c>
      <c r="E163" s="451" t="str">
        <f t="shared" si="57"/>
        <v/>
      </c>
      <c r="F163" s="451" t="str">
        <f t="shared" si="58"/>
        <v/>
      </c>
      <c r="G163" s="199" t="str">
        <f>IF(Paramétrage!CT459&lt;&gt;0,Paramétrage!CR459,"")</f>
        <v/>
      </c>
      <c r="H163" s="2" t="str">
        <f>IF(Paramétrage!CT459&lt;&gt;0,Paramétrage!CS459,"")</f>
        <v/>
      </c>
      <c r="I163" s="2" t="str">
        <f t="shared" si="59"/>
        <v/>
      </c>
      <c r="J163" s="2" t="str">
        <f>IF(Paramétrage!CT459&lt;&gt;0,Paramétrage!CT459,"")</f>
        <v/>
      </c>
      <c r="K163" s="2" t="str">
        <f>IF(Paramétrage!CU459&lt;&gt;0,Paramétrage!CU459,"")</f>
        <v/>
      </c>
      <c r="L163" s="2" t="str">
        <f t="shared" si="60"/>
        <v/>
      </c>
      <c r="M163" s="2" t="str">
        <f t="shared" si="61"/>
        <v/>
      </c>
      <c r="N163" s="2" t="str">
        <f t="shared" si="62"/>
        <v/>
      </c>
      <c r="O163" s="2" t="str">
        <f>IF(Paramétrage!CT459&lt;&gt;0,Paramétrage!CV459,"")</f>
        <v/>
      </c>
      <c r="P163" s="9">
        <v>11</v>
      </c>
      <c r="Q163" s="2"/>
      <c r="R163" s="2" t="str">
        <f t="shared" si="63"/>
        <v/>
      </c>
      <c r="S163" s="2"/>
      <c r="T163" s="2"/>
    </row>
    <row r="164" spans="1:20" x14ac:dyDescent="0.35">
      <c r="A164" s="451" t="str">
        <f t="shared" si="53"/>
        <v/>
      </c>
      <c r="B164" s="451" t="str">
        <f t="shared" si="54"/>
        <v/>
      </c>
      <c r="C164" s="451" t="str">
        <f t="shared" si="55"/>
        <v/>
      </c>
      <c r="D164" s="451" t="str">
        <f t="shared" si="56"/>
        <v/>
      </c>
      <c r="E164" s="451" t="str">
        <f t="shared" si="57"/>
        <v/>
      </c>
      <c r="F164" s="451" t="str">
        <f t="shared" si="58"/>
        <v/>
      </c>
      <c r="G164" s="199" t="str">
        <f>IF(Paramétrage!CT460&lt;&gt;0,Paramétrage!CR460,"")</f>
        <v/>
      </c>
      <c r="H164" s="2" t="str">
        <f>IF(Paramétrage!CT460&lt;&gt;0,Paramétrage!CS460,"")</f>
        <v/>
      </c>
      <c r="I164" s="2" t="str">
        <f t="shared" si="59"/>
        <v/>
      </c>
      <c r="J164" s="2" t="str">
        <f>IF(Paramétrage!CT460&lt;&gt;0,Paramétrage!CT460,"")</f>
        <v/>
      </c>
      <c r="K164" s="2" t="str">
        <f>IF(Paramétrage!CU460&lt;&gt;0,Paramétrage!CU460,"")</f>
        <v/>
      </c>
      <c r="L164" s="2" t="str">
        <f t="shared" si="60"/>
        <v/>
      </c>
      <c r="M164" s="2" t="str">
        <f t="shared" si="61"/>
        <v/>
      </c>
      <c r="N164" s="2" t="str">
        <f t="shared" si="62"/>
        <v/>
      </c>
      <c r="O164" s="2" t="str">
        <f>IF(Paramétrage!CT460&lt;&gt;0,Paramétrage!CV460,"")</f>
        <v/>
      </c>
      <c r="P164" s="9">
        <v>12</v>
      </c>
      <c r="Q164" s="2"/>
      <c r="R164" s="2" t="str">
        <f t="shared" si="63"/>
        <v/>
      </c>
      <c r="S164" s="2"/>
      <c r="T164" s="2"/>
    </row>
    <row r="165" spans="1:20" x14ac:dyDescent="0.35">
      <c r="A165" s="451" t="str">
        <f t="shared" si="53"/>
        <v/>
      </c>
      <c r="B165" s="451" t="str">
        <f t="shared" si="54"/>
        <v/>
      </c>
      <c r="C165" s="451" t="str">
        <f t="shared" si="55"/>
        <v/>
      </c>
      <c r="D165" s="451" t="str">
        <f t="shared" si="56"/>
        <v/>
      </c>
      <c r="E165" s="451" t="str">
        <f t="shared" si="57"/>
        <v/>
      </c>
      <c r="F165" s="451" t="str">
        <f t="shared" si="58"/>
        <v/>
      </c>
      <c r="G165" s="199" t="str">
        <f>IF(Paramétrage!CT461&lt;&gt;0,Paramétrage!CR461,"")</f>
        <v/>
      </c>
      <c r="H165" s="2" t="str">
        <f>IF(Paramétrage!CT461&lt;&gt;0,Paramétrage!CS461,"")</f>
        <v/>
      </c>
      <c r="I165" s="2" t="str">
        <f t="shared" si="59"/>
        <v/>
      </c>
      <c r="J165" s="2" t="str">
        <f>IF(Paramétrage!CT461&lt;&gt;0,Paramétrage!CT461,"")</f>
        <v/>
      </c>
      <c r="K165" s="2" t="str">
        <f>IF(Paramétrage!CU461&lt;&gt;0,Paramétrage!CU461,"")</f>
        <v/>
      </c>
      <c r="L165" s="2" t="str">
        <f t="shared" si="60"/>
        <v/>
      </c>
      <c r="M165" s="2" t="str">
        <f t="shared" si="61"/>
        <v/>
      </c>
      <c r="N165" s="2" t="str">
        <f t="shared" si="62"/>
        <v/>
      </c>
      <c r="O165" s="2" t="str">
        <f>IF(Paramétrage!CT461&lt;&gt;0,Paramétrage!CV461,"")</f>
        <v/>
      </c>
      <c r="P165" s="9">
        <v>13</v>
      </c>
      <c r="Q165" s="2"/>
      <c r="R165" s="2" t="str">
        <f t="shared" si="63"/>
        <v/>
      </c>
      <c r="S165" s="2"/>
      <c r="T165" s="2"/>
    </row>
    <row r="166" spans="1:20" x14ac:dyDescent="0.35">
      <c r="A166" s="451" t="str">
        <f t="shared" si="53"/>
        <v/>
      </c>
      <c r="B166" s="451" t="str">
        <f t="shared" si="54"/>
        <v/>
      </c>
      <c r="C166" s="451" t="str">
        <f t="shared" si="55"/>
        <v/>
      </c>
      <c r="D166" s="451" t="str">
        <f t="shared" si="56"/>
        <v/>
      </c>
      <c r="E166" s="451" t="str">
        <f t="shared" si="57"/>
        <v/>
      </c>
      <c r="F166" s="451" t="str">
        <f t="shared" si="58"/>
        <v/>
      </c>
      <c r="G166" s="199" t="str">
        <f>IF(Paramétrage!CT462&lt;&gt;0,Paramétrage!CR462,"")</f>
        <v/>
      </c>
      <c r="H166" s="2" t="str">
        <f>IF(Paramétrage!CT462&lt;&gt;0,Paramétrage!CS462,"")</f>
        <v/>
      </c>
      <c r="I166" s="2" t="str">
        <f t="shared" si="59"/>
        <v/>
      </c>
      <c r="J166" s="2" t="str">
        <f>IF(Paramétrage!CT462&lt;&gt;0,Paramétrage!CT462,"")</f>
        <v/>
      </c>
      <c r="K166" s="2" t="str">
        <f>IF(Paramétrage!CU462&lt;&gt;0,Paramétrage!CU462,"")</f>
        <v/>
      </c>
      <c r="L166" s="2" t="str">
        <f t="shared" si="60"/>
        <v/>
      </c>
      <c r="M166" s="2" t="str">
        <f t="shared" si="61"/>
        <v/>
      </c>
      <c r="N166" s="2" t="str">
        <f t="shared" si="62"/>
        <v/>
      </c>
      <c r="O166" s="2" t="str">
        <f>IF(Paramétrage!CT462&lt;&gt;0,Paramétrage!CV462,"")</f>
        <v/>
      </c>
      <c r="P166" s="9">
        <v>14</v>
      </c>
      <c r="Q166" s="2"/>
      <c r="R166" s="2" t="str">
        <f t="shared" si="63"/>
        <v/>
      </c>
      <c r="S166" s="2"/>
      <c r="T166" s="2"/>
    </row>
    <row r="167" spans="1:20" x14ac:dyDescent="0.35">
      <c r="A167" s="451" t="str">
        <f t="shared" si="53"/>
        <v/>
      </c>
      <c r="B167" s="451" t="str">
        <f t="shared" si="54"/>
        <v/>
      </c>
      <c r="C167" s="451" t="str">
        <f t="shared" si="55"/>
        <v/>
      </c>
      <c r="D167" s="451" t="str">
        <f t="shared" si="56"/>
        <v/>
      </c>
      <c r="E167" s="451" t="str">
        <f t="shared" si="57"/>
        <v/>
      </c>
      <c r="F167" s="451" t="str">
        <f t="shared" si="58"/>
        <v/>
      </c>
      <c r="G167" s="199" t="str">
        <f>IF(Paramétrage!CT463&lt;&gt;0,Paramétrage!CR463,"")</f>
        <v/>
      </c>
      <c r="H167" s="2" t="str">
        <f>IF(Paramétrage!CT463&lt;&gt;0,Paramétrage!CS463,"")</f>
        <v/>
      </c>
      <c r="I167" s="2" t="str">
        <f t="shared" si="59"/>
        <v/>
      </c>
      <c r="J167" s="2" t="str">
        <f>IF(Paramétrage!CT463&lt;&gt;0,Paramétrage!CT463,"")</f>
        <v/>
      </c>
      <c r="K167" s="2" t="str">
        <f>IF(Paramétrage!CU463&lt;&gt;0,Paramétrage!CU463,"")</f>
        <v/>
      </c>
      <c r="L167" s="2" t="str">
        <f t="shared" si="60"/>
        <v/>
      </c>
      <c r="M167" s="2" t="str">
        <f t="shared" si="61"/>
        <v/>
      </c>
      <c r="N167" s="2" t="str">
        <f t="shared" si="62"/>
        <v/>
      </c>
      <c r="O167" s="2" t="str">
        <f>IF(Paramétrage!CT463&lt;&gt;0,Paramétrage!CV463,"")</f>
        <v/>
      </c>
      <c r="P167" s="9">
        <v>15</v>
      </c>
      <c r="Q167" s="2"/>
      <c r="R167" s="2" t="str">
        <f t="shared" si="63"/>
        <v/>
      </c>
      <c r="S167" s="2"/>
      <c r="T167" s="2"/>
    </row>
    <row r="168" spans="1:20" x14ac:dyDescent="0.35">
      <c r="A168" s="451" t="str">
        <f t="shared" si="53"/>
        <v/>
      </c>
      <c r="B168" s="451" t="str">
        <f t="shared" si="54"/>
        <v/>
      </c>
      <c r="C168" s="451" t="str">
        <f t="shared" si="55"/>
        <v/>
      </c>
      <c r="D168" s="451" t="str">
        <f t="shared" si="56"/>
        <v/>
      </c>
      <c r="E168" s="451" t="str">
        <f t="shared" si="57"/>
        <v/>
      </c>
      <c r="F168" s="451" t="str">
        <f t="shared" si="58"/>
        <v/>
      </c>
      <c r="G168" s="199" t="str">
        <f>IF(Paramétrage!CT464&lt;&gt;0,Paramétrage!CR464,"")</f>
        <v/>
      </c>
      <c r="H168" s="2" t="str">
        <f>IF(Paramétrage!CT464&lt;&gt;0,Paramétrage!CS464,"")</f>
        <v/>
      </c>
      <c r="I168" s="2" t="str">
        <f t="shared" si="59"/>
        <v/>
      </c>
      <c r="J168" s="2" t="str">
        <f>IF(Paramétrage!CT464&lt;&gt;0,Paramétrage!CT464,"")</f>
        <v/>
      </c>
      <c r="K168" s="2" t="str">
        <f>IF(Paramétrage!CU464&lt;&gt;0,Paramétrage!CU464,"")</f>
        <v/>
      </c>
      <c r="L168" s="2" t="str">
        <f t="shared" si="60"/>
        <v/>
      </c>
      <c r="M168" s="2" t="str">
        <f t="shared" si="61"/>
        <v/>
      </c>
      <c r="N168" s="2" t="str">
        <f t="shared" si="62"/>
        <v/>
      </c>
      <c r="O168" s="2" t="str">
        <f>IF(Paramétrage!CT464&lt;&gt;0,Paramétrage!CV464,"")</f>
        <v/>
      </c>
      <c r="P168" s="9">
        <v>16</v>
      </c>
      <c r="Q168" s="2"/>
      <c r="R168" s="2" t="str">
        <f t="shared" si="63"/>
        <v/>
      </c>
      <c r="S168" s="2"/>
      <c r="T168" s="2"/>
    </row>
    <row r="169" spans="1:20" x14ac:dyDescent="0.35">
      <c r="A169" s="451" t="str">
        <f t="shared" si="53"/>
        <v/>
      </c>
      <c r="B169" s="451" t="str">
        <f t="shared" si="54"/>
        <v/>
      </c>
      <c r="C169" s="451" t="str">
        <f t="shared" si="55"/>
        <v/>
      </c>
      <c r="D169" s="451" t="str">
        <f t="shared" si="56"/>
        <v/>
      </c>
      <c r="E169" s="451" t="str">
        <f t="shared" si="57"/>
        <v/>
      </c>
      <c r="F169" s="451" t="str">
        <f t="shared" si="58"/>
        <v/>
      </c>
      <c r="G169" s="199" t="str">
        <f>IF(Paramétrage!CT465&lt;&gt;0,Paramétrage!CR465,"")</f>
        <v/>
      </c>
      <c r="H169" s="2" t="str">
        <f>IF(Paramétrage!CT465&lt;&gt;0,Paramétrage!CS465,"")</f>
        <v/>
      </c>
      <c r="I169" s="2" t="str">
        <f t="shared" si="59"/>
        <v/>
      </c>
      <c r="J169" s="2" t="str">
        <f>IF(Paramétrage!CT465&lt;&gt;0,Paramétrage!CT465,"")</f>
        <v/>
      </c>
      <c r="K169" s="2" t="str">
        <f>IF(Paramétrage!CU465&lt;&gt;0,Paramétrage!CU465,"")</f>
        <v/>
      </c>
      <c r="L169" s="2" t="str">
        <f t="shared" si="60"/>
        <v/>
      </c>
      <c r="M169" s="2" t="str">
        <f t="shared" si="61"/>
        <v/>
      </c>
      <c r="N169" s="2" t="str">
        <f t="shared" si="62"/>
        <v/>
      </c>
      <c r="O169" s="2" t="str">
        <f>IF(Paramétrage!CT465&lt;&gt;0,Paramétrage!CV465,"")</f>
        <v/>
      </c>
      <c r="P169" s="9">
        <v>17</v>
      </c>
      <c r="Q169" s="2"/>
      <c r="R169" s="2" t="str">
        <f t="shared" si="63"/>
        <v/>
      </c>
      <c r="S169" s="2"/>
      <c r="T169" s="2"/>
    </row>
    <row r="170" spans="1:20" x14ac:dyDescent="0.35">
      <c r="A170" s="451" t="str">
        <f t="shared" si="53"/>
        <v/>
      </c>
      <c r="B170" s="451" t="str">
        <f t="shared" si="54"/>
        <v/>
      </c>
      <c r="C170" s="451" t="str">
        <f t="shared" si="55"/>
        <v/>
      </c>
      <c r="D170" s="451" t="str">
        <f t="shared" si="56"/>
        <v/>
      </c>
      <c r="E170" s="451" t="str">
        <f t="shared" si="57"/>
        <v/>
      </c>
      <c r="F170" s="451" t="str">
        <f t="shared" si="58"/>
        <v/>
      </c>
      <c r="G170" s="199" t="str">
        <f>IF(Paramétrage!CT466&lt;&gt;0,Paramétrage!CR466,"")</f>
        <v/>
      </c>
      <c r="H170" s="2" t="str">
        <f>IF(Paramétrage!CT466&lt;&gt;0,Paramétrage!CS466,"")</f>
        <v/>
      </c>
      <c r="I170" s="2" t="str">
        <f t="shared" si="59"/>
        <v/>
      </c>
      <c r="J170" s="2" t="str">
        <f>IF(Paramétrage!CT466&lt;&gt;0,Paramétrage!CT466,"")</f>
        <v/>
      </c>
      <c r="K170" s="2" t="str">
        <f>IF(Paramétrage!CU466&lt;&gt;0,Paramétrage!CU466,"")</f>
        <v/>
      </c>
      <c r="L170" s="2" t="str">
        <f t="shared" si="60"/>
        <v/>
      </c>
      <c r="M170" s="2" t="str">
        <f t="shared" si="61"/>
        <v/>
      </c>
      <c r="N170" s="2" t="str">
        <f t="shared" si="62"/>
        <v/>
      </c>
      <c r="O170" s="2" t="str">
        <f>IF(Paramétrage!CT466&lt;&gt;0,Paramétrage!CV466,"")</f>
        <v/>
      </c>
      <c r="P170" s="9">
        <v>18</v>
      </c>
      <c r="Q170" s="2"/>
      <c r="R170" s="2" t="str">
        <f t="shared" si="63"/>
        <v/>
      </c>
      <c r="S170" s="2"/>
      <c r="T170" s="2"/>
    </row>
    <row r="171" spans="1:20" x14ac:dyDescent="0.35">
      <c r="A171" s="451" t="str">
        <f t="shared" si="53"/>
        <v/>
      </c>
      <c r="B171" s="451" t="str">
        <f t="shared" si="54"/>
        <v/>
      </c>
      <c r="C171" s="451" t="str">
        <f t="shared" si="55"/>
        <v/>
      </c>
      <c r="D171" s="451" t="str">
        <f t="shared" si="56"/>
        <v/>
      </c>
      <c r="E171" s="451" t="str">
        <f t="shared" si="57"/>
        <v/>
      </c>
      <c r="F171" s="451" t="str">
        <f t="shared" si="58"/>
        <v/>
      </c>
      <c r="G171" s="199" t="str">
        <f>IF(Paramétrage!CT467&lt;&gt;0,Paramétrage!CR467,"")</f>
        <v/>
      </c>
      <c r="H171" s="2" t="str">
        <f>IF(Paramétrage!CT467&lt;&gt;0,Paramétrage!CS467,"")</f>
        <v/>
      </c>
      <c r="I171" s="2" t="str">
        <f t="shared" si="59"/>
        <v/>
      </c>
      <c r="J171" s="2" t="str">
        <f>IF(Paramétrage!CT467&lt;&gt;0,Paramétrage!CT467,"")</f>
        <v/>
      </c>
      <c r="K171" s="2" t="str">
        <f>IF(Paramétrage!CU467&lt;&gt;0,Paramétrage!CU467,"")</f>
        <v/>
      </c>
      <c r="L171" s="2" t="str">
        <f t="shared" si="60"/>
        <v/>
      </c>
      <c r="M171" s="2" t="str">
        <f t="shared" si="61"/>
        <v/>
      </c>
      <c r="N171" s="2" t="str">
        <f t="shared" si="62"/>
        <v/>
      </c>
      <c r="O171" s="2" t="str">
        <f>IF(Paramétrage!CT467&lt;&gt;0,Paramétrage!CV467,"")</f>
        <v/>
      </c>
      <c r="P171" s="9">
        <v>19</v>
      </c>
      <c r="Q171" s="2"/>
      <c r="R171" s="2" t="str">
        <f t="shared" si="63"/>
        <v/>
      </c>
      <c r="S171" s="2"/>
      <c r="T171" s="2"/>
    </row>
    <row r="172" spans="1:20" x14ac:dyDescent="0.35">
      <c r="A172" s="451" t="str">
        <f t="shared" si="53"/>
        <v/>
      </c>
      <c r="B172" s="451" t="str">
        <f t="shared" si="54"/>
        <v/>
      </c>
      <c r="C172" s="451" t="str">
        <f t="shared" si="55"/>
        <v/>
      </c>
      <c r="D172" s="451" t="str">
        <f t="shared" si="56"/>
        <v/>
      </c>
      <c r="E172" s="451" t="str">
        <f t="shared" si="57"/>
        <v/>
      </c>
      <c r="F172" s="451" t="str">
        <f t="shared" si="58"/>
        <v/>
      </c>
      <c r="G172" s="199" t="str">
        <f>IF(Paramétrage!CT468&lt;&gt;0,Paramétrage!CR468,"")</f>
        <v/>
      </c>
      <c r="H172" s="2" t="str">
        <f>IF(Paramétrage!CT468&lt;&gt;0,Paramétrage!CS468,"")</f>
        <v/>
      </c>
      <c r="I172" s="2" t="str">
        <f t="shared" si="59"/>
        <v/>
      </c>
      <c r="J172" s="2" t="str">
        <f>IF(Paramétrage!CT468&lt;&gt;0,Paramétrage!CT468,"")</f>
        <v/>
      </c>
      <c r="K172" s="2" t="str">
        <f>IF(Paramétrage!CU468&lt;&gt;0,Paramétrage!CU468,"")</f>
        <v/>
      </c>
      <c r="L172" s="2" t="str">
        <f t="shared" si="60"/>
        <v/>
      </c>
      <c r="M172" s="2" t="str">
        <f t="shared" si="61"/>
        <v/>
      </c>
      <c r="N172" s="2" t="str">
        <f t="shared" si="62"/>
        <v/>
      </c>
      <c r="O172" s="2" t="str">
        <f>IF(Paramétrage!CT468&lt;&gt;0,Paramétrage!CV468,"")</f>
        <v/>
      </c>
      <c r="P172" s="9">
        <v>20</v>
      </c>
      <c r="Q172" s="2"/>
      <c r="R172" s="2" t="str">
        <f t="shared" si="63"/>
        <v/>
      </c>
      <c r="S172" s="2"/>
      <c r="T172" s="2"/>
    </row>
    <row r="173" spans="1:20" x14ac:dyDescent="0.35">
      <c r="A173" s="451" t="str">
        <f t="shared" si="53"/>
        <v/>
      </c>
      <c r="B173" s="451" t="str">
        <f t="shared" si="54"/>
        <v/>
      </c>
      <c r="C173" s="451" t="str">
        <f t="shared" si="55"/>
        <v/>
      </c>
      <c r="D173" s="451" t="str">
        <f t="shared" si="56"/>
        <v/>
      </c>
      <c r="E173" s="451" t="str">
        <f t="shared" si="57"/>
        <v/>
      </c>
      <c r="F173" s="451" t="str">
        <f t="shared" si="58"/>
        <v/>
      </c>
      <c r="G173" s="199" t="str">
        <f>IF(Paramétrage!CT469&lt;&gt;0,Paramétrage!CR469,"")</f>
        <v/>
      </c>
      <c r="H173" s="2" t="str">
        <f>IF(Paramétrage!CT469&lt;&gt;0,Paramétrage!CS469,"")</f>
        <v/>
      </c>
      <c r="I173" s="2" t="str">
        <f t="shared" si="59"/>
        <v/>
      </c>
      <c r="J173" s="2" t="str">
        <f>IF(Paramétrage!CT469&lt;&gt;0,Paramétrage!CT469,"")</f>
        <v/>
      </c>
      <c r="K173" s="2" t="str">
        <f>IF(Paramétrage!CU469&lt;&gt;0,Paramétrage!CU469,"")</f>
        <v/>
      </c>
      <c r="L173" s="2" t="str">
        <f t="shared" si="60"/>
        <v/>
      </c>
      <c r="M173" s="2" t="str">
        <f t="shared" si="61"/>
        <v/>
      </c>
      <c r="N173" s="2" t="str">
        <f t="shared" si="62"/>
        <v/>
      </c>
      <c r="O173" s="2" t="str">
        <f>IF(Paramétrage!CT469&lt;&gt;0,Paramétrage!CV469,"")</f>
        <v/>
      </c>
      <c r="P173" s="9">
        <v>21</v>
      </c>
      <c r="Q173" s="2"/>
      <c r="R173" s="2" t="str">
        <f t="shared" si="63"/>
        <v/>
      </c>
      <c r="S173" s="2"/>
      <c r="T173" s="2"/>
    </row>
    <row r="174" spans="1:20" x14ac:dyDescent="0.35">
      <c r="A174" s="451" t="str">
        <f t="shared" si="53"/>
        <v/>
      </c>
      <c r="B174" s="451" t="str">
        <f t="shared" si="54"/>
        <v/>
      </c>
      <c r="C174" s="451" t="str">
        <f t="shared" si="55"/>
        <v/>
      </c>
      <c r="D174" s="451" t="str">
        <f t="shared" si="56"/>
        <v/>
      </c>
      <c r="E174" s="451" t="str">
        <f t="shared" si="57"/>
        <v/>
      </c>
      <c r="F174" s="451" t="str">
        <f t="shared" si="58"/>
        <v/>
      </c>
      <c r="G174" s="199" t="str">
        <f>IF(Paramétrage!CT470&lt;&gt;0,Paramétrage!CR470,"")</f>
        <v/>
      </c>
      <c r="H174" s="2" t="str">
        <f>IF(Paramétrage!CT470&lt;&gt;0,Paramétrage!CS470,"")</f>
        <v/>
      </c>
      <c r="I174" s="2" t="str">
        <f t="shared" si="59"/>
        <v/>
      </c>
      <c r="J174" s="2" t="str">
        <f>IF(Paramétrage!CT470&lt;&gt;0,Paramétrage!CT470,"")</f>
        <v/>
      </c>
      <c r="K174" s="2" t="str">
        <f>IF(Paramétrage!CU470&lt;&gt;0,Paramétrage!CU470,"")</f>
        <v/>
      </c>
      <c r="L174" s="2" t="str">
        <f t="shared" si="60"/>
        <v/>
      </c>
      <c r="M174" s="2" t="str">
        <f t="shared" si="61"/>
        <v/>
      </c>
      <c r="N174" s="2" t="str">
        <f t="shared" si="62"/>
        <v/>
      </c>
      <c r="O174" s="2" t="str">
        <f>IF(Paramétrage!CT470&lt;&gt;0,Paramétrage!CV470,"")</f>
        <v/>
      </c>
      <c r="P174" s="9">
        <v>22</v>
      </c>
      <c r="Q174" s="2"/>
      <c r="R174" s="2" t="str">
        <f t="shared" si="63"/>
        <v/>
      </c>
      <c r="S174" s="2"/>
      <c r="T174" s="2"/>
    </row>
    <row r="175" spans="1:20" x14ac:dyDescent="0.35">
      <c r="A175" s="451" t="str">
        <f t="shared" si="53"/>
        <v/>
      </c>
      <c r="B175" s="451" t="str">
        <f t="shared" si="54"/>
        <v/>
      </c>
      <c r="C175" s="451" t="str">
        <f t="shared" si="55"/>
        <v/>
      </c>
      <c r="D175" s="451" t="str">
        <f t="shared" si="56"/>
        <v/>
      </c>
      <c r="E175" s="451" t="str">
        <f t="shared" si="57"/>
        <v/>
      </c>
      <c r="F175" s="451" t="str">
        <f t="shared" si="58"/>
        <v/>
      </c>
      <c r="G175" s="199" t="str">
        <f>IF(Paramétrage!CT471&lt;&gt;0,Paramétrage!CR471,"")</f>
        <v/>
      </c>
      <c r="H175" s="2" t="str">
        <f>IF(Paramétrage!CT471&lt;&gt;0,Paramétrage!CS471,"")</f>
        <v/>
      </c>
      <c r="I175" s="2" t="str">
        <f t="shared" si="59"/>
        <v/>
      </c>
      <c r="J175" s="2" t="str">
        <f>IF(Paramétrage!CT471&lt;&gt;0,Paramétrage!CT471,"")</f>
        <v/>
      </c>
      <c r="K175" s="2" t="str">
        <f>IF(Paramétrage!CU471&lt;&gt;0,Paramétrage!CU471,"")</f>
        <v/>
      </c>
      <c r="L175" s="2" t="str">
        <f t="shared" si="60"/>
        <v/>
      </c>
      <c r="M175" s="2" t="str">
        <f t="shared" si="61"/>
        <v/>
      </c>
      <c r="N175" s="2" t="str">
        <f t="shared" si="62"/>
        <v/>
      </c>
      <c r="O175" s="2" t="str">
        <f>IF(Paramétrage!CT471&lt;&gt;0,Paramétrage!CV471,"")</f>
        <v/>
      </c>
      <c r="P175" s="9">
        <v>23</v>
      </c>
      <c r="Q175" s="2"/>
      <c r="R175" s="2" t="str">
        <f t="shared" si="63"/>
        <v/>
      </c>
      <c r="S175" s="2"/>
      <c r="T175" s="2"/>
    </row>
    <row r="176" spans="1:20" x14ac:dyDescent="0.35">
      <c r="A176" s="451" t="str">
        <f t="shared" si="53"/>
        <v/>
      </c>
      <c r="B176" s="451" t="str">
        <f t="shared" si="54"/>
        <v/>
      </c>
      <c r="C176" s="451" t="str">
        <f t="shared" si="55"/>
        <v/>
      </c>
      <c r="D176" s="451" t="str">
        <f t="shared" si="56"/>
        <v/>
      </c>
      <c r="E176" s="451" t="str">
        <f t="shared" si="57"/>
        <v/>
      </c>
      <c r="F176" s="451" t="str">
        <f t="shared" si="58"/>
        <v/>
      </c>
      <c r="G176" s="199" t="str">
        <f>IF(Paramétrage!CT472&lt;&gt;0,Paramétrage!CR472,"")</f>
        <v/>
      </c>
      <c r="H176" s="2" t="str">
        <f>IF(Paramétrage!CT472&lt;&gt;0,Paramétrage!CS472,"")</f>
        <v/>
      </c>
      <c r="I176" s="2" t="str">
        <f t="shared" si="59"/>
        <v/>
      </c>
      <c r="J176" s="2" t="str">
        <f>IF(Paramétrage!CT472&lt;&gt;0,Paramétrage!CT472,"")</f>
        <v/>
      </c>
      <c r="K176" s="2" t="str">
        <f>IF(Paramétrage!CU472&lt;&gt;0,Paramétrage!CU472,"")</f>
        <v/>
      </c>
      <c r="L176" s="2" t="str">
        <f t="shared" si="60"/>
        <v/>
      </c>
      <c r="M176" s="2" t="str">
        <f t="shared" si="61"/>
        <v/>
      </c>
      <c r="N176" s="2" t="str">
        <f t="shared" si="62"/>
        <v/>
      </c>
      <c r="O176" s="2" t="str">
        <f>IF(Paramétrage!CT472&lt;&gt;0,Paramétrage!CV472,"")</f>
        <v/>
      </c>
      <c r="P176" s="9">
        <v>24</v>
      </c>
      <c r="Q176" s="2"/>
      <c r="R176" s="2" t="str">
        <f t="shared" si="63"/>
        <v/>
      </c>
      <c r="S176" s="2"/>
      <c r="T176" s="2"/>
    </row>
    <row r="177" spans="1:21" x14ac:dyDescent="0.35">
      <c r="A177" s="451" t="str">
        <f t="shared" si="53"/>
        <v/>
      </c>
      <c r="B177" s="451" t="str">
        <f t="shared" si="54"/>
        <v/>
      </c>
      <c r="C177" s="451" t="str">
        <f t="shared" si="55"/>
        <v/>
      </c>
      <c r="D177" s="451" t="str">
        <f t="shared" si="56"/>
        <v/>
      </c>
      <c r="E177" s="451" t="str">
        <f t="shared" si="57"/>
        <v/>
      </c>
      <c r="F177" s="451" t="str">
        <f t="shared" si="58"/>
        <v/>
      </c>
      <c r="G177" s="199" t="str">
        <f>IF(Paramétrage!CT473&lt;&gt;0,Paramétrage!CR473,"")</f>
        <v/>
      </c>
      <c r="H177" s="2" t="str">
        <f>IF(Paramétrage!CT473&lt;&gt;0,Paramétrage!CS473,"")</f>
        <v/>
      </c>
      <c r="I177" s="2" t="str">
        <f t="shared" si="59"/>
        <v/>
      </c>
      <c r="J177" s="2" t="str">
        <f>IF(Paramétrage!CT473&lt;&gt;0,Paramétrage!CT473,"")</f>
        <v/>
      </c>
      <c r="K177" s="2" t="str">
        <f>IF(Paramétrage!CU473&lt;&gt;0,Paramétrage!CU473,"")</f>
        <v/>
      </c>
      <c r="L177" s="2" t="str">
        <f t="shared" si="60"/>
        <v/>
      </c>
      <c r="M177" s="2" t="str">
        <f t="shared" si="61"/>
        <v/>
      </c>
      <c r="N177" s="2" t="str">
        <f t="shared" si="62"/>
        <v/>
      </c>
      <c r="O177" s="2" t="str">
        <f>IF(Paramétrage!CT473&lt;&gt;0,Paramétrage!CV473,"")</f>
        <v/>
      </c>
      <c r="P177" s="9">
        <v>25</v>
      </c>
      <c r="Q177" s="2"/>
      <c r="R177" s="2" t="str">
        <f t="shared" si="63"/>
        <v/>
      </c>
      <c r="S177" s="2"/>
      <c r="T177" s="2"/>
    </row>
    <row r="178" spans="1:21" x14ac:dyDescent="0.35">
      <c r="A178" s="451" t="str">
        <f t="shared" si="53"/>
        <v/>
      </c>
      <c r="B178" s="451" t="str">
        <f t="shared" si="54"/>
        <v/>
      </c>
      <c r="C178" s="451" t="str">
        <f t="shared" si="55"/>
        <v/>
      </c>
      <c r="D178" s="451" t="str">
        <f t="shared" si="56"/>
        <v/>
      </c>
      <c r="E178" s="451" t="str">
        <f t="shared" si="57"/>
        <v/>
      </c>
      <c r="F178" s="451" t="str">
        <f t="shared" si="58"/>
        <v/>
      </c>
      <c r="G178" s="199" t="str">
        <f>IF(Paramétrage!CT474&lt;&gt;0,Paramétrage!CR474,"")</f>
        <v/>
      </c>
      <c r="H178" s="2" t="str">
        <f>IF(Paramétrage!CT474&lt;&gt;0,Paramétrage!CS474,"")</f>
        <v/>
      </c>
      <c r="I178" s="2" t="str">
        <f t="shared" si="59"/>
        <v/>
      </c>
      <c r="J178" s="2" t="str">
        <f>IF(Paramétrage!CT474&lt;&gt;0,Paramétrage!CT474,"")</f>
        <v/>
      </c>
      <c r="K178" s="2" t="str">
        <f>IF(Paramétrage!CU474&lt;&gt;0,Paramétrage!CU474,"")</f>
        <v/>
      </c>
      <c r="L178" s="2" t="str">
        <f t="shared" si="60"/>
        <v/>
      </c>
      <c r="M178" s="2" t="str">
        <f t="shared" si="61"/>
        <v/>
      </c>
      <c r="N178" s="2" t="str">
        <f t="shared" si="62"/>
        <v/>
      </c>
      <c r="O178" s="2" t="str">
        <f>IF(Paramétrage!CT474&lt;&gt;0,Paramétrage!CV474,"")</f>
        <v/>
      </c>
      <c r="P178" s="9">
        <v>26</v>
      </c>
      <c r="Q178" s="2"/>
      <c r="R178" s="2" t="str">
        <f t="shared" si="63"/>
        <v/>
      </c>
      <c r="S178" s="2"/>
      <c r="T178" s="2"/>
    </row>
    <row r="179" spans="1:21" x14ac:dyDescent="0.35">
      <c r="A179" s="451" t="str">
        <f t="shared" si="53"/>
        <v/>
      </c>
      <c r="B179" s="451" t="str">
        <f t="shared" si="54"/>
        <v/>
      </c>
      <c r="C179" s="451" t="str">
        <f t="shared" si="55"/>
        <v/>
      </c>
      <c r="D179" s="451" t="str">
        <f t="shared" si="56"/>
        <v/>
      </c>
      <c r="E179" s="451" t="str">
        <f t="shared" si="57"/>
        <v/>
      </c>
      <c r="F179" s="451" t="str">
        <f t="shared" si="58"/>
        <v/>
      </c>
      <c r="G179" s="199" t="str">
        <f>IF(Paramétrage!CT475&lt;&gt;0,Paramétrage!CR475,"")</f>
        <v/>
      </c>
      <c r="H179" s="2" t="str">
        <f>IF(Paramétrage!CT475&lt;&gt;0,Paramétrage!CS475,"")</f>
        <v/>
      </c>
      <c r="I179" s="2" t="str">
        <f t="shared" si="59"/>
        <v/>
      </c>
      <c r="J179" s="2" t="str">
        <f>IF(Paramétrage!CT475&lt;&gt;0,Paramétrage!CT475,"")</f>
        <v/>
      </c>
      <c r="K179" s="2" t="str">
        <f>IF(Paramétrage!CU475&lt;&gt;0,Paramétrage!CU475,"")</f>
        <v/>
      </c>
      <c r="L179" s="2" t="str">
        <f t="shared" si="60"/>
        <v/>
      </c>
      <c r="M179" s="2" t="str">
        <f t="shared" si="61"/>
        <v/>
      </c>
      <c r="N179" s="2" t="str">
        <f t="shared" si="62"/>
        <v/>
      </c>
      <c r="O179" s="2" t="str">
        <f>IF(Paramétrage!CT475&lt;&gt;0,Paramétrage!CV475,"")</f>
        <v/>
      </c>
      <c r="P179" s="9">
        <v>27</v>
      </c>
      <c r="Q179" s="2"/>
      <c r="R179" s="2" t="str">
        <f t="shared" si="63"/>
        <v/>
      </c>
      <c r="S179" s="2"/>
      <c r="T179" s="2"/>
    </row>
    <row r="180" spans="1:21" x14ac:dyDescent="0.35">
      <c r="A180" s="469"/>
      <c r="B180" s="469"/>
      <c r="C180" s="469"/>
      <c r="D180" s="469"/>
      <c r="E180" s="469"/>
      <c r="F180" s="469"/>
      <c r="G180" s="469" t="s">
        <v>710</v>
      </c>
      <c r="H180" s="469"/>
      <c r="I180" s="469"/>
      <c r="J180" s="469"/>
      <c r="K180" s="469"/>
      <c r="L180" s="469"/>
      <c r="M180" s="469"/>
      <c r="N180" s="469"/>
      <c r="O180" s="469"/>
      <c r="P180" s="9">
        <v>0</v>
      </c>
      <c r="R180" t="s">
        <v>557</v>
      </c>
    </row>
    <row r="181" spans="1:21" ht="72.5" x14ac:dyDescent="0.35">
      <c r="A181" s="23" t="s">
        <v>353</v>
      </c>
      <c r="B181" s="23" t="s">
        <v>365</v>
      </c>
      <c r="C181" s="23" t="s">
        <v>361</v>
      </c>
      <c r="D181" s="23" t="s">
        <v>362</v>
      </c>
      <c r="E181" s="23" t="s">
        <v>363</v>
      </c>
      <c r="F181" s="23" t="s">
        <v>364</v>
      </c>
      <c r="G181" s="106" t="s">
        <v>163</v>
      </c>
      <c r="H181" s="106" t="s">
        <v>24</v>
      </c>
      <c r="I181" s="106" t="s">
        <v>165</v>
      </c>
      <c r="J181" s="106" t="s">
        <v>106</v>
      </c>
      <c r="K181" s="106" t="s">
        <v>166</v>
      </c>
      <c r="L181" s="106" t="s">
        <v>336</v>
      </c>
      <c r="M181" s="106" t="s">
        <v>164</v>
      </c>
      <c r="N181" s="106" t="s">
        <v>108</v>
      </c>
      <c r="O181" s="106" t="s">
        <v>107</v>
      </c>
      <c r="P181" s="9">
        <v>0</v>
      </c>
      <c r="Q181" s="107">
        <f>Paramétrage!D3</f>
        <v>0</v>
      </c>
      <c r="R181" s="22" t="s">
        <v>345</v>
      </c>
      <c r="S181" s="28" t="s">
        <v>346</v>
      </c>
      <c r="T181" s="28" t="s">
        <v>340</v>
      </c>
    </row>
    <row r="182" spans="1:21" x14ac:dyDescent="0.35">
      <c r="A182" s="451" t="str">
        <f>IF(J182&lt;&gt;"",I182,"")</f>
        <v/>
      </c>
      <c r="B182" s="451" t="str">
        <f>IF(J182&lt;&gt;"",1,"")</f>
        <v/>
      </c>
      <c r="C182" s="451" t="str">
        <f>IF(J182&lt;&gt;"",L182,"")</f>
        <v/>
      </c>
      <c r="D182" s="451" t="str">
        <f>IF(J182&lt;&gt;"",R182,"")</f>
        <v/>
      </c>
      <c r="E182" s="451" t="str">
        <f>IF(J182&lt;&gt;"",M182/R182,"")</f>
        <v/>
      </c>
      <c r="F182" s="451" t="str">
        <f>IF(J182&lt;&gt;"",N182/R182,"")</f>
        <v/>
      </c>
      <c r="G182" s="199" t="str">
        <f>IF(Paramétrage!DO448&lt;&gt;0,Paramétrage!DM448,"")</f>
        <v/>
      </c>
      <c r="H182" s="2" t="str">
        <f>IF(Paramétrage!DO448&lt;&gt;0,Paramétrage!DN448,"")</f>
        <v/>
      </c>
      <c r="I182" s="2" t="str">
        <f>IF(J182&lt;&gt;"",DATEDIF($Q$2,G182,"d")*1440+H182*60,"")</f>
        <v/>
      </c>
      <c r="J182" s="2" t="str">
        <f>IF(Paramétrage!DO448&lt;&gt;0,Paramétrage!DO448,"")</f>
        <v/>
      </c>
      <c r="K182" s="2" t="str">
        <f>IF(Paramétrage!DP448&lt;&gt;0,Paramétrage!DP448,"")</f>
        <v/>
      </c>
      <c r="L182" s="2" t="str">
        <f>IF(J182&lt;&gt;"",ROUNDUP(J182/K182,0),"")</f>
        <v/>
      </c>
      <c r="M182" s="2" t="str">
        <f>IF(J182&lt;&gt;"",J182/L182,"")</f>
        <v/>
      </c>
      <c r="N182" s="2" t="str">
        <f>IF(J182&lt;&gt;"",M182/O182,"")</f>
        <v/>
      </c>
      <c r="O182" s="2" t="str">
        <f>IF(Paramétrage!DO448&lt;&gt;0,Paramétrage!DQ448,"")</f>
        <v/>
      </c>
      <c r="P182" s="9">
        <v>0</v>
      </c>
      <c r="Q182" s="2"/>
      <c r="R182" s="2" t="str">
        <f>IF(J182&lt;&gt;"",ROUNDUP((J182/L182)/(MIN(S$3,T$3)),0),"")</f>
        <v/>
      </c>
      <c r="S182" s="2"/>
      <c r="T182" s="2"/>
    </row>
    <row r="183" spans="1:21" x14ac:dyDescent="0.35">
      <c r="A183" s="451" t="str">
        <f t="shared" ref="A183:A209" si="64">IF(J183&lt;&gt;"",I183,"")</f>
        <v/>
      </c>
      <c r="B183" s="451" t="str">
        <f t="shared" ref="B183:B209" si="65">IF(J183&lt;&gt;"",1,"")</f>
        <v/>
      </c>
      <c r="C183" s="451" t="str">
        <f t="shared" ref="C183:C209" si="66">IF(J183&lt;&gt;"",L183,"")</f>
        <v/>
      </c>
      <c r="D183" s="451" t="str">
        <f t="shared" ref="D183:D209" si="67">IF(J183&lt;&gt;"",R183,"")</f>
        <v/>
      </c>
      <c r="E183" s="451" t="str">
        <f t="shared" ref="E183:E209" si="68">IF(J183&lt;&gt;"",M183/R183,"")</f>
        <v/>
      </c>
      <c r="F183" s="451" t="str">
        <f t="shared" ref="F183:F209" si="69">IF(J183&lt;&gt;"",N183/R183,"")</f>
        <v/>
      </c>
      <c r="G183" s="199" t="str">
        <f>IF(Paramétrage!DO449&lt;&gt;0,Paramétrage!DM449,"")</f>
        <v/>
      </c>
      <c r="H183" s="2" t="str">
        <f>IF(Paramétrage!DO449&lt;&gt;0,Paramétrage!DN449,"")</f>
        <v/>
      </c>
      <c r="I183" s="2" t="str">
        <f t="shared" ref="I183:I209" si="70">IF(J183&lt;&gt;"",DATEDIF($Q$2,G183,"d")*1440+H183*60,"")</f>
        <v/>
      </c>
      <c r="J183" s="2" t="str">
        <f>IF(Paramétrage!DO449&lt;&gt;0,Paramétrage!DO449,"")</f>
        <v/>
      </c>
      <c r="K183" s="2" t="str">
        <f>IF(Paramétrage!DP449&lt;&gt;0,Paramétrage!DP449,"")</f>
        <v/>
      </c>
      <c r="L183" s="2" t="str">
        <f t="shared" ref="L183:L209" si="71">IF(J183&lt;&gt;"",ROUNDUP(J183/K183,0),"")</f>
        <v/>
      </c>
      <c r="M183" s="2" t="str">
        <f t="shared" ref="M183:M209" si="72">IF(J183&lt;&gt;"",J183/L183,"")</f>
        <v/>
      </c>
      <c r="N183" s="2" t="str">
        <f t="shared" ref="N183:N209" si="73">IF(J183&lt;&gt;"",M183/O183,"")</f>
        <v/>
      </c>
      <c r="O183" s="2" t="str">
        <f>IF(Paramétrage!DO449&lt;&gt;0,Paramétrage!DQ449,"")</f>
        <v/>
      </c>
      <c r="P183" s="9">
        <v>1</v>
      </c>
      <c r="Q183" s="2"/>
      <c r="R183" s="2" t="str">
        <f t="shared" ref="R183:R209" si="74">IF(J183&lt;&gt;"",ROUNDUP((J183/L183)/(MIN(S$3,T$3)),0),"")</f>
        <v/>
      </c>
      <c r="S183" s="2"/>
      <c r="T183" s="2"/>
    </row>
    <row r="184" spans="1:21" x14ac:dyDescent="0.35">
      <c r="A184" s="451" t="str">
        <f t="shared" si="64"/>
        <v/>
      </c>
      <c r="B184" s="451" t="str">
        <f t="shared" si="65"/>
        <v/>
      </c>
      <c r="C184" s="451" t="str">
        <f t="shared" si="66"/>
        <v/>
      </c>
      <c r="D184" s="451" t="str">
        <f t="shared" si="67"/>
        <v/>
      </c>
      <c r="E184" s="451" t="str">
        <f t="shared" si="68"/>
        <v/>
      </c>
      <c r="F184" s="451" t="str">
        <f t="shared" si="69"/>
        <v/>
      </c>
      <c r="G184" s="199" t="str">
        <f>IF(Paramétrage!DO450&lt;&gt;0,Paramétrage!DM450,"")</f>
        <v/>
      </c>
      <c r="H184" s="2" t="str">
        <f>IF(Paramétrage!DO450&lt;&gt;0,Paramétrage!DN450,"")</f>
        <v/>
      </c>
      <c r="I184" s="2" t="str">
        <f t="shared" si="70"/>
        <v/>
      </c>
      <c r="J184" s="2" t="str">
        <f>IF(Paramétrage!DO450&lt;&gt;0,Paramétrage!DO450,"")</f>
        <v/>
      </c>
      <c r="K184" s="2" t="str">
        <f>IF(Paramétrage!DP450&lt;&gt;0,Paramétrage!DP450,"")</f>
        <v/>
      </c>
      <c r="L184" s="2" t="str">
        <f t="shared" si="71"/>
        <v/>
      </c>
      <c r="M184" s="2" t="str">
        <f t="shared" si="72"/>
        <v/>
      </c>
      <c r="N184" s="2" t="str">
        <f t="shared" si="73"/>
        <v/>
      </c>
      <c r="O184" s="2" t="str">
        <f>IF(Paramétrage!DO450&lt;&gt;0,Paramétrage!DQ450,"")</f>
        <v/>
      </c>
      <c r="P184" s="9">
        <v>2</v>
      </c>
      <c r="Q184" s="2"/>
      <c r="R184" s="2" t="str">
        <f t="shared" si="74"/>
        <v/>
      </c>
      <c r="S184" s="2"/>
      <c r="T184" s="2"/>
      <c r="U184" s="8"/>
    </row>
    <row r="185" spans="1:21" x14ac:dyDescent="0.35">
      <c r="A185" s="451" t="str">
        <f t="shared" si="64"/>
        <v/>
      </c>
      <c r="B185" s="451" t="str">
        <f t="shared" si="65"/>
        <v/>
      </c>
      <c r="C185" s="451" t="str">
        <f t="shared" si="66"/>
        <v/>
      </c>
      <c r="D185" s="451" t="str">
        <f t="shared" si="67"/>
        <v/>
      </c>
      <c r="E185" s="451" t="str">
        <f t="shared" si="68"/>
        <v/>
      </c>
      <c r="F185" s="451" t="str">
        <f t="shared" si="69"/>
        <v/>
      </c>
      <c r="G185" s="199" t="str">
        <f>IF(Paramétrage!DO451&lt;&gt;0,Paramétrage!DM451,"")</f>
        <v/>
      </c>
      <c r="H185" s="2" t="str">
        <f>IF(Paramétrage!DO451&lt;&gt;0,Paramétrage!DN451,"")</f>
        <v/>
      </c>
      <c r="I185" s="2" t="str">
        <f t="shared" si="70"/>
        <v/>
      </c>
      <c r="J185" s="2" t="str">
        <f>IF(Paramétrage!DO451&lt;&gt;0,Paramétrage!DO451,"")</f>
        <v/>
      </c>
      <c r="K185" s="2" t="str">
        <f>IF(Paramétrage!DP451&lt;&gt;0,Paramétrage!DP451,"")</f>
        <v/>
      </c>
      <c r="L185" s="2" t="str">
        <f t="shared" si="71"/>
        <v/>
      </c>
      <c r="M185" s="2" t="str">
        <f t="shared" si="72"/>
        <v/>
      </c>
      <c r="N185" s="2" t="str">
        <f t="shared" si="73"/>
        <v/>
      </c>
      <c r="O185" s="2" t="str">
        <f>IF(Paramétrage!DO451&lt;&gt;0,Paramétrage!DQ451,"")</f>
        <v/>
      </c>
      <c r="P185" s="9">
        <v>3</v>
      </c>
      <c r="Q185" s="2"/>
      <c r="R185" s="2" t="str">
        <f t="shared" si="74"/>
        <v/>
      </c>
      <c r="S185" s="2"/>
      <c r="T185" s="2"/>
    </row>
    <row r="186" spans="1:21" x14ac:dyDescent="0.35">
      <c r="A186" s="451" t="str">
        <f t="shared" si="64"/>
        <v/>
      </c>
      <c r="B186" s="451" t="str">
        <f t="shared" si="65"/>
        <v/>
      </c>
      <c r="C186" s="451" t="str">
        <f t="shared" si="66"/>
        <v/>
      </c>
      <c r="D186" s="451" t="str">
        <f t="shared" si="67"/>
        <v/>
      </c>
      <c r="E186" s="451" t="str">
        <f t="shared" si="68"/>
        <v/>
      </c>
      <c r="F186" s="451" t="str">
        <f t="shared" si="69"/>
        <v/>
      </c>
      <c r="G186" s="199" t="str">
        <f>IF(Paramétrage!DO452&lt;&gt;0,Paramétrage!DM452,"")</f>
        <v/>
      </c>
      <c r="H186" s="2" t="str">
        <f>IF(Paramétrage!DO452&lt;&gt;0,Paramétrage!DN452,"")</f>
        <v/>
      </c>
      <c r="I186" s="2" t="str">
        <f t="shared" si="70"/>
        <v/>
      </c>
      <c r="J186" s="2" t="str">
        <f>IF(Paramétrage!DO452&lt;&gt;0,Paramétrage!DO452,"")</f>
        <v/>
      </c>
      <c r="K186" s="2" t="str">
        <f>IF(Paramétrage!DP452&lt;&gt;0,Paramétrage!DP452,"")</f>
        <v/>
      </c>
      <c r="L186" s="2" t="str">
        <f t="shared" si="71"/>
        <v/>
      </c>
      <c r="M186" s="2" t="str">
        <f t="shared" si="72"/>
        <v/>
      </c>
      <c r="N186" s="2" t="str">
        <f t="shared" si="73"/>
        <v/>
      </c>
      <c r="O186" s="2" t="str">
        <f>IF(Paramétrage!DO452&lt;&gt;0,Paramétrage!DQ452,"")</f>
        <v/>
      </c>
      <c r="P186" s="9">
        <v>4</v>
      </c>
      <c r="Q186" s="2"/>
      <c r="R186" s="2" t="str">
        <f t="shared" si="74"/>
        <v/>
      </c>
      <c r="S186" s="2"/>
      <c r="T186" s="2"/>
    </row>
    <row r="187" spans="1:21" x14ac:dyDescent="0.35">
      <c r="A187" s="451" t="str">
        <f t="shared" si="64"/>
        <v/>
      </c>
      <c r="B187" s="451" t="str">
        <f t="shared" si="65"/>
        <v/>
      </c>
      <c r="C187" s="451" t="str">
        <f t="shared" si="66"/>
        <v/>
      </c>
      <c r="D187" s="451" t="str">
        <f t="shared" si="67"/>
        <v/>
      </c>
      <c r="E187" s="451" t="str">
        <f t="shared" si="68"/>
        <v/>
      </c>
      <c r="F187" s="451" t="str">
        <f t="shared" si="69"/>
        <v/>
      </c>
      <c r="G187" s="199" t="str">
        <f>IF(Paramétrage!DO453&lt;&gt;0,Paramétrage!DM453,"")</f>
        <v/>
      </c>
      <c r="H187" s="2" t="str">
        <f>IF(Paramétrage!DO453&lt;&gt;0,Paramétrage!DN453,"")</f>
        <v/>
      </c>
      <c r="I187" s="2" t="str">
        <f t="shared" si="70"/>
        <v/>
      </c>
      <c r="J187" s="2" t="str">
        <f>IF(Paramétrage!DO453&lt;&gt;0,Paramétrage!DO453,"")</f>
        <v/>
      </c>
      <c r="K187" s="2" t="str">
        <f>IF(Paramétrage!DP453&lt;&gt;0,Paramétrage!DP453,"")</f>
        <v/>
      </c>
      <c r="L187" s="2" t="str">
        <f t="shared" si="71"/>
        <v/>
      </c>
      <c r="M187" s="2" t="str">
        <f t="shared" si="72"/>
        <v/>
      </c>
      <c r="N187" s="2" t="str">
        <f t="shared" si="73"/>
        <v/>
      </c>
      <c r="O187" s="2" t="str">
        <f>IF(Paramétrage!DO453&lt;&gt;0,Paramétrage!DQ453,"")</f>
        <v/>
      </c>
      <c r="P187" s="9">
        <v>5</v>
      </c>
      <c r="Q187" s="2"/>
      <c r="R187" s="2" t="str">
        <f t="shared" si="74"/>
        <v/>
      </c>
      <c r="S187" s="2"/>
      <c r="T187" s="2"/>
    </row>
    <row r="188" spans="1:21" x14ac:dyDescent="0.35">
      <c r="A188" s="451" t="str">
        <f t="shared" si="64"/>
        <v/>
      </c>
      <c r="B188" s="451" t="str">
        <f t="shared" si="65"/>
        <v/>
      </c>
      <c r="C188" s="451" t="str">
        <f t="shared" si="66"/>
        <v/>
      </c>
      <c r="D188" s="451" t="str">
        <f t="shared" si="67"/>
        <v/>
      </c>
      <c r="E188" s="451" t="str">
        <f t="shared" si="68"/>
        <v/>
      </c>
      <c r="F188" s="451" t="str">
        <f t="shared" si="69"/>
        <v/>
      </c>
      <c r="G188" s="199" t="str">
        <f>IF(Paramétrage!DO454&lt;&gt;0,Paramétrage!DM454,"")</f>
        <v/>
      </c>
      <c r="H188" s="2" t="str">
        <f>IF(Paramétrage!DO454&lt;&gt;0,Paramétrage!DN454,"")</f>
        <v/>
      </c>
      <c r="I188" s="2" t="str">
        <f t="shared" si="70"/>
        <v/>
      </c>
      <c r="J188" s="2" t="str">
        <f>IF(Paramétrage!DO454&lt;&gt;0,Paramétrage!DO454,"")</f>
        <v/>
      </c>
      <c r="K188" s="2" t="str">
        <f>IF(Paramétrage!DP454&lt;&gt;0,Paramétrage!DP454,"")</f>
        <v/>
      </c>
      <c r="L188" s="2" t="str">
        <f t="shared" si="71"/>
        <v/>
      </c>
      <c r="M188" s="2" t="str">
        <f t="shared" si="72"/>
        <v/>
      </c>
      <c r="N188" s="2" t="str">
        <f t="shared" si="73"/>
        <v/>
      </c>
      <c r="O188" s="2" t="str">
        <f>IF(Paramétrage!DO454&lt;&gt;0,Paramétrage!DQ454,"")</f>
        <v/>
      </c>
      <c r="P188" s="9">
        <v>6</v>
      </c>
      <c r="Q188" s="2"/>
      <c r="R188" s="2" t="str">
        <f t="shared" si="74"/>
        <v/>
      </c>
      <c r="S188" s="2"/>
      <c r="T188" s="2"/>
    </row>
    <row r="189" spans="1:21" x14ac:dyDescent="0.35">
      <c r="A189" s="451" t="str">
        <f t="shared" si="64"/>
        <v/>
      </c>
      <c r="B189" s="451" t="str">
        <f t="shared" si="65"/>
        <v/>
      </c>
      <c r="C189" s="451" t="str">
        <f t="shared" si="66"/>
        <v/>
      </c>
      <c r="D189" s="451" t="str">
        <f t="shared" si="67"/>
        <v/>
      </c>
      <c r="E189" s="451" t="str">
        <f t="shared" si="68"/>
        <v/>
      </c>
      <c r="F189" s="451" t="str">
        <f t="shared" si="69"/>
        <v/>
      </c>
      <c r="G189" s="199" t="str">
        <f>IF(Paramétrage!DO455&lt;&gt;0,Paramétrage!DM455,"")</f>
        <v/>
      </c>
      <c r="H189" s="2" t="str">
        <f>IF(Paramétrage!DO455&lt;&gt;0,Paramétrage!DN455,"")</f>
        <v/>
      </c>
      <c r="I189" s="2" t="str">
        <f t="shared" si="70"/>
        <v/>
      </c>
      <c r="J189" s="2" t="str">
        <f>IF(Paramétrage!DO455&lt;&gt;0,Paramétrage!DO455,"")</f>
        <v/>
      </c>
      <c r="K189" s="2" t="str">
        <f>IF(Paramétrage!DP455&lt;&gt;0,Paramétrage!DP455,"")</f>
        <v/>
      </c>
      <c r="L189" s="2" t="str">
        <f t="shared" si="71"/>
        <v/>
      </c>
      <c r="M189" s="2" t="str">
        <f t="shared" si="72"/>
        <v/>
      </c>
      <c r="N189" s="2" t="str">
        <f t="shared" si="73"/>
        <v/>
      </c>
      <c r="O189" s="2" t="str">
        <f>IF(Paramétrage!DO455&lt;&gt;0,Paramétrage!DQ455,"")</f>
        <v/>
      </c>
      <c r="P189" s="9">
        <v>7</v>
      </c>
      <c r="Q189" s="2"/>
      <c r="R189" s="2" t="str">
        <f t="shared" si="74"/>
        <v/>
      </c>
      <c r="S189" s="2"/>
      <c r="T189" s="2"/>
    </row>
    <row r="190" spans="1:21" x14ac:dyDescent="0.35">
      <c r="A190" s="451" t="str">
        <f t="shared" si="64"/>
        <v/>
      </c>
      <c r="B190" s="451" t="str">
        <f t="shared" si="65"/>
        <v/>
      </c>
      <c r="C190" s="451" t="str">
        <f t="shared" si="66"/>
        <v/>
      </c>
      <c r="D190" s="451" t="str">
        <f t="shared" si="67"/>
        <v/>
      </c>
      <c r="E190" s="451" t="str">
        <f t="shared" si="68"/>
        <v/>
      </c>
      <c r="F190" s="451" t="str">
        <f t="shared" si="69"/>
        <v/>
      </c>
      <c r="G190" s="199" t="str">
        <f>IF(Paramétrage!DO456&lt;&gt;0,Paramétrage!DM456,"")</f>
        <v/>
      </c>
      <c r="H190" s="2" t="str">
        <f>IF(Paramétrage!DO456&lt;&gt;0,Paramétrage!DN456,"")</f>
        <v/>
      </c>
      <c r="I190" s="2" t="str">
        <f t="shared" si="70"/>
        <v/>
      </c>
      <c r="J190" s="2" t="str">
        <f>IF(Paramétrage!DO456&lt;&gt;0,Paramétrage!DO456,"")</f>
        <v/>
      </c>
      <c r="K190" s="2" t="str">
        <f>IF(Paramétrage!DP456&lt;&gt;0,Paramétrage!DP456,"")</f>
        <v/>
      </c>
      <c r="L190" s="2" t="str">
        <f t="shared" si="71"/>
        <v/>
      </c>
      <c r="M190" s="2" t="str">
        <f t="shared" si="72"/>
        <v/>
      </c>
      <c r="N190" s="2" t="str">
        <f t="shared" si="73"/>
        <v/>
      </c>
      <c r="O190" s="2" t="str">
        <f>IF(Paramétrage!DO456&lt;&gt;0,Paramétrage!DQ456,"")</f>
        <v/>
      </c>
      <c r="P190" s="9">
        <v>8</v>
      </c>
      <c r="Q190" s="2"/>
      <c r="R190" s="2" t="str">
        <f t="shared" si="74"/>
        <v/>
      </c>
      <c r="S190" s="2"/>
      <c r="T190" s="2"/>
    </row>
    <row r="191" spans="1:21" x14ac:dyDescent="0.35">
      <c r="A191" s="451" t="str">
        <f t="shared" si="64"/>
        <v/>
      </c>
      <c r="B191" s="451" t="str">
        <f t="shared" si="65"/>
        <v/>
      </c>
      <c r="C191" s="451" t="str">
        <f t="shared" si="66"/>
        <v/>
      </c>
      <c r="D191" s="451" t="str">
        <f t="shared" si="67"/>
        <v/>
      </c>
      <c r="E191" s="451" t="str">
        <f t="shared" si="68"/>
        <v/>
      </c>
      <c r="F191" s="451" t="str">
        <f t="shared" si="69"/>
        <v/>
      </c>
      <c r="G191" s="199" t="str">
        <f>IF(Paramétrage!DO457&lt;&gt;0,Paramétrage!DM457,"")</f>
        <v/>
      </c>
      <c r="H191" s="2" t="str">
        <f>IF(Paramétrage!DO457&lt;&gt;0,Paramétrage!DN457,"")</f>
        <v/>
      </c>
      <c r="I191" s="2" t="str">
        <f t="shared" si="70"/>
        <v/>
      </c>
      <c r="J191" s="2" t="str">
        <f>IF(Paramétrage!DO457&lt;&gt;0,Paramétrage!DO457,"")</f>
        <v/>
      </c>
      <c r="K191" s="2" t="str">
        <f>IF(Paramétrage!DP457&lt;&gt;0,Paramétrage!DP457,"")</f>
        <v/>
      </c>
      <c r="L191" s="2" t="str">
        <f t="shared" si="71"/>
        <v/>
      </c>
      <c r="M191" s="2" t="str">
        <f t="shared" si="72"/>
        <v/>
      </c>
      <c r="N191" s="2" t="str">
        <f t="shared" si="73"/>
        <v/>
      </c>
      <c r="O191" s="2" t="str">
        <f>IF(Paramétrage!DO457&lt;&gt;0,Paramétrage!DQ457,"")</f>
        <v/>
      </c>
      <c r="P191" s="9">
        <v>9</v>
      </c>
      <c r="Q191" s="2"/>
      <c r="R191" s="2" t="str">
        <f t="shared" si="74"/>
        <v/>
      </c>
      <c r="S191" s="2"/>
      <c r="T191" s="2"/>
    </row>
    <row r="192" spans="1:21" x14ac:dyDescent="0.35">
      <c r="A192" s="451" t="str">
        <f t="shared" si="64"/>
        <v/>
      </c>
      <c r="B192" s="451" t="str">
        <f t="shared" si="65"/>
        <v/>
      </c>
      <c r="C192" s="451" t="str">
        <f t="shared" si="66"/>
        <v/>
      </c>
      <c r="D192" s="451" t="str">
        <f t="shared" si="67"/>
        <v/>
      </c>
      <c r="E192" s="451" t="str">
        <f t="shared" si="68"/>
        <v/>
      </c>
      <c r="F192" s="451" t="str">
        <f t="shared" si="69"/>
        <v/>
      </c>
      <c r="G192" s="199" t="str">
        <f>IF(Paramétrage!DO458&lt;&gt;0,Paramétrage!DM458,"")</f>
        <v/>
      </c>
      <c r="H192" s="2" t="str">
        <f>IF(Paramétrage!DO458&lt;&gt;0,Paramétrage!DN458,"")</f>
        <v/>
      </c>
      <c r="I192" s="2" t="str">
        <f t="shared" si="70"/>
        <v/>
      </c>
      <c r="J192" s="2" t="str">
        <f>IF(Paramétrage!DO458&lt;&gt;0,Paramétrage!DO458,"")</f>
        <v/>
      </c>
      <c r="K192" s="2" t="str">
        <f>IF(Paramétrage!DP458&lt;&gt;0,Paramétrage!DP458,"")</f>
        <v/>
      </c>
      <c r="L192" s="2" t="str">
        <f t="shared" si="71"/>
        <v/>
      </c>
      <c r="M192" s="2" t="str">
        <f t="shared" si="72"/>
        <v/>
      </c>
      <c r="N192" s="2" t="str">
        <f t="shared" si="73"/>
        <v/>
      </c>
      <c r="O192" s="2" t="str">
        <f>IF(Paramétrage!DO458&lt;&gt;0,Paramétrage!DQ458,"")</f>
        <v/>
      </c>
      <c r="P192" s="9">
        <v>10</v>
      </c>
      <c r="Q192" s="2"/>
      <c r="R192" s="2" t="str">
        <f t="shared" si="74"/>
        <v/>
      </c>
      <c r="S192" s="2"/>
      <c r="T192" s="2"/>
    </row>
    <row r="193" spans="1:20" x14ac:dyDescent="0.35">
      <c r="A193" s="451" t="str">
        <f t="shared" si="64"/>
        <v/>
      </c>
      <c r="B193" s="451" t="str">
        <f t="shared" si="65"/>
        <v/>
      </c>
      <c r="C193" s="451" t="str">
        <f t="shared" si="66"/>
        <v/>
      </c>
      <c r="D193" s="451" t="str">
        <f t="shared" si="67"/>
        <v/>
      </c>
      <c r="E193" s="451" t="str">
        <f t="shared" si="68"/>
        <v/>
      </c>
      <c r="F193" s="451" t="str">
        <f t="shared" si="69"/>
        <v/>
      </c>
      <c r="G193" s="199" t="str">
        <f>IF(Paramétrage!DO459&lt;&gt;0,Paramétrage!DM459,"")</f>
        <v/>
      </c>
      <c r="H193" s="2" t="str">
        <f>IF(Paramétrage!DO459&lt;&gt;0,Paramétrage!DN459,"")</f>
        <v/>
      </c>
      <c r="I193" s="2" t="str">
        <f t="shared" si="70"/>
        <v/>
      </c>
      <c r="J193" s="2" t="str">
        <f>IF(Paramétrage!DO459&lt;&gt;0,Paramétrage!DO459,"")</f>
        <v/>
      </c>
      <c r="K193" s="2" t="str">
        <f>IF(Paramétrage!DP459&lt;&gt;0,Paramétrage!DP459,"")</f>
        <v/>
      </c>
      <c r="L193" s="2" t="str">
        <f t="shared" si="71"/>
        <v/>
      </c>
      <c r="M193" s="2" t="str">
        <f t="shared" si="72"/>
        <v/>
      </c>
      <c r="N193" s="2" t="str">
        <f t="shared" si="73"/>
        <v/>
      </c>
      <c r="O193" s="2" t="str">
        <f>IF(Paramétrage!DO459&lt;&gt;0,Paramétrage!DQ459,"")</f>
        <v/>
      </c>
      <c r="P193" s="9">
        <v>11</v>
      </c>
      <c r="Q193" s="2"/>
      <c r="R193" s="2" t="str">
        <f t="shared" si="74"/>
        <v/>
      </c>
      <c r="S193" s="2"/>
      <c r="T193" s="2"/>
    </row>
    <row r="194" spans="1:20" x14ac:dyDescent="0.35">
      <c r="A194" s="451" t="str">
        <f t="shared" si="64"/>
        <v/>
      </c>
      <c r="B194" s="451" t="str">
        <f t="shared" si="65"/>
        <v/>
      </c>
      <c r="C194" s="451" t="str">
        <f t="shared" si="66"/>
        <v/>
      </c>
      <c r="D194" s="451" t="str">
        <f t="shared" si="67"/>
        <v/>
      </c>
      <c r="E194" s="451" t="str">
        <f t="shared" si="68"/>
        <v/>
      </c>
      <c r="F194" s="451" t="str">
        <f t="shared" si="69"/>
        <v/>
      </c>
      <c r="G194" s="199" t="str">
        <f>IF(Paramétrage!DO460&lt;&gt;0,Paramétrage!DM460,"")</f>
        <v/>
      </c>
      <c r="H194" s="2" t="str">
        <f>IF(Paramétrage!DO460&lt;&gt;0,Paramétrage!DN460,"")</f>
        <v/>
      </c>
      <c r="I194" s="2" t="str">
        <f t="shared" si="70"/>
        <v/>
      </c>
      <c r="J194" s="2" t="str">
        <f>IF(Paramétrage!DO460&lt;&gt;0,Paramétrage!DO460,"")</f>
        <v/>
      </c>
      <c r="K194" s="2" t="str">
        <f>IF(Paramétrage!DP460&lt;&gt;0,Paramétrage!DP460,"")</f>
        <v/>
      </c>
      <c r="L194" s="2" t="str">
        <f t="shared" si="71"/>
        <v/>
      </c>
      <c r="M194" s="2" t="str">
        <f t="shared" si="72"/>
        <v/>
      </c>
      <c r="N194" s="2" t="str">
        <f t="shared" si="73"/>
        <v/>
      </c>
      <c r="O194" s="2" t="str">
        <f>IF(Paramétrage!DO460&lt;&gt;0,Paramétrage!DQ460,"")</f>
        <v/>
      </c>
      <c r="P194" s="9">
        <v>12</v>
      </c>
      <c r="Q194" s="2"/>
      <c r="R194" s="2" t="str">
        <f t="shared" si="74"/>
        <v/>
      </c>
      <c r="S194" s="2"/>
      <c r="T194" s="2"/>
    </row>
    <row r="195" spans="1:20" x14ac:dyDescent="0.35">
      <c r="A195" s="451" t="str">
        <f t="shared" si="64"/>
        <v/>
      </c>
      <c r="B195" s="451" t="str">
        <f t="shared" si="65"/>
        <v/>
      </c>
      <c r="C195" s="451" t="str">
        <f t="shared" si="66"/>
        <v/>
      </c>
      <c r="D195" s="451" t="str">
        <f t="shared" si="67"/>
        <v/>
      </c>
      <c r="E195" s="451" t="str">
        <f t="shared" si="68"/>
        <v/>
      </c>
      <c r="F195" s="451" t="str">
        <f t="shared" si="69"/>
        <v/>
      </c>
      <c r="G195" s="199" t="str">
        <f>IF(Paramétrage!DO461&lt;&gt;0,Paramétrage!DM461,"")</f>
        <v/>
      </c>
      <c r="H195" s="2" t="str">
        <f>IF(Paramétrage!DO461&lt;&gt;0,Paramétrage!DN461,"")</f>
        <v/>
      </c>
      <c r="I195" s="2" t="str">
        <f t="shared" si="70"/>
        <v/>
      </c>
      <c r="J195" s="2" t="str">
        <f>IF(Paramétrage!DO461&lt;&gt;0,Paramétrage!DO461,"")</f>
        <v/>
      </c>
      <c r="K195" s="2" t="str">
        <f>IF(Paramétrage!DP461&lt;&gt;0,Paramétrage!DP461,"")</f>
        <v/>
      </c>
      <c r="L195" s="2" t="str">
        <f t="shared" si="71"/>
        <v/>
      </c>
      <c r="M195" s="2" t="str">
        <f t="shared" si="72"/>
        <v/>
      </c>
      <c r="N195" s="2" t="str">
        <f t="shared" si="73"/>
        <v/>
      </c>
      <c r="O195" s="2" t="str">
        <f>IF(Paramétrage!DO461&lt;&gt;0,Paramétrage!DQ461,"")</f>
        <v/>
      </c>
      <c r="P195" s="9">
        <v>13</v>
      </c>
      <c r="Q195" s="2"/>
      <c r="R195" s="2" t="str">
        <f t="shared" si="74"/>
        <v/>
      </c>
      <c r="S195" s="2"/>
      <c r="T195" s="2"/>
    </row>
    <row r="196" spans="1:20" x14ac:dyDescent="0.35">
      <c r="A196" s="451" t="str">
        <f t="shared" si="64"/>
        <v/>
      </c>
      <c r="B196" s="451" t="str">
        <f t="shared" si="65"/>
        <v/>
      </c>
      <c r="C196" s="451" t="str">
        <f t="shared" si="66"/>
        <v/>
      </c>
      <c r="D196" s="451" t="str">
        <f t="shared" si="67"/>
        <v/>
      </c>
      <c r="E196" s="451" t="str">
        <f t="shared" si="68"/>
        <v/>
      </c>
      <c r="F196" s="451" t="str">
        <f t="shared" si="69"/>
        <v/>
      </c>
      <c r="G196" s="199" t="str">
        <f>IF(Paramétrage!DO462&lt;&gt;0,Paramétrage!DM462,"")</f>
        <v/>
      </c>
      <c r="H196" s="2" t="str">
        <f>IF(Paramétrage!DO462&lt;&gt;0,Paramétrage!DN462,"")</f>
        <v/>
      </c>
      <c r="I196" s="2" t="str">
        <f t="shared" si="70"/>
        <v/>
      </c>
      <c r="J196" s="2" t="str">
        <f>IF(Paramétrage!DO462&lt;&gt;0,Paramétrage!DO462,"")</f>
        <v/>
      </c>
      <c r="K196" s="2" t="str">
        <f>IF(Paramétrage!DP462&lt;&gt;0,Paramétrage!DP462,"")</f>
        <v/>
      </c>
      <c r="L196" s="2" t="str">
        <f t="shared" si="71"/>
        <v/>
      </c>
      <c r="M196" s="2" t="str">
        <f t="shared" si="72"/>
        <v/>
      </c>
      <c r="N196" s="2" t="str">
        <f t="shared" si="73"/>
        <v/>
      </c>
      <c r="O196" s="2" t="str">
        <f>IF(Paramétrage!DO462&lt;&gt;0,Paramétrage!DQ462,"")</f>
        <v/>
      </c>
      <c r="P196" s="9">
        <v>14</v>
      </c>
      <c r="Q196" s="2"/>
      <c r="R196" s="2" t="str">
        <f t="shared" si="74"/>
        <v/>
      </c>
      <c r="S196" s="2"/>
      <c r="T196" s="2"/>
    </row>
    <row r="197" spans="1:20" x14ac:dyDescent="0.35">
      <c r="A197" s="451" t="str">
        <f t="shared" si="64"/>
        <v/>
      </c>
      <c r="B197" s="451" t="str">
        <f t="shared" si="65"/>
        <v/>
      </c>
      <c r="C197" s="451" t="str">
        <f t="shared" si="66"/>
        <v/>
      </c>
      <c r="D197" s="451" t="str">
        <f t="shared" si="67"/>
        <v/>
      </c>
      <c r="E197" s="451" t="str">
        <f t="shared" si="68"/>
        <v/>
      </c>
      <c r="F197" s="451" t="str">
        <f t="shared" si="69"/>
        <v/>
      </c>
      <c r="G197" s="199" t="str">
        <f>IF(Paramétrage!DO463&lt;&gt;0,Paramétrage!DM463,"")</f>
        <v/>
      </c>
      <c r="H197" s="2" t="str">
        <f>IF(Paramétrage!DO463&lt;&gt;0,Paramétrage!DN463,"")</f>
        <v/>
      </c>
      <c r="I197" s="2" t="str">
        <f t="shared" si="70"/>
        <v/>
      </c>
      <c r="J197" s="2" t="str">
        <f>IF(Paramétrage!DO463&lt;&gt;0,Paramétrage!DO463,"")</f>
        <v/>
      </c>
      <c r="K197" s="2" t="str">
        <f>IF(Paramétrage!DP463&lt;&gt;0,Paramétrage!DP463,"")</f>
        <v/>
      </c>
      <c r="L197" s="2" t="str">
        <f t="shared" si="71"/>
        <v/>
      </c>
      <c r="M197" s="2" t="str">
        <f t="shared" si="72"/>
        <v/>
      </c>
      <c r="N197" s="2" t="str">
        <f t="shared" si="73"/>
        <v/>
      </c>
      <c r="O197" s="2" t="str">
        <f>IF(Paramétrage!DO463&lt;&gt;0,Paramétrage!DQ463,"")</f>
        <v/>
      </c>
      <c r="P197" s="9">
        <v>15</v>
      </c>
      <c r="Q197" s="2"/>
      <c r="R197" s="2" t="str">
        <f t="shared" si="74"/>
        <v/>
      </c>
      <c r="S197" s="2"/>
      <c r="T197" s="2"/>
    </row>
    <row r="198" spans="1:20" x14ac:dyDescent="0.35">
      <c r="A198" s="451" t="str">
        <f t="shared" si="64"/>
        <v/>
      </c>
      <c r="B198" s="451" t="str">
        <f t="shared" si="65"/>
        <v/>
      </c>
      <c r="C198" s="451" t="str">
        <f t="shared" si="66"/>
        <v/>
      </c>
      <c r="D198" s="451" t="str">
        <f t="shared" si="67"/>
        <v/>
      </c>
      <c r="E198" s="451" t="str">
        <f t="shared" si="68"/>
        <v/>
      </c>
      <c r="F198" s="451" t="str">
        <f t="shared" si="69"/>
        <v/>
      </c>
      <c r="G198" s="199" t="str">
        <f>IF(Paramétrage!DO464&lt;&gt;0,Paramétrage!DM464,"")</f>
        <v/>
      </c>
      <c r="H198" s="2" t="str">
        <f>IF(Paramétrage!DO464&lt;&gt;0,Paramétrage!DN464,"")</f>
        <v/>
      </c>
      <c r="I198" s="2" t="str">
        <f t="shared" si="70"/>
        <v/>
      </c>
      <c r="J198" s="2" t="str">
        <f>IF(Paramétrage!DO464&lt;&gt;0,Paramétrage!DO464,"")</f>
        <v/>
      </c>
      <c r="K198" s="2" t="str">
        <f>IF(Paramétrage!DP464&lt;&gt;0,Paramétrage!DP464,"")</f>
        <v/>
      </c>
      <c r="L198" s="2" t="str">
        <f t="shared" si="71"/>
        <v/>
      </c>
      <c r="M198" s="2" t="str">
        <f t="shared" si="72"/>
        <v/>
      </c>
      <c r="N198" s="2" t="str">
        <f t="shared" si="73"/>
        <v/>
      </c>
      <c r="O198" s="2" t="str">
        <f>IF(Paramétrage!DO464&lt;&gt;0,Paramétrage!DQ464,"")</f>
        <v/>
      </c>
      <c r="P198" s="9">
        <v>16</v>
      </c>
      <c r="Q198" s="2"/>
      <c r="R198" s="2" t="str">
        <f t="shared" si="74"/>
        <v/>
      </c>
      <c r="S198" s="2"/>
      <c r="T198" s="2"/>
    </row>
    <row r="199" spans="1:20" x14ac:dyDescent="0.35">
      <c r="A199" s="451" t="str">
        <f t="shared" si="64"/>
        <v/>
      </c>
      <c r="B199" s="451" t="str">
        <f t="shared" si="65"/>
        <v/>
      </c>
      <c r="C199" s="451" t="str">
        <f t="shared" si="66"/>
        <v/>
      </c>
      <c r="D199" s="451" t="str">
        <f t="shared" si="67"/>
        <v/>
      </c>
      <c r="E199" s="451" t="str">
        <f t="shared" si="68"/>
        <v/>
      </c>
      <c r="F199" s="451" t="str">
        <f t="shared" si="69"/>
        <v/>
      </c>
      <c r="G199" s="199" t="str">
        <f>IF(Paramétrage!DO465&lt;&gt;0,Paramétrage!DM465,"")</f>
        <v/>
      </c>
      <c r="H199" s="2" t="str">
        <f>IF(Paramétrage!DO465&lt;&gt;0,Paramétrage!DN465,"")</f>
        <v/>
      </c>
      <c r="I199" s="2" t="str">
        <f t="shared" si="70"/>
        <v/>
      </c>
      <c r="J199" s="2" t="str">
        <f>IF(Paramétrage!DO465&lt;&gt;0,Paramétrage!DO465,"")</f>
        <v/>
      </c>
      <c r="K199" s="2" t="str">
        <f>IF(Paramétrage!DP465&lt;&gt;0,Paramétrage!DP465,"")</f>
        <v/>
      </c>
      <c r="L199" s="2" t="str">
        <f t="shared" si="71"/>
        <v/>
      </c>
      <c r="M199" s="2" t="str">
        <f t="shared" si="72"/>
        <v/>
      </c>
      <c r="N199" s="2" t="str">
        <f t="shared" si="73"/>
        <v/>
      </c>
      <c r="O199" s="2" t="str">
        <f>IF(Paramétrage!DO465&lt;&gt;0,Paramétrage!DQ465,"")</f>
        <v/>
      </c>
      <c r="P199" s="9">
        <v>17</v>
      </c>
      <c r="Q199" s="2"/>
      <c r="R199" s="2" t="str">
        <f t="shared" si="74"/>
        <v/>
      </c>
      <c r="S199" s="2"/>
      <c r="T199" s="2"/>
    </row>
    <row r="200" spans="1:20" x14ac:dyDescent="0.35">
      <c r="A200" s="451" t="str">
        <f t="shared" si="64"/>
        <v/>
      </c>
      <c r="B200" s="451" t="str">
        <f t="shared" si="65"/>
        <v/>
      </c>
      <c r="C200" s="451" t="str">
        <f t="shared" si="66"/>
        <v/>
      </c>
      <c r="D200" s="451" t="str">
        <f t="shared" si="67"/>
        <v/>
      </c>
      <c r="E200" s="451" t="str">
        <f t="shared" si="68"/>
        <v/>
      </c>
      <c r="F200" s="451" t="str">
        <f t="shared" si="69"/>
        <v/>
      </c>
      <c r="G200" s="199" t="str">
        <f>IF(Paramétrage!DO466&lt;&gt;0,Paramétrage!DM466,"")</f>
        <v/>
      </c>
      <c r="H200" s="2" t="str">
        <f>IF(Paramétrage!DO466&lt;&gt;0,Paramétrage!DN466,"")</f>
        <v/>
      </c>
      <c r="I200" s="2" t="str">
        <f t="shared" si="70"/>
        <v/>
      </c>
      <c r="J200" s="2" t="str">
        <f>IF(Paramétrage!DO466&lt;&gt;0,Paramétrage!DO466,"")</f>
        <v/>
      </c>
      <c r="K200" s="2" t="str">
        <f>IF(Paramétrage!DP466&lt;&gt;0,Paramétrage!DP466,"")</f>
        <v/>
      </c>
      <c r="L200" s="2" t="str">
        <f t="shared" si="71"/>
        <v/>
      </c>
      <c r="M200" s="2" t="str">
        <f t="shared" si="72"/>
        <v/>
      </c>
      <c r="N200" s="2" t="str">
        <f t="shared" si="73"/>
        <v/>
      </c>
      <c r="O200" s="2" t="str">
        <f>IF(Paramétrage!DO466&lt;&gt;0,Paramétrage!DQ466,"")</f>
        <v/>
      </c>
      <c r="P200" s="9">
        <v>18</v>
      </c>
      <c r="Q200" s="2"/>
      <c r="R200" s="2" t="str">
        <f t="shared" si="74"/>
        <v/>
      </c>
      <c r="S200" s="2"/>
      <c r="T200" s="2"/>
    </row>
    <row r="201" spans="1:20" x14ac:dyDescent="0.35">
      <c r="A201" s="451" t="str">
        <f t="shared" si="64"/>
        <v/>
      </c>
      <c r="B201" s="451" t="str">
        <f t="shared" si="65"/>
        <v/>
      </c>
      <c r="C201" s="451" t="str">
        <f t="shared" si="66"/>
        <v/>
      </c>
      <c r="D201" s="451" t="str">
        <f t="shared" si="67"/>
        <v/>
      </c>
      <c r="E201" s="451" t="str">
        <f t="shared" si="68"/>
        <v/>
      </c>
      <c r="F201" s="451" t="str">
        <f t="shared" si="69"/>
        <v/>
      </c>
      <c r="G201" s="199" t="str">
        <f>IF(Paramétrage!DO467&lt;&gt;0,Paramétrage!DM467,"")</f>
        <v/>
      </c>
      <c r="H201" s="2" t="str">
        <f>IF(Paramétrage!DO467&lt;&gt;0,Paramétrage!DN467,"")</f>
        <v/>
      </c>
      <c r="I201" s="2" t="str">
        <f t="shared" si="70"/>
        <v/>
      </c>
      <c r="J201" s="2" t="str">
        <f>IF(Paramétrage!DO467&lt;&gt;0,Paramétrage!DO467,"")</f>
        <v/>
      </c>
      <c r="K201" s="2" t="str">
        <f>IF(Paramétrage!DP467&lt;&gt;0,Paramétrage!DP467,"")</f>
        <v/>
      </c>
      <c r="L201" s="2" t="str">
        <f t="shared" si="71"/>
        <v/>
      </c>
      <c r="M201" s="2" t="str">
        <f t="shared" si="72"/>
        <v/>
      </c>
      <c r="N201" s="2" t="str">
        <f t="shared" si="73"/>
        <v/>
      </c>
      <c r="O201" s="2" t="str">
        <f>IF(Paramétrage!DO467&lt;&gt;0,Paramétrage!DQ467,"")</f>
        <v/>
      </c>
      <c r="P201" s="9">
        <v>19</v>
      </c>
      <c r="Q201" s="2"/>
      <c r="R201" s="2" t="str">
        <f t="shared" si="74"/>
        <v/>
      </c>
      <c r="S201" s="2"/>
      <c r="T201" s="2"/>
    </row>
    <row r="202" spans="1:20" x14ac:dyDescent="0.35">
      <c r="A202" s="451" t="str">
        <f t="shared" si="64"/>
        <v/>
      </c>
      <c r="B202" s="451" t="str">
        <f t="shared" si="65"/>
        <v/>
      </c>
      <c r="C202" s="451" t="str">
        <f t="shared" si="66"/>
        <v/>
      </c>
      <c r="D202" s="451" t="str">
        <f t="shared" si="67"/>
        <v/>
      </c>
      <c r="E202" s="451" t="str">
        <f t="shared" si="68"/>
        <v/>
      </c>
      <c r="F202" s="451" t="str">
        <f t="shared" si="69"/>
        <v/>
      </c>
      <c r="G202" s="199" t="str">
        <f>IF(Paramétrage!DO468&lt;&gt;0,Paramétrage!DM468,"")</f>
        <v/>
      </c>
      <c r="H202" s="2" t="str">
        <f>IF(Paramétrage!DO468&lt;&gt;0,Paramétrage!DN468,"")</f>
        <v/>
      </c>
      <c r="I202" s="2" t="str">
        <f t="shared" si="70"/>
        <v/>
      </c>
      <c r="J202" s="2" t="str">
        <f>IF(Paramétrage!DO468&lt;&gt;0,Paramétrage!DO468,"")</f>
        <v/>
      </c>
      <c r="K202" s="2" t="str">
        <f>IF(Paramétrage!DP468&lt;&gt;0,Paramétrage!DP468,"")</f>
        <v/>
      </c>
      <c r="L202" s="2" t="str">
        <f t="shared" si="71"/>
        <v/>
      </c>
      <c r="M202" s="2" t="str">
        <f t="shared" si="72"/>
        <v/>
      </c>
      <c r="N202" s="2" t="str">
        <f t="shared" si="73"/>
        <v/>
      </c>
      <c r="O202" s="2" t="str">
        <f>IF(Paramétrage!DO468&lt;&gt;0,Paramétrage!DQ468,"")</f>
        <v/>
      </c>
      <c r="P202" s="9">
        <v>20</v>
      </c>
      <c r="Q202" s="2"/>
      <c r="R202" s="2" t="str">
        <f t="shared" si="74"/>
        <v/>
      </c>
      <c r="S202" s="2"/>
      <c r="T202" s="2"/>
    </row>
    <row r="203" spans="1:20" x14ac:dyDescent="0.35">
      <c r="A203" s="451" t="str">
        <f t="shared" si="64"/>
        <v/>
      </c>
      <c r="B203" s="451" t="str">
        <f t="shared" si="65"/>
        <v/>
      </c>
      <c r="C203" s="451" t="str">
        <f t="shared" si="66"/>
        <v/>
      </c>
      <c r="D203" s="451" t="str">
        <f t="shared" si="67"/>
        <v/>
      </c>
      <c r="E203" s="451" t="str">
        <f t="shared" si="68"/>
        <v/>
      </c>
      <c r="F203" s="451" t="str">
        <f t="shared" si="69"/>
        <v/>
      </c>
      <c r="G203" s="199" t="str">
        <f>IF(Paramétrage!DO469&lt;&gt;0,Paramétrage!DM469,"")</f>
        <v/>
      </c>
      <c r="H203" s="2" t="str">
        <f>IF(Paramétrage!DO469&lt;&gt;0,Paramétrage!DN469,"")</f>
        <v/>
      </c>
      <c r="I203" s="2" t="str">
        <f t="shared" si="70"/>
        <v/>
      </c>
      <c r="J203" s="2" t="str">
        <f>IF(Paramétrage!DO469&lt;&gt;0,Paramétrage!DO469,"")</f>
        <v/>
      </c>
      <c r="K203" s="2" t="str">
        <f>IF(Paramétrage!DP469&lt;&gt;0,Paramétrage!DP469,"")</f>
        <v/>
      </c>
      <c r="L203" s="2" t="str">
        <f t="shared" si="71"/>
        <v/>
      </c>
      <c r="M203" s="2" t="str">
        <f t="shared" si="72"/>
        <v/>
      </c>
      <c r="N203" s="2" t="str">
        <f t="shared" si="73"/>
        <v/>
      </c>
      <c r="O203" s="2" t="str">
        <f>IF(Paramétrage!DO469&lt;&gt;0,Paramétrage!DQ469,"")</f>
        <v/>
      </c>
      <c r="P203" s="9">
        <v>21</v>
      </c>
      <c r="Q203" s="2"/>
      <c r="R203" s="2" t="str">
        <f t="shared" si="74"/>
        <v/>
      </c>
      <c r="S203" s="2"/>
      <c r="T203" s="2"/>
    </row>
    <row r="204" spans="1:20" x14ac:dyDescent="0.35">
      <c r="A204" s="451" t="str">
        <f t="shared" si="64"/>
        <v/>
      </c>
      <c r="B204" s="451" t="str">
        <f t="shared" si="65"/>
        <v/>
      </c>
      <c r="C204" s="451" t="str">
        <f t="shared" si="66"/>
        <v/>
      </c>
      <c r="D204" s="451" t="str">
        <f t="shared" si="67"/>
        <v/>
      </c>
      <c r="E204" s="451" t="str">
        <f t="shared" si="68"/>
        <v/>
      </c>
      <c r="F204" s="451" t="str">
        <f t="shared" si="69"/>
        <v/>
      </c>
      <c r="G204" s="199" t="str">
        <f>IF(Paramétrage!DO470&lt;&gt;0,Paramétrage!DM470,"")</f>
        <v/>
      </c>
      <c r="H204" s="2" t="str">
        <f>IF(Paramétrage!DO470&lt;&gt;0,Paramétrage!DN470,"")</f>
        <v/>
      </c>
      <c r="I204" s="2" t="str">
        <f t="shared" si="70"/>
        <v/>
      </c>
      <c r="J204" s="2" t="str">
        <f>IF(Paramétrage!DO470&lt;&gt;0,Paramétrage!DO470,"")</f>
        <v/>
      </c>
      <c r="K204" s="2" t="str">
        <f>IF(Paramétrage!DP470&lt;&gt;0,Paramétrage!DP470,"")</f>
        <v/>
      </c>
      <c r="L204" s="2" t="str">
        <f t="shared" si="71"/>
        <v/>
      </c>
      <c r="M204" s="2" t="str">
        <f t="shared" si="72"/>
        <v/>
      </c>
      <c r="N204" s="2" t="str">
        <f t="shared" si="73"/>
        <v/>
      </c>
      <c r="O204" s="2" t="str">
        <f>IF(Paramétrage!DO470&lt;&gt;0,Paramétrage!DQ470,"")</f>
        <v/>
      </c>
      <c r="P204" s="9">
        <v>22</v>
      </c>
      <c r="Q204" s="2"/>
      <c r="R204" s="2" t="str">
        <f t="shared" si="74"/>
        <v/>
      </c>
      <c r="S204" s="2"/>
      <c r="T204" s="2"/>
    </row>
    <row r="205" spans="1:20" x14ac:dyDescent="0.35">
      <c r="A205" s="451" t="str">
        <f t="shared" si="64"/>
        <v/>
      </c>
      <c r="B205" s="451" t="str">
        <f t="shared" si="65"/>
        <v/>
      </c>
      <c r="C205" s="451" t="str">
        <f t="shared" si="66"/>
        <v/>
      </c>
      <c r="D205" s="451" t="str">
        <f t="shared" si="67"/>
        <v/>
      </c>
      <c r="E205" s="451" t="str">
        <f t="shared" si="68"/>
        <v/>
      </c>
      <c r="F205" s="451" t="str">
        <f t="shared" si="69"/>
        <v/>
      </c>
      <c r="G205" s="199" t="str">
        <f>IF(Paramétrage!DO471&lt;&gt;0,Paramétrage!DM471,"")</f>
        <v/>
      </c>
      <c r="H205" s="2" t="str">
        <f>IF(Paramétrage!DO471&lt;&gt;0,Paramétrage!DN471,"")</f>
        <v/>
      </c>
      <c r="I205" s="2" t="str">
        <f t="shared" si="70"/>
        <v/>
      </c>
      <c r="J205" s="2" t="str">
        <f>IF(Paramétrage!DO471&lt;&gt;0,Paramétrage!DO471,"")</f>
        <v/>
      </c>
      <c r="K205" s="2" t="str">
        <f>IF(Paramétrage!DP471&lt;&gt;0,Paramétrage!DP471,"")</f>
        <v/>
      </c>
      <c r="L205" s="2" t="str">
        <f t="shared" si="71"/>
        <v/>
      </c>
      <c r="M205" s="2" t="str">
        <f t="shared" si="72"/>
        <v/>
      </c>
      <c r="N205" s="2" t="str">
        <f t="shared" si="73"/>
        <v/>
      </c>
      <c r="O205" s="2" t="str">
        <f>IF(Paramétrage!DO471&lt;&gt;0,Paramétrage!DQ471,"")</f>
        <v/>
      </c>
      <c r="P205" s="9">
        <v>23</v>
      </c>
      <c r="Q205" s="2"/>
      <c r="R205" s="2" t="str">
        <f t="shared" si="74"/>
        <v/>
      </c>
      <c r="S205" s="2"/>
      <c r="T205" s="2"/>
    </row>
    <row r="206" spans="1:20" x14ac:dyDescent="0.35">
      <c r="A206" s="451" t="str">
        <f t="shared" si="64"/>
        <v/>
      </c>
      <c r="B206" s="451" t="str">
        <f t="shared" si="65"/>
        <v/>
      </c>
      <c r="C206" s="451" t="str">
        <f t="shared" si="66"/>
        <v/>
      </c>
      <c r="D206" s="451" t="str">
        <f t="shared" si="67"/>
        <v/>
      </c>
      <c r="E206" s="451" t="str">
        <f t="shared" si="68"/>
        <v/>
      </c>
      <c r="F206" s="451" t="str">
        <f t="shared" si="69"/>
        <v/>
      </c>
      <c r="G206" s="199" t="str">
        <f>IF(Paramétrage!DO472&lt;&gt;0,Paramétrage!DM472,"")</f>
        <v/>
      </c>
      <c r="H206" s="2" t="str">
        <f>IF(Paramétrage!DO472&lt;&gt;0,Paramétrage!DN472,"")</f>
        <v/>
      </c>
      <c r="I206" s="2" t="str">
        <f t="shared" si="70"/>
        <v/>
      </c>
      <c r="J206" s="2" t="str">
        <f>IF(Paramétrage!DO472&lt;&gt;0,Paramétrage!DO472,"")</f>
        <v/>
      </c>
      <c r="K206" s="2" t="str">
        <f>IF(Paramétrage!DP472&lt;&gt;0,Paramétrage!DP472,"")</f>
        <v/>
      </c>
      <c r="L206" s="2" t="str">
        <f t="shared" si="71"/>
        <v/>
      </c>
      <c r="M206" s="2" t="str">
        <f t="shared" si="72"/>
        <v/>
      </c>
      <c r="N206" s="2" t="str">
        <f t="shared" si="73"/>
        <v/>
      </c>
      <c r="O206" s="2" t="str">
        <f>IF(Paramétrage!DO472&lt;&gt;0,Paramétrage!DQ472,"")</f>
        <v/>
      </c>
      <c r="P206" s="9">
        <v>24</v>
      </c>
      <c r="Q206" s="2"/>
      <c r="R206" s="2" t="str">
        <f t="shared" si="74"/>
        <v/>
      </c>
      <c r="S206" s="2"/>
      <c r="T206" s="2"/>
    </row>
    <row r="207" spans="1:20" x14ac:dyDescent="0.35">
      <c r="A207" s="451" t="str">
        <f t="shared" si="64"/>
        <v/>
      </c>
      <c r="B207" s="451" t="str">
        <f t="shared" si="65"/>
        <v/>
      </c>
      <c r="C207" s="451" t="str">
        <f t="shared" si="66"/>
        <v/>
      </c>
      <c r="D207" s="451" t="str">
        <f t="shared" si="67"/>
        <v/>
      </c>
      <c r="E207" s="451" t="str">
        <f t="shared" si="68"/>
        <v/>
      </c>
      <c r="F207" s="451" t="str">
        <f t="shared" si="69"/>
        <v/>
      </c>
      <c r="G207" s="199" t="str">
        <f>IF(Paramétrage!DO473&lt;&gt;0,Paramétrage!DM473,"")</f>
        <v/>
      </c>
      <c r="H207" s="2" t="str">
        <f>IF(Paramétrage!DO473&lt;&gt;0,Paramétrage!DN473,"")</f>
        <v/>
      </c>
      <c r="I207" s="2" t="str">
        <f t="shared" si="70"/>
        <v/>
      </c>
      <c r="J207" s="2" t="str">
        <f>IF(Paramétrage!DO473&lt;&gt;0,Paramétrage!DO473,"")</f>
        <v/>
      </c>
      <c r="K207" s="2" t="str">
        <f>IF(Paramétrage!DP473&lt;&gt;0,Paramétrage!DP473,"")</f>
        <v/>
      </c>
      <c r="L207" s="2" t="str">
        <f t="shared" si="71"/>
        <v/>
      </c>
      <c r="M207" s="2" t="str">
        <f t="shared" si="72"/>
        <v/>
      </c>
      <c r="N207" s="2" t="str">
        <f t="shared" si="73"/>
        <v/>
      </c>
      <c r="O207" s="2" t="str">
        <f>IF(Paramétrage!DO473&lt;&gt;0,Paramétrage!DQ473,"")</f>
        <v/>
      </c>
      <c r="P207" s="9">
        <v>25</v>
      </c>
      <c r="Q207" s="2"/>
      <c r="R207" s="2" t="str">
        <f t="shared" si="74"/>
        <v/>
      </c>
      <c r="S207" s="2"/>
      <c r="T207" s="2"/>
    </row>
    <row r="208" spans="1:20" x14ac:dyDescent="0.35">
      <c r="A208" s="451" t="str">
        <f t="shared" si="64"/>
        <v/>
      </c>
      <c r="B208" s="451" t="str">
        <f t="shared" si="65"/>
        <v/>
      </c>
      <c r="C208" s="451" t="str">
        <f t="shared" si="66"/>
        <v/>
      </c>
      <c r="D208" s="451" t="str">
        <f t="shared" si="67"/>
        <v/>
      </c>
      <c r="E208" s="451" t="str">
        <f t="shared" si="68"/>
        <v/>
      </c>
      <c r="F208" s="451" t="str">
        <f t="shared" si="69"/>
        <v/>
      </c>
      <c r="G208" s="199" t="str">
        <f>IF(Paramétrage!DO474&lt;&gt;0,Paramétrage!DM474,"")</f>
        <v/>
      </c>
      <c r="H208" s="2" t="str">
        <f>IF(Paramétrage!DO474&lt;&gt;0,Paramétrage!DN474,"")</f>
        <v/>
      </c>
      <c r="I208" s="2" t="str">
        <f t="shared" si="70"/>
        <v/>
      </c>
      <c r="J208" s="2" t="str">
        <f>IF(Paramétrage!DO474&lt;&gt;0,Paramétrage!DO474,"")</f>
        <v/>
      </c>
      <c r="K208" s="2" t="str">
        <f>IF(Paramétrage!DP474&lt;&gt;0,Paramétrage!DP474,"")</f>
        <v/>
      </c>
      <c r="L208" s="2" t="str">
        <f t="shared" si="71"/>
        <v/>
      </c>
      <c r="M208" s="2" t="str">
        <f t="shared" si="72"/>
        <v/>
      </c>
      <c r="N208" s="2" t="str">
        <f t="shared" si="73"/>
        <v/>
      </c>
      <c r="O208" s="2" t="str">
        <f>IF(Paramétrage!DO474&lt;&gt;0,Paramétrage!DQ474,"")</f>
        <v/>
      </c>
      <c r="P208" s="9">
        <v>26</v>
      </c>
      <c r="Q208" s="2"/>
      <c r="R208" s="2" t="str">
        <f t="shared" si="74"/>
        <v/>
      </c>
      <c r="S208" s="2"/>
      <c r="T208" s="2"/>
    </row>
    <row r="209" spans="1:21" x14ac:dyDescent="0.35">
      <c r="A209" s="451" t="str">
        <f t="shared" si="64"/>
        <v/>
      </c>
      <c r="B209" s="451" t="str">
        <f t="shared" si="65"/>
        <v/>
      </c>
      <c r="C209" s="451" t="str">
        <f t="shared" si="66"/>
        <v/>
      </c>
      <c r="D209" s="451" t="str">
        <f t="shared" si="67"/>
        <v/>
      </c>
      <c r="E209" s="451" t="str">
        <f t="shared" si="68"/>
        <v/>
      </c>
      <c r="F209" s="451" t="str">
        <f t="shared" si="69"/>
        <v/>
      </c>
      <c r="G209" s="199" t="str">
        <f>IF(Paramétrage!DO475&lt;&gt;0,Paramétrage!DM475,"")</f>
        <v/>
      </c>
      <c r="H209" s="2" t="str">
        <f>IF(Paramétrage!DO475&lt;&gt;0,Paramétrage!DN475,"")</f>
        <v/>
      </c>
      <c r="I209" s="2" t="str">
        <f t="shared" si="70"/>
        <v/>
      </c>
      <c r="J209" s="2" t="str">
        <f>IF(Paramétrage!DO475&lt;&gt;0,Paramétrage!DO475,"")</f>
        <v/>
      </c>
      <c r="K209" s="2" t="str">
        <f>IF(Paramétrage!DP475&lt;&gt;0,Paramétrage!DP475,"")</f>
        <v/>
      </c>
      <c r="L209" s="2" t="str">
        <f t="shared" si="71"/>
        <v/>
      </c>
      <c r="M209" s="2" t="str">
        <f t="shared" si="72"/>
        <v/>
      </c>
      <c r="N209" s="2" t="str">
        <f t="shared" si="73"/>
        <v/>
      </c>
      <c r="O209" s="2" t="str">
        <f>IF(Paramétrage!DO475&lt;&gt;0,Paramétrage!DQ475,"")</f>
        <v/>
      </c>
      <c r="P209" s="9">
        <v>27</v>
      </c>
      <c r="Q209" s="2"/>
      <c r="R209" s="2" t="str">
        <f t="shared" si="74"/>
        <v/>
      </c>
      <c r="S209" s="2"/>
      <c r="T209" s="2"/>
    </row>
    <row r="210" spans="1:21" x14ac:dyDescent="0.35">
      <c r="A210" s="469"/>
      <c r="B210" s="469"/>
      <c r="C210" s="469"/>
      <c r="D210" s="469"/>
      <c r="E210" s="469"/>
      <c r="F210" s="469"/>
      <c r="G210" s="469" t="s">
        <v>729</v>
      </c>
      <c r="H210" s="469"/>
      <c r="I210" s="469"/>
      <c r="J210" s="469"/>
      <c r="K210" s="469"/>
      <c r="L210" s="469"/>
      <c r="M210" s="469"/>
      <c r="N210" s="469"/>
      <c r="O210" s="469"/>
      <c r="P210" s="9">
        <v>0</v>
      </c>
      <c r="R210" t="s">
        <v>557</v>
      </c>
    </row>
    <row r="211" spans="1:21" ht="72.5" x14ac:dyDescent="0.35">
      <c r="A211" s="23" t="s">
        <v>353</v>
      </c>
      <c r="B211" s="23" t="s">
        <v>365</v>
      </c>
      <c r="C211" s="23" t="s">
        <v>361</v>
      </c>
      <c r="D211" s="23" t="s">
        <v>362</v>
      </c>
      <c r="E211" s="23" t="s">
        <v>363</v>
      </c>
      <c r="F211" s="23" t="s">
        <v>364</v>
      </c>
      <c r="G211" s="106" t="s">
        <v>163</v>
      </c>
      <c r="H211" s="106" t="s">
        <v>24</v>
      </c>
      <c r="I211" s="106" t="s">
        <v>165</v>
      </c>
      <c r="J211" s="106" t="s">
        <v>106</v>
      </c>
      <c r="K211" s="106" t="s">
        <v>166</v>
      </c>
      <c r="L211" s="106" t="s">
        <v>336</v>
      </c>
      <c r="M211" s="106" t="s">
        <v>164</v>
      </c>
      <c r="N211" s="106" t="s">
        <v>108</v>
      </c>
      <c r="O211" s="106" t="s">
        <v>107</v>
      </c>
      <c r="P211" s="9">
        <v>0</v>
      </c>
      <c r="Q211" s="107">
        <f>Paramétrage!D3</f>
        <v>0</v>
      </c>
      <c r="R211" s="22" t="s">
        <v>345</v>
      </c>
      <c r="S211" s="28" t="s">
        <v>346</v>
      </c>
      <c r="T211" s="28" t="s">
        <v>340</v>
      </c>
    </row>
    <row r="212" spans="1:21" x14ac:dyDescent="0.35">
      <c r="A212" s="451" t="str">
        <f>IF(J212&lt;&gt;"",I212,"")</f>
        <v/>
      </c>
      <c r="B212" s="451" t="str">
        <f>IF(J212&lt;&gt;"",1,"")</f>
        <v/>
      </c>
      <c r="C212" s="451" t="str">
        <f>IF(J212&lt;&gt;"",L212,"")</f>
        <v/>
      </c>
      <c r="D212" s="451" t="str">
        <f>IF(J212&lt;&gt;"",R212,"")</f>
        <v/>
      </c>
      <c r="E212" s="451" t="str">
        <f>IF(J212&lt;&gt;"",M212/R212,"")</f>
        <v/>
      </c>
      <c r="F212" s="451" t="str">
        <f>IF(J212&lt;&gt;"",N212/R212,"")</f>
        <v/>
      </c>
      <c r="G212" s="199" t="str">
        <f>IF(Paramétrage!EJ448&lt;&gt;0,Paramétrage!EH448,"")</f>
        <v/>
      </c>
      <c r="H212" s="2" t="str">
        <f>IF(Paramétrage!EJ448&lt;&gt;0,Paramétrage!EI448,"")</f>
        <v/>
      </c>
      <c r="I212" s="2" t="str">
        <f>IF(J212&lt;&gt;"",DATEDIF($Q$2,G212,"d")*1440+H212*60,"")</f>
        <v/>
      </c>
      <c r="J212" s="2" t="str">
        <f>IF(Paramétrage!EJ448&lt;&gt;0,Paramétrage!EJ448,"")</f>
        <v/>
      </c>
      <c r="K212" s="2" t="str">
        <f>IF(Paramétrage!EK448&lt;&gt;0,Paramétrage!EK448,"")</f>
        <v/>
      </c>
      <c r="L212" s="2" t="str">
        <f>IF(J212&lt;&gt;"",ROUNDUP(J212/K212,0),"")</f>
        <v/>
      </c>
      <c r="M212" s="2" t="str">
        <f>IF(J212&lt;&gt;"",J212/L212,"")</f>
        <v/>
      </c>
      <c r="N212" s="2" t="str">
        <f>IF(J212&lt;&gt;"",M212/O212,"")</f>
        <v/>
      </c>
      <c r="O212" s="2" t="str">
        <f>IF(Paramétrage!EJ448&lt;&gt;0,Paramétrage!EL448,"")</f>
        <v/>
      </c>
      <c r="P212" s="9">
        <v>0</v>
      </c>
      <c r="Q212" s="2"/>
      <c r="R212" s="2" t="str">
        <f>IF(J212&lt;&gt;"",ROUNDUP((J212/L212)/(MIN(S$3,T$3)),0),"")</f>
        <v/>
      </c>
      <c r="S212" s="2"/>
      <c r="T212" s="2"/>
    </row>
    <row r="213" spans="1:21" x14ac:dyDescent="0.35">
      <c r="A213" s="451" t="str">
        <f t="shared" ref="A213:A240" si="75">IF(J213&lt;&gt;"",I213,"")</f>
        <v/>
      </c>
      <c r="B213" s="451" t="str">
        <f t="shared" ref="B213:B240" si="76">IF(J213&lt;&gt;"",1,"")</f>
        <v/>
      </c>
      <c r="C213" s="451" t="str">
        <f t="shared" ref="C213:C240" si="77">IF(J213&lt;&gt;"",L213,"")</f>
        <v/>
      </c>
      <c r="D213" s="451" t="str">
        <f t="shared" ref="D213:D240" si="78">IF(J213&lt;&gt;"",R213,"")</f>
        <v/>
      </c>
      <c r="E213" s="451" t="str">
        <f t="shared" ref="E213:E240" si="79">IF(J213&lt;&gt;"",M213/R213,"")</f>
        <v/>
      </c>
      <c r="F213" s="451" t="str">
        <f t="shared" ref="F213:F240" si="80">IF(J213&lt;&gt;"",N213/R213,"")</f>
        <v/>
      </c>
      <c r="G213" s="199" t="str">
        <f>IF(Paramétrage!EJ449&lt;&gt;0,Paramétrage!EH449,"")</f>
        <v/>
      </c>
      <c r="H213" s="2" t="str">
        <f>IF(Paramétrage!EJ449&lt;&gt;0,Paramétrage!EI449,"")</f>
        <v/>
      </c>
      <c r="I213" s="2" t="str">
        <f t="shared" ref="I213:I240" si="81">IF(J213&lt;&gt;"",DATEDIF($Q$2,G213,"d")*1440+H213*60,"")</f>
        <v/>
      </c>
      <c r="J213" s="2" t="str">
        <f>IF(Paramétrage!EJ449&lt;&gt;0,Paramétrage!EJ449,"")</f>
        <v/>
      </c>
      <c r="K213" s="2" t="str">
        <f>IF(Paramétrage!EK449&lt;&gt;0,Paramétrage!EK449,"")</f>
        <v/>
      </c>
      <c r="L213" s="2" t="str">
        <f t="shared" ref="L213:L240" si="82">IF(J213&lt;&gt;"",ROUNDUP(J213/K213,0),"")</f>
        <v/>
      </c>
      <c r="M213" s="2" t="str">
        <f t="shared" ref="M213:M240" si="83">IF(J213&lt;&gt;"",J213/L213,"")</f>
        <v/>
      </c>
      <c r="N213" s="2" t="str">
        <f t="shared" ref="N213:N240" si="84">IF(J213&lt;&gt;"",M213/O213,"")</f>
        <v/>
      </c>
      <c r="O213" s="2" t="str">
        <f>IF(Paramétrage!EJ449&lt;&gt;0,Paramétrage!EL449,"")</f>
        <v/>
      </c>
      <c r="P213" s="9">
        <v>1</v>
      </c>
      <c r="Q213" s="2"/>
      <c r="R213" s="2" t="str">
        <f t="shared" ref="R213:R240" si="85">IF(J213&lt;&gt;"",ROUNDUP((J213/L213)/(MIN(S$3,T$3)),0),"")</f>
        <v/>
      </c>
      <c r="S213" s="2"/>
      <c r="T213" s="2"/>
    </row>
    <row r="214" spans="1:21" x14ac:dyDescent="0.35">
      <c r="A214" s="451" t="str">
        <f t="shared" si="75"/>
        <v/>
      </c>
      <c r="B214" s="451" t="str">
        <f t="shared" si="76"/>
        <v/>
      </c>
      <c r="C214" s="451" t="str">
        <f t="shared" si="77"/>
        <v/>
      </c>
      <c r="D214" s="451" t="str">
        <f t="shared" si="78"/>
        <v/>
      </c>
      <c r="E214" s="451" t="str">
        <f t="shared" si="79"/>
        <v/>
      </c>
      <c r="F214" s="451" t="str">
        <f t="shared" si="80"/>
        <v/>
      </c>
      <c r="G214" s="199" t="str">
        <f>IF(Paramétrage!EJ450&lt;&gt;0,Paramétrage!EH450,"")</f>
        <v/>
      </c>
      <c r="H214" s="2" t="str">
        <f>IF(Paramétrage!EJ450&lt;&gt;0,Paramétrage!EI450,"")</f>
        <v/>
      </c>
      <c r="I214" s="2" t="str">
        <f t="shared" si="81"/>
        <v/>
      </c>
      <c r="J214" s="2" t="str">
        <f>IF(Paramétrage!EJ450&lt;&gt;0,Paramétrage!EJ450,"")</f>
        <v/>
      </c>
      <c r="K214" s="2" t="str">
        <f>IF(Paramétrage!EK450&lt;&gt;0,Paramétrage!EK450,"")</f>
        <v/>
      </c>
      <c r="L214" s="2" t="str">
        <f t="shared" si="82"/>
        <v/>
      </c>
      <c r="M214" s="2" t="str">
        <f t="shared" si="83"/>
        <v/>
      </c>
      <c r="N214" s="2" t="str">
        <f t="shared" si="84"/>
        <v/>
      </c>
      <c r="O214" s="2" t="str">
        <f>IF(Paramétrage!EJ450&lt;&gt;0,Paramétrage!EL450,"")</f>
        <v/>
      </c>
      <c r="P214" s="9">
        <v>2</v>
      </c>
      <c r="Q214" s="2"/>
      <c r="R214" s="2" t="str">
        <f t="shared" si="85"/>
        <v/>
      </c>
      <c r="S214" s="2"/>
      <c r="T214" s="2"/>
      <c r="U214" s="8"/>
    </row>
    <row r="215" spans="1:21" x14ac:dyDescent="0.35">
      <c r="A215" s="451" t="str">
        <f t="shared" si="75"/>
        <v/>
      </c>
      <c r="B215" s="451" t="str">
        <f t="shared" si="76"/>
        <v/>
      </c>
      <c r="C215" s="451" t="str">
        <f t="shared" si="77"/>
        <v/>
      </c>
      <c r="D215" s="451" t="str">
        <f t="shared" si="78"/>
        <v/>
      </c>
      <c r="E215" s="451" t="str">
        <f t="shared" si="79"/>
        <v/>
      </c>
      <c r="F215" s="451" t="str">
        <f t="shared" si="80"/>
        <v/>
      </c>
      <c r="G215" s="199" t="str">
        <f>IF(Paramétrage!EJ451&lt;&gt;0,Paramétrage!EH451,"")</f>
        <v/>
      </c>
      <c r="H215" s="2" t="str">
        <f>IF(Paramétrage!EJ451&lt;&gt;0,Paramétrage!EI451,"")</f>
        <v/>
      </c>
      <c r="I215" s="2" t="str">
        <f t="shared" si="81"/>
        <v/>
      </c>
      <c r="J215" s="2" t="str">
        <f>IF(Paramétrage!EJ451&lt;&gt;0,Paramétrage!EJ451,"")</f>
        <v/>
      </c>
      <c r="K215" s="2" t="str">
        <f>IF(Paramétrage!EK451&lt;&gt;0,Paramétrage!EK451,"")</f>
        <v/>
      </c>
      <c r="L215" s="2" t="str">
        <f t="shared" si="82"/>
        <v/>
      </c>
      <c r="M215" s="2" t="str">
        <f t="shared" si="83"/>
        <v/>
      </c>
      <c r="N215" s="2" t="str">
        <f t="shared" si="84"/>
        <v/>
      </c>
      <c r="O215" s="2" t="str">
        <f>IF(Paramétrage!EJ451&lt;&gt;0,Paramétrage!EL451,"")</f>
        <v/>
      </c>
      <c r="P215" s="9">
        <v>3</v>
      </c>
      <c r="Q215" s="2"/>
      <c r="R215" s="2" t="str">
        <f t="shared" si="85"/>
        <v/>
      </c>
      <c r="S215" s="2"/>
      <c r="T215" s="2"/>
    </row>
    <row r="216" spans="1:21" x14ac:dyDescent="0.35">
      <c r="A216" s="451" t="str">
        <f t="shared" si="75"/>
        <v/>
      </c>
      <c r="B216" s="451" t="str">
        <f t="shared" si="76"/>
        <v/>
      </c>
      <c r="C216" s="451" t="str">
        <f t="shared" si="77"/>
        <v/>
      </c>
      <c r="D216" s="451" t="str">
        <f t="shared" si="78"/>
        <v/>
      </c>
      <c r="E216" s="451" t="str">
        <f t="shared" si="79"/>
        <v/>
      </c>
      <c r="F216" s="451" t="str">
        <f t="shared" si="80"/>
        <v/>
      </c>
      <c r="G216" s="199" t="str">
        <f>IF(Paramétrage!EJ452&lt;&gt;0,Paramétrage!EH452,"")</f>
        <v/>
      </c>
      <c r="H216" s="2" t="str">
        <f>IF(Paramétrage!EJ452&lt;&gt;0,Paramétrage!EI452,"")</f>
        <v/>
      </c>
      <c r="I216" s="2" t="str">
        <f t="shared" si="81"/>
        <v/>
      </c>
      <c r="J216" s="2" t="str">
        <f>IF(Paramétrage!EJ452&lt;&gt;0,Paramétrage!EJ452,"")</f>
        <v/>
      </c>
      <c r="K216" s="2" t="str">
        <f>IF(Paramétrage!EK452&lt;&gt;0,Paramétrage!EK452,"")</f>
        <v/>
      </c>
      <c r="L216" s="2" t="str">
        <f t="shared" si="82"/>
        <v/>
      </c>
      <c r="M216" s="2" t="str">
        <f t="shared" si="83"/>
        <v/>
      </c>
      <c r="N216" s="2" t="str">
        <f t="shared" si="84"/>
        <v/>
      </c>
      <c r="O216" s="2" t="str">
        <f>IF(Paramétrage!EJ452&lt;&gt;0,Paramétrage!EL452,"")</f>
        <v/>
      </c>
      <c r="P216" s="9">
        <v>4</v>
      </c>
      <c r="Q216" s="2"/>
      <c r="R216" s="2" t="str">
        <f t="shared" si="85"/>
        <v/>
      </c>
      <c r="S216" s="2"/>
      <c r="T216" s="2"/>
    </row>
    <row r="217" spans="1:21" x14ac:dyDescent="0.35">
      <c r="A217" s="451" t="str">
        <f t="shared" si="75"/>
        <v/>
      </c>
      <c r="B217" s="451" t="str">
        <f t="shared" si="76"/>
        <v/>
      </c>
      <c r="C217" s="451" t="str">
        <f t="shared" si="77"/>
        <v/>
      </c>
      <c r="D217" s="451" t="str">
        <f t="shared" si="78"/>
        <v/>
      </c>
      <c r="E217" s="451" t="str">
        <f t="shared" si="79"/>
        <v/>
      </c>
      <c r="F217" s="451" t="str">
        <f t="shared" si="80"/>
        <v/>
      </c>
      <c r="G217" s="199" t="str">
        <f>IF(Paramétrage!EJ453&lt;&gt;0,Paramétrage!EH453,"")</f>
        <v/>
      </c>
      <c r="H217" s="2" t="str">
        <f>IF(Paramétrage!EJ453&lt;&gt;0,Paramétrage!EI453,"")</f>
        <v/>
      </c>
      <c r="I217" s="2" t="str">
        <f t="shared" si="81"/>
        <v/>
      </c>
      <c r="J217" s="2" t="str">
        <f>IF(Paramétrage!EJ453&lt;&gt;0,Paramétrage!EJ453,"")</f>
        <v/>
      </c>
      <c r="K217" s="2" t="str">
        <f>IF(Paramétrage!EK453&lt;&gt;0,Paramétrage!EK453,"")</f>
        <v/>
      </c>
      <c r="L217" s="2" t="str">
        <f t="shared" si="82"/>
        <v/>
      </c>
      <c r="M217" s="2" t="str">
        <f t="shared" si="83"/>
        <v/>
      </c>
      <c r="N217" s="2" t="str">
        <f t="shared" si="84"/>
        <v/>
      </c>
      <c r="O217" s="2" t="str">
        <f>IF(Paramétrage!EJ453&lt;&gt;0,Paramétrage!EL453,"")</f>
        <v/>
      </c>
      <c r="P217" s="9">
        <v>5</v>
      </c>
      <c r="Q217" s="2"/>
      <c r="R217" s="2" t="str">
        <f t="shared" si="85"/>
        <v/>
      </c>
      <c r="S217" s="2"/>
      <c r="T217" s="2"/>
    </row>
    <row r="218" spans="1:21" x14ac:dyDescent="0.35">
      <c r="A218" s="451" t="str">
        <f t="shared" si="75"/>
        <v/>
      </c>
      <c r="B218" s="451" t="str">
        <f t="shared" si="76"/>
        <v/>
      </c>
      <c r="C218" s="451" t="str">
        <f t="shared" si="77"/>
        <v/>
      </c>
      <c r="D218" s="451" t="str">
        <f t="shared" si="78"/>
        <v/>
      </c>
      <c r="E218" s="451" t="str">
        <f t="shared" si="79"/>
        <v/>
      </c>
      <c r="F218" s="451" t="str">
        <f t="shared" si="80"/>
        <v/>
      </c>
      <c r="G218" s="199" t="str">
        <f>IF(Paramétrage!EJ454&lt;&gt;0,Paramétrage!EH454,"")</f>
        <v/>
      </c>
      <c r="H218" s="2" t="str">
        <f>IF(Paramétrage!EJ454&lt;&gt;0,Paramétrage!EI454,"")</f>
        <v/>
      </c>
      <c r="I218" s="2" t="str">
        <f t="shared" si="81"/>
        <v/>
      </c>
      <c r="J218" s="2" t="str">
        <f>IF(Paramétrage!EJ454&lt;&gt;0,Paramétrage!EJ454,"")</f>
        <v/>
      </c>
      <c r="K218" s="2" t="str">
        <f>IF(Paramétrage!EK454&lt;&gt;0,Paramétrage!EK454,"")</f>
        <v/>
      </c>
      <c r="L218" s="2" t="str">
        <f t="shared" si="82"/>
        <v/>
      </c>
      <c r="M218" s="2" t="str">
        <f t="shared" si="83"/>
        <v/>
      </c>
      <c r="N218" s="2" t="str">
        <f t="shared" si="84"/>
        <v/>
      </c>
      <c r="O218" s="2" t="str">
        <f>IF(Paramétrage!EJ454&lt;&gt;0,Paramétrage!EL454,"")</f>
        <v/>
      </c>
      <c r="P218" s="9">
        <v>6</v>
      </c>
      <c r="Q218" s="2"/>
      <c r="R218" s="2" t="str">
        <f t="shared" si="85"/>
        <v/>
      </c>
      <c r="S218" s="2"/>
      <c r="T218" s="2"/>
    </row>
    <row r="219" spans="1:21" x14ac:dyDescent="0.35">
      <c r="A219" s="451" t="str">
        <f t="shared" si="75"/>
        <v/>
      </c>
      <c r="B219" s="451" t="str">
        <f t="shared" si="76"/>
        <v/>
      </c>
      <c r="C219" s="451" t="str">
        <f t="shared" si="77"/>
        <v/>
      </c>
      <c r="D219" s="451" t="str">
        <f t="shared" si="78"/>
        <v/>
      </c>
      <c r="E219" s="451" t="str">
        <f t="shared" si="79"/>
        <v/>
      </c>
      <c r="F219" s="451" t="str">
        <f t="shared" si="80"/>
        <v/>
      </c>
      <c r="G219" s="199" t="str">
        <f>IF(Paramétrage!EJ455&lt;&gt;0,Paramétrage!EH455,"")</f>
        <v/>
      </c>
      <c r="H219" s="2" t="str">
        <f>IF(Paramétrage!EJ455&lt;&gt;0,Paramétrage!EI455,"")</f>
        <v/>
      </c>
      <c r="I219" s="2" t="str">
        <f t="shared" si="81"/>
        <v/>
      </c>
      <c r="J219" s="2" t="str">
        <f>IF(Paramétrage!EJ455&lt;&gt;0,Paramétrage!EJ455,"")</f>
        <v/>
      </c>
      <c r="K219" s="2" t="str">
        <f>IF(Paramétrage!EK455&lt;&gt;0,Paramétrage!EK455,"")</f>
        <v/>
      </c>
      <c r="L219" s="2" t="str">
        <f t="shared" si="82"/>
        <v/>
      </c>
      <c r="M219" s="2" t="str">
        <f t="shared" si="83"/>
        <v/>
      </c>
      <c r="N219" s="2" t="str">
        <f t="shared" si="84"/>
        <v/>
      </c>
      <c r="O219" s="2" t="str">
        <f>IF(Paramétrage!EJ455&lt;&gt;0,Paramétrage!EL455,"")</f>
        <v/>
      </c>
      <c r="P219" s="9">
        <v>7</v>
      </c>
      <c r="Q219" s="2"/>
      <c r="R219" s="2" t="str">
        <f t="shared" si="85"/>
        <v/>
      </c>
      <c r="S219" s="2"/>
      <c r="T219" s="2"/>
    </row>
    <row r="220" spans="1:21" x14ac:dyDescent="0.35">
      <c r="A220" s="451" t="str">
        <f t="shared" si="75"/>
        <v/>
      </c>
      <c r="B220" s="451" t="str">
        <f t="shared" si="76"/>
        <v/>
      </c>
      <c r="C220" s="451" t="str">
        <f t="shared" si="77"/>
        <v/>
      </c>
      <c r="D220" s="451" t="str">
        <f t="shared" si="78"/>
        <v/>
      </c>
      <c r="E220" s="451" t="str">
        <f t="shared" si="79"/>
        <v/>
      </c>
      <c r="F220" s="451" t="str">
        <f t="shared" si="80"/>
        <v/>
      </c>
      <c r="G220" s="199" t="str">
        <f>IF(Paramétrage!EJ456&lt;&gt;0,Paramétrage!EH456,"")</f>
        <v/>
      </c>
      <c r="H220" s="2" t="str">
        <f>IF(Paramétrage!EJ456&lt;&gt;0,Paramétrage!EI456,"")</f>
        <v/>
      </c>
      <c r="I220" s="2" t="str">
        <f t="shared" si="81"/>
        <v/>
      </c>
      <c r="J220" s="2" t="str">
        <f>IF(Paramétrage!EJ456&lt;&gt;0,Paramétrage!EJ456,"")</f>
        <v/>
      </c>
      <c r="K220" s="2" t="str">
        <f>IF(Paramétrage!EK456&lt;&gt;0,Paramétrage!EK456,"")</f>
        <v/>
      </c>
      <c r="L220" s="2" t="str">
        <f t="shared" si="82"/>
        <v/>
      </c>
      <c r="M220" s="2" t="str">
        <f t="shared" si="83"/>
        <v/>
      </c>
      <c r="N220" s="2" t="str">
        <f t="shared" si="84"/>
        <v/>
      </c>
      <c r="O220" s="2" t="str">
        <f>IF(Paramétrage!EJ456&lt;&gt;0,Paramétrage!EL456,"")</f>
        <v/>
      </c>
      <c r="P220" s="9">
        <v>8</v>
      </c>
      <c r="Q220" s="2"/>
      <c r="R220" s="2" t="str">
        <f t="shared" si="85"/>
        <v/>
      </c>
      <c r="S220" s="2"/>
      <c r="T220" s="2"/>
    </row>
    <row r="221" spans="1:21" x14ac:dyDescent="0.35">
      <c r="A221" s="451" t="str">
        <f t="shared" si="75"/>
        <v/>
      </c>
      <c r="B221" s="451" t="str">
        <f t="shared" si="76"/>
        <v/>
      </c>
      <c r="C221" s="451" t="str">
        <f t="shared" si="77"/>
        <v/>
      </c>
      <c r="D221" s="451" t="str">
        <f t="shared" si="78"/>
        <v/>
      </c>
      <c r="E221" s="451" t="str">
        <f t="shared" si="79"/>
        <v/>
      </c>
      <c r="F221" s="451" t="str">
        <f t="shared" si="80"/>
        <v/>
      </c>
      <c r="G221" s="199" t="str">
        <f>IF(Paramétrage!EJ457&lt;&gt;0,Paramétrage!EH457,"")</f>
        <v/>
      </c>
      <c r="H221" s="2" t="str">
        <f>IF(Paramétrage!EJ457&lt;&gt;0,Paramétrage!EI457,"")</f>
        <v/>
      </c>
      <c r="I221" s="2" t="str">
        <f t="shared" si="81"/>
        <v/>
      </c>
      <c r="J221" s="2" t="str">
        <f>IF(Paramétrage!EJ457&lt;&gt;0,Paramétrage!EJ457,"")</f>
        <v/>
      </c>
      <c r="K221" s="2" t="str">
        <f>IF(Paramétrage!EK457&lt;&gt;0,Paramétrage!EK457,"")</f>
        <v/>
      </c>
      <c r="L221" s="2" t="str">
        <f t="shared" si="82"/>
        <v/>
      </c>
      <c r="M221" s="2" t="str">
        <f t="shared" si="83"/>
        <v/>
      </c>
      <c r="N221" s="2" t="str">
        <f t="shared" si="84"/>
        <v/>
      </c>
      <c r="O221" s="2" t="str">
        <f>IF(Paramétrage!EJ457&lt;&gt;0,Paramétrage!EL457,"")</f>
        <v/>
      </c>
      <c r="P221" s="9">
        <v>9</v>
      </c>
      <c r="Q221" s="2"/>
      <c r="R221" s="2" t="str">
        <f t="shared" si="85"/>
        <v/>
      </c>
      <c r="S221" s="2"/>
      <c r="T221" s="2"/>
    </row>
    <row r="222" spans="1:21" x14ac:dyDescent="0.35">
      <c r="A222" s="451" t="str">
        <f t="shared" si="75"/>
        <v/>
      </c>
      <c r="B222" s="451" t="str">
        <f t="shared" si="76"/>
        <v/>
      </c>
      <c r="C222" s="451" t="str">
        <f t="shared" si="77"/>
        <v/>
      </c>
      <c r="D222" s="451" t="str">
        <f t="shared" si="78"/>
        <v/>
      </c>
      <c r="E222" s="451" t="str">
        <f t="shared" si="79"/>
        <v/>
      </c>
      <c r="F222" s="451" t="str">
        <f t="shared" si="80"/>
        <v/>
      </c>
      <c r="G222" s="199" t="str">
        <f>IF(Paramétrage!EJ458&lt;&gt;0,Paramétrage!EH458,"")</f>
        <v/>
      </c>
      <c r="H222" s="2" t="str">
        <f>IF(Paramétrage!EJ458&lt;&gt;0,Paramétrage!EI458,"")</f>
        <v/>
      </c>
      <c r="I222" s="2" t="str">
        <f t="shared" si="81"/>
        <v/>
      </c>
      <c r="J222" s="2" t="str">
        <f>IF(Paramétrage!EJ458&lt;&gt;0,Paramétrage!EJ458,"")</f>
        <v/>
      </c>
      <c r="K222" s="2" t="str">
        <f>IF(Paramétrage!EK458&lt;&gt;0,Paramétrage!EK458,"")</f>
        <v/>
      </c>
      <c r="L222" s="2" t="str">
        <f t="shared" si="82"/>
        <v/>
      </c>
      <c r="M222" s="2" t="str">
        <f t="shared" si="83"/>
        <v/>
      </c>
      <c r="N222" s="2" t="str">
        <f t="shared" si="84"/>
        <v/>
      </c>
      <c r="O222" s="2" t="str">
        <f>IF(Paramétrage!EJ458&lt;&gt;0,Paramétrage!EL458,"")</f>
        <v/>
      </c>
      <c r="P222" s="9">
        <v>10</v>
      </c>
      <c r="Q222" s="2"/>
      <c r="R222" s="2" t="str">
        <f t="shared" si="85"/>
        <v/>
      </c>
      <c r="S222" s="2"/>
      <c r="T222" s="2"/>
    </row>
    <row r="223" spans="1:21" x14ac:dyDescent="0.35">
      <c r="A223" s="451" t="str">
        <f t="shared" si="75"/>
        <v/>
      </c>
      <c r="B223" s="451" t="str">
        <f t="shared" si="76"/>
        <v/>
      </c>
      <c r="C223" s="451" t="str">
        <f t="shared" si="77"/>
        <v/>
      </c>
      <c r="D223" s="451" t="str">
        <f t="shared" si="78"/>
        <v/>
      </c>
      <c r="E223" s="451" t="str">
        <f t="shared" si="79"/>
        <v/>
      </c>
      <c r="F223" s="451" t="str">
        <f t="shared" si="80"/>
        <v/>
      </c>
      <c r="G223" s="199" t="str">
        <f>IF(Paramétrage!EJ459&lt;&gt;0,Paramétrage!EH459,"")</f>
        <v/>
      </c>
      <c r="H223" s="2" t="str">
        <f>IF(Paramétrage!EJ459&lt;&gt;0,Paramétrage!EI459,"")</f>
        <v/>
      </c>
      <c r="I223" s="2" t="str">
        <f t="shared" si="81"/>
        <v/>
      </c>
      <c r="J223" s="2" t="str">
        <f>IF(Paramétrage!EJ459&lt;&gt;0,Paramétrage!EJ459,"")</f>
        <v/>
      </c>
      <c r="K223" s="2" t="str">
        <f>IF(Paramétrage!EK459&lt;&gt;0,Paramétrage!EK459,"")</f>
        <v/>
      </c>
      <c r="L223" s="2" t="str">
        <f t="shared" si="82"/>
        <v/>
      </c>
      <c r="M223" s="2" t="str">
        <f t="shared" si="83"/>
        <v/>
      </c>
      <c r="N223" s="2" t="str">
        <f t="shared" si="84"/>
        <v/>
      </c>
      <c r="O223" s="2" t="str">
        <f>IF(Paramétrage!EJ459&lt;&gt;0,Paramétrage!EL459,"")</f>
        <v/>
      </c>
      <c r="P223" s="9">
        <v>11</v>
      </c>
      <c r="Q223" s="2"/>
      <c r="R223" s="2" t="str">
        <f t="shared" si="85"/>
        <v/>
      </c>
      <c r="S223" s="2"/>
      <c r="T223" s="2"/>
    </row>
    <row r="224" spans="1:21" x14ac:dyDescent="0.35">
      <c r="A224" s="451" t="str">
        <f t="shared" si="75"/>
        <v/>
      </c>
      <c r="B224" s="451" t="str">
        <f t="shared" si="76"/>
        <v/>
      </c>
      <c r="C224" s="451" t="str">
        <f t="shared" si="77"/>
        <v/>
      </c>
      <c r="D224" s="451" t="str">
        <f t="shared" si="78"/>
        <v/>
      </c>
      <c r="E224" s="451" t="str">
        <f t="shared" si="79"/>
        <v/>
      </c>
      <c r="F224" s="451" t="str">
        <f t="shared" si="80"/>
        <v/>
      </c>
      <c r="G224" s="199" t="str">
        <f>IF(Paramétrage!EJ460&lt;&gt;0,Paramétrage!EH460,"")</f>
        <v/>
      </c>
      <c r="H224" s="2" t="str">
        <f>IF(Paramétrage!EJ460&lt;&gt;0,Paramétrage!EI460,"")</f>
        <v/>
      </c>
      <c r="I224" s="2" t="str">
        <f t="shared" si="81"/>
        <v/>
      </c>
      <c r="J224" s="2" t="str">
        <f>IF(Paramétrage!EJ460&lt;&gt;0,Paramétrage!EJ460,"")</f>
        <v/>
      </c>
      <c r="K224" s="2" t="str">
        <f>IF(Paramétrage!EK460&lt;&gt;0,Paramétrage!EK460,"")</f>
        <v/>
      </c>
      <c r="L224" s="2" t="str">
        <f t="shared" si="82"/>
        <v/>
      </c>
      <c r="M224" s="2" t="str">
        <f t="shared" si="83"/>
        <v/>
      </c>
      <c r="N224" s="2" t="str">
        <f t="shared" si="84"/>
        <v/>
      </c>
      <c r="O224" s="2" t="str">
        <f>IF(Paramétrage!EJ460&lt;&gt;0,Paramétrage!EL460,"")</f>
        <v/>
      </c>
      <c r="P224" s="9">
        <v>12</v>
      </c>
      <c r="Q224" s="2"/>
      <c r="R224" s="2" t="str">
        <f t="shared" si="85"/>
        <v/>
      </c>
      <c r="S224" s="2"/>
      <c r="T224" s="2"/>
    </row>
    <row r="225" spans="1:20" x14ac:dyDescent="0.35">
      <c r="A225" s="451" t="str">
        <f t="shared" si="75"/>
        <v/>
      </c>
      <c r="B225" s="451" t="str">
        <f t="shared" si="76"/>
        <v/>
      </c>
      <c r="C225" s="451" t="str">
        <f t="shared" si="77"/>
        <v/>
      </c>
      <c r="D225" s="451" t="str">
        <f t="shared" si="78"/>
        <v/>
      </c>
      <c r="E225" s="451" t="str">
        <f t="shared" si="79"/>
        <v/>
      </c>
      <c r="F225" s="451" t="str">
        <f t="shared" si="80"/>
        <v/>
      </c>
      <c r="G225" s="199" t="str">
        <f>IF(Paramétrage!EJ461&lt;&gt;0,Paramétrage!EH461,"")</f>
        <v/>
      </c>
      <c r="H225" s="2" t="str">
        <f>IF(Paramétrage!EJ461&lt;&gt;0,Paramétrage!EI461,"")</f>
        <v/>
      </c>
      <c r="I225" s="2" t="str">
        <f t="shared" si="81"/>
        <v/>
      </c>
      <c r="J225" s="2" t="str">
        <f>IF(Paramétrage!EJ461&lt;&gt;0,Paramétrage!EJ461,"")</f>
        <v/>
      </c>
      <c r="K225" s="2" t="str">
        <f>IF(Paramétrage!EK461&lt;&gt;0,Paramétrage!EK461,"")</f>
        <v/>
      </c>
      <c r="L225" s="2" t="str">
        <f t="shared" si="82"/>
        <v/>
      </c>
      <c r="M225" s="2" t="str">
        <f t="shared" si="83"/>
        <v/>
      </c>
      <c r="N225" s="2" t="str">
        <f t="shared" si="84"/>
        <v/>
      </c>
      <c r="O225" s="2" t="str">
        <f>IF(Paramétrage!EJ461&lt;&gt;0,Paramétrage!EL461,"")</f>
        <v/>
      </c>
      <c r="P225" s="9">
        <v>13</v>
      </c>
      <c r="Q225" s="2"/>
      <c r="R225" s="2" t="str">
        <f t="shared" si="85"/>
        <v/>
      </c>
      <c r="S225" s="2"/>
      <c r="T225" s="2"/>
    </row>
    <row r="226" spans="1:20" x14ac:dyDescent="0.35">
      <c r="A226" s="451" t="str">
        <f t="shared" si="75"/>
        <v/>
      </c>
      <c r="B226" s="451" t="str">
        <f t="shared" si="76"/>
        <v/>
      </c>
      <c r="C226" s="451" t="str">
        <f t="shared" si="77"/>
        <v/>
      </c>
      <c r="D226" s="451" t="str">
        <f t="shared" si="78"/>
        <v/>
      </c>
      <c r="E226" s="451" t="str">
        <f t="shared" si="79"/>
        <v/>
      </c>
      <c r="F226" s="451" t="str">
        <f t="shared" si="80"/>
        <v/>
      </c>
      <c r="G226" s="199" t="str">
        <f>IF(Paramétrage!EJ462&lt;&gt;0,Paramétrage!EH462,"")</f>
        <v/>
      </c>
      <c r="H226" s="2" t="str">
        <f>IF(Paramétrage!EJ462&lt;&gt;0,Paramétrage!EI462,"")</f>
        <v/>
      </c>
      <c r="I226" s="2" t="str">
        <f t="shared" si="81"/>
        <v/>
      </c>
      <c r="J226" s="2" t="str">
        <f>IF(Paramétrage!EJ462&lt;&gt;0,Paramétrage!EJ462,"")</f>
        <v/>
      </c>
      <c r="K226" s="2" t="str">
        <f>IF(Paramétrage!EK462&lt;&gt;0,Paramétrage!EK462,"")</f>
        <v/>
      </c>
      <c r="L226" s="2" t="str">
        <f t="shared" si="82"/>
        <v/>
      </c>
      <c r="M226" s="2" t="str">
        <f t="shared" si="83"/>
        <v/>
      </c>
      <c r="N226" s="2" t="str">
        <f t="shared" si="84"/>
        <v/>
      </c>
      <c r="O226" s="2" t="str">
        <f>IF(Paramétrage!EJ462&lt;&gt;0,Paramétrage!EL462,"")</f>
        <v/>
      </c>
      <c r="P226" s="9">
        <v>14</v>
      </c>
      <c r="Q226" s="2"/>
      <c r="R226" s="2" t="str">
        <f t="shared" si="85"/>
        <v/>
      </c>
      <c r="S226" s="2"/>
      <c r="T226" s="2"/>
    </row>
    <row r="227" spans="1:20" x14ac:dyDescent="0.35">
      <c r="A227" s="451" t="str">
        <f t="shared" si="75"/>
        <v/>
      </c>
      <c r="B227" s="451" t="str">
        <f t="shared" si="76"/>
        <v/>
      </c>
      <c r="C227" s="451" t="str">
        <f t="shared" si="77"/>
        <v/>
      </c>
      <c r="D227" s="451" t="str">
        <f t="shared" si="78"/>
        <v/>
      </c>
      <c r="E227" s="451" t="str">
        <f t="shared" si="79"/>
        <v/>
      </c>
      <c r="F227" s="451" t="str">
        <f t="shared" si="80"/>
        <v/>
      </c>
      <c r="G227" s="199" t="str">
        <f>IF(Paramétrage!EJ463&lt;&gt;0,Paramétrage!EH463,"")</f>
        <v/>
      </c>
      <c r="H227" s="2" t="str">
        <f>IF(Paramétrage!EJ463&lt;&gt;0,Paramétrage!EI463,"")</f>
        <v/>
      </c>
      <c r="I227" s="2" t="str">
        <f t="shared" si="81"/>
        <v/>
      </c>
      <c r="J227" s="2" t="str">
        <f>IF(Paramétrage!EJ463&lt;&gt;0,Paramétrage!EJ463,"")</f>
        <v/>
      </c>
      <c r="K227" s="2" t="str">
        <f>IF(Paramétrage!EK463&lt;&gt;0,Paramétrage!EK463,"")</f>
        <v/>
      </c>
      <c r="L227" s="2" t="str">
        <f t="shared" si="82"/>
        <v/>
      </c>
      <c r="M227" s="2" t="str">
        <f t="shared" si="83"/>
        <v/>
      </c>
      <c r="N227" s="2" t="str">
        <f t="shared" si="84"/>
        <v/>
      </c>
      <c r="O227" s="2" t="str">
        <f>IF(Paramétrage!EJ463&lt;&gt;0,Paramétrage!EL463,"")</f>
        <v/>
      </c>
      <c r="P227" s="9">
        <v>15</v>
      </c>
      <c r="Q227" s="2"/>
      <c r="R227" s="2" t="str">
        <f t="shared" si="85"/>
        <v/>
      </c>
      <c r="S227" s="2"/>
      <c r="T227" s="2"/>
    </row>
    <row r="228" spans="1:20" x14ac:dyDescent="0.35">
      <c r="A228" s="451" t="str">
        <f t="shared" si="75"/>
        <v/>
      </c>
      <c r="B228" s="451" t="str">
        <f t="shared" si="76"/>
        <v/>
      </c>
      <c r="C228" s="451" t="str">
        <f t="shared" si="77"/>
        <v/>
      </c>
      <c r="D228" s="451" t="str">
        <f t="shared" si="78"/>
        <v/>
      </c>
      <c r="E228" s="451" t="str">
        <f t="shared" si="79"/>
        <v/>
      </c>
      <c r="F228" s="451" t="str">
        <f t="shared" si="80"/>
        <v/>
      </c>
      <c r="G228" s="199" t="str">
        <f>IF(Paramétrage!EJ464&lt;&gt;0,Paramétrage!EH464,"")</f>
        <v/>
      </c>
      <c r="H228" s="2" t="str">
        <f>IF(Paramétrage!EJ464&lt;&gt;0,Paramétrage!EI464,"")</f>
        <v/>
      </c>
      <c r="I228" s="2" t="str">
        <f t="shared" si="81"/>
        <v/>
      </c>
      <c r="J228" s="2" t="str">
        <f>IF(Paramétrage!EJ464&lt;&gt;0,Paramétrage!EJ464,"")</f>
        <v/>
      </c>
      <c r="K228" s="2" t="str">
        <f>IF(Paramétrage!EK464&lt;&gt;0,Paramétrage!EK464,"")</f>
        <v/>
      </c>
      <c r="L228" s="2" t="str">
        <f t="shared" si="82"/>
        <v/>
      </c>
      <c r="M228" s="2" t="str">
        <f t="shared" si="83"/>
        <v/>
      </c>
      <c r="N228" s="2" t="str">
        <f t="shared" si="84"/>
        <v/>
      </c>
      <c r="O228" s="2" t="str">
        <f>IF(Paramétrage!EJ464&lt;&gt;0,Paramétrage!EL464,"")</f>
        <v/>
      </c>
      <c r="P228" s="9">
        <v>16</v>
      </c>
      <c r="Q228" s="2"/>
      <c r="R228" s="2" t="str">
        <f t="shared" si="85"/>
        <v/>
      </c>
      <c r="S228" s="2"/>
      <c r="T228" s="2"/>
    </row>
    <row r="229" spans="1:20" x14ac:dyDescent="0.35">
      <c r="A229" s="451" t="str">
        <f t="shared" si="75"/>
        <v/>
      </c>
      <c r="B229" s="451" t="str">
        <f t="shared" si="76"/>
        <v/>
      </c>
      <c r="C229" s="451" t="str">
        <f t="shared" si="77"/>
        <v/>
      </c>
      <c r="D229" s="451" t="str">
        <f t="shared" si="78"/>
        <v/>
      </c>
      <c r="E229" s="451" t="str">
        <f t="shared" si="79"/>
        <v/>
      </c>
      <c r="F229" s="451" t="str">
        <f t="shared" si="80"/>
        <v/>
      </c>
      <c r="G229" s="199" t="str">
        <f>IF(Paramétrage!EJ465&lt;&gt;0,Paramétrage!EH465,"")</f>
        <v/>
      </c>
      <c r="H229" s="2" t="str">
        <f>IF(Paramétrage!EJ465&lt;&gt;0,Paramétrage!EI465,"")</f>
        <v/>
      </c>
      <c r="I229" s="2" t="str">
        <f t="shared" si="81"/>
        <v/>
      </c>
      <c r="J229" s="2" t="str">
        <f>IF(Paramétrage!EJ465&lt;&gt;0,Paramétrage!EJ465,"")</f>
        <v/>
      </c>
      <c r="K229" s="2" t="str">
        <f>IF(Paramétrage!EK465&lt;&gt;0,Paramétrage!EK465,"")</f>
        <v/>
      </c>
      <c r="L229" s="2" t="str">
        <f t="shared" si="82"/>
        <v/>
      </c>
      <c r="M229" s="2" t="str">
        <f t="shared" si="83"/>
        <v/>
      </c>
      <c r="N229" s="2" t="str">
        <f t="shared" si="84"/>
        <v/>
      </c>
      <c r="O229" s="2" t="str">
        <f>IF(Paramétrage!EJ465&lt;&gt;0,Paramétrage!EL465,"")</f>
        <v/>
      </c>
      <c r="P229" s="9">
        <v>17</v>
      </c>
      <c r="Q229" s="2"/>
      <c r="R229" s="2" t="str">
        <f t="shared" si="85"/>
        <v/>
      </c>
      <c r="S229" s="2"/>
      <c r="T229" s="2"/>
    </row>
    <row r="230" spans="1:20" x14ac:dyDescent="0.35">
      <c r="A230" s="451" t="str">
        <f t="shared" si="75"/>
        <v/>
      </c>
      <c r="B230" s="451" t="str">
        <f t="shared" si="76"/>
        <v/>
      </c>
      <c r="C230" s="451" t="str">
        <f t="shared" si="77"/>
        <v/>
      </c>
      <c r="D230" s="451" t="str">
        <f t="shared" si="78"/>
        <v/>
      </c>
      <c r="E230" s="451" t="str">
        <f t="shared" si="79"/>
        <v/>
      </c>
      <c r="F230" s="451" t="str">
        <f t="shared" si="80"/>
        <v/>
      </c>
      <c r="G230" s="199" t="str">
        <f>IF(Paramétrage!EJ466&lt;&gt;0,Paramétrage!EH466,"")</f>
        <v/>
      </c>
      <c r="H230" s="2" t="str">
        <f>IF(Paramétrage!EJ466&lt;&gt;0,Paramétrage!EI466,"")</f>
        <v/>
      </c>
      <c r="I230" s="2" t="str">
        <f t="shared" si="81"/>
        <v/>
      </c>
      <c r="J230" s="2" t="str">
        <f>IF(Paramétrage!EJ466&lt;&gt;0,Paramétrage!EJ466,"")</f>
        <v/>
      </c>
      <c r="K230" s="2" t="str">
        <f>IF(Paramétrage!EK466&lt;&gt;0,Paramétrage!EK466,"")</f>
        <v/>
      </c>
      <c r="L230" s="2" t="str">
        <f t="shared" si="82"/>
        <v/>
      </c>
      <c r="M230" s="2" t="str">
        <f t="shared" si="83"/>
        <v/>
      </c>
      <c r="N230" s="2" t="str">
        <f t="shared" si="84"/>
        <v/>
      </c>
      <c r="O230" s="2" t="str">
        <f>IF(Paramétrage!EJ466&lt;&gt;0,Paramétrage!EL466,"")</f>
        <v/>
      </c>
      <c r="P230" s="9">
        <v>18</v>
      </c>
      <c r="Q230" s="2"/>
      <c r="R230" s="2" t="str">
        <f t="shared" si="85"/>
        <v/>
      </c>
      <c r="S230" s="2"/>
      <c r="T230" s="2"/>
    </row>
    <row r="231" spans="1:20" x14ac:dyDescent="0.35">
      <c r="A231" s="451" t="str">
        <f t="shared" si="75"/>
        <v/>
      </c>
      <c r="B231" s="451" t="str">
        <f t="shared" si="76"/>
        <v/>
      </c>
      <c r="C231" s="451" t="str">
        <f t="shared" si="77"/>
        <v/>
      </c>
      <c r="D231" s="451" t="str">
        <f t="shared" si="78"/>
        <v/>
      </c>
      <c r="E231" s="451" t="str">
        <f t="shared" si="79"/>
        <v/>
      </c>
      <c r="F231" s="451" t="str">
        <f t="shared" si="80"/>
        <v/>
      </c>
      <c r="G231" s="199" t="str">
        <f>IF(Paramétrage!EJ467&lt;&gt;0,Paramétrage!EH467,"")</f>
        <v/>
      </c>
      <c r="H231" s="2" t="str">
        <f>IF(Paramétrage!EJ467&lt;&gt;0,Paramétrage!EI467,"")</f>
        <v/>
      </c>
      <c r="I231" s="2" t="str">
        <f t="shared" si="81"/>
        <v/>
      </c>
      <c r="J231" s="2" t="str">
        <f>IF(Paramétrage!EJ467&lt;&gt;0,Paramétrage!EJ467,"")</f>
        <v/>
      </c>
      <c r="K231" s="2" t="str">
        <f>IF(Paramétrage!EK467&lt;&gt;0,Paramétrage!EK467,"")</f>
        <v/>
      </c>
      <c r="L231" s="2" t="str">
        <f t="shared" si="82"/>
        <v/>
      </c>
      <c r="M231" s="2" t="str">
        <f t="shared" si="83"/>
        <v/>
      </c>
      <c r="N231" s="2" t="str">
        <f t="shared" si="84"/>
        <v/>
      </c>
      <c r="O231" s="2" t="str">
        <f>IF(Paramétrage!EJ467&lt;&gt;0,Paramétrage!EL467,"")</f>
        <v/>
      </c>
      <c r="P231" s="9">
        <v>19</v>
      </c>
      <c r="Q231" s="2"/>
      <c r="R231" s="2" t="str">
        <f t="shared" si="85"/>
        <v/>
      </c>
      <c r="S231" s="2"/>
      <c r="T231" s="2"/>
    </row>
    <row r="232" spans="1:20" x14ac:dyDescent="0.35">
      <c r="A232" s="451" t="str">
        <f t="shared" si="75"/>
        <v/>
      </c>
      <c r="B232" s="451" t="str">
        <f t="shared" si="76"/>
        <v/>
      </c>
      <c r="C232" s="451" t="str">
        <f t="shared" si="77"/>
        <v/>
      </c>
      <c r="D232" s="451" t="str">
        <f t="shared" si="78"/>
        <v/>
      </c>
      <c r="E232" s="451" t="str">
        <f t="shared" si="79"/>
        <v/>
      </c>
      <c r="F232" s="451" t="str">
        <f t="shared" si="80"/>
        <v/>
      </c>
      <c r="G232" s="199" t="str">
        <f>IF(Paramétrage!EJ468&lt;&gt;0,Paramétrage!EH468,"")</f>
        <v/>
      </c>
      <c r="H232" s="2" t="str">
        <f>IF(Paramétrage!EJ468&lt;&gt;0,Paramétrage!EI468,"")</f>
        <v/>
      </c>
      <c r="I232" s="2" t="str">
        <f t="shared" si="81"/>
        <v/>
      </c>
      <c r="J232" s="2" t="str">
        <f>IF(Paramétrage!EJ468&lt;&gt;0,Paramétrage!EJ468,"")</f>
        <v/>
      </c>
      <c r="K232" s="2" t="str">
        <f>IF(Paramétrage!EK468&lt;&gt;0,Paramétrage!EK468,"")</f>
        <v/>
      </c>
      <c r="L232" s="2" t="str">
        <f t="shared" si="82"/>
        <v/>
      </c>
      <c r="M232" s="2" t="str">
        <f t="shared" si="83"/>
        <v/>
      </c>
      <c r="N232" s="2" t="str">
        <f t="shared" si="84"/>
        <v/>
      </c>
      <c r="O232" s="2" t="str">
        <f>IF(Paramétrage!EJ468&lt;&gt;0,Paramétrage!EL468,"")</f>
        <v/>
      </c>
      <c r="P232" s="9">
        <v>20</v>
      </c>
      <c r="Q232" s="2"/>
      <c r="R232" s="2" t="str">
        <f t="shared" si="85"/>
        <v/>
      </c>
      <c r="S232" s="2"/>
      <c r="T232" s="2"/>
    </row>
    <row r="233" spans="1:20" x14ac:dyDescent="0.35">
      <c r="A233" s="451" t="str">
        <f t="shared" si="75"/>
        <v/>
      </c>
      <c r="B233" s="451" t="str">
        <f t="shared" si="76"/>
        <v/>
      </c>
      <c r="C233" s="451" t="str">
        <f t="shared" si="77"/>
        <v/>
      </c>
      <c r="D233" s="451" t="str">
        <f t="shared" si="78"/>
        <v/>
      </c>
      <c r="E233" s="451" t="str">
        <f t="shared" si="79"/>
        <v/>
      </c>
      <c r="F233" s="451" t="str">
        <f t="shared" si="80"/>
        <v/>
      </c>
      <c r="G233" s="199" t="str">
        <f>IF(Paramétrage!EJ469&lt;&gt;0,Paramétrage!EH469,"")</f>
        <v/>
      </c>
      <c r="H233" s="2" t="str">
        <f>IF(Paramétrage!EJ469&lt;&gt;0,Paramétrage!EI469,"")</f>
        <v/>
      </c>
      <c r="I233" s="2" t="str">
        <f t="shared" si="81"/>
        <v/>
      </c>
      <c r="J233" s="2" t="str">
        <f>IF(Paramétrage!EJ469&lt;&gt;0,Paramétrage!EJ469,"")</f>
        <v/>
      </c>
      <c r="K233" s="2" t="str">
        <f>IF(Paramétrage!EK469&lt;&gt;0,Paramétrage!EK469,"")</f>
        <v/>
      </c>
      <c r="L233" s="2" t="str">
        <f t="shared" si="82"/>
        <v/>
      </c>
      <c r="M233" s="2" t="str">
        <f t="shared" si="83"/>
        <v/>
      </c>
      <c r="N233" s="2" t="str">
        <f t="shared" si="84"/>
        <v/>
      </c>
      <c r="O233" s="2" t="str">
        <f>IF(Paramétrage!EJ469&lt;&gt;0,Paramétrage!EL469,"")</f>
        <v/>
      </c>
      <c r="P233" s="9">
        <v>21</v>
      </c>
      <c r="Q233" s="2"/>
      <c r="R233" s="2" t="str">
        <f t="shared" si="85"/>
        <v/>
      </c>
      <c r="S233" s="2"/>
      <c r="T233" s="2"/>
    </row>
    <row r="234" spans="1:20" x14ac:dyDescent="0.35">
      <c r="A234" s="451" t="str">
        <f t="shared" si="75"/>
        <v/>
      </c>
      <c r="B234" s="451" t="str">
        <f t="shared" si="76"/>
        <v/>
      </c>
      <c r="C234" s="451" t="str">
        <f t="shared" si="77"/>
        <v/>
      </c>
      <c r="D234" s="451" t="str">
        <f t="shared" si="78"/>
        <v/>
      </c>
      <c r="E234" s="451" t="str">
        <f t="shared" si="79"/>
        <v/>
      </c>
      <c r="F234" s="451" t="str">
        <f t="shared" si="80"/>
        <v/>
      </c>
      <c r="G234" s="199" t="str">
        <f>IF(Paramétrage!EJ470&lt;&gt;0,Paramétrage!EH470,"")</f>
        <v/>
      </c>
      <c r="H234" s="2" t="str">
        <f>IF(Paramétrage!EJ470&lt;&gt;0,Paramétrage!EI470,"")</f>
        <v/>
      </c>
      <c r="I234" s="2" t="str">
        <f t="shared" si="81"/>
        <v/>
      </c>
      <c r="J234" s="2" t="str">
        <f>IF(Paramétrage!EJ470&lt;&gt;0,Paramétrage!EJ470,"")</f>
        <v/>
      </c>
      <c r="K234" s="2" t="str">
        <f>IF(Paramétrage!EK470&lt;&gt;0,Paramétrage!EK470,"")</f>
        <v/>
      </c>
      <c r="L234" s="2" t="str">
        <f t="shared" si="82"/>
        <v/>
      </c>
      <c r="M234" s="2" t="str">
        <f t="shared" si="83"/>
        <v/>
      </c>
      <c r="N234" s="2" t="str">
        <f t="shared" si="84"/>
        <v/>
      </c>
      <c r="O234" s="2" t="str">
        <f>IF(Paramétrage!EJ470&lt;&gt;0,Paramétrage!EL470,"")</f>
        <v/>
      </c>
      <c r="P234" s="9">
        <v>22</v>
      </c>
      <c r="Q234" s="2"/>
      <c r="R234" s="2" t="str">
        <f t="shared" si="85"/>
        <v/>
      </c>
      <c r="S234" s="2"/>
      <c r="T234" s="2"/>
    </row>
    <row r="235" spans="1:20" x14ac:dyDescent="0.35">
      <c r="A235" s="451" t="str">
        <f t="shared" si="75"/>
        <v/>
      </c>
      <c r="B235" s="451" t="str">
        <f t="shared" si="76"/>
        <v/>
      </c>
      <c r="C235" s="451" t="str">
        <f t="shared" si="77"/>
        <v/>
      </c>
      <c r="D235" s="451" t="str">
        <f t="shared" si="78"/>
        <v/>
      </c>
      <c r="E235" s="451" t="str">
        <f t="shared" si="79"/>
        <v/>
      </c>
      <c r="F235" s="451" t="str">
        <f t="shared" si="80"/>
        <v/>
      </c>
      <c r="G235" s="199" t="str">
        <f>IF(Paramétrage!EJ471&lt;&gt;0,Paramétrage!EH471,"")</f>
        <v/>
      </c>
      <c r="H235" s="2" t="str">
        <f>IF(Paramétrage!EJ471&lt;&gt;0,Paramétrage!EI471,"")</f>
        <v/>
      </c>
      <c r="I235" s="2" t="str">
        <f t="shared" si="81"/>
        <v/>
      </c>
      <c r="J235" s="2" t="str">
        <f>IF(Paramétrage!EJ471&lt;&gt;0,Paramétrage!EJ471,"")</f>
        <v/>
      </c>
      <c r="K235" s="2" t="str">
        <f>IF(Paramétrage!EK471&lt;&gt;0,Paramétrage!EK471,"")</f>
        <v/>
      </c>
      <c r="L235" s="2" t="str">
        <f t="shared" si="82"/>
        <v/>
      </c>
      <c r="M235" s="2" t="str">
        <f t="shared" si="83"/>
        <v/>
      </c>
      <c r="N235" s="2" t="str">
        <f t="shared" si="84"/>
        <v/>
      </c>
      <c r="O235" s="2" t="str">
        <f>IF(Paramétrage!EJ471&lt;&gt;0,Paramétrage!EL471,"")</f>
        <v/>
      </c>
      <c r="P235" s="9">
        <v>23</v>
      </c>
      <c r="Q235" s="2"/>
      <c r="R235" s="2" t="str">
        <f t="shared" si="85"/>
        <v/>
      </c>
      <c r="S235" s="2"/>
      <c r="T235" s="2"/>
    </row>
    <row r="236" spans="1:20" x14ac:dyDescent="0.35">
      <c r="A236" s="451" t="str">
        <f t="shared" si="75"/>
        <v/>
      </c>
      <c r="B236" s="451" t="str">
        <f t="shared" si="76"/>
        <v/>
      </c>
      <c r="C236" s="451" t="str">
        <f t="shared" si="77"/>
        <v/>
      </c>
      <c r="D236" s="451" t="str">
        <f t="shared" si="78"/>
        <v/>
      </c>
      <c r="E236" s="451" t="str">
        <f t="shared" si="79"/>
        <v/>
      </c>
      <c r="F236" s="451" t="str">
        <f t="shared" si="80"/>
        <v/>
      </c>
      <c r="G236" s="199" t="str">
        <f>IF(Paramétrage!EJ472&lt;&gt;0,Paramétrage!EH472,"")</f>
        <v/>
      </c>
      <c r="H236" s="2" t="str">
        <f>IF(Paramétrage!EJ472&lt;&gt;0,Paramétrage!EI472,"")</f>
        <v/>
      </c>
      <c r="I236" s="2" t="str">
        <f t="shared" si="81"/>
        <v/>
      </c>
      <c r="J236" s="2" t="str">
        <f>IF(Paramétrage!EJ472&lt;&gt;0,Paramétrage!EJ472,"")</f>
        <v/>
      </c>
      <c r="K236" s="2" t="str">
        <f>IF(Paramétrage!EK472&lt;&gt;0,Paramétrage!EK472,"")</f>
        <v/>
      </c>
      <c r="L236" s="2" t="str">
        <f t="shared" si="82"/>
        <v/>
      </c>
      <c r="M236" s="2" t="str">
        <f t="shared" si="83"/>
        <v/>
      </c>
      <c r="N236" s="2" t="str">
        <f t="shared" si="84"/>
        <v/>
      </c>
      <c r="O236" s="2" t="str">
        <f>IF(Paramétrage!EJ472&lt;&gt;0,Paramétrage!EL472,"")</f>
        <v/>
      </c>
      <c r="P236" s="9">
        <v>24</v>
      </c>
      <c r="Q236" s="2"/>
      <c r="R236" s="2" t="str">
        <f t="shared" si="85"/>
        <v/>
      </c>
      <c r="S236" s="2"/>
      <c r="T236" s="2"/>
    </row>
    <row r="237" spans="1:20" x14ac:dyDescent="0.35">
      <c r="A237" s="451" t="str">
        <f t="shared" si="75"/>
        <v/>
      </c>
      <c r="B237" s="451" t="str">
        <f t="shared" si="76"/>
        <v/>
      </c>
      <c r="C237" s="451" t="str">
        <f t="shared" si="77"/>
        <v/>
      </c>
      <c r="D237" s="451" t="str">
        <f t="shared" si="78"/>
        <v/>
      </c>
      <c r="E237" s="451" t="str">
        <f t="shared" si="79"/>
        <v/>
      </c>
      <c r="F237" s="451" t="str">
        <f t="shared" si="80"/>
        <v/>
      </c>
      <c r="G237" s="199" t="str">
        <f>IF(Paramétrage!EJ473&lt;&gt;0,Paramétrage!EH473,"")</f>
        <v/>
      </c>
      <c r="H237" s="2" t="str">
        <f>IF(Paramétrage!EJ473&lt;&gt;0,Paramétrage!EI473,"")</f>
        <v/>
      </c>
      <c r="I237" s="2" t="str">
        <f t="shared" si="81"/>
        <v/>
      </c>
      <c r="J237" s="2" t="str">
        <f>IF(Paramétrage!EJ473&lt;&gt;0,Paramétrage!EJ473,"")</f>
        <v/>
      </c>
      <c r="K237" s="2" t="str">
        <f>IF(Paramétrage!EK473&lt;&gt;0,Paramétrage!EK473,"")</f>
        <v/>
      </c>
      <c r="L237" s="2" t="str">
        <f t="shared" si="82"/>
        <v/>
      </c>
      <c r="M237" s="2" t="str">
        <f t="shared" si="83"/>
        <v/>
      </c>
      <c r="N237" s="2" t="str">
        <f t="shared" si="84"/>
        <v/>
      </c>
      <c r="O237" s="2" t="str">
        <f>IF(Paramétrage!EJ473&lt;&gt;0,Paramétrage!EL473,"")</f>
        <v/>
      </c>
      <c r="P237" s="9">
        <v>25</v>
      </c>
      <c r="Q237" s="2"/>
      <c r="R237" s="2" t="str">
        <f t="shared" si="85"/>
        <v/>
      </c>
      <c r="S237" s="2"/>
      <c r="T237" s="2"/>
    </row>
    <row r="238" spans="1:20" x14ac:dyDescent="0.35">
      <c r="A238" s="451" t="str">
        <f t="shared" si="75"/>
        <v/>
      </c>
      <c r="B238" s="451" t="str">
        <f t="shared" si="76"/>
        <v/>
      </c>
      <c r="C238" s="451" t="str">
        <f t="shared" si="77"/>
        <v/>
      </c>
      <c r="D238" s="451" t="str">
        <f t="shared" si="78"/>
        <v/>
      </c>
      <c r="E238" s="451" t="str">
        <f t="shared" si="79"/>
        <v/>
      </c>
      <c r="F238" s="451" t="str">
        <f t="shared" si="80"/>
        <v/>
      </c>
      <c r="G238" s="199" t="str">
        <f>IF(Paramétrage!EJ474&lt;&gt;0,Paramétrage!EH474,"")</f>
        <v/>
      </c>
      <c r="H238" s="2" t="str">
        <f>IF(Paramétrage!EJ474&lt;&gt;0,Paramétrage!EI474,"")</f>
        <v/>
      </c>
      <c r="I238" s="2" t="str">
        <f t="shared" si="81"/>
        <v/>
      </c>
      <c r="J238" s="2" t="str">
        <f>IF(Paramétrage!EJ474&lt;&gt;0,Paramétrage!EJ474,"")</f>
        <v/>
      </c>
      <c r="K238" s="2" t="str">
        <f>IF(Paramétrage!EK474&lt;&gt;0,Paramétrage!EK474,"")</f>
        <v/>
      </c>
      <c r="L238" s="2" t="str">
        <f t="shared" si="82"/>
        <v/>
      </c>
      <c r="M238" s="2" t="str">
        <f t="shared" si="83"/>
        <v/>
      </c>
      <c r="N238" s="2" t="str">
        <f t="shared" si="84"/>
        <v/>
      </c>
      <c r="O238" s="2" t="str">
        <f>IF(Paramétrage!EJ474&lt;&gt;0,Paramétrage!EL474,"")</f>
        <v/>
      </c>
      <c r="P238" s="9">
        <v>26</v>
      </c>
      <c r="Q238" s="2"/>
      <c r="R238" s="2" t="str">
        <f t="shared" si="85"/>
        <v/>
      </c>
      <c r="S238" s="2"/>
      <c r="T238" s="2"/>
    </row>
    <row r="239" spans="1:20" x14ac:dyDescent="0.35">
      <c r="A239" s="451" t="str">
        <f t="shared" si="75"/>
        <v/>
      </c>
      <c r="B239" s="451" t="str">
        <f t="shared" si="76"/>
        <v/>
      </c>
      <c r="C239" s="451" t="str">
        <f t="shared" si="77"/>
        <v/>
      </c>
      <c r="D239" s="451" t="str">
        <f t="shared" si="78"/>
        <v/>
      </c>
      <c r="E239" s="451" t="str">
        <f t="shared" si="79"/>
        <v/>
      </c>
      <c r="F239" s="451" t="str">
        <f t="shared" si="80"/>
        <v/>
      </c>
      <c r="G239" s="199" t="str">
        <f>IF(Paramétrage!EJ475&lt;&gt;0,Paramétrage!EH475,"")</f>
        <v/>
      </c>
      <c r="H239" s="2" t="str">
        <f>IF(Paramétrage!EJ475&lt;&gt;0,Paramétrage!EI475,"")</f>
        <v/>
      </c>
      <c r="I239" s="2" t="str">
        <f t="shared" si="81"/>
        <v/>
      </c>
      <c r="J239" s="2" t="str">
        <f>IF(Paramétrage!EJ475&lt;&gt;0,Paramétrage!EJ475,"")</f>
        <v/>
      </c>
      <c r="K239" s="2" t="str">
        <f>IF(Paramétrage!EK475&lt;&gt;0,Paramétrage!EK475,"")</f>
        <v/>
      </c>
      <c r="L239" s="2" t="str">
        <f t="shared" si="82"/>
        <v/>
      </c>
      <c r="M239" s="2" t="str">
        <f t="shared" si="83"/>
        <v/>
      </c>
      <c r="N239" s="2" t="str">
        <f t="shared" si="84"/>
        <v/>
      </c>
      <c r="O239" s="2" t="str">
        <f>IF(Paramétrage!EJ475&lt;&gt;0,Paramétrage!EL475,"")</f>
        <v/>
      </c>
      <c r="P239" s="9">
        <v>27</v>
      </c>
      <c r="Q239" s="2"/>
      <c r="R239" s="2" t="str">
        <f t="shared" si="85"/>
        <v/>
      </c>
      <c r="S239" s="2"/>
      <c r="T239" s="2"/>
    </row>
    <row r="240" spans="1:20" x14ac:dyDescent="0.35">
      <c r="A240" s="451" t="str">
        <f t="shared" si="75"/>
        <v/>
      </c>
      <c r="B240" s="451" t="str">
        <f t="shared" si="76"/>
        <v/>
      </c>
      <c r="C240" s="451" t="str">
        <f t="shared" si="77"/>
        <v/>
      </c>
      <c r="D240" s="451" t="str">
        <f t="shared" si="78"/>
        <v/>
      </c>
      <c r="E240" s="451" t="str">
        <f t="shared" si="79"/>
        <v/>
      </c>
      <c r="F240" s="451" t="str">
        <f t="shared" si="80"/>
        <v/>
      </c>
      <c r="G240" s="199" t="str">
        <f>IF(Paramétrage!EJ476&lt;&gt;0,Paramétrage!EH476,"")</f>
        <v/>
      </c>
      <c r="H240" s="2" t="str">
        <f>IF(Paramétrage!EJ476&lt;&gt;0,Paramétrage!EI476,"")</f>
        <v/>
      </c>
      <c r="I240" s="2" t="str">
        <f t="shared" si="81"/>
        <v/>
      </c>
      <c r="J240" s="2" t="str">
        <f>IF(Paramétrage!EJ476&lt;&gt;0,Paramétrage!EJ476,"")</f>
        <v/>
      </c>
      <c r="K240" s="2" t="str">
        <f>IF(Paramétrage!EK476&lt;&gt;0,Paramétrage!EK476,"")</f>
        <v/>
      </c>
      <c r="L240" s="2" t="str">
        <f t="shared" si="82"/>
        <v/>
      </c>
      <c r="M240" s="2" t="str">
        <f t="shared" si="83"/>
        <v/>
      </c>
      <c r="N240" s="2" t="str">
        <f t="shared" si="84"/>
        <v/>
      </c>
      <c r="O240" s="2" t="str">
        <f>IF(Paramétrage!EJ476&lt;&gt;0,Paramétrage!EL476,"")</f>
        <v/>
      </c>
      <c r="P240" s="9">
        <v>28</v>
      </c>
      <c r="Q240" s="2"/>
      <c r="R240" s="2" t="str">
        <f t="shared" si="85"/>
        <v/>
      </c>
      <c r="S240" s="2"/>
      <c r="T240" s="2"/>
    </row>
  </sheetData>
  <pageMargins left="0.7" right="0.7" top="0.75" bottom="0.75" header="0.3" footer="0.3"/>
  <customProperties>
    <customPr name="LastActiv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FFFF00"/>
  </sheetPr>
  <dimension ref="A1:AK210"/>
  <sheetViews>
    <sheetView topLeftCell="H38" workbookViewId="0">
      <selection activeCell="H63" sqref="A63:XFD63"/>
    </sheetView>
  </sheetViews>
  <sheetFormatPr baseColWidth="10" defaultRowHeight="14.5" x14ac:dyDescent="0.35"/>
  <cols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20" s="469" customFormat="1" x14ac:dyDescent="0.35">
      <c r="G1" s="469" t="s">
        <v>561</v>
      </c>
      <c r="P1" s="472"/>
    </row>
    <row r="2" spans="1:20" ht="87" x14ac:dyDescent="0.35">
      <c r="A2" s="23" t="s">
        <v>353</v>
      </c>
      <c r="B2" s="28" t="s">
        <v>411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336</v>
      </c>
      <c r="M2" s="106" t="s">
        <v>164</v>
      </c>
      <c r="N2" s="106" t="s">
        <v>108</v>
      </c>
      <c r="O2" s="106" t="s">
        <v>107</v>
      </c>
      <c r="P2" s="259" t="s">
        <v>168</v>
      </c>
      <c r="Q2" s="107">
        <f>Paramétrage!D3</f>
        <v>0</v>
      </c>
      <c r="R2" s="22" t="s">
        <v>337</v>
      </c>
      <c r="S2" s="184" t="s">
        <v>339</v>
      </c>
      <c r="T2" s="184" t="s">
        <v>340</v>
      </c>
    </row>
    <row r="3" spans="1:20" x14ac:dyDescent="0.35">
      <c r="A3" s="77" t="str">
        <f>IF(J3&lt;&gt;"",I3,"")</f>
        <v/>
      </c>
      <c r="B3" s="77" t="str">
        <f>IF(J3&lt;&gt;"",1,"")</f>
        <v/>
      </c>
      <c r="C3" s="77" t="str">
        <f>IF(J3&lt;&gt;"",L3,"")</f>
        <v/>
      </c>
      <c r="D3" s="77" t="str">
        <f>IF(J3&lt;&gt;"",R3,"")</f>
        <v/>
      </c>
      <c r="E3" s="77" t="str">
        <f>IF(J3&lt;&gt;"",M3/R3,"")</f>
        <v/>
      </c>
      <c r="F3" s="77" t="str">
        <f>IF(J3&lt;&gt;"",N3/R3,"")</f>
        <v/>
      </c>
      <c r="G3" s="199" t="str">
        <f>IF(Paramétrage!S448&lt;&gt;0,Paramétrage!Q448,"")</f>
        <v/>
      </c>
      <c r="H3" s="2" t="str">
        <f>IF(Paramétrage!S448&lt;&gt;0,Paramétrage!R448,"")</f>
        <v/>
      </c>
      <c r="I3" s="2" t="str">
        <f>IF(J3&lt;&gt;"",DATEDIF($Q$2,G3,"d")*1440+H3*60,"")</f>
        <v/>
      </c>
      <c r="J3" s="2" t="str">
        <f>IF(Paramétrage!S448&lt;&gt;0,Paramétrage!S448,"")</f>
        <v/>
      </c>
      <c r="K3" s="2" t="str">
        <f>IF(Paramétrage!S448&lt;&gt;0,Paramétrage!T448,"")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IF(J3&lt;&gt;"",Paramétrage!U448,"")</f>
        <v/>
      </c>
      <c r="P3" s="258">
        <f>IF(Paramétrage!L448&lt;&gt;0,I3,0)</f>
        <v>0</v>
      </c>
      <c r="Q3" s="6"/>
      <c r="R3" t="str">
        <f>IF(J3&lt;&gt;"",ROUNDUP((J3/L3)/(MIN(S$3,T$3)),0),"")</f>
        <v/>
      </c>
      <c r="S3" s="177">
        <f>MIN(Paramétrage!E360,Paramétrage!E367,Paramétrage!E372,Paramétrage!E375)</f>
        <v>371.2</v>
      </c>
      <c r="T3">
        <f>Paramétrage!D$278/24*(2/9)</f>
        <v>266.44316730523633</v>
      </c>
    </row>
    <row r="4" spans="1:20" x14ac:dyDescent="0.35">
      <c r="A4" s="77" t="str">
        <f t="shared" ref="A4:A29" si="0">IF(J4&lt;&gt;"",I4,"")</f>
        <v/>
      </c>
      <c r="B4" s="77" t="str">
        <f t="shared" ref="B4:B29" si="1">IF(J4&lt;&gt;"",1,"")</f>
        <v/>
      </c>
      <c r="C4" s="77" t="str">
        <f t="shared" ref="C4:C29" si="2">IF(J4&lt;&gt;"",L4,"")</f>
        <v/>
      </c>
      <c r="D4" s="77" t="str">
        <f t="shared" ref="D4:D29" si="3">IF(J4&lt;&gt;"",R4,"")</f>
        <v/>
      </c>
      <c r="E4" s="77" t="str">
        <f t="shared" ref="E4:E29" si="4">IF(J4&lt;&gt;"",M4/R4,"")</f>
        <v/>
      </c>
      <c r="F4" s="77" t="str">
        <f t="shared" ref="F4:F29" si="5">IF(J4&lt;&gt;"",N4/R4,"")</f>
        <v/>
      </c>
      <c r="G4" s="199" t="str">
        <f>IF(Paramétrage!S449&lt;&gt;0,Paramétrage!Q449,"")</f>
        <v/>
      </c>
      <c r="H4" s="2" t="str">
        <f>IF(Paramétrage!S449&lt;&gt;0,Paramétrage!R449,"")</f>
        <v/>
      </c>
      <c r="I4" s="2" t="str">
        <f t="shared" ref="I4:I29" si="6">IF(J4&lt;&gt;"",DATEDIF($Q$2,G4,"d")*1440+H4*60,"")</f>
        <v/>
      </c>
      <c r="J4" s="2" t="str">
        <f>IF(Paramétrage!S449&lt;&gt;0,Paramétrage!S449,"")</f>
        <v/>
      </c>
      <c r="K4" s="2" t="str">
        <f>IF(Paramétrage!S449&lt;&gt;0,Paramétrage!T449,"")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IF(J4&lt;&gt;"",Paramétrage!U449,"")</f>
        <v/>
      </c>
      <c r="P4" s="258">
        <f>IF(Paramétrage!L449&lt;&gt;0,I4-I3,0)</f>
        <v>0</v>
      </c>
      <c r="R4" t="str">
        <f t="shared" ref="R4:R29" si="10">IF(J4&lt;&gt;"",ROUNDUP((J4/L4)/(MIN(S$3,T$3)),0),"")</f>
        <v/>
      </c>
    </row>
    <row r="5" spans="1:20" x14ac:dyDescent="0.35">
      <c r="A5" s="77" t="str">
        <f t="shared" si="0"/>
        <v/>
      </c>
      <c r="B5" s="77" t="str">
        <f t="shared" si="1"/>
        <v/>
      </c>
      <c r="C5" s="77" t="str">
        <f t="shared" si="2"/>
        <v/>
      </c>
      <c r="D5" s="77" t="str">
        <f t="shared" si="3"/>
        <v/>
      </c>
      <c r="E5" s="77" t="str">
        <f t="shared" si="4"/>
        <v/>
      </c>
      <c r="F5" s="77" t="str">
        <f t="shared" si="5"/>
        <v/>
      </c>
      <c r="G5" s="199" t="str">
        <f>IF(Paramétrage!S450&lt;&gt;0,Paramétrage!Q450,"")</f>
        <v/>
      </c>
      <c r="H5" s="2" t="str">
        <f>IF(Paramétrage!S450&lt;&gt;0,Paramétrage!R450,"")</f>
        <v/>
      </c>
      <c r="I5" s="2" t="str">
        <f t="shared" si="6"/>
        <v/>
      </c>
      <c r="J5" s="2" t="str">
        <f>IF(Paramétrage!S450&lt;&gt;0,Paramétrage!S450,"")</f>
        <v/>
      </c>
      <c r="K5" s="2" t="str">
        <f>IF(Paramétrage!S450&lt;&gt;0,Paramétrage!T450,"")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IF(J5&lt;&gt;"",Paramétrage!U450,"")</f>
        <v/>
      </c>
      <c r="P5" s="258">
        <f>IF(Paramétrage!L450&lt;&gt;0,I5-I4,0)</f>
        <v>0</v>
      </c>
      <c r="R5" t="str">
        <f t="shared" si="10"/>
        <v/>
      </c>
    </row>
    <row r="6" spans="1:20" x14ac:dyDescent="0.35">
      <c r="A6" s="77" t="str">
        <f t="shared" si="0"/>
        <v/>
      </c>
      <c r="B6" s="77" t="str">
        <f t="shared" si="1"/>
        <v/>
      </c>
      <c r="C6" s="77" t="str">
        <f t="shared" si="2"/>
        <v/>
      </c>
      <c r="D6" s="77" t="str">
        <f t="shared" si="3"/>
        <v/>
      </c>
      <c r="E6" s="77" t="str">
        <f t="shared" si="4"/>
        <v/>
      </c>
      <c r="F6" s="77" t="str">
        <f t="shared" si="5"/>
        <v/>
      </c>
      <c r="G6" s="199" t="str">
        <f>IF(Paramétrage!S451&lt;&gt;0,Paramétrage!Q451,"")</f>
        <v/>
      </c>
      <c r="H6" s="2" t="str">
        <f>IF(Paramétrage!S451&lt;&gt;0,Paramétrage!R451,"")</f>
        <v/>
      </c>
      <c r="I6" s="2" t="str">
        <f t="shared" si="6"/>
        <v/>
      </c>
      <c r="J6" s="2" t="str">
        <f>IF(Paramétrage!S451&lt;&gt;0,Paramétrage!S451,"")</f>
        <v/>
      </c>
      <c r="K6" s="2" t="str">
        <f>IF(Paramétrage!S451&lt;&gt;0,Paramétrage!T451,"")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IF(J6&lt;&gt;"",Paramétrage!U451,"")</f>
        <v/>
      </c>
      <c r="P6" s="258">
        <f>IF(Paramétrage!L451&lt;&gt;0,I6-I5,0)</f>
        <v>0</v>
      </c>
      <c r="R6" t="str">
        <f t="shared" si="10"/>
        <v/>
      </c>
    </row>
    <row r="7" spans="1:20" x14ac:dyDescent="0.35">
      <c r="A7" s="77" t="str">
        <f t="shared" si="0"/>
        <v/>
      </c>
      <c r="B7" s="77" t="str">
        <f t="shared" si="1"/>
        <v/>
      </c>
      <c r="C7" s="77" t="str">
        <f t="shared" si="2"/>
        <v/>
      </c>
      <c r="D7" s="77" t="str">
        <f t="shared" si="3"/>
        <v/>
      </c>
      <c r="E7" s="77" t="str">
        <f t="shared" si="4"/>
        <v/>
      </c>
      <c r="F7" s="77" t="str">
        <f t="shared" si="5"/>
        <v/>
      </c>
      <c r="G7" s="199" t="str">
        <f>IF(Paramétrage!S452&lt;&gt;0,Paramétrage!Q452,"")</f>
        <v/>
      </c>
      <c r="H7" s="2" t="str">
        <f>IF(Paramétrage!S452&lt;&gt;0,Paramétrage!R452,"")</f>
        <v/>
      </c>
      <c r="I7" s="2" t="str">
        <f t="shared" si="6"/>
        <v/>
      </c>
      <c r="J7" s="2" t="str">
        <f>IF(Paramétrage!S452&lt;&gt;0,Paramétrage!S452,"")</f>
        <v/>
      </c>
      <c r="K7" s="2" t="str">
        <f>IF(Paramétrage!S452&lt;&gt;0,Paramétrage!T452,"")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IF(J7&lt;&gt;"",Paramétrage!U452,"")</f>
        <v/>
      </c>
      <c r="P7" s="258">
        <f>IF(Paramétrage!L452&lt;&gt;0,I7-I6,0)</f>
        <v>0</v>
      </c>
      <c r="R7" t="str">
        <f t="shared" si="10"/>
        <v/>
      </c>
    </row>
    <row r="8" spans="1:20" x14ac:dyDescent="0.35">
      <c r="A8" s="77" t="str">
        <f t="shared" si="0"/>
        <v/>
      </c>
      <c r="B8" s="77" t="str">
        <f t="shared" si="1"/>
        <v/>
      </c>
      <c r="C8" s="77" t="str">
        <f t="shared" si="2"/>
        <v/>
      </c>
      <c r="D8" s="77" t="str">
        <f t="shared" si="3"/>
        <v/>
      </c>
      <c r="E8" s="77" t="str">
        <f t="shared" si="4"/>
        <v/>
      </c>
      <c r="F8" s="77" t="str">
        <f t="shared" si="5"/>
        <v/>
      </c>
      <c r="G8" s="199" t="str">
        <f>IF(Paramétrage!S453&lt;&gt;0,Paramétrage!Q453,"")</f>
        <v/>
      </c>
      <c r="H8" s="2" t="str">
        <f>IF(Paramétrage!S453&lt;&gt;0,Paramétrage!R453,"")</f>
        <v/>
      </c>
      <c r="I8" s="2" t="str">
        <f t="shared" si="6"/>
        <v/>
      </c>
      <c r="J8" s="2" t="str">
        <f>IF(Paramétrage!S453&lt;&gt;0,Paramétrage!S453,"")</f>
        <v/>
      </c>
      <c r="K8" s="2" t="str">
        <f>IF(Paramétrage!S453&lt;&gt;0,Paramétrage!T453,"")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IF(J8&lt;&gt;"",Paramétrage!U453,"")</f>
        <v/>
      </c>
      <c r="P8" s="258">
        <f>IF(Paramétrage!L453&lt;&gt;0,I8-I7,0)</f>
        <v>0</v>
      </c>
      <c r="R8" t="str">
        <f t="shared" si="10"/>
        <v/>
      </c>
    </row>
    <row r="9" spans="1:20" x14ac:dyDescent="0.35">
      <c r="A9" s="77" t="str">
        <f t="shared" si="0"/>
        <v/>
      </c>
      <c r="B9" s="77" t="str">
        <f t="shared" si="1"/>
        <v/>
      </c>
      <c r="C9" s="77" t="str">
        <f t="shared" si="2"/>
        <v/>
      </c>
      <c r="D9" s="77" t="str">
        <f t="shared" si="3"/>
        <v/>
      </c>
      <c r="E9" s="77" t="str">
        <f t="shared" si="4"/>
        <v/>
      </c>
      <c r="F9" s="77" t="str">
        <f t="shared" si="5"/>
        <v/>
      </c>
      <c r="G9" s="199" t="str">
        <f>IF(Paramétrage!S454&lt;&gt;0,Paramétrage!Q454,"")</f>
        <v/>
      </c>
      <c r="H9" s="2" t="str">
        <f>IF(Paramétrage!S454&lt;&gt;0,Paramétrage!R454,"")</f>
        <v/>
      </c>
      <c r="I9" s="2" t="str">
        <f t="shared" si="6"/>
        <v/>
      </c>
      <c r="J9" s="2" t="str">
        <f>IF(Paramétrage!S454&lt;&gt;0,Paramétrage!S454,"")</f>
        <v/>
      </c>
      <c r="K9" s="2" t="str">
        <f>IF(Paramétrage!S454&lt;&gt;0,Paramétrage!T454,"")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IF(J9&lt;&gt;"",Paramétrage!U454,"")</f>
        <v/>
      </c>
      <c r="P9" s="258">
        <f>IF(Paramétrage!L454&lt;&gt;0,I9-I8,0)</f>
        <v>0</v>
      </c>
      <c r="R9" t="str">
        <f t="shared" si="10"/>
        <v/>
      </c>
    </row>
    <row r="10" spans="1:20" x14ac:dyDescent="0.35">
      <c r="A10" s="77" t="str">
        <f t="shared" si="0"/>
        <v/>
      </c>
      <c r="B10" s="77" t="str">
        <f t="shared" si="1"/>
        <v/>
      </c>
      <c r="C10" s="77" t="str">
        <f t="shared" si="2"/>
        <v/>
      </c>
      <c r="D10" s="77" t="str">
        <f t="shared" si="3"/>
        <v/>
      </c>
      <c r="E10" s="77" t="str">
        <f t="shared" si="4"/>
        <v/>
      </c>
      <c r="F10" s="77" t="str">
        <f t="shared" si="5"/>
        <v/>
      </c>
      <c r="G10" s="199" t="str">
        <f>IF(Paramétrage!S455&lt;&gt;0,Paramétrage!Q455,"")</f>
        <v/>
      </c>
      <c r="H10" s="2" t="str">
        <f>IF(Paramétrage!S455&lt;&gt;0,Paramétrage!R455,"")</f>
        <v/>
      </c>
      <c r="I10" s="2" t="str">
        <f t="shared" si="6"/>
        <v/>
      </c>
      <c r="J10" s="2" t="str">
        <f>IF(Paramétrage!S455&lt;&gt;0,Paramétrage!S455,"")</f>
        <v/>
      </c>
      <c r="K10" s="2" t="str">
        <f>IF(Paramétrage!S455&lt;&gt;0,Paramétrage!T455,"")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IF(J10&lt;&gt;"",Paramétrage!U455,"")</f>
        <v/>
      </c>
      <c r="P10" s="258">
        <f>IF(Paramétrage!L455&lt;&gt;0,I10-I9,0)</f>
        <v>0</v>
      </c>
      <c r="R10" t="str">
        <f t="shared" si="10"/>
        <v/>
      </c>
    </row>
    <row r="11" spans="1:20" x14ac:dyDescent="0.35">
      <c r="A11" s="77" t="str">
        <f t="shared" si="0"/>
        <v/>
      </c>
      <c r="B11" s="77" t="str">
        <f t="shared" si="1"/>
        <v/>
      </c>
      <c r="C11" s="77" t="str">
        <f t="shared" si="2"/>
        <v/>
      </c>
      <c r="D11" s="77" t="str">
        <f t="shared" si="3"/>
        <v/>
      </c>
      <c r="E11" s="77" t="str">
        <f t="shared" si="4"/>
        <v/>
      </c>
      <c r="F11" s="77" t="str">
        <f t="shared" si="5"/>
        <v/>
      </c>
      <c r="G11" s="199" t="str">
        <f>IF(Paramétrage!S456&lt;&gt;0,Paramétrage!Q456,"")</f>
        <v/>
      </c>
      <c r="H11" s="2" t="str">
        <f>IF(Paramétrage!S456&lt;&gt;0,Paramétrage!R456,"")</f>
        <v/>
      </c>
      <c r="I11" s="2" t="str">
        <f t="shared" si="6"/>
        <v/>
      </c>
      <c r="J11" s="2" t="str">
        <f>IF(Paramétrage!S456&lt;&gt;0,Paramétrage!S456,"")</f>
        <v/>
      </c>
      <c r="K11" s="2" t="str">
        <f>IF(Paramétrage!S456&lt;&gt;0,Paramétrage!T456,"")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IF(J11&lt;&gt;"",Paramétrage!U456,"")</f>
        <v/>
      </c>
      <c r="P11" s="258">
        <f>IF(Paramétrage!L456&lt;&gt;0,I11-I10,0)</f>
        <v>0</v>
      </c>
      <c r="R11" t="str">
        <f t="shared" si="10"/>
        <v/>
      </c>
    </row>
    <row r="12" spans="1:20" x14ac:dyDescent="0.35">
      <c r="A12" s="77" t="str">
        <f t="shared" si="0"/>
        <v/>
      </c>
      <c r="B12" s="77" t="str">
        <f t="shared" si="1"/>
        <v/>
      </c>
      <c r="C12" s="77" t="str">
        <f t="shared" si="2"/>
        <v/>
      </c>
      <c r="D12" s="77" t="str">
        <f t="shared" si="3"/>
        <v/>
      </c>
      <c r="E12" s="77" t="str">
        <f t="shared" si="4"/>
        <v/>
      </c>
      <c r="F12" s="77" t="str">
        <f t="shared" si="5"/>
        <v/>
      </c>
      <c r="G12" s="199" t="str">
        <f>IF(Paramétrage!S457&lt;&gt;0,Paramétrage!Q457,"")</f>
        <v/>
      </c>
      <c r="H12" s="2" t="str">
        <f>IF(Paramétrage!S457&lt;&gt;0,Paramétrage!R457,"")</f>
        <v/>
      </c>
      <c r="I12" s="2" t="str">
        <f t="shared" si="6"/>
        <v/>
      </c>
      <c r="J12" s="2" t="str">
        <f>IF(Paramétrage!S457&lt;&gt;0,Paramétrage!S457,"")</f>
        <v/>
      </c>
      <c r="K12" s="2" t="str">
        <f>IF(Paramétrage!S457&lt;&gt;0,Paramétrage!T457,"")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IF(J12&lt;&gt;"",Paramétrage!U457,"")</f>
        <v/>
      </c>
      <c r="P12" s="258">
        <f>IF(Paramétrage!L457&lt;&gt;0,I12-I11,0)</f>
        <v>0</v>
      </c>
      <c r="R12" t="str">
        <f t="shared" si="10"/>
        <v/>
      </c>
    </row>
    <row r="13" spans="1:20" x14ac:dyDescent="0.35">
      <c r="A13" s="77" t="str">
        <f t="shared" si="0"/>
        <v/>
      </c>
      <c r="B13" s="77" t="str">
        <f t="shared" si="1"/>
        <v/>
      </c>
      <c r="C13" s="77" t="str">
        <f t="shared" si="2"/>
        <v/>
      </c>
      <c r="D13" s="77" t="str">
        <f t="shared" si="3"/>
        <v/>
      </c>
      <c r="E13" s="77" t="str">
        <f t="shared" si="4"/>
        <v/>
      </c>
      <c r="F13" s="77" t="str">
        <f t="shared" si="5"/>
        <v/>
      </c>
      <c r="G13" s="199" t="str">
        <f>IF(Paramétrage!S458&lt;&gt;0,Paramétrage!Q458,"")</f>
        <v/>
      </c>
      <c r="H13" s="2" t="str">
        <f>IF(Paramétrage!S458&lt;&gt;0,Paramétrage!R458,"")</f>
        <v/>
      </c>
      <c r="I13" s="2" t="str">
        <f t="shared" si="6"/>
        <v/>
      </c>
      <c r="J13" s="2" t="str">
        <f>IF(Paramétrage!S458&lt;&gt;0,Paramétrage!S458,"")</f>
        <v/>
      </c>
      <c r="K13" s="2" t="str">
        <f>IF(Paramétrage!S458&lt;&gt;0,Paramétrage!T458,"")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IF(J13&lt;&gt;"",Paramétrage!U458,"")</f>
        <v/>
      </c>
      <c r="P13" s="258">
        <f>IF(Paramétrage!L458&lt;&gt;0,I13-I12,0)</f>
        <v>0</v>
      </c>
      <c r="R13" t="str">
        <f t="shared" si="10"/>
        <v/>
      </c>
    </row>
    <row r="14" spans="1:20" x14ac:dyDescent="0.35">
      <c r="A14" s="77" t="str">
        <f t="shared" si="0"/>
        <v/>
      </c>
      <c r="B14" s="77" t="str">
        <f t="shared" si="1"/>
        <v/>
      </c>
      <c r="C14" s="77" t="str">
        <f t="shared" si="2"/>
        <v/>
      </c>
      <c r="D14" s="77" t="str">
        <f t="shared" si="3"/>
        <v/>
      </c>
      <c r="E14" s="77" t="str">
        <f t="shared" si="4"/>
        <v/>
      </c>
      <c r="F14" s="77" t="str">
        <f t="shared" si="5"/>
        <v/>
      </c>
      <c r="G14" s="199" t="str">
        <f>IF(Paramétrage!S459&lt;&gt;0,Paramétrage!Q459,"")</f>
        <v/>
      </c>
      <c r="H14" s="2" t="str">
        <f>IF(Paramétrage!S459&lt;&gt;0,Paramétrage!R459,"")</f>
        <v/>
      </c>
      <c r="I14" s="2" t="str">
        <f t="shared" si="6"/>
        <v/>
      </c>
      <c r="J14" s="2" t="str">
        <f>IF(Paramétrage!S459&lt;&gt;0,Paramétrage!S459,"")</f>
        <v/>
      </c>
      <c r="K14" s="2" t="str">
        <f>IF(Paramétrage!S459&lt;&gt;0,Paramétrage!T459,"")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IF(J14&lt;&gt;"",Paramétrage!U459,"")</f>
        <v/>
      </c>
      <c r="P14" s="258">
        <f>IF(Paramétrage!L459&lt;&gt;0,I14-I13,0)</f>
        <v>0</v>
      </c>
      <c r="R14" t="str">
        <f t="shared" si="10"/>
        <v/>
      </c>
    </row>
    <row r="15" spans="1:20" x14ac:dyDescent="0.35">
      <c r="A15" s="77" t="str">
        <f t="shared" si="0"/>
        <v/>
      </c>
      <c r="B15" s="77" t="str">
        <f t="shared" si="1"/>
        <v/>
      </c>
      <c r="C15" s="77" t="str">
        <f t="shared" si="2"/>
        <v/>
      </c>
      <c r="D15" s="77" t="str">
        <f t="shared" si="3"/>
        <v/>
      </c>
      <c r="E15" s="77" t="str">
        <f t="shared" si="4"/>
        <v/>
      </c>
      <c r="F15" s="77" t="str">
        <f t="shared" si="5"/>
        <v/>
      </c>
      <c r="G15" s="199" t="str">
        <f>IF(Paramétrage!S460&lt;&gt;0,Paramétrage!Q460,"")</f>
        <v/>
      </c>
      <c r="H15" s="2" t="str">
        <f>IF(Paramétrage!S460&lt;&gt;0,Paramétrage!R460,"")</f>
        <v/>
      </c>
      <c r="I15" s="2" t="str">
        <f t="shared" si="6"/>
        <v/>
      </c>
      <c r="J15" s="2" t="str">
        <f>IF(Paramétrage!S460&lt;&gt;0,Paramétrage!S460,"")</f>
        <v/>
      </c>
      <c r="K15" s="2" t="str">
        <f>IF(Paramétrage!S460&lt;&gt;0,Paramétrage!T460,"")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IF(J15&lt;&gt;"",Paramétrage!U460,"")</f>
        <v/>
      </c>
      <c r="P15" s="258">
        <f>IF(Paramétrage!L460&lt;&gt;0,I15-I14,0)</f>
        <v>0</v>
      </c>
      <c r="R15" t="str">
        <f t="shared" si="10"/>
        <v/>
      </c>
    </row>
    <row r="16" spans="1:20" x14ac:dyDescent="0.35">
      <c r="A16" s="77" t="str">
        <f t="shared" si="0"/>
        <v/>
      </c>
      <c r="B16" s="77" t="str">
        <f t="shared" si="1"/>
        <v/>
      </c>
      <c r="C16" s="77" t="str">
        <f t="shared" si="2"/>
        <v/>
      </c>
      <c r="D16" s="77" t="str">
        <f t="shared" si="3"/>
        <v/>
      </c>
      <c r="E16" s="77" t="str">
        <f t="shared" si="4"/>
        <v/>
      </c>
      <c r="F16" s="77" t="str">
        <f t="shared" si="5"/>
        <v/>
      </c>
      <c r="G16" s="199" t="str">
        <f>IF(Paramétrage!S461&lt;&gt;0,Paramétrage!Q461,"")</f>
        <v/>
      </c>
      <c r="H16" s="2" t="str">
        <f>IF(Paramétrage!S461&lt;&gt;0,Paramétrage!R461,"")</f>
        <v/>
      </c>
      <c r="I16" s="2" t="str">
        <f t="shared" si="6"/>
        <v/>
      </c>
      <c r="J16" s="2" t="str">
        <f>IF(Paramétrage!S461&lt;&gt;0,Paramétrage!S461,"")</f>
        <v/>
      </c>
      <c r="K16" s="2" t="str">
        <f>IF(Paramétrage!S461&lt;&gt;0,Paramétrage!T461,"")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IF(J16&lt;&gt;"",Paramétrage!U461,"")</f>
        <v/>
      </c>
      <c r="P16" s="258">
        <f>IF(Paramétrage!L461&lt;&gt;0,I16-I15,0)</f>
        <v>0</v>
      </c>
      <c r="R16" t="str">
        <f t="shared" si="10"/>
        <v/>
      </c>
    </row>
    <row r="17" spans="1:20" x14ac:dyDescent="0.35">
      <c r="A17" s="77" t="str">
        <f t="shared" si="0"/>
        <v/>
      </c>
      <c r="B17" s="77" t="str">
        <f t="shared" si="1"/>
        <v/>
      </c>
      <c r="C17" s="77" t="str">
        <f t="shared" si="2"/>
        <v/>
      </c>
      <c r="D17" s="77" t="str">
        <f t="shared" si="3"/>
        <v/>
      </c>
      <c r="E17" s="77" t="str">
        <f t="shared" si="4"/>
        <v/>
      </c>
      <c r="F17" s="77" t="str">
        <f t="shared" si="5"/>
        <v/>
      </c>
      <c r="G17" s="199" t="str">
        <f>IF(Paramétrage!S462&lt;&gt;0,Paramétrage!Q462,"")</f>
        <v/>
      </c>
      <c r="H17" s="2" t="str">
        <f>IF(Paramétrage!S462&lt;&gt;0,Paramétrage!R462,"")</f>
        <v/>
      </c>
      <c r="I17" s="2" t="str">
        <f t="shared" si="6"/>
        <v/>
      </c>
      <c r="J17" s="2" t="str">
        <f>IF(Paramétrage!S462&lt;&gt;0,Paramétrage!S462,"")</f>
        <v/>
      </c>
      <c r="K17" s="2" t="str">
        <f>IF(Paramétrage!S462&lt;&gt;0,Paramétrage!T462,"")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IF(J17&lt;&gt;"",Paramétrage!U462,"")</f>
        <v/>
      </c>
      <c r="P17" s="258">
        <f>IF(Paramétrage!L462&lt;&gt;0,I17-I16,0)</f>
        <v>0</v>
      </c>
      <c r="R17" t="str">
        <f t="shared" si="10"/>
        <v/>
      </c>
    </row>
    <row r="18" spans="1:20" x14ac:dyDescent="0.35">
      <c r="A18" s="77" t="str">
        <f t="shared" si="0"/>
        <v/>
      </c>
      <c r="B18" s="77" t="str">
        <f t="shared" si="1"/>
        <v/>
      </c>
      <c r="C18" s="77" t="str">
        <f t="shared" si="2"/>
        <v/>
      </c>
      <c r="D18" s="77" t="str">
        <f t="shared" si="3"/>
        <v/>
      </c>
      <c r="E18" s="77" t="str">
        <f t="shared" si="4"/>
        <v/>
      </c>
      <c r="F18" s="77" t="str">
        <f t="shared" si="5"/>
        <v/>
      </c>
      <c r="G18" s="199" t="str">
        <f>IF(Paramétrage!S463&lt;&gt;0,Paramétrage!Q463,"")</f>
        <v/>
      </c>
      <c r="H18" s="2" t="str">
        <f>IF(Paramétrage!S463&lt;&gt;0,Paramétrage!R463,"")</f>
        <v/>
      </c>
      <c r="I18" s="2" t="str">
        <f t="shared" si="6"/>
        <v/>
      </c>
      <c r="J18" s="2" t="str">
        <f>IF(Paramétrage!S463&lt;&gt;0,Paramétrage!S463,"")</f>
        <v/>
      </c>
      <c r="K18" s="2" t="str">
        <f>IF(Paramétrage!S463&lt;&gt;0,Paramétrage!T463,"")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IF(J18&lt;&gt;"",Paramétrage!U463,"")</f>
        <v/>
      </c>
      <c r="P18" s="258">
        <f>IF(Paramétrage!L463&lt;&gt;0,I18-I17,0)</f>
        <v>0</v>
      </c>
      <c r="R18" t="str">
        <f t="shared" si="10"/>
        <v/>
      </c>
    </row>
    <row r="19" spans="1:20" x14ac:dyDescent="0.35">
      <c r="A19" s="77" t="str">
        <f t="shared" si="0"/>
        <v/>
      </c>
      <c r="B19" s="77" t="str">
        <f t="shared" si="1"/>
        <v/>
      </c>
      <c r="C19" s="77" t="str">
        <f t="shared" si="2"/>
        <v/>
      </c>
      <c r="D19" s="77" t="str">
        <f t="shared" si="3"/>
        <v/>
      </c>
      <c r="E19" s="77" t="str">
        <f t="shared" si="4"/>
        <v/>
      </c>
      <c r="F19" s="77" t="str">
        <f t="shared" si="5"/>
        <v/>
      </c>
      <c r="G19" s="199" t="str">
        <f>IF(Paramétrage!S464&lt;&gt;0,Paramétrage!Q464,"")</f>
        <v/>
      </c>
      <c r="H19" s="2" t="str">
        <f>IF(Paramétrage!S464&lt;&gt;0,Paramétrage!R464,"")</f>
        <v/>
      </c>
      <c r="I19" s="2" t="str">
        <f t="shared" si="6"/>
        <v/>
      </c>
      <c r="J19" s="2" t="str">
        <f>IF(Paramétrage!S464&lt;&gt;0,Paramétrage!S464,"")</f>
        <v/>
      </c>
      <c r="K19" s="2" t="str">
        <f>IF(Paramétrage!S464&lt;&gt;0,Paramétrage!T464,"")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IF(J19&lt;&gt;"",Paramétrage!U464,"")</f>
        <v/>
      </c>
      <c r="P19" s="258">
        <f>IF(Paramétrage!L464&lt;&gt;0,I19-I18,0)</f>
        <v>0</v>
      </c>
      <c r="R19" t="str">
        <f t="shared" si="10"/>
        <v/>
      </c>
    </row>
    <row r="20" spans="1:20" x14ac:dyDescent="0.35">
      <c r="A20" s="77" t="str">
        <f t="shared" si="0"/>
        <v/>
      </c>
      <c r="B20" s="77" t="str">
        <f t="shared" si="1"/>
        <v/>
      </c>
      <c r="C20" s="77" t="str">
        <f t="shared" si="2"/>
        <v/>
      </c>
      <c r="D20" s="77" t="str">
        <f t="shared" si="3"/>
        <v/>
      </c>
      <c r="E20" s="77" t="str">
        <f t="shared" si="4"/>
        <v/>
      </c>
      <c r="F20" s="77" t="str">
        <f t="shared" si="5"/>
        <v/>
      </c>
      <c r="G20" s="199" t="str">
        <f>IF(Paramétrage!S465&lt;&gt;0,Paramétrage!Q465,"")</f>
        <v/>
      </c>
      <c r="H20" s="2" t="str">
        <f>IF(Paramétrage!S465&lt;&gt;0,Paramétrage!R465,"")</f>
        <v/>
      </c>
      <c r="I20" s="2" t="str">
        <f t="shared" si="6"/>
        <v/>
      </c>
      <c r="J20" s="2" t="str">
        <f>IF(Paramétrage!S465&lt;&gt;0,Paramétrage!S465,"")</f>
        <v/>
      </c>
      <c r="K20" s="2" t="str">
        <f>IF(Paramétrage!S465&lt;&gt;0,Paramétrage!T465,"")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IF(J20&lt;&gt;"",Paramétrage!U465,"")</f>
        <v/>
      </c>
      <c r="P20" s="258">
        <f>IF(Paramétrage!L465&lt;&gt;0,I20-I19,0)</f>
        <v>0</v>
      </c>
      <c r="R20" t="str">
        <f t="shared" si="10"/>
        <v/>
      </c>
    </row>
    <row r="21" spans="1:20" x14ac:dyDescent="0.35">
      <c r="A21" s="77" t="str">
        <f t="shared" si="0"/>
        <v/>
      </c>
      <c r="B21" s="77" t="str">
        <f t="shared" si="1"/>
        <v/>
      </c>
      <c r="C21" s="77" t="str">
        <f t="shared" si="2"/>
        <v/>
      </c>
      <c r="D21" s="77" t="str">
        <f t="shared" si="3"/>
        <v/>
      </c>
      <c r="E21" s="77" t="str">
        <f t="shared" si="4"/>
        <v/>
      </c>
      <c r="F21" s="77" t="str">
        <f t="shared" si="5"/>
        <v/>
      </c>
      <c r="G21" s="199" t="str">
        <f>IF(Paramétrage!S466&lt;&gt;0,Paramétrage!Q466,"")</f>
        <v/>
      </c>
      <c r="H21" s="2" t="str">
        <f>IF(Paramétrage!S466&lt;&gt;0,Paramétrage!R466,"")</f>
        <v/>
      </c>
      <c r="I21" s="2" t="str">
        <f t="shared" si="6"/>
        <v/>
      </c>
      <c r="J21" s="2" t="str">
        <f>IF(Paramétrage!S466&lt;&gt;0,Paramétrage!S466,"")</f>
        <v/>
      </c>
      <c r="K21" s="2" t="str">
        <f>IF(Paramétrage!S466&lt;&gt;0,Paramétrage!T466,"")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IF(J21&lt;&gt;"",Paramétrage!U466,"")</f>
        <v/>
      </c>
      <c r="P21" s="258">
        <f>IF(Paramétrage!L466&lt;&gt;0,I21-I20,0)</f>
        <v>0</v>
      </c>
      <c r="R21" t="str">
        <f t="shared" si="10"/>
        <v/>
      </c>
    </row>
    <row r="22" spans="1:20" x14ac:dyDescent="0.35">
      <c r="A22" s="77" t="str">
        <f t="shared" si="0"/>
        <v/>
      </c>
      <c r="B22" s="77" t="str">
        <f t="shared" si="1"/>
        <v/>
      </c>
      <c r="C22" s="77" t="str">
        <f t="shared" si="2"/>
        <v/>
      </c>
      <c r="D22" s="77" t="str">
        <f t="shared" si="3"/>
        <v/>
      </c>
      <c r="E22" s="77" t="str">
        <f t="shared" si="4"/>
        <v/>
      </c>
      <c r="F22" s="77" t="str">
        <f t="shared" si="5"/>
        <v/>
      </c>
      <c r="G22" s="199" t="str">
        <f>IF(Paramétrage!S467&lt;&gt;0,Paramétrage!Q467,"")</f>
        <v/>
      </c>
      <c r="H22" s="2" t="str">
        <f>IF(Paramétrage!S467&lt;&gt;0,Paramétrage!R467,"")</f>
        <v/>
      </c>
      <c r="I22" s="2" t="str">
        <f t="shared" si="6"/>
        <v/>
      </c>
      <c r="J22" s="2" t="str">
        <f>IF(Paramétrage!S467&lt;&gt;0,Paramétrage!S467,"")</f>
        <v/>
      </c>
      <c r="K22" s="2" t="str">
        <f>IF(Paramétrage!S467&lt;&gt;0,Paramétrage!T467,"")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IF(J22&lt;&gt;"",Paramétrage!U467,"")</f>
        <v/>
      </c>
      <c r="P22" s="258">
        <f>IF(Paramétrage!L467&lt;&gt;0,I22-I21,0)</f>
        <v>0</v>
      </c>
      <c r="R22" t="str">
        <f t="shared" si="10"/>
        <v/>
      </c>
    </row>
    <row r="23" spans="1:20" x14ac:dyDescent="0.35">
      <c r="A23" s="77" t="str">
        <f t="shared" si="0"/>
        <v/>
      </c>
      <c r="B23" s="77" t="str">
        <f t="shared" si="1"/>
        <v/>
      </c>
      <c r="C23" s="77" t="str">
        <f t="shared" si="2"/>
        <v/>
      </c>
      <c r="D23" s="77" t="str">
        <f t="shared" si="3"/>
        <v/>
      </c>
      <c r="E23" s="77" t="str">
        <f t="shared" si="4"/>
        <v/>
      </c>
      <c r="F23" s="77" t="str">
        <f t="shared" si="5"/>
        <v/>
      </c>
      <c r="G23" s="199" t="str">
        <f>IF(Paramétrage!S468&lt;&gt;0,Paramétrage!Q468,"")</f>
        <v/>
      </c>
      <c r="H23" s="2" t="str">
        <f>IF(Paramétrage!S468&lt;&gt;0,Paramétrage!R468,"")</f>
        <v/>
      </c>
      <c r="I23" s="2" t="str">
        <f t="shared" si="6"/>
        <v/>
      </c>
      <c r="J23" s="2" t="str">
        <f>IF(Paramétrage!S468&lt;&gt;0,Paramétrage!S468,"")</f>
        <v/>
      </c>
      <c r="K23" s="2" t="str">
        <f>IF(Paramétrage!S468&lt;&gt;0,Paramétrage!T468,"")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IF(J23&lt;&gt;"",Paramétrage!U468,"")</f>
        <v/>
      </c>
      <c r="P23" s="258">
        <f>IF(Paramétrage!L468&lt;&gt;0,I23-I22,0)</f>
        <v>0</v>
      </c>
      <c r="R23" t="str">
        <f t="shared" si="10"/>
        <v/>
      </c>
    </row>
    <row r="24" spans="1:20" x14ac:dyDescent="0.35">
      <c r="A24" s="77" t="str">
        <f t="shared" si="0"/>
        <v/>
      </c>
      <c r="B24" s="77" t="str">
        <f t="shared" si="1"/>
        <v/>
      </c>
      <c r="C24" s="77" t="str">
        <f t="shared" si="2"/>
        <v/>
      </c>
      <c r="D24" s="77" t="str">
        <f t="shared" si="3"/>
        <v/>
      </c>
      <c r="E24" s="77" t="str">
        <f t="shared" si="4"/>
        <v/>
      </c>
      <c r="F24" s="77" t="str">
        <f t="shared" si="5"/>
        <v/>
      </c>
      <c r="G24" s="199" t="str">
        <f>IF(Paramétrage!S469&lt;&gt;0,Paramétrage!Q469,"")</f>
        <v/>
      </c>
      <c r="H24" s="2" t="str">
        <f>IF(Paramétrage!S469&lt;&gt;0,Paramétrage!R469,"")</f>
        <v/>
      </c>
      <c r="I24" s="2" t="str">
        <f t="shared" si="6"/>
        <v/>
      </c>
      <c r="J24" s="2" t="str">
        <f>IF(Paramétrage!S469&lt;&gt;0,Paramétrage!S469,"")</f>
        <v/>
      </c>
      <c r="K24" s="2" t="str">
        <f>IF(Paramétrage!S469&lt;&gt;0,Paramétrage!T469,"")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IF(J24&lt;&gt;"",Paramétrage!U469,"")</f>
        <v/>
      </c>
      <c r="P24" s="258">
        <f>IF(Paramétrage!L469&lt;&gt;0,I24-I23,0)</f>
        <v>0</v>
      </c>
      <c r="R24" t="str">
        <f t="shared" si="10"/>
        <v/>
      </c>
    </row>
    <row r="25" spans="1:20" x14ac:dyDescent="0.35">
      <c r="A25" s="77" t="str">
        <f t="shared" si="0"/>
        <v/>
      </c>
      <c r="B25" s="77" t="str">
        <f t="shared" si="1"/>
        <v/>
      </c>
      <c r="C25" s="77" t="str">
        <f t="shared" si="2"/>
        <v/>
      </c>
      <c r="D25" s="77" t="str">
        <f t="shared" si="3"/>
        <v/>
      </c>
      <c r="E25" s="77" t="str">
        <f t="shared" si="4"/>
        <v/>
      </c>
      <c r="F25" s="77" t="str">
        <f t="shared" si="5"/>
        <v/>
      </c>
      <c r="G25" s="199" t="str">
        <f>IF(Paramétrage!S470&lt;&gt;0,Paramétrage!Q470,"")</f>
        <v/>
      </c>
      <c r="H25" s="2" t="str">
        <f>IF(Paramétrage!S470&lt;&gt;0,Paramétrage!R470,"")</f>
        <v/>
      </c>
      <c r="I25" s="2" t="str">
        <f t="shared" si="6"/>
        <v/>
      </c>
      <c r="J25" s="2" t="str">
        <f>IF(Paramétrage!S470&lt;&gt;0,Paramétrage!S470,"")</f>
        <v/>
      </c>
      <c r="K25" s="2" t="str">
        <f>IF(Paramétrage!S470&lt;&gt;0,Paramétrage!T470,"")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IF(J25&lt;&gt;"",Paramétrage!U470,"")</f>
        <v/>
      </c>
      <c r="P25" s="258">
        <f>IF(Paramétrage!L470&lt;&gt;0,I25-I24,0)</f>
        <v>0</v>
      </c>
      <c r="R25" t="str">
        <f t="shared" si="10"/>
        <v/>
      </c>
    </row>
    <row r="26" spans="1:20" x14ac:dyDescent="0.35">
      <c r="A26" s="77" t="str">
        <f t="shared" si="0"/>
        <v/>
      </c>
      <c r="B26" s="77" t="str">
        <f t="shared" si="1"/>
        <v/>
      </c>
      <c r="C26" s="77" t="str">
        <f t="shared" si="2"/>
        <v/>
      </c>
      <c r="D26" s="77" t="str">
        <f t="shared" si="3"/>
        <v/>
      </c>
      <c r="E26" s="77" t="str">
        <f t="shared" si="4"/>
        <v/>
      </c>
      <c r="F26" s="77" t="str">
        <f t="shared" si="5"/>
        <v/>
      </c>
      <c r="G26" s="199" t="str">
        <f>IF(Paramétrage!S471&lt;&gt;0,Paramétrage!Q471,"")</f>
        <v/>
      </c>
      <c r="H26" s="2" t="str">
        <f>IF(Paramétrage!S471&lt;&gt;0,Paramétrage!R471,"")</f>
        <v/>
      </c>
      <c r="I26" s="2" t="str">
        <f t="shared" si="6"/>
        <v/>
      </c>
      <c r="J26" s="2" t="str">
        <f>IF(Paramétrage!S471&lt;&gt;0,Paramétrage!S471,"")</f>
        <v/>
      </c>
      <c r="K26" s="2" t="str">
        <f>IF(Paramétrage!S471&lt;&gt;0,Paramétrage!T471,"")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IF(J26&lt;&gt;"",Paramétrage!U471,"")</f>
        <v/>
      </c>
      <c r="P26" s="258">
        <f>IF(Paramétrage!L471&lt;&gt;0,I26-I25,0)</f>
        <v>0</v>
      </c>
      <c r="R26" t="str">
        <f t="shared" si="10"/>
        <v/>
      </c>
    </row>
    <row r="27" spans="1:20" x14ac:dyDescent="0.35">
      <c r="A27" s="77" t="str">
        <f t="shared" si="0"/>
        <v/>
      </c>
      <c r="B27" s="77" t="str">
        <f t="shared" si="1"/>
        <v/>
      </c>
      <c r="C27" s="77" t="str">
        <f t="shared" si="2"/>
        <v/>
      </c>
      <c r="D27" s="77" t="str">
        <f t="shared" si="3"/>
        <v/>
      </c>
      <c r="E27" s="77" t="str">
        <f t="shared" si="4"/>
        <v/>
      </c>
      <c r="F27" s="77" t="str">
        <f t="shared" si="5"/>
        <v/>
      </c>
      <c r="G27" s="199" t="str">
        <f>IF(Paramétrage!S472&lt;&gt;0,Paramétrage!Q472,"")</f>
        <v/>
      </c>
      <c r="H27" s="2" t="str">
        <f>IF(Paramétrage!S472&lt;&gt;0,Paramétrage!R472,"")</f>
        <v/>
      </c>
      <c r="I27" s="2" t="str">
        <f t="shared" si="6"/>
        <v/>
      </c>
      <c r="J27" s="2" t="str">
        <f>IF(Paramétrage!S472&lt;&gt;0,Paramétrage!S472,"")</f>
        <v/>
      </c>
      <c r="K27" s="2" t="str">
        <f>IF(Paramétrage!S472&lt;&gt;0,Paramétrage!T472,"")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IF(J27&lt;&gt;"",Paramétrage!U472,"")</f>
        <v/>
      </c>
      <c r="P27" s="258">
        <f>IF(Paramétrage!L472&lt;&gt;0,I27-I26,0)</f>
        <v>0</v>
      </c>
      <c r="R27" t="str">
        <f t="shared" si="10"/>
        <v/>
      </c>
    </row>
    <row r="28" spans="1:20" x14ac:dyDescent="0.35">
      <c r="A28" s="77" t="str">
        <f t="shared" si="0"/>
        <v/>
      </c>
      <c r="B28" s="77" t="str">
        <f t="shared" si="1"/>
        <v/>
      </c>
      <c r="C28" s="77" t="str">
        <f t="shared" si="2"/>
        <v/>
      </c>
      <c r="D28" s="77" t="str">
        <f t="shared" si="3"/>
        <v/>
      </c>
      <c r="E28" s="77" t="str">
        <f t="shared" si="4"/>
        <v/>
      </c>
      <c r="F28" s="77" t="str">
        <f t="shared" si="5"/>
        <v/>
      </c>
      <c r="G28" s="199" t="str">
        <f>IF(Paramétrage!S473&lt;&gt;0,Paramétrage!Q473,"")</f>
        <v/>
      </c>
      <c r="H28" s="2" t="str">
        <f>IF(Paramétrage!S473&lt;&gt;0,Paramétrage!R473,"")</f>
        <v/>
      </c>
      <c r="I28" s="2" t="str">
        <f t="shared" si="6"/>
        <v/>
      </c>
      <c r="J28" s="2" t="str">
        <f>IF(Paramétrage!S473&lt;&gt;0,Paramétrage!S473,"")</f>
        <v/>
      </c>
      <c r="K28" s="2" t="str">
        <f>IF(Paramétrage!S473&lt;&gt;0,Paramétrage!T473,"")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IF(J28&lt;&gt;"",Paramétrage!U473,"")</f>
        <v/>
      </c>
      <c r="P28" s="258">
        <f>IF(Paramétrage!L473&lt;&gt;0,I28-I27,0)</f>
        <v>0</v>
      </c>
      <c r="R28" t="str">
        <f t="shared" si="10"/>
        <v/>
      </c>
    </row>
    <row r="29" spans="1:20" x14ac:dyDescent="0.35">
      <c r="A29" s="77" t="str">
        <f t="shared" si="0"/>
        <v/>
      </c>
      <c r="B29" s="77" t="str">
        <f t="shared" si="1"/>
        <v/>
      </c>
      <c r="C29" s="77" t="str">
        <f t="shared" si="2"/>
        <v/>
      </c>
      <c r="D29" s="77" t="str">
        <f t="shared" si="3"/>
        <v/>
      </c>
      <c r="E29" s="77" t="str">
        <f t="shared" si="4"/>
        <v/>
      </c>
      <c r="F29" s="77" t="str">
        <f t="shared" si="5"/>
        <v/>
      </c>
      <c r="G29" s="199" t="str">
        <f>IF(Paramétrage!S474&lt;&gt;0,Paramétrage!Q474,"")</f>
        <v/>
      </c>
      <c r="H29" s="2" t="str">
        <f>IF(Paramétrage!S474&lt;&gt;0,Paramétrage!R474,"")</f>
        <v/>
      </c>
      <c r="I29" s="2" t="str">
        <f t="shared" si="6"/>
        <v/>
      </c>
      <c r="J29" s="2" t="str">
        <f>IF(Paramétrage!S474&lt;&gt;0,Paramétrage!S474,"")</f>
        <v/>
      </c>
      <c r="K29" s="2" t="str">
        <f>IF(Paramétrage!S474&lt;&gt;0,Paramétrage!T474,"")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IF(J29&lt;&gt;"",Paramétrage!U474,"")</f>
        <v/>
      </c>
      <c r="P29" s="258">
        <f>IF(Paramétrage!L474&lt;&gt;0,I29-I28,0)</f>
        <v>0</v>
      </c>
      <c r="R29" t="str">
        <f t="shared" si="10"/>
        <v/>
      </c>
    </row>
    <row r="30" spans="1:20" s="469" customFormat="1" x14ac:dyDescent="0.35">
      <c r="G30" s="469" t="s">
        <v>592</v>
      </c>
      <c r="P30" s="472"/>
    </row>
    <row r="31" spans="1:20" ht="87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58">
        <f>IF(Paramétrage!L506&lt;&gt;0,#REF!-#REF!,0)</f>
        <v>0</v>
      </c>
      <c r="Q31" s="107">
        <f>Paramétrage!D3</f>
        <v>0</v>
      </c>
      <c r="R31" s="22" t="s">
        <v>337</v>
      </c>
      <c r="S31" s="184" t="s">
        <v>339</v>
      </c>
      <c r="T31" s="184" t="s">
        <v>340</v>
      </c>
    </row>
    <row r="32" spans="1:20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IF(Paramétrage!AN448&lt;&gt;0,Paramétrage!AL448,"")</f>
        <v/>
      </c>
      <c r="H32" s="2" t="str">
        <f>IF(Paramétrage!AN448&lt;&gt;0,Paramétrage!AM448,"")</f>
        <v/>
      </c>
      <c r="I32" s="2" t="str">
        <f>IF(J32&lt;&gt;"",DATEDIF($Q$2,G32,"d")*1440+H32*60,"")</f>
        <v/>
      </c>
      <c r="J32" s="2" t="str">
        <f>IF(Paramétrage!AN448&lt;&gt;0,Paramétrage!AN448,"")</f>
        <v/>
      </c>
      <c r="K32" s="2" t="str">
        <f>IF(Paramétrage!AN448&lt;&gt;0,Paramétrage!AO448,"")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IF(Paramétrage!AN448&lt;&gt;0,Paramétrage!AP448,"")</f>
        <v/>
      </c>
      <c r="P32" s="258">
        <f>IF(Paramétrage!L507&lt;&gt;0,#REF!-#REF!,0)</f>
        <v>0</v>
      </c>
      <c r="Q32" s="6"/>
      <c r="R32" t="str">
        <f>IF(J32&lt;&gt;"",ROUNDUP((J32/L32)/(MIN(S$3,T$3)),0),"")</f>
        <v/>
      </c>
      <c r="S32" s="177">
        <f>MIN(Paramétrage!E389,Paramétrage!E396,Paramétrage!E401,Paramétrage!E404)</f>
        <v>50</v>
      </c>
      <c r="T32">
        <f>Paramétrage!D$278/24*(2/9)</f>
        <v>266.44316730523633</v>
      </c>
    </row>
    <row r="33" spans="1:18" s="2" customFormat="1" x14ac:dyDescent="0.35">
      <c r="A33" s="2" t="str">
        <f t="shared" ref="A33:A59" si="11">IF(J33&lt;&gt;"",I33,"")</f>
        <v/>
      </c>
      <c r="B33" s="2" t="str">
        <f t="shared" ref="B33:B59" si="12">IF(J33&lt;&gt;"",1,"")</f>
        <v/>
      </c>
      <c r="C33" s="2" t="str">
        <f t="shared" ref="C33:C59" si="13">IF(J33&lt;&gt;"",L33,"")</f>
        <v/>
      </c>
      <c r="D33" s="2" t="str">
        <f t="shared" ref="D33:D59" si="14">IF(J33&lt;&gt;"",L33,"")</f>
        <v/>
      </c>
      <c r="E33" s="2" t="str">
        <f t="shared" ref="E33:E59" si="15">IF(J33&lt;&gt;"",M33,"")</f>
        <v/>
      </c>
      <c r="F33" s="2" t="str">
        <f t="shared" ref="F33:F59" si="16">IF(J33&lt;&gt;"",N33,"")</f>
        <v/>
      </c>
      <c r="G33" s="199" t="str">
        <f>IF(Paramétrage!AN449&lt;&gt;0,Paramétrage!AL449,"")</f>
        <v/>
      </c>
      <c r="H33" s="2" t="str">
        <f>IF(Paramétrage!AN449&lt;&gt;0,Paramétrage!AM449,"")</f>
        <v/>
      </c>
      <c r="I33" s="2" t="str">
        <f t="shared" ref="I33:I59" si="17">IF(J33&lt;&gt;"",DATEDIF($Q$2,G33,"d")*1440+H33*60,"")</f>
        <v/>
      </c>
      <c r="J33" s="2" t="str">
        <f>IF(Paramétrage!AN449&lt;&gt;0,Paramétrage!AN449,"")</f>
        <v/>
      </c>
      <c r="K33" s="2" t="str">
        <f>IF(Paramétrage!AN449&lt;&gt;0,Paramétrage!AO449,"")</f>
        <v/>
      </c>
      <c r="L33" s="2" t="str">
        <f t="shared" ref="L33:L59" si="18">IF(J33&lt;&gt;"",ROUNDUP(J33/K33,0),"")</f>
        <v/>
      </c>
      <c r="M33" s="2" t="str">
        <f t="shared" ref="M33:M59" si="19">IF(J33&lt;&gt;"",J33/L33,"")</f>
        <v/>
      </c>
      <c r="N33" s="2" t="str">
        <f t="shared" ref="N33:N59" si="20">IF(J33&lt;&gt;"",M33/O33,"")</f>
        <v/>
      </c>
      <c r="O33" s="2" t="str">
        <f>IF(Paramétrage!AN449&lt;&gt;0,Paramétrage!AP449,"")</f>
        <v/>
      </c>
      <c r="P33" s="119" t="str">
        <f>IF(Paramétrage!I527,#REF!-#REF!,"")</f>
        <v/>
      </c>
      <c r="R33" t="str">
        <f t="shared" ref="R33:R59" si="21">IF(J33&lt;&gt;"",ROUNDUP((J33/L33)/(MIN(S$3,T$3)),0),"")</f>
        <v/>
      </c>
    </row>
    <row r="34" spans="1:18" x14ac:dyDescent="0.35">
      <c r="A34" s="470" t="str">
        <f t="shared" si="11"/>
        <v/>
      </c>
      <c r="B34" s="470" t="str">
        <f t="shared" si="12"/>
        <v/>
      </c>
      <c r="C34" s="470" t="str">
        <f t="shared" si="13"/>
        <v/>
      </c>
      <c r="D34" s="470" t="str">
        <f t="shared" si="14"/>
        <v/>
      </c>
      <c r="E34" s="470" t="str">
        <f t="shared" si="15"/>
        <v/>
      </c>
      <c r="F34" s="470" t="str">
        <f t="shared" si="16"/>
        <v/>
      </c>
      <c r="G34" s="199" t="str">
        <f>IF(Paramétrage!AN450&lt;&gt;0,Paramétrage!AL450,"")</f>
        <v/>
      </c>
      <c r="H34" s="2" t="str">
        <f>IF(Paramétrage!AN450&lt;&gt;0,Paramétrage!AM450,"")</f>
        <v/>
      </c>
      <c r="I34" s="2" t="str">
        <f t="shared" si="17"/>
        <v/>
      </c>
      <c r="J34" s="2" t="str">
        <f>IF(Paramétrage!AN450&lt;&gt;0,Paramétrage!AN450,"")</f>
        <v/>
      </c>
      <c r="K34" s="2" t="str">
        <f>IF(Paramétrage!AN450&lt;&gt;0,Paramétrage!AO450,"")</f>
        <v/>
      </c>
      <c r="L34" s="2" t="str">
        <f t="shared" si="18"/>
        <v/>
      </c>
      <c r="M34" s="2" t="str">
        <f t="shared" si="19"/>
        <v/>
      </c>
      <c r="N34" s="2" t="str">
        <f t="shared" si="20"/>
        <v/>
      </c>
      <c r="O34" s="2" t="str">
        <f>IF(Paramétrage!AN450&lt;&gt;0,Paramétrage!AP450,"")</f>
        <v/>
      </c>
      <c r="P34" s="260"/>
      <c r="Q34" s="200"/>
      <c r="R34" t="str">
        <f t="shared" si="21"/>
        <v/>
      </c>
    </row>
    <row r="35" spans="1:18" x14ac:dyDescent="0.35">
      <c r="A35" s="470" t="str">
        <f t="shared" si="11"/>
        <v/>
      </c>
      <c r="B35" s="470" t="str">
        <f t="shared" si="12"/>
        <v/>
      </c>
      <c r="C35" s="470" t="str">
        <f t="shared" si="13"/>
        <v/>
      </c>
      <c r="D35" s="470" t="str">
        <f t="shared" si="14"/>
        <v/>
      </c>
      <c r="E35" s="470" t="str">
        <f t="shared" si="15"/>
        <v/>
      </c>
      <c r="F35" s="470" t="str">
        <f t="shared" si="16"/>
        <v/>
      </c>
      <c r="G35" s="199" t="str">
        <f>IF(Paramétrage!AN451&lt;&gt;0,Paramétrage!AL451,"")</f>
        <v/>
      </c>
      <c r="H35" s="2" t="str">
        <f>IF(Paramétrage!AN451&lt;&gt;0,Paramétrage!AM451,"")</f>
        <v/>
      </c>
      <c r="I35" s="2" t="str">
        <f t="shared" si="17"/>
        <v/>
      </c>
      <c r="J35" s="2" t="str">
        <f>IF(Paramétrage!AN451&lt;&gt;0,Paramétrage!AN451,"")</f>
        <v/>
      </c>
      <c r="K35" s="2" t="str">
        <f>IF(Paramétrage!AN451&lt;&gt;0,Paramétrage!AO451,"")</f>
        <v/>
      </c>
      <c r="L35" s="2" t="str">
        <f t="shared" si="18"/>
        <v/>
      </c>
      <c r="M35" s="2" t="str">
        <f t="shared" si="19"/>
        <v/>
      </c>
      <c r="N35" s="2" t="str">
        <f t="shared" si="20"/>
        <v/>
      </c>
      <c r="O35" s="2" t="str">
        <f>IF(Paramétrage!AN451&lt;&gt;0,Paramétrage!AP451,"")</f>
        <v/>
      </c>
      <c r="P35" s="258">
        <f>IF(Paramétrage!G531&lt;&gt;0,I32,0)</f>
        <v>0</v>
      </c>
      <c r="Q35" s="2"/>
      <c r="R35" t="str">
        <f t="shared" si="21"/>
        <v/>
      </c>
    </row>
    <row r="36" spans="1:18" x14ac:dyDescent="0.35">
      <c r="A36" s="470" t="str">
        <f t="shared" si="11"/>
        <v/>
      </c>
      <c r="B36" s="470" t="str">
        <f t="shared" si="12"/>
        <v/>
      </c>
      <c r="C36" s="470" t="str">
        <f t="shared" si="13"/>
        <v/>
      </c>
      <c r="D36" s="470" t="str">
        <f t="shared" si="14"/>
        <v/>
      </c>
      <c r="E36" s="470" t="str">
        <f t="shared" si="15"/>
        <v/>
      </c>
      <c r="F36" s="470" t="str">
        <f t="shared" si="16"/>
        <v/>
      </c>
      <c r="G36" s="199" t="str">
        <f>IF(Paramétrage!AN452&lt;&gt;0,Paramétrage!AL452,"")</f>
        <v/>
      </c>
      <c r="H36" s="2" t="str">
        <f>IF(Paramétrage!AN452&lt;&gt;0,Paramétrage!AM452,"")</f>
        <v/>
      </c>
      <c r="I36" s="2" t="str">
        <f t="shared" si="17"/>
        <v/>
      </c>
      <c r="J36" s="2" t="str">
        <f>IF(Paramétrage!AN452&lt;&gt;0,Paramétrage!AN452,"")</f>
        <v/>
      </c>
      <c r="K36" s="2" t="str">
        <f>IF(Paramétrage!AN452&lt;&gt;0,Paramétrage!AO452,"")</f>
        <v/>
      </c>
      <c r="L36" s="2" t="str">
        <f t="shared" si="18"/>
        <v/>
      </c>
      <c r="M36" s="2" t="str">
        <f t="shared" si="19"/>
        <v/>
      </c>
      <c r="N36" s="2" t="str">
        <f t="shared" si="20"/>
        <v/>
      </c>
      <c r="O36" s="2" t="str">
        <f>IF(Paramétrage!AN452&lt;&gt;0,Paramétrage!AP452,"")</f>
        <v/>
      </c>
      <c r="P36" s="258">
        <f>IF(Paramétrage!G532&lt;&gt;0,I33-I32,0)</f>
        <v>0</v>
      </c>
      <c r="Q36" s="2"/>
      <c r="R36" t="str">
        <f t="shared" si="21"/>
        <v/>
      </c>
    </row>
    <row r="37" spans="1:18" x14ac:dyDescent="0.35">
      <c r="A37" s="470" t="str">
        <f t="shared" si="11"/>
        <v/>
      </c>
      <c r="B37" s="470" t="str">
        <f t="shared" si="12"/>
        <v/>
      </c>
      <c r="C37" s="470" t="str">
        <f t="shared" si="13"/>
        <v/>
      </c>
      <c r="D37" s="470" t="str">
        <f t="shared" si="14"/>
        <v/>
      </c>
      <c r="E37" s="470" t="str">
        <f t="shared" si="15"/>
        <v/>
      </c>
      <c r="F37" s="470" t="str">
        <f t="shared" si="16"/>
        <v/>
      </c>
      <c r="G37" s="199" t="str">
        <f>IF(Paramétrage!AN453&lt;&gt;0,Paramétrage!AL453,"")</f>
        <v/>
      </c>
      <c r="H37" s="2" t="str">
        <f>IF(Paramétrage!AN453&lt;&gt;0,Paramétrage!AM453,"")</f>
        <v/>
      </c>
      <c r="I37" s="2" t="str">
        <f t="shared" si="17"/>
        <v/>
      </c>
      <c r="J37" s="2" t="str">
        <f>IF(Paramétrage!AN453&lt;&gt;0,Paramétrage!AN453,"")</f>
        <v/>
      </c>
      <c r="K37" s="2" t="str">
        <f>IF(Paramétrage!AN453&lt;&gt;0,Paramétrage!AO453,"")</f>
        <v/>
      </c>
      <c r="L37" s="2" t="str">
        <f t="shared" si="18"/>
        <v/>
      </c>
      <c r="M37" s="2" t="str">
        <f t="shared" si="19"/>
        <v/>
      </c>
      <c r="N37" s="2" t="str">
        <f t="shared" si="20"/>
        <v/>
      </c>
      <c r="O37" s="2" t="str">
        <f>IF(Paramétrage!AN453&lt;&gt;0,Paramétrage!AP453,"")</f>
        <v/>
      </c>
      <c r="P37" s="258">
        <f>IF(Paramétrage!G533&lt;&gt;0,I34-I33,0)</f>
        <v>0</v>
      </c>
      <c r="Q37" s="2"/>
      <c r="R37" t="str">
        <f t="shared" si="21"/>
        <v/>
      </c>
    </row>
    <row r="38" spans="1:18" x14ac:dyDescent="0.35">
      <c r="A38" s="470" t="str">
        <f t="shared" si="11"/>
        <v/>
      </c>
      <c r="B38" s="470" t="str">
        <f t="shared" si="12"/>
        <v/>
      </c>
      <c r="C38" s="470" t="str">
        <f t="shared" si="13"/>
        <v/>
      </c>
      <c r="D38" s="470" t="str">
        <f t="shared" si="14"/>
        <v/>
      </c>
      <c r="E38" s="470" t="str">
        <f t="shared" si="15"/>
        <v/>
      </c>
      <c r="F38" s="470" t="str">
        <f t="shared" si="16"/>
        <v/>
      </c>
      <c r="G38" s="199" t="str">
        <f>IF(Paramétrage!AN454&lt;&gt;0,Paramétrage!AL454,"")</f>
        <v/>
      </c>
      <c r="H38" s="2" t="str">
        <f>IF(Paramétrage!AN454&lt;&gt;0,Paramétrage!AM454,"")</f>
        <v/>
      </c>
      <c r="I38" s="2" t="str">
        <f t="shared" si="17"/>
        <v/>
      </c>
      <c r="J38" s="2" t="str">
        <f>IF(Paramétrage!AN454&lt;&gt;0,Paramétrage!AN454,"")</f>
        <v/>
      </c>
      <c r="K38" s="2" t="str">
        <f>IF(Paramétrage!AN454&lt;&gt;0,Paramétrage!AO454,"")</f>
        <v/>
      </c>
      <c r="L38" s="2" t="str">
        <f t="shared" si="18"/>
        <v/>
      </c>
      <c r="M38" s="2" t="str">
        <f t="shared" si="19"/>
        <v/>
      </c>
      <c r="N38" s="2" t="str">
        <f t="shared" si="20"/>
        <v/>
      </c>
      <c r="O38" s="2" t="str">
        <f>IF(Paramétrage!AN454&lt;&gt;0,Paramétrage!AP454,"")</f>
        <v/>
      </c>
      <c r="P38" s="258">
        <f>IF(Paramétrage!G534&lt;&gt;0,I35-I34,0)</f>
        <v>0</v>
      </c>
      <c r="Q38" s="2"/>
      <c r="R38" t="str">
        <f t="shared" si="21"/>
        <v/>
      </c>
    </row>
    <row r="39" spans="1:18" x14ac:dyDescent="0.35">
      <c r="A39" s="470" t="str">
        <f t="shared" si="11"/>
        <v/>
      </c>
      <c r="B39" s="470" t="str">
        <f t="shared" si="12"/>
        <v/>
      </c>
      <c r="C39" s="470" t="str">
        <f t="shared" si="13"/>
        <v/>
      </c>
      <c r="D39" s="470" t="str">
        <f t="shared" si="14"/>
        <v/>
      </c>
      <c r="E39" s="470" t="str">
        <f t="shared" si="15"/>
        <v/>
      </c>
      <c r="F39" s="470" t="str">
        <f t="shared" si="16"/>
        <v/>
      </c>
      <c r="G39" s="199" t="str">
        <f>IF(Paramétrage!AN455&lt;&gt;0,Paramétrage!AL455,"")</f>
        <v/>
      </c>
      <c r="H39" s="2" t="str">
        <f>IF(Paramétrage!AN455&lt;&gt;0,Paramétrage!AM455,"")</f>
        <v/>
      </c>
      <c r="I39" s="2" t="str">
        <f t="shared" si="17"/>
        <v/>
      </c>
      <c r="J39" s="2" t="str">
        <f>IF(Paramétrage!AN455&lt;&gt;0,Paramétrage!AN455,"")</f>
        <v/>
      </c>
      <c r="K39" s="2" t="str">
        <f>IF(Paramétrage!AN455&lt;&gt;0,Paramétrage!AO455,"")</f>
        <v/>
      </c>
      <c r="L39" s="2" t="str">
        <f t="shared" si="18"/>
        <v/>
      </c>
      <c r="M39" s="2" t="str">
        <f t="shared" si="19"/>
        <v/>
      </c>
      <c r="N39" s="2" t="str">
        <f t="shared" si="20"/>
        <v/>
      </c>
      <c r="O39" s="2" t="str">
        <f>IF(Paramétrage!AN455&lt;&gt;0,Paramétrage!AP455,"")</f>
        <v/>
      </c>
      <c r="P39" s="258">
        <f>IF(Paramétrage!G535&lt;&gt;0,I36-I35,0)</f>
        <v>0</v>
      </c>
      <c r="Q39" s="2"/>
      <c r="R39" t="str">
        <f t="shared" si="21"/>
        <v/>
      </c>
    </row>
    <row r="40" spans="1:18" x14ac:dyDescent="0.35">
      <c r="A40" s="470" t="str">
        <f t="shared" si="11"/>
        <v/>
      </c>
      <c r="B40" s="470" t="str">
        <f t="shared" si="12"/>
        <v/>
      </c>
      <c r="C40" s="470" t="str">
        <f t="shared" si="13"/>
        <v/>
      </c>
      <c r="D40" s="470" t="str">
        <f t="shared" si="14"/>
        <v/>
      </c>
      <c r="E40" s="470" t="str">
        <f t="shared" si="15"/>
        <v/>
      </c>
      <c r="F40" s="470" t="str">
        <f t="shared" si="16"/>
        <v/>
      </c>
      <c r="G40" s="199" t="str">
        <f>IF(Paramétrage!AN456&lt;&gt;0,Paramétrage!AL456,"")</f>
        <v/>
      </c>
      <c r="H40" s="2" t="str">
        <f>IF(Paramétrage!AN456&lt;&gt;0,Paramétrage!AM456,"")</f>
        <v/>
      </c>
      <c r="I40" s="2" t="str">
        <f t="shared" si="17"/>
        <v/>
      </c>
      <c r="J40" s="2" t="str">
        <f>IF(Paramétrage!AN456&lt;&gt;0,Paramétrage!AN456,"")</f>
        <v/>
      </c>
      <c r="K40" s="2" t="str">
        <f>IF(Paramétrage!AN456&lt;&gt;0,Paramétrage!AO456,"")</f>
        <v/>
      </c>
      <c r="L40" s="2" t="str">
        <f t="shared" si="18"/>
        <v/>
      </c>
      <c r="M40" s="2" t="str">
        <f t="shared" si="19"/>
        <v/>
      </c>
      <c r="N40" s="2" t="str">
        <f t="shared" si="20"/>
        <v/>
      </c>
      <c r="O40" s="2" t="str">
        <f>IF(Paramétrage!AN456&lt;&gt;0,Paramétrage!AP456,"")</f>
        <v/>
      </c>
      <c r="P40" s="258">
        <f>IF(Paramétrage!G536&lt;&gt;0,I37-I36,0)</f>
        <v>0</v>
      </c>
      <c r="Q40" s="2"/>
      <c r="R40" t="str">
        <f t="shared" si="21"/>
        <v/>
      </c>
    </row>
    <row r="41" spans="1:18" x14ac:dyDescent="0.35">
      <c r="A41" s="470" t="str">
        <f t="shared" si="11"/>
        <v/>
      </c>
      <c r="B41" s="470" t="str">
        <f t="shared" si="12"/>
        <v/>
      </c>
      <c r="C41" s="470" t="str">
        <f t="shared" si="13"/>
        <v/>
      </c>
      <c r="D41" s="470" t="str">
        <f t="shared" si="14"/>
        <v/>
      </c>
      <c r="E41" s="470" t="str">
        <f t="shared" si="15"/>
        <v/>
      </c>
      <c r="F41" s="470" t="str">
        <f t="shared" si="16"/>
        <v/>
      </c>
      <c r="G41" s="199" t="str">
        <f>IF(Paramétrage!AN457&lt;&gt;0,Paramétrage!AL457,"")</f>
        <v/>
      </c>
      <c r="H41" s="2" t="str">
        <f>IF(Paramétrage!AN457&lt;&gt;0,Paramétrage!AM457,"")</f>
        <v/>
      </c>
      <c r="I41" s="2" t="str">
        <f t="shared" si="17"/>
        <v/>
      </c>
      <c r="J41" s="2" t="str">
        <f>IF(Paramétrage!AN457&lt;&gt;0,Paramétrage!AN457,"")</f>
        <v/>
      </c>
      <c r="K41" s="2" t="str">
        <f>IF(Paramétrage!AN457&lt;&gt;0,Paramétrage!AO457,"")</f>
        <v/>
      </c>
      <c r="L41" s="2" t="str">
        <f t="shared" si="18"/>
        <v/>
      </c>
      <c r="M41" s="2" t="str">
        <f t="shared" si="19"/>
        <v/>
      </c>
      <c r="N41" s="2" t="str">
        <f t="shared" si="20"/>
        <v/>
      </c>
      <c r="O41" s="2" t="str">
        <f>IF(Paramétrage!AN457&lt;&gt;0,Paramétrage!AP457,"")</f>
        <v/>
      </c>
      <c r="P41" s="258">
        <f>IF(Paramétrage!G537&lt;&gt;0,I38-I37,0)</f>
        <v>0</v>
      </c>
      <c r="Q41" s="2"/>
      <c r="R41" t="str">
        <f t="shared" si="21"/>
        <v/>
      </c>
    </row>
    <row r="42" spans="1:18" x14ac:dyDescent="0.35">
      <c r="A42" s="470" t="str">
        <f t="shared" si="11"/>
        <v/>
      </c>
      <c r="B42" s="470" t="str">
        <f t="shared" si="12"/>
        <v/>
      </c>
      <c r="C42" s="470" t="str">
        <f t="shared" si="13"/>
        <v/>
      </c>
      <c r="D42" s="470" t="str">
        <f t="shared" si="14"/>
        <v/>
      </c>
      <c r="E42" s="470" t="str">
        <f t="shared" si="15"/>
        <v/>
      </c>
      <c r="F42" s="470" t="str">
        <f t="shared" si="16"/>
        <v/>
      </c>
      <c r="G42" s="199" t="str">
        <f>IF(Paramétrage!AN458&lt;&gt;0,Paramétrage!AL458,"")</f>
        <v/>
      </c>
      <c r="H42" s="2" t="str">
        <f>IF(Paramétrage!AN458&lt;&gt;0,Paramétrage!AM458,"")</f>
        <v/>
      </c>
      <c r="I42" s="2" t="str">
        <f t="shared" si="17"/>
        <v/>
      </c>
      <c r="J42" s="2" t="str">
        <f>IF(Paramétrage!AN458&lt;&gt;0,Paramétrage!AN458,"")</f>
        <v/>
      </c>
      <c r="K42" s="2" t="str">
        <f>IF(Paramétrage!AN458&lt;&gt;0,Paramétrage!AO458,"")</f>
        <v/>
      </c>
      <c r="L42" s="2" t="str">
        <f t="shared" si="18"/>
        <v/>
      </c>
      <c r="M42" s="2" t="str">
        <f t="shared" si="19"/>
        <v/>
      </c>
      <c r="N42" s="2" t="str">
        <f t="shared" si="20"/>
        <v/>
      </c>
      <c r="O42" s="2" t="str">
        <f>IF(Paramétrage!AN458&lt;&gt;0,Paramétrage!AP458,"")</f>
        <v/>
      </c>
      <c r="P42" s="258">
        <f>IF(Paramétrage!G538&lt;&gt;0,I39-I38,0)</f>
        <v>0</v>
      </c>
      <c r="Q42" s="2"/>
      <c r="R42" t="str">
        <f t="shared" si="21"/>
        <v/>
      </c>
    </row>
    <row r="43" spans="1:18" x14ac:dyDescent="0.35">
      <c r="A43" s="470" t="str">
        <f t="shared" si="11"/>
        <v/>
      </c>
      <c r="B43" s="470" t="str">
        <f t="shared" si="12"/>
        <v/>
      </c>
      <c r="C43" s="470" t="str">
        <f t="shared" si="13"/>
        <v/>
      </c>
      <c r="D43" s="470" t="str">
        <f t="shared" si="14"/>
        <v/>
      </c>
      <c r="E43" s="470" t="str">
        <f t="shared" si="15"/>
        <v/>
      </c>
      <c r="F43" s="470" t="str">
        <f t="shared" si="16"/>
        <v/>
      </c>
      <c r="G43" s="199" t="str">
        <f>IF(Paramétrage!AN459&lt;&gt;0,Paramétrage!AL459,"")</f>
        <v/>
      </c>
      <c r="H43" s="2" t="str">
        <f>IF(Paramétrage!AN459&lt;&gt;0,Paramétrage!AM459,"")</f>
        <v/>
      </c>
      <c r="I43" s="2" t="str">
        <f t="shared" si="17"/>
        <v/>
      </c>
      <c r="J43" s="2" t="str">
        <f>IF(Paramétrage!AN459&lt;&gt;0,Paramétrage!AN459,"")</f>
        <v/>
      </c>
      <c r="K43" s="2" t="str">
        <f>IF(Paramétrage!AN459&lt;&gt;0,Paramétrage!AO459,"")</f>
        <v/>
      </c>
      <c r="L43" s="2" t="str">
        <f t="shared" si="18"/>
        <v/>
      </c>
      <c r="M43" s="2" t="str">
        <f t="shared" si="19"/>
        <v/>
      </c>
      <c r="N43" s="2" t="str">
        <f t="shared" si="20"/>
        <v/>
      </c>
      <c r="O43" s="2" t="str">
        <f>IF(Paramétrage!AN459&lt;&gt;0,Paramétrage!AP459,"")</f>
        <v/>
      </c>
      <c r="P43" s="258">
        <f>IF(Paramétrage!G539&lt;&gt;0,I40-I39,0)</f>
        <v>0</v>
      </c>
      <c r="Q43" s="2"/>
      <c r="R43" t="str">
        <f t="shared" si="21"/>
        <v/>
      </c>
    </row>
    <row r="44" spans="1:18" x14ac:dyDescent="0.35">
      <c r="A44" s="470" t="str">
        <f t="shared" si="11"/>
        <v/>
      </c>
      <c r="B44" s="470" t="str">
        <f t="shared" si="12"/>
        <v/>
      </c>
      <c r="C44" s="470" t="str">
        <f t="shared" si="13"/>
        <v/>
      </c>
      <c r="D44" s="470" t="str">
        <f t="shared" si="14"/>
        <v/>
      </c>
      <c r="E44" s="470" t="str">
        <f t="shared" si="15"/>
        <v/>
      </c>
      <c r="F44" s="470" t="str">
        <f t="shared" si="16"/>
        <v/>
      </c>
      <c r="G44" s="199" t="str">
        <f>IF(Paramétrage!AN460&lt;&gt;0,Paramétrage!AL460,"")</f>
        <v/>
      </c>
      <c r="H44" s="2" t="str">
        <f>IF(Paramétrage!AN460&lt;&gt;0,Paramétrage!AM460,"")</f>
        <v/>
      </c>
      <c r="I44" s="2" t="str">
        <f t="shared" si="17"/>
        <v/>
      </c>
      <c r="J44" s="2" t="str">
        <f>IF(Paramétrage!AN460&lt;&gt;0,Paramétrage!AN460,"")</f>
        <v/>
      </c>
      <c r="K44" s="2" t="str">
        <f>IF(Paramétrage!AN460&lt;&gt;0,Paramétrage!AO460,"")</f>
        <v/>
      </c>
      <c r="L44" s="2" t="str">
        <f t="shared" si="18"/>
        <v/>
      </c>
      <c r="M44" s="2" t="str">
        <f t="shared" si="19"/>
        <v/>
      </c>
      <c r="N44" s="2" t="str">
        <f t="shared" si="20"/>
        <v/>
      </c>
      <c r="O44" s="2" t="str">
        <f>IF(Paramétrage!AN460&lt;&gt;0,Paramétrage!AP460,"")</f>
        <v/>
      </c>
      <c r="P44" s="258">
        <f>IF(Paramétrage!G540&lt;&gt;0,I41-I40,0)</f>
        <v>0</v>
      </c>
      <c r="Q44" s="2"/>
      <c r="R44" t="str">
        <f t="shared" si="21"/>
        <v/>
      </c>
    </row>
    <row r="45" spans="1:18" x14ac:dyDescent="0.35">
      <c r="A45" s="470" t="str">
        <f t="shared" si="11"/>
        <v/>
      </c>
      <c r="B45" s="470" t="str">
        <f t="shared" si="12"/>
        <v/>
      </c>
      <c r="C45" s="470" t="str">
        <f t="shared" si="13"/>
        <v/>
      </c>
      <c r="D45" s="470" t="str">
        <f t="shared" si="14"/>
        <v/>
      </c>
      <c r="E45" s="470" t="str">
        <f t="shared" si="15"/>
        <v/>
      </c>
      <c r="F45" s="470" t="str">
        <f t="shared" si="16"/>
        <v/>
      </c>
      <c r="G45" s="199" t="str">
        <f>IF(Paramétrage!AN461&lt;&gt;0,Paramétrage!AL461,"")</f>
        <v/>
      </c>
      <c r="H45" s="2" t="str">
        <f>IF(Paramétrage!AN461&lt;&gt;0,Paramétrage!AM461,"")</f>
        <v/>
      </c>
      <c r="I45" s="2" t="str">
        <f t="shared" si="17"/>
        <v/>
      </c>
      <c r="J45" s="2" t="str">
        <f>IF(Paramétrage!AN461&lt;&gt;0,Paramétrage!AN461,"")</f>
        <v/>
      </c>
      <c r="K45" s="2" t="str">
        <f>IF(Paramétrage!AN461&lt;&gt;0,Paramétrage!AO461,"")</f>
        <v/>
      </c>
      <c r="L45" s="2" t="str">
        <f t="shared" si="18"/>
        <v/>
      </c>
      <c r="M45" s="2" t="str">
        <f t="shared" si="19"/>
        <v/>
      </c>
      <c r="N45" s="2" t="str">
        <f t="shared" si="20"/>
        <v/>
      </c>
      <c r="O45" s="2" t="str">
        <f>IF(Paramétrage!AN461&lt;&gt;0,Paramétrage!AP461,"")</f>
        <v/>
      </c>
      <c r="P45" s="258">
        <f>IF(Paramétrage!G541&lt;&gt;0,I42-I41,0)</f>
        <v>0</v>
      </c>
      <c r="Q45" s="2"/>
      <c r="R45" t="str">
        <f t="shared" si="21"/>
        <v/>
      </c>
    </row>
    <row r="46" spans="1:18" x14ac:dyDescent="0.35">
      <c r="A46" s="470" t="str">
        <f t="shared" si="11"/>
        <v/>
      </c>
      <c r="B46" s="470" t="str">
        <f t="shared" si="12"/>
        <v/>
      </c>
      <c r="C46" s="470" t="str">
        <f t="shared" si="13"/>
        <v/>
      </c>
      <c r="D46" s="470" t="str">
        <f t="shared" si="14"/>
        <v/>
      </c>
      <c r="E46" s="470" t="str">
        <f t="shared" si="15"/>
        <v/>
      </c>
      <c r="F46" s="470" t="str">
        <f t="shared" si="16"/>
        <v/>
      </c>
      <c r="G46" s="199" t="str">
        <f>IF(Paramétrage!AN462&lt;&gt;0,Paramétrage!AL462,"")</f>
        <v/>
      </c>
      <c r="H46" s="2" t="str">
        <f>IF(Paramétrage!AN462&lt;&gt;0,Paramétrage!AM462,"")</f>
        <v/>
      </c>
      <c r="I46" s="2" t="str">
        <f t="shared" si="17"/>
        <v/>
      </c>
      <c r="J46" s="2" t="str">
        <f>IF(Paramétrage!AN462&lt;&gt;0,Paramétrage!AN462,"")</f>
        <v/>
      </c>
      <c r="K46" s="2" t="str">
        <f>IF(Paramétrage!AN462&lt;&gt;0,Paramétrage!AO462,"")</f>
        <v/>
      </c>
      <c r="L46" s="2" t="str">
        <f t="shared" si="18"/>
        <v/>
      </c>
      <c r="M46" s="2" t="str">
        <f t="shared" si="19"/>
        <v/>
      </c>
      <c r="N46" s="2" t="str">
        <f t="shared" si="20"/>
        <v/>
      </c>
      <c r="O46" s="2" t="str">
        <f>IF(Paramétrage!AN462&lt;&gt;0,Paramétrage!AP462,"")</f>
        <v/>
      </c>
      <c r="P46" s="258">
        <f>IF(Paramétrage!G542&lt;&gt;0,I43-I42,0)</f>
        <v>0</v>
      </c>
      <c r="Q46" s="2"/>
      <c r="R46" t="str">
        <f t="shared" si="21"/>
        <v/>
      </c>
    </row>
    <row r="47" spans="1:18" x14ac:dyDescent="0.35">
      <c r="A47" s="470" t="str">
        <f t="shared" si="11"/>
        <v/>
      </c>
      <c r="B47" s="470" t="str">
        <f t="shared" si="12"/>
        <v/>
      </c>
      <c r="C47" s="470" t="str">
        <f t="shared" si="13"/>
        <v/>
      </c>
      <c r="D47" s="470" t="str">
        <f t="shared" si="14"/>
        <v/>
      </c>
      <c r="E47" s="470" t="str">
        <f t="shared" si="15"/>
        <v/>
      </c>
      <c r="F47" s="470" t="str">
        <f t="shared" si="16"/>
        <v/>
      </c>
      <c r="G47" s="199" t="str">
        <f>IF(Paramétrage!AN463&lt;&gt;0,Paramétrage!AL463,"")</f>
        <v/>
      </c>
      <c r="H47" s="2" t="str">
        <f>IF(Paramétrage!AN463&lt;&gt;0,Paramétrage!AM463,"")</f>
        <v/>
      </c>
      <c r="I47" s="2" t="str">
        <f t="shared" si="17"/>
        <v/>
      </c>
      <c r="J47" s="2" t="str">
        <f>IF(Paramétrage!AN463&lt;&gt;0,Paramétrage!AN463,"")</f>
        <v/>
      </c>
      <c r="K47" s="2" t="str">
        <f>IF(Paramétrage!AN463&lt;&gt;0,Paramétrage!AO463,"")</f>
        <v/>
      </c>
      <c r="L47" s="2" t="str">
        <f t="shared" si="18"/>
        <v/>
      </c>
      <c r="M47" s="2" t="str">
        <f t="shared" si="19"/>
        <v/>
      </c>
      <c r="N47" s="2" t="str">
        <f t="shared" si="20"/>
        <v/>
      </c>
      <c r="O47" s="2" t="str">
        <f>IF(Paramétrage!AN463&lt;&gt;0,Paramétrage!AP463,"")</f>
        <v/>
      </c>
      <c r="P47" s="258">
        <f>IF(Paramétrage!G543&lt;&gt;0,I44-I43,0)</f>
        <v>0</v>
      </c>
      <c r="Q47" s="2"/>
      <c r="R47" t="str">
        <f t="shared" si="21"/>
        <v/>
      </c>
    </row>
    <row r="48" spans="1:18" x14ac:dyDescent="0.35">
      <c r="A48" s="470" t="str">
        <f t="shared" si="11"/>
        <v/>
      </c>
      <c r="B48" s="470" t="str">
        <f t="shared" si="12"/>
        <v/>
      </c>
      <c r="C48" s="470" t="str">
        <f t="shared" si="13"/>
        <v/>
      </c>
      <c r="D48" s="470" t="str">
        <f t="shared" si="14"/>
        <v/>
      </c>
      <c r="E48" s="470" t="str">
        <f t="shared" si="15"/>
        <v/>
      </c>
      <c r="F48" s="470" t="str">
        <f t="shared" si="16"/>
        <v/>
      </c>
      <c r="G48" s="199" t="str">
        <f>IF(Paramétrage!AN464&lt;&gt;0,Paramétrage!AL464,"")</f>
        <v/>
      </c>
      <c r="H48" s="2" t="str">
        <f>IF(Paramétrage!AN464&lt;&gt;0,Paramétrage!AM464,"")</f>
        <v/>
      </c>
      <c r="I48" s="2" t="str">
        <f t="shared" si="17"/>
        <v/>
      </c>
      <c r="J48" s="2" t="str">
        <f>IF(Paramétrage!AN464&lt;&gt;0,Paramétrage!AN464,"")</f>
        <v/>
      </c>
      <c r="K48" s="2" t="str">
        <f>IF(Paramétrage!AN464&lt;&gt;0,Paramétrage!AO464,"")</f>
        <v/>
      </c>
      <c r="L48" s="2" t="str">
        <f t="shared" si="18"/>
        <v/>
      </c>
      <c r="M48" s="2" t="str">
        <f t="shared" si="19"/>
        <v/>
      </c>
      <c r="N48" s="2" t="str">
        <f t="shared" si="20"/>
        <v/>
      </c>
      <c r="O48" s="2" t="str">
        <f>IF(Paramétrage!AN464&lt;&gt;0,Paramétrage!AP464,"")</f>
        <v/>
      </c>
      <c r="P48" s="258">
        <f>IF(Paramétrage!G544&lt;&gt;0,I45-I44,0)</f>
        <v>0</v>
      </c>
      <c r="Q48" s="2"/>
      <c r="R48" t="str">
        <f t="shared" si="21"/>
        <v/>
      </c>
    </row>
    <row r="49" spans="1:37" x14ac:dyDescent="0.35">
      <c r="A49" s="470" t="str">
        <f t="shared" si="11"/>
        <v/>
      </c>
      <c r="B49" s="470" t="str">
        <f t="shared" si="12"/>
        <v/>
      </c>
      <c r="C49" s="470" t="str">
        <f t="shared" si="13"/>
        <v/>
      </c>
      <c r="D49" s="470" t="str">
        <f t="shared" si="14"/>
        <v/>
      </c>
      <c r="E49" s="470" t="str">
        <f t="shared" si="15"/>
        <v/>
      </c>
      <c r="F49" s="470" t="str">
        <f t="shared" si="16"/>
        <v/>
      </c>
      <c r="G49" s="199" t="str">
        <f>IF(Paramétrage!AN465&lt;&gt;0,Paramétrage!AL465,"")</f>
        <v/>
      </c>
      <c r="H49" s="2" t="str">
        <f>IF(Paramétrage!AN465&lt;&gt;0,Paramétrage!AM465,"")</f>
        <v/>
      </c>
      <c r="I49" s="2" t="str">
        <f t="shared" si="17"/>
        <v/>
      </c>
      <c r="J49" s="2" t="str">
        <f>IF(Paramétrage!AN465&lt;&gt;0,Paramétrage!AN465,"")</f>
        <v/>
      </c>
      <c r="K49" s="2" t="str">
        <f>IF(Paramétrage!AN465&lt;&gt;0,Paramétrage!AO465,"")</f>
        <v/>
      </c>
      <c r="L49" s="2" t="str">
        <f t="shared" si="18"/>
        <v/>
      </c>
      <c r="M49" s="2" t="str">
        <f t="shared" si="19"/>
        <v/>
      </c>
      <c r="N49" s="2" t="str">
        <f t="shared" si="20"/>
        <v/>
      </c>
      <c r="O49" s="2" t="str">
        <f>IF(Paramétrage!AN465&lt;&gt;0,Paramétrage!AP465,"")</f>
        <v/>
      </c>
      <c r="P49" s="258">
        <f>IF(Paramétrage!G545&lt;&gt;0,I46-I45,0)</f>
        <v>0</v>
      </c>
      <c r="Q49" s="2"/>
      <c r="R49" t="str">
        <f t="shared" si="21"/>
        <v/>
      </c>
    </row>
    <row r="50" spans="1:37" x14ac:dyDescent="0.35">
      <c r="A50" s="470" t="str">
        <f t="shared" si="11"/>
        <v/>
      </c>
      <c r="B50" s="470" t="str">
        <f t="shared" si="12"/>
        <v/>
      </c>
      <c r="C50" s="470" t="str">
        <f t="shared" si="13"/>
        <v/>
      </c>
      <c r="D50" s="470" t="str">
        <f t="shared" si="14"/>
        <v/>
      </c>
      <c r="E50" s="470" t="str">
        <f t="shared" si="15"/>
        <v/>
      </c>
      <c r="F50" s="470" t="str">
        <f t="shared" si="16"/>
        <v/>
      </c>
      <c r="G50" s="199" t="str">
        <f>IF(Paramétrage!AN466&lt;&gt;0,Paramétrage!AL466,"")</f>
        <v/>
      </c>
      <c r="H50" s="2" t="str">
        <f>IF(Paramétrage!AN466&lt;&gt;0,Paramétrage!AM466,"")</f>
        <v/>
      </c>
      <c r="I50" s="2" t="str">
        <f t="shared" si="17"/>
        <v/>
      </c>
      <c r="J50" s="2" t="str">
        <f>IF(Paramétrage!AN466&lt;&gt;0,Paramétrage!AN466,"")</f>
        <v/>
      </c>
      <c r="K50" s="2" t="str">
        <f>IF(Paramétrage!AN466&lt;&gt;0,Paramétrage!AO466,"")</f>
        <v/>
      </c>
      <c r="L50" s="2" t="str">
        <f t="shared" si="18"/>
        <v/>
      </c>
      <c r="M50" s="2" t="str">
        <f t="shared" si="19"/>
        <v/>
      </c>
      <c r="N50" s="2" t="str">
        <f t="shared" si="20"/>
        <v/>
      </c>
      <c r="O50" s="2" t="str">
        <f>IF(Paramétrage!AN466&lt;&gt;0,Paramétrage!AP466,"")</f>
        <v/>
      </c>
      <c r="P50" s="258">
        <f>IF(Paramétrage!G546&lt;&gt;0,I47-I46,0)</f>
        <v>0</v>
      </c>
      <c r="Q50" s="2"/>
      <c r="R50" t="str">
        <f t="shared" si="21"/>
        <v/>
      </c>
    </row>
    <row r="51" spans="1:37" x14ac:dyDescent="0.35">
      <c r="A51" s="470" t="str">
        <f t="shared" si="11"/>
        <v/>
      </c>
      <c r="B51" s="470" t="str">
        <f t="shared" si="12"/>
        <v/>
      </c>
      <c r="C51" s="470" t="str">
        <f t="shared" si="13"/>
        <v/>
      </c>
      <c r="D51" s="470" t="str">
        <f t="shared" si="14"/>
        <v/>
      </c>
      <c r="E51" s="470" t="str">
        <f t="shared" si="15"/>
        <v/>
      </c>
      <c r="F51" s="470" t="str">
        <f t="shared" si="16"/>
        <v/>
      </c>
      <c r="G51" s="199" t="str">
        <f>IF(Paramétrage!AN467&lt;&gt;0,Paramétrage!AL467,"")</f>
        <v/>
      </c>
      <c r="H51" s="2" t="str">
        <f>IF(Paramétrage!AN467&lt;&gt;0,Paramétrage!AM467,"")</f>
        <v/>
      </c>
      <c r="I51" s="2" t="str">
        <f t="shared" si="17"/>
        <v/>
      </c>
      <c r="J51" s="2" t="str">
        <f>IF(Paramétrage!AN467&lt;&gt;0,Paramétrage!AN467,"")</f>
        <v/>
      </c>
      <c r="K51" s="2" t="str">
        <f>IF(Paramétrage!AN467&lt;&gt;0,Paramétrage!AO467,"")</f>
        <v/>
      </c>
      <c r="L51" s="2" t="str">
        <f t="shared" si="18"/>
        <v/>
      </c>
      <c r="M51" s="2" t="str">
        <f t="shared" si="19"/>
        <v/>
      </c>
      <c r="N51" s="2" t="str">
        <f t="shared" si="20"/>
        <v/>
      </c>
      <c r="O51" s="2" t="str">
        <f>IF(Paramétrage!AN467&lt;&gt;0,Paramétrage!AP467,"")</f>
        <v/>
      </c>
      <c r="P51" s="258">
        <f>IF(Paramétrage!G547&lt;&gt;0,I48-I47,0)</f>
        <v>0</v>
      </c>
      <c r="Q51" s="2"/>
      <c r="R51" t="str">
        <f t="shared" si="21"/>
        <v/>
      </c>
    </row>
    <row r="52" spans="1:37" s="8" customFormat="1" x14ac:dyDescent="0.35">
      <c r="A52" s="470" t="str">
        <f t="shared" si="11"/>
        <v/>
      </c>
      <c r="B52" s="470" t="str">
        <f t="shared" si="12"/>
        <v/>
      </c>
      <c r="C52" s="470" t="str">
        <f t="shared" si="13"/>
        <v/>
      </c>
      <c r="D52" s="470" t="str">
        <f t="shared" si="14"/>
        <v/>
      </c>
      <c r="E52" s="470" t="str">
        <f t="shared" si="15"/>
        <v/>
      </c>
      <c r="F52" s="470" t="str">
        <f t="shared" si="16"/>
        <v/>
      </c>
      <c r="G52" s="199" t="str">
        <f>IF(Paramétrage!AN468&lt;&gt;0,Paramétrage!AL468,"")</f>
        <v/>
      </c>
      <c r="H52" s="2" t="str">
        <f>IF(Paramétrage!AN468&lt;&gt;0,Paramétrage!AM468,"")</f>
        <v/>
      </c>
      <c r="I52" s="2" t="str">
        <f t="shared" si="17"/>
        <v/>
      </c>
      <c r="J52" s="2" t="str">
        <f>IF(Paramétrage!AN468&lt;&gt;0,Paramétrage!AN468,"")</f>
        <v/>
      </c>
      <c r="K52" s="2" t="str">
        <f>IF(Paramétrage!AN468&lt;&gt;0,Paramétrage!AO468,"")</f>
        <v/>
      </c>
      <c r="L52" s="2" t="str">
        <f t="shared" si="18"/>
        <v/>
      </c>
      <c r="M52" s="2" t="str">
        <f t="shared" si="19"/>
        <v/>
      </c>
      <c r="N52" s="2" t="str">
        <f t="shared" si="20"/>
        <v/>
      </c>
      <c r="O52" s="2" t="str">
        <f>IF(Paramétrage!AN468&lt;&gt;0,Paramétrage!AP468,"")</f>
        <v/>
      </c>
      <c r="P52" s="258">
        <f>IF(Paramétrage!G548&lt;&gt;0,I49-I48,0)</f>
        <v>0</v>
      </c>
      <c r="Q52" s="2"/>
      <c r="R52" t="str">
        <f t="shared" si="21"/>
        <v/>
      </c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1:37" x14ac:dyDescent="0.35">
      <c r="A53" s="470" t="str">
        <f t="shared" si="11"/>
        <v/>
      </c>
      <c r="B53" s="470" t="str">
        <f t="shared" si="12"/>
        <v/>
      </c>
      <c r="C53" s="470" t="str">
        <f t="shared" si="13"/>
        <v/>
      </c>
      <c r="D53" s="470" t="str">
        <f t="shared" si="14"/>
        <v/>
      </c>
      <c r="E53" s="470" t="str">
        <f t="shared" si="15"/>
        <v/>
      </c>
      <c r="F53" s="470" t="str">
        <f t="shared" si="16"/>
        <v/>
      </c>
      <c r="G53" s="199" t="str">
        <f>IF(Paramétrage!AN469&lt;&gt;0,Paramétrage!AL469,"")</f>
        <v/>
      </c>
      <c r="H53" s="2" t="str">
        <f>IF(Paramétrage!AN469&lt;&gt;0,Paramétrage!AM469,"")</f>
        <v/>
      </c>
      <c r="I53" s="2" t="str">
        <f t="shared" si="17"/>
        <v/>
      </c>
      <c r="J53" s="2" t="str">
        <f>IF(Paramétrage!AN469&lt;&gt;0,Paramétrage!AN469,"")</f>
        <v/>
      </c>
      <c r="K53" s="2" t="str">
        <f>IF(Paramétrage!AN469&lt;&gt;0,Paramétrage!AO469,"")</f>
        <v/>
      </c>
      <c r="L53" s="2" t="str">
        <f t="shared" si="18"/>
        <v/>
      </c>
      <c r="M53" s="2" t="str">
        <f t="shared" si="19"/>
        <v/>
      </c>
      <c r="N53" s="2" t="str">
        <f t="shared" si="20"/>
        <v/>
      </c>
      <c r="O53" s="2" t="str">
        <f>IF(Paramétrage!AN469&lt;&gt;0,Paramétrage!AP469,"")</f>
        <v/>
      </c>
      <c r="P53" s="258">
        <f>IF(Paramétrage!G549&lt;&gt;0,I50-I49,0)</f>
        <v>0</v>
      </c>
      <c r="Q53" s="2"/>
      <c r="R53" t="str">
        <f t="shared" si="21"/>
        <v/>
      </c>
    </row>
    <row r="54" spans="1:37" x14ac:dyDescent="0.35">
      <c r="A54" s="470" t="str">
        <f t="shared" si="11"/>
        <v/>
      </c>
      <c r="B54" s="470" t="str">
        <f t="shared" si="12"/>
        <v/>
      </c>
      <c r="C54" s="470" t="str">
        <f t="shared" si="13"/>
        <v/>
      </c>
      <c r="D54" s="470" t="str">
        <f t="shared" si="14"/>
        <v/>
      </c>
      <c r="E54" s="470" t="str">
        <f t="shared" si="15"/>
        <v/>
      </c>
      <c r="F54" s="470" t="str">
        <f t="shared" si="16"/>
        <v/>
      </c>
      <c r="G54" s="199" t="str">
        <f>IF(Paramétrage!AN470&lt;&gt;0,Paramétrage!AL470,"")</f>
        <v/>
      </c>
      <c r="H54" s="2" t="str">
        <f>IF(Paramétrage!AN470&lt;&gt;0,Paramétrage!AM470,"")</f>
        <v/>
      </c>
      <c r="I54" s="2" t="str">
        <f t="shared" si="17"/>
        <v/>
      </c>
      <c r="J54" s="2" t="str">
        <f>IF(Paramétrage!AN470&lt;&gt;0,Paramétrage!AN470,"")</f>
        <v/>
      </c>
      <c r="K54" s="2" t="str">
        <f>IF(Paramétrage!AN470&lt;&gt;0,Paramétrage!AO470,"")</f>
        <v/>
      </c>
      <c r="L54" s="2" t="str">
        <f t="shared" si="18"/>
        <v/>
      </c>
      <c r="M54" s="2" t="str">
        <f t="shared" si="19"/>
        <v/>
      </c>
      <c r="N54" s="2" t="str">
        <f t="shared" si="20"/>
        <v/>
      </c>
      <c r="O54" s="2" t="str">
        <f>IF(Paramétrage!AN470&lt;&gt;0,Paramétrage!AP470,"")</f>
        <v/>
      </c>
      <c r="P54" s="258">
        <f>IF(Paramétrage!G550&lt;&gt;0,I51-I50,0)</f>
        <v>0</v>
      </c>
      <c r="Q54" s="2"/>
      <c r="R54" t="str">
        <f t="shared" si="21"/>
        <v/>
      </c>
    </row>
    <row r="55" spans="1:37" x14ac:dyDescent="0.35">
      <c r="A55" s="470" t="str">
        <f t="shared" si="11"/>
        <v/>
      </c>
      <c r="B55" s="470" t="str">
        <f t="shared" si="12"/>
        <v/>
      </c>
      <c r="C55" s="470" t="str">
        <f t="shared" si="13"/>
        <v/>
      </c>
      <c r="D55" s="470" t="str">
        <f t="shared" si="14"/>
        <v/>
      </c>
      <c r="E55" s="470" t="str">
        <f t="shared" si="15"/>
        <v/>
      </c>
      <c r="F55" s="470" t="str">
        <f t="shared" si="16"/>
        <v/>
      </c>
      <c r="G55" s="199" t="str">
        <f>IF(Paramétrage!AN471&lt;&gt;0,Paramétrage!AL471,"")</f>
        <v/>
      </c>
      <c r="H55" s="2" t="str">
        <f>IF(Paramétrage!AN471&lt;&gt;0,Paramétrage!AM471,"")</f>
        <v/>
      </c>
      <c r="I55" s="2" t="str">
        <f t="shared" si="17"/>
        <v/>
      </c>
      <c r="J55" s="2" t="str">
        <f>IF(Paramétrage!AN471&lt;&gt;0,Paramétrage!AN471,"")</f>
        <v/>
      </c>
      <c r="K55" s="2" t="str">
        <f>IF(Paramétrage!AN471&lt;&gt;0,Paramétrage!AO471,"")</f>
        <v/>
      </c>
      <c r="L55" s="2" t="str">
        <f t="shared" si="18"/>
        <v/>
      </c>
      <c r="M55" s="2" t="str">
        <f t="shared" si="19"/>
        <v/>
      </c>
      <c r="N55" s="2" t="str">
        <f t="shared" si="20"/>
        <v/>
      </c>
      <c r="O55" s="2" t="str">
        <f>IF(Paramétrage!AN471&lt;&gt;0,Paramétrage!AP471,"")</f>
        <v/>
      </c>
      <c r="P55" s="258">
        <f>IF(Paramétrage!G551&lt;&gt;0,I52-I51,0)</f>
        <v>0</v>
      </c>
      <c r="Q55" s="2"/>
      <c r="R55" t="str">
        <f t="shared" si="21"/>
        <v/>
      </c>
    </row>
    <row r="56" spans="1:37" x14ac:dyDescent="0.35">
      <c r="A56" s="470" t="str">
        <f t="shared" si="11"/>
        <v/>
      </c>
      <c r="B56" s="470" t="str">
        <f t="shared" si="12"/>
        <v/>
      </c>
      <c r="C56" s="470" t="str">
        <f t="shared" si="13"/>
        <v/>
      </c>
      <c r="D56" s="470" t="str">
        <f t="shared" si="14"/>
        <v/>
      </c>
      <c r="E56" s="470" t="str">
        <f t="shared" si="15"/>
        <v/>
      </c>
      <c r="F56" s="470" t="str">
        <f t="shared" si="16"/>
        <v/>
      </c>
      <c r="G56" s="199" t="str">
        <f>IF(Paramétrage!AN472&lt;&gt;0,Paramétrage!AL472,"")</f>
        <v/>
      </c>
      <c r="H56" s="2" t="str">
        <f>IF(Paramétrage!AN472&lt;&gt;0,Paramétrage!AM472,"")</f>
        <v/>
      </c>
      <c r="I56" s="2" t="str">
        <f t="shared" si="17"/>
        <v/>
      </c>
      <c r="J56" s="2" t="str">
        <f>IF(Paramétrage!AN472&lt;&gt;0,Paramétrage!AN472,"")</f>
        <v/>
      </c>
      <c r="K56" s="2" t="str">
        <f>IF(Paramétrage!AN472&lt;&gt;0,Paramétrage!AO472,"")</f>
        <v/>
      </c>
      <c r="L56" s="2" t="str">
        <f t="shared" si="18"/>
        <v/>
      </c>
      <c r="M56" s="2" t="str">
        <f t="shared" si="19"/>
        <v/>
      </c>
      <c r="N56" s="2" t="str">
        <f t="shared" si="20"/>
        <v/>
      </c>
      <c r="O56" s="2" t="str">
        <f>IF(Paramétrage!AN472&lt;&gt;0,Paramétrage!AP472,"")</f>
        <v/>
      </c>
      <c r="P56" s="258">
        <f>IF(Paramétrage!G552&lt;&gt;0,I53-I52,0)</f>
        <v>0</v>
      </c>
      <c r="Q56" s="2"/>
      <c r="R56" t="str">
        <f t="shared" si="21"/>
        <v/>
      </c>
    </row>
    <row r="57" spans="1:37" x14ac:dyDescent="0.35">
      <c r="A57" s="470" t="str">
        <f t="shared" si="11"/>
        <v/>
      </c>
      <c r="B57" s="470" t="str">
        <f t="shared" si="12"/>
        <v/>
      </c>
      <c r="C57" s="470" t="str">
        <f t="shared" si="13"/>
        <v/>
      </c>
      <c r="D57" s="470" t="str">
        <f t="shared" si="14"/>
        <v/>
      </c>
      <c r="E57" s="470" t="str">
        <f t="shared" si="15"/>
        <v/>
      </c>
      <c r="F57" s="470" t="str">
        <f t="shared" si="16"/>
        <v/>
      </c>
      <c r="G57" s="199" t="str">
        <f>IF(Paramétrage!AN473&lt;&gt;0,Paramétrage!AL473,"")</f>
        <v/>
      </c>
      <c r="H57" s="2" t="str">
        <f>IF(Paramétrage!AN473&lt;&gt;0,Paramétrage!AM473,"")</f>
        <v/>
      </c>
      <c r="I57" s="2" t="str">
        <f t="shared" si="17"/>
        <v/>
      </c>
      <c r="J57" s="2" t="str">
        <f>IF(Paramétrage!AN473&lt;&gt;0,Paramétrage!AN473,"")</f>
        <v/>
      </c>
      <c r="K57" s="2" t="str">
        <f>IF(Paramétrage!AN473&lt;&gt;0,Paramétrage!AO473,"")</f>
        <v/>
      </c>
      <c r="L57" s="2" t="str">
        <f t="shared" si="18"/>
        <v/>
      </c>
      <c r="M57" s="2" t="str">
        <f t="shared" si="19"/>
        <v/>
      </c>
      <c r="N57" s="2" t="str">
        <f t="shared" si="20"/>
        <v/>
      </c>
      <c r="O57" s="2" t="str">
        <f>IF(Paramétrage!AN473&lt;&gt;0,Paramétrage!AP473,"")</f>
        <v/>
      </c>
      <c r="P57" s="258">
        <f>IF(Paramétrage!G553&lt;&gt;0,I54-I53,0)</f>
        <v>0</v>
      </c>
      <c r="Q57" s="2"/>
      <c r="R57" t="str">
        <f t="shared" si="21"/>
        <v/>
      </c>
    </row>
    <row r="58" spans="1:37" x14ac:dyDescent="0.35">
      <c r="A58" s="470" t="str">
        <f t="shared" si="11"/>
        <v/>
      </c>
      <c r="B58" s="470" t="str">
        <f t="shared" si="12"/>
        <v/>
      </c>
      <c r="C58" s="470" t="str">
        <f t="shared" si="13"/>
        <v/>
      </c>
      <c r="D58" s="470" t="str">
        <f t="shared" si="14"/>
        <v/>
      </c>
      <c r="E58" s="470" t="str">
        <f t="shared" si="15"/>
        <v/>
      </c>
      <c r="F58" s="470" t="str">
        <f t="shared" si="16"/>
        <v/>
      </c>
      <c r="G58" s="199" t="str">
        <f>IF(Paramétrage!AN474&lt;&gt;0,Paramétrage!AL474,"")</f>
        <v/>
      </c>
      <c r="H58" s="2" t="str">
        <f>IF(Paramétrage!AN474&lt;&gt;0,Paramétrage!AM474,"")</f>
        <v/>
      </c>
      <c r="I58" s="2" t="str">
        <f t="shared" si="17"/>
        <v/>
      </c>
      <c r="J58" s="2" t="str">
        <f>IF(Paramétrage!AN474&lt;&gt;0,Paramétrage!AN474,"")</f>
        <v/>
      </c>
      <c r="K58" s="2" t="str">
        <f>IF(Paramétrage!AN474&lt;&gt;0,Paramétrage!AO474,"")</f>
        <v/>
      </c>
      <c r="L58" s="2" t="str">
        <f t="shared" si="18"/>
        <v/>
      </c>
      <c r="M58" s="2" t="str">
        <f t="shared" si="19"/>
        <v/>
      </c>
      <c r="N58" s="2" t="str">
        <f t="shared" si="20"/>
        <v/>
      </c>
      <c r="O58" s="2" t="str">
        <f>IF(Paramétrage!AN474&lt;&gt;0,Paramétrage!AP474,"")</f>
        <v/>
      </c>
      <c r="P58" s="258">
        <f>IF(Paramétrage!G554&lt;&gt;0,I55-I54,0)</f>
        <v>0</v>
      </c>
      <c r="Q58" s="2"/>
      <c r="R58" t="str">
        <f t="shared" si="21"/>
        <v/>
      </c>
    </row>
    <row r="59" spans="1:37" x14ac:dyDescent="0.35">
      <c r="A59" s="470" t="str">
        <f t="shared" si="11"/>
        <v/>
      </c>
      <c r="B59" s="470" t="str">
        <f t="shared" si="12"/>
        <v/>
      </c>
      <c r="C59" s="470" t="str">
        <f t="shared" si="13"/>
        <v/>
      </c>
      <c r="D59" s="470" t="str">
        <f t="shared" si="14"/>
        <v/>
      </c>
      <c r="E59" s="470" t="str">
        <f t="shared" si="15"/>
        <v/>
      </c>
      <c r="F59" s="470" t="str">
        <f t="shared" si="16"/>
        <v/>
      </c>
      <c r="G59" s="199" t="str">
        <f>IF(Paramétrage!AN475&lt;&gt;0,Paramétrage!AL475,"")</f>
        <v/>
      </c>
      <c r="H59" s="2" t="str">
        <f>IF(Paramétrage!AN475&lt;&gt;0,Paramétrage!AM475,"")</f>
        <v/>
      </c>
      <c r="I59" s="2" t="str">
        <f t="shared" si="17"/>
        <v/>
      </c>
      <c r="J59" s="2" t="str">
        <f>IF(Paramétrage!AN475&lt;&gt;0,Paramétrage!AN475,"")</f>
        <v/>
      </c>
      <c r="K59" s="2" t="str">
        <f>IF(Paramétrage!AN475&lt;&gt;0,Paramétrage!AO475,"")</f>
        <v/>
      </c>
      <c r="L59" s="2" t="str">
        <f t="shared" si="18"/>
        <v/>
      </c>
      <c r="M59" s="2" t="str">
        <f t="shared" si="19"/>
        <v/>
      </c>
      <c r="N59" s="2" t="str">
        <f t="shared" si="20"/>
        <v/>
      </c>
      <c r="O59" s="2" t="str">
        <f>IF(Paramétrage!AN475&lt;&gt;0,Paramétrage!AP475,"")</f>
        <v/>
      </c>
      <c r="P59" s="258" t="e">
        <f>IF(Paramétrage!#REF!&lt;&gt;0,I56-I55,0)</f>
        <v>#REF!</v>
      </c>
      <c r="Q59" s="2"/>
      <c r="R59" t="str">
        <f t="shared" si="21"/>
        <v/>
      </c>
    </row>
    <row r="60" spans="1:37" x14ac:dyDescent="0.35">
      <c r="A60" s="469"/>
      <c r="B60" s="469"/>
      <c r="C60" s="469"/>
      <c r="D60" s="469"/>
      <c r="E60" s="469"/>
      <c r="F60" s="469"/>
      <c r="G60" s="469" t="s">
        <v>619</v>
      </c>
      <c r="H60" s="469"/>
      <c r="I60" s="469"/>
      <c r="J60" s="469"/>
      <c r="K60" s="469"/>
      <c r="L60" s="469"/>
      <c r="M60" s="469"/>
      <c r="N60" s="469"/>
      <c r="O60" s="469"/>
      <c r="P60" s="472"/>
      <c r="Q60" s="469"/>
      <c r="R60" s="469"/>
      <c r="S60" s="469"/>
      <c r="T60" s="469"/>
      <c r="U60" s="469"/>
      <c r="V60" s="469"/>
      <c r="W60" s="469"/>
      <c r="X60" s="469"/>
      <c r="Y60" s="469"/>
      <c r="Z60" s="469"/>
      <c r="AA60" s="469"/>
    </row>
    <row r="61" spans="1:37" ht="87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58">
        <f>IF(Paramétrage!L536&lt;&gt;0,#REF!-#REF!,0)</f>
        <v>0</v>
      </c>
      <c r="Q61" s="107">
        <f>Paramétrage!D3</f>
        <v>0</v>
      </c>
      <c r="R61" s="22" t="s">
        <v>337</v>
      </c>
      <c r="S61" s="184" t="s">
        <v>339</v>
      </c>
      <c r="T61" s="184" t="s">
        <v>340</v>
      </c>
    </row>
    <row r="62" spans="1:37" x14ac:dyDescent="0.35">
      <c r="A62" s="470" t="str">
        <f>IF(J62&lt;&gt;"",I62,"")</f>
        <v/>
      </c>
      <c r="B62" s="470" t="str">
        <f>IF(J62&lt;&gt;"",1,"")</f>
        <v/>
      </c>
      <c r="C62" s="470" t="str">
        <f>IF(J62&lt;&gt;"",L62,"")</f>
        <v/>
      </c>
      <c r="D62" s="470" t="str">
        <f>IF(J62&lt;&gt;"",L62,"")</f>
        <v/>
      </c>
      <c r="E62" s="470" t="str">
        <f>IF(J62&lt;&gt;"",M62,"")</f>
        <v/>
      </c>
      <c r="F62" s="470" t="str">
        <f>IF(J62&lt;&gt;"",N62,"")</f>
        <v/>
      </c>
      <c r="G62" s="199" t="str">
        <f>IF(Paramétrage!BI448&lt;&gt;0,Paramétrage!BG448,"")</f>
        <v/>
      </c>
      <c r="H62" s="2" t="str">
        <f>IF(Paramétrage!BI448&lt;&gt;0,Paramétrage!BH448,"")</f>
        <v/>
      </c>
      <c r="I62" s="2" t="str">
        <f>IF(J62&lt;&gt;"",DATEDIF($Q$2,G62,"d")*1440+H62*60,"")</f>
        <v/>
      </c>
      <c r="J62" s="2" t="str">
        <f>IF(Paramétrage!BI448&lt;&gt;0,Paramétrage!BI448,"")</f>
        <v/>
      </c>
      <c r="K62" s="2" t="str">
        <f>IF(Paramétrage!BJ448&lt;&gt;0,Paramétrage!BJ448,"")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IF(Paramétrage!BI478&lt;&gt;0,Paramétrage!BK478,"")</f>
        <v/>
      </c>
      <c r="P62" s="258">
        <f>IF(Paramétrage!L537&lt;&gt;0,#REF!-#REF!,0)</f>
        <v>0</v>
      </c>
      <c r="R62" t="str">
        <f t="shared" ref="R62:R89" si="22">IF(J62&lt;&gt;"",ROUNDUP((J62/L62)/(MIN(S$3,T$3)),0),"")</f>
        <v/>
      </c>
    </row>
    <row r="63" spans="1:37" s="2" customFormat="1" x14ac:dyDescent="0.35">
      <c r="A63" s="2" t="str">
        <f t="shared" ref="A63:A89" si="23">IF(J63&lt;&gt;"",I63,"")</f>
        <v/>
      </c>
      <c r="B63" s="2" t="str">
        <f t="shared" ref="B63:B89" si="24">IF(J63&lt;&gt;"",1,"")</f>
        <v/>
      </c>
      <c r="C63" s="2" t="str">
        <f t="shared" ref="C63:C89" si="25">IF(J63&lt;&gt;"",L63,"")</f>
        <v/>
      </c>
      <c r="D63" s="2" t="str">
        <f t="shared" ref="D63:D89" si="26">IF(J63&lt;&gt;"",L63,"")</f>
        <v/>
      </c>
      <c r="E63" s="2" t="str">
        <f t="shared" ref="E63:E89" si="27">IF(J63&lt;&gt;"",M63,"")</f>
        <v/>
      </c>
      <c r="F63" s="2" t="str">
        <f t="shared" ref="F63:F89" si="28">IF(J63&lt;&gt;"",N63,"")</f>
        <v/>
      </c>
      <c r="G63" s="199" t="str">
        <f>IF(Paramétrage!BI449&lt;&gt;0,Paramétrage!BG449,"")</f>
        <v/>
      </c>
      <c r="H63" s="2" t="str">
        <f>IF(Paramétrage!BI449&lt;&gt;0,Paramétrage!BH449,"")</f>
        <v/>
      </c>
      <c r="I63" s="2" t="str">
        <f t="shared" ref="I63:I89" si="29">IF(J63&lt;&gt;"",DATEDIF($Q$2,G63,"d")*1440+H63*60,"")</f>
        <v/>
      </c>
      <c r="J63" s="2" t="str">
        <f>IF(Paramétrage!BI449&lt;&gt;0,Paramétrage!BI449,"")</f>
        <v/>
      </c>
      <c r="K63" s="2" t="str">
        <f>IF(Paramétrage!BJ449&lt;&gt;0,Paramétrage!BJ449,"")</f>
        <v/>
      </c>
      <c r="L63" s="2" t="str">
        <f t="shared" ref="L63:L89" si="30">IF(J63&lt;&gt;"",ROUNDUP(J63/K63,0),"")</f>
        <v/>
      </c>
      <c r="M63" s="2" t="str">
        <f t="shared" ref="M63:M89" si="31">IF(J63&lt;&gt;"",J63/L63,"")</f>
        <v/>
      </c>
      <c r="N63" s="2" t="str">
        <f t="shared" ref="N63:N89" si="32">IF(J63&lt;&gt;"",M63/O63,"")</f>
        <v/>
      </c>
      <c r="O63" s="2" t="str">
        <f>IF(Paramétrage!BI479&lt;&gt;0,Paramétrage!BK479,"")</f>
        <v/>
      </c>
      <c r="P63" s="119">
        <f>IF(Paramétrage!L538&lt;&gt;0,#REF!-#REF!,0)</f>
        <v>0</v>
      </c>
      <c r="R63" s="2" t="str">
        <f t="shared" si="22"/>
        <v/>
      </c>
    </row>
    <row r="64" spans="1:37" x14ac:dyDescent="0.35">
      <c r="A64" s="470" t="str">
        <f t="shared" si="23"/>
        <v/>
      </c>
      <c r="B64" s="470" t="str">
        <f t="shared" si="24"/>
        <v/>
      </c>
      <c r="C64" s="470" t="str">
        <f t="shared" si="25"/>
        <v/>
      </c>
      <c r="D64" s="470" t="str">
        <f t="shared" si="26"/>
        <v/>
      </c>
      <c r="E64" s="470" t="str">
        <f t="shared" si="27"/>
        <v/>
      </c>
      <c r="F64" s="470" t="str">
        <f t="shared" si="28"/>
        <v/>
      </c>
      <c r="G64" s="199" t="str">
        <f>IF(Paramétrage!BI450&lt;&gt;0,Paramétrage!BG450,"")</f>
        <v/>
      </c>
      <c r="H64" s="2" t="str">
        <f>IF(Paramétrage!BI450&lt;&gt;0,Paramétrage!BH450,"")</f>
        <v/>
      </c>
      <c r="I64" s="2" t="str">
        <f t="shared" si="29"/>
        <v/>
      </c>
      <c r="J64" s="2" t="str">
        <f>IF(Paramétrage!BI450&lt;&gt;0,Paramétrage!BI450,"")</f>
        <v/>
      </c>
      <c r="K64" s="2" t="str">
        <f>IF(Paramétrage!BJ450&lt;&gt;0,Paramétrage!BJ450,"")</f>
        <v/>
      </c>
      <c r="L64" s="2" t="str">
        <f t="shared" si="30"/>
        <v/>
      </c>
      <c r="M64" s="2" t="str">
        <f t="shared" si="31"/>
        <v/>
      </c>
      <c r="N64" s="2" t="str">
        <f t="shared" si="32"/>
        <v/>
      </c>
      <c r="O64" s="2" t="str">
        <f>IF(Paramétrage!BI480&lt;&gt;0,Paramétrage!BK480,"")</f>
        <v/>
      </c>
      <c r="P64" s="258">
        <f>IF(Paramétrage!L539&lt;&gt;0,#REF!-#REF!,0)</f>
        <v>0</v>
      </c>
      <c r="R64" t="str">
        <f t="shared" si="22"/>
        <v/>
      </c>
    </row>
    <row r="65" spans="1:18" x14ac:dyDescent="0.35">
      <c r="A65" s="470" t="str">
        <f t="shared" si="23"/>
        <v/>
      </c>
      <c r="B65" s="470" t="str">
        <f t="shared" si="24"/>
        <v/>
      </c>
      <c r="C65" s="470" t="str">
        <f t="shared" si="25"/>
        <v/>
      </c>
      <c r="D65" s="470" t="str">
        <f t="shared" si="26"/>
        <v/>
      </c>
      <c r="E65" s="470" t="str">
        <f t="shared" si="27"/>
        <v/>
      </c>
      <c r="F65" s="470" t="str">
        <f t="shared" si="28"/>
        <v/>
      </c>
      <c r="G65" s="199" t="str">
        <f>IF(Paramétrage!BI451&lt;&gt;0,Paramétrage!BG451,"")</f>
        <v/>
      </c>
      <c r="H65" s="2" t="str">
        <f>IF(Paramétrage!BI451&lt;&gt;0,Paramétrage!BH451,"")</f>
        <v/>
      </c>
      <c r="I65" s="2" t="str">
        <f t="shared" si="29"/>
        <v/>
      </c>
      <c r="J65" s="2" t="str">
        <f>IF(Paramétrage!BI451&lt;&gt;0,Paramétrage!BI451,"")</f>
        <v/>
      </c>
      <c r="K65" s="2" t="str">
        <f>IF(Paramétrage!BJ451&lt;&gt;0,Paramétrage!BJ451,"")</f>
        <v/>
      </c>
      <c r="L65" s="2" t="str">
        <f t="shared" si="30"/>
        <v/>
      </c>
      <c r="M65" s="2" t="str">
        <f t="shared" si="31"/>
        <v/>
      </c>
      <c r="N65" s="2" t="str">
        <f t="shared" si="32"/>
        <v/>
      </c>
      <c r="O65" s="2" t="str">
        <f>IF(Paramétrage!BI481&lt;&gt;0,Paramétrage!BK481,"")</f>
        <v/>
      </c>
      <c r="P65" s="258">
        <f>IF(Paramétrage!L540&lt;&gt;0,#REF!-#REF!,0)</f>
        <v>0</v>
      </c>
      <c r="R65" t="str">
        <f t="shared" si="22"/>
        <v/>
      </c>
    </row>
    <row r="66" spans="1:18" x14ac:dyDescent="0.35">
      <c r="A66" s="470" t="str">
        <f t="shared" si="23"/>
        <v/>
      </c>
      <c r="B66" s="470" t="str">
        <f t="shared" si="24"/>
        <v/>
      </c>
      <c r="C66" s="470" t="str">
        <f t="shared" si="25"/>
        <v/>
      </c>
      <c r="D66" s="470" t="str">
        <f t="shared" si="26"/>
        <v/>
      </c>
      <c r="E66" s="470" t="str">
        <f t="shared" si="27"/>
        <v/>
      </c>
      <c r="F66" s="470" t="str">
        <f t="shared" si="28"/>
        <v/>
      </c>
      <c r="G66" s="199" t="str">
        <f>IF(Paramétrage!BI452&lt;&gt;0,Paramétrage!BG452,"")</f>
        <v/>
      </c>
      <c r="H66" s="2" t="str">
        <f>IF(Paramétrage!BI452&lt;&gt;0,Paramétrage!BH452,"")</f>
        <v/>
      </c>
      <c r="I66" s="2" t="str">
        <f t="shared" si="29"/>
        <v/>
      </c>
      <c r="J66" s="2" t="str">
        <f>IF(Paramétrage!BI452&lt;&gt;0,Paramétrage!BI452,"")</f>
        <v/>
      </c>
      <c r="K66" s="2" t="str">
        <f>IF(Paramétrage!BJ452&lt;&gt;0,Paramétrage!BJ452,"")</f>
        <v/>
      </c>
      <c r="L66" s="2" t="str">
        <f t="shared" si="30"/>
        <v/>
      </c>
      <c r="M66" s="2" t="str">
        <f t="shared" si="31"/>
        <v/>
      </c>
      <c r="N66" s="2" t="str">
        <f t="shared" si="32"/>
        <v/>
      </c>
      <c r="O66" s="2" t="str">
        <f>IF(Paramétrage!BI482&lt;&gt;0,Paramétrage!BK482,"")</f>
        <v/>
      </c>
      <c r="P66" s="258">
        <f>IF(Paramétrage!L541&lt;&gt;0,#REF!-#REF!,0)</f>
        <v>0</v>
      </c>
      <c r="R66" t="str">
        <f t="shared" si="22"/>
        <v/>
      </c>
    </row>
    <row r="67" spans="1:18" x14ac:dyDescent="0.35">
      <c r="A67" s="470" t="str">
        <f t="shared" si="23"/>
        <v/>
      </c>
      <c r="B67" s="470" t="str">
        <f t="shared" si="24"/>
        <v/>
      </c>
      <c r="C67" s="470" t="str">
        <f t="shared" si="25"/>
        <v/>
      </c>
      <c r="D67" s="470" t="str">
        <f t="shared" si="26"/>
        <v/>
      </c>
      <c r="E67" s="470" t="str">
        <f t="shared" si="27"/>
        <v/>
      </c>
      <c r="F67" s="470" t="str">
        <f t="shared" si="28"/>
        <v/>
      </c>
      <c r="G67" s="199" t="str">
        <f>IF(Paramétrage!BI453&lt;&gt;0,Paramétrage!BG453,"")</f>
        <v/>
      </c>
      <c r="H67" s="2" t="str">
        <f>IF(Paramétrage!BI453&lt;&gt;0,Paramétrage!BH453,"")</f>
        <v/>
      </c>
      <c r="I67" s="2" t="str">
        <f t="shared" si="29"/>
        <v/>
      </c>
      <c r="J67" s="2" t="str">
        <f>IF(Paramétrage!BI453&lt;&gt;0,Paramétrage!BI453,"")</f>
        <v/>
      </c>
      <c r="K67" s="2" t="str">
        <f>IF(Paramétrage!BJ453&lt;&gt;0,Paramétrage!BJ453,"")</f>
        <v/>
      </c>
      <c r="L67" s="2" t="str">
        <f t="shared" si="30"/>
        <v/>
      </c>
      <c r="M67" s="2" t="str">
        <f t="shared" si="31"/>
        <v/>
      </c>
      <c r="N67" s="2" t="str">
        <f t="shared" si="32"/>
        <v/>
      </c>
      <c r="O67" s="2" t="str">
        <f>IF(Paramétrage!BI483&lt;&gt;0,Paramétrage!BK483,"")</f>
        <v/>
      </c>
      <c r="P67" s="258">
        <f>IF(Paramétrage!L542&lt;&gt;0,#REF!-#REF!,0)</f>
        <v>0</v>
      </c>
      <c r="R67" t="str">
        <f t="shared" si="22"/>
        <v/>
      </c>
    </row>
    <row r="68" spans="1:18" x14ac:dyDescent="0.35">
      <c r="A68" s="470" t="str">
        <f t="shared" si="23"/>
        <v/>
      </c>
      <c r="B68" s="470" t="str">
        <f t="shared" si="24"/>
        <v/>
      </c>
      <c r="C68" s="470" t="str">
        <f t="shared" si="25"/>
        <v/>
      </c>
      <c r="D68" s="470" t="str">
        <f t="shared" si="26"/>
        <v/>
      </c>
      <c r="E68" s="470" t="str">
        <f t="shared" si="27"/>
        <v/>
      </c>
      <c r="F68" s="470" t="str">
        <f t="shared" si="28"/>
        <v/>
      </c>
      <c r="G68" s="199" t="str">
        <f>IF(Paramétrage!BI454&lt;&gt;0,Paramétrage!BG454,"")</f>
        <v/>
      </c>
      <c r="H68" s="2" t="str">
        <f>IF(Paramétrage!BI454&lt;&gt;0,Paramétrage!BH454,"")</f>
        <v/>
      </c>
      <c r="I68" s="2" t="str">
        <f t="shared" si="29"/>
        <v/>
      </c>
      <c r="J68" s="2" t="str">
        <f>IF(Paramétrage!BI454&lt;&gt;0,Paramétrage!BI454,"")</f>
        <v/>
      </c>
      <c r="K68" s="2" t="str">
        <f>IF(Paramétrage!BJ454&lt;&gt;0,Paramétrage!BJ454,"")</f>
        <v/>
      </c>
      <c r="L68" s="2" t="str">
        <f t="shared" si="30"/>
        <v/>
      </c>
      <c r="M68" s="2" t="str">
        <f t="shared" si="31"/>
        <v/>
      </c>
      <c r="N68" s="2" t="str">
        <f t="shared" si="32"/>
        <v/>
      </c>
      <c r="O68" s="2" t="str">
        <f>IF(Paramétrage!BI484&lt;&gt;0,Paramétrage!BK484,"")</f>
        <v/>
      </c>
      <c r="P68" s="258">
        <f>IF(Paramétrage!L543&lt;&gt;0,#REF!-#REF!,0)</f>
        <v>0</v>
      </c>
      <c r="R68" t="str">
        <f t="shared" si="22"/>
        <v/>
      </c>
    </row>
    <row r="69" spans="1:18" x14ac:dyDescent="0.35">
      <c r="A69" s="470" t="str">
        <f t="shared" si="23"/>
        <v/>
      </c>
      <c r="B69" s="470" t="str">
        <f t="shared" si="24"/>
        <v/>
      </c>
      <c r="C69" s="470" t="str">
        <f t="shared" si="25"/>
        <v/>
      </c>
      <c r="D69" s="470" t="str">
        <f t="shared" si="26"/>
        <v/>
      </c>
      <c r="E69" s="470" t="str">
        <f t="shared" si="27"/>
        <v/>
      </c>
      <c r="F69" s="470" t="str">
        <f t="shared" si="28"/>
        <v/>
      </c>
      <c r="G69" s="199" t="str">
        <f>IF(Paramétrage!BI455&lt;&gt;0,Paramétrage!BG455,"")</f>
        <v/>
      </c>
      <c r="H69" s="2" t="str">
        <f>IF(Paramétrage!BI455&lt;&gt;0,Paramétrage!BH455,"")</f>
        <v/>
      </c>
      <c r="I69" s="2" t="str">
        <f t="shared" si="29"/>
        <v/>
      </c>
      <c r="J69" s="2" t="str">
        <f>IF(Paramétrage!BI455&lt;&gt;0,Paramétrage!BI455,"")</f>
        <v/>
      </c>
      <c r="K69" s="2" t="str">
        <f>IF(Paramétrage!BJ455&lt;&gt;0,Paramétrage!BJ455,"")</f>
        <v/>
      </c>
      <c r="L69" s="2" t="str">
        <f t="shared" si="30"/>
        <v/>
      </c>
      <c r="M69" s="2" t="str">
        <f t="shared" si="31"/>
        <v/>
      </c>
      <c r="N69" s="2" t="str">
        <f t="shared" si="32"/>
        <v/>
      </c>
      <c r="O69" s="2" t="str">
        <f>IF(Paramétrage!BI485&lt;&gt;0,Paramétrage!BK485,"")</f>
        <v/>
      </c>
      <c r="P69" s="258">
        <f>IF(Paramétrage!L544&lt;&gt;0,#REF!-#REF!,0)</f>
        <v>0</v>
      </c>
      <c r="R69" t="str">
        <f t="shared" si="22"/>
        <v/>
      </c>
    </row>
    <row r="70" spans="1:18" x14ac:dyDescent="0.35">
      <c r="A70" s="470" t="str">
        <f t="shared" si="23"/>
        <v/>
      </c>
      <c r="B70" s="470" t="str">
        <f t="shared" si="24"/>
        <v/>
      </c>
      <c r="C70" s="470" t="str">
        <f t="shared" si="25"/>
        <v/>
      </c>
      <c r="D70" s="470" t="str">
        <f t="shared" si="26"/>
        <v/>
      </c>
      <c r="E70" s="470" t="str">
        <f t="shared" si="27"/>
        <v/>
      </c>
      <c r="F70" s="470" t="str">
        <f t="shared" si="28"/>
        <v/>
      </c>
      <c r="G70" s="199" t="str">
        <f>IF(Paramétrage!BI456&lt;&gt;0,Paramétrage!BG456,"")</f>
        <v/>
      </c>
      <c r="H70" s="2" t="str">
        <f>IF(Paramétrage!BI456&lt;&gt;0,Paramétrage!BH456,"")</f>
        <v/>
      </c>
      <c r="I70" s="2" t="str">
        <f t="shared" si="29"/>
        <v/>
      </c>
      <c r="J70" s="2" t="str">
        <f>IF(Paramétrage!BI456&lt;&gt;0,Paramétrage!BI456,"")</f>
        <v/>
      </c>
      <c r="K70" s="2" t="str">
        <f>IF(Paramétrage!BJ456&lt;&gt;0,Paramétrage!BJ456,"")</f>
        <v/>
      </c>
      <c r="L70" s="2" t="str">
        <f t="shared" si="30"/>
        <v/>
      </c>
      <c r="M70" s="2" t="str">
        <f t="shared" si="31"/>
        <v/>
      </c>
      <c r="N70" s="2" t="str">
        <f t="shared" si="32"/>
        <v/>
      </c>
      <c r="O70" s="2" t="str">
        <f>IF(Paramétrage!BI486&lt;&gt;0,Paramétrage!BK486,"")</f>
        <v/>
      </c>
      <c r="P70" s="258">
        <f>IF(Paramétrage!L545&lt;&gt;0,#REF!-#REF!,0)</f>
        <v>0</v>
      </c>
      <c r="R70" t="str">
        <f t="shared" si="22"/>
        <v/>
      </c>
    </row>
    <row r="71" spans="1:18" x14ac:dyDescent="0.35">
      <c r="A71" s="470" t="str">
        <f t="shared" si="23"/>
        <v/>
      </c>
      <c r="B71" s="470" t="str">
        <f t="shared" si="24"/>
        <v/>
      </c>
      <c r="C71" s="470" t="str">
        <f t="shared" si="25"/>
        <v/>
      </c>
      <c r="D71" s="470" t="str">
        <f t="shared" si="26"/>
        <v/>
      </c>
      <c r="E71" s="470" t="str">
        <f t="shared" si="27"/>
        <v/>
      </c>
      <c r="F71" s="470" t="str">
        <f t="shared" si="28"/>
        <v/>
      </c>
      <c r="G71" s="199" t="str">
        <f>IF(Paramétrage!BI457&lt;&gt;0,Paramétrage!BG457,"")</f>
        <v/>
      </c>
      <c r="H71" s="2" t="str">
        <f>IF(Paramétrage!BI457&lt;&gt;0,Paramétrage!BH457,"")</f>
        <v/>
      </c>
      <c r="I71" s="2" t="str">
        <f t="shared" si="29"/>
        <v/>
      </c>
      <c r="J71" s="2" t="str">
        <f>IF(Paramétrage!BI457&lt;&gt;0,Paramétrage!BI457,"")</f>
        <v/>
      </c>
      <c r="K71" s="2" t="str">
        <f>IF(Paramétrage!BJ457&lt;&gt;0,Paramétrage!BJ457,"")</f>
        <v/>
      </c>
      <c r="L71" s="2" t="str">
        <f t="shared" si="30"/>
        <v/>
      </c>
      <c r="M71" s="2" t="str">
        <f t="shared" si="31"/>
        <v/>
      </c>
      <c r="N71" s="2" t="str">
        <f t="shared" si="32"/>
        <v/>
      </c>
      <c r="O71" s="2" t="str">
        <f>IF(Paramétrage!BI487&lt;&gt;0,Paramétrage!BK487,"")</f>
        <v/>
      </c>
      <c r="P71" s="258">
        <f>IF(Paramétrage!L546&lt;&gt;0,#REF!-#REF!,0)</f>
        <v>0</v>
      </c>
      <c r="R71" t="str">
        <f t="shared" si="22"/>
        <v/>
      </c>
    </row>
    <row r="72" spans="1:18" x14ac:dyDescent="0.35">
      <c r="A72" s="470" t="str">
        <f t="shared" si="23"/>
        <v/>
      </c>
      <c r="B72" s="470" t="str">
        <f t="shared" si="24"/>
        <v/>
      </c>
      <c r="C72" s="470" t="str">
        <f t="shared" si="25"/>
        <v/>
      </c>
      <c r="D72" s="470" t="str">
        <f t="shared" si="26"/>
        <v/>
      </c>
      <c r="E72" s="470" t="str">
        <f t="shared" si="27"/>
        <v/>
      </c>
      <c r="F72" s="470" t="str">
        <f t="shared" si="28"/>
        <v/>
      </c>
      <c r="G72" s="199" t="str">
        <f>IF(Paramétrage!BI458&lt;&gt;0,Paramétrage!BG458,"")</f>
        <v/>
      </c>
      <c r="H72" s="2" t="str">
        <f>IF(Paramétrage!BI458&lt;&gt;0,Paramétrage!BH458,"")</f>
        <v/>
      </c>
      <c r="I72" s="2" t="str">
        <f t="shared" si="29"/>
        <v/>
      </c>
      <c r="J72" s="2" t="str">
        <f>IF(Paramétrage!BI458&lt;&gt;0,Paramétrage!BI458,"")</f>
        <v/>
      </c>
      <c r="K72" s="2" t="str">
        <f>IF(Paramétrage!BJ458&lt;&gt;0,Paramétrage!BJ458,"")</f>
        <v/>
      </c>
      <c r="L72" s="2" t="str">
        <f t="shared" si="30"/>
        <v/>
      </c>
      <c r="M72" s="2" t="str">
        <f t="shared" si="31"/>
        <v/>
      </c>
      <c r="N72" s="2" t="str">
        <f t="shared" si="32"/>
        <v/>
      </c>
      <c r="O72" s="2" t="str">
        <f>IF(Paramétrage!BI488&lt;&gt;0,Paramétrage!BK488,"")</f>
        <v/>
      </c>
      <c r="P72" s="258">
        <f>IF(Paramétrage!L547&lt;&gt;0,#REF!-#REF!,0)</f>
        <v>0</v>
      </c>
      <c r="R72" t="str">
        <f t="shared" si="22"/>
        <v/>
      </c>
    </row>
    <row r="73" spans="1:18" x14ac:dyDescent="0.35">
      <c r="A73" s="470" t="str">
        <f t="shared" si="23"/>
        <v/>
      </c>
      <c r="B73" s="470" t="str">
        <f t="shared" si="24"/>
        <v/>
      </c>
      <c r="C73" s="470" t="str">
        <f t="shared" si="25"/>
        <v/>
      </c>
      <c r="D73" s="470" t="str">
        <f t="shared" si="26"/>
        <v/>
      </c>
      <c r="E73" s="470" t="str">
        <f t="shared" si="27"/>
        <v/>
      </c>
      <c r="F73" s="470" t="str">
        <f t="shared" si="28"/>
        <v/>
      </c>
      <c r="G73" s="199" t="str">
        <f>IF(Paramétrage!BI459&lt;&gt;0,Paramétrage!BG459,"")</f>
        <v/>
      </c>
      <c r="H73" s="2" t="str">
        <f>IF(Paramétrage!BI459&lt;&gt;0,Paramétrage!BH459,"")</f>
        <v/>
      </c>
      <c r="I73" s="2" t="str">
        <f t="shared" si="29"/>
        <v/>
      </c>
      <c r="J73" s="2" t="str">
        <f>IF(Paramétrage!BI459&lt;&gt;0,Paramétrage!BI459,"")</f>
        <v/>
      </c>
      <c r="K73" s="2" t="str">
        <f>IF(Paramétrage!BJ459&lt;&gt;0,Paramétrage!BJ459,"")</f>
        <v/>
      </c>
      <c r="L73" s="2" t="str">
        <f t="shared" si="30"/>
        <v/>
      </c>
      <c r="M73" s="2" t="str">
        <f t="shared" si="31"/>
        <v/>
      </c>
      <c r="N73" s="2" t="str">
        <f t="shared" si="32"/>
        <v/>
      </c>
      <c r="O73" s="2" t="str">
        <f>IF(Paramétrage!BI489&lt;&gt;0,Paramétrage!BK489,"")</f>
        <v/>
      </c>
      <c r="P73" s="258">
        <f>IF(Paramétrage!L548&lt;&gt;0,#REF!-#REF!,0)</f>
        <v>0</v>
      </c>
      <c r="R73" t="str">
        <f t="shared" si="22"/>
        <v/>
      </c>
    </row>
    <row r="74" spans="1:18" x14ac:dyDescent="0.35">
      <c r="A74" s="470" t="str">
        <f t="shared" si="23"/>
        <v/>
      </c>
      <c r="B74" s="470" t="str">
        <f t="shared" si="24"/>
        <v/>
      </c>
      <c r="C74" s="470" t="str">
        <f t="shared" si="25"/>
        <v/>
      </c>
      <c r="D74" s="470" t="str">
        <f t="shared" si="26"/>
        <v/>
      </c>
      <c r="E74" s="470" t="str">
        <f t="shared" si="27"/>
        <v/>
      </c>
      <c r="F74" s="470" t="str">
        <f t="shared" si="28"/>
        <v/>
      </c>
      <c r="G74" s="199" t="str">
        <f>IF(Paramétrage!BI460&lt;&gt;0,Paramétrage!BG460,"")</f>
        <v/>
      </c>
      <c r="H74" s="2" t="str">
        <f>IF(Paramétrage!BI460&lt;&gt;0,Paramétrage!BH460,"")</f>
        <v/>
      </c>
      <c r="I74" s="2" t="str">
        <f t="shared" si="29"/>
        <v/>
      </c>
      <c r="J74" s="2" t="str">
        <f>IF(Paramétrage!BI460&lt;&gt;0,Paramétrage!BI460,"")</f>
        <v/>
      </c>
      <c r="K74" s="2" t="str">
        <f>IF(Paramétrage!BJ460&lt;&gt;0,Paramétrage!BJ460,"")</f>
        <v/>
      </c>
      <c r="L74" s="2" t="str">
        <f t="shared" si="30"/>
        <v/>
      </c>
      <c r="M74" s="2" t="str">
        <f t="shared" si="31"/>
        <v/>
      </c>
      <c r="N74" s="2" t="str">
        <f t="shared" si="32"/>
        <v/>
      </c>
      <c r="O74" s="2" t="str">
        <f>IF(Paramétrage!BI490&lt;&gt;0,Paramétrage!BK490,"")</f>
        <v/>
      </c>
      <c r="P74" s="258">
        <f>IF(Paramétrage!L549&lt;&gt;0,#REF!-#REF!,0)</f>
        <v>0</v>
      </c>
      <c r="R74" t="str">
        <f t="shared" si="22"/>
        <v/>
      </c>
    </row>
    <row r="75" spans="1:18" x14ac:dyDescent="0.35">
      <c r="A75" s="470" t="str">
        <f t="shared" si="23"/>
        <v/>
      </c>
      <c r="B75" s="470" t="str">
        <f t="shared" si="24"/>
        <v/>
      </c>
      <c r="C75" s="470" t="str">
        <f t="shared" si="25"/>
        <v/>
      </c>
      <c r="D75" s="470" t="str">
        <f t="shared" si="26"/>
        <v/>
      </c>
      <c r="E75" s="470" t="str">
        <f t="shared" si="27"/>
        <v/>
      </c>
      <c r="F75" s="470" t="str">
        <f t="shared" si="28"/>
        <v/>
      </c>
      <c r="G75" s="199" t="str">
        <f>IF(Paramétrage!BI461&lt;&gt;0,Paramétrage!BG461,"")</f>
        <v/>
      </c>
      <c r="H75" s="2" t="str">
        <f>IF(Paramétrage!BI461&lt;&gt;0,Paramétrage!BH461,"")</f>
        <v/>
      </c>
      <c r="I75" s="2" t="str">
        <f t="shared" si="29"/>
        <v/>
      </c>
      <c r="J75" s="2" t="str">
        <f>IF(Paramétrage!BI461&lt;&gt;0,Paramétrage!BI461,"")</f>
        <v/>
      </c>
      <c r="K75" s="2" t="str">
        <f>IF(Paramétrage!BJ461&lt;&gt;0,Paramétrage!BJ461,"")</f>
        <v/>
      </c>
      <c r="L75" s="2" t="str">
        <f t="shared" si="30"/>
        <v/>
      </c>
      <c r="M75" s="2" t="str">
        <f t="shared" si="31"/>
        <v/>
      </c>
      <c r="N75" s="2" t="str">
        <f t="shared" si="32"/>
        <v/>
      </c>
      <c r="O75" s="2" t="str">
        <f>IF(Paramétrage!BI491&lt;&gt;0,Paramétrage!BK491,"")</f>
        <v/>
      </c>
      <c r="P75" s="258">
        <f>IF(Paramétrage!L550&lt;&gt;0,#REF!-#REF!,0)</f>
        <v>0</v>
      </c>
      <c r="R75" t="str">
        <f t="shared" si="22"/>
        <v/>
      </c>
    </row>
    <row r="76" spans="1:18" x14ac:dyDescent="0.35">
      <c r="A76" s="470" t="str">
        <f t="shared" si="23"/>
        <v/>
      </c>
      <c r="B76" s="470" t="str">
        <f t="shared" si="24"/>
        <v/>
      </c>
      <c r="C76" s="470" t="str">
        <f t="shared" si="25"/>
        <v/>
      </c>
      <c r="D76" s="470" t="str">
        <f t="shared" si="26"/>
        <v/>
      </c>
      <c r="E76" s="470" t="str">
        <f t="shared" si="27"/>
        <v/>
      </c>
      <c r="F76" s="470" t="str">
        <f t="shared" si="28"/>
        <v/>
      </c>
      <c r="G76" s="199" t="str">
        <f>IF(Paramétrage!BI462&lt;&gt;0,Paramétrage!BG462,"")</f>
        <v/>
      </c>
      <c r="H76" s="2" t="str">
        <f>IF(Paramétrage!BI462&lt;&gt;0,Paramétrage!BH462,"")</f>
        <v/>
      </c>
      <c r="I76" s="2" t="str">
        <f t="shared" si="29"/>
        <v/>
      </c>
      <c r="J76" s="2" t="str">
        <f>IF(Paramétrage!BI462&lt;&gt;0,Paramétrage!BI462,"")</f>
        <v/>
      </c>
      <c r="K76" s="2" t="str">
        <f>IF(Paramétrage!BJ462&lt;&gt;0,Paramétrage!BJ462,"")</f>
        <v/>
      </c>
      <c r="L76" s="2" t="str">
        <f t="shared" si="30"/>
        <v/>
      </c>
      <c r="M76" s="2" t="str">
        <f t="shared" si="31"/>
        <v/>
      </c>
      <c r="N76" s="2" t="str">
        <f t="shared" si="32"/>
        <v/>
      </c>
      <c r="O76" s="2" t="str">
        <f>IF(Paramétrage!BI492&lt;&gt;0,Paramétrage!BK492,"")</f>
        <v/>
      </c>
      <c r="P76" s="258">
        <f>IF(Paramétrage!L551&lt;&gt;0,#REF!-#REF!,0)</f>
        <v>0</v>
      </c>
      <c r="R76" t="str">
        <f t="shared" si="22"/>
        <v/>
      </c>
    </row>
    <row r="77" spans="1:18" x14ac:dyDescent="0.35">
      <c r="A77" s="470" t="str">
        <f t="shared" si="23"/>
        <v/>
      </c>
      <c r="B77" s="470" t="str">
        <f t="shared" si="24"/>
        <v/>
      </c>
      <c r="C77" s="470" t="str">
        <f t="shared" si="25"/>
        <v/>
      </c>
      <c r="D77" s="470" t="str">
        <f t="shared" si="26"/>
        <v/>
      </c>
      <c r="E77" s="470" t="str">
        <f t="shared" si="27"/>
        <v/>
      </c>
      <c r="F77" s="470" t="str">
        <f t="shared" si="28"/>
        <v/>
      </c>
      <c r="G77" s="199" t="str">
        <f>IF(Paramétrage!BI463&lt;&gt;0,Paramétrage!BG463,"")</f>
        <v/>
      </c>
      <c r="H77" s="2" t="str">
        <f>IF(Paramétrage!BI463&lt;&gt;0,Paramétrage!BH463,"")</f>
        <v/>
      </c>
      <c r="I77" s="2" t="str">
        <f t="shared" si="29"/>
        <v/>
      </c>
      <c r="J77" s="2" t="str">
        <f>IF(Paramétrage!BI463&lt;&gt;0,Paramétrage!BI463,"")</f>
        <v/>
      </c>
      <c r="K77" s="2" t="str">
        <f>IF(Paramétrage!BJ463&lt;&gt;0,Paramétrage!BJ463,"")</f>
        <v/>
      </c>
      <c r="L77" s="2" t="str">
        <f t="shared" si="30"/>
        <v/>
      </c>
      <c r="M77" s="2" t="str">
        <f t="shared" si="31"/>
        <v/>
      </c>
      <c r="N77" s="2" t="str">
        <f t="shared" si="32"/>
        <v/>
      </c>
      <c r="O77" s="2" t="str">
        <f>IF(Paramétrage!BI493&lt;&gt;0,Paramétrage!BK493,"")</f>
        <v/>
      </c>
      <c r="P77" s="258">
        <f>IF(Paramétrage!L552&lt;&gt;0,#REF!-#REF!,0)</f>
        <v>0</v>
      </c>
      <c r="R77" t="str">
        <f t="shared" si="22"/>
        <v/>
      </c>
    </row>
    <row r="78" spans="1:18" x14ac:dyDescent="0.35">
      <c r="A78" s="470" t="str">
        <f t="shared" si="23"/>
        <v/>
      </c>
      <c r="B78" s="470" t="str">
        <f t="shared" si="24"/>
        <v/>
      </c>
      <c r="C78" s="470" t="str">
        <f t="shared" si="25"/>
        <v/>
      </c>
      <c r="D78" s="470" t="str">
        <f t="shared" si="26"/>
        <v/>
      </c>
      <c r="E78" s="470" t="str">
        <f t="shared" si="27"/>
        <v/>
      </c>
      <c r="F78" s="470" t="str">
        <f t="shared" si="28"/>
        <v/>
      </c>
      <c r="G78" s="199" t="str">
        <f>IF(Paramétrage!BI464&lt;&gt;0,Paramétrage!BG464,"")</f>
        <v/>
      </c>
      <c r="H78" s="2" t="str">
        <f>IF(Paramétrage!BI464&lt;&gt;0,Paramétrage!BH464,"")</f>
        <v/>
      </c>
      <c r="I78" s="2" t="str">
        <f t="shared" si="29"/>
        <v/>
      </c>
      <c r="J78" s="2" t="str">
        <f>IF(Paramétrage!BI464&lt;&gt;0,Paramétrage!BI464,"")</f>
        <v/>
      </c>
      <c r="K78" s="2" t="str">
        <f>IF(Paramétrage!BJ464&lt;&gt;0,Paramétrage!BJ464,"")</f>
        <v/>
      </c>
      <c r="L78" s="2" t="str">
        <f t="shared" si="30"/>
        <v/>
      </c>
      <c r="M78" s="2" t="str">
        <f t="shared" si="31"/>
        <v/>
      </c>
      <c r="N78" s="2" t="str">
        <f t="shared" si="32"/>
        <v/>
      </c>
      <c r="O78" s="2" t="str">
        <f>IF(Paramétrage!BI494&lt;&gt;0,Paramétrage!BK494,"")</f>
        <v/>
      </c>
      <c r="P78" s="258">
        <f>IF(Paramétrage!L553&lt;&gt;0,#REF!-#REF!,0)</f>
        <v>0</v>
      </c>
      <c r="R78" t="str">
        <f t="shared" si="22"/>
        <v/>
      </c>
    </row>
    <row r="79" spans="1:18" x14ac:dyDescent="0.35">
      <c r="A79" s="470" t="str">
        <f t="shared" si="23"/>
        <v/>
      </c>
      <c r="B79" s="470" t="str">
        <f t="shared" si="24"/>
        <v/>
      </c>
      <c r="C79" s="470" t="str">
        <f t="shared" si="25"/>
        <v/>
      </c>
      <c r="D79" s="470" t="str">
        <f t="shared" si="26"/>
        <v/>
      </c>
      <c r="E79" s="470" t="str">
        <f t="shared" si="27"/>
        <v/>
      </c>
      <c r="F79" s="470" t="str">
        <f t="shared" si="28"/>
        <v/>
      </c>
      <c r="G79" s="199" t="str">
        <f>IF(Paramétrage!BI465&lt;&gt;0,Paramétrage!BG465,"")</f>
        <v/>
      </c>
      <c r="H79" s="2" t="str">
        <f>IF(Paramétrage!BI465&lt;&gt;0,Paramétrage!BH465,"")</f>
        <v/>
      </c>
      <c r="I79" s="2" t="str">
        <f t="shared" si="29"/>
        <v/>
      </c>
      <c r="J79" s="2" t="str">
        <f>IF(Paramétrage!BI465&lt;&gt;0,Paramétrage!BI465,"")</f>
        <v/>
      </c>
      <c r="K79" s="2" t="str">
        <f>IF(Paramétrage!BJ465&lt;&gt;0,Paramétrage!BJ465,"")</f>
        <v/>
      </c>
      <c r="L79" s="2" t="str">
        <f t="shared" si="30"/>
        <v/>
      </c>
      <c r="M79" s="2" t="str">
        <f t="shared" si="31"/>
        <v/>
      </c>
      <c r="N79" s="2" t="str">
        <f t="shared" si="32"/>
        <v/>
      </c>
      <c r="O79" s="2" t="str">
        <f>IF(Paramétrage!BI495&lt;&gt;0,Paramétrage!BK495,"")</f>
        <v/>
      </c>
      <c r="P79" s="258">
        <f>IF(Paramétrage!L554&lt;&gt;0,#REF!-#REF!,0)</f>
        <v>0</v>
      </c>
      <c r="R79" t="str">
        <f t="shared" si="22"/>
        <v/>
      </c>
    </row>
    <row r="80" spans="1:18" x14ac:dyDescent="0.35">
      <c r="A80" s="470" t="str">
        <f t="shared" si="23"/>
        <v/>
      </c>
      <c r="B80" s="470" t="str">
        <f t="shared" si="24"/>
        <v/>
      </c>
      <c r="C80" s="470" t="str">
        <f t="shared" si="25"/>
        <v/>
      </c>
      <c r="D80" s="470" t="str">
        <f t="shared" si="26"/>
        <v/>
      </c>
      <c r="E80" s="470" t="str">
        <f t="shared" si="27"/>
        <v/>
      </c>
      <c r="F80" s="470" t="str">
        <f t="shared" si="28"/>
        <v/>
      </c>
      <c r="G80" s="199" t="str">
        <f>IF(Paramétrage!BI466&lt;&gt;0,Paramétrage!BG466,"")</f>
        <v/>
      </c>
      <c r="H80" s="2" t="str">
        <f>IF(Paramétrage!BI466&lt;&gt;0,Paramétrage!BH466,"")</f>
        <v/>
      </c>
      <c r="I80" s="2" t="str">
        <f t="shared" si="29"/>
        <v/>
      </c>
      <c r="J80" s="2" t="str">
        <f>IF(Paramétrage!BI466&lt;&gt;0,Paramétrage!BI466,"")</f>
        <v/>
      </c>
      <c r="K80" s="2" t="str">
        <f>IF(Paramétrage!BJ466&lt;&gt;0,Paramétrage!BJ466,"")</f>
        <v/>
      </c>
      <c r="L80" s="2" t="str">
        <f t="shared" si="30"/>
        <v/>
      </c>
      <c r="M80" s="2" t="str">
        <f t="shared" si="31"/>
        <v/>
      </c>
      <c r="N80" s="2" t="str">
        <f t="shared" si="32"/>
        <v/>
      </c>
      <c r="O80" s="2" t="str">
        <f>IF(Paramétrage!BI496&lt;&gt;0,Paramétrage!BK496,"")</f>
        <v/>
      </c>
      <c r="P80" s="258" t="e">
        <f>IF(Paramétrage!#REF!&lt;&gt;0,#REF!-#REF!,0)</f>
        <v>#REF!</v>
      </c>
      <c r="R80" t="str">
        <f t="shared" si="22"/>
        <v/>
      </c>
    </row>
    <row r="81" spans="1:22" x14ac:dyDescent="0.35">
      <c r="A81" s="470" t="str">
        <f t="shared" si="23"/>
        <v/>
      </c>
      <c r="B81" s="470" t="str">
        <f t="shared" si="24"/>
        <v/>
      </c>
      <c r="C81" s="470" t="str">
        <f t="shared" si="25"/>
        <v/>
      </c>
      <c r="D81" s="470" t="str">
        <f t="shared" si="26"/>
        <v/>
      </c>
      <c r="E81" s="470" t="str">
        <f t="shared" si="27"/>
        <v/>
      </c>
      <c r="F81" s="470" t="str">
        <f t="shared" si="28"/>
        <v/>
      </c>
      <c r="G81" s="199" t="str">
        <f>IF(Paramétrage!BI467&lt;&gt;0,Paramétrage!BG467,"")</f>
        <v/>
      </c>
      <c r="H81" s="2" t="str">
        <f>IF(Paramétrage!BI467&lt;&gt;0,Paramétrage!BH467,"")</f>
        <v/>
      </c>
      <c r="I81" s="2" t="str">
        <f t="shared" si="29"/>
        <v/>
      </c>
      <c r="J81" s="2" t="str">
        <f>IF(Paramétrage!BI467&lt;&gt;0,Paramétrage!BI467,"")</f>
        <v/>
      </c>
      <c r="K81" s="2" t="str">
        <f>IF(Paramétrage!BJ467&lt;&gt;0,Paramétrage!BJ467,"")</f>
        <v/>
      </c>
      <c r="L81" s="2" t="str">
        <f t="shared" si="30"/>
        <v/>
      </c>
      <c r="M81" s="2" t="str">
        <f t="shared" si="31"/>
        <v/>
      </c>
      <c r="N81" s="2" t="str">
        <f t="shared" si="32"/>
        <v/>
      </c>
      <c r="O81" s="2" t="str">
        <f>IF(Paramétrage!BI497&lt;&gt;0,Paramétrage!BK497,"")</f>
        <v/>
      </c>
      <c r="P81" s="258" t="e">
        <f>IF(Paramétrage!#REF!&lt;&gt;0,#REF!-#REF!,0)</f>
        <v>#REF!</v>
      </c>
      <c r="R81" t="str">
        <f t="shared" si="22"/>
        <v/>
      </c>
    </row>
    <row r="82" spans="1:22" x14ac:dyDescent="0.35">
      <c r="A82" s="470" t="str">
        <f t="shared" si="23"/>
        <v/>
      </c>
      <c r="B82" s="470" t="str">
        <f t="shared" si="24"/>
        <v/>
      </c>
      <c r="C82" s="470" t="str">
        <f t="shared" si="25"/>
        <v/>
      </c>
      <c r="D82" s="470" t="str">
        <f t="shared" si="26"/>
        <v/>
      </c>
      <c r="E82" s="470" t="str">
        <f t="shared" si="27"/>
        <v/>
      </c>
      <c r="F82" s="470" t="str">
        <f t="shared" si="28"/>
        <v/>
      </c>
      <c r="G82" s="199" t="str">
        <f>IF(Paramétrage!BI468&lt;&gt;0,Paramétrage!BG468,"")</f>
        <v/>
      </c>
      <c r="H82" s="2" t="str">
        <f>IF(Paramétrage!BI468&lt;&gt;0,Paramétrage!BH468,"")</f>
        <v/>
      </c>
      <c r="I82" s="2" t="str">
        <f t="shared" si="29"/>
        <v/>
      </c>
      <c r="J82" s="2" t="str">
        <f>IF(Paramétrage!BI468&lt;&gt;0,Paramétrage!BI468,"")</f>
        <v/>
      </c>
      <c r="K82" s="2" t="str">
        <f>IF(Paramétrage!BJ468&lt;&gt;0,Paramétrage!BJ468,"")</f>
        <v/>
      </c>
      <c r="L82" s="2" t="str">
        <f t="shared" si="30"/>
        <v/>
      </c>
      <c r="M82" s="2" t="str">
        <f t="shared" si="31"/>
        <v/>
      </c>
      <c r="N82" s="2" t="str">
        <f t="shared" si="32"/>
        <v/>
      </c>
      <c r="O82" s="2" t="str">
        <f>IF(Paramétrage!BI498&lt;&gt;0,Paramétrage!BK498,"")</f>
        <v/>
      </c>
      <c r="P82" s="258" t="e">
        <f>IF(Paramétrage!#REF!&lt;&gt;0,#REF!-#REF!,0)</f>
        <v>#REF!</v>
      </c>
      <c r="R82" t="str">
        <f t="shared" si="22"/>
        <v/>
      </c>
    </row>
    <row r="83" spans="1:22" x14ac:dyDescent="0.35">
      <c r="A83" s="470" t="str">
        <f t="shared" si="23"/>
        <v/>
      </c>
      <c r="B83" s="470" t="str">
        <f t="shared" si="24"/>
        <v/>
      </c>
      <c r="C83" s="470" t="str">
        <f t="shared" si="25"/>
        <v/>
      </c>
      <c r="D83" s="470" t="str">
        <f t="shared" si="26"/>
        <v/>
      </c>
      <c r="E83" s="470" t="str">
        <f t="shared" si="27"/>
        <v/>
      </c>
      <c r="F83" s="470" t="str">
        <f t="shared" si="28"/>
        <v/>
      </c>
      <c r="G83" s="199" t="str">
        <f>IF(Paramétrage!BI469&lt;&gt;0,Paramétrage!BG469,"")</f>
        <v/>
      </c>
      <c r="H83" s="2" t="str">
        <f>IF(Paramétrage!BI469&lt;&gt;0,Paramétrage!BH469,"")</f>
        <v/>
      </c>
      <c r="I83" s="2" t="str">
        <f t="shared" si="29"/>
        <v/>
      </c>
      <c r="J83" s="2" t="str">
        <f>IF(Paramétrage!BI469&lt;&gt;0,Paramétrage!BI469,"")</f>
        <v/>
      </c>
      <c r="K83" s="2" t="str">
        <f>IF(Paramétrage!BJ469&lt;&gt;0,Paramétrage!BJ469,"")</f>
        <v/>
      </c>
      <c r="L83" s="2" t="str">
        <f t="shared" si="30"/>
        <v/>
      </c>
      <c r="M83" s="2" t="str">
        <f t="shared" si="31"/>
        <v/>
      </c>
      <c r="N83" s="2" t="str">
        <f t="shared" si="32"/>
        <v/>
      </c>
      <c r="O83" s="2" t="str">
        <f>IF(Paramétrage!BI499&lt;&gt;0,Paramétrage!BK499,"")</f>
        <v/>
      </c>
      <c r="P83" s="258" t="e">
        <f>IF(Paramétrage!#REF!&lt;&gt;0,#REF!-#REF!,0)</f>
        <v>#REF!</v>
      </c>
      <c r="R83" t="str">
        <f t="shared" si="22"/>
        <v/>
      </c>
    </row>
    <row r="84" spans="1:22" x14ac:dyDescent="0.35">
      <c r="A84" s="470" t="str">
        <f t="shared" si="23"/>
        <v/>
      </c>
      <c r="B84" s="470" t="str">
        <f t="shared" si="24"/>
        <v/>
      </c>
      <c r="C84" s="470" t="str">
        <f t="shared" si="25"/>
        <v/>
      </c>
      <c r="D84" s="470" t="str">
        <f t="shared" si="26"/>
        <v/>
      </c>
      <c r="E84" s="470" t="str">
        <f t="shared" si="27"/>
        <v/>
      </c>
      <c r="F84" s="470" t="str">
        <f t="shared" si="28"/>
        <v/>
      </c>
      <c r="G84" s="199" t="str">
        <f>IF(Paramétrage!BI470&lt;&gt;0,Paramétrage!BG470,"")</f>
        <v/>
      </c>
      <c r="H84" s="2" t="str">
        <f>IF(Paramétrage!BI470&lt;&gt;0,Paramétrage!BH470,"")</f>
        <v/>
      </c>
      <c r="I84" s="2" t="str">
        <f t="shared" si="29"/>
        <v/>
      </c>
      <c r="J84" s="2" t="str">
        <f>IF(Paramétrage!BI470&lt;&gt;0,Paramétrage!BI470,"")</f>
        <v/>
      </c>
      <c r="K84" s="2" t="str">
        <f>IF(Paramétrage!BJ470&lt;&gt;0,Paramétrage!BJ470,"")</f>
        <v/>
      </c>
      <c r="L84" s="2" t="str">
        <f t="shared" si="30"/>
        <v/>
      </c>
      <c r="M84" s="2" t="str">
        <f t="shared" si="31"/>
        <v/>
      </c>
      <c r="N84" s="2" t="str">
        <f t="shared" si="32"/>
        <v/>
      </c>
      <c r="O84" s="2"/>
      <c r="P84" s="258" t="e">
        <f>IF(Paramétrage!#REF!&lt;&gt;0,#REF!-#REF!,0)</f>
        <v>#REF!</v>
      </c>
      <c r="R84" t="str">
        <f t="shared" si="22"/>
        <v/>
      </c>
    </row>
    <row r="85" spans="1:22" x14ac:dyDescent="0.35">
      <c r="A85" s="470" t="str">
        <f t="shared" si="23"/>
        <v/>
      </c>
      <c r="B85" s="470" t="str">
        <f t="shared" si="24"/>
        <v/>
      </c>
      <c r="C85" s="470" t="str">
        <f t="shared" si="25"/>
        <v/>
      </c>
      <c r="D85" s="470" t="str">
        <f t="shared" si="26"/>
        <v/>
      </c>
      <c r="E85" s="470" t="str">
        <f t="shared" si="27"/>
        <v/>
      </c>
      <c r="F85" s="470" t="str">
        <f t="shared" si="28"/>
        <v/>
      </c>
      <c r="G85" s="199" t="str">
        <f>IF(Paramétrage!BI471&lt;&gt;0,Paramétrage!BG471,"")</f>
        <v/>
      </c>
      <c r="H85" s="2" t="str">
        <f>IF(Paramétrage!BI471&lt;&gt;0,Paramétrage!BH471,"")</f>
        <v/>
      </c>
      <c r="I85" s="2" t="str">
        <f t="shared" si="29"/>
        <v/>
      </c>
      <c r="J85" s="2" t="str">
        <f>IF(Paramétrage!BI471&lt;&gt;0,Paramétrage!BI471,"")</f>
        <v/>
      </c>
      <c r="K85" s="2" t="str">
        <f>IF(Paramétrage!BJ471&lt;&gt;0,Paramétrage!BJ471,"")</f>
        <v/>
      </c>
      <c r="L85" s="2" t="str">
        <f t="shared" si="30"/>
        <v/>
      </c>
      <c r="M85" s="2" t="str">
        <f t="shared" si="31"/>
        <v/>
      </c>
      <c r="N85" s="2" t="str">
        <f t="shared" si="32"/>
        <v/>
      </c>
      <c r="O85" s="2"/>
      <c r="P85" s="258" t="e">
        <f>IF(Paramétrage!#REF!&lt;&gt;0,#REF!-#REF!,0)</f>
        <v>#REF!</v>
      </c>
      <c r="R85" t="str">
        <f t="shared" si="22"/>
        <v/>
      </c>
    </row>
    <row r="86" spans="1:22" x14ac:dyDescent="0.35">
      <c r="A86" s="470" t="str">
        <f t="shared" si="23"/>
        <v/>
      </c>
      <c r="B86" s="470" t="str">
        <f t="shared" si="24"/>
        <v/>
      </c>
      <c r="C86" s="470" t="str">
        <f t="shared" si="25"/>
        <v/>
      </c>
      <c r="D86" s="470" t="str">
        <f t="shared" si="26"/>
        <v/>
      </c>
      <c r="E86" s="470" t="str">
        <f t="shared" si="27"/>
        <v/>
      </c>
      <c r="F86" s="470" t="str">
        <f t="shared" si="28"/>
        <v/>
      </c>
      <c r="G86" s="199" t="str">
        <f>IF(Paramétrage!BI472&lt;&gt;0,Paramétrage!BG472,"")</f>
        <v/>
      </c>
      <c r="H86" s="2" t="str">
        <f>IF(Paramétrage!BI472&lt;&gt;0,Paramétrage!BH472,"")</f>
        <v/>
      </c>
      <c r="I86" s="2" t="str">
        <f t="shared" si="29"/>
        <v/>
      </c>
      <c r="J86" s="2" t="str">
        <f>IF(Paramétrage!BI472&lt;&gt;0,Paramétrage!BI472,"")</f>
        <v/>
      </c>
      <c r="K86" s="2" t="str">
        <f>IF(Paramétrage!BJ472&lt;&gt;0,Paramétrage!BJ472,"")</f>
        <v/>
      </c>
      <c r="L86" s="2" t="str">
        <f t="shared" si="30"/>
        <v/>
      </c>
      <c r="M86" s="2" t="str">
        <f t="shared" si="31"/>
        <v/>
      </c>
      <c r="N86" s="2" t="str">
        <f t="shared" si="32"/>
        <v/>
      </c>
      <c r="O86" s="2"/>
      <c r="P86" s="258" t="e">
        <f>IF(Paramétrage!#REF!&lt;&gt;0,#REF!-#REF!,0)</f>
        <v>#REF!</v>
      </c>
      <c r="R86" t="str">
        <f t="shared" si="22"/>
        <v/>
      </c>
    </row>
    <row r="87" spans="1:22" x14ac:dyDescent="0.35">
      <c r="A87" s="470" t="str">
        <f t="shared" si="23"/>
        <v/>
      </c>
      <c r="B87" s="470" t="str">
        <f t="shared" si="24"/>
        <v/>
      </c>
      <c r="C87" s="470" t="str">
        <f t="shared" si="25"/>
        <v/>
      </c>
      <c r="D87" s="470" t="str">
        <f t="shared" si="26"/>
        <v/>
      </c>
      <c r="E87" s="470" t="str">
        <f t="shared" si="27"/>
        <v/>
      </c>
      <c r="F87" s="470" t="str">
        <f t="shared" si="28"/>
        <v/>
      </c>
      <c r="G87" s="199" t="str">
        <f>IF(Paramétrage!BI473&lt;&gt;0,Paramétrage!BG473,"")</f>
        <v/>
      </c>
      <c r="H87" s="2" t="str">
        <f>IF(Paramétrage!BI473&lt;&gt;0,Paramétrage!BH473,"")</f>
        <v/>
      </c>
      <c r="I87" s="2" t="str">
        <f t="shared" si="29"/>
        <v/>
      </c>
      <c r="J87" s="2" t="str">
        <f>IF(Paramétrage!BI473&lt;&gt;0,Paramétrage!BI473,"")</f>
        <v/>
      </c>
      <c r="K87" s="2" t="str">
        <f>IF(Paramétrage!BJ473&lt;&gt;0,Paramétrage!BJ473,"")</f>
        <v/>
      </c>
      <c r="L87" s="2" t="str">
        <f t="shared" si="30"/>
        <v/>
      </c>
      <c r="M87" s="2" t="str">
        <f t="shared" si="31"/>
        <v/>
      </c>
      <c r="N87" s="2" t="str">
        <f t="shared" si="32"/>
        <v/>
      </c>
      <c r="O87" s="2"/>
      <c r="P87" s="258" t="e">
        <f>IF(Paramétrage!#REF!&lt;&gt;0,#REF!-#REF!,0)</f>
        <v>#REF!</v>
      </c>
      <c r="R87" t="str">
        <f t="shared" si="22"/>
        <v/>
      </c>
    </row>
    <row r="88" spans="1:22" x14ac:dyDescent="0.35">
      <c r="A88" s="470" t="str">
        <f t="shared" si="23"/>
        <v/>
      </c>
      <c r="B88" s="470" t="str">
        <f t="shared" si="24"/>
        <v/>
      </c>
      <c r="C88" s="470" t="str">
        <f t="shared" si="25"/>
        <v/>
      </c>
      <c r="D88" s="470" t="str">
        <f t="shared" si="26"/>
        <v/>
      </c>
      <c r="E88" s="470" t="str">
        <f t="shared" si="27"/>
        <v/>
      </c>
      <c r="F88" s="470" t="str">
        <f t="shared" si="28"/>
        <v/>
      </c>
      <c r="G88" s="199" t="str">
        <f>IF(Paramétrage!BI474&lt;&gt;0,Paramétrage!BG474,"")</f>
        <v/>
      </c>
      <c r="H88" s="2" t="str">
        <f>IF(Paramétrage!BI474&lt;&gt;0,Paramétrage!BH474,"")</f>
        <v/>
      </c>
      <c r="I88" s="2" t="str">
        <f t="shared" si="29"/>
        <v/>
      </c>
      <c r="J88" s="2" t="str">
        <f>IF(Paramétrage!BI474&lt;&gt;0,Paramétrage!BI474,"")</f>
        <v/>
      </c>
      <c r="K88" s="2" t="str">
        <f>IF(Paramétrage!BJ474&lt;&gt;0,Paramétrage!BJ474,"")</f>
        <v/>
      </c>
      <c r="L88" s="2" t="str">
        <f t="shared" si="30"/>
        <v/>
      </c>
      <c r="M88" s="2" t="str">
        <f t="shared" si="31"/>
        <v/>
      </c>
      <c r="N88" s="2" t="str">
        <f t="shared" si="32"/>
        <v/>
      </c>
      <c r="O88" s="2"/>
      <c r="P88" s="258" t="e">
        <f>IF(Paramétrage!#REF!&lt;&gt;0,#REF!-#REF!,0)</f>
        <v>#REF!</v>
      </c>
      <c r="R88" t="str">
        <f t="shared" si="22"/>
        <v/>
      </c>
    </row>
    <row r="89" spans="1:22" x14ac:dyDescent="0.35">
      <c r="A89" s="470" t="str">
        <f t="shared" si="23"/>
        <v/>
      </c>
      <c r="B89" s="470" t="str">
        <f t="shared" si="24"/>
        <v/>
      </c>
      <c r="C89" s="470" t="str">
        <f t="shared" si="25"/>
        <v/>
      </c>
      <c r="D89" s="470" t="str">
        <f t="shared" si="26"/>
        <v/>
      </c>
      <c r="E89" s="470" t="str">
        <f t="shared" si="27"/>
        <v/>
      </c>
      <c r="F89" s="470" t="str">
        <f t="shared" si="28"/>
        <v/>
      </c>
      <c r="G89" s="199" t="str">
        <f>IF(Paramétrage!BI475&lt;&gt;0,Paramétrage!BG475,"")</f>
        <v/>
      </c>
      <c r="H89" s="2" t="str">
        <f>IF(Paramétrage!BI475&lt;&gt;0,Paramétrage!BH475,"")</f>
        <v/>
      </c>
      <c r="I89" s="2" t="str">
        <f t="shared" si="29"/>
        <v/>
      </c>
      <c r="J89" s="2" t="str">
        <f>IF(Paramétrage!BI475&lt;&gt;0,Paramétrage!BI475,"")</f>
        <v/>
      </c>
      <c r="K89" s="2" t="str">
        <f>IF(Paramétrage!BJ475&lt;&gt;0,Paramétrage!BJ475,"")</f>
        <v/>
      </c>
      <c r="L89" s="2" t="str">
        <f t="shared" si="30"/>
        <v/>
      </c>
      <c r="M89" s="2" t="str">
        <f t="shared" si="31"/>
        <v/>
      </c>
      <c r="N89" s="2" t="str">
        <f t="shared" si="32"/>
        <v/>
      </c>
      <c r="O89" s="2"/>
      <c r="P89" s="258" t="e">
        <f>IF(Paramétrage!#REF!&lt;&gt;0,#REF!-#REF!,0)</f>
        <v>#REF!</v>
      </c>
      <c r="R89" t="str">
        <f t="shared" si="22"/>
        <v/>
      </c>
    </row>
    <row r="90" spans="1:22" x14ac:dyDescent="0.35">
      <c r="A90" s="469"/>
      <c r="B90" s="469"/>
      <c r="C90" s="469"/>
      <c r="D90" s="469"/>
      <c r="E90" s="469"/>
      <c r="F90" s="469"/>
      <c r="G90" s="469" t="s">
        <v>663</v>
      </c>
      <c r="H90" s="469"/>
      <c r="I90" s="469"/>
      <c r="J90" s="469"/>
      <c r="K90" s="469"/>
      <c r="L90" s="469"/>
      <c r="M90" s="469"/>
      <c r="N90" s="469"/>
      <c r="O90" s="469"/>
      <c r="P90" s="472"/>
      <c r="Q90" s="469"/>
      <c r="R90" s="469"/>
      <c r="S90" s="469"/>
      <c r="T90" s="469"/>
      <c r="U90" s="469"/>
      <c r="V90" s="469"/>
    </row>
    <row r="91" spans="1:22" ht="87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58" t="e">
        <f>IF(Paramétrage!#REF!&lt;&gt;0,#REF!-#REF!,0)</f>
        <v>#REF!</v>
      </c>
      <c r="Q91" s="107">
        <f>Paramétrage!D3</f>
        <v>0</v>
      </c>
      <c r="R91" s="22" t="s">
        <v>337</v>
      </c>
      <c r="S91" s="184" t="s">
        <v>339</v>
      </c>
      <c r="T91" s="184" t="s">
        <v>340</v>
      </c>
    </row>
    <row r="92" spans="1:22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IF(Paramétrage!CD448&lt;&gt;0,Paramétrage!CB448,"")</f>
        <v/>
      </c>
      <c r="H92" s="2" t="str">
        <f>IF(Paramétrage!CD448&lt;&gt;0,Paramétrage!CC448,"")</f>
        <v/>
      </c>
      <c r="I92" s="2" t="str">
        <f>IF(J92&lt;&gt;"",DATEDIF($Q$2,G92,"d")*1440+H92*60,"")</f>
        <v/>
      </c>
      <c r="J92" s="2" t="str">
        <f>IF(Paramétrage!CD448&lt;&gt;0,Paramétrage!CD448,"")</f>
        <v/>
      </c>
      <c r="K92" s="2" t="str">
        <f>IF(Paramétrage!CE448&lt;&gt;0,Paramétrage!CE448,"")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IF(Paramétrage!CD448&lt;&gt;0,Paramétrage!CF448,"")</f>
        <v/>
      </c>
      <c r="P92" s="258" t="e">
        <f>IF(Paramétrage!#REF!&lt;&gt;0,#REF!-#REF!,0)</f>
        <v>#REF!</v>
      </c>
      <c r="R92" t="str">
        <f t="shared" ref="R92:R119" si="33">IF(J92&lt;&gt;"",ROUNDUP((J92/L92)/(MIN(S$3,T$3)),0),"")</f>
        <v/>
      </c>
    </row>
    <row r="93" spans="1:22" s="2" customFormat="1" x14ac:dyDescent="0.35">
      <c r="A93" s="2" t="str">
        <f t="shared" ref="A93:A119" si="34">IF(J93&lt;&gt;"",I93,"")</f>
        <v/>
      </c>
      <c r="B93" s="2" t="str">
        <f t="shared" ref="B93:B119" si="35">IF(J93&lt;&gt;"",1,"")</f>
        <v/>
      </c>
      <c r="C93" s="2" t="str">
        <f t="shared" ref="C93:C119" si="36">IF(J93&lt;&gt;"",L93,"")</f>
        <v/>
      </c>
      <c r="D93" s="2" t="str">
        <f t="shared" ref="D93:D119" si="37">IF(J93&lt;&gt;"",L93,"")</f>
        <v/>
      </c>
      <c r="E93" s="2" t="str">
        <f t="shared" ref="E93:E119" si="38">IF(J93&lt;&gt;"",M93,"")</f>
        <v/>
      </c>
      <c r="F93" s="2" t="str">
        <f t="shared" ref="F93:F119" si="39">IF(J93&lt;&gt;"",N93,"")</f>
        <v/>
      </c>
      <c r="G93" s="199" t="str">
        <f>IF(Paramétrage!CD449&lt;&gt;0,Paramétrage!CB449,"")</f>
        <v/>
      </c>
      <c r="H93" s="2" t="str">
        <f>IF(Paramétrage!CD449&lt;&gt;0,Paramétrage!CC449,"")</f>
        <v/>
      </c>
      <c r="I93" s="2" t="str">
        <f t="shared" ref="I93:I119" si="40">IF(J93&lt;&gt;"",DATEDIF($Q$2,G93,"d")*1440+H93*60,"")</f>
        <v/>
      </c>
      <c r="J93" s="2" t="str">
        <f>IF(Paramétrage!CD449&lt;&gt;0,Paramétrage!CD449,"")</f>
        <v/>
      </c>
      <c r="K93" s="2" t="str">
        <f>IF(Paramétrage!CE449&lt;&gt;0,Paramétrage!CE449,"")</f>
        <v/>
      </c>
      <c r="L93" s="2" t="str">
        <f t="shared" ref="L93:L119" si="41">IF(J93&lt;&gt;"",ROUNDUP(J93/K93,0),"")</f>
        <v/>
      </c>
      <c r="M93" s="2" t="str">
        <f t="shared" ref="M93:M119" si="42">IF(J93&lt;&gt;"",J93/L93,"")</f>
        <v/>
      </c>
      <c r="N93" s="2" t="str">
        <f t="shared" ref="N93:N119" si="43">IF(J93&lt;&gt;"",M93/O93,"")</f>
        <v/>
      </c>
      <c r="O93" s="2" t="str">
        <f>IF(Paramétrage!CD449&lt;&gt;0,Paramétrage!CF449,"")</f>
        <v/>
      </c>
      <c r="P93" s="119" t="e">
        <f>IF(Paramétrage!#REF!&lt;&gt;0,#REF!-#REF!,0)</f>
        <v>#REF!</v>
      </c>
      <c r="R93" t="str">
        <f t="shared" si="33"/>
        <v/>
      </c>
    </row>
    <row r="94" spans="1:22" x14ac:dyDescent="0.35">
      <c r="A94" s="470" t="str">
        <f t="shared" si="34"/>
        <v/>
      </c>
      <c r="B94" s="470" t="str">
        <f t="shared" si="35"/>
        <v/>
      </c>
      <c r="C94" s="470" t="str">
        <f t="shared" si="36"/>
        <v/>
      </c>
      <c r="D94" s="470" t="str">
        <f t="shared" si="37"/>
        <v/>
      </c>
      <c r="E94" s="470" t="str">
        <f t="shared" si="38"/>
        <v/>
      </c>
      <c r="F94" s="470" t="str">
        <f t="shared" si="39"/>
        <v/>
      </c>
      <c r="G94" s="199" t="str">
        <f>IF(Paramétrage!CD450&lt;&gt;0,Paramétrage!CB450,"")</f>
        <v/>
      </c>
      <c r="H94" s="2" t="str">
        <f>IF(Paramétrage!CD450&lt;&gt;0,Paramétrage!CC450,"")</f>
        <v/>
      </c>
      <c r="I94" s="2" t="str">
        <f t="shared" si="40"/>
        <v/>
      </c>
      <c r="J94" s="2" t="str">
        <f>IF(Paramétrage!CD450&lt;&gt;0,Paramétrage!CD450,"")</f>
        <v/>
      </c>
      <c r="K94" s="2" t="str">
        <f>IF(Paramétrage!CE450&lt;&gt;0,Paramétrage!CE450,"")</f>
        <v/>
      </c>
      <c r="L94" s="2" t="str">
        <f t="shared" si="41"/>
        <v/>
      </c>
      <c r="M94" s="2" t="str">
        <f t="shared" si="42"/>
        <v/>
      </c>
      <c r="N94" s="2" t="str">
        <f t="shared" si="43"/>
        <v/>
      </c>
      <c r="O94" s="2" t="str">
        <f>IF(Paramétrage!CD450&lt;&gt;0,Paramétrage!CF450,"")</f>
        <v/>
      </c>
      <c r="P94" s="258" t="e">
        <f>IF(Paramétrage!#REF!&lt;&gt;0,#REF!-#REF!,0)</f>
        <v>#REF!</v>
      </c>
      <c r="R94" t="str">
        <f t="shared" si="33"/>
        <v/>
      </c>
    </row>
    <row r="95" spans="1:22" x14ac:dyDescent="0.35">
      <c r="A95" s="470" t="str">
        <f t="shared" si="34"/>
        <v/>
      </c>
      <c r="B95" s="470" t="str">
        <f t="shared" si="35"/>
        <v/>
      </c>
      <c r="C95" s="470" t="str">
        <f t="shared" si="36"/>
        <v/>
      </c>
      <c r="D95" s="470" t="str">
        <f t="shared" si="37"/>
        <v/>
      </c>
      <c r="E95" s="470" t="str">
        <f t="shared" si="38"/>
        <v/>
      </c>
      <c r="F95" s="470" t="str">
        <f t="shared" si="39"/>
        <v/>
      </c>
      <c r="G95" s="199" t="str">
        <f>IF(Paramétrage!CD451&lt;&gt;0,Paramétrage!CB451,"")</f>
        <v/>
      </c>
      <c r="H95" s="2" t="str">
        <f>IF(Paramétrage!CD451&lt;&gt;0,Paramétrage!CC451,"")</f>
        <v/>
      </c>
      <c r="I95" s="2" t="str">
        <f t="shared" si="40"/>
        <v/>
      </c>
      <c r="J95" s="2" t="str">
        <f>IF(Paramétrage!CD451&lt;&gt;0,Paramétrage!CD451,"")</f>
        <v/>
      </c>
      <c r="K95" s="2" t="str">
        <f>IF(Paramétrage!CE451&lt;&gt;0,Paramétrage!CE451,"")</f>
        <v/>
      </c>
      <c r="L95" s="2" t="str">
        <f t="shared" si="41"/>
        <v/>
      </c>
      <c r="M95" s="2" t="str">
        <f t="shared" si="42"/>
        <v/>
      </c>
      <c r="N95" s="2" t="str">
        <f t="shared" si="43"/>
        <v/>
      </c>
      <c r="O95" s="2" t="str">
        <f>IF(Paramétrage!CD451&lt;&gt;0,Paramétrage!CF451,"")</f>
        <v/>
      </c>
      <c r="P95" s="258" t="e">
        <f>IF(Paramétrage!#REF!&lt;&gt;0,#REF!-#REF!,0)</f>
        <v>#REF!</v>
      </c>
      <c r="R95" t="str">
        <f t="shared" si="33"/>
        <v/>
      </c>
    </row>
    <row r="96" spans="1:22" x14ac:dyDescent="0.35">
      <c r="A96" s="470" t="str">
        <f t="shared" si="34"/>
        <v/>
      </c>
      <c r="B96" s="470" t="str">
        <f t="shared" si="35"/>
        <v/>
      </c>
      <c r="C96" s="470" t="str">
        <f t="shared" si="36"/>
        <v/>
      </c>
      <c r="D96" s="470" t="str">
        <f t="shared" si="37"/>
        <v/>
      </c>
      <c r="E96" s="470" t="str">
        <f t="shared" si="38"/>
        <v/>
      </c>
      <c r="F96" s="470" t="str">
        <f t="shared" si="39"/>
        <v/>
      </c>
      <c r="G96" s="199" t="str">
        <f>IF(Paramétrage!CD452&lt;&gt;0,Paramétrage!CB452,"")</f>
        <v/>
      </c>
      <c r="H96" s="2" t="str">
        <f>IF(Paramétrage!CD452&lt;&gt;0,Paramétrage!CC452,"")</f>
        <v/>
      </c>
      <c r="I96" s="2" t="str">
        <f t="shared" si="40"/>
        <v/>
      </c>
      <c r="J96" s="2" t="str">
        <f>IF(Paramétrage!CD452&lt;&gt;0,Paramétrage!CD452,"")</f>
        <v/>
      </c>
      <c r="K96" s="2" t="str">
        <f>IF(Paramétrage!CE452&lt;&gt;0,Paramétrage!CE452,"")</f>
        <v/>
      </c>
      <c r="L96" s="2" t="str">
        <f t="shared" si="41"/>
        <v/>
      </c>
      <c r="M96" s="2" t="str">
        <f t="shared" si="42"/>
        <v/>
      </c>
      <c r="N96" s="2" t="str">
        <f t="shared" si="43"/>
        <v/>
      </c>
      <c r="O96" s="2" t="str">
        <f>IF(Paramétrage!CD452&lt;&gt;0,Paramétrage!CF452,"")</f>
        <v/>
      </c>
      <c r="P96" s="258" t="e">
        <f>IF(Paramétrage!#REF!&lt;&gt;0,#REF!-#REF!,0)</f>
        <v>#REF!</v>
      </c>
      <c r="R96" t="str">
        <f t="shared" si="33"/>
        <v/>
      </c>
    </row>
    <row r="97" spans="1:22" x14ac:dyDescent="0.35">
      <c r="A97" s="470" t="str">
        <f t="shared" si="34"/>
        <v/>
      </c>
      <c r="B97" s="470" t="str">
        <f t="shared" si="35"/>
        <v/>
      </c>
      <c r="C97" s="470" t="str">
        <f t="shared" si="36"/>
        <v/>
      </c>
      <c r="D97" s="470" t="str">
        <f t="shared" si="37"/>
        <v/>
      </c>
      <c r="E97" s="470" t="str">
        <f t="shared" si="38"/>
        <v/>
      </c>
      <c r="F97" s="470" t="str">
        <f t="shared" si="39"/>
        <v/>
      </c>
      <c r="G97" s="199" t="str">
        <f>IF(Paramétrage!CD453&lt;&gt;0,Paramétrage!CB453,"")</f>
        <v/>
      </c>
      <c r="H97" s="2" t="str">
        <f>IF(Paramétrage!CD453&lt;&gt;0,Paramétrage!CC453,"")</f>
        <v/>
      </c>
      <c r="I97" s="2" t="str">
        <f t="shared" si="40"/>
        <v/>
      </c>
      <c r="J97" s="2" t="str">
        <f>IF(Paramétrage!CD453&lt;&gt;0,Paramétrage!CD453,"")</f>
        <v/>
      </c>
      <c r="K97" s="2" t="str">
        <f>IF(Paramétrage!CE453&lt;&gt;0,Paramétrage!CE453,"")</f>
        <v/>
      </c>
      <c r="L97" s="2" t="str">
        <f t="shared" si="41"/>
        <v/>
      </c>
      <c r="M97" s="2" t="str">
        <f t="shared" si="42"/>
        <v/>
      </c>
      <c r="N97" s="2" t="str">
        <f t="shared" si="43"/>
        <v/>
      </c>
      <c r="O97" s="2" t="str">
        <f>IF(Paramétrage!CD453&lt;&gt;0,Paramétrage!CF453,"")</f>
        <v/>
      </c>
      <c r="P97" s="258" t="e">
        <f>IF(Paramétrage!#REF!&lt;&gt;0,#REF!-#REF!,0)</f>
        <v>#REF!</v>
      </c>
      <c r="R97" t="str">
        <f t="shared" si="33"/>
        <v/>
      </c>
    </row>
    <row r="98" spans="1:22" x14ac:dyDescent="0.35">
      <c r="A98" s="470" t="str">
        <f t="shared" si="34"/>
        <v/>
      </c>
      <c r="B98" s="470" t="str">
        <f t="shared" si="35"/>
        <v/>
      </c>
      <c r="C98" s="470" t="str">
        <f t="shared" si="36"/>
        <v/>
      </c>
      <c r="D98" s="470" t="str">
        <f t="shared" si="37"/>
        <v/>
      </c>
      <c r="E98" s="470" t="str">
        <f t="shared" si="38"/>
        <v/>
      </c>
      <c r="F98" s="470" t="str">
        <f t="shared" si="39"/>
        <v/>
      </c>
      <c r="G98" s="199" t="str">
        <f>IF(Paramétrage!CD454&lt;&gt;0,Paramétrage!CB454,"")</f>
        <v/>
      </c>
      <c r="H98" s="2" t="str">
        <f>IF(Paramétrage!CD454&lt;&gt;0,Paramétrage!CC454,"")</f>
        <v/>
      </c>
      <c r="I98" s="2" t="str">
        <f t="shared" si="40"/>
        <v/>
      </c>
      <c r="J98" s="2" t="str">
        <f>IF(Paramétrage!CD454&lt;&gt;0,Paramétrage!CD454,"")</f>
        <v/>
      </c>
      <c r="K98" s="2" t="str">
        <f>IF(Paramétrage!CE454&lt;&gt;0,Paramétrage!CE454,"")</f>
        <v/>
      </c>
      <c r="L98" s="2" t="str">
        <f t="shared" si="41"/>
        <v/>
      </c>
      <c r="M98" s="2" t="str">
        <f t="shared" si="42"/>
        <v/>
      </c>
      <c r="N98" s="2" t="str">
        <f t="shared" si="43"/>
        <v/>
      </c>
      <c r="O98" s="2" t="str">
        <f>IF(Paramétrage!CD454&lt;&gt;0,Paramétrage!CF454,"")</f>
        <v/>
      </c>
      <c r="P98" s="258" t="e">
        <f>IF(Paramétrage!#REF!&lt;&gt;0,#REF!-#REF!,0)</f>
        <v>#REF!</v>
      </c>
      <c r="R98" t="str">
        <f t="shared" si="33"/>
        <v/>
      </c>
    </row>
    <row r="99" spans="1:22" x14ac:dyDescent="0.35">
      <c r="A99" s="470" t="str">
        <f t="shared" si="34"/>
        <v/>
      </c>
      <c r="B99" s="470" t="str">
        <f t="shared" si="35"/>
        <v/>
      </c>
      <c r="C99" s="470" t="str">
        <f t="shared" si="36"/>
        <v/>
      </c>
      <c r="D99" s="470" t="str">
        <f t="shared" si="37"/>
        <v/>
      </c>
      <c r="E99" s="470" t="str">
        <f t="shared" si="38"/>
        <v/>
      </c>
      <c r="F99" s="470" t="str">
        <f t="shared" si="39"/>
        <v/>
      </c>
      <c r="G99" s="199" t="str">
        <f>IF(Paramétrage!CD455&lt;&gt;0,Paramétrage!CB455,"")</f>
        <v/>
      </c>
      <c r="H99" s="2" t="str">
        <f>IF(Paramétrage!CD455&lt;&gt;0,Paramétrage!CC455,"")</f>
        <v/>
      </c>
      <c r="I99" s="2" t="str">
        <f t="shared" si="40"/>
        <v/>
      </c>
      <c r="J99" s="2" t="str">
        <f>IF(Paramétrage!CD455&lt;&gt;0,Paramétrage!CD455,"")</f>
        <v/>
      </c>
      <c r="K99" s="2" t="str">
        <f>IF(Paramétrage!CE455&lt;&gt;0,Paramétrage!CE455,"")</f>
        <v/>
      </c>
      <c r="L99" s="2" t="str">
        <f t="shared" si="41"/>
        <v/>
      </c>
      <c r="M99" s="2" t="str">
        <f t="shared" si="42"/>
        <v/>
      </c>
      <c r="N99" s="2" t="str">
        <f t="shared" si="43"/>
        <v/>
      </c>
      <c r="O99" s="2" t="str">
        <f>IF(Paramétrage!CD455&lt;&gt;0,Paramétrage!CF455,"")</f>
        <v/>
      </c>
      <c r="P99" s="258" t="e">
        <f>IF(Paramétrage!#REF!&lt;&gt;0,#REF!-#REF!,0)</f>
        <v>#REF!</v>
      </c>
      <c r="R99" t="str">
        <f t="shared" si="33"/>
        <v/>
      </c>
    </row>
    <row r="100" spans="1:22" s="2" customFormat="1" x14ac:dyDescent="0.35">
      <c r="A100" s="470" t="str">
        <f t="shared" si="34"/>
        <v/>
      </c>
      <c r="B100" s="470" t="str">
        <f t="shared" si="35"/>
        <v/>
      </c>
      <c r="C100" s="470" t="str">
        <f t="shared" si="36"/>
        <v/>
      </c>
      <c r="D100" s="470" t="str">
        <f t="shared" si="37"/>
        <v/>
      </c>
      <c r="E100" s="470" t="str">
        <f t="shared" si="38"/>
        <v/>
      </c>
      <c r="F100" s="470" t="str">
        <f t="shared" si="39"/>
        <v/>
      </c>
      <c r="G100" s="199" t="str">
        <f>IF(Paramétrage!CD456&lt;&gt;0,Paramétrage!CB456,"")</f>
        <v/>
      </c>
      <c r="H100" s="2" t="str">
        <f>IF(Paramétrage!CD456&lt;&gt;0,Paramétrage!CC456,"")</f>
        <v/>
      </c>
      <c r="I100" s="2" t="str">
        <f t="shared" si="40"/>
        <v/>
      </c>
      <c r="J100" s="2" t="str">
        <f>IF(Paramétrage!CD456&lt;&gt;0,Paramétrage!CD456,"")</f>
        <v/>
      </c>
      <c r="K100" s="2" t="str">
        <f>IF(Paramétrage!CE456&lt;&gt;0,Paramétrage!CE456,"")</f>
        <v/>
      </c>
      <c r="L100" s="2" t="str">
        <f t="shared" si="41"/>
        <v/>
      </c>
      <c r="M100" s="2" t="str">
        <f t="shared" si="42"/>
        <v/>
      </c>
      <c r="N100" s="2" t="str">
        <f t="shared" si="43"/>
        <v/>
      </c>
      <c r="O100" s="2" t="str">
        <f>IF(Paramétrage!CD456&lt;&gt;0,Paramétrage!CF456,"")</f>
        <v/>
      </c>
      <c r="P100" s="258" t="e">
        <f>IF(Paramétrage!#REF!&lt;&gt;0,#REF!-#REF!,0)</f>
        <v>#REF!</v>
      </c>
      <c r="Q100"/>
      <c r="R100" t="str">
        <f t="shared" si="33"/>
        <v/>
      </c>
      <c r="S100"/>
      <c r="T100"/>
      <c r="U100"/>
      <c r="V100"/>
    </row>
    <row r="101" spans="1:22" x14ac:dyDescent="0.35">
      <c r="A101" s="470" t="str">
        <f t="shared" si="34"/>
        <v/>
      </c>
      <c r="B101" s="470" t="str">
        <f t="shared" si="35"/>
        <v/>
      </c>
      <c r="C101" s="470" t="str">
        <f t="shared" si="36"/>
        <v/>
      </c>
      <c r="D101" s="470" t="str">
        <f t="shared" si="37"/>
        <v/>
      </c>
      <c r="E101" s="470" t="str">
        <f t="shared" si="38"/>
        <v/>
      </c>
      <c r="F101" s="470" t="str">
        <f t="shared" si="39"/>
        <v/>
      </c>
      <c r="G101" s="199" t="str">
        <f>IF(Paramétrage!CD457&lt;&gt;0,Paramétrage!CB457,"")</f>
        <v/>
      </c>
      <c r="H101" s="2" t="str">
        <f>IF(Paramétrage!CD457&lt;&gt;0,Paramétrage!CC457,"")</f>
        <v/>
      </c>
      <c r="I101" s="2" t="str">
        <f t="shared" si="40"/>
        <v/>
      </c>
      <c r="J101" s="2" t="str">
        <f>IF(Paramétrage!CD457&lt;&gt;0,Paramétrage!CD457,"")</f>
        <v/>
      </c>
      <c r="K101" s="2" t="str">
        <f>IF(Paramétrage!CE457&lt;&gt;0,Paramétrage!CE457,"")</f>
        <v/>
      </c>
      <c r="L101" s="2" t="str">
        <f t="shared" si="41"/>
        <v/>
      </c>
      <c r="M101" s="2" t="str">
        <f t="shared" si="42"/>
        <v/>
      </c>
      <c r="N101" s="2" t="str">
        <f t="shared" si="43"/>
        <v/>
      </c>
      <c r="O101" s="2" t="str">
        <f>IF(Paramétrage!CD457&lt;&gt;0,Paramétrage!CF457,"")</f>
        <v/>
      </c>
      <c r="P101" s="258" t="e">
        <f>IF(Paramétrage!#REF!&lt;&gt;0,#REF!-#REF!,0)</f>
        <v>#REF!</v>
      </c>
      <c r="R101" t="str">
        <f t="shared" si="33"/>
        <v/>
      </c>
    </row>
    <row r="102" spans="1:22" x14ac:dyDescent="0.35">
      <c r="A102" s="470" t="str">
        <f t="shared" si="34"/>
        <v/>
      </c>
      <c r="B102" s="470" t="str">
        <f t="shared" si="35"/>
        <v/>
      </c>
      <c r="C102" s="470" t="str">
        <f t="shared" si="36"/>
        <v/>
      </c>
      <c r="D102" s="470" t="str">
        <f t="shared" si="37"/>
        <v/>
      </c>
      <c r="E102" s="470" t="str">
        <f t="shared" si="38"/>
        <v/>
      </c>
      <c r="F102" s="470" t="str">
        <f t="shared" si="39"/>
        <v/>
      </c>
      <c r="G102" s="199" t="str">
        <f>IF(Paramétrage!CD458&lt;&gt;0,Paramétrage!CB458,"")</f>
        <v/>
      </c>
      <c r="H102" s="2" t="str">
        <f>IF(Paramétrage!CD458&lt;&gt;0,Paramétrage!CC458,"")</f>
        <v/>
      </c>
      <c r="I102" s="2" t="str">
        <f t="shared" si="40"/>
        <v/>
      </c>
      <c r="J102" s="2" t="str">
        <f>IF(Paramétrage!CD458&lt;&gt;0,Paramétrage!CD458,"")</f>
        <v/>
      </c>
      <c r="K102" s="2" t="str">
        <f>IF(Paramétrage!CE458&lt;&gt;0,Paramétrage!CE458,"")</f>
        <v/>
      </c>
      <c r="L102" s="2" t="str">
        <f t="shared" si="41"/>
        <v/>
      </c>
      <c r="M102" s="2" t="str">
        <f t="shared" si="42"/>
        <v/>
      </c>
      <c r="N102" s="2" t="str">
        <f t="shared" si="43"/>
        <v/>
      </c>
      <c r="O102" s="2" t="str">
        <f>IF(Paramétrage!CD458&lt;&gt;0,Paramétrage!CF458,"")</f>
        <v/>
      </c>
      <c r="P102" s="258" t="e">
        <f>IF(Paramétrage!#REF!&lt;&gt;0,#REF!-#REF!,0)</f>
        <v>#REF!</v>
      </c>
      <c r="R102" t="str">
        <f t="shared" si="33"/>
        <v/>
      </c>
    </row>
    <row r="103" spans="1:22" x14ac:dyDescent="0.35">
      <c r="A103" s="470" t="str">
        <f t="shared" si="34"/>
        <v/>
      </c>
      <c r="B103" s="470" t="str">
        <f t="shared" si="35"/>
        <v/>
      </c>
      <c r="C103" s="470" t="str">
        <f t="shared" si="36"/>
        <v/>
      </c>
      <c r="D103" s="470" t="str">
        <f t="shared" si="37"/>
        <v/>
      </c>
      <c r="E103" s="470" t="str">
        <f t="shared" si="38"/>
        <v/>
      </c>
      <c r="F103" s="470" t="str">
        <f t="shared" si="39"/>
        <v/>
      </c>
      <c r="G103" s="199" t="str">
        <f>IF(Paramétrage!CD459&lt;&gt;0,Paramétrage!CB459,"")</f>
        <v/>
      </c>
      <c r="H103" s="2" t="str">
        <f>IF(Paramétrage!CD459&lt;&gt;0,Paramétrage!CC459,"")</f>
        <v/>
      </c>
      <c r="I103" s="2" t="str">
        <f t="shared" si="40"/>
        <v/>
      </c>
      <c r="J103" s="2" t="str">
        <f>IF(Paramétrage!CD459&lt;&gt;0,Paramétrage!CD459,"")</f>
        <v/>
      </c>
      <c r="K103" s="2" t="str">
        <f>IF(Paramétrage!CE459&lt;&gt;0,Paramétrage!CE459,"")</f>
        <v/>
      </c>
      <c r="L103" s="2" t="str">
        <f t="shared" si="41"/>
        <v/>
      </c>
      <c r="M103" s="2" t="str">
        <f t="shared" si="42"/>
        <v/>
      </c>
      <c r="N103" s="2" t="str">
        <f t="shared" si="43"/>
        <v/>
      </c>
      <c r="O103" s="2" t="str">
        <f>IF(Paramétrage!CD459&lt;&gt;0,Paramétrage!CF459,"")</f>
        <v/>
      </c>
      <c r="P103" s="258" t="e">
        <f>IF(Paramétrage!#REF!&lt;&gt;0,#REF!-#REF!,0)</f>
        <v>#REF!</v>
      </c>
      <c r="R103" t="str">
        <f t="shared" si="33"/>
        <v/>
      </c>
    </row>
    <row r="104" spans="1:22" s="8" customFormat="1" x14ac:dyDescent="0.35">
      <c r="A104" s="470" t="str">
        <f t="shared" si="34"/>
        <v/>
      </c>
      <c r="B104" s="470" t="str">
        <f t="shared" si="35"/>
        <v/>
      </c>
      <c r="C104" s="470" t="str">
        <f t="shared" si="36"/>
        <v/>
      </c>
      <c r="D104" s="470" t="str">
        <f t="shared" si="37"/>
        <v/>
      </c>
      <c r="E104" s="470" t="str">
        <f t="shared" si="38"/>
        <v/>
      </c>
      <c r="F104" s="470" t="str">
        <f t="shared" si="39"/>
        <v/>
      </c>
      <c r="G104" s="199" t="str">
        <f>IF(Paramétrage!CD460&lt;&gt;0,Paramétrage!CB460,"")</f>
        <v/>
      </c>
      <c r="H104" s="2" t="str">
        <f>IF(Paramétrage!CD460&lt;&gt;0,Paramétrage!CC460,"")</f>
        <v/>
      </c>
      <c r="I104" s="2" t="str">
        <f t="shared" si="40"/>
        <v/>
      </c>
      <c r="J104" s="2" t="str">
        <f>IF(Paramétrage!CD460&lt;&gt;0,Paramétrage!CD460,"")</f>
        <v/>
      </c>
      <c r="K104" s="2" t="str">
        <f>IF(Paramétrage!CE460&lt;&gt;0,Paramétrage!CE460,"")</f>
        <v/>
      </c>
      <c r="L104" s="2" t="str">
        <f t="shared" si="41"/>
        <v/>
      </c>
      <c r="M104" s="2" t="str">
        <f t="shared" si="42"/>
        <v/>
      </c>
      <c r="N104" s="2" t="str">
        <f t="shared" si="43"/>
        <v/>
      </c>
      <c r="O104" s="2" t="str">
        <f>IF(Paramétrage!CD460&lt;&gt;0,Paramétrage!CF460,"")</f>
        <v/>
      </c>
      <c r="P104" s="258" t="e">
        <f>IF(Paramétrage!#REF!&lt;&gt;0,#REF!-#REF!,0)</f>
        <v>#REF!</v>
      </c>
      <c r="Q104"/>
      <c r="R104" t="str">
        <f t="shared" si="33"/>
        <v/>
      </c>
      <c r="S104"/>
      <c r="T104"/>
      <c r="U104"/>
      <c r="V104"/>
    </row>
    <row r="105" spans="1:22" x14ac:dyDescent="0.35">
      <c r="A105" s="470" t="str">
        <f t="shared" si="34"/>
        <v/>
      </c>
      <c r="B105" s="470" t="str">
        <f t="shared" si="35"/>
        <v/>
      </c>
      <c r="C105" s="470" t="str">
        <f t="shared" si="36"/>
        <v/>
      </c>
      <c r="D105" s="470" t="str">
        <f t="shared" si="37"/>
        <v/>
      </c>
      <c r="E105" s="470" t="str">
        <f t="shared" si="38"/>
        <v/>
      </c>
      <c r="F105" s="470" t="str">
        <f t="shared" si="39"/>
        <v/>
      </c>
      <c r="G105" s="199" t="str">
        <f>IF(Paramétrage!CD461&lt;&gt;0,Paramétrage!CB461,"")</f>
        <v/>
      </c>
      <c r="H105" s="2" t="str">
        <f>IF(Paramétrage!CD461&lt;&gt;0,Paramétrage!CC461,"")</f>
        <v/>
      </c>
      <c r="I105" s="2" t="str">
        <f t="shared" si="40"/>
        <v/>
      </c>
      <c r="J105" s="2" t="str">
        <f>IF(Paramétrage!CD461&lt;&gt;0,Paramétrage!CD461,"")</f>
        <v/>
      </c>
      <c r="K105" s="2" t="str">
        <f>IF(Paramétrage!CE461&lt;&gt;0,Paramétrage!CE461,"")</f>
        <v/>
      </c>
      <c r="L105" s="2" t="str">
        <f t="shared" si="41"/>
        <v/>
      </c>
      <c r="M105" s="2" t="str">
        <f t="shared" si="42"/>
        <v/>
      </c>
      <c r="N105" s="2" t="str">
        <f t="shared" si="43"/>
        <v/>
      </c>
      <c r="O105" s="2" t="str">
        <f>IF(Paramétrage!CD461&lt;&gt;0,Paramétrage!CF461,"")</f>
        <v/>
      </c>
      <c r="P105" s="258" t="e">
        <f>IF(Paramétrage!#REF!&lt;&gt;0,#REF!-#REF!,0)</f>
        <v>#REF!</v>
      </c>
      <c r="R105" t="str">
        <f t="shared" si="33"/>
        <v/>
      </c>
    </row>
    <row r="106" spans="1:22" x14ac:dyDescent="0.35">
      <c r="A106" s="470" t="str">
        <f t="shared" si="34"/>
        <v/>
      </c>
      <c r="B106" s="470" t="str">
        <f t="shared" si="35"/>
        <v/>
      </c>
      <c r="C106" s="470" t="str">
        <f t="shared" si="36"/>
        <v/>
      </c>
      <c r="D106" s="470" t="str">
        <f t="shared" si="37"/>
        <v/>
      </c>
      <c r="E106" s="470" t="str">
        <f t="shared" si="38"/>
        <v/>
      </c>
      <c r="F106" s="470" t="str">
        <f t="shared" si="39"/>
        <v/>
      </c>
      <c r="G106" s="199" t="str">
        <f>IF(Paramétrage!CD462&lt;&gt;0,Paramétrage!CB462,"")</f>
        <v/>
      </c>
      <c r="H106" s="2" t="str">
        <f>IF(Paramétrage!CD462&lt;&gt;0,Paramétrage!CC462,"")</f>
        <v/>
      </c>
      <c r="I106" s="2" t="str">
        <f t="shared" si="40"/>
        <v/>
      </c>
      <c r="J106" s="2" t="str">
        <f>IF(Paramétrage!CD462&lt;&gt;0,Paramétrage!CD462,"")</f>
        <v/>
      </c>
      <c r="K106" s="2" t="str">
        <f>IF(Paramétrage!CE462&lt;&gt;0,Paramétrage!CE462,"")</f>
        <v/>
      </c>
      <c r="L106" s="2" t="str">
        <f t="shared" si="41"/>
        <v/>
      </c>
      <c r="M106" s="2" t="str">
        <f t="shared" si="42"/>
        <v/>
      </c>
      <c r="N106" s="2" t="str">
        <f t="shared" si="43"/>
        <v/>
      </c>
      <c r="O106" s="2" t="str">
        <f>IF(Paramétrage!CD462&lt;&gt;0,Paramétrage!CF462,"")</f>
        <v/>
      </c>
      <c r="P106" s="258" t="e">
        <f>IF(Paramétrage!#REF!&lt;&gt;0,#REF!-#REF!,0)</f>
        <v>#REF!</v>
      </c>
      <c r="R106" t="str">
        <f t="shared" si="33"/>
        <v/>
      </c>
    </row>
    <row r="107" spans="1:22" x14ac:dyDescent="0.35">
      <c r="A107" s="470" t="str">
        <f t="shared" si="34"/>
        <v/>
      </c>
      <c r="B107" s="470" t="str">
        <f t="shared" si="35"/>
        <v/>
      </c>
      <c r="C107" s="470" t="str">
        <f t="shared" si="36"/>
        <v/>
      </c>
      <c r="D107" s="470" t="str">
        <f t="shared" si="37"/>
        <v/>
      </c>
      <c r="E107" s="470" t="str">
        <f t="shared" si="38"/>
        <v/>
      </c>
      <c r="F107" s="470" t="str">
        <f t="shared" si="39"/>
        <v/>
      </c>
      <c r="G107" s="199" t="str">
        <f>IF(Paramétrage!CD463&lt;&gt;0,Paramétrage!CB463,"")</f>
        <v/>
      </c>
      <c r="H107" s="2" t="str">
        <f>IF(Paramétrage!CD463&lt;&gt;0,Paramétrage!CC463,"")</f>
        <v/>
      </c>
      <c r="I107" s="2" t="str">
        <f t="shared" si="40"/>
        <v/>
      </c>
      <c r="J107" s="2" t="str">
        <f>IF(Paramétrage!CD463&lt;&gt;0,Paramétrage!CD463,"")</f>
        <v/>
      </c>
      <c r="K107" s="2" t="str">
        <f>IF(Paramétrage!CE463&lt;&gt;0,Paramétrage!CE463,"")</f>
        <v/>
      </c>
      <c r="L107" s="2" t="str">
        <f t="shared" si="41"/>
        <v/>
      </c>
      <c r="M107" s="2" t="str">
        <f t="shared" si="42"/>
        <v/>
      </c>
      <c r="N107" s="2" t="str">
        <f t="shared" si="43"/>
        <v/>
      </c>
      <c r="O107" s="2" t="str">
        <f>IF(Paramétrage!CD463&lt;&gt;0,Paramétrage!CF463,"")</f>
        <v/>
      </c>
      <c r="P107" s="258" t="e">
        <f>IF(Paramétrage!#REF!&lt;&gt;0,#REF!-#REF!,0)</f>
        <v>#REF!</v>
      </c>
      <c r="R107" t="str">
        <f t="shared" si="33"/>
        <v/>
      </c>
    </row>
    <row r="108" spans="1:22" x14ac:dyDescent="0.35">
      <c r="A108" s="470" t="str">
        <f t="shared" si="34"/>
        <v/>
      </c>
      <c r="B108" s="470" t="str">
        <f t="shared" si="35"/>
        <v/>
      </c>
      <c r="C108" s="470" t="str">
        <f t="shared" si="36"/>
        <v/>
      </c>
      <c r="D108" s="470" t="str">
        <f t="shared" si="37"/>
        <v/>
      </c>
      <c r="E108" s="470" t="str">
        <f t="shared" si="38"/>
        <v/>
      </c>
      <c r="F108" s="470" t="str">
        <f t="shared" si="39"/>
        <v/>
      </c>
      <c r="G108" s="199" t="str">
        <f>IF(Paramétrage!CD464&lt;&gt;0,Paramétrage!CB464,"")</f>
        <v/>
      </c>
      <c r="H108" s="2" t="str">
        <f>IF(Paramétrage!CD464&lt;&gt;0,Paramétrage!CC464,"")</f>
        <v/>
      </c>
      <c r="I108" s="2" t="str">
        <f t="shared" si="40"/>
        <v/>
      </c>
      <c r="J108" s="2" t="str">
        <f>IF(Paramétrage!CD464&lt;&gt;0,Paramétrage!CD464,"")</f>
        <v/>
      </c>
      <c r="K108" s="2" t="str">
        <f>IF(Paramétrage!CE464&lt;&gt;0,Paramétrage!CE464,"")</f>
        <v/>
      </c>
      <c r="L108" s="2" t="str">
        <f t="shared" si="41"/>
        <v/>
      </c>
      <c r="M108" s="2" t="str">
        <f t="shared" si="42"/>
        <v/>
      </c>
      <c r="N108" s="2" t="str">
        <f t="shared" si="43"/>
        <v/>
      </c>
      <c r="O108" s="2" t="str">
        <f>IF(Paramétrage!CD464&lt;&gt;0,Paramétrage!CF464,"")</f>
        <v/>
      </c>
      <c r="P108" s="258" t="e">
        <f>IF(Paramétrage!#REF!&lt;&gt;0,#REF!-#REF!,0)</f>
        <v>#REF!</v>
      </c>
      <c r="R108" t="str">
        <f t="shared" si="33"/>
        <v/>
      </c>
    </row>
    <row r="109" spans="1:22" x14ac:dyDescent="0.35">
      <c r="A109" s="470" t="str">
        <f t="shared" si="34"/>
        <v/>
      </c>
      <c r="B109" s="470" t="str">
        <f t="shared" si="35"/>
        <v/>
      </c>
      <c r="C109" s="470" t="str">
        <f t="shared" si="36"/>
        <v/>
      </c>
      <c r="D109" s="470" t="str">
        <f t="shared" si="37"/>
        <v/>
      </c>
      <c r="E109" s="470" t="str">
        <f t="shared" si="38"/>
        <v/>
      </c>
      <c r="F109" s="470" t="str">
        <f t="shared" si="39"/>
        <v/>
      </c>
      <c r="G109" s="199" t="str">
        <f>IF(Paramétrage!CD465&lt;&gt;0,Paramétrage!CB465,"")</f>
        <v/>
      </c>
      <c r="H109" s="2" t="str">
        <f>IF(Paramétrage!CD465&lt;&gt;0,Paramétrage!CC465,"")</f>
        <v/>
      </c>
      <c r="I109" s="2" t="str">
        <f t="shared" si="40"/>
        <v/>
      </c>
      <c r="J109" s="2" t="str">
        <f>IF(Paramétrage!CD465&lt;&gt;0,Paramétrage!CD465,"")</f>
        <v/>
      </c>
      <c r="K109" s="2" t="str">
        <f>IF(Paramétrage!CE465&lt;&gt;0,Paramétrage!CE465,"")</f>
        <v/>
      </c>
      <c r="L109" s="2" t="str">
        <f t="shared" si="41"/>
        <v/>
      </c>
      <c r="M109" s="2" t="str">
        <f t="shared" si="42"/>
        <v/>
      </c>
      <c r="N109" s="2" t="str">
        <f t="shared" si="43"/>
        <v/>
      </c>
      <c r="O109" s="2" t="str">
        <f>IF(Paramétrage!CD465&lt;&gt;0,Paramétrage!CF465,"")</f>
        <v/>
      </c>
      <c r="P109" s="258" t="e">
        <f>IF(Paramétrage!#REF!&lt;&gt;0,#REF!-#REF!,0)</f>
        <v>#REF!</v>
      </c>
      <c r="R109" t="str">
        <f t="shared" si="33"/>
        <v/>
      </c>
    </row>
    <row r="110" spans="1:22" x14ac:dyDescent="0.35">
      <c r="A110" s="470" t="str">
        <f t="shared" si="34"/>
        <v/>
      </c>
      <c r="B110" s="470" t="str">
        <f t="shared" si="35"/>
        <v/>
      </c>
      <c r="C110" s="470" t="str">
        <f t="shared" si="36"/>
        <v/>
      </c>
      <c r="D110" s="470" t="str">
        <f t="shared" si="37"/>
        <v/>
      </c>
      <c r="E110" s="470" t="str">
        <f t="shared" si="38"/>
        <v/>
      </c>
      <c r="F110" s="470" t="str">
        <f t="shared" si="39"/>
        <v/>
      </c>
      <c r="G110" s="199" t="str">
        <f>IF(Paramétrage!CD466&lt;&gt;0,Paramétrage!CB466,"")</f>
        <v/>
      </c>
      <c r="H110" s="2" t="str">
        <f>IF(Paramétrage!CD466&lt;&gt;0,Paramétrage!CC466,"")</f>
        <v/>
      </c>
      <c r="I110" s="2" t="str">
        <f t="shared" si="40"/>
        <v/>
      </c>
      <c r="J110" s="2" t="str">
        <f>IF(Paramétrage!CD466&lt;&gt;0,Paramétrage!CD466,"")</f>
        <v/>
      </c>
      <c r="K110" s="2" t="str">
        <f>IF(Paramétrage!CE466&lt;&gt;0,Paramétrage!CE466,"")</f>
        <v/>
      </c>
      <c r="L110" s="2" t="str">
        <f t="shared" si="41"/>
        <v/>
      </c>
      <c r="M110" s="2" t="str">
        <f t="shared" si="42"/>
        <v/>
      </c>
      <c r="N110" s="2" t="str">
        <f t="shared" si="43"/>
        <v/>
      </c>
      <c r="O110" s="2" t="str">
        <f>IF(Paramétrage!CD466&lt;&gt;0,Paramétrage!CF466,"")</f>
        <v/>
      </c>
      <c r="P110" s="258" t="e">
        <f>IF(Paramétrage!#REF!&lt;&gt;0,#REF!-#REF!,0)</f>
        <v>#REF!</v>
      </c>
      <c r="R110" t="str">
        <f t="shared" si="33"/>
        <v/>
      </c>
    </row>
    <row r="111" spans="1:22" x14ac:dyDescent="0.35">
      <c r="A111" s="470" t="str">
        <f t="shared" si="34"/>
        <v/>
      </c>
      <c r="B111" s="470" t="str">
        <f t="shared" si="35"/>
        <v/>
      </c>
      <c r="C111" s="470" t="str">
        <f t="shared" si="36"/>
        <v/>
      </c>
      <c r="D111" s="470" t="str">
        <f t="shared" si="37"/>
        <v/>
      </c>
      <c r="E111" s="470" t="str">
        <f t="shared" si="38"/>
        <v/>
      </c>
      <c r="F111" s="470" t="str">
        <f t="shared" si="39"/>
        <v/>
      </c>
      <c r="G111" s="199" t="str">
        <f>IF(Paramétrage!CD467&lt;&gt;0,Paramétrage!CB467,"")</f>
        <v/>
      </c>
      <c r="H111" s="2" t="str">
        <f>IF(Paramétrage!CD467&lt;&gt;0,Paramétrage!CC467,"")</f>
        <v/>
      </c>
      <c r="I111" s="2" t="str">
        <f t="shared" si="40"/>
        <v/>
      </c>
      <c r="J111" s="2" t="str">
        <f>IF(Paramétrage!CD467&lt;&gt;0,Paramétrage!CD467,"")</f>
        <v/>
      </c>
      <c r="K111" s="2" t="str">
        <f>IF(Paramétrage!CE467&lt;&gt;0,Paramétrage!CE467,"")</f>
        <v/>
      </c>
      <c r="L111" s="2" t="str">
        <f t="shared" si="41"/>
        <v/>
      </c>
      <c r="M111" s="2" t="str">
        <f t="shared" si="42"/>
        <v/>
      </c>
      <c r="N111" s="2" t="str">
        <f t="shared" si="43"/>
        <v/>
      </c>
      <c r="O111" s="2" t="str">
        <f>IF(Paramétrage!CD467&lt;&gt;0,Paramétrage!CF467,"")</f>
        <v/>
      </c>
      <c r="P111" s="258" t="e">
        <f>IF(Paramétrage!#REF!&lt;&gt;0,#REF!-#REF!,0)</f>
        <v>#REF!</v>
      </c>
      <c r="R111" t="str">
        <f t="shared" si="33"/>
        <v/>
      </c>
    </row>
    <row r="112" spans="1:22" x14ac:dyDescent="0.35">
      <c r="A112" s="470" t="str">
        <f t="shared" si="34"/>
        <v/>
      </c>
      <c r="B112" s="470" t="str">
        <f t="shared" si="35"/>
        <v/>
      </c>
      <c r="C112" s="470" t="str">
        <f t="shared" si="36"/>
        <v/>
      </c>
      <c r="D112" s="470" t="str">
        <f t="shared" si="37"/>
        <v/>
      </c>
      <c r="E112" s="470" t="str">
        <f t="shared" si="38"/>
        <v/>
      </c>
      <c r="F112" s="470" t="str">
        <f t="shared" si="39"/>
        <v/>
      </c>
      <c r="G112" s="199" t="str">
        <f>IF(Paramétrage!CD468&lt;&gt;0,Paramétrage!CB468,"")</f>
        <v/>
      </c>
      <c r="H112" s="2" t="str">
        <f>IF(Paramétrage!CD468&lt;&gt;0,Paramétrage!CC468,"")</f>
        <v/>
      </c>
      <c r="I112" s="2" t="str">
        <f t="shared" si="40"/>
        <v/>
      </c>
      <c r="J112" s="2" t="str">
        <f>IF(Paramétrage!CD468&lt;&gt;0,Paramétrage!CD468,"")</f>
        <v/>
      </c>
      <c r="K112" s="2" t="str">
        <f>IF(Paramétrage!CE468&lt;&gt;0,Paramétrage!CE468,"")</f>
        <v/>
      </c>
      <c r="L112" s="2" t="str">
        <f t="shared" si="41"/>
        <v/>
      </c>
      <c r="M112" s="2" t="str">
        <f t="shared" si="42"/>
        <v/>
      </c>
      <c r="N112" s="2" t="str">
        <f t="shared" si="43"/>
        <v/>
      </c>
      <c r="O112" s="2" t="str">
        <f>IF(Paramétrage!CD468&lt;&gt;0,Paramétrage!CF468,"")</f>
        <v/>
      </c>
      <c r="P112" s="258" t="e">
        <f>IF(Paramétrage!#REF!&lt;&gt;0,#REF!-#REF!,0)</f>
        <v>#REF!</v>
      </c>
      <c r="R112" t="str">
        <f t="shared" si="33"/>
        <v/>
      </c>
    </row>
    <row r="113" spans="1:22" x14ac:dyDescent="0.35">
      <c r="A113" s="470" t="str">
        <f t="shared" si="34"/>
        <v/>
      </c>
      <c r="B113" s="470" t="str">
        <f t="shared" si="35"/>
        <v/>
      </c>
      <c r="C113" s="470" t="str">
        <f t="shared" si="36"/>
        <v/>
      </c>
      <c r="D113" s="470" t="str">
        <f t="shared" si="37"/>
        <v/>
      </c>
      <c r="E113" s="470" t="str">
        <f t="shared" si="38"/>
        <v/>
      </c>
      <c r="F113" s="470" t="str">
        <f t="shared" si="39"/>
        <v/>
      </c>
      <c r="G113" s="199" t="str">
        <f>IF(Paramétrage!CD469&lt;&gt;0,Paramétrage!CB469,"")</f>
        <v/>
      </c>
      <c r="H113" s="2" t="str">
        <f>IF(Paramétrage!CD469&lt;&gt;0,Paramétrage!CC469,"")</f>
        <v/>
      </c>
      <c r="I113" s="2" t="str">
        <f t="shared" si="40"/>
        <v/>
      </c>
      <c r="J113" s="2" t="str">
        <f>IF(Paramétrage!CD469&lt;&gt;0,Paramétrage!CD469,"")</f>
        <v/>
      </c>
      <c r="K113" s="2" t="str">
        <f>IF(Paramétrage!CE469&lt;&gt;0,Paramétrage!CE469,"")</f>
        <v/>
      </c>
      <c r="L113" s="2" t="str">
        <f t="shared" si="41"/>
        <v/>
      </c>
      <c r="M113" s="2" t="str">
        <f t="shared" si="42"/>
        <v/>
      </c>
      <c r="N113" s="2" t="str">
        <f t="shared" si="43"/>
        <v/>
      </c>
      <c r="O113" s="2" t="str">
        <f>IF(Paramétrage!CD469&lt;&gt;0,Paramétrage!CF469,"")</f>
        <v/>
      </c>
      <c r="P113" s="258" t="e">
        <f>IF(Paramétrage!#REF!&lt;&gt;0,#REF!-#REF!,0)</f>
        <v>#REF!</v>
      </c>
      <c r="R113" t="str">
        <f t="shared" si="33"/>
        <v/>
      </c>
    </row>
    <row r="114" spans="1:22" x14ac:dyDescent="0.35">
      <c r="A114" s="470" t="str">
        <f t="shared" si="34"/>
        <v/>
      </c>
      <c r="B114" s="470" t="str">
        <f t="shared" si="35"/>
        <v/>
      </c>
      <c r="C114" s="470" t="str">
        <f t="shared" si="36"/>
        <v/>
      </c>
      <c r="D114" s="470" t="str">
        <f t="shared" si="37"/>
        <v/>
      </c>
      <c r="E114" s="470" t="str">
        <f t="shared" si="38"/>
        <v/>
      </c>
      <c r="F114" s="470" t="str">
        <f t="shared" si="39"/>
        <v/>
      </c>
      <c r="G114" s="199" t="str">
        <f>IF(Paramétrage!CD470&lt;&gt;0,Paramétrage!CB470,"")</f>
        <v/>
      </c>
      <c r="H114" s="2" t="str">
        <f>IF(Paramétrage!CD470&lt;&gt;0,Paramétrage!CC470,"")</f>
        <v/>
      </c>
      <c r="I114" s="2" t="str">
        <f t="shared" si="40"/>
        <v/>
      </c>
      <c r="J114" s="2" t="str">
        <f>IF(Paramétrage!CD470&lt;&gt;0,Paramétrage!CD470,"")</f>
        <v/>
      </c>
      <c r="K114" s="2" t="str">
        <f>IF(Paramétrage!CE470&lt;&gt;0,Paramétrage!CE470,"")</f>
        <v/>
      </c>
      <c r="L114" s="2" t="str">
        <f t="shared" si="41"/>
        <v/>
      </c>
      <c r="M114" s="2" t="str">
        <f t="shared" si="42"/>
        <v/>
      </c>
      <c r="N114" s="2" t="str">
        <f t="shared" si="43"/>
        <v/>
      </c>
      <c r="O114" s="2" t="str">
        <f>IF(Paramétrage!CD470&lt;&gt;0,Paramétrage!CF470,"")</f>
        <v/>
      </c>
      <c r="P114" s="258" t="e">
        <f>IF(Paramétrage!#REF!&lt;&gt;0,#REF!-#REF!,0)</f>
        <v>#REF!</v>
      </c>
      <c r="R114" t="str">
        <f t="shared" si="33"/>
        <v/>
      </c>
    </row>
    <row r="115" spans="1:22" x14ac:dyDescent="0.35">
      <c r="A115" s="470" t="str">
        <f t="shared" si="34"/>
        <v/>
      </c>
      <c r="B115" s="470" t="str">
        <f t="shared" si="35"/>
        <v/>
      </c>
      <c r="C115" s="470" t="str">
        <f t="shared" si="36"/>
        <v/>
      </c>
      <c r="D115" s="470" t="str">
        <f t="shared" si="37"/>
        <v/>
      </c>
      <c r="E115" s="470" t="str">
        <f t="shared" si="38"/>
        <v/>
      </c>
      <c r="F115" s="470" t="str">
        <f t="shared" si="39"/>
        <v/>
      </c>
      <c r="G115" s="199" t="str">
        <f>IF(Paramétrage!CD471&lt;&gt;0,Paramétrage!CB471,"")</f>
        <v/>
      </c>
      <c r="H115" s="2" t="str">
        <f>IF(Paramétrage!CD471&lt;&gt;0,Paramétrage!CC471,"")</f>
        <v/>
      </c>
      <c r="I115" s="2" t="str">
        <f t="shared" si="40"/>
        <v/>
      </c>
      <c r="J115" s="2" t="str">
        <f>IF(Paramétrage!CD471&lt;&gt;0,Paramétrage!CD471,"")</f>
        <v/>
      </c>
      <c r="K115" s="2" t="str">
        <f>IF(Paramétrage!CE471&lt;&gt;0,Paramétrage!CE471,"")</f>
        <v/>
      </c>
      <c r="L115" s="2" t="str">
        <f t="shared" si="41"/>
        <v/>
      </c>
      <c r="M115" s="2" t="str">
        <f t="shared" si="42"/>
        <v/>
      </c>
      <c r="N115" s="2" t="str">
        <f t="shared" si="43"/>
        <v/>
      </c>
      <c r="O115" s="2" t="str">
        <f>IF(Paramétrage!CD471&lt;&gt;0,Paramétrage!CF471,"")</f>
        <v/>
      </c>
      <c r="P115" s="258" t="e">
        <f>IF(Paramétrage!#REF!&lt;&gt;0,#REF!-#REF!,0)</f>
        <v>#REF!</v>
      </c>
      <c r="R115" t="str">
        <f t="shared" si="33"/>
        <v/>
      </c>
    </row>
    <row r="116" spans="1:22" x14ac:dyDescent="0.35">
      <c r="A116" s="470" t="str">
        <f t="shared" si="34"/>
        <v/>
      </c>
      <c r="B116" s="470" t="str">
        <f t="shared" si="35"/>
        <v/>
      </c>
      <c r="C116" s="470" t="str">
        <f t="shared" si="36"/>
        <v/>
      </c>
      <c r="D116" s="470" t="str">
        <f t="shared" si="37"/>
        <v/>
      </c>
      <c r="E116" s="470" t="str">
        <f t="shared" si="38"/>
        <v/>
      </c>
      <c r="F116" s="470" t="str">
        <f t="shared" si="39"/>
        <v/>
      </c>
      <c r="G116" s="199" t="str">
        <f>IF(Paramétrage!CD472&lt;&gt;0,Paramétrage!CB472,"")</f>
        <v/>
      </c>
      <c r="H116" s="2" t="str">
        <f>IF(Paramétrage!CD472&lt;&gt;0,Paramétrage!CC472,"")</f>
        <v/>
      </c>
      <c r="I116" s="2" t="str">
        <f t="shared" si="40"/>
        <v/>
      </c>
      <c r="J116" s="2" t="str">
        <f>IF(Paramétrage!CD472&lt;&gt;0,Paramétrage!CD472,"")</f>
        <v/>
      </c>
      <c r="K116" s="2" t="str">
        <f>IF(Paramétrage!CE472&lt;&gt;0,Paramétrage!CE472,"")</f>
        <v/>
      </c>
      <c r="L116" s="2" t="str">
        <f t="shared" si="41"/>
        <v/>
      </c>
      <c r="M116" s="2" t="str">
        <f t="shared" si="42"/>
        <v/>
      </c>
      <c r="N116" s="2" t="str">
        <f t="shared" si="43"/>
        <v/>
      </c>
      <c r="O116" s="2" t="str">
        <f>IF(Paramétrage!CD472&lt;&gt;0,Paramétrage!CF472,"")</f>
        <v/>
      </c>
      <c r="P116" s="258" t="e">
        <f>IF(Paramétrage!#REF!&lt;&gt;0,#REF!-#REF!,0)</f>
        <v>#REF!</v>
      </c>
      <c r="R116" t="str">
        <f t="shared" si="33"/>
        <v/>
      </c>
    </row>
    <row r="117" spans="1:22" x14ac:dyDescent="0.35">
      <c r="A117" s="470" t="str">
        <f t="shared" si="34"/>
        <v/>
      </c>
      <c r="B117" s="470" t="str">
        <f t="shared" si="35"/>
        <v/>
      </c>
      <c r="C117" s="470" t="str">
        <f t="shared" si="36"/>
        <v/>
      </c>
      <c r="D117" s="470" t="str">
        <f t="shared" si="37"/>
        <v/>
      </c>
      <c r="E117" s="470" t="str">
        <f t="shared" si="38"/>
        <v/>
      </c>
      <c r="F117" s="470" t="str">
        <f t="shared" si="39"/>
        <v/>
      </c>
      <c r="G117" s="199" t="str">
        <f>IF(Paramétrage!CD473&lt;&gt;0,Paramétrage!CB473,"")</f>
        <v/>
      </c>
      <c r="H117" s="2" t="str">
        <f>IF(Paramétrage!CD473&lt;&gt;0,Paramétrage!CC473,"")</f>
        <v/>
      </c>
      <c r="I117" s="2" t="str">
        <f t="shared" si="40"/>
        <v/>
      </c>
      <c r="J117" s="2" t="str">
        <f>IF(Paramétrage!CD473&lt;&gt;0,Paramétrage!CD473,"")</f>
        <v/>
      </c>
      <c r="K117" s="2" t="str">
        <f>IF(Paramétrage!CE473&lt;&gt;0,Paramétrage!CE473,"")</f>
        <v/>
      </c>
      <c r="L117" s="2" t="str">
        <f t="shared" si="41"/>
        <v/>
      </c>
      <c r="M117" s="2" t="str">
        <f t="shared" si="42"/>
        <v/>
      </c>
      <c r="N117" s="2" t="str">
        <f t="shared" si="43"/>
        <v/>
      </c>
      <c r="O117" s="2" t="str">
        <f>IF(Paramétrage!CD473&lt;&gt;0,Paramétrage!CF473,"")</f>
        <v/>
      </c>
      <c r="P117" s="258" t="e">
        <f>IF(Paramétrage!#REF!&lt;&gt;0,#REF!-#REF!,0)</f>
        <v>#REF!</v>
      </c>
      <c r="R117" t="str">
        <f t="shared" si="33"/>
        <v/>
      </c>
    </row>
    <row r="118" spans="1:22" x14ac:dyDescent="0.35">
      <c r="A118" s="470" t="str">
        <f t="shared" si="34"/>
        <v/>
      </c>
      <c r="B118" s="470" t="str">
        <f t="shared" si="35"/>
        <v/>
      </c>
      <c r="C118" s="470" t="str">
        <f t="shared" si="36"/>
        <v/>
      </c>
      <c r="D118" s="470" t="str">
        <f t="shared" si="37"/>
        <v/>
      </c>
      <c r="E118" s="470" t="str">
        <f t="shared" si="38"/>
        <v/>
      </c>
      <c r="F118" s="470" t="str">
        <f t="shared" si="39"/>
        <v/>
      </c>
      <c r="G118" s="199" t="str">
        <f>IF(Paramétrage!CD474&lt;&gt;0,Paramétrage!CB474,"")</f>
        <v/>
      </c>
      <c r="H118" s="2" t="str">
        <f>IF(Paramétrage!CD474&lt;&gt;0,Paramétrage!CC474,"")</f>
        <v/>
      </c>
      <c r="I118" s="2" t="str">
        <f t="shared" si="40"/>
        <v/>
      </c>
      <c r="J118" s="2" t="str">
        <f>IF(Paramétrage!CD474&lt;&gt;0,Paramétrage!CD474,"")</f>
        <v/>
      </c>
      <c r="K118" s="2" t="str">
        <f>IF(Paramétrage!CE474&lt;&gt;0,Paramétrage!CE474,"")</f>
        <v/>
      </c>
      <c r="L118" s="2" t="str">
        <f t="shared" si="41"/>
        <v/>
      </c>
      <c r="M118" s="2" t="str">
        <f t="shared" si="42"/>
        <v/>
      </c>
      <c r="N118" s="2" t="str">
        <f t="shared" si="43"/>
        <v/>
      </c>
      <c r="O118" s="2" t="str">
        <f>IF(Paramétrage!CD474&lt;&gt;0,Paramétrage!CF474,"")</f>
        <v/>
      </c>
      <c r="P118" s="258" t="e">
        <f>IF(Paramétrage!#REF!&lt;&gt;0,#REF!-#REF!,0)</f>
        <v>#REF!</v>
      </c>
      <c r="R118" t="str">
        <f t="shared" si="33"/>
        <v/>
      </c>
    </row>
    <row r="119" spans="1:22" x14ac:dyDescent="0.35">
      <c r="A119" s="470" t="str">
        <f t="shared" si="34"/>
        <v/>
      </c>
      <c r="B119" s="470" t="str">
        <f t="shared" si="35"/>
        <v/>
      </c>
      <c r="C119" s="470" t="str">
        <f t="shared" si="36"/>
        <v/>
      </c>
      <c r="D119" s="470" t="str">
        <f t="shared" si="37"/>
        <v/>
      </c>
      <c r="E119" s="470" t="str">
        <f t="shared" si="38"/>
        <v/>
      </c>
      <c r="F119" s="470" t="str">
        <f t="shared" si="39"/>
        <v/>
      </c>
      <c r="G119" s="199" t="str">
        <f>IF(Paramétrage!CD475&lt;&gt;0,Paramétrage!CB475,"")</f>
        <v/>
      </c>
      <c r="H119" s="2" t="str">
        <f>IF(Paramétrage!CD475&lt;&gt;0,Paramétrage!CC475,"")</f>
        <v/>
      </c>
      <c r="I119" s="2" t="str">
        <f t="shared" si="40"/>
        <v/>
      </c>
      <c r="J119" s="2" t="str">
        <f>IF(Paramétrage!CD475&lt;&gt;0,Paramétrage!CD475,"")</f>
        <v/>
      </c>
      <c r="K119" s="2" t="str">
        <f>IF(Paramétrage!CE475&lt;&gt;0,Paramétrage!CE475,"")</f>
        <v/>
      </c>
      <c r="L119" s="2" t="str">
        <f t="shared" si="41"/>
        <v/>
      </c>
      <c r="M119" s="2" t="str">
        <f t="shared" si="42"/>
        <v/>
      </c>
      <c r="N119" s="2" t="str">
        <f t="shared" si="43"/>
        <v/>
      </c>
      <c r="O119" s="2" t="str">
        <f>IF(Paramétrage!CD475&lt;&gt;0,Paramétrage!CF475,"")</f>
        <v/>
      </c>
      <c r="P119" s="258" t="e">
        <f>IF(Paramétrage!#REF!&lt;&gt;0,#REF!-#REF!,0)</f>
        <v>#REF!</v>
      </c>
      <c r="R119" t="str">
        <f t="shared" si="33"/>
        <v/>
      </c>
    </row>
    <row r="120" spans="1:22" x14ac:dyDescent="0.35">
      <c r="A120" s="469"/>
      <c r="B120" s="469"/>
      <c r="C120" s="469"/>
      <c r="D120" s="469"/>
      <c r="E120" s="469"/>
      <c r="F120" s="469"/>
      <c r="G120" s="469" t="s">
        <v>686</v>
      </c>
      <c r="H120" s="469"/>
      <c r="I120" s="469"/>
      <c r="J120" s="469"/>
      <c r="K120" s="469"/>
      <c r="L120" s="469"/>
      <c r="M120" s="469"/>
      <c r="N120" s="469"/>
      <c r="O120" s="469"/>
      <c r="P120" s="472"/>
      <c r="Q120" s="469"/>
      <c r="R120" s="469"/>
      <c r="S120" s="469"/>
      <c r="T120" s="469"/>
      <c r="U120" s="469"/>
      <c r="V120" s="469"/>
    </row>
    <row r="121" spans="1:22" ht="87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58" t="e">
        <f>IF(Paramétrage!#REF!&lt;&gt;0,#REF!-#REF!,0)</f>
        <v>#REF!</v>
      </c>
      <c r="Q121" s="107">
        <f>Paramétrage!D3</f>
        <v>0</v>
      </c>
      <c r="R121" s="22" t="s">
        <v>337</v>
      </c>
      <c r="S121" s="184" t="s">
        <v>339</v>
      </c>
      <c r="T121" s="184" t="s">
        <v>340</v>
      </c>
    </row>
    <row r="122" spans="1:22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IF(Paramétrage!CY448&lt;&gt;0,Paramétrage!CW448,"")</f>
        <v/>
      </c>
      <c r="H122" s="2" t="str">
        <f>IF(Paramétrage!CY448&lt;&gt;0,Paramétrage!CX448,"")</f>
        <v/>
      </c>
      <c r="I122" s="2" t="str">
        <f>IF(J122&lt;&gt;"",DATEDIF($Q$2,G122,"d")*1440+H122*60,"")</f>
        <v/>
      </c>
      <c r="J122" s="2" t="str">
        <f>IF(Paramétrage!CY448&lt;&gt;0,Paramétrage!CY448,"")</f>
        <v/>
      </c>
      <c r="K122" s="2" t="str">
        <f>IF(Paramétrage!CZ448&lt;&gt;0,Paramétrage!CZ448,"")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IF(Paramétrage!CY448&lt;&gt;0,Paramétrage!DA448,"")</f>
        <v/>
      </c>
      <c r="P122" s="258" t="e">
        <f>IF(Paramétrage!#REF!&lt;&gt;0,#REF!-#REF!,0)</f>
        <v>#REF!</v>
      </c>
      <c r="R122" t="str">
        <f t="shared" ref="R122:R149" si="44">IF(J122&lt;&gt;"",ROUNDUP((J122/L122)/(MIN(S$3,T$3)),0),"")</f>
        <v/>
      </c>
    </row>
    <row r="123" spans="1:22" s="2" customFormat="1" x14ac:dyDescent="0.35">
      <c r="A123" s="2" t="str">
        <f t="shared" ref="A123:A149" si="45">IF(J123&lt;&gt;"",I123,"")</f>
        <v/>
      </c>
      <c r="B123" s="2" t="str">
        <f t="shared" ref="B123:B149" si="46">IF(J123&lt;&gt;"",1,"")</f>
        <v/>
      </c>
      <c r="C123" s="2" t="str">
        <f t="shared" ref="C123:C149" si="47">IF(J123&lt;&gt;"",L123,"")</f>
        <v/>
      </c>
      <c r="D123" s="2" t="str">
        <f t="shared" ref="D123:D149" si="48">IF(J123&lt;&gt;"",L123,"")</f>
        <v/>
      </c>
      <c r="E123" s="2" t="str">
        <f t="shared" ref="E123:E149" si="49">IF(J123&lt;&gt;"",M123,"")</f>
        <v/>
      </c>
      <c r="F123" s="2" t="str">
        <f t="shared" ref="F123:F149" si="50">IF(J123&lt;&gt;"",N123,"")</f>
        <v/>
      </c>
      <c r="G123" s="199" t="str">
        <f>IF(Paramétrage!CY449&lt;&gt;0,Paramétrage!CW449,"")</f>
        <v/>
      </c>
      <c r="H123" s="2" t="str">
        <f>IF(Paramétrage!CY449&lt;&gt;0,Paramétrage!CX449,"")</f>
        <v/>
      </c>
      <c r="I123" s="2" t="str">
        <f t="shared" ref="I123:I149" si="51">IF(J123&lt;&gt;"",DATEDIF($Q$2,G123,"d")*1440+H123*60,"")</f>
        <v/>
      </c>
      <c r="J123" s="2" t="str">
        <f>IF(Paramétrage!CY449&lt;&gt;0,Paramétrage!CY449,"")</f>
        <v/>
      </c>
      <c r="K123" s="2" t="str">
        <f>IF(Paramétrage!CZ449&lt;&gt;0,Paramétrage!CZ449,"")</f>
        <v/>
      </c>
      <c r="L123" s="2" t="str">
        <f t="shared" ref="L123:L149" si="52">IF(J123&lt;&gt;"",ROUNDUP(J123/K123,0),"")</f>
        <v/>
      </c>
      <c r="M123" s="2" t="str">
        <f t="shared" ref="M123:M149" si="53">IF(J123&lt;&gt;"",J123/L123,"")</f>
        <v/>
      </c>
      <c r="N123" s="2" t="str">
        <f t="shared" ref="N123:N149" si="54">IF(J123&lt;&gt;"",M123/O123,"")</f>
        <v/>
      </c>
      <c r="O123" s="2" t="str">
        <f>IF(Paramétrage!CY449&lt;&gt;0,Paramétrage!DA449,"")</f>
        <v/>
      </c>
      <c r="P123" s="119" t="e">
        <f>IF(Paramétrage!#REF!&lt;&gt;0,#REF!-#REF!,0)</f>
        <v>#REF!</v>
      </c>
      <c r="R123" t="str">
        <f t="shared" si="44"/>
        <v/>
      </c>
    </row>
    <row r="124" spans="1:22" x14ac:dyDescent="0.35">
      <c r="A124" s="470" t="str">
        <f t="shared" si="45"/>
        <v/>
      </c>
      <c r="B124" s="470" t="str">
        <f t="shared" si="46"/>
        <v/>
      </c>
      <c r="C124" s="470" t="str">
        <f t="shared" si="47"/>
        <v/>
      </c>
      <c r="D124" s="470" t="str">
        <f t="shared" si="48"/>
        <v/>
      </c>
      <c r="E124" s="470" t="str">
        <f t="shared" si="49"/>
        <v/>
      </c>
      <c r="F124" s="470" t="str">
        <f t="shared" si="50"/>
        <v/>
      </c>
      <c r="G124" s="199" t="str">
        <f>IF(Paramétrage!CY450&lt;&gt;0,Paramétrage!CW450,"")</f>
        <v/>
      </c>
      <c r="H124" s="2" t="str">
        <f>IF(Paramétrage!CY450&lt;&gt;0,Paramétrage!CX450,"")</f>
        <v/>
      </c>
      <c r="I124" s="2" t="str">
        <f t="shared" si="51"/>
        <v/>
      </c>
      <c r="J124" s="2" t="str">
        <f>IF(Paramétrage!CY450&lt;&gt;0,Paramétrage!CY450,"")</f>
        <v/>
      </c>
      <c r="K124" s="2" t="str">
        <f>IF(Paramétrage!CZ450&lt;&gt;0,Paramétrage!CZ450,"")</f>
        <v/>
      </c>
      <c r="L124" s="2" t="str">
        <f t="shared" si="52"/>
        <v/>
      </c>
      <c r="M124" s="2" t="str">
        <f t="shared" si="53"/>
        <v/>
      </c>
      <c r="N124" s="2" t="str">
        <f t="shared" si="54"/>
        <v/>
      </c>
      <c r="O124" s="2" t="str">
        <f>IF(Paramétrage!CY450&lt;&gt;0,Paramétrage!DA450,"")</f>
        <v/>
      </c>
      <c r="P124" s="258" t="e">
        <f>IF(Paramétrage!#REF!&lt;&gt;0,#REF!-#REF!,0)</f>
        <v>#REF!</v>
      </c>
      <c r="R124" t="str">
        <f t="shared" si="44"/>
        <v/>
      </c>
    </row>
    <row r="125" spans="1:22" x14ac:dyDescent="0.35">
      <c r="A125" s="470" t="str">
        <f t="shared" si="45"/>
        <v/>
      </c>
      <c r="B125" s="470" t="str">
        <f t="shared" si="46"/>
        <v/>
      </c>
      <c r="C125" s="470" t="str">
        <f t="shared" si="47"/>
        <v/>
      </c>
      <c r="D125" s="470" t="str">
        <f t="shared" si="48"/>
        <v/>
      </c>
      <c r="E125" s="470" t="str">
        <f t="shared" si="49"/>
        <v/>
      </c>
      <c r="F125" s="470" t="str">
        <f t="shared" si="50"/>
        <v/>
      </c>
      <c r="G125" s="199" t="str">
        <f>IF(Paramétrage!CY451&lt;&gt;0,Paramétrage!CW451,"")</f>
        <v/>
      </c>
      <c r="H125" s="2" t="str">
        <f>IF(Paramétrage!CY451&lt;&gt;0,Paramétrage!CX451,"")</f>
        <v/>
      </c>
      <c r="I125" s="2" t="str">
        <f t="shared" si="51"/>
        <v/>
      </c>
      <c r="J125" s="2" t="str">
        <f>IF(Paramétrage!CY451&lt;&gt;0,Paramétrage!CY451,"")</f>
        <v/>
      </c>
      <c r="K125" s="2" t="str">
        <f>IF(Paramétrage!CZ451&lt;&gt;0,Paramétrage!CZ451,"")</f>
        <v/>
      </c>
      <c r="L125" s="2" t="str">
        <f t="shared" si="52"/>
        <v/>
      </c>
      <c r="M125" s="2" t="str">
        <f t="shared" si="53"/>
        <v/>
      </c>
      <c r="N125" s="2" t="str">
        <f t="shared" si="54"/>
        <v/>
      </c>
      <c r="O125" s="2" t="str">
        <f>IF(Paramétrage!CY451&lt;&gt;0,Paramétrage!DA451,"")</f>
        <v/>
      </c>
      <c r="P125" s="258" t="e">
        <f>IF(Paramétrage!#REF!&lt;&gt;0,#REF!-#REF!,0)</f>
        <v>#REF!</v>
      </c>
      <c r="R125" t="str">
        <f t="shared" si="44"/>
        <v/>
      </c>
    </row>
    <row r="126" spans="1:22" x14ac:dyDescent="0.35">
      <c r="A126" s="470" t="str">
        <f t="shared" si="45"/>
        <v/>
      </c>
      <c r="B126" s="470" t="str">
        <f t="shared" si="46"/>
        <v/>
      </c>
      <c r="C126" s="470" t="str">
        <f t="shared" si="47"/>
        <v/>
      </c>
      <c r="D126" s="470" t="str">
        <f t="shared" si="48"/>
        <v/>
      </c>
      <c r="E126" s="470" t="str">
        <f t="shared" si="49"/>
        <v/>
      </c>
      <c r="F126" s="470" t="str">
        <f t="shared" si="50"/>
        <v/>
      </c>
      <c r="G126" s="199" t="str">
        <f>IF(Paramétrage!CY452&lt;&gt;0,Paramétrage!CW452,"")</f>
        <v/>
      </c>
      <c r="H126" s="2" t="str">
        <f>IF(Paramétrage!CY452&lt;&gt;0,Paramétrage!CX452,"")</f>
        <v/>
      </c>
      <c r="I126" s="2" t="str">
        <f t="shared" si="51"/>
        <v/>
      </c>
      <c r="J126" s="2" t="str">
        <f>IF(Paramétrage!CY452&lt;&gt;0,Paramétrage!CY452,"")</f>
        <v/>
      </c>
      <c r="K126" s="2" t="str">
        <f>IF(Paramétrage!CZ452&lt;&gt;0,Paramétrage!CZ452,"")</f>
        <v/>
      </c>
      <c r="L126" s="2" t="str">
        <f t="shared" si="52"/>
        <v/>
      </c>
      <c r="M126" s="2" t="str">
        <f t="shared" si="53"/>
        <v/>
      </c>
      <c r="N126" s="2" t="str">
        <f t="shared" si="54"/>
        <v/>
      </c>
      <c r="O126" s="2" t="str">
        <f>IF(Paramétrage!CY452&lt;&gt;0,Paramétrage!DA452,"")</f>
        <v/>
      </c>
      <c r="P126" s="258" t="e">
        <f>IF(Paramétrage!#REF!&lt;&gt;0,#REF!-#REF!,0)</f>
        <v>#REF!</v>
      </c>
      <c r="R126" t="str">
        <f t="shared" si="44"/>
        <v/>
      </c>
    </row>
    <row r="127" spans="1:22" x14ac:dyDescent="0.35">
      <c r="A127" s="470" t="str">
        <f t="shared" si="45"/>
        <v/>
      </c>
      <c r="B127" s="470" t="str">
        <f t="shared" si="46"/>
        <v/>
      </c>
      <c r="C127" s="470" t="str">
        <f t="shared" si="47"/>
        <v/>
      </c>
      <c r="D127" s="470" t="str">
        <f t="shared" si="48"/>
        <v/>
      </c>
      <c r="E127" s="470" t="str">
        <f t="shared" si="49"/>
        <v/>
      </c>
      <c r="F127" s="470" t="str">
        <f t="shared" si="50"/>
        <v/>
      </c>
      <c r="G127" s="199" t="str">
        <f>IF(Paramétrage!CY453&lt;&gt;0,Paramétrage!CW453,"")</f>
        <v/>
      </c>
      <c r="H127" s="2" t="str">
        <f>IF(Paramétrage!CY453&lt;&gt;0,Paramétrage!CX453,"")</f>
        <v/>
      </c>
      <c r="I127" s="2" t="str">
        <f t="shared" si="51"/>
        <v/>
      </c>
      <c r="J127" s="2" t="str">
        <f>IF(Paramétrage!CY453&lt;&gt;0,Paramétrage!CY453,"")</f>
        <v/>
      </c>
      <c r="K127" s="2" t="str">
        <f>IF(Paramétrage!CZ453&lt;&gt;0,Paramétrage!CZ453,"")</f>
        <v/>
      </c>
      <c r="L127" s="2" t="str">
        <f t="shared" si="52"/>
        <v/>
      </c>
      <c r="M127" s="2" t="str">
        <f t="shared" si="53"/>
        <v/>
      </c>
      <c r="N127" s="2" t="str">
        <f t="shared" si="54"/>
        <v/>
      </c>
      <c r="O127" s="2" t="str">
        <f>IF(Paramétrage!CY453&lt;&gt;0,Paramétrage!DA453,"")</f>
        <v/>
      </c>
      <c r="P127" s="258" t="e">
        <f>IF(Paramétrage!#REF!&lt;&gt;0,#REF!-#REF!,0)</f>
        <v>#REF!</v>
      </c>
      <c r="R127" t="str">
        <f t="shared" si="44"/>
        <v/>
      </c>
    </row>
    <row r="128" spans="1:22" x14ac:dyDescent="0.35">
      <c r="A128" s="470" t="str">
        <f t="shared" si="45"/>
        <v/>
      </c>
      <c r="B128" s="470" t="str">
        <f t="shared" si="46"/>
        <v/>
      </c>
      <c r="C128" s="470" t="str">
        <f t="shared" si="47"/>
        <v/>
      </c>
      <c r="D128" s="470" t="str">
        <f t="shared" si="48"/>
        <v/>
      </c>
      <c r="E128" s="470" t="str">
        <f t="shared" si="49"/>
        <v/>
      </c>
      <c r="F128" s="470" t="str">
        <f t="shared" si="50"/>
        <v/>
      </c>
      <c r="G128" s="199" t="str">
        <f>IF(Paramétrage!CY454&lt;&gt;0,Paramétrage!CW454,"")</f>
        <v/>
      </c>
      <c r="H128" s="2" t="str">
        <f>IF(Paramétrage!CY454&lt;&gt;0,Paramétrage!CX454,"")</f>
        <v/>
      </c>
      <c r="I128" s="2" t="str">
        <f t="shared" si="51"/>
        <v/>
      </c>
      <c r="J128" s="2" t="str">
        <f>IF(Paramétrage!CY454&lt;&gt;0,Paramétrage!CY454,"")</f>
        <v/>
      </c>
      <c r="K128" s="2" t="str">
        <f>IF(Paramétrage!CZ454&lt;&gt;0,Paramétrage!CZ454,"")</f>
        <v/>
      </c>
      <c r="L128" s="2" t="str">
        <f t="shared" si="52"/>
        <v/>
      </c>
      <c r="M128" s="2" t="str">
        <f t="shared" si="53"/>
        <v/>
      </c>
      <c r="N128" s="2" t="str">
        <f t="shared" si="54"/>
        <v/>
      </c>
      <c r="O128" s="2" t="str">
        <f>IF(Paramétrage!CY454&lt;&gt;0,Paramétrage!DA454,"")</f>
        <v/>
      </c>
      <c r="P128" s="258" t="e">
        <f>IF(Paramétrage!#REF!&lt;&gt;0,#REF!-#REF!,0)</f>
        <v>#REF!</v>
      </c>
      <c r="R128" t="str">
        <f t="shared" si="44"/>
        <v/>
      </c>
    </row>
    <row r="129" spans="1:18" x14ac:dyDescent="0.35">
      <c r="A129" s="470" t="str">
        <f t="shared" si="45"/>
        <v/>
      </c>
      <c r="B129" s="470" t="str">
        <f t="shared" si="46"/>
        <v/>
      </c>
      <c r="C129" s="470" t="str">
        <f t="shared" si="47"/>
        <v/>
      </c>
      <c r="D129" s="470" t="str">
        <f t="shared" si="48"/>
        <v/>
      </c>
      <c r="E129" s="470" t="str">
        <f t="shared" si="49"/>
        <v/>
      </c>
      <c r="F129" s="470" t="str">
        <f t="shared" si="50"/>
        <v/>
      </c>
      <c r="G129" s="199" t="str">
        <f>IF(Paramétrage!CY455&lt;&gt;0,Paramétrage!CW455,"")</f>
        <v/>
      </c>
      <c r="H129" s="2" t="str">
        <f>IF(Paramétrage!CY455&lt;&gt;0,Paramétrage!CX455,"")</f>
        <v/>
      </c>
      <c r="I129" s="2" t="str">
        <f t="shared" si="51"/>
        <v/>
      </c>
      <c r="J129" s="2" t="str">
        <f>IF(Paramétrage!CY455&lt;&gt;0,Paramétrage!CY455,"")</f>
        <v/>
      </c>
      <c r="K129" s="2" t="str">
        <f>IF(Paramétrage!CZ455&lt;&gt;0,Paramétrage!CZ455,"")</f>
        <v/>
      </c>
      <c r="L129" s="2" t="str">
        <f t="shared" si="52"/>
        <v/>
      </c>
      <c r="M129" s="2" t="str">
        <f t="shared" si="53"/>
        <v/>
      </c>
      <c r="N129" s="2" t="str">
        <f t="shared" si="54"/>
        <v/>
      </c>
      <c r="O129" s="2" t="str">
        <f>IF(Paramétrage!CY455&lt;&gt;0,Paramétrage!DA455,"")</f>
        <v/>
      </c>
      <c r="P129" s="258" t="e">
        <f>IF(Paramétrage!#REF!&lt;&gt;0,#REF!-#REF!,0)</f>
        <v>#REF!</v>
      </c>
      <c r="R129" t="str">
        <f t="shared" si="44"/>
        <v/>
      </c>
    </row>
    <row r="130" spans="1:18" x14ac:dyDescent="0.35">
      <c r="A130" s="470" t="str">
        <f t="shared" si="45"/>
        <v/>
      </c>
      <c r="B130" s="470" t="str">
        <f t="shared" si="46"/>
        <v/>
      </c>
      <c r="C130" s="470" t="str">
        <f t="shared" si="47"/>
        <v/>
      </c>
      <c r="D130" s="470" t="str">
        <f t="shared" si="48"/>
        <v/>
      </c>
      <c r="E130" s="470" t="str">
        <f t="shared" si="49"/>
        <v/>
      </c>
      <c r="F130" s="470" t="str">
        <f t="shared" si="50"/>
        <v/>
      </c>
      <c r="G130" s="199" t="str">
        <f>IF(Paramétrage!CY456&lt;&gt;0,Paramétrage!CW456,"")</f>
        <v/>
      </c>
      <c r="H130" s="2" t="str">
        <f>IF(Paramétrage!CY456&lt;&gt;0,Paramétrage!CX456,"")</f>
        <v/>
      </c>
      <c r="I130" s="2" t="str">
        <f t="shared" si="51"/>
        <v/>
      </c>
      <c r="J130" s="2" t="str">
        <f>IF(Paramétrage!CY456&lt;&gt;0,Paramétrage!CY456,"")</f>
        <v/>
      </c>
      <c r="K130" s="2" t="str">
        <f>IF(Paramétrage!CZ456&lt;&gt;0,Paramétrage!CZ456,"")</f>
        <v/>
      </c>
      <c r="L130" s="2" t="str">
        <f t="shared" si="52"/>
        <v/>
      </c>
      <c r="M130" s="2" t="str">
        <f t="shared" si="53"/>
        <v/>
      </c>
      <c r="N130" s="2" t="str">
        <f t="shared" si="54"/>
        <v/>
      </c>
      <c r="O130" s="2" t="str">
        <f>IF(Paramétrage!CY456&lt;&gt;0,Paramétrage!DA456,"")</f>
        <v/>
      </c>
      <c r="P130" s="258" t="e">
        <f>IF(Paramétrage!#REF!&lt;&gt;0,#REF!-#REF!,0)</f>
        <v>#REF!</v>
      </c>
      <c r="R130" t="str">
        <f t="shared" si="44"/>
        <v/>
      </c>
    </row>
    <row r="131" spans="1:18" x14ac:dyDescent="0.35">
      <c r="A131" s="470" t="str">
        <f t="shared" si="45"/>
        <v/>
      </c>
      <c r="B131" s="470" t="str">
        <f t="shared" si="46"/>
        <v/>
      </c>
      <c r="C131" s="470" t="str">
        <f t="shared" si="47"/>
        <v/>
      </c>
      <c r="D131" s="470" t="str">
        <f t="shared" si="48"/>
        <v/>
      </c>
      <c r="E131" s="470" t="str">
        <f t="shared" si="49"/>
        <v/>
      </c>
      <c r="F131" s="470" t="str">
        <f t="shared" si="50"/>
        <v/>
      </c>
      <c r="G131" s="199" t="str">
        <f>IF(Paramétrage!CY457&lt;&gt;0,Paramétrage!CW457,"")</f>
        <v/>
      </c>
      <c r="H131" s="2" t="str">
        <f>IF(Paramétrage!CY457&lt;&gt;0,Paramétrage!CX457,"")</f>
        <v/>
      </c>
      <c r="I131" s="2" t="str">
        <f t="shared" si="51"/>
        <v/>
      </c>
      <c r="J131" s="2" t="str">
        <f>IF(Paramétrage!CY457&lt;&gt;0,Paramétrage!CY457,"")</f>
        <v/>
      </c>
      <c r="K131" s="2" t="str">
        <f>IF(Paramétrage!CZ457&lt;&gt;0,Paramétrage!CZ457,"")</f>
        <v/>
      </c>
      <c r="L131" s="2" t="str">
        <f t="shared" si="52"/>
        <v/>
      </c>
      <c r="M131" s="2" t="str">
        <f t="shared" si="53"/>
        <v/>
      </c>
      <c r="N131" s="2" t="str">
        <f t="shared" si="54"/>
        <v/>
      </c>
      <c r="O131" s="2" t="str">
        <f>IF(Paramétrage!CY457&lt;&gt;0,Paramétrage!DA457,"")</f>
        <v/>
      </c>
      <c r="P131" s="258" t="e">
        <f>IF(Paramétrage!#REF!&lt;&gt;0,#REF!-#REF!,0)</f>
        <v>#REF!</v>
      </c>
      <c r="R131" t="str">
        <f t="shared" si="44"/>
        <v/>
      </c>
    </row>
    <row r="132" spans="1:18" x14ac:dyDescent="0.35">
      <c r="A132" s="470" t="str">
        <f t="shared" si="45"/>
        <v/>
      </c>
      <c r="B132" s="470" t="str">
        <f t="shared" si="46"/>
        <v/>
      </c>
      <c r="C132" s="470" t="str">
        <f t="shared" si="47"/>
        <v/>
      </c>
      <c r="D132" s="470" t="str">
        <f t="shared" si="48"/>
        <v/>
      </c>
      <c r="E132" s="470" t="str">
        <f t="shared" si="49"/>
        <v/>
      </c>
      <c r="F132" s="470" t="str">
        <f t="shared" si="50"/>
        <v/>
      </c>
      <c r="G132" s="199" t="str">
        <f>IF(Paramétrage!CY458&lt;&gt;0,Paramétrage!CW458,"")</f>
        <v/>
      </c>
      <c r="H132" s="2" t="str">
        <f>IF(Paramétrage!CY458&lt;&gt;0,Paramétrage!CX458,"")</f>
        <v/>
      </c>
      <c r="I132" s="2" t="str">
        <f t="shared" si="51"/>
        <v/>
      </c>
      <c r="J132" s="2" t="str">
        <f>IF(Paramétrage!CY458&lt;&gt;0,Paramétrage!CY458,"")</f>
        <v/>
      </c>
      <c r="K132" s="2" t="str">
        <f>IF(Paramétrage!CZ458&lt;&gt;0,Paramétrage!CZ458,"")</f>
        <v/>
      </c>
      <c r="L132" s="2" t="str">
        <f t="shared" si="52"/>
        <v/>
      </c>
      <c r="M132" s="2" t="str">
        <f t="shared" si="53"/>
        <v/>
      </c>
      <c r="N132" s="2" t="str">
        <f t="shared" si="54"/>
        <v/>
      </c>
      <c r="O132" s="2" t="str">
        <f>IF(Paramétrage!CY458&lt;&gt;0,Paramétrage!DA458,"")</f>
        <v/>
      </c>
      <c r="P132" s="258" t="e">
        <f>IF(Paramétrage!#REF!&lt;&gt;0,#REF!-#REF!,0)</f>
        <v>#REF!</v>
      </c>
      <c r="R132" t="str">
        <f t="shared" si="44"/>
        <v/>
      </c>
    </row>
    <row r="133" spans="1:18" x14ac:dyDescent="0.35">
      <c r="A133" s="470" t="str">
        <f t="shared" si="45"/>
        <v/>
      </c>
      <c r="B133" s="470" t="str">
        <f t="shared" si="46"/>
        <v/>
      </c>
      <c r="C133" s="470" t="str">
        <f t="shared" si="47"/>
        <v/>
      </c>
      <c r="D133" s="470" t="str">
        <f t="shared" si="48"/>
        <v/>
      </c>
      <c r="E133" s="470" t="str">
        <f t="shared" si="49"/>
        <v/>
      </c>
      <c r="F133" s="470" t="str">
        <f t="shared" si="50"/>
        <v/>
      </c>
      <c r="G133" s="199" t="str">
        <f>IF(Paramétrage!CY459&lt;&gt;0,Paramétrage!CW459,"")</f>
        <v/>
      </c>
      <c r="H133" s="2" t="str">
        <f>IF(Paramétrage!CY459&lt;&gt;0,Paramétrage!CX459,"")</f>
        <v/>
      </c>
      <c r="I133" s="2" t="str">
        <f t="shared" si="51"/>
        <v/>
      </c>
      <c r="J133" s="2" t="str">
        <f>IF(Paramétrage!CY459&lt;&gt;0,Paramétrage!CY459,"")</f>
        <v/>
      </c>
      <c r="K133" s="2" t="str">
        <f>IF(Paramétrage!CZ459&lt;&gt;0,Paramétrage!CZ459,"")</f>
        <v/>
      </c>
      <c r="L133" s="2" t="str">
        <f t="shared" si="52"/>
        <v/>
      </c>
      <c r="M133" s="2" t="str">
        <f t="shared" si="53"/>
        <v/>
      </c>
      <c r="N133" s="2" t="str">
        <f t="shared" si="54"/>
        <v/>
      </c>
      <c r="O133" s="2" t="str">
        <f>IF(Paramétrage!CY459&lt;&gt;0,Paramétrage!DA459,"")</f>
        <v/>
      </c>
      <c r="P133" s="258" t="e">
        <f>IF(Paramétrage!#REF!&lt;&gt;0,#REF!-#REF!,0)</f>
        <v>#REF!</v>
      </c>
      <c r="R133" t="str">
        <f t="shared" si="44"/>
        <v/>
      </c>
    </row>
    <row r="134" spans="1:18" x14ac:dyDescent="0.35">
      <c r="A134" s="470" t="str">
        <f t="shared" si="45"/>
        <v/>
      </c>
      <c r="B134" s="470" t="str">
        <f t="shared" si="46"/>
        <v/>
      </c>
      <c r="C134" s="470" t="str">
        <f t="shared" si="47"/>
        <v/>
      </c>
      <c r="D134" s="470" t="str">
        <f t="shared" si="48"/>
        <v/>
      </c>
      <c r="E134" s="470" t="str">
        <f t="shared" si="49"/>
        <v/>
      </c>
      <c r="F134" s="470" t="str">
        <f t="shared" si="50"/>
        <v/>
      </c>
      <c r="G134" s="199" t="str">
        <f>IF(Paramétrage!CY460&lt;&gt;0,Paramétrage!CW460,"")</f>
        <v/>
      </c>
      <c r="H134" s="2" t="str">
        <f>IF(Paramétrage!CY460&lt;&gt;0,Paramétrage!CX460,"")</f>
        <v/>
      </c>
      <c r="I134" s="2" t="str">
        <f t="shared" si="51"/>
        <v/>
      </c>
      <c r="J134" s="2" t="str">
        <f>IF(Paramétrage!CY460&lt;&gt;0,Paramétrage!CY460,"")</f>
        <v/>
      </c>
      <c r="K134" s="2" t="str">
        <f>IF(Paramétrage!CZ460&lt;&gt;0,Paramétrage!CZ460,"")</f>
        <v/>
      </c>
      <c r="L134" s="2" t="str">
        <f t="shared" si="52"/>
        <v/>
      </c>
      <c r="M134" s="2" t="str">
        <f t="shared" si="53"/>
        <v/>
      </c>
      <c r="N134" s="2" t="str">
        <f t="shared" si="54"/>
        <v/>
      </c>
      <c r="O134" s="2" t="str">
        <f>IF(Paramétrage!CY460&lt;&gt;0,Paramétrage!DA460,"")</f>
        <v/>
      </c>
      <c r="P134" s="258" t="e">
        <f>IF(Paramétrage!#REF!&lt;&gt;0,#REF!-#REF!,0)</f>
        <v>#REF!</v>
      </c>
      <c r="R134" t="str">
        <f t="shared" si="44"/>
        <v/>
      </c>
    </row>
    <row r="135" spans="1:18" x14ac:dyDescent="0.35">
      <c r="A135" s="470" t="str">
        <f t="shared" si="45"/>
        <v/>
      </c>
      <c r="B135" s="470" t="str">
        <f t="shared" si="46"/>
        <v/>
      </c>
      <c r="C135" s="470" t="str">
        <f t="shared" si="47"/>
        <v/>
      </c>
      <c r="D135" s="470" t="str">
        <f t="shared" si="48"/>
        <v/>
      </c>
      <c r="E135" s="470" t="str">
        <f t="shared" si="49"/>
        <v/>
      </c>
      <c r="F135" s="470" t="str">
        <f t="shared" si="50"/>
        <v/>
      </c>
      <c r="G135" s="199" t="str">
        <f>IF(Paramétrage!CY461&lt;&gt;0,Paramétrage!CW461,"")</f>
        <v/>
      </c>
      <c r="H135" s="2" t="str">
        <f>IF(Paramétrage!CY461&lt;&gt;0,Paramétrage!CX461,"")</f>
        <v/>
      </c>
      <c r="I135" s="2" t="str">
        <f t="shared" si="51"/>
        <v/>
      </c>
      <c r="J135" s="2" t="str">
        <f>IF(Paramétrage!CY461&lt;&gt;0,Paramétrage!CY461,"")</f>
        <v/>
      </c>
      <c r="K135" s="2" t="str">
        <f>IF(Paramétrage!CZ461&lt;&gt;0,Paramétrage!CZ461,"")</f>
        <v/>
      </c>
      <c r="L135" s="2" t="str">
        <f t="shared" si="52"/>
        <v/>
      </c>
      <c r="M135" s="2" t="str">
        <f t="shared" si="53"/>
        <v/>
      </c>
      <c r="N135" s="2" t="str">
        <f t="shared" si="54"/>
        <v/>
      </c>
      <c r="O135" s="2" t="str">
        <f>IF(Paramétrage!CY461&lt;&gt;0,Paramétrage!DA461,"")</f>
        <v/>
      </c>
      <c r="P135" s="258" t="e">
        <f>IF(Paramétrage!#REF!&lt;&gt;0,#REF!-#REF!,0)</f>
        <v>#REF!</v>
      </c>
      <c r="R135" t="str">
        <f t="shared" si="44"/>
        <v/>
      </c>
    </row>
    <row r="136" spans="1:18" x14ac:dyDescent="0.35">
      <c r="A136" s="470" t="str">
        <f t="shared" si="45"/>
        <v/>
      </c>
      <c r="B136" s="470" t="str">
        <f t="shared" si="46"/>
        <v/>
      </c>
      <c r="C136" s="470" t="str">
        <f t="shared" si="47"/>
        <v/>
      </c>
      <c r="D136" s="470" t="str">
        <f t="shared" si="48"/>
        <v/>
      </c>
      <c r="E136" s="470" t="str">
        <f t="shared" si="49"/>
        <v/>
      </c>
      <c r="F136" s="470" t="str">
        <f t="shared" si="50"/>
        <v/>
      </c>
      <c r="G136" s="199" t="str">
        <f>IF(Paramétrage!CY462&lt;&gt;0,Paramétrage!CW462,"")</f>
        <v/>
      </c>
      <c r="H136" s="2" t="str">
        <f>IF(Paramétrage!CY462&lt;&gt;0,Paramétrage!CX462,"")</f>
        <v/>
      </c>
      <c r="I136" s="2" t="str">
        <f t="shared" si="51"/>
        <v/>
      </c>
      <c r="J136" s="2" t="str">
        <f>IF(Paramétrage!CY462&lt;&gt;0,Paramétrage!CY462,"")</f>
        <v/>
      </c>
      <c r="K136" s="2" t="str">
        <f>IF(Paramétrage!CZ462&lt;&gt;0,Paramétrage!CZ462,"")</f>
        <v/>
      </c>
      <c r="L136" s="2" t="str">
        <f t="shared" si="52"/>
        <v/>
      </c>
      <c r="M136" s="2" t="str">
        <f t="shared" si="53"/>
        <v/>
      </c>
      <c r="N136" s="2" t="str">
        <f t="shared" si="54"/>
        <v/>
      </c>
      <c r="O136" s="2" t="str">
        <f>IF(Paramétrage!CY462&lt;&gt;0,Paramétrage!DA462,"")</f>
        <v/>
      </c>
      <c r="P136" s="258" t="e">
        <f>IF(Paramétrage!#REF!&lt;&gt;0,#REF!-#REF!,0)</f>
        <v>#REF!</v>
      </c>
      <c r="R136" t="str">
        <f t="shared" si="44"/>
        <v/>
      </c>
    </row>
    <row r="137" spans="1:18" x14ac:dyDescent="0.35">
      <c r="A137" s="470" t="str">
        <f t="shared" si="45"/>
        <v/>
      </c>
      <c r="B137" s="470" t="str">
        <f t="shared" si="46"/>
        <v/>
      </c>
      <c r="C137" s="470" t="str">
        <f t="shared" si="47"/>
        <v/>
      </c>
      <c r="D137" s="470" t="str">
        <f t="shared" si="48"/>
        <v/>
      </c>
      <c r="E137" s="470" t="str">
        <f t="shared" si="49"/>
        <v/>
      </c>
      <c r="F137" s="470" t="str">
        <f t="shared" si="50"/>
        <v/>
      </c>
      <c r="G137" s="199" t="str">
        <f>IF(Paramétrage!CY463&lt;&gt;0,Paramétrage!CW463,"")</f>
        <v/>
      </c>
      <c r="H137" s="2" t="str">
        <f>IF(Paramétrage!CY463&lt;&gt;0,Paramétrage!CX463,"")</f>
        <v/>
      </c>
      <c r="I137" s="2" t="str">
        <f t="shared" si="51"/>
        <v/>
      </c>
      <c r="J137" s="2" t="str">
        <f>IF(Paramétrage!CY463&lt;&gt;0,Paramétrage!CY463,"")</f>
        <v/>
      </c>
      <c r="K137" s="2" t="str">
        <f>IF(Paramétrage!CZ463&lt;&gt;0,Paramétrage!CZ463,"")</f>
        <v/>
      </c>
      <c r="L137" s="2" t="str">
        <f t="shared" si="52"/>
        <v/>
      </c>
      <c r="M137" s="2" t="str">
        <f t="shared" si="53"/>
        <v/>
      </c>
      <c r="N137" s="2" t="str">
        <f t="shared" si="54"/>
        <v/>
      </c>
      <c r="O137" s="2" t="str">
        <f>IF(Paramétrage!CY463&lt;&gt;0,Paramétrage!DA463,"")</f>
        <v/>
      </c>
      <c r="P137" s="258" t="e">
        <f>IF(Paramétrage!#REF!&lt;&gt;0,#REF!-#REF!,0)</f>
        <v>#REF!</v>
      </c>
      <c r="R137" t="str">
        <f t="shared" si="44"/>
        <v/>
      </c>
    </row>
    <row r="138" spans="1:18" x14ac:dyDescent="0.35">
      <c r="A138" s="470" t="str">
        <f t="shared" si="45"/>
        <v/>
      </c>
      <c r="B138" s="470" t="str">
        <f t="shared" si="46"/>
        <v/>
      </c>
      <c r="C138" s="470" t="str">
        <f t="shared" si="47"/>
        <v/>
      </c>
      <c r="D138" s="470" t="str">
        <f t="shared" si="48"/>
        <v/>
      </c>
      <c r="E138" s="470" t="str">
        <f t="shared" si="49"/>
        <v/>
      </c>
      <c r="F138" s="470" t="str">
        <f t="shared" si="50"/>
        <v/>
      </c>
      <c r="G138" s="199" t="str">
        <f>IF(Paramétrage!CY464&lt;&gt;0,Paramétrage!CW464,"")</f>
        <v/>
      </c>
      <c r="H138" s="2" t="str">
        <f>IF(Paramétrage!CY464&lt;&gt;0,Paramétrage!CX464,"")</f>
        <v/>
      </c>
      <c r="I138" s="2" t="str">
        <f t="shared" si="51"/>
        <v/>
      </c>
      <c r="J138" s="2" t="str">
        <f>IF(Paramétrage!CY464&lt;&gt;0,Paramétrage!CY464,"")</f>
        <v/>
      </c>
      <c r="K138" s="2" t="str">
        <f>IF(Paramétrage!CZ464&lt;&gt;0,Paramétrage!CZ464,"")</f>
        <v/>
      </c>
      <c r="L138" s="2" t="str">
        <f t="shared" si="52"/>
        <v/>
      </c>
      <c r="M138" s="2" t="str">
        <f t="shared" si="53"/>
        <v/>
      </c>
      <c r="N138" s="2" t="str">
        <f t="shared" si="54"/>
        <v/>
      </c>
      <c r="O138" s="2" t="str">
        <f>IF(Paramétrage!CY464&lt;&gt;0,Paramétrage!DA464,"")</f>
        <v/>
      </c>
      <c r="P138" s="258" t="e">
        <f>IF(Paramétrage!#REF!&lt;&gt;0,#REF!-#REF!,0)</f>
        <v>#REF!</v>
      </c>
      <c r="R138" t="str">
        <f t="shared" si="44"/>
        <v/>
      </c>
    </row>
    <row r="139" spans="1:18" x14ac:dyDescent="0.35">
      <c r="A139" s="470" t="str">
        <f t="shared" si="45"/>
        <v/>
      </c>
      <c r="B139" s="470" t="str">
        <f t="shared" si="46"/>
        <v/>
      </c>
      <c r="C139" s="470" t="str">
        <f t="shared" si="47"/>
        <v/>
      </c>
      <c r="D139" s="470" t="str">
        <f t="shared" si="48"/>
        <v/>
      </c>
      <c r="E139" s="470" t="str">
        <f t="shared" si="49"/>
        <v/>
      </c>
      <c r="F139" s="470" t="str">
        <f t="shared" si="50"/>
        <v/>
      </c>
      <c r="G139" s="199" t="str">
        <f>IF(Paramétrage!CY465&lt;&gt;0,Paramétrage!CW465,"")</f>
        <v/>
      </c>
      <c r="H139" s="2" t="str">
        <f>IF(Paramétrage!CY465&lt;&gt;0,Paramétrage!CX465,"")</f>
        <v/>
      </c>
      <c r="I139" s="2" t="str">
        <f t="shared" si="51"/>
        <v/>
      </c>
      <c r="J139" s="2" t="str">
        <f>IF(Paramétrage!CY465&lt;&gt;0,Paramétrage!CY465,"")</f>
        <v/>
      </c>
      <c r="K139" s="2" t="str">
        <f>IF(Paramétrage!CZ465&lt;&gt;0,Paramétrage!CZ465,"")</f>
        <v/>
      </c>
      <c r="L139" s="2" t="str">
        <f t="shared" si="52"/>
        <v/>
      </c>
      <c r="M139" s="2" t="str">
        <f t="shared" si="53"/>
        <v/>
      </c>
      <c r="N139" s="2" t="str">
        <f t="shared" si="54"/>
        <v/>
      </c>
      <c r="O139" s="2" t="str">
        <f>IF(Paramétrage!CY465&lt;&gt;0,Paramétrage!DA465,"")</f>
        <v/>
      </c>
      <c r="P139" s="258" t="e">
        <f>IF(Paramétrage!#REF!&lt;&gt;0,#REF!-#REF!,0)</f>
        <v>#REF!</v>
      </c>
      <c r="R139" t="str">
        <f t="shared" si="44"/>
        <v/>
      </c>
    </row>
    <row r="140" spans="1:18" x14ac:dyDescent="0.35">
      <c r="A140" s="470" t="str">
        <f t="shared" si="45"/>
        <v/>
      </c>
      <c r="B140" s="470" t="str">
        <f t="shared" si="46"/>
        <v/>
      </c>
      <c r="C140" s="470" t="str">
        <f t="shared" si="47"/>
        <v/>
      </c>
      <c r="D140" s="470" t="str">
        <f t="shared" si="48"/>
        <v/>
      </c>
      <c r="E140" s="470" t="str">
        <f t="shared" si="49"/>
        <v/>
      </c>
      <c r="F140" s="470" t="str">
        <f t="shared" si="50"/>
        <v/>
      </c>
      <c r="G140" s="199" t="str">
        <f>IF(Paramétrage!CY466&lt;&gt;0,Paramétrage!CW466,"")</f>
        <v/>
      </c>
      <c r="H140" s="2" t="str">
        <f>IF(Paramétrage!CY466&lt;&gt;0,Paramétrage!CX466,"")</f>
        <v/>
      </c>
      <c r="I140" s="2" t="str">
        <f t="shared" si="51"/>
        <v/>
      </c>
      <c r="J140" s="2" t="str">
        <f>IF(Paramétrage!CY466&lt;&gt;0,Paramétrage!CY466,"")</f>
        <v/>
      </c>
      <c r="K140" s="2" t="str">
        <f>IF(Paramétrage!CZ466&lt;&gt;0,Paramétrage!CZ466,"")</f>
        <v/>
      </c>
      <c r="L140" s="2" t="str">
        <f t="shared" si="52"/>
        <v/>
      </c>
      <c r="M140" s="2" t="str">
        <f t="shared" si="53"/>
        <v/>
      </c>
      <c r="N140" s="2" t="str">
        <f t="shared" si="54"/>
        <v/>
      </c>
      <c r="O140" s="2" t="str">
        <f>IF(Paramétrage!CY466&lt;&gt;0,Paramétrage!DA466,"")</f>
        <v/>
      </c>
      <c r="P140" s="258" t="e">
        <f>IF(Paramétrage!#REF!&lt;&gt;0,#REF!-#REF!,0)</f>
        <v>#REF!</v>
      </c>
      <c r="R140" t="str">
        <f t="shared" si="44"/>
        <v/>
      </c>
    </row>
    <row r="141" spans="1:18" x14ac:dyDescent="0.35">
      <c r="A141" s="470" t="str">
        <f t="shared" si="45"/>
        <v/>
      </c>
      <c r="B141" s="470" t="str">
        <f t="shared" si="46"/>
        <v/>
      </c>
      <c r="C141" s="470" t="str">
        <f t="shared" si="47"/>
        <v/>
      </c>
      <c r="D141" s="470" t="str">
        <f t="shared" si="48"/>
        <v/>
      </c>
      <c r="E141" s="470" t="str">
        <f t="shared" si="49"/>
        <v/>
      </c>
      <c r="F141" s="470" t="str">
        <f t="shared" si="50"/>
        <v/>
      </c>
      <c r="G141" s="199" t="str">
        <f>IF(Paramétrage!CY467&lt;&gt;0,Paramétrage!CW467,"")</f>
        <v/>
      </c>
      <c r="H141" s="2" t="str">
        <f>IF(Paramétrage!CY467&lt;&gt;0,Paramétrage!CX467,"")</f>
        <v/>
      </c>
      <c r="I141" s="2" t="str">
        <f t="shared" si="51"/>
        <v/>
      </c>
      <c r="J141" s="2" t="str">
        <f>IF(Paramétrage!CY467&lt;&gt;0,Paramétrage!CY467,"")</f>
        <v/>
      </c>
      <c r="K141" s="2" t="str">
        <f>IF(Paramétrage!CZ467&lt;&gt;0,Paramétrage!CZ467,"")</f>
        <v/>
      </c>
      <c r="L141" s="2" t="str">
        <f t="shared" si="52"/>
        <v/>
      </c>
      <c r="M141" s="2" t="str">
        <f t="shared" si="53"/>
        <v/>
      </c>
      <c r="N141" s="2" t="str">
        <f t="shared" si="54"/>
        <v/>
      </c>
      <c r="O141" s="2" t="str">
        <f>IF(Paramétrage!CY467&lt;&gt;0,Paramétrage!DA467,"")</f>
        <v/>
      </c>
      <c r="P141" s="258" t="e">
        <f>IF(Paramétrage!#REF!&lt;&gt;0,#REF!-#REF!,0)</f>
        <v>#REF!</v>
      </c>
      <c r="R141" t="str">
        <f t="shared" si="44"/>
        <v/>
      </c>
    </row>
    <row r="142" spans="1:18" x14ac:dyDescent="0.35">
      <c r="A142" s="470" t="str">
        <f t="shared" si="45"/>
        <v/>
      </c>
      <c r="B142" s="470" t="str">
        <f t="shared" si="46"/>
        <v/>
      </c>
      <c r="C142" s="470" t="str">
        <f t="shared" si="47"/>
        <v/>
      </c>
      <c r="D142" s="470" t="str">
        <f t="shared" si="48"/>
        <v/>
      </c>
      <c r="E142" s="470" t="str">
        <f t="shared" si="49"/>
        <v/>
      </c>
      <c r="F142" s="470" t="str">
        <f t="shared" si="50"/>
        <v/>
      </c>
      <c r="G142" s="199" t="str">
        <f>IF(Paramétrage!CY468&lt;&gt;0,Paramétrage!CW468,"")</f>
        <v/>
      </c>
      <c r="H142" s="2" t="str">
        <f>IF(Paramétrage!CY468&lt;&gt;0,Paramétrage!CX468,"")</f>
        <v/>
      </c>
      <c r="I142" s="2" t="str">
        <f t="shared" si="51"/>
        <v/>
      </c>
      <c r="J142" s="2" t="str">
        <f>IF(Paramétrage!CY468&lt;&gt;0,Paramétrage!CY468,"")</f>
        <v/>
      </c>
      <c r="K142" s="2" t="str">
        <f>IF(Paramétrage!CZ468&lt;&gt;0,Paramétrage!CZ468,"")</f>
        <v/>
      </c>
      <c r="L142" s="2" t="str">
        <f t="shared" si="52"/>
        <v/>
      </c>
      <c r="M142" s="2" t="str">
        <f t="shared" si="53"/>
        <v/>
      </c>
      <c r="N142" s="2" t="str">
        <f t="shared" si="54"/>
        <v/>
      </c>
      <c r="O142" s="2" t="str">
        <f>IF(Paramétrage!CY468&lt;&gt;0,Paramétrage!DA468,"")</f>
        <v/>
      </c>
      <c r="P142" s="258" t="e">
        <f>IF(Paramétrage!#REF!&lt;&gt;0,#REF!-#REF!,0)</f>
        <v>#REF!</v>
      </c>
      <c r="R142" t="str">
        <f t="shared" si="44"/>
        <v/>
      </c>
    </row>
    <row r="143" spans="1:18" x14ac:dyDescent="0.35">
      <c r="A143" s="470" t="str">
        <f t="shared" si="45"/>
        <v/>
      </c>
      <c r="B143" s="470" t="str">
        <f t="shared" si="46"/>
        <v/>
      </c>
      <c r="C143" s="470" t="str">
        <f t="shared" si="47"/>
        <v/>
      </c>
      <c r="D143" s="470" t="str">
        <f t="shared" si="48"/>
        <v/>
      </c>
      <c r="E143" s="470" t="str">
        <f t="shared" si="49"/>
        <v/>
      </c>
      <c r="F143" s="470" t="str">
        <f t="shared" si="50"/>
        <v/>
      </c>
      <c r="G143" s="199" t="str">
        <f>IF(Paramétrage!CY469&lt;&gt;0,Paramétrage!CW469,"")</f>
        <v/>
      </c>
      <c r="H143" s="2" t="str">
        <f>IF(Paramétrage!CY469&lt;&gt;0,Paramétrage!CX469,"")</f>
        <v/>
      </c>
      <c r="I143" s="2" t="str">
        <f t="shared" si="51"/>
        <v/>
      </c>
      <c r="J143" s="2" t="str">
        <f>IF(Paramétrage!CY469&lt;&gt;0,Paramétrage!CY469,"")</f>
        <v/>
      </c>
      <c r="K143" s="2" t="str">
        <f>IF(Paramétrage!CZ469&lt;&gt;0,Paramétrage!CZ469,"")</f>
        <v/>
      </c>
      <c r="L143" s="2" t="str">
        <f t="shared" si="52"/>
        <v/>
      </c>
      <c r="M143" s="2" t="str">
        <f t="shared" si="53"/>
        <v/>
      </c>
      <c r="N143" s="2" t="str">
        <f t="shared" si="54"/>
        <v/>
      </c>
      <c r="O143" s="2" t="str">
        <f>IF(Paramétrage!CY469&lt;&gt;0,Paramétrage!DA469,"")</f>
        <v/>
      </c>
      <c r="P143" s="258" t="e">
        <f>IF(Paramétrage!#REF!&lt;&gt;0,#REF!-#REF!,0)</f>
        <v>#REF!</v>
      </c>
      <c r="R143" t="str">
        <f t="shared" si="44"/>
        <v/>
      </c>
    </row>
    <row r="144" spans="1:18" x14ac:dyDescent="0.35">
      <c r="A144" s="470" t="str">
        <f t="shared" si="45"/>
        <v/>
      </c>
      <c r="B144" s="470" t="str">
        <f t="shared" si="46"/>
        <v/>
      </c>
      <c r="C144" s="470" t="str">
        <f t="shared" si="47"/>
        <v/>
      </c>
      <c r="D144" s="470" t="str">
        <f t="shared" si="48"/>
        <v/>
      </c>
      <c r="E144" s="470" t="str">
        <f t="shared" si="49"/>
        <v/>
      </c>
      <c r="F144" s="470" t="str">
        <f t="shared" si="50"/>
        <v/>
      </c>
      <c r="G144" s="199" t="str">
        <f>IF(Paramétrage!CY470&lt;&gt;0,Paramétrage!CW470,"")</f>
        <v/>
      </c>
      <c r="H144" s="2" t="str">
        <f>IF(Paramétrage!CY470&lt;&gt;0,Paramétrage!CX470,"")</f>
        <v/>
      </c>
      <c r="I144" s="2" t="str">
        <f t="shared" si="51"/>
        <v/>
      </c>
      <c r="J144" s="2" t="str">
        <f>IF(Paramétrage!CY470&lt;&gt;0,Paramétrage!CY470,"")</f>
        <v/>
      </c>
      <c r="K144" s="2" t="str">
        <f>IF(Paramétrage!CZ470&lt;&gt;0,Paramétrage!CZ470,"")</f>
        <v/>
      </c>
      <c r="L144" s="2" t="str">
        <f t="shared" si="52"/>
        <v/>
      </c>
      <c r="M144" s="2" t="str">
        <f t="shared" si="53"/>
        <v/>
      </c>
      <c r="N144" s="2" t="str">
        <f t="shared" si="54"/>
        <v/>
      </c>
      <c r="O144" s="2" t="str">
        <f>IF(Paramétrage!CY470&lt;&gt;0,Paramétrage!DA470,"")</f>
        <v/>
      </c>
      <c r="P144" s="258" t="e">
        <f>IF(Paramétrage!#REF!&lt;&gt;0,#REF!-#REF!,0)</f>
        <v>#REF!</v>
      </c>
      <c r="R144" t="str">
        <f t="shared" si="44"/>
        <v/>
      </c>
    </row>
    <row r="145" spans="1:22" x14ac:dyDescent="0.35">
      <c r="A145" s="470" t="str">
        <f t="shared" si="45"/>
        <v/>
      </c>
      <c r="B145" s="470" t="str">
        <f t="shared" si="46"/>
        <v/>
      </c>
      <c r="C145" s="470" t="str">
        <f t="shared" si="47"/>
        <v/>
      </c>
      <c r="D145" s="470" t="str">
        <f t="shared" si="48"/>
        <v/>
      </c>
      <c r="E145" s="470" t="str">
        <f t="shared" si="49"/>
        <v/>
      </c>
      <c r="F145" s="470" t="str">
        <f t="shared" si="50"/>
        <v/>
      </c>
      <c r="G145" s="199" t="str">
        <f>IF(Paramétrage!CY471&lt;&gt;0,Paramétrage!CW471,"")</f>
        <v/>
      </c>
      <c r="H145" s="2" t="str">
        <f>IF(Paramétrage!CY471&lt;&gt;0,Paramétrage!CX471,"")</f>
        <v/>
      </c>
      <c r="I145" s="2" t="str">
        <f t="shared" si="51"/>
        <v/>
      </c>
      <c r="J145" s="2" t="str">
        <f>IF(Paramétrage!CY471&lt;&gt;0,Paramétrage!CY471,"")</f>
        <v/>
      </c>
      <c r="K145" s="2" t="str">
        <f>IF(Paramétrage!CZ471&lt;&gt;0,Paramétrage!CZ471,"")</f>
        <v/>
      </c>
      <c r="L145" s="2" t="str">
        <f t="shared" si="52"/>
        <v/>
      </c>
      <c r="M145" s="2" t="str">
        <f t="shared" si="53"/>
        <v/>
      </c>
      <c r="N145" s="2" t="str">
        <f t="shared" si="54"/>
        <v/>
      </c>
      <c r="O145" s="2" t="str">
        <f>IF(Paramétrage!CY471&lt;&gt;0,Paramétrage!DA471,"")</f>
        <v/>
      </c>
      <c r="P145" s="258" t="e">
        <f>IF(Paramétrage!#REF!&lt;&gt;0,#REF!-#REF!,0)</f>
        <v>#REF!</v>
      </c>
      <c r="R145" t="str">
        <f t="shared" si="44"/>
        <v/>
      </c>
    </row>
    <row r="146" spans="1:22" x14ac:dyDescent="0.35">
      <c r="A146" s="470" t="str">
        <f t="shared" si="45"/>
        <v/>
      </c>
      <c r="B146" s="470" t="str">
        <f t="shared" si="46"/>
        <v/>
      </c>
      <c r="C146" s="470" t="str">
        <f t="shared" si="47"/>
        <v/>
      </c>
      <c r="D146" s="470" t="str">
        <f t="shared" si="48"/>
        <v/>
      </c>
      <c r="E146" s="470" t="str">
        <f t="shared" si="49"/>
        <v/>
      </c>
      <c r="F146" s="470" t="str">
        <f t="shared" si="50"/>
        <v/>
      </c>
      <c r="G146" s="199" t="str">
        <f>IF(Paramétrage!CY472&lt;&gt;0,Paramétrage!CW472,"")</f>
        <v/>
      </c>
      <c r="H146" s="2" t="str">
        <f>IF(Paramétrage!CY472&lt;&gt;0,Paramétrage!CX472,"")</f>
        <v/>
      </c>
      <c r="I146" s="2" t="str">
        <f t="shared" si="51"/>
        <v/>
      </c>
      <c r="J146" s="2" t="str">
        <f>IF(Paramétrage!CY472&lt;&gt;0,Paramétrage!CY472,"")</f>
        <v/>
      </c>
      <c r="K146" s="2" t="str">
        <f>IF(Paramétrage!CZ472&lt;&gt;0,Paramétrage!CZ472,"")</f>
        <v/>
      </c>
      <c r="L146" s="2" t="str">
        <f t="shared" si="52"/>
        <v/>
      </c>
      <c r="M146" s="2" t="str">
        <f t="shared" si="53"/>
        <v/>
      </c>
      <c r="N146" s="2" t="str">
        <f t="shared" si="54"/>
        <v/>
      </c>
      <c r="O146" s="2" t="str">
        <f>IF(Paramétrage!CY472&lt;&gt;0,Paramétrage!DA472,"")</f>
        <v/>
      </c>
      <c r="P146" s="258" t="e">
        <f>IF(Paramétrage!#REF!&lt;&gt;0,#REF!-#REF!,0)</f>
        <v>#REF!</v>
      </c>
      <c r="R146" t="str">
        <f t="shared" si="44"/>
        <v/>
      </c>
    </row>
    <row r="147" spans="1:22" x14ac:dyDescent="0.35">
      <c r="A147" s="470" t="str">
        <f t="shared" si="45"/>
        <v/>
      </c>
      <c r="B147" s="470" t="str">
        <f t="shared" si="46"/>
        <v/>
      </c>
      <c r="C147" s="470" t="str">
        <f t="shared" si="47"/>
        <v/>
      </c>
      <c r="D147" s="470" t="str">
        <f t="shared" si="48"/>
        <v/>
      </c>
      <c r="E147" s="470" t="str">
        <f t="shared" si="49"/>
        <v/>
      </c>
      <c r="F147" s="470" t="str">
        <f t="shared" si="50"/>
        <v/>
      </c>
      <c r="G147" s="199" t="str">
        <f>IF(Paramétrage!CY473&lt;&gt;0,Paramétrage!CW473,"")</f>
        <v/>
      </c>
      <c r="H147" s="2" t="str">
        <f>IF(Paramétrage!CY473&lt;&gt;0,Paramétrage!CX473,"")</f>
        <v/>
      </c>
      <c r="I147" s="2" t="str">
        <f t="shared" si="51"/>
        <v/>
      </c>
      <c r="J147" s="2" t="str">
        <f>IF(Paramétrage!CY473&lt;&gt;0,Paramétrage!CY473,"")</f>
        <v/>
      </c>
      <c r="K147" s="2" t="str">
        <f>IF(Paramétrage!CZ473&lt;&gt;0,Paramétrage!CZ473,"")</f>
        <v/>
      </c>
      <c r="L147" s="2" t="str">
        <f t="shared" si="52"/>
        <v/>
      </c>
      <c r="M147" s="2" t="str">
        <f t="shared" si="53"/>
        <v/>
      </c>
      <c r="N147" s="2" t="str">
        <f t="shared" si="54"/>
        <v/>
      </c>
      <c r="O147" s="2" t="str">
        <f>IF(Paramétrage!CY473&lt;&gt;0,Paramétrage!DA473,"")</f>
        <v/>
      </c>
      <c r="P147" s="258" t="e">
        <f>IF(Paramétrage!#REF!&lt;&gt;0,#REF!-#REF!,0)</f>
        <v>#REF!</v>
      </c>
      <c r="R147" t="str">
        <f t="shared" si="44"/>
        <v/>
      </c>
    </row>
    <row r="148" spans="1:22" x14ac:dyDescent="0.35">
      <c r="A148" s="470" t="str">
        <f t="shared" si="45"/>
        <v/>
      </c>
      <c r="B148" s="470" t="str">
        <f t="shared" si="46"/>
        <v/>
      </c>
      <c r="C148" s="470" t="str">
        <f t="shared" si="47"/>
        <v/>
      </c>
      <c r="D148" s="470" t="str">
        <f t="shared" si="48"/>
        <v/>
      </c>
      <c r="E148" s="470" t="str">
        <f t="shared" si="49"/>
        <v/>
      </c>
      <c r="F148" s="470" t="str">
        <f t="shared" si="50"/>
        <v/>
      </c>
      <c r="G148" s="199" t="str">
        <f>IF(Paramétrage!CY474&lt;&gt;0,Paramétrage!CW474,"")</f>
        <v/>
      </c>
      <c r="H148" s="2" t="str">
        <f>IF(Paramétrage!CY474&lt;&gt;0,Paramétrage!CX474,"")</f>
        <v/>
      </c>
      <c r="I148" s="2" t="str">
        <f t="shared" si="51"/>
        <v/>
      </c>
      <c r="J148" s="2" t="str">
        <f>IF(Paramétrage!CY474&lt;&gt;0,Paramétrage!CY474,"")</f>
        <v/>
      </c>
      <c r="K148" s="2" t="str">
        <f>IF(Paramétrage!CZ474&lt;&gt;0,Paramétrage!CZ474,"")</f>
        <v/>
      </c>
      <c r="L148" s="2" t="str">
        <f t="shared" si="52"/>
        <v/>
      </c>
      <c r="M148" s="2" t="str">
        <f t="shared" si="53"/>
        <v/>
      </c>
      <c r="N148" s="2" t="str">
        <f t="shared" si="54"/>
        <v/>
      </c>
      <c r="O148" s="2" t="str">
        <f>IF(Paramétrage!CY474&lt;&gt;0,Paramétrage!DA474,"")</f>
        <v/>
      </c>
      <c r="P148" s="258" t="e">
        <f>IF(Paramétrage!#REF!&lt;&gt;0,#REF!-#REF!,0)</f>
        <v>#REF!</v>
      </c>
      <c r="R148" t="str">
        <f t="shared" si="44"/>
        <v/>
      </c>
    </row>
    <row r="149" spans="1:22" x14ac:dyDescent="0.35">
      <c r="A149" s="470" t="str">
        <f t="shared" si="45"/>
        <v/>
      </c>
      <c r="B149" s="470" t="str">
        <f t="shared" si="46"/>
        <v/>
      </c>
      <c r="C149" s="470" t="str">
        <f t="shared" si="47"/>
        <v/>
      </c>
      <c r="D149" s="470" t="str">
        <f t="shared" si="48"/>
        <v/>
      </c>
      <c r="E149" s="470" t="str">
        <f t="shared" si="49"/>
        <v/>
      </c>
      <c r="F149" s="470" t="str">
        <f t="shared" si="50"/>
        <v/>
      </c>
      <c r="G149" s="199" t="str">
        <f>IF(Paramétrage!CY475&lt;&gt;0,Paramétrage!CW475,"")</f>
        <v/>
      </c>
      <c r="H149" s="2" t="str">
        <f>IF(Paramétrage!CY475&lt;&gt;0,Paramétrage!CX475,"")</f>
        <v/>
      </c>
      <c r="I149" s="2" t="str">
        <f t="shared" si="51"/>
        <v/>
      </c>
      <c r="J149" s="2" t="str">
        <f>IF(Paramétrage!CY475&lt;&gt;0,Paramétrage!CY475,"")</f>
        <v/>
      </c>
      <c r="K149" s="2" t="str">
        <f>IF(Paramétrage!CZ475&lt;&gt;0,Paramétrage!CZ475,"")</f>
        <v/>
      </c>
      <c r="L149" s="2" t="str">
        <f t="shared" si="52"/>
        <v/>
      </c>
      <c r="M149" s="2" t="str">
        <f t="shared" si="53"/>
        <v/>
      </c>
      <c r="N149" s="2" t="str">
        <f t="shared" si="54"/>
        <v/>
      </c>
      <c r="O149" s="2" t="str">
        <f>IF(Paramétrage!CY475&lt;&gt;0,Paramétrage!DA475,"")</f>
        <v/>
      </c>
      <c r="P149" s="258" t="e">
        <f>IF(Paramétrage!#REF!&lt;&gt;0,#REF!-#REF!,0)</f>
        <v>#REF!</v>
      </c>
      <c r="R149" t="str">
        <f t="shared" si="44"/>
        <v/>
      </c>
    </row>
    <row r="150" spans="1:22" x14ac:dyDescent="0.35">
      <c r="A150" s="469"/>
      <c r="B150" s="469"/>
      <c r="C150" s="469"/>
      <c r="D150" s="469"/>
      <c r="E150" s="469"/>
      <c r="F150" s="469"/>
      <c r="G150" s="469" t="s">
        <v>711</v>
      </c>
      <c r="H150" s="469"/>
      <c r="I150" s="469"/>
      <c r="J150" s="469"/>
      <c r="K150" s="469"/>
      <c r="L150" s="469"/>
      <c r="M150" s="469"/>
      <c r="N150" s="469"/>
      <c r="O150" s="469"/>
      <c r="P150" s="472"/>
      <c r="Q150" s="469"/>
      <c r="R150" s="469"/>
      <c r="S150" s="469"/>
      <c r="T150" s="469"/>
      <c r="U150" s="469"/>
      <c r="V150" s="469"/>
    </row>
    <row r="151" spans="1:22" ht="87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58" t="e">
        <f>IF(Paramétrage!#REF!&lt;&gt;0,#REF!-#REF!,0)</f>
        <v>#REF!</v>
      </c>
      <c r="Q151" s="107">
        <f>Paramétrage!D3</f>
        <v>0</v>
      </c>
      <c r="R151" s="22" t="s">
        <v>337</v>
      </c>
      <c r="S151" s="184" t="s">
        <v>339</v>
      </c>
      <c r="T151" s="184" t="s">
        <v>340</v>
      </c>
    </row>
    <row r="152" spans="1:22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IF(Paramétrage!DT448&lt;&gt;0,Paramétrage!DR448,"")</f>
        <v/>
      </c>
      <c r="H152" s="2" t="str">
        <f>IF(Paramétrage!DT448&lt;&gt;0,Paramétrage!DS448,"")</f>
        <v/>
      </c>
      <c r="I152" s="2" t="str">
        <f>IF(J152&lt;&gt;"",DATEDIF($Q$2,G152,"d")*1440+H152*60,"")</f>
        <v/>
      </c>
      <c r="J152" s="2" t="str">
        <f>IF(Paramétrage!DT448&lt;&gt;0,Paramétrage!DT448,"")</f>
        <v/>
      </c>
      <c r="K152" s="2" t="str">
        <f>IF(Paramétrage!DT448&lt;&gt;0,Paramétrage!DU448,"")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IF(Paramétrage!DT448&lt;&gt;0,Paramétrage!DV448,"")</f>
        <v/>
      </c>
      <c r="P152" s="258" t="e">
        <f>IF(Paramétrage!#REF!&lt;&gt;0,#REF!-#REF!,0)</f>
        <v>#REF!</v>
      </c>
      <c r="R152" t="str">
        <f t="shared" ref="R152:R179" si="55">IF(J152&lt;&gt;"",ROUNDUP((J152/L152)/(MIN(S$3,T$3)),0),"")</f>
        <v/>
      </c>
    </row>
    <row r="153" spans="1:22" s="2" customFormat="1" x14ac:dyDescent="0.35">
      <c r="A153" s="2" t="str">
        <f t="shared" ref="A153:A179" si="56">IF(J153&lt;&gt;"",I153,"")</f>
        <v/>
      </c>
      <c r="B153" s="2" t="str">
        <f t="shared" ref="B153:B179" si="57">IF(J153&lt;&gt;"",1,"")</f>
        <v/>
      </c>
      <c r="C153" s="2" t="str">
        <f t="shared" ref="C153:C179" si="58">IF(J153&lt;&gt;"",L153,"")</f>
        <v/>
      </c>
      <c r="D153" s="2" t="str">
        <f t="shared" ref="D153:D179" si="59">IF(J153&lt;&gt;"",L153,"")</f>
        <v/>
      </c>
      <c r="E153" s="2" t="str">
        <f t="shared" ref="E153:E179" si="60">IF(J153&lt;&gt;"",M153,"")</f>
        <v/>
      </c>
      <c r="F153" s="2" t="str">
        <f t="shared" ref="F153:F179" si="61">IF(J153&lt;&gt;"",N153,"")</f>
        <v/>
      </c>
      <c r="G153" s="199" t="str">
        <f>IF(Paramétrage!DT449&lt;&gt;0,Paramétrage!DR449,"")</f>
        <v/>
      </c>
      <c r="H153" s="2" t="str">
        <f>IF(Paramétrage!DT449&lt;&gt;0,Paramétrage!DS449,"")</f>
        <v/>
      </c>
      <c r="I153" s="2" t="str">
        <f t="shared" ref="I153:I179" si="62">IF(J153&lt;&gt;"",DATEDIF($Q$2,G153,"d")*1440+H153*60,"")</f>
        <v/>
      </c>
      <c r="J153" s="2" t="str">
        <f>IF(Paramétrage!DT449&lt;&gt;0,Paramétrage!DT449,"")</f>
        <v/>
      </c>
      <c r="K153" s="2" t="str">
        <f>IF(Paramétrage!DT449&lt;&gt;0,Paramétrage!DU449,"")</f>
        <v/>
      </c>
      <c r="L153" s="2" t="str">
        <f t="shared" ref="L153:L179" si="63">IF(J153&lt;&gt;"",ROUNDUP(J153/K153,0),"")</f>
        <v/>
      </c>
      <c r="M153" s="2" t="str">
        <f t="shared" ref="M153:M179" si="64">IF(J153&lt;&gt;"",J153/L153,"")</f>
        <v/>
      </c>
      <c r="N153" s="2" t="str">
        <f t="shared" ref="N153:N179" si="65">IF(J153&lt;&gt;"",M153/O153,"")</f>
        <v/>
      </c>
      <c r="O153" s="2" t="str">
        <f>IF(Paramétrage!DT449&lt;&gt;0,Paramétrage!DV449,"")</f>
        <v/>
      </c>
      <c r="P153" s="119" t="e">
        <f>IF(Paramétrage!#REF!&lt;&gt;0,#REF!-#REF!,0)</f>
        <v>#REF!</v>
      </c>
      <c r="R153" t="str">
        <f t="shared" si="55"/>
        <v/>
      </c>
    </row>
    <row r="154" spans="1:22" x14ac:dyDescent="0.35">
      <c r="A154" s="470" t="str">
        <f t="shared" si="56"/>
        <v/>
      </c>
      <c r="B154" s="470" t="str">
        <f t="shared" si="57"/>
        <v/>
      </c>
      <c r="C154" s="470" t="str">
        <f t="shared" si="58"/>
        <v/>
      </c>
      <c r="D154" s="470" t="str">
        <f t="shared" si="59"/>
        <v/>
      </c>
      <c r="E154" s="470" t="str">
        <f t="shared" si="60"/>
        <v/>
      </c>
      <c r="F154" s="470" t="str">
        <f t="shared" si="61"/>
        <v/>
      </c>
      <c r="G154" s="199" t="str">
        <f>IF(Paramétrage!DT450&lt;&gt;0,Paramétrage!DR450,"")</f>
        <v/>
      </c>
      <c r="H154" s="2" t="str">
        <f>IF(Paramétrage!DT450&lt;&gt;0,Paramétrage!DS450,"")</f>
        <v/>
      </c>
      <c r="I154" s="2" t="str">
        <f t="shared" si="62"/>
        <v/>
      </c>
      <c r="J154" s="2" t="str">
        <f>IF(Paramétrage!DT450&lt;&gt;0,Paramétrage!DT450,"")</f>
        <v/>
      </c>
      <c r="K154" s="2" t="str">
        <f>IF(Paramétrage!DT450&lt;&gt;0,Paramétrage!DU450,"")</f>
        <v/>
      </c>
      <c r="L154" s="2" t="str">
        <f t="shared" si="63"/>
        <v/>
      </c>
      <c r="M154" s="2" t="str">
        <f t="shared" si="64"/>
        <v/>
      </c>
      <c r="N154" s="2" t="str">
        <f t="shared" si="65"/>
        <v/>
      </c>
      <c r="O154" s="2" t="str">
        <f>IF(Paramétrage!DT450&lt;&gt;0,Paramétrage!DV450,"")</f>
        <v/>
      </c>
      <c r="P154" s="258" t="e">
        <f>IF(Paramétrage!#REF!&lt;&gt;0,#REF!-#REF!,0)</f>
        <v>#REF!</v>
      </c>
      <c r="R154" t="str">
        <f t="shared" si="55"/>
        <v/>
      </c>
    </row>
    <row r="155" spans="1:22" x14ac:dyDescent="0.35">
      <c r="A155" s="470" t="str">
        <f t="shared" si="56"/>
        <v/>
      </c>
      <c r="B155" s="470" t="str">
        <f t="shared" si="57"/>
        <v/>
      </c>
      <c r="C155" s="470" t="str">
        <f t="shared" si="58"/>
        <v/>
      </c>
      <c r="D155" s="470" t="str">
        <f t="shared" si="59"/>
        <v/>
      </c>
      <c r="E155" s="470" t="str">
        <f t="shared" si="60"/>
        <v/>
      </c>
      <c r="F155" s="470" t="str">
        <f t="shared" si="61"/>
        <v/>
      </c>
      <c r="G155" s="199" t="str">
        <f>IF(Paramétrage!DT451&lt;&gt;0,Paramétrage!DR451,"")</f>
        <v/>
      </c>
      <c r="H155" s="2" t="str">
        <f>IF(Paramétrage!DT451&lt;&gt;0,Paramétrage!DS451,"")</f>
        <v/>
      </c>
      <c r="I155" s="2" t="str">
        <f t="shared" si="62"/>
        <v/>
      </c>
      <c r="J155" s="2" t="str">
        <f>IF(Paramétrage!DT451&lt;&gt;0,Paramétrage!DT451,"")</f>
        <v/>
      </c>
      <c r="K155" s="2" t="str">
        <f>IF(Paramétrage!DT451&lt;&gt;0,Paramétrage!DU451,"")</f>
        <v/>
      </c>
      <c r="L155" s="2" t="str">
        <f t="shared" si="63"/>
        <v/>
      </c>
      <c r="M155" s="2" t="str">
        <f t="shared" si="64"/>
        <v/>
      </c>
      <c r="N155" s="2" t="str">
        <f t="shared" si="65"/>
        <v/>
      </c>
      <c r="O155" s="2" t="str">
        <f>IF(Paramétrage!DT451&lt;&gt;0,Paramétrage!DV451,"")</f>
        <v/>
      </c>
      <c r="P155" s="258" t="e">
        <f>IF(Paramétrage!#REF!&lt;&gt;0,#REF!-#REF!,0)</f>
        <v>#REF!</v>
      </c>
      <c r="R155" t="str">
        <f t="shared" si="55"/>
        <v/>
      </c>
    </row>
    <row r="156" spans="1:22" x14ac:dyDescent="0.35">
      <c r="A156" s="470" t="str">
        <f t="shared" si="56"/>
        <v/>
      </c>
      <c r="B156" s="470" t="str">
        <f t="shared" si="57"/>
        <v/>
      </c>
      <c r="C156" s="470" t="str">
        <f t="shared" si="58"/>
        <v/>
      </c>
      <c r="D156" s="470" t="str">
        <f t="shared" si="59"/>
        <v/>
      </c>
      <c r="E156" s="470" t="str">
        <f t="shared" si="60"/>
        <v/>
      </c>
      <c r="F156" s="470" t="str">
        <f t="shared" si="61"/>
        <v/>
      </c>
      <c r="G156" s="199" t="str">
        <f>IF(Paramétrage!DT452&lt;&gt;0,Paramétrage!DR452,"")</f>
        <v/>
      </c>
      <c r="H156" s="2" t="str">
        <f>IF(Paramétrage!DT452&lt;&gt;0,Paramétrage!DS452,"")</f>
        <v/>
      </c>
      <c r="I156" s="2" t="str">
        <f t="shared" si="62"/>
        <v/>
      </c>
      <c r="J156" s="2" t="str">
        <f>IF(Paramétrage!DT452&lt;&gt;0,Paramétrage!DT452,"")</f>
        <v/>
      </c>
      <c r="K156" s="2" t="str">
        <f>IF(Paramétrage!DT452&lt;&gt;0,Paramétrage!DU452,"")</f>
        <v/>
      </c>
      <c r="L156" s="2" t="str">
        <f t="shared" si="63"/>
        <v/>
      </c>
      <c r="M156" s="2" t="str">
        <f t="shared" si="64"/>
        <v/>
      </c>
      <c r="N156" s="2" t="str">
        <f t="shared" si="65"/>
        <v/>
      </c>
      <c r="O156" s="2" t="str">
        <f>IF(Paramétrage!DT452&lt;&gt;0,Paramétrage!DV452,"")</f>
        <v/>
      </c>
      <c r="P156" s="258" t="e">
        <f>IF(Paramétrage!#REF!&lt;&gt;0,#REF!-#REF!,0)</f>
        <v>#REF!</v>
      </c>
      <c r="R156" t="str">
        <f t="shared" si="55"/>
        <v/>
      </c>
    </row>
    <row r="157" spans="1:22" x14ac:dyDescent="0.35">
      <c r="A157" s="470" t="str">
        <f t="shared" si="56"/>
        <v/>
      </c>
      <c r="B157" s="470" t="str">
        <f t="shared" si="57"/>
        <v/>
      </c>
      <c r="C157" s="470" t="str">
        <f t="shared" si="58"/>
        <v/>
      </c>
      <c r="D157" s="470" t="str">
        <f t="shared" si="59"/>
        <v/>
      </c>
      <c r="E157" s="470" t="str">
        <f t="shared" si="60"/>
        <v/>
      </c>
      <c r="F157" s="470" t="str">
        <f t="shared" si="61"/>
        <v/>
      </c>
      <c r="G157" s="199" t="str">
        <f>IF(Paramétrage!DT453&lt;&gt;0,Paramétrage!DR453,"")</f>
        <v/>
      </c>
      <c r="H157" s="2" t="str">
        <f>IF(Paramétrage!DT453&lt;&gt;0,Paramétrage!DS453,"")</f>
        <v/>
      </c>
      <c r="I157" s="2" t="str">
        <f t="shared" si="62"/>
        <v/>
      </c>
      <c r="J157" s="2" t="str">
        <f>IF(Paramétrage!DT453&lt;&gt;0,Paramétrage!DT453,"")</f>
        <v/>
      </c>
      <c r="K157" s="2" t="str">
        <f>IF(Paramétrage!DT453&lt;&gt;0,Paramétrage!DU453,"")</f>
        <v/>
      </c>
      <c r="L157" s="2" t="str">
        <f t="shared" si="63"/>
        <v/>
      </c>
      <c r="M157" s="2" t="str">
        <f t="shared" si="64"/>
        <v/>
      </c>
      <c r="N157" s="2" t="str">
        <f t="shared" si="65"/>
        <v/>
      </c>
      <c r="O157" s="2" t="str">
        <f>IF(Paramétrage!DT453&lt;&gt;0,Paramétrage!DV453,"")</f>
        <v/>
      </c>
      <c r="P157" s="258" t="e">
        <f>IF(Paramétrage!#REF!&lt;&gt;0,#REF!-#REF!,0)</f>
        <v>#REF!</v>
      </c>
      <c r="R157" t="str">
        <f t="shared" si="55"/>
        <v/>
      </c>
    </row>
    <row r="158" spans="1:22" x14ac:dyDescent="0.35">
      <c r="A158" s="470" t="str">
        <f t="shared" si="56"/>
        <v/>
      </c>
      <c r="B158" s="470" t="str">
        <f t="shared" si="57"/>
        <v/>
      </c>
      <c r="C158" s="470" t="str">
        <f t="shared" si="58"/>
        <v/>
      </c>
      <c r="D158" s="470" t="str">
        <f t="shared" si="59"/>
        <v/>
      </c>
      <c r="E158" s="470" t="str">
        <f t="shared" si="60"/>
        <v/>
      </c>
      <c r="F158" s="470" t="str">
        <f t="shared" si="61"/>
        <v/>
      </c>
      <c r="G158" s="199" t="str">
        <f>IF(Paramétrage!DT454&lt;&gt;0,Paramétrage!DR454,"")</f>
        <v/>
      </c>
      <c r="H158" s="2" t="str">
        <f>IF(Paramétrage!DT454&lt;&gt;0,Paramétrage!DS454,"")</f>
        <v/>
      </c>
      <c r="I158" s="2" t="str">
        <f t="shared" si="62"/>
        <v/>
      </c>
      <c r="J158" s="2" t="str">
        <f>IF(Paramétrage!DT454&lt;&gt;0,Paramétrage!DT454,"")</f>
        <v/>
      </c>
      <c r="K158" s="2" t="str">
        <f>IF(Paramétrage!DT454&lt;&gt;0,Paramétrage!DU454,"")</f>
        <v/>
      </c>
      <c r="L158" s="2" t="str">
        <f t="shared" si="63"/>
        <v/>
      </c>
      <c r="M158" s="2" t="str">
        <f t="shared" si="64"/>
        <v/>
      </c>
      <c r="N158" s="2" t="str">
        <f t="shared" si="65"/>
        <v/>
      </c>
      <c r="O158" s="2" t="str">
        <f>IF(Paramétrage!DT454&lt;&gt;0,Paramétrage!DV454,"")</f>
        <v/>
      </c>
      <c r="P158" s="258" t="e">
        <f>IF(Paramétrage!#REF!&lt;&gt;0,#REF!-#REF!,0)</f>
        <v>#REF!</v>
      </c>
      <c r="R158" t="str">
        <f t="shared" si="55"/>
        <v/>
      </c>
    </row>
    <row r="159" spans="1:22" x14ac:dyDescent="0.35">
      <c r="A159" s="470" t="str">
        <f t="shared" si="56"/>
        <v/>
      </c>
      <c r="B159" s="470" t="str">
        <f t="shared" si="57"/>
        <v/>
      </c>
      <c r="C159" s="470" t="str">
        <f t="shared" si="58"/>
        <v/>
      </c>
      <c r="D159" s="470" t="str">
        <f t="shared" si="59"/>
        <v/>
      </c>
      <c r="E159" s="470" t="str">
        <f t="shared" si="60"/>
        <v/>
      </c>
      <c r="F159" s="470" t="str">
        <f t="shared" si="61"/>
        <v/>
      </c>
      <c r="G159" s="199" t="str">
        <f>IF(Paramétrage!DT455&lt;&gt;0,Paramétrage!DR455,"")</f>
        <v/>
      </c>
      <c r="H159" s="2" t="str">
        <f>IF(Paramétrage!DT455&lt;&gt;0,Paramétrage!DS455,"")</f>
        <v/>
      </c>
      <c r="I159" s="2" t="str">
        <f t="shared" si="62"/>
        <v/>
      </c>
      <c r="J159" s="2" t="str">
        <f>IF(Paramétrage!DT455&lt;&gt;0,Paramétrage!DT455,"")</f>
        <v/>
      </c>
      <c r="K159" s="2" t="str">
        <f>IF(Paramétrage!DT455&lt;&gt;0,Paramétrage!DU455,"")</f>
        <v/>
      </c>
      <c r="L159" s="2" t="str">
        <f t="shared" si="63"/>
        <v/>
      </c>
      <c r="M159" s="2" t="str">
        <f t="shared" si="64"/>
        <v/>
      </c>
      <c r="N159" s="2" t="str">
        <f t="shared" si="65"/>
        <v/>
      </c>
      <c r="O159" s="2" t="str">
        <f>IF(Paramétrage!DT455&lt;&gt;0,Paramétrage!DV455,"")</f>
        <v/>
      </c>
      <c r="P159" s="258" t="e">
        <f>IF(Paramétrage!#REF!&lt;&gt;0,#REF!-#REF!,0)</f>
        <v>#REF!</v>
      </c>
      <c r="R159" t="str">
        <f t="shared" si="55"/>
        <v/>
      </c>
    </row>
    <row r="160" spans="1:22" x14ac:dyDescent="0.35">
      <c r="A160" s="470" t="str">
        <f t="shared" si="56"/>
        <v/>
      </c>
      <c r="B160" s="470" t="str">
        <f t="shared" si="57"/>
        <v/>
      </c>
      <c r="C160" s="470" t="str">
        <f t="shared" si="58"/>
        <v/>
      </c>
      <c r="D160" s="470" t="str">
        <f t="shared" si="59"/>
        <v/>
      </c>
      <c r="E160" s="470" t="str">
        <f t="shared" si="60"/>
        <v/>
      </c>
      <c r="F160" s="470" t="str">
        <f t="shared" si="61"/>
        <v/>
      </c>
      <c r="G160" s="199" t="str">
        <f>IF(Paramétrage!DT456&lt;&gt;0,Paramétrage!DR456,"")</f>
        <v/>
      </c>
      <c r="H160" s="2" t="str">
        <f>IF(Paramétrage!DT456&lt;&gt;0,Paramétrage!DS456,"")</f>
        <v/>
      </c>
      <c r="I160" s="2" t="str">
        <f t="shared" si="62"/>
        <v/>
      </c>
      <c r="J160" s="2" t="str">
        <f>IF(Paramétrage!DT456&lt;&gt;0,Paramétrage!DT456,"")</f>
        <v/>
      </c>
      <c r="K160" s="2" t="str">
        <f>IF(Paramétrage!DT456&lt;&gt;0,Paramétrage!DU456,"")</f>
        <v/>
      </c>
      <c r="L160" s="2" t="str">
        <f t="shared" si="63"/>
        <v/>
      </c>
      <c r="M160" s="2" t="str">
        <f t="shared" si="64"/>
        <v/>
      </c>
      <c r="N160" s="2" t="str">
        <f t="shared" si="65"/>
        <v/>
      </c>
      <c r="O160" s="2" t="str">
        <f>IF(Paramétrage!DT456&lt;&gt;0,Paramétrage!DV456,"")</f>
        <v/>
      </c>
      <c r="P160" s="258" t="e">
        <f>IF(Paramétrage!#REF!&lt;&gt;0,#REF!-#REF!,0)</f>
        <v>#REF!</v>
      </c>
      <c r="R160" t="str">
        <f t="shared" si="55"/>
        <v/>
      </c>
    </row>
    <row r="161" spans="1:18" x14ac:dyDescent="0.35">
      <c r="A161" s="470" t="str">
        <f t="shared" si="56"/>
        <v/>
      </c>
      <c r="B161" s="470" t="str">
        <f t="shared" si="57"/>
        <v/>
      </c>
      <c r="C161" s="470" t="str">
        <f t="shared" si="58"/>
        <v/>
      </c>
      <c r="D161" s="470" t="str">
        <f t="shared" si="59"/>
        <v/>
      </c>
      <c r="E161" s="470" t="str">
        <f t="shared" si="60"/>
        <v/>
      </c>
      <c r="F161" s="470" t="str">
        <f t="shared" si="61"/>
        <v/>
      </c>
      <c r="G161" s="199" t="str">
        <f>IF(Paramétrage!DT457&lt;&gt;0,Paramétrage!DR457,"")</f>
        <v/>
      </c>
      <c r="H161" s="2" t="str">
        <f>IF(Paramétrage!DT457&lt;&gt;0,Paramétrage!DS457,"")</f>
        <v/>
      </c>
      <c r="I161" s="2" t="str">
        <f t="shared" si="62"/>
        <v/>
      </c>
      <c r="J161" s="2" t="str">
        <f>IF(Paramétrage!DT457&lt;&gt;0,Paramétrage!DT457,"")</f>
        <v/>
      </c>
      <c r="K161" s="2" t="str">
        <f>IF(Paramétrage!DT457&lt;&gt;0,Paramétrage!DU457,"")</f>
        <v/>
      </c>
      <c r="L161" s="2" t="str">
        <f t="shared" si="63"/>
        <v/>
      </c>
      <c r="M161" s="2" t="str">
        <f t="shared" si="64"/>
        <v/>
      </c>
      <c r="N161" s="2" t="str">
        <f t="shared" si="65"/>
        <v/>
      </c>
      <c r="O161" s="2" t="str">
        <f>IF(Paramétrage!DT457&lt;&gt;0,Paramétrage!DV457,"")</f>
        <v/>
      </c>
      <c r="P161" s="258" t="e">
        <f>IF(Paramétrage!#REF!&lt;&gt;0,#REF!-#REF!,0)</f>
        <v>#REF!</v>
      </c>
      <c r="R161" t="str">
        <f t="shared" si="55"/>
        <v/>
      </c>
    </row>
    <row r="162" spans="1:18" x14ac:dyDescent="0.35">
      <c r="A162" s="470" t="str">
        <f t="shared" si="56"/>
        <v/>
      </c>
      <c r="B162" s="470" t="str">
        <f t="shared" si="57"/>
        <v/>
      </c>
      <c r="C162" s="470" t="str">
        <f t="shared" si="58"/>
        <v/>
      </c>
      <c r="D162" s="470" t="str">
        <f t="shared" si="59"/>
        <v/>
      </c>
      <c r="E162" s="470" t="str">
        <f t="shared" si="60"/>
        <v/>
      </c>
      <c r="F162" s="470" t="str">
        <f t="shared" si="61"/>
        <v/>
      </c>
      <c r="G162" s="199" t="str">
        <f>IF(Paramétrage!DT458&lt;&gt;0,Paramétrage!DR458,"")</f>
        <v/>
      </c>
      <c r="H162" s="2" t="str">
        <f>IF(Paramétrage!DT458&lt;&gt;0,Paramétrage!DS458,"")</f>
        <v/>
      </c>
      <c r="I162" s="2" t="str">
        <f t="shared" si="62"/>
        <v/>
      </c>
      <c r="J162" s="2" t="str">
        <f>IF(Paramétrage!DT458&lt;&gt;0,Paramétrage!DT458,"")</f>
        <v/>
      </c>
      <c r="K162" s="2" t="str">
        <f>IF(Paramétrage!DT458&lt;&gt;0,Paramétrage!DU458,"")</f>
        <v/>
      </c>
      <c r="L162" s="2" t="str">
        <f t="shared" si="63"/>
        <v/>
      </c>
      <c r="M162" s="2" t="str">
        <f t="shared" si="64"/>
        <v/>
      </c>
      <c r="N162" s="2" t="str">
        <f t="shared" si="65"/>
        <v/>
      </c>
      <c r="O162" s="2" t="str">
        <f>IF(Paramétrage!DT458&lt;&gt;0,Paramétrage!DV458,"")</f>
        <v/>
      </c>
      <c r="P162" s="258" t="e">
        <f>IF(Paramétrage!#REF!&lt;&gt;0,#REF!-#REF!,0)</f>
        <v>#REF!</v>
      </c>
      <c r="R162" t="str">
        <f t="shared" si="55"/>
        <v/>
      </c>
    </row>
    <row r="163" spans="1:18" x14ac:dyDescent="0.35">
      <c r="A163" s="470" t="str">
        <f t="shared" si="56"/>
        <v/>
      </c>
      <c r="B163" s="470" t="str">
        <f t="shared" si="57"/>
        <v/>
      </c>
      <c r="C163" s="470" t="str">
        <f t="shared" si="58"/>
        <v/>
      </c>
      <c r="D163" s="470" t="str">
        <f t="shared" si="59"/>
        <v/>
      </c>
      <c r="E163" s="470" t="str">
        <f t="shared" si="60"/>
        <v/>
      </c>
      <c r="F163" s="470" t="str">
        <f t="shared" si="61"/>
        <v/>
      </c>
      <c r="G163" s="199" t="str">
        <f>IF(Paramétrage!DT459&lt;&gt;0,Paramétrage!DR459,"")</f>
        <v/>
      </c>
      <c r="H163" s="2" t="str">
        <f>IF(Paramétrage!DT459&lt;&gt;0,Paramétrage!DS459,"")</f>
        <v/>
      </c>
      <c r="I163" s="2" t="str">
        <f t="shared" si="62"/>
        <v/>
      </c>
      <c r="J163" s="2" t="str">
        <f>IF(Paramétrage!DT459&lt;&gt;0,Paramétrage!DT459,"")</f>
        <v/>
      </c>
      <c r="K163" s="2" t="str">
        <f>IF(Paramétrage!DT459&lt;&gt;0,Paramétrage!DU459,"")</f>
        <v/>
      </c>
      <c r="L163" s="2" t="str">
        <f t="shared" si="63"/>
        <v/>
      </c>
      <c r="M163" s="2" t="str">
        <f t="shared" si="64"/>
        <v/>
      </c>
      <c r="N163" s="2" t="str">
        <f t="shared" si="65"/>
        <v/>
      </c>
      <c r="O163" s="2" t="str">
        <f>IF(Paramétrage!DT459&lt;&gt;0,Paramétrage!DV459,"")</f>
        <v/>
      </c>
      <c r="P163" s="258" t="e">
        <f>IF(Paramétrage!#REF!&lt;&gt;0,#REF!-#REF!,0)</f>
        <v>#REF!</v>
      </c>
      <c r="R163" t="str">
        <f t="shared" si="55"/>
        <v/>
      </c>
    </row>
    <row r="164" spans="1:18" x14ac:dyDescent="0.35">
      <c r="A164" s="470" t="str">
        <f t="shared" si="56"/>
        <v/>
      </c>
      <c r="B164" s="470" t="str">
        <f t="shared" si="57"/>
        <v/>
      </c>
      <c r="C164" s="470" t="str">
        <f t="shared" si="58"/>
        <v/>
      </c>
      <c r="D164" s="470" t="str">
        <f t="shared" si="59"/>
        <v/>
      </c>
      <c r="E164" s="470" t="str">
        <f t="shared" si="60"/>
        <v/>
      </c>
      <c r="F164" s="470" t="str">
        <f t="shared" si="61"/>
        <v/>
      </c>
      <c r="G164" s="199" t="str">
        <f>IF(Paramétrage!DT460&lt;&gt;0,Paramétrage!DR460,"")</f>
        <v/>
      </c>
      <c r="H164" s="2" t="str">
        <f>IF(Paramétrage!DT460&lt;&gt;0,Paramétrage!DS460,"")</f>
        <v/>
      </c>
      <c r="I164" s="2" t="str">
        <f t="shared" si="62"/>
        <v/>
      </c>
      <c r="J164" s="2" t="str">
        <f>IF(Paramétrage!DT460&lt;&gt;0,Paramétrage!DT460,"")</f>
        <v/>
      </c>
      <c r="K164" s="2" t="str">
        <f>IF(Paramétrage!DT460&lt;&gt;0,Paramétrage!DU460,"")</f>
        <v/>
      </c>
      <c r="L164" s="2" t="str">
        <f t="shared" si="63"/>
        <v/>
      </c>
      <c r="M164" s="2" t="str">
        <f t="shared" si="64"/>
        <v/>
      </c>
      <c r="N164" s="2" t="str">
        <f t="shared" si="65"/>
        <v/>
      </c>
      <c r="O164" s="2" t="str">
        <f>IF(Paramétrage!DT460&lt;&gt;0,Paramétrage!DV460,"")</f>
        <v/>
      </c>
      <c r="P164" s="258" t="e">
        <f>IF(Paramétrage!#REF!&lt;&gt;0,#REF!-#REF!,0)</f>
        <v>#REF!</v>
      </c>
      <c r="R164" t="str">
        <f t="shared" si="55"/>
        <v/>
      </c>
    </row>
    <row r="165" spans="1:18" x14ac:dyDescent="0.35">
      <c r="A165" s="470" t="str">
        <f t="shared" si="56"/>
        <v/>
      </c>
      <c r="B165" s="470" t="str">
        <f t="shared" si="57"/>
        <v/>
      </c>
      <c r="C165" s="470" t="str">
        <f t="shared" si="58"/>
        <v/>
      </c>
      <c r="D165" s="470" t="str">
        <f t="shared" si="59"/>
        <v/>
      </c>
      <c r="E165" s="470" t="str">
        <f t="shared" si="60"/>
        <v/>
      </c>
      <c r="F165" s="470" t="str">
        <f t="shared" si="61"/>
        <v/>
      </c>
      <c r="G165" s="199" t="str">
        <f>IF(Paramétrage!DT461&lt;&gt;0,Paramétrage!DR461,"")</f>
        <v/>
      </c>
      <c r="H165" s="2" t="str">
        <f>IF(Paramétrage!DT461&lt;&gt;0,Paramétrage!DS461,"")</f>
        <v/>
      </c>
      <c r="I165" s="2" t="str">
        <f t="shared" si="62"/>
        <v/>
      </c>
      <c r="J165" s="2" t="str">
        <f>IF(Paramétrage!DT461&lt;&gt;0,Paramétrage!DT461,"")</f>
        <v/>
      </c>
      <c r="K165" s="2" t="str">
        <f>IF(Paramétrage!DT461&lt;&gt;0,Paramétrage!DU461,"")</f>
        <v/>
      </c>
      <c r="L165" s="2" t="str">
        <f t="shared" si="63"/>
        <v/>
      </c>
      <c r="M165" s="2" t="str">
        <f t="shared" si="64"/>
        <v/>
      </c>
      <c r="N165" s="2" t="str">
        <f t="shared" si="65"/>
        <v/>
      </c>
      <c r="O165" s="2" t="str">
        <f>IF(Paramétrage!DT461&lt;&gt;0,Paramétrage!DV461,"")</f>
        <v/>
      </c>
      <c r="P165" s="258" t="e">
        <f>IF(Paramétrage!#REF!&lt;&gt;0,#REF!-#REF!,0)</f>
        <v>#REF!</v>
      </c>
      <c r="R165" t="str">
        <f t="shared" si="55"/>
        <v/>
      </c>
    </row>
    <row r="166" spans="1:18" x14ac:dyDescent="0.35">
      <c r="A166" s="470" t="str">
        <f t="shared" si="56"/>
        <v/>
      </c>
      <c r="B166" s="470" t="str">
        <f t="shared" si="57"/>
        <v/>
      </c>
      <c r="C166" s="470" t="str">
        <f t="shared" si="58"/>
        <v/>
      </c>
      <c r="D166" s="470" t="str">
        <f t="shared" si="59"/>
        <v/>
      </c>
      <c r="E166" s="470" t="str">
        <f t="shared" si="60"/>
        <v/>
      </c>
      <c r="F166" s="470" t="str">
        <f t="shared" si="61"/>
        <v/>
      </c>
      <c r="G166" s="199" t="str">
        <f>IF(Paramétrage!DT462&lt;&gt;0,Paramétrage!DR462,"")</f>
        <v/>
      </c>
      <c r="H166" s="2" t="str">
        <f>IF(Paramétrage!DT462&lt;&gt;0,Paramétrage!DS462,"")</f>
        <v/>
      </c>
      <c r="I166" s="2" t="str">
        <f t="shared" si="62"/>
        <v/>
      </c>
      <c r="J166" s="2" t="str">
        <f>IF(Paramétrage!DT462&lt;&gt;0,Paramétrage!DT462,"")</f>
        <v/>
      </c>
      <c r="K166" s="2" t="str">
        <f>IF(Paramétrage!DT462&lt;&gt;0,Paramétrage!DU462,"")</f>
        <v/>
      </c>
      <c r="L166" s="2" t="str">
        <f t="shared" si="63"/>
        <v/>
      </c>
      <c r="M166" s="2" t="str">
        <f t="shared" si="64"/>
        <v/>
      </c>
      <c r="N166" s="2" t="str">
        <f t="shared" si="65"/>
        <v/>
      </c>
      <c r="O166" s="2" t="str">
        <f>IF(Paramétrage!DT462&lt;&gt;0,Paramétrage!DV462,"")</f>
        <v/>
      </c>
      <c r="P166" s="258" t="e">
        <f>IF(Paramétrage!#REF!&lt;&gt;0,#REF!-#REF!,0)</f>
        <v>#REF!</v>
      </c>
      <c r="R166" t="str">
        <f t="shared" si="55"/>
        <v/>
      </c>
    </row>
    <row r="167" spans="1:18" x14ac:dyDescent="0.35">
      <c r="A167" s="470" t="str">
        <f t="shared" si="56"/>
        <v/>
      </c>
      <c r="B167" s="470" t="str">
        <f t="shared" si="57"/>
        <v/>
      </c>
      <c r="C167" s="470" t="str">
        <f t="shared" si="58"/>
        <v/>
      </c>
      <c r="D167" s="470" t="str">
        <f t="shared" si="59"/>
        <v/>
      </c>
      <c r="E167" s="470" t="str">
        <f t="shared" si="60"/>
        <v/>
      </c>
      <c r="F167" s="470" t="str">
        <f t="shared" si="61"/>
        <v/>
      </c>
      <c r="G167" s="199" t="str">
        <f>IF(Paramétrage!DT463&lt;&gt;0,Paramétrage!DR463,"")</f>
        <v/>
      </c>
      <c r="H167" s="2" t="str">
        <f>IF(Paramétrage!DT463&lt;&gt;0,Paramétrage!DS463,"")</f>
        <v/>
      </c>
      <c r="I167" s="2" t="str">
        <f t="shared" si="62"/>
        <v/>
      </c>
      <c r="J167" s="2" t="str">
        <f>IF(Paramétrage!DT463&lt;&gt;0,Paramétrage!DT463,"")</f>
        <v/>
      </c>
      <c r="K167" s="2" t="str">
        <f>IF(Paramétrage!DT463&lt;&gt;0,Paramétrage!DU463,"")</f>
        <v/>
      </c>
      <c r="L167" s="2" t="str">
        <f t="shared" si="63"/>
        <v/>
      </c>
      <c r="M167" s="2" t="str">
        <f t="shared" si="64"/>
        <v/>
      </c>
      <c r="N167" s="2" t="str">
        <f t="shared" si="65"/>
        <v/>
      </c>
      <c r="O167" s="2" t="str">
        <f>IF(Paramétrage!DT463&lt;&gt;0,Paramétrage!DV463,"")</f>
        <v/>
      </c>
      <c r="P167" s="258" t="e">
        <f>IF(Paramétrage!#REF!&lt;&gt;0,#REF!-#REF!,0)</f>
        <v>#REF!</v>
      </c>
      <c r="R167" t="str">
        <f t="shared" si="55"/>
        <v/>
      </c>
    </row>
    <row r="168" spans="1:18" x14ac:dyDescent="0.35">
      <c r="A168" s="470" t="str">
        <f t="shared" si="56"/>
        <v/>
      </c>
      <c r="B168" s="470" t="str">
        <f t="shared" si="57"/>
        <v/>
      </c>
      <c r="C168" s="470" t="str">
        <f t="shared" si="58"/>
        <v/>
      </c>
      <c r="D168" s="470" t="str">
        <f t="shared" si="59"/>
        <v/>
      </c>
      <c r="E168" s="470" t="str">
        <f t="shared" si="60"/>
        <v/>
      </c>
      <c r="F168" s="470" t="str">
        <f t="shared" si="61"/>
        <v/>
      </c>
      <c r="G168" s="199" t="str">
        <f>IF(Paramétrage!DT464&lt;&gt;0,Paramétrage!DR464,"")</f>
        <v/>
      </c>
      <c r="H168" s="2" t="str">
        <f>IF(Paramétrage!DT464&lt;&gt;0,Paramétrage!DS464,"")</f>
        <v/>
      </c>
      <c r="I168" s="2" t="str">
        <f t="shared" si="62"/>
        <v/>
      </c>
      <c r="J168" s="2" t="str">
        <f>IF(Paramétrage!DT464&lt;&gt;0,Paramétrage!DT464,"")</f>
        <v/>
      </c>
      <c r="K168" s="2" t="str">
        <f>IF(Paramétrage!DT464&lt;&gt;0,Paramétrage!DU464,"")</f>
        <v/>
      </c>
      <c r="L168" s="2" t="str">
        <f t="shared" si="63"/>
        <v/>
      </c>
      <c r="M168" s="2" t="str">
        <f t="shared" si="64"/>
        <v/>
      </c>
      <c r="N168" s="2" t="str">
        <f t="shared" si="65"/>
        <v/>
      </c>
      <c r="O168" s="2" t="str">
        <f>IF(Paramétrage!DT464&lt;&gt;0,Paramétrage!DV464,"")</f>
        <v/>
      </c>
      <c r="P168" s="258" t="e">
        <f>IF(Paramétrage!#REF!&lt;&gt;0,#REF!-#REF!,0)</f>
        <v>#REF!</v>
      </c>
      <c r="R168" t="str">
        <f t="shared" si="55"/>
        <v/>
      </c>
    </row>
    <row r="169" spans="1:18" x14ac:dyDescent="0.35">
      <c r="A169" s="470" t="str">
        <f t="shared" si="56"/>
        <v/>
      </c>
      <c r="B169" s="470" t="str">
        <f t="shared" si="57"/>
        <v/>
      </c>
      <c r="C169" s="470" t="str">
        <f t="shared" si="58"/>
        <v/>
      </c>
      <c r="D169" s="470" t="str">
        <f t="shared" si="59"/>
        <v/>
      </c>
      <c r="E169" s="470" t="str">
        <f t="shared" si="60"/>
        <v/>
      </c>
      <c r="F169" s="470" t="str">
        <f t="shared" si="61"/>
        <v/>
      </c>
      <c r="G169" s="199" t="str">
        <f>IF(Paramétrage!DT465&lt;&gt;0,Paramétrage!DR465,"")</f>
        <v/>
      </c>
      <c r="H169" s="2" t="str">
        <f>IF(Paramétrage!DT465&lt;&gt;0,Paramétrage!DS465,"")</f>
        <v/>
      </c>
      <c r="I169" s="2" t="str">
        <f t="shared" si="62"/>
        <v/>
      </c>
      <c r="J169" s="2" t="str">
        <f>IF(Paramétrage!DT465&lt;&gt;0,Paramétrage!DT465,"")</f>
        <v/>
      </c>
      <c r="K169" s="2" t="str">
        <f>IF(Paramétrage!DT465&lt;&gt;0,Paramétrage!DU465,"")</f>
        <v/>
      </c>
      <c r="L169" s="2" t="str">
        <f t="shared" si="63"/>
        <v/>
      </c>
      <c r="M169" s="2" t="str">
        <f t="shared" si="64"/>
        <v/>
      </c>
      <c r="N169" s="2" t="str">
        <f t="shared" si="65"/>
        <v/>
      </c>
      <c r="O169" s="2" t="str">
        <f>IF(Paramétrage!DT465&lt;&gt;0,Paramétrage!DV465,"")</f>
        <v/>
      </c>
      <c r="P169" s="258" t="e">
        <f>IF(Paramétrage!#REF!&lt;&gt;0,#REF!-#REF!,0)</f>
        <v>#REF!</v>
      </c>
      <c r="R169" t="str">
        <f t="shared" si="55"/>
        <v/>
      </c>
    </row>
    <row r="170" spans="1:18" x14ac:dyDescent="0.35">
      <c r="A170" s="470" t="str">
        <f t="shared" si="56"/>
        <v/>
      </c>
      <c r="B170" s="470" t="str">
        <f t="shared" si="57"/>
        <v/>
      </c>
      <c r="C170" s="470" t="str">
        <f t="shared" si="58"/>
        <v/>
      </c>
      <c r="D170" s="470" t="str">
        <f t="shared" si="59"/>
        <v/>
      </c>
      <c r="E170" s="470" t="str">
        <f t="shared" si="60"/>
        <v/>
      </c>
      <c r="F170" s="470" t="str">
        <f t="shared" si="61"/>
        <v/>
      </c>
      <c r="G170" s="199" t="str">
        <f>IF(Paramétrage!DT466&lt;&gt;0,Paramétrage!DR466,"")</f>
        <v/>
      </c>
      <c r="H170" s="2" t="str">
        <f>IF(Paramétrage!DT466&lt;&gt;0,Paramétrage!DS466,"")</f>
        <v/>
      </c>
      <c r="I170" s="2" t="str">
        <f t="shared" si="62"/>
        <v/>
      </c>
      <c r="J170" s="2" t="str">
        <f>IF(Paramétrage!DT466&lt;&gt;0,Paramétrage!DT466,"")</f>
        <v/>
      </c>
      <c r="K170" s="2" t="str">
        <f>IF(Paramétrage!DT466&lt;&gt;0,Paramétrage!DU466,"")</f>
        <v/>
      </c>
      <c r="L170" s="2" t="str">
        <f t="shared" si="63"/>
        <v/>
      </c>
      <c r="M170" s="2" t="str">
        <f t="shared" si="64"/>
        <v/>
      </c>
      <c r="N170" s="2" t="str">
        <f t="shared" si="65"/>
        <v/>
      </c>
      <c r="O170" s="2" t="str">
        <f>IF(Paramétrage!DT466&lt;&gt;0,Paramétrage!DV466,"")</f>
        <v/>
      </c>
      <c r="P170" s="258" t="e">
        <f>IF(Paramétrage!#REF!&lt;&gt;0,#REF!-#REF!,0)</f>
        <v>#REF!</v>
      </c>
      <c r="R170" t="str">
        <f t="shared" si="55"/>
        <v/>
      </c>
    </row>
    <row r="171" spans="1:18" x14ac:dyDescent="0.35">
      <c r="A171" s="470" t="str">
        <f t="shared" si="56"/>
        <v/>
      </c>
      <c r="B171" s="470" t="str">
        <f t="shared" si="57"/>
        <v/>
      </c>
      <c r="C171" s="470" t="str">
        <f t="shared" si="58"/>
        <v/>
      </c>
      <c r="D171" s="470" t="str">
        <f t="shared" si="59"/>
        <v/>
      </c>
      <c r="E171" s="470" t="str">
        <f t="shared" si="60"/>
        <v/>
      </c>
      <c r="F171" s="470" t="str">
        <f t="shared" si="61"/>
        <v/>
      </c>
      <c r="G171" s="199" t="str">
        <f>IF(Paramétrage!DT467&lt;&gt;0,Paramétrage!DR467,"")</f>
        <v/>
      </c>
      <c r="H171" s="2" t="str">
        <f>IF(Paramétrage!DT467&lt;&gt;0,Paramétrage!DS467,"")</f>
        <v/>
      </c>
      <c r="I171" s="2" t="str">
        <f t="shared" si="62"/>
        <v/>
      </c>
      <c r="J171" s="2" t="str">
        <f>IF(Paramétrage!DT467&lt;&gt;0,Paramétrage!DT467,"")</f>
        <v/>
      </c>
      <c r="K171" s="2" t="str">
        <f>IF(Paramétrage!DT467&lt;&gt;0,Paramétrage!DU467,"")</f>
        <v/>
      </c>
      <c r="L171" s="2" t="str">
        <f t="shared" si="63"/>
        <v/>
      </c>
      <c r="M171" s="2" t="str">
        <f t="shared" si="64"/>
        <v/>
      </c>
      <c r="N171" s="2" t="str">
        <f t="shared" si="65"/>
        <v/>
      </c>
      <c r="O171" s="2" t="str">
        <f>IF(Paramétrage!DT467&lt;&gt;0,Paramétrage!DV467,"")</f>
        <v/>
      </c>
      <c r="P171" s="258" t="e">
        <f>IF(Paramétrage!#REF!&lt;&gt;0,#REF!-#REF!,0)</f>
        <v>#REF!</v>
      </c>
      <c r="R171" t="str">
        <f t="shared" si="55"/>
        <v/>
      </c>
    </row>
    <row r="172" spans="1:18" x14ac:dyDescent="0.35">
      <c r="A172" s="470" t="str">
        <f t="shared" si="56"/>
        <v/>
      </c>
      <c r="B172" s="470" t="str">
        <f t="shared" si="57"/>
        <v/>
      </c>
      <c r="C172" s="470" t="str">
        <f t="shared" si="58"/>
        <v/>
      </c>
      <c r="D172" s="470" t="str">
        <f t="shared" si="59"/>
        <v/>
      </c>
      <c r="E172" s="470" t="str">
        <f t="shared" si="60"/>
        <v/>
      </c>
      <c r="F172" s="470" t="str">
        <f t="shared" si="61"/>
        <v/>
      </c>
      <c r="G172" s="199" t="str">
        <f>IF(Paramétrage!DT468&lt;&gt;0,Paramétrage!DR468,"")</f>
        <v/>
      </c>
      <c r="H172" s="2" t="str">
        <f>IF(Paramétrage!DT468&lt;&gt;0,Paramétrage!DS468,"")</f>
        <v/>
      </c>
      <c r="I172" s="2" t="str">
        <f t="shared" si="62"/>
        <v/>
      </c>
      <c r="J172" s="2" t="str">
        <f>IF(Paramétrage!DT468&lt;&gt;0,Paramétrage!DT468,"")</f>
        <v/>
      </c>
      <c r="K172" s="2" t="str">
        <f>IF(Paramétrage!DT468&lt;&gt;0,Paramétrage!DU468,"")</f>
        <v/>
      </c>
      <c r="L172" s="2" t="str">
        <f t="shared" si="63"/>
        <v/>
      </c>
      <c r="M172" s="2" t="str">
        <f t="shared" si="64"/>
        <v/>
      </c>
      <c r="N172" s="2" t="str">
        <f t="shared" si="65"/>
        <v/>
      </c>
      <c r="O172" s="2" t="str">
        <f>IF(Paramétrage!DT468&lt;&gt;0,Paramétrage!DV468,"")</f>
        <v/>
      </c>
      <c r="P172" s="258" t="e">
        <f>IF(Paramétrage!#REF!&lt;&gt;0,#REF!-#REF!,0)</f>
        <v>#REF!</v>
      </c>
      <c r="R172" t="str">
        <f t="shared" si="55"/>
        <v/>
      </c>
    </row>
    <row r="173" spans="1:18" x14ac:dyDescent="0.35">
      <c r="A173" s="470" t="str">
        <f t="shared" si="56"/>
        <v/>
      </c>
      <c r="B173" s="470" t="str">
        <f t="shared" si="57"/>
        <v/>
      </c>
      <c r="C173" s="470" t="str">
        <f t="shared" si="58"/>
        <v/>
      </c>
      <c r="D173" s="470" t="str">
        <f t="shared" si="59"/>
        <v/>
      </c>
      <c r="E173" s="470" t="str">
        <f t="shared" si="60"/>
        <v/>
      </c>
      <c r="F173" s="470" t="str">
        <f t="shared" si="61"/>
        <v/>
      </c>
      <c r="G173" s="199" t="str">
        <f>IF(Paramétrage!DT469&lt;&gt;0,Paramétrage!DR469,"")</f>
        <v/>
      </c>
      <c r="H173" s="2" t="str">
        <f>IF(Paramétrage!DT469&lt;&gt;0,Paramétrage!DS469,"")</f>
        <v/>
      </c>
      <c r="I173" s="2" t="str">
        <f t="shared" si="62"/>
        <v/>
      </c>
      <c r="J173" s="2" t="str">
        <f>IF(Paramétrage!DT469&lt;&gt;0,Paramétrage!DT469,"")</f>
        <v/>
      </c>
      <c r="K173" s="2" t="str">
        <f>IF(Paramétrage!DT469&lt;&gt;0,Paramétrage!DU469,"")</f>
        <v/>
      </c>
      <c r="L173" s="2" t="str">
        <f t="shared" si="63"/>
        <v/>
      </c>
      <c r="M173" s="2" t="str">
        <f t="shared" si="64"/>
        <v/>
      </c>
      <c r="N173" s="2" t="str">
        <f t="shared" si="65"/>
        <v/>
      </c>
      <c r="O173" s="2" t="str">
        <f>IF(Paramétrage!DT469&lt;&gt;0,Paramétrage!DV469,"")</f>
        <v/>
      </c>
      <c r="P173" s="258" t="e">
        <f>IF(Paramétrage!#REF!&lt;&gt;0,#REF!-#REF!,0)</f>
        <v>#REF!</v>
      </c>
      <c r="R173" t="str">
        <f t="shared" si="55"/>
        <v/>
      </c>
    </row>
    <row r="174" spans="1:18" x14ac:dyDescent="0.35">
      <c r="A174" s="470" t="str">
        <f t="shared" si="56"/>
        <v/>
      </c>
      <c r="B174" s="470" t="str">
        <f t="shared" si="57"/>
        <v/>
      </c>
      <c r="C174" s="470" t="str">
        <f t="shared" si="58"/>
        <v/>
      </c>
      <c r="D174" s="470" t="str">
        <f t="shared" si="59"/>
        <v/>
      </c>
      <c r="E174" s="470" t="str">
        <f t="shared" si="60"/>
        <v/>
      </c>
      <c r="F174" s="470" t="str">
        <f t="shared" si="61"/>
        <v/>
      </c>
      <c r="G174" s="199" t="str">
        <f>IF(Paramétrage!DT470&lt;&gt;0,Paramétrage!DR470,"")</f>
        <v/>
      </c>
      <c r="H174" s="2" t="str">
        <f>IF(Paramétrage!DT470&lt;&gt;0,Paramétrage!DS470,"")</f>
        <v/>
      </c>
      <c r="I174" s="2" t="str">
        <f t="shared" si="62"/>
        <v/>
      </c>
      <c r="J174" s="2" t="str">
        <f>IF(Paramétrage!DT470&lt;&gt;0,Paramétrage!DT470,"")</f>
        <v/>
      </c>
      <c r="K174" s="2" t="str">
        <f>IF(Paramétrage!DT470&lt;&gt;0,Paramétrage!DU470,"")</f>
        <v/>
      </c>
      <c r="L174" s="2" t="str">
        <f t="shared" si="63"/>
        <v/>
      </c>
      <c r="M174" s="2" t="str">
        <f t="shared" si="64"/>
        <v/>
      </c>
      <c r="N174" s="2" t="str">
        <f t="shared" si="65"/>
        <v/>
      </c>
      <c r="O174" s="2" t="str">
        <f>IF(Paramétrage!DT470&lt;&gt;0,Paramétrage!DV470,"")</f>
        <v/>
      </c>
      <c r="P174" s="258" t="e">
        <f>IF(Paramétrage!#REF!&lt;&gt;0,#REF!-#REF!,0)</f>
        <v>#REF!</v>
      </c>
      <c r="R174" t="str">
        <f t="shared" si="55"/>
        <v/>
      </c>
    </row>
    <row r="175" spans="1:18" x14ac:dyDescent="0.35">
      <c r="A175" s="470" t="str">
        <f t="shared" si="56"/>
        <v/>
      </c>
      <c r="B175" s="470" t="str">
        <f t="shared" si="57"/>
        <v/>
      </c>
      <c r="C175" s="470" t="str">
        <f t="shared" si="58"/>
        <v/>
      </c>
      <c r="D175" s="470" t="str">
        <f t="shared" si="59"/>
        <v/>
      </c>
      <c r="E175" s="470" t="str">
        <f t="shared" si="60"/>
        <v/>
      </c>
      <c r="F175" s="470" t="str">
        <f t="shared" si="61"/>
        <v/>
      </c>
      <c r="G175" s="199" t="str">
        <f>IF(Paramétrage!DT471&lt;&gt;0,Paramétrage!DR471,"")</f>
        <v/>
      </c>
      <c r="H175" s="2" t="str">
        <f>IF(Paramétrage!DT471&lt;&gt;0,Paramétrage!DS471,"")</f>
        <v/>
      </c>
      <c r="I175" s="2" t="str">
        <f t="shared" si="62"/>
        <v/>
      </c>
      <c r="J175" s="2" t="str">
        <f>IF(Paramétrage!DT471&lt;&gt;0,Paramétrage!DT471,"")</f>
        <v/>
      </c>
      <c r="K175" s="2" t="str">
        <f>IF(Paramétrage!DT471&lt;&gt;0,Paramétrage!DU471,"")</f>
        <v/>
      </c>
      <c r="L175" s="2" t="str">
        <f t="shared" si="63"/>
        <v/>
      </c>
      <c r="M175" s="2" t="str">
        <f t="shared" si="64"/>
        <v/>
      </c>
      <c r="N175" s="2" t="str">
        <f t="shared" si="65"/>
        <v/>
      </c>
      <c r="O175" s="2" t="str">
        <f>IF(Paramétrage!DT471&lt;&gt;0,Paramétrage!DV471,"")</f>
        <v/>
      </c>
      <c r="P175" s="258" t="e">
        <f>IF(Paramétrage!#REF!&lt;&gt;0,#REF!-#REF!,0)</f>
        <v>#REF!</v>
      </c>
      <c r="R175" t="str">
        <f t="shared" si="55"/>
        <v/>
      </c>
    </row>
    <row r="176" spans="1:18" x14ac:dyDescent="0.35">
      <c r="A176" s="470" t="str">
        <f t="shared" si="56"/>
        <v/>
      </c>
      <c r="B176" s="470" t="str">
        <f t="shared" si="57"/>
        <v/>
      </c>
      <c r="C176" s="470" t="str">
        <f t="shared" si="58"/>
        <v/>
      </c>
      <c r="D176" s="470" t="str">
        <f t="shared" si="59"/>
        <v/>
      </c>
      <c r="E176" s="470" t="str">
        <f t="shared" si="60"/>
        <v/>
      </c>
      <c r="F176" s="470" t="str">
        <f t="shared" si="61"/>
        <v/>
      </c>
      <c r="G176" s="199" t="str">
        <f>IF(Paramétrage!DT472&lt;&gt;0,Paramétrage!DR472,"")</f>
        <v/>
      </c>
      <c r="H176" s="2" t="str">
        <f>IF(Paramétrage!DT472&lt;&gt;0,Paramétrage!DS472,"")</f>
        <v/>
      </c>
      <c r="I176" s="2" t="str">
        <f t="shared" si="62"/>
        <v/>
      </c>
      <c r="J176" s="2" t="str">
        <f>IF(Paramétrage!DT472&lt;&gt;0,Paramétrage!DT472,"")</f>
        <v/>
      </c>
      <c r="K176" s="2" t="str">
        <f>IF(Paramétrage!DT472&lt;&gt;0,Paramétrage!DU472,"")</f>
        <v/>
      </c>
      <c r="L176" s="2" t="str">
        <f t="shared" si="63"/>
        <v/>
      </c>
      <c r="M176" s="2" t="str">
        <f t="shared" si="64"/>
        <v/>
      </c>
      <c r="N176" s="2" t="str">
        <f t="shared" si="65"/>
        <v/>
      </c>
      <c r="O176" s="2" t="str">
        <f>IF(Paramétrage!DT472&lt;&gt;0,Paramétrage!DV472,"")</f>
        <v/>
      </c>
      <c r="P176" s="258" t="e">
        <f>IF(Paramétrage!#REF!&lt;&gt;0,#REF!-#REF!,0)</f>
        <v>#REF!</v>
      </c>
      <c r="R176" t="str">
        <f t="shared" si="55"/>
        <v/>
      </c>
    </row>
    <row r="177" spans="1:22" x14ac:dyDescent="0.35">
      <c r="A177" s="470" t="str">
        <f t="shared" si="56"/>
        <v/>
      </c>
      <c r="B177" s="470" t="str">
        <f t="shared" si="57"/>
        <v/>
      </c>
      <c r="C177" s="470" t="str">
        <f t="shared" si="58"/>
        <v/>
      </c>
      <c r="D177" s="470" t="str">
        <f t="shared" si="59"/>
        <v/>
      </c>
      <c r="E177" s="470" t="str">
        <f t="shared" si="60"/>
        <v/>
      </c>
      <c r="F177" s="470" t="str">
        <f t="shared" si="61"/>
        <v/>
      </c>
      <c r="G177" s="199" t="str">
        <f>IF(Paramétrage!DT473&lt;&gt;0,Paramétrage!DR473,"")</f>
        <v/>
      </c>
      <c r="H177" s="2" t="str">
        <f>IF(Paramétrage!DT473&lt;&gt;0,Paramétrage!DS473,"")</f>
        <v/>
      </c>
      <c r="I177" s="2" t="str">
        <f t="shared" si="62"/>
        <v/>
      </c>
      <c r="J177" s="2" t="str">
        <f>IF(Paramétrage!DT473&lt;&gt;0,Paramétrage!DT473,"")</f>
        <v/>
      </c>
      <c r="K177" s="2" t="str">
        <f>IF(Paramétrage!DT473&lt;&gt;0,Paramétrage!DU473,"")</f>
        <v/>
      </c>
      <c r="L177" s="2" t="str">
        <f t="shared" si="63"/>
        <v/>
      </c>
      <c r="M177" s="2" t="str">
        <f t="shared" si="64"/>
        <v/>
      </c>
      <c r="N177" s="2" t="str">
        <f t="shared" si="65"/>
        <v/>
      </c>
      <c r="O177" s="2" t="str">
        <f>IF(Paramétrage!DT473&lt;&gt;0,Paramétrage!DV473,"")</f>
        <v/>
      </c>
      <c r="P177" s="258" t="e">
        <f>IF(Paramétrage!#REF!&lt;&gt;0,#REF!-#REF!,0)</f>
        <v>#REF!</v>
      </c>
      <c r="R177" t="str">
        <f t="shared" si="55"/>
        <v/>
      </c>
    </row>
    <row r="178" spans="1:22" x14ac:dyDescent="0.35">
      <c r="A178" s="470" t="str">
        <f t="shared" si="56"/>
        <v/>
      </c>
      <c r="B178" s="470" t="str">
        <f t="shared" si="57"/>
        <v/>
      </c>
      <c r="C178" s="470" t="str">
        <f t="shared" si="58"/>
        <v/>
      </c>
      <c r="D178" s="470" t="str">
        <f t="shared" si="59"/>
        <v/>
      </c>
      <c r="E178" s="470" t="str">
        <f t="shared" si="60"/>
        <v/>
      </c>
      <c r="F178" s="470" t="str">
        <f t="shared" si="61"/>
        <v/>
      </c>
      <c r="G178" s="199" t="str">
        <f>IF(Paramétrage!DT474&lt;&gt;0,Paramétrage!DR474,"")</f>
        <v/>
      </c>
      <c r="H178" s="2" t="str">
        <f>IF(Paramétrage!DT474&lt;&gt;0,Paramétrage!DS474,"")</f>
        <v/>
      </c>
      <c r="I178" s="2" t="str">
        <f t="shared" si="62"/>
        <v/>
      </c>
      <c r="J178" s="2" t="str">
        <f>IF(Paramétrage!DT474&lt;&gt;0,Paramétrage!DT474,"")</f>
        <v/>
      </c>
      <c r="K178" s="2" t="str">
        <f>IF(Paramétrage!DT474&lt;&gt;0,Paramétrage!DU474,"")</f>
        <v/>
      </c>
      <c r="L178" s="2" t="str">
        <f t="shared" si="63"/>
        <v/>
      </c>
      <c r="M178" s="2" t="str">
        <f t="shared" si="64"/>
        <v/>
      </c>
      <c r="N178" s="2" t="str">
        <f t="shared" si="65"/>
        <v/>
      </c>
      <c r="O178" s="2" t="str">
        <f>IF(Paramétrage!DT474&lt;&gt;0,Paramétrage!DV474,"")</f>
        <v/>
      </c>
      <c r="P178" s="258" t="e">
        <f>IF(Paramétrage!#REF!&lt;&gt;0,#REF!-#REF!,0)</f>
        <v>#REF!</v>
      </c>
      <c r="R178" t="str">
        <f t="shared" si="55"/>
        <v/>
      </c>
    </row>
    <row r="179" spans="1:22" x14ac:dyDescent="0.35">
      <c r="A179" s="470" t="str">
        <f t="shared" si="56"/>
        <v/>
      </c>
      <c r="B179" s="470" t="str">
        <f t="shared" si="57"/>
        <v/>
      </c>
      <c r="C179" s="470" t="str">
        <f t="shared" si="58"/>
        <v/>
      </c>
      <c r="D179" s="470" t="str">
        <f t="shared" si="59"/>
        <v/>
      </c>
      <c r="E179" s="470" t="str">
        <f t="shared" si="60"/>
        <v/>
      </c>
      <c r="F179" s="470" t="str">
        <f t="shared" si="61"/>
        <v/>
      </c>
      <c r="G179" s="199" t="str">
        <f>IF(Paramétrage!DT475&lt;&gt;0,Paramétrage!DR475,"")</f>
        <v/>
      </c>
      <c r="H179" s="2" t="str">
        <f>IF(Paramétrage!DT475&lt;&gt;0,Paramétrage!DS475,"")</f>
        <v/>
      </c>
      <c r="I179" s="2" t="str">
        <f t="shared" si="62"/>
        <v/>
      </c>
      <c r="J179" s="2" t="str">
        <f>IF(Paramétrage!DT475&lt;&gt;0,Paramétrage!DT475,"")</f>
        <v/>
      </c>
      <c r="K179" s="2" t="str">
        <f>IF(Paramétrage!DT475&lt;&gt;0,Paramétrage!DU475,"")</f>
        <v/>
      </c>
      <c r="L179" s="2" t="str">
        <f t="shared" si="63"/>
        <v/>
      </c>
      <c r="M179" s="2" t="str">
        <f t="shared" si="64"/>
        <v/>
      </c>
      <c r="N179" s="2" t="str">
        <f t="shared" si="65"/>
        <v/>
      </c>
      <c r="O179" s="2" t="str">
        <f>IF(Paramétrage!DT475&lt;&gt;0,Paramétrage!DV475,"")</f>
        <v/>
      </c>
      <c r="P179" s="258" t="e">
        <f>IF(Paramétrage!#REF!&lt;&gt;0,#REF!-#REF!,0)</f>
        <v>#REF!</v>
      </c>
      <c r="R179" t="str">
        <f t="shared" si="55"/>
        <v/>
      </c>
    </row>
    <row r="180" spans="1:22" x14ac:dyDescent="0.35">
      <c r="A180" s="469"/>
      <c r="B180" s="469"/>
      <c r="C180" s="469"/>
      <c r="D180" s="469"/>
      <c r="E180" s="469"/>
      <c r="F180" s="469"/>
      <c r="G180" s="469" t="s">
        <v>730</v>
      </c>
      <c r="H180" s="469"/>
      <c r="I180" s="469"/>
      <c r="J180" s="469"/>
      <c r="K180" s="469"/>
      <c r="L180" s="469"/>
      <c r="M180" s="469"/>
      <c r="N180" s="469"/>
      <c r="O180" s="469"/>
      <c r="P180" s="472"/>
      <c r="Q180" s="469"/>
      <c r="R180" s="469"/>
      <c r="S180" s="469"/>
      <c r="T180" s="469"/>
      <c r="U180" s="469"/>
      <c r="V180" s="469"/>
    </row>
    <row r="181" spans="1:22" ht="87" x14ac:dyDescent="0.35">
      <c r="A181" s="23" t="s">
        <v>353</v>
      </c>
      <c r="B181" s="23" t="s">
        <v>365</v>
      </c>
      <c r="C181" s="23" t="s">
        <v>361</v>
      </c>
      <c r="D181" s="23" t="s">
        <v>362</v>
      </c>
      <c r="E181" s="23" t="s">
        <v>363</v>
      </c>
      <c r="F181" s="23" t="s">
        <v>364</v>
      </c>
      <c r="G181" s="106" t="s">
        <v>163</v>
      </c>
      <c r="H181" s="106" t="s">
        <v>24</v>
      </c>
      <c r="I181" s="106" t="s">
        <v>165</v>
      </c>
      <c r="J181" s="106" t="s">
        <v>106</v>
      </c>
      <c r="K181" s="106" t="s">
        <v>166</v>
      </c>
      <c r="L181" s="106" t="s">
        <v>22</v>
      </c>
      <c r="M181" s="106" t="s">
        <v>164</v>
      </c>
      <c r="N181" s="106" t="s">
        <v>108</v>
      </c>
      <c r="O181" s="106" t="s">
        <v>107</v>
      </c>
      <c r="P181" s="258" t="e">
        <f>IF(Paramétrage!#REF!&lt;&gt;0,#REF!-#REF!,0)</f>
        <v>#REF!</v>
      </c>
      <c r="Q181" s="107">
        <f>Paramétrage!D3</f>
        <v>0</v>
      </c>
      <c r="R181" s="22" t="s">
        <v>337</v>
      </c>
      <c r="S181" s="184" t="s">
        <v>339</v>
      </c>
      <c r="T181" s="184" t="s">
        <v>340</v>
      </c>
    </row>
    <row r="182" spans="1:22" x14ac:dyDescent="0.35">
      <c r="A182" s="470" t="str">
        <f>IF(J182&lt;&gt;"",I182,"")</f>
        <v/>
      </c>
      <c r="B182" s="470" t="str">
        <f>IF(J182&lt;&gt;"",1,"")</f>
        <v/>
      </c>
      <c r="C182" s="470" t="str">
        <f>IF(J182&lt;&gt;"",L182,"")</f>
        <v/>
      </c>
      <c r="D182" s="470" t="str">
        <f>IF(J182&lt;&gt;"",L182,"")</f>
        <v/>
      </c>
      <c r="E182" s="470" t="str">
        <f>IF(J182&lt;&gt;"",M182,"")</f>
        <v/>
      </c>
      <c r="F182" s="470" t="str">
        <f>IF(J182&lt;&gt;"",N182,"")</f>
        <v/>
      </c>
      <c r="G182" s="199" t="str">
        <f>IF(Paramétrage!EO448&lt;&gt;0,Paramétrage!EM448,"")</f>
        <v/>
      </c>
      <c r="H182" s="2" t="str">
        <f>IF(Paramétrage!EO448&lt;&gt;0,Paramétrage!EN448,"")</f>
        <v/>
      </c>
      <c r="I182" s="2" t="str">
        <f>IF(J182&lt;&gt;"",DATEDIF($Q$2,G182,"d")*1440+H182*60,"")</f>
        <v/>
      </c>
      <c r="J182" s="2" t="str">
        <f>IF(Paramétrage!EO448&lt;&gt;0,Paramétrage!EO448,"")</f>
        <v/>
      </c>
      <c r="K182" s="2" t="str">
        <f>IF(Paramétrage!EP448&lt;&gt;0,Paramétrage!EP448,"")</f>
        <v/>
      </c>
      <c r="L182" s="2" t="str">
        <f>IF(J182&lt;&gt;"",ROUNDUP(J182/K182,0),"")</f>
        <v/>
      </c>
      <c r="M182" s="2" t="str">
        <f>IF(J182&lt;&gt;"",J182/L182,"")</f>
        <v/>
      </c>
      <c r="N182" s="2" t="str">
        <f>IF(J182&lt;&gt;"",M182/O182,"")</f>
        <v/>
      </c>
      <c r="O182" s="2" t="str">
        <f>IF(Paramétrage!EO448&lt;&gt;0,Paramétrage!EQ448,"")</f>
        <v/>
      </c>
      <c r="P182" s="258" t="e">
        <f>IF(Paramétrage!#REF!&lt;&gt;0,#REF!-#REF!,0)</f>
        <v>#REF!</v>
      </c>
      <c r="R182" t="str">
        <f t="shared" ref="R182:R210" si="66">IF(J182&lt;&gt;"",ROUNDUP((J182/L182)/(MIN(S$3,T$3)),0),"")</f>
        <v/>
      </c>
    </row>
    <row r="183" spans="1:22" s="2" customFormat="1" x14ac:dyDescent="0.35">
      <c r="A183" s="2" t="str">
        <f t="shared" ref="A183:A210" si="67">IF(J183&lt;&gt;"",I183,"")</f>
        <v/>
      </c>
      <c r="B183" s="2" t="str">
        <f t="shared" ref="B183:B210" si="68">IF(J183&lt;&gt;"",1,"")</f>
        <v/>
      </c>
      <c r="C183" s="2" t="str">
        <f t="shared" ref="C183:C210" si="69">IF(J183&lt;&gt;"",L183,"")</f>
        <v/>
      </c>
      <c r="D183" s="2" t="str">
        <f t="shared" ref="D183:D210" si="70">IF(J183&lt;&gt;"",L183,"")</f>
        <v/>
      </c>
      <c r="E183" s="2" t="str">
        <f t="shared" ref="E183:E210" si="71">IF(J183&lt;&gt;"",M183,"")</f>
        <v/>
      </c>
      <c r="F183" s="2" t="str">
        <f t="shared" ref="F183:F210" si="72">IF(J183&lt;&gt;"",N183,"")</f>
        <v/>
      </c>
      <c r="G183" s="199" t="str">
        <f>IF(Paramétrage!EO449&lt;&gt;0,Paramétrage!EM449,"")</f>
        <v/>
      </c>
      <c r="H183" s="2" t="str">
        <f>IF(Paramétrage!EO449&lt;&gt;0,Paramétrage!EN449,"")</f>
        <v/>
      </c>
      <c r="I183" s="2" t="str">
        <f t="shared" ref="I183:I210" si="73">IF(J183&lt;&gt;"",DATEDIF($Q$2,G183,"d")*1440+H183*60,"")</f>
        <v/>
      </c>
      <c r="J183" s="2" t="str">
        <f>IF(Paramétrage!EO449&lt;&gt;0,Paramétrage!EO449,"")</f>
        <v/>
      </c>
      <c r="K183" s="2" t="str">
        <f>IF(Paramétrage!EP449&lt;&gt;0,Paramétrage!EP449,"")</f>
        <v/>
      </c>
      <c r="L183" s="2" t="str">
        <f t="shared" ref="L183:L210" si="74">IF(J183&lt;&gt;"",ROUNDUP(J183/K183,0),"")</f>
        <v/>
      </c>
      <c r="M183" s="2" t="str">
        <f t="shared" ref="M183:M210" si="75">IF(J183&lt;&gt;"",J183/L183,"")</f>
        <v/>
      </c>
      <c r="N183" s="2" t="str">
        <f t="shared" ref="N183:N210" si="76">IF(J183&lt;&gt;"",M183/O183,"")</f>
        <v/>
      </c>
      <c r="O183" s="2" t="str">
        <f>IF(Paramétrage!EO449&lt;&gt;0,Paramétrage!EQ449,"")</f>
        <v/>
      </c>
      <c r="P183" s="119" t="e">
        <f>IF(Paramétrage!#REF!&lt;&gt;0,#REF!-#REF!,0)</f>
        <v>#REF!</v>
      </c>
      <c r="R183" t="str">
        <f t="shared" si="66"/>
        <v/>
      </c>
    </row>
    <row r="184" spans="1:22" x14ac:dyDescent="0.35">
      <c r="A184" s="470" t="str">
        <f t="shared" si="67"/>
        <v/>
      </c>
      <c r="B184" s="470" t="str">
        <f t="shared" si="68"/>
        <v/>
      </c>
      <c r="C184" s="470" t="str">
        <f t="shared" si="69"/>
        <v/>
      </c>
      <c r="D184" s="470" t="str">
        <f t="shared" si="70"/>
        <v/>
      </c>
      <c r="E184" s="470" t="str">
        <f t="shared" si="71"/>
        <v/>
      </c>
      <c r="F184" s="470" t="str">
        <f t="shared" si="72"/>
        <v/>
      </c>
      <c r="G184" s="199" t="str">
        <f>IF(Paramétrage!EO450&lt;&gt;0,Paramétrage!EM450,"")</f>
        <v/>
      </c>
      <c r="H184" s="2" t="str">
        <f>IF(Paramétrage!EO450&lt;&gt;0,Paramétrage!EN450,"")</f>
        <v/>
      </c>
      <c r="I184" s="2" t="str">
        <f t="shared" si="73"/>
        <v/>
      </c>
      <c r="J184" s="2" t="str">
        <f>IF(Paramétrage!EO450&lt;&gt;0,Paramétrage!EO450,"")</f>
        <v/>
      </c>
      <c r="K184" s="2" t="str">
        <f>IF(Paramétrage!EP450&lt;&gt;0,Paramétrage!EP450,"")</f>
        <v/>
      </c>
      <c r="L184" s="2" t="str">
        <f t="shared" si="74"/>
        <v/>
      </c>
      <c r="M184" s="2" t="str">
        <f t="shared" si="75"/>
        <v/>
      </c>
      <c r="N184" s="2" t="str">
        <f t="shared" si="76"/>
        <v/>
      </c>
      <c r="O184" s="2" t="str">
        <f>IF(Paramétrage!EO450&lt;&gt;0,Paramétrage!EQ450,"")</f>
        <v/>
      </c>
      <c r="P184" s="258" t="e">
        <f>IF(Paramétrage!#REF!&lt;&gt;0,#REF!-#REF!,0)</f>
        <v>#REF!</v>
      </c>
      <c r="R184" t="str">
        <f t="shared" si="66"/>
        <v/>
      </c>
    </row>
    <row r="185" spans="1:22" x14ac:dyDescent="0.35">
      <c r="A185" s="470" t="str">
        <f t="shared" si="67"/>
        <v/>
      </c>
      <c r="B185" s="470" t="str">
        <f t="shared" si="68"/>
        <v/>
      </c>
      <c r="C185" s="470" t="str">
        <f t="shared" si="69"/>
        <v/>
      </c>
      <c r="D185" s="470" t="str">
        <f t="shared" si="70"/>
        <v/>
      </c>
      <c r="E185" s="470" t="str">
        <f t="shared" si="71"/>
        <v/>
      </c>
      <c r="F185" s="470" t="str">
        <f t="shared" si="72"/>
        <v/>
      </c>
      <c r="G185" s="199" t="str">
        <f>IF(Paramétrage!EO451&lt;&gt;0,Paramétrage!EM451,"")</f>
        <v/>
      </c>
      <c r="H185" s="2" t="str">
        <f>IF(Paramétrage!EO451&lt;&gt;0,Paramétrage!EN451,"")</f>
        <v/>
      </c>
      <c r="I185" s="2" t="str">
        <f t="shared" si="73"/>
        <v/>
      </c>
      <c r="J185" s="2" t="str">
        <f>IF(Paramétrage!EO451&lt;&gt;0,Paramétrage!EO451,"")</f>
        <v/>
      </c>
      <c r="K185" s="2" t="str">
        <f>IF(Paramétrage!EP451&lt;&gt;0,Paramétrage!EP451,"")</f>
        <v/>
      </c>
      <c r="L185" s="2" t="str">
        <f t="shared" si="74"/>
        <v/>
      </c>
      <c r="M185" s="2" t="str">
        <f t="shared" si="75"/>
        <v/>
      </c>
      <c r="N185" s="2" t="str">
        <f t="shared" si="76"/>
        <v/>
      </c>
      <c r="O185" s="2" t="str">
        <f>IF(Paramétrage!EO451&lt;&gt;0,Paramétrage!EQ451,"")</f>
        <v/>
      </c>
      <c r="P185" s="258" t="e">
        <f>IF(Paramétrage!#REF!&lt;&gt;0,#REF!-#REF!,0)</f>
        <v>#REF!</v>
      </c>
      <c r="R185" t="str">
        <f t="shared" si="66"/>
        <v/>
      </c>
    </row>
    <row r="186" spans="1:22" x14ac:dyDescent="0.35">
      <c r="A186" s="470" t="str">
        <f t="shared" si="67"/>
        <v/>
      </c>
      <c r="B186" s="470" t="str">
        <f t="shared" si="68"/>
        <v/>
      </c>
      <c r="C186" s="470" t="str">
        <f t="shared" si="69"/>
        <v/>
      </c>
      <c r="D186" s="470" t="str">
        <f t="shared" si="70"/>
        <v/>
      </c>
      <c r="E186" s="470" t="str">
        <f t="shared" si="71"/>
        <v/>
      </c>
      <c r="F186" s="470" t="str">
        <f t="shared" si="72"/>
        <v/>
      </c>
      <c r="G186" s="199" t="str">
        <f>IF(Paramétrage!EO452&lt;&gt;0,Paramétrage!EM452,"")</f>
        <v/>
      </c>
      <c r="H186" s="2" t="str">
        <f>IF(Paramétrage!EO452&lt;&gt;0,Paramétrage!EN452,"")</f>
        <v/>
      </c>
      <c r="I186" s="2" t="str">
        <f t="shared" si="73"/>
        <v/>
      </c>
      <c r="J186" s="2" t="str">
        <f>IF(Paramétrage!EO452&lt;&gt;0,Paramétrage!EO452,"")</f>
        <v/>
      </c>
      <c r="K186" s="2" t="str">
        <f>IF(Paramétrage!EP452&lt;&gt;0,Paramétrage!EP452,"")</f>
        <v/>
      </c>
      <c r="L186" s="2" t="str">
        <f t="shared" si="74"/>
        <v/>
      </c>
      <c r="M186" s="2" t="str">
        <f t="shared" si="75"/>
        <v/>
      </c>
      <c r="N186" s="2" t="str">
        <f t="shared" si="76"/>
        <v/>
      </c>
      <c r="O186" s="2" t="str">
        <f>IF(Paramétrage!EO452&lt;&gt;0,Paramétrage!EQ452,"")</f>
        <v/>
      </c>
      <c r="P186" s="258" t="e">
        <f>IF(Paramétrage!#REF!&lt;&gt;0,#REF!-#REF!,0)</f>
        <v>#REF!</v>
      </c>
      <c r="R186" t="str">
        <f t="shared" si="66"/>
        <v/>
      </c>
    </row>
    <row r="187" spans="1:22" x14ac:dyDescent="0.35">
      <c r="A187" s="470" t="str">
        <f t="shared" si="67"/>
        <v/>
      </c>
      <c r="B187" s="470" t="str">
        <f t="shared" si="68"/>
        <v/>
      </c>
      <c r="C187" s="470" t="str">
        <f t="shared" si="69"/>
        <v/>
      </c>
      <c r="D187" s="470" t="str">
        <f t="shared" si="70"/>
        <v/>
      </c>
      <c r="E187" s="470" t="str">
        <f t="shared" si="71"/>
        <v/>
      </c>
      <c r="F187" s="470" t="str">
        <f t="shared" si="72"/>
        <v/>
      </c>
      <c r="G187" s="199" t="str">
        <f>IF(Paramétrage!EO453&lt;&gt;0,Paramétrage!EM453,"")</f>
        <v/>
      </c>
      <c r="H187" s="2" t="str">
        <f>IF(Paramétrage!EO453&lt;&gt;0,Paramétrage!EN453,"")</f>
        <v/>
      </c>
      <c r="I187" s="2" t="str">
        <f t="shared" si="73"/>
        <v/>
      </c>
      <c r="J187" s="2" t="str">
        <f>IF(Paramétrage!EO453&lt;&gt;0,Paramétrage!EO453,"")</f>
        <v/>
      </c>
      <c r="K187" s="2" t="str">
        <f>IF(Paramétrage!EP453&lt;&gt;0,Paramétrage!EP453,"")</f>
        <v/>
      </c>
      <c r="L187" s="2" t="str">
        <f t="shared" si="74"/>
        <v/>
      </c>
      <c r="M187" s="2" t="str">
        <f t="shared" si="75"/>
        <v/>
      </c>
      <c r="N187" s="2" t="str">
        <f t="shared" si="76"/>
        <v/>
      </c>
      <c r="O187" s="2" t="str">
        <f>IF(Paramétrage!EO453&lt;&gt;0,Paramétrage!EQ453,"")</f>
        <v/>
      </c>
      <c r="P187" s="258" t="e">
        <f>IF(Paramétrage!#REF!&lt;&gt;0,#REF!-#REF!,0)</f>
        <v>#REF!</v>
      </c>
      <c r="R187" t="str">
        <f t="shared" si="66"/>
        <v/>
      </c>
    </row>
    <row r="188" spans="1:22" x14ac:dyDescent="0.35">
      <c r="A188" s="470" t="str">
        <f t="shared" si="67"/>
        <v/>
      </c>
      <c r="B188" s="470" t="str">
        <f t="shared" si="68"/>
        <v/>
      </c>
      <c r="C188" s="470" t="str">
        <f t="shared" si="69"/>
        <v/>
      </c>
      <c r="D188" s="470" t="str">
        <f t="shared" si="70"/>
        <v/>
      </c>
      <c r="E188" s="470" t="str">
        <f t="shared" si="71"/>
        <v/>
      </c>
      <c r="F188" s="470" t="str">
        <f t="shared" si="72"/>
        <v/>
      </c>
      <c r="G188" s="199" t="str">
        <f>IF(Paramétrage!EO454&lt;&gt;0,Paramétrage!EM454,"")</f>
        <v/>
      </c>
      <c r="H188" s="2" t="str">
        <f>IF(Paramétrage!EO454&lt;&gt;0,Paramétrage!EN454,"")</f>
        <v/>
      </c>
      <c r="I188" s="2" t="str">
        <f t="shared" si="73"/>
        <v/>
      </c>
      <c r="J188" s="2" t="str">
        <f>IF(Paramétrage!EO454&lt;&gt;0,Paramétrage!EO454,"")</f>
        <v/>
      </c>
      <c r="K188" s="2" t="str">
        <f>IF(Paramétrage!EP454&lt;&gt;0,Paramétrage!EP454,"")</f>
        <v/>
      </c>
      <c r="L188" s="2" t="str">
        <f t="shared" si="74"/>
        <v/>
      </c>
      <c r="M188" s="2" t="str">
        <f t="shared" si="75"/>
        <v/>
      </c>
      <c r="N188" s="2" t="str">
        <f t="shared" si="76"/>
        <v/>
      </c>
      <c r="O188" s="2" t="str">
        <f>IF(Paramétrage!EO454&lt;&gt;0,Paramétrage!EQ454,"")</f>
        <v/>
      </c>
      <c r="P188" s="258" t="e">
        <f>IF(Paramétrage!#REF!&lt;&gt;0,#REF!-#REF!,0)</f>
        <v>#REF!</v>
      </c>
      <c r="R188" t="str">
        <f t="shared" si="66"/>
        <v/>
      </c>
    </row>
    <row r="189" spans="1:22" x14ac:dyDescent="0.35">
      <c r="A189" s="470" t="str">
        <f t="shared" si="67"/>
        <v/>
      </c>
      <c r="B189" s="470" t="str">
        <f t="shared" si="68"/>
        <v/>
      </c>
      <c r="C189" s="470" t="str">
        <f t="shared" si="69"/>
        <v/>
      </c>
      <c r="D189" s="470" t="str">
        <f t="shared" si="70"/>
        <v/>
      </c>
      <c r="E189" s="470" t="str">
        <f t="shared" si="71"/>
        <v/>
      </c>
      <c r="F189" s="470" t="str">
        <f t="shared" si="72"/>
        <v/>
      </c>
      <c r="G189" s="199" t="str">
        <f>IF(Paramétrage!EO455&lt;&gt;0,Paramétrage!EM455,"")</f>
        <v/>
      </c>
      <c r="H189" s="2" t="str">
        <f>IF(Paramétrage!EO455&lt;&gt;0,Paramétrage!EN455,"")</f>
        <v/>
      </c>
      <c r="I189" s="2" t="str">
        <f t="shared" si="73"/>
        <v/>
      </c>
      <c r="J189" s="2" t="str">
        <f>IF(Paramétrage!EO455&lt;&gt;0,Paramétrage!EO455,"")</f>
        <v/>
      </c>
      <c r="K189" s="2" t="str">
        <f>IF(Paramétrage!EP455&lt;&gt;0,Paramétrage!EP455,"")</f>
        <v/>
      </c>
      <c r="L189" s="2" t="str">
        <f t="shared" si="74"/>
        <v/>
      </c>
      <c r="M189" s="2" t="str">
        <f t="shared" si="75"/>
        <v/>
      </c>
      <c r="N189" s="2" t="str">
        <f t="shared" si="76"/>
        <v/>
      </c>
      <c r="O189" s="2" t="str">
        <f>IF(Paramétrage!EO455&lt;&gt;0,Paramétrage!EQ455,"")</f>
        <v/>
      </c>
      <c r="P189" s="258" t="e">
        <f>IF(Paramétrage!#REF!&lt;&gt;0,#REF!-#REF!,0)</f>
        <v>#REF!</v>
      </c>
      <c r="R189" t="str">
        <f t="shared" si="66"/>
        <v/>
      </c>
    </row>
    <row r="190" spans="1:22" x14ac:dyDescent="0.35">
      <c r="A190" s="470" t="str">
        <f t="shared" si="67"/>
        <v/>
      </c>
      <c r="B190" s="470" t="str">
        <f t="shared" si="68"/>
        <v/>
      </c>
      <c r="C190" s="470" t="str">
        <f t="shared" si="69"/>
        <v/>
      </c>
      <c r="D190" s="470" t="str">
        <f t="shared" si="70"/>
        <v/>
      </c>
      <c r="E190" s="470" t="str">
        <f t="shared" si="71"/>
        <v/>
      </c>
      <c r="F190" s="470" t="str">
        <f t="shared" si="72"/>
        <v/>
      </c>
      <c r="G190" s="199" t="str">
        <f>IF(Paramétrage!EO456&lt;&gt;0,Paramétrage!EM456,"")</f>
        <v/>
      </c>
      <c r="H190" s="2" t="str">
        <f>IF(Paramétrage!EO456&lt;&gt;0,Paramétrage!EN456,"")</f>
        <v/>
      </c>
      <c r="I190" s="2" t="str">
        <f t="shared" si="73"/>
        <v/>
      </c>
      <c r="J190" s="2" t="str">
        <f>IF(Paramétrage!EO456&lt;&gt;0,Paramétrage!EO456,"")</f>
        <v/>
      </c>
      <c r="K190" s="2" t="str">
        <f>IF(Paramétrage!EP456&lt;&gt;0,Paramétrage!EP456,"")</f>
        <v/>
      </c>
      <c r="L190" s="2" t="str">
        <f t="shared" si="74"/>
        <v/>
      </c>
      <c r="M190" s="2" t="str">
        <f t="shared" si="75"/>
        <v/>
      </c>
      <c r="N190" s="2" t="str">
        <f t="shared" si="76"/>
        <v/>
      </c>
      <c r="O190" s="2" t="str">
        <f>IF(Paramétrage!EO456&lt;&gt;0,Paramétrage!EQ456,"")</f>
        <v/>
      </c>
      <c r="P190" s="258" t="e">
        <f>IF(Paramétrage!#REF!&lt;&gt;0,#REF!-#REF!,0)</f>
        <v>#REF!</v>
      </c>
      <c r="R190" t="str">
        <f t="shared" si="66"/>
        <v/>
      </c>
    </row>
    <row r="191" spans="1:22" x14ac:dyDescent="0.35">
      <c r="A191" s="470" t="str">
        <f t="shared" si="67"/>
        <v/>
      </c>
      <c r="B191" s="470" t="str">
        <f t="shared" si="68"/>
        <v/>
      </c>
      <c r="C191" s="470" t="str">
        <f t="shared" si="69"/>
        <v/>
      </c>
      <c r="D191" s="470" t="str">
        <f t="shared" si="70"/>
        <v/>
      </c>
      <c r="E191" s="470" t="str">
        <f t="shared" si="71"/>
        <v/>
      </c>
      <c r="F191" s="470" t="str">
        <f t="shared" si="72"/>
        <v/>
      </c>
      <c r="G191" s="199" t="str">
        <f>IF(Paramétrage!EO457&lt;&gt;0,Paramétrage!EM457,"")</f>
        <v/>
      </c>
      <c r="H191" s="2" t="str">
        <f>IF(Paramétrage!EO457&lt;&gt;0,Paramétrage!EN457,"")</f>
        <v/>
      </c>
      <c r="I191" s="2" t="str">
        <f t="shared" si="73"/>
        <v/>
      </c>
      <c r="J191" s="2" t="str">
        <f>IF(Paramétrage!EO457&lt;&gt;0,Paramétrage!EO457,"")</f>
        <v/>
      </c>
      <c r="K191" s="2" t="str">
        <f>IF(Paramétrage!EP457&lt;&gt;0,Paramétrage!EP457,"")</f>
        <v/>
      </c>
      <c r="L191" s="2" t="str">
        <f t="shared" si="74"/>
        <v/>
      </c>
      <c r="M191" s="2" t="str">
        <f t="shared" si="75"/>
        <v/>
      </c>
      <c r="N191" s="2" t="str">
        <f t="shared" si="76"/>
        <v/>
      </c>
      <c r="O191" s="2" t="str">
        <f>IF(Paramétrage!EO457&lt;&gt;0,Paramétrage!EQ457,"")</f>
        <v/>
      </c>
      <c r="P191" s="258" t="e">
        <f>IF(Paramétrage!#REF!&lt;&gt;0,#REF!-#REF!,0)</f>
        <v>#REF!</v>
      </c>
      <c r="R191" t="str">
        <f t="shared" si="66"/>
        <v/>
      </c>
    </row>
    <row r="192" spans="1:22" x14ac:dyDescent="0.35">
      <c r="A192" s="470" t="str">
        <f t="shared" si="67"/>
        <v/>
      </c>
      <c r="B192" s="470" t="str">
        <f t="shared" si="68"/>
        <v/>
      </c>
      <c r="C192" s="470" t="str">
        <f t="shared" si="69"/>
        <v/>
      </c>
      <c r="D192" s="470" t="str">
        <f t="shared" si="70"/>
        <v/>
      </c>
      <c r="E192" s="470" t="str">
        <f t="shared" si="71"/>
        <v/>
      </c>
      <c r="F192" s="470" t="str">
        <f t="shared" si="72"/>
        <v/>
      </c>
      <c r="G192" s="199" t="str">
        <f>IF(Paramétrage!EO458&lt;&gt;0,Paramétrage!EM458,"")</f>
        <v/>
      </c>
      <c r="H192" s="2" t="str">
        <f>IF(Paramétrage!EO458&lt;&gt;0,Paramétrage!EN458,"")</f>
        <v/>
      </c>
      <c r="I192" s="2" t="str">
        <f t="shared" si="73"/>
        <v/>
      </c>
      <c r="J192" s="2" t="str">
        <f>IF(Paramétrage!EO458&lt;&gt;0,Paramétrage!EO458,"")</f>
        <v/>
      </c>
      <c r="K192" s="2" t="str">
        <f>IF(Paramétrage!EP458&lt;&gt;0,Paramétrage!EP458,"")</f>
        <v/>
      </c>
      <c r="L192" s="2" t="str">
        <f t="shared" si="74"/>
        <v/>
      </c>
      <c r="M192" s="2" t="str">
        <f t="shared" si="75"/>
        <v/>
      </c>
      <c r="N192" s="2" t="str">
        <f t="shared" si="76"/>
        <v/>
      </c>
      <c r="O192" s="2" t="str">
        <f>IF(Paramétrage!EO458&lt;&gt;0,Paramétrage!EQ458,"")</f>
        <v/>
      </c>
      <c r="P192" s="258" t="e">
        <f>IF(Paramétrage!#REF!&lt;&gt;0,#REF!-#REF!,0)</f>
        <v>#REF!</v>
      </c>
      <c r="R192" t="str">
        <f t="shared" si="66"/>
        <v/>
      </c>
    </row>
    <row r="193" spans="1:18" x14ac:dyDescent="0.35">
      <c r="A193" s="470" t="str">
        <f t="shared" si="67"/>
        <v/>
      </c>
      <c r="B193" s="470" t="str">
        <f t="shared" si="68"/>
        <v/>
      </c>
      <c r="C193" s="470" t="str">
        <f t="shared" si="69"/>
        <v/>
      </c>
      <c r="D193" s="470" t="str">
        <f t="shared" si="70"/>
        <v/>
      </c>
      <c r="E193" s="470" t="str">
        <f t="shared" si="71"/>
        <v/>
      </c>
      <c r="F193" s="470" t="str">
        <f t="shared" si="72"/>
        <v/>
      </c>
      <c r="G193" s="199" t="str">
        <f>IF(Paramétrage!EO459&lt;&gt;0,Paramétrage!EM459,"")</f>
        <v/>
      </c>
      <c r="H193" s="2" t="str">
        <f>IF(Paramétrage!EO459&lt;&gt;0,Paramétrage!EN459,"")</f>
        <v/>
      </c>
      <c r="I193" s="2" t="str">
        <f t="shared" si="73"/>
        <v/>
      </c>
      <c r="J193" s="2" t="str">
        <f>IF(Paramétrage!EO459&lt;&gt;0,Paramétrage!EO459,"")</f>
        <v/>
      </c>
      <c r="K193" s="2" t="str">
        <f>IF(Paramétrage!EP459&lt;&gt;0,Paramétrage!EP459,"")</f>
        <v/>
      </c>
      <c r="L193" s="2" t="str">
        <f t="shared" si="74"/>
        <v/>
      </c>
      <c r="M193" s="2" t="str">
        <f t="shared" si="75"/>
        <v/>
      </c>
      <c r="N193" s="2" t="str">
        <f t="shared" si="76"/>
        <v/>
      </c>
      <c r="O193" s="2" t="str">
        <f>IF(Paramétrage!EO459&lt;&gt;0,Paramétrage!EQ459,"")</f>
        <v/>
      </c>
      <c r="P193" s="258" t="e">
        <f>IF(Paramétrage!#REF!&lt;&gt;0,#REF!-#REF!,0)</f>
        <v>#REF!</v>
      </c>
      <c r="R193" t="str">
        <f t="shared" si="66"/>
        <v/>
      </c>
    </row>
    <row r="194" spans="1:18" x14ac:dyDescent="0.35">
      <c r="A194" s="470" t="str">
        <f t="shared" si="67"/>
        <v/>
      </c>
      <c r="B194" s="470" t="str">
        <f t="shared" si="68"/>
        <v/>
      </c>
      <c r="C194" s="470" t="str">
        <f t="shared" si="69"/>
        <v/>
      </c>
      <c r="D194" s="470" t="str">
        <f t="shared" si="70"/>
        <v/>
      </c>
      <c r="E194" s="470" t="str">
        <f t="shared" si="71"/>
        <v/>
      </c>
      <c r="F194" s="470" t="str">
        <f t="shared" si="72"/>
        <v/>
      </c>
      <c r="G194" s="199" t="str">
        <f>IF(Paramétrage!EO460&lt;&gt;0,Paramétrage!EM460,"")</f>
        <v/>
      </c>
      <c r="H194" s="2" t="str">
        <f>IF(Paramétrage!EO460&lt;&gt;0,Paramétrage!EN460,"")</f>
        <v/>
      </c>
      <c r="I194" s="2" t="str">
        <f t="shared" si="73"/>
        <v/>
      </c>
      <c r="J194" s="2" t="str">
        <f>IF(Paramétrage!EO460&lt;&gt;0,Paramétrage!EO460,"")</f>
        <v/>
      </c>
      <c r="K194" s="2" t="str">
        <f>IF(Paramétrage!EP460&lt;&gt;0,Paramétrage!EP460,"")</f>
        <v/>
      </c>
      <c r="L194" s="2" t="str">
        <f t="shared" si="74"/>
        <v/>
      </c>
      <c r="M194" s="2" t="str">
        <f t="shared" si="75"/>
        <v/>
      </c>
      <c r="N194" s="2" t="str">
        <f t="shared" si="76"/>
        <v/>
      </c>
      <c r="O194" s="2" t="str">
        <f>IF(Paramétrage!EO460&lt;&gt;0,Paramétrage!EQ460,"")</f>
        <v/>
      </c>
      <c r="P194" s="258" t="e">
        <f>IF(Paramétrage!#REF!&lt;&gt;0,#REF!-#REF!,0)</f>
        <v>#REF!</v>
      </c>
      <c r="R194" t="str">
        <f t="shared" si="66"/>
        <v/>
      </c>
    </row>
    <row r="195" spans="1:18" x14ac:dyDescent="0.35">
      <c r="A195" s="470" t="str">
        <f t="shared" si="67"/>
        <v/>
      </c>
      <c r="B195" s="470" t="str">
        <f t="shared" si="68"/>
        <v/>
      </c>
      <c r="C195" s="470" t="str">
        <f t="shared" si="69"/>
        <v/>
      </c>
      <c r="D195" s="470" t="str">
        <f t="shared" si="70"/>
        <v/>
      </c>
      <c r="E195" s="470" t="str">
        <f t="shared" si="71"/>
        <v/>
      </c>
      <c r="F195" s="470" t="str">
        <f t="shared" si="72"/>
        <v/>
      </c>
      <c r="G195" s="199" t="str">
        <f>IF(Paramétrage!EO461&lt;&gt;0,Paramétrage!EM461,"")</f>
        <v/>
      </c>
      <c r="H195" s="2" t="str">
        <f>IF(Paramétrage!EO461&lt;&gt;0,Paramétrage!EN461,"")</f>
        <v/>
      </c>
      <c r="I195" s="2" t="str">
        <f t="shared" si="73"/>
        <v/>
      </c>
      <c r="J195" s="2" t="str">
        <f>IF(Paramétrage!EO461&lt;&gt;0,Paramétrage!EO461,"")</f>
        <v/>
      </c>
      <c r="K195" s="2" t="str">
        <f>IF(Paramétrage!EP461&lt;&gt;0,Paramétrage!EP461,"")</f>
        <v/>
      </c>
      <c r="L195" s="2" t="str">
        <f t="shared" si="74"/>
        <v/>
      </c>
      <c r="M195" s="2" t="str">
        <f t="shared" si="75"/>
        <v/>
      </c>
      <c r="N195" s="2" t="str">
        <f t="shared" si="76"/>
        <v/>
      </c>
      <c r="O195" s="2" t="str">
        <f>IF(Paramétrage!EO461&lt;&gt;0,Paramétrage!EQ461,"")</f>
        <v/>
      </c>
      <c r="P195" s="258" t="e">
        <f>IF(Paramétrage!#REF!&lt;&gt;0,#REF!-#REF!,0)</f>
        <v>#REF!</v>
      </c>
      <c r="R195" t="str">
        <f t="shared" si="66"/>
        <v/>
      </c>
    </row>
    <row r="196" spans="1:18" x14ac:dyDescent="0.35">
      <c r="A196" s="470" t="str">
        <f t="shared" si="67"/>
        <v/>
      </c>
      <c r="B196" s="470" t="str">
        <f t="shared" si="68"/>
        <v/>
      </c>
      <c r="C196" s="470" t="str">
        <f t="shared" si="69"/>
        <v/>
      </c>
      <c r="D196" s="470" t="str">
        <f t="shared" si="70"/>
        <v/>
      </c>
      <c r="E196" s="470" t="str">
        <f t="shared" si="71"/>
        <v/>
      </c>
      <c r="F196" s="470" t="str">
        <f t="shared" si="72"/>
        <v/>
      </c>
      <c r="G196" s="199" t="str">
        <f>IF(Paramétrage!EO462&lt;&gt;0,Paramétrage!EM462,"")</f>
        <v/>
      </c>
      <c r="H196" s="2" t="str">
        <f>IF(Paramétrage!EO462&lt;&gt;0,Paramétrage!EN462,"")</f>
        <v/>
      </c>
      <c r="I196" s="2" t="str">
        <f t="shared" si="73"/>
        <v/>
      </c>
      <c r="J196" s="2" t="str">
        <f>IF(Paramétrage!EO462&lt;&gt;0,Paramétrage!EO462,"")</f>
        <v/>
      </c>
      <c r="K196" s="2" t="str">
        <f>IF(Paramétrage!EP462&lt;&gt;0,Paramétrage!EP462,"")</f>
        <v/>
      </c>
      <c r="L196" s="2" t="str">
        <f t="shared" si="74"/>
        <v/>
      </c>
      <c r="M196" s="2" t="str">
        <f t="shared" si="75"/>
        <v/>
      </c>
      <c r="N196" s="2" t="str">
        <f t="shared" si="76"/>
        <v/>
      </c>
      <c r="O196" s="2" t="str">
        <f>IF(Paramétrage!EO462&lt;&gt;0,Paramétrage!EQ462,"")</f>
        <v/>
      </c>
      <c r="P196" s="258" t="e">
        <f>IF(Paramétrage!#REF!&lt;&gt;0,#REF!-#REF!,0)</f>
        <v>#REF!</v>
      </c>
      <c r="R196" t="str">
        <f t="shared" si="66"/>
        <v/>
      </c>
    </row>
    <row r="197" spans="1:18" x14ac:dyDescent="0.35">
      <c r="A197" s="470" t="str">
        <f t="shared" si="67"/>
        <v/>
      </c>
      <c r="B197" s="470" t="str">
        <f t="shared" si="68"/>
        <v/>
      </c>
      <c r="C197" s="470" t="str">
        <f t="shared" si="69"/>
        <v/>
      </c>
      <c r="D197" s="470" t="str">
        <f t="shared" si="70"/>
        <v/>
      </c>
      <c r="E197" s="470" t="str">
        <f t="shared" si="71"/>
        <v/>
      </c>
      <c r="F197" s="470" t="str">
        <f t="shared" si="72"/>
        <v/>
      </c>
      <c r="G197" s="199" t="str">
        <f>IF(Paramétrage!EO463&lt;&gt;0,Paramétrage!EM463,"")</f>
        <v/>
      </c>
      <c r="H197" s="2" t="str">
        <f>IF(Paramétrage!EO463&lt;&gt;0,Paramétrage!EN463,"")</f>
        <v/>
      </c>
      <c r="I197" s="2" t="str">
        <f t="shared" si="73"/>
        <v/>
      </c>
      <c r="J197" s="2" t="str">
        <f>IF(Paramétrage!EO463&lt;&gt;0,Paramétrage!EO463,"")</f>
        <v/>
      </c>
      <c r="K197" s="2" t="str">
        <f>IF(Paramétrage!EP463&lt;&gt;0,Paramétrage!EP463,"")</f>
        <v/>
      </c>
      <c r="L197" s="2" t="str">
        <f t="shared" si="74"/>
        <v/>
      </c>
      <c r="M197" s="2" t="str">
        <f t="shared" si="75"/>
        <v/>
      </c>
      <c r="N197" s="2" t="str">
        <f t="shared" si="76"/>
        <v/>
      </c>
      <c r="O197" s="2" t="str">
        <f>IF(Paramétrage!EO463&lt;&gt;0,Paramétrage!EQ463,"")</f>
        <v/>
      </c>
      <c r="P197" s="258" t="e">
        <f>IF(Paramétrage!#REF!&lt;&gt;0,#REF!-#REF!,0)</f>
        <v>#REF!</v>
      </c>
      <c r="R197" t="str">
        <f t="shared" si="66"/>
        <v/>
      </c>
    </row>
    <row r="198" spans="1:18" x14ac:dyDescent="0.35">
      <c r="A198" s="470" t="str">
        <f t="shared" si="67"/>
        <v/>
      </c>
      <c r="B198" s="470" t="str">
        <f t="shared" si="68"/>
        <v/>
      </c>
      <c r="C198" s="470" t="str">
        <f t="shared" si="69"/>
        <v/>
      </c>
      <c r="D198" s="470" t="str">
        <f t="shared" si="70"/>
        <v/>
      </c>
      <c r="E198" s="470" t="str">
        <f t="shared" si="71"/>
        <v/>
      </c>
      <c r="F198" s="470" t="str">
        <f t="shared" si="72"/>
        <v/>
      </c>
      <c r="G198" s="199" t="str">
        <f>IF(Paramétrage!EO464&lt;&gt;0,Paramétrage!EM464,"")</f>
        <v/>
      </c>
      <c r="H198" s="2" t="str">
        <f>IF(Paramétrage!EO464&lt;&gt;0,Paramétrage!EN464,"")</f>
        <v/>
      </c>
      <c r="I198" s="2" t="str">
        <f t="shared" si="73"/>
        <v/>
      </c>
      <c r="J198" s="2" t="str">
        <f>IF(Paramétrage!EO464&lt;&gt;0,Paramétrage!EO464,"")</f>
        <v/>
      </c>
      <c r="K198" s="2" t="str">
        <f>IF(Paramétrage!EP464&lt;&gt;0,Paramétrage!EP464,"")</f>
        <v/>
      </c>
      <c r="L198" s="2" t="str">
        <f t="shared" si="74"/>
        <v/>
      </c>
      <c r="M198" s="2" t="str">
        <f t="shared" si="75"/>
        <v/>
      </c>
      <c r="N198" s="2" t="str">
        <f t="shared" si="76"/>
        <v/>
      </c>
      <c r="O198" s="2" t="str">
        <f>IF(Paramétrage!EO464&lt;&gt;0,Paramétrage!EQ464,"")</f>
        <v/>
      </c>
      <c r="P198" s="258" t="e">
        <f>IF(Paramétrage!#REF!&lt;&gt;0,#REF!-#REF!,0)</f>
        <v>#REF!</v>
      </c>
      <c r="R198" t="str">
        <f t="shared" si="66"/>
        <v/>
      </c>
    </row>
    <row r="199" spans="1:18" x14ac:dyDescent="0.35">
      <c r="A199" s="470" t="str">
        <f t="shared" si="67"/>
        <v/>
      </c>
      <c r="B199" s="470" t="str">
        <f t="shared" si="68"/>
        <v/>
      </c>
      <c r="C199" s="470" t="str">
        <f t="shared" si="69"/>
        <v/>
      </c>
      <c r="D199" s="470" t="str">
        <f t="shared" si="70"/>
        <v/>
      </c>
      <c r="E199" s="470" t="str">
        <f t="shared" si="71"/>
        <v/>
      </c>
      <c r="F199" s="470" t="str">
        <f t="shared" si="72"/>
        <v/>
      </c>
      <c r="G199" s="199" t="str">
        <f>IF(Paramétrage!EO465&lt;&gt;0,Paramétrage!EM465,"")</f>
        <v/>
      </c>
      <c r="H199" s="2" t="str">
        <f>IF(Paramétrage!EO465&lt;&gt;0,Paramétrage!EN465,"")</f>
        <v/>
      </c>
      <c r="I199" s="2" t="str">
        <f t="shared" si="73"/>
        <v/>
      </c>
      <c r="J199" s="2" t="str">
        <f>IF(Paramétrage!EO465&lt;&gt;0,Paramétrage!EO465,"")</f>
        <v/>
      </c>
      <c r="K199" s="2" t="str">
        <f>IF(Paramétrage!EP465&lt;&gt;0,Paramétrage!EP465,"")</f>
        <v/>
      </c>
      <c r="L199" s="2" t="str">
        <f t="shared" si="74"/>
        <v/>
      </c>
      <c r="M199" s="2" t="str">
        <f t="shared" si="75"/>
        <v/>
      </c>
      <c r="N199" s="2" t="str">
        <f t="shared" si="76"/>
        <v/>
      </c>
      <c r="O199" s="2" t="str">
        <f>IF(Paramétrage!EO465&lt;&gt;0,Paramétrage!EQ465,"")</f>
        <v/>
      </c>
      <c r="P199" s="258" t="e">
        <f>IF(Paramétrage!#REF!&lt;&gt;0,#REF!-#REF!,0)</f>
        <v>#REF!</v>
      </c>
      <c r="R199" t="str">
        <f t="shared" si="66"/>
        <v/>
      </c>
    </row>
    <row r="200" spans="1:18" x14ac:dyDescent="0.35">
      <c r="A200" s="470" t="str">
        <f t="shared" si="67"/>
        <v/>
      </c>
      <c r="B200" s="470" t="str">
        <f t="shared" si="68"/>
        <v/>
      </c>
      <c r="C200" s="470" t="str">
        <f t="shared" si="69"/>
        <v/>
      </c>
      <c r="D200" s="470" t="str">
        <f t="shared" si="70"/>
        <v/>
      </c>
      <c r="E200" s="470" t="str">
        <f t="shared" si="71"/>
        <v/>
      </c>
      <c r="F200" s="470" t="str">
        <f t="shared" si="72"/>
        <v/>
      </c>
      <c r="G200" s="199" t="str">
        <f>IF(Paramétrage!EO466&lt;&gt;0,Paramétrage!EM466,"")</f>
        <v/>
      </c>
      <c r="H200" s="2" t="str">
        <f>IF(Paramétrage!EO466&lt;&gt;0,Paramétrage!EN466,"")</f>
        <v/>
      </c>
      <c r="I200" s="2" t="str">
        <f t="shared" si="73"/>
        <v/>
      </c>
      <c r="J200" s="2" t="str">
        <f>IF(Paramétrage!EO466&lt;&gt;0,Paramétrage!EO466,"")</f>
        <v/>
      </c>
      <c r="K200" s="2" t="str">
        <f>IF(Paramétrage!EP466&lt;&gt;0,Paramétrage!EP466,"")</f>
        <v/>
      </c>
      <c r="L200" s="2" t="str">
        <f t="shared" si="74"/>
        <v/>
      </c>
      <c r="M200" s="2" t="str">
        <f t="shared" si="75"/>
        <v/>
      </c>
      <c r="N200" s="2" t="str">
        <f t="shared" si="76"/>
        <v/>
      </c>
      <c r="O200" s="2" t="str">
        <f>IF(Paramétrage!EO466&lt;&gt;0,Paramétrage!EQ466,"")</f>
        <v/>
      </c>
      <c r="P200" s="258" t="e">
        <f>IF(Paramétrage!#REF!&lt;&gt;0,#REF!-#REF!,0)</f>
        <v>#REF!</v>
      </c>
      <c r="R200" t="str">
        <f t="shared" si="66"/>
        <v/>
      </c>
    </row>
    <row r="201" spans="1:18" x14ac:dyDescent="0.35">
      <c r="A201" s="470" t="str">
        <f t="shared" si="67"/>
        <v/>
      </c>
      <c r="B201" s="470" t="str">
        <f t="shared" si="68"/>
        <v/>
      </c>
      <c r="C201" s="470" t="str">
        <f t="shared" si="69"/>
        <v/>
      </c>
      <c r="D201" s="470" t="str">
        <f t="shared" si="70"/>
        <v/>
      </c>
      <c r="E201" s="470" t="str">
        <f t="shared" si="71"/>
        <v/>
      </c>
      <c r="F201" s="470" t="str">
        <f t="shared" si="72"/>
        <v/>
      </c>
      <c r="G201" s="199" t="str">
        <f>IF(Paramétrage!EO467&lt;&gt;0,Paramétrage!EM467,"")</f>
        <v/>
      </c>
      <c r="H201" s="2" t="str">
        <f>IF(Paramétrage!EO467&lt;&gt;0,Paramétrage!EN467,"")</f>
        <v/>
      </c>
      <c r="I201" s="2" t="str">
        <f t="shared" si="73"/>
        <v/>
      </c>
      <c r="J201" s="2" t="str">
        <f>IF(Paramétrage!EO467&lt;&gt;0,Paramétrage!EO467,"")</f>
        <v/>
      </c>
      <c r="K201" s="2" t="str">
        <f>IF(Paramétrage!EP467&lt;&gt;0,Paramétrage!EP467,"")</f>
        <v/>
      </c>
      <c r="L201" s="2" t="str">
        <f t="shared" si="74"/>
        <v/>
      </c>
      <c r="M201" s="2" t="str">
        <f t="shared" si="75"/>
        <v/>
      </c>
      <c r="N201" s="2" t="str">
        <f t="shared" si="76"/>
        <v/>
      </c>
      <c r="O201" s="2" t="str">
        <f>IF(Paramétrage!EO467&lt;&gt;0,Paramétrage!EQ467,"")</f>
        <v/>
      </c>
      <c r="P201" s="258" t="e">
        <f>IF(Paramétrage!#REF!&lt;&gt;0,#REF!-#REF!,0)</f>
        <v>#REF!</v>
      </c>
      <c r="R201" t="str">
        <f t="shared" si="66"/>
        <v/>
      </c>
    </row>
    <row r="202" spans="1:18" x14ac:dyDescent="0.35">
      <c r="A202" s="470" t="str">
        <f t="shared" si="67"/>
        <v/>
      </c>
      <c r="B202" s="470" t="str">
        <f t="shared" si="68"/>
        <v/>
      </c>
      <c r="C202" s="470" t="str">
        <f t="shared" si="69"/>
        <v/>
      </c>
      <c r="D202" s="470" t="str">
        <f t="shared" si="70"/>
        <v/>
      </c>
      <c r="E202" s="470" t="str">
        <f t="shared" si="71"/>
        <v/>
      </c>
      <c r="F202" s="470" t="str">
        <f t="shared" si="72"/>
        <v/>
      </c>
      <c r="G202" s="199" t="str">
        <f>IF(Paramétrage!EO468&lt;&gt;0,Paramétrage!EM468,"")</f>
        <v/>
      </c>
      <c r="H202" s="2" t="str">
        <f>IF(Paramétrage!EO468&lt;&gt;0,Paramétrage!EN468,"")</f>
        <v/>
      </c>
      <c r="I202" s="2" t="str">
        <f t="shared" si="73"/>
        <v/>
      </c>
      <c r="J202" s="2" t="str">
        <f>IF(Paramétrage!EO468&lt;&gt;0,Paramétrage!EO468,"")</f>
        <v/>
      </c>
      <c r="K202" s="2" t="str">
        <f>IF(Paramétrage!EP468&lt;&gt;0,Paramétrage!EP468,"")</f>
        <v/>
      </c>
      <c r="L202" s="2" t="str">
        <f t="shared" si="74"/>
        <v/>
      </c>
      <c r="M202" s="2" t="str">
        <f t="shared" si="75"/>
        <v/>
      </c>
      <c r="N202" s="2" t="str">
        <f t="shared" si="76"/>
        <v/>
      </c>
      <c r="O202" s="2" t="str">
        <f>IF(Paramétrage!EO468&lt;&gt;0,Paramétrage!EQ468,"")</f>
        <v/>
      </c>
      <c r="P202" s="258" t="e">
        <f>IF(Paramétrage!#REF!&lt;&gt;0,#REF!-#REF!,0)</f>
        <v>#REF!</v>
      </c>
      <c r="R202" t="str">
        <f t="shared" si="66"/>
        <v/>
      </c>
    </row>
    <row r="203" spans="1:18" x14ac:dyDescent="0.35">
      <c r="A203" s="470" t="str">
        <f t="shared" si="67"/>
        <v/>
      </c>
      <c r="B203" s="470" t="str">
        <f t="shared" si="68"/>
        <v/>
      </c>
      <c r="C203" s="470" t="str">
        <f t="shared" si="69"/>
        <v/>
      </c>
      <c r="D203" s="470" t="str">
        <f t="shared" si="70"/>
        <v/>
      </c>
      <c r="E203" s="470" t="str">
        <f t="shared" si="71"/>
        <v/>
      </c>
      <c r="F203" s="470" t="str">
        <f t="shared" si="72"/>
        <v/>
      </c>
      <c r="G203" s="199" t="str">
        <f>IF(Paramétrage!EO469&lt;&gt;0,Paramétrage!EM469,"")</f>
        <v/>
      </c>
      <c r="H203" s="2" t="str">
        <f>IF(Paramétrage!EO469&lt;&gt;0,Paramétrage!EN469,"")</f>
        <v/>
      </c>
      <c r="I203" s="2" t="str">
        <f t="shared" si="73"/>
        <v/>
      </c>
      <c r="J203" s="2" t="str">
        <f>IF(Paramétrage!EO469&lt;&gt;0,Paramétrage!EO469,"")</f>
        <v/>
      </c>
      <c r="K203" s="2" t="str">
        <f>IF(Paramétrage!EP469&lt;&gt;0,Paramétrage!EP469,"")</f>
        <v/>
      </c>
      <c r="L203" s="2" t="str">
        <f t="shared" si="74"/>
        <v/>
      </c>
      <c r="M203" s="2" t="str">
        <f t="shared" si="75"/>
        <v/>
      </c>
      <c r="N203" s="2" t="str">
        <f t="shared" si="76"/>
        <v/>
      </c>
      <c r="O203" s="2" t="str">
        <f>IF(Paramétrage!EO469&lt;&gt;0,Paramétrage!EQ469,"")</f>
        <v/>
      </c>
      <c r="P203" s="258" t="e">
        <f>IF(Paramétrage!#REF!&lt;&gt;0,#REF!-#REF!,0)</f>
        <v>#REF!</v>
      </c>
      <c r="R203" t="str">
        <f t="shared" si="66"/>
        <v/>
      </c>
    </row>
    <row r="204" spans="1:18" x14ac:dyDescent="0.35">
      <c r="A204" s="470" t="str">
        <f t="shared" si="67"/>
        <v/>
      </c>
      <c r="B204" s="470" t="str">
        <f t="shared" si="68"/>
        <v/>
      </c>
      <c r="C204" s="470" t="str">
        <f t="shared" si="69"/>
        <v/>
      </c>
      <c r="D204" s="470" t="str">
        <f t="shared" si="70"/>
        <v/>
      </c>
      <c r="E204" s="470" t="str">
        <f t="shared" si="71"/>
        <v/>
      </c>
      <c r="F204" s="470" t="str">
        <f t="shared" si="72"/>
        <v/>
      </c>
      <c r="G204" s="199" t="str">
        <f>IF(Paramétrage!EO470&lt;&gt;0,Paramétrage!EM470,"")</f>
        <v/>
      </c>
      <c r="H204" s="2" t="str">
        <f>IF(Paramétrage!EO470&lt;&gt;0,Paramétrage!EN470,"")</f>
        <v/>
      </c>
      <c r="I204" s="2" t="str">
        <f t="shared" si="73"/>
        <v/>
      </c>
      <c r="J204" s="2" t="str">
        <f>IF(Paramétrage!EO470&lt;&gt;0,Paramétrage!EO470,"")</f>
        <v/>
      </c>
      <c r="K204" s="2" t="str">
        <f>IF(Paramétrage!EP470&lt;&gt;0,Paramétrage!EP470,"")</f>
        <v/>
      </c>
      <c r="L204" s="2" t="str">
        <f t="shared" si="74"/>
        <v/>
      </c>
      <c r="M204" s="2" t="str">
        <f t="shared" si="75"/>
        <v/>
      </c>
      <c r="N204" s="2" t="str">
        <f t="shared" si="76"/>
        <v/>
      </c>
      <c r="O204" s="2" t="str">
        <f>IF(Paramétrage!EO470&lt;&gt;0,Paramétrage!EQ470,"")</f>
        <v/>
      </c>
      <c r="P204" s="258" t="e">
        <f>IF(Paramétrage!#REF!&lt;&gt;0,#REF!-#REF!,0)</f>
        <v>#REF!</v>
      </c>
      <c r="R204" t="str">
        <f t="shared" si="66"/>
        <v/>
      </c>
    </row>
    <row r="205" spans="1:18" x14ac:dyDescent="0.35">
      <c r="A205" s="470" t="str">
        <f t="shared" si="67"/>
        <v/>
      </c>
      <c r="B205" s="470" t="str">
        <f t="shared" si="68"/>
        <v/>
      </c>
      <c r="C205" s="470" t="str">
        <f t="shared" si="69"/>
        <v/>
      </c>
      <c r="D205" s="470" t="str">
        <f t="shared" si="70"/>
        <v/>
      </c>
      <c r="E205" s="470" t="str">
        <f t="shared" si="71"/>
        <v/>
      </c>
      <c r="F205" s="470" t="str">
        <f t="shared" si="72"/>
        <v/>
      </c>
      <c r="G205" s="199" t="str">
        <f>IF(Paramétrage!EO471&lt;&gt;0,Paramétrage!EM471,"")</f>
        <v/>
      </c>
      <c r="H205" s="2" t="str">
        <f>IF(Paramétrage!EO471&lt;&gt;0,Paramétrage!EN471,"")</f>
        <v/>
      </c>
      <c r="I205" s="2" t="str">
        <f t="shared" si="73"/>
        <v/>
      </c>
      <c r="J205" s="2" t="str">
        <f>IF(Paramétrage!EO471&lt;&gt;0,Paramétrage!EO471,"")</f>
        <v/>
      </c>
      <c r="K205" s="2" t="str">
        <f>IF(Paramétrage!EP471&lt;&gt;0,Paramétrage!EP471,"")</f>
        <v/>
      </c>
      <c r="L205" s="2" t="str">
        <f t="shared" si="74"/>
        <v/>
      </c>
      <c r="M205" s="2" t="str">
        <f t="shared" si="75"/>
        <v/>
      </c>
      <c r="N205" s="2" t="str">
        <f t="shared" si="76"/>
        <v/>
      </c>
      <c r="O205" s="2" t="str">
        <f>IF(Paramétrage!EO471&lt;&gt;0,Paramétrage!EQ471,"")</f>
        <v/>
      </c>
      <c r="P205" s="258" t="e">
        <f>IF(Paramétrage!#REF!&lt;&gt;0,#REF!-#REF!,0)</f>
        <v>#REF!</v>
      </c>
      <c r="R205" t="str">
        <f t="shared" si="66"/>
        <v/>
      </c>
    </row>
    <row r="206" spans="1:18" x14ac:dyDescent="0.35">
      <c r="A206" s="470" t="str">
        <f t="shared" si="67"/>
        <v/>
      </c>
      <c r="B206" s="470" t="str">
        <f t="shared" si="68"/>
        <v/>
      </c>
      <c r="C206" s="470" t="str">
        <f t="shared" si="69"/>
        <v/>
      </c>
      <c r="D206" s="470" t="str">
        <f t="shared" si="70"/>
        <v/>
      </c>
      <c r="E206" s="470" t="str">
        <f t="shared" si="71"/>
        <v/>
      </c>
      <c r="F206" s="470" t="str">
        <f t="shared" si="72"/>
        <v/>
      </c>
      <c r="G206" s="199" t="str">
        <f>IF(Paramétrage!EO472&lt;&gt;0,Paramétrage!EM472,"")</f>
        <v/>
      </c>
      <c r="H206" s="2" t="str">
        <f>IF(Paramétrage!EO472&lt;&gt;0,Paramétrage!EN472,"")</f>
        <v/>
      </c>
      <c r="I206" s="2" t="str">
        <f t="shared" si="73"/>
        <v/>
      </c>
      <c r="J206" s="2" t="str">
        <f>IF(Paramétrage!EO472&lt;&gt;0,Paramétrage!EO472,"")</f>
        <v/>
      </c>
      <c r="K206" s="2" t="str">
        <f>IF(Paramétrage!EP472&lt;&gt;0,Paramétrage!EP472,"")</f>
        <v/>
      </c>
      <c r="L206" s="2" t="str">
        <f t="shared" si="74"/>
        <v/>
      </c>
      <c r="M206" s="2" t="str">
        <f t="shared" si="75"/>
        <v/>
      </c>
      <c r="N206" s="2" t="str">
        <f t="shared" si="76"/>
        <v/>
      </c>
      <c r="O206" s="2" t="str">
        <f>IF(Paramétrage!EO472&lt;&gt;0,Paramétrage!EQ472,"")</f>
        <v/>
      </c>
      <c r="P206" s="258" t="e">
        <f>IF(Paramétrage!#REF!&lt;&gt;0,#REF!-#REF!,0)</f>
        <v>#REF!</v>
      </c>
      <c r="R206" t="str">
        <f t="shared" si="66"/>
        <v/>
      </c>
    </row>
    <row r="207" spans="1:18" x14ac:dyDescent="0.35">
      <c r="A207" s="470" t="str">
        <f t="shared" si="67"/>
        <v/>
      </c>
      <c r="B207" s="470" t="str">
        <f t="shared" si="68"/>
        <v/>
      </c>
      <c r="C207" s="470" t="str">
        <f t="shared" si="69"/>
        <v/>
      </c>
      <c r="D207" s="470" t="str">
        <f t="shared" si="70"/>
        <v/>
      </c>
      <c r="E207" s="470" t="str">
        <f t="shared" si="71"/>
        <v/>
      </c>
      <c r="F207" s="470" t="str">
        <f t="shared" si="72"/>
        <v/>
      </c>
      <c r="G207" s="199" t="str">
        <f>IF(Paramétrage!EO473&lt;&gt;0,Paramétrage!EM473,"")</f>
        <v/>
      </c>
      <c r="H207" s="2" t="str">
        <f>IF(Paramétrage!EO473&lt;&gt;0,Paramétrage!EN473,"")</f>
        <v/>
      </c>
      <c r="I207" s="2" t="str">
        <f t="shared" si="73"/>
        <v/>
      </c>
      <c r="J207" s="2" t="str">
        <f>IF(Paramétrage!EO473&lt;&gt;0,Paramétrage!EO473,"")</f>
        <v/>
      </c>
      <c r="K207" s="2" t="str">
        <f>IF(Paramétrage!EP473&lt;&gt;0,Paramétrage!EP473,"")</f>
        <v/>
      </c>
      <c r="L207" s="2" t="str">
        <f t="shared" si="74"/>
        <v/>
      </c>
      <c r="M207" s="2" t="str">
        <f t="shared" si="75"/>
        <v/>
      </c>
      <c r="N207" s="2" t="str">
        <f t="shared" si="76"/>
        <v/>
      </c>
      <c r="O207" s="2" t="str">
        <f>IF(Paramétrage!EO473&lt;&gt;0,Paramétrage!EQ473,"")</f>
        <v/>
      </c>
      <c r="P207" s="258" t="e">
        <f>IF(Paramétrage!#REF!&lt;&gt;0,#REF!-#REF!,0)</f>
        <v>#REF!</v>
      </c>
      <c r="R207" t="str">
        <f t="shared" si="66"/>
        <v/>
      </c>
    </row>
    <row r="208" spans="1:18" x14ac:dyDescent="0.35">
      <c r="A208" s="470" t="str">
        <f t="shared" si="67"/>
        <v/>
      </c>
      <c r="B208" s="470" t="str">
        <f t="shared" si="68"/>
        <v/>
      </c>
      <c r="C208" s="470" t="str">
        <f t="shared" si="69"/>
        <v/>
      </c>
      <c r="D208" s="470" t="str">
        <f t="shared" si="70"/>
        <v/>
      </c>
      <c r="E208" s="470" t="str">
        <f t="shared" si="71"/>
        <v/>
      </c>
      <c r="F208" s="470" t="str">
        <f t="shared" si="72"/>
        <v/>
      </c>
      <c r="G208" s="199" t="str">
        <f>IF(Paramétrage!EO474&lt;&gt;0,Paramétrage!EM474,"")</f>
        <v/>
      </c>
      <c r="H208" s="2" t="str">
        <f>IF(Paramétrage!EO474&lt;&gt;0,Paramétrage!EN474,"")</f>
        <v/>
      </c>
      <c r="I208" s="2" t="str">
        <f t="shared" si="73"/>
        <v/>
      </c>
      <c r="J208" s="2" t="str">
        <f>IF(Paramétrage!EO474&lt;&gt;0,Paramétrage!EO474,"")</f>
        <v/>
      </c>
      <c r="K208" s="2" t="str">
        <f>IF(Paramétrage!EP474&lt;&gt;0,Paramétrage!EP474,"")</f>
        <v/>
      </c>
      <c r="L208" s="2" t="str">
        <f t="shared" si="74"/>
        <v/>
      </c>
      <c r="M208" s="2" t="str">
        <f t="shared" si="75"/>
        <v/>
      </c>
      <c r="N208" s="2" t="str">
        <f t="shared" si="76"/>
        <v/>
      </c>
      <c r="O208" s="2" t="str">
        <f>IF(Paramétrage!EO474&lt;&gt;0,Paramétrage!EQ474,"")</f>
        <v/>
      </c>
      <c r="P208" s="258" t="e">
        <f>IF(Paramétrage!#REF!&lt;&gt;0,#REF!-#REF!,0)</f>
        <v>#REF!</v>
      </c>
      <c r="R208" t="str">
        <f t="shared" si="66"/>
        <v/>
      </c>
    </row>
    <row r="209" spans="1:18" x14ac:dyDescent="0.35">
      <c r="A209" s="470" t="str">
        <f t="shared" si="67"/>
        <v/>
      </c>
      <c r="B209" s="470" t="str">
        <f t="shared" si="68"/>
        <v/>
      </c>
      <c r="C209" s="470" t="str">
        <f t="shared" si="69"/>
        <v/>
      </c>
      <c r="D209" s="470" t="str">
        <f t="shared" si="70"/>
        <v/>
      </c>
      <c r="E209" s="470" t="str">
        <f t="shared" si="71"/>
        <v/>
      </c>
      <c r="F209" s="470" t="str">
        <f t="shared" si="72"/>
        <v/>
      </c>
      <c r="G209" s="199" t="str">
        <f>IF(Paramétrage!EO475&lt;&gt;0,Paramétrage!EM475,"")</f>
        <v/>
      </c>
      <c r="H209" s="2" t="str">
        <f>IF(Paramétrage!EO475&lt;&gt;0,Paramétrage!EN475,"")</f>
        <v/>
      </c>
      <c r="I209" s="2" t="str">
        <f t="shared" si="73"/>
        <v/>
      </c>
      <c r="J209" s="2" t="str">
        <f>IF(Paramétrage!EO475&lt;&gt;0,Paramétrage!EO475,"")</f>
        <v/>
      </c>
      <c r="K209" s="2" t="str">
        <f>IF(Paramétrage!EP475&lt;&gt;0,Paramétrage!EP475,"")</f>
        <v/>
      </c>
      <c r="L209" s="2" t="str">
        <f t="shared" si="74"/>
        <v/>
      </c>
      <c r="M209" s="2" t="str">
        <f t="shared" si="75"/>
        <v/>
      </c>
      <c r="N209" s="2" t="str">
        <f t="shared" si="76"/>
        <v/>
      </c>
      <c r="O209" s="2" t="str">
        <f>IF(Paramétrage!EO475&lt;&gt;0,Paramétrage!EQ475,"")</f>
        <v/>
      </c>
      <c r="P209" s="258" t="e">
        <f>IF(Paramétrage!#REF!&lt;&gt;0,#REF!-#REF!,0)</f>
        <v>#REF!</v>
      </c>
      <c r="R209" t="str">
        <f t="shared" si="66"/>
        <v/>
      </c>
    </row>
    <row r="210" spans="1:18" x14ac:dyDescent="0.35">
      <c r="A210" s="470" t="str">
        <f t="shared" si="67"/>
        <v/>
      </c>
      <c r="B210" s="470" t="str">
        <f t="shared" si="68"/>
        <v/>
      </c>
      <c r="C210" s="470" t="str">
        <f t="shared" si="69"/>
        <v/>
      </c>
      <c r="D210" s="470" t="str">
        <f t="shared" si="70"/>
        <v/>
      </c>
      <c r="E210" s="470" t="str">
        <f t="shared" si="71"/>
        <v/>
      </c>
      <c r="F210" s="470" t="str">
        <f t="shared" si="72"/>
        <v/>
      </c>
      <c r="G210" s="199" t="str">
        <f>IF(Paramétrage!EO476&lt;&gt;0,Paramétrage!EM476,"")</f>
        <v/>
      </c>
      <c r="H210" s="2" t="str">
        <f>IF(Paramétrage!EO476&lt;&gt;0,Paramétrage!EN476,"")</f>
        <v/>
      </c>
      <c r="I210" s="2" t="str">
        <f t="shared" si="73"/>
        <v/>
      </c>
      <c r="J210" s="2" t="str">
        <f>IF(Paramétrage!EO476&lt;&gt;0,Paramétrage!EO476,"")</f>
        <v/>
      </c>
      <c r="K210" s="2" t="str">
        <f>IF(Paramétrage!EP476&lt;&gt;0,Paramétrage!EP476,"")</f>
        <v/>
      </c>
      <c r="L210" s="2" t="str">
        <f t="shared" si="74"/>
        <v/>
      </c>
      <c r="M210" s="2" t="str">
        <f t="shared" si="75"/>
        <v/>
      </c>
      <c r="N210" s="2" t="str">
        <f t="shared" si="76"/>
        <v/>
      </c>
      <c r="O210" s="2" t="str">
        <f>IF(Paramétrage!EO476&lt;&gt;0,Paramétrage!EQ476,"")</f>
        <v/>
      </c>
      <c r="P210" s="258" t="e">
        <f>IF(Paramétrage!#REF!&lt;&gt;0,#REF!-#REF!,0)</f>
        <v>#REF!</v>
      </c>
      <c r="R210" t="str">
        <f t="shared" si="66"/>
        <v/>
      </c>
    </row>
  </sheetData>
  <pageMargins left="0.7" right="0.7" top="0.75" bottom="0.75" header="0.3" footer="0.3"/>
  <customProperties>
    <customPr name="LastActive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C000"/>
  </sheetPr>
  <dimension ref="A1:AC210"/>
  <sheetViews>
    <sheetView workbookViewId="0">
      <selection activeCell="O3" sqref="O3"/>
    </sheetView>
  </sheetViews>
  <sheetFormatPr baseColWidth="10" defaultRowHeight="14.5" x14ac:dyDescent="0.35"/>
  <cols>
    <col min="7" max="7" width="15.1796875" customWidth="1"/>
    <col min="9" max="9" width="15.54296875" customWidth="1"/>
    <col min="12" max="12" width="15.1796875" customWidth="1"/>
    <col min="13" max="13" width="13.81640625" customWidth="1"/>
    <col min="16" max="16" width="4.26953125" style="9" customWidth="1"/>
    <col min="18" max="18" width="16.26953125" customWidth="1"/>
  </cols>
  <sheetData>
    <row r="1" spans="1:20" s="469" customFormat="1" x14ac:dyDescent="0.35">
      <c r="G1" s="469" t="s">
        <v>563</v>
      </c>
    </row>
    <row r="2" spans="1:20" ht="87" x14ac:dyDescent="0.35">
      <c r="A2" s="23" t="s">
        <v>353</v>
      </c>
      <c r="B2" s="28" t="s">
        <v>411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336</v>
      </c>
      <c r="M2" s="106" t="s">
        <v>164</v>
      </c>
      <c r="N2" s="106" t="s">
        <v>108</v>
      </c>
      <c r="O2" s="106" t="s">
        <v>107</v>
      </c>
      <c r="P2" s="261" t="s">
        <v>168</v>
      </c>
      <c r="Q2" s="200">
        <f>Paramétrage!D3</f>
        <v>0</v>
      </c>
      <c r="R2" s="201" t="s">
        <v>338</v>
      </c>
      <c r="S2" s="106" t="s">
        <v>347</v>
      </c>
      <c r="T2" s="28" t="s">
        <v>348</v>
      </c>
    </row>
    <row r="3" spans="1:20" x14ac:dyDescent="0.35">
      <c r="A3" s="476" t="str">
        <f>IF(J3&lt;&gt;"",I3,"")</f>
        <v/>
      </c>
      <c r="B3" s="476" t="str">
        <f>IF(J3&lt;&gt;"",1,"")</f>
        <v/>
      </c>
      <c r="C3" s="476" t="str">
        <f>IF(J3&lt;&gt;"",L3,"")</f>
        <v/>
      </c>
      <c r="D3" s="476" t="str">
        <f>IF(J3&lt;&gt;"",R3,"")</f>
        <v/>
      </c>
      <c r="E3" s="476" t="str">
        <f>IF(J3&lt;&gt;"",M3/R3,"")</f>
        <v/>
      </c>
      <c r="F3" s="476" t="str">
        <f>IF(J3&lt;&gt;"",N3/R3,"")</f>
        <v/>
      </c>
      <c r="G3" s="199" t="str">
        <f>IF(Paramétrage!X448&lt;&gt;0,Paramétrage!V448,"")</f>
        <v/>
      </c>
      <c r="H3" s="2" t="str">
        <f>IF(Paramétrage!X448&lt;&gt;0,Paramétrage!W448,"")</f>
        <v/>
      </c>
      <c r="I3" s="2" t="str">
        <f>IF(J3&lt;&gt;"",DATEDIF($Q$2,G3,"d")*1440+H3*60,"")</f>
        <v/>
      </c>
      <c r="J3" s="2" t="str">
        <f>IF(Paramétrage!X448&lt;&gt;0,Paramétrage!X448,"")</f>
        <v/>
      </c>
      <c r="K3" s="2" t="str">
        <f>IF(Paramétrage!Y448&lt;&gt;0,Paramétrage!Y448,"")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IF(Paramétrage!X448&lt;&gt;0,Paramétrage!Z448,"")</f>
        <v/>
      </c>
      <c r="P3" s="9">
        <f>IF(Paramétrage!Q448&lt;&gt;0,I3,0)</f>
        <v>0</v>
      </c>
      <c r="Q3" s="199"/>
      <c r="R3" s="2" t="str">
        <f>IF(J3&lt;&gt;"",ROUNDUP(MIN(S$3,T$3),0),"")</f>
        <v/>
      </c>
      <c r="S3" s="202">
        <f>MIN(Paramétrage!E361,Paramétrage!E368,Paramétrage!E373,Paramétrage!E376)</f>
        <v>896.4</v>
      </c>
      <c r="T3">
        <f>Paramétrage!D$301*(2/24)/(20/2)</f>
        <v>78.703703703703667</v>
      </c>
    </row>
    <row r="4" spans="1:20" x14ac:dyDescent="0.35">
      <c r="A4" s="476" t="str">
        <f t="shared" ref="A4:A29" si="0">IF(J4&lt;&gt;"",I4,"")</f>
        <v/>
      </c>
      <c r="B4" s="476" t="str">
        <f t="shared" ref="B4:B29" si="1">IF(J4&lt;&gt;"",1,"")</f>
        <v/>
      </c>
      <c r="C4" s="476" t="str">
        <f t="shared" ref="C4:C29" si="2">IF(J4&lt;&gt;"",L4,"")</f>
        <v/>
      </c>
      <c r="D4" s="476" t="str">
        <f t="shared" ref="D4:D29" si="3">IF(J4&lt;&gt;"",R4,"")</f>
        <v/>
      </c>
      <c r="E4" s="476" t="str">
        <f t="shared" ref="E4:E29" si="4">IF(J4&lt;&gt;"",M4/R4,"")</f>
        <v/>
      </c>
      <c r="F4" s="476" t="str">
        <f t="shared" ref="F4:F29" si="5">IF(J4&lt;&gt;"",N4/R4,"")</f>
        <v/>
      </c>
      <c r="G4" s="199" t="str">
        <f>IF(Paramétrage!X449&lt;&gt;0,Paramétrage!V449,"")</f>
        <v/>
      </c>
      <c r="H4" s="2" t="str">
        <f>IF(Paramétrage!X449&lt;&gt;0,Paramétrage!W449,"")</f>
        <v/>
      </c>
      <c r="I4" s="2" t="str">
        <f t="shared" ref="I4:I29" si="6">IF(J4&lt;&gt;"",DATEDIF($Q$2,G4,"d")*1440+H4*60,"")</f>
        <v/>
      </c>
      <c r="J4" s="2" t="str">
        <f>IF(Paramétrage!X449&lt;&gt;0,Paramétrage!X449,"")</f>
        <v/>
      </c>
      <c r="K4" s="2" t="str">
        <f>IF(Paramétrage!Y449&lt;&gt;0,Paramétrage!Y449,"")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IF(Paramétrage!X449&lt;&gt;0,Paramétrage!Z449,"")</f>
        <v/>
      </c>
      <c r="P4" s="9">
        <f>IF(Paramétrage!Q449,I4-I3,0)</f>
        <v>0</v>
      </c>
      <c r="Q4" s="2"/>
      <c r="R4" s="2" t="str">
        <f t="shared" ref="R4:R29" si="10">IF(J4&lt;&gt;"",ROUNDUP(MIN(S$3,T$3),0),"")</f>
        <v/>
      </c>
      <c r="S4" s="2"/>
    </row>
    <row r="5" spans="1:20" x14ac:dyDescent="0.35">
      <c r="A5" s="476" t="str">
        <f t="shared" si="0"/>
        <v/>
      </c>
      <c r="B5" s="476" t="str">
        <f t="shared" si="1"/>
        <v/>
      </c>
      <c r="C5" s="476" t="str">
        <f t="shared" si="2"/>
        <v/>
      </c>
      <c r="D5" s="476" t="str">
        <f t="shared" si="3"/>
        <v/>
      </c>
      <c r="E5" s="476" t="str">
        <f t="shared" si="4"/>
        <v/>
      </c>
      <c r="F5" s="476" t="str">
        <f t="shared" si="5"/>
        <v/>
      </c>
      <c r="G5" s="199" t="str">
        <f>IF(Paramétrage!X450&lt;&gt;0,Paramétrage!V450,"")</f>
        <v/>
      </c>
      <c r="H5" s="2" t="str">
        <f>IF(Paramétrage!X450&lt;&gt;0,Paramétrage!W450,"")</f>
        <v/>
      </c>
      <c r="I5" s="2" t="str">
        <f t="shared" si="6"/>
        <v/>
      </c>
      <c r="J5" s="2" t="str">
        <f>IF(Paramétrage!X450&lt;&gt;0,Paramétrage!X450,"")</f>
        <v/>
      </c>
      <c r="K5" s="2" t="str">
        <f>IF(Paramétrage!Y450&lt;&gt;0,Paramétrage!Y450,"")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IF(Paramétrage!X450&lt;&gt;0,Paramétrage!Z450,"")</f>
        <v/>
      </c>
      <c r="P5" s="9">
        <f>IF(Paramétrage!Q450,I5-I4,0)</f>
        <v>0</v>
      </c>
      <c r="Q5" s="2"/>
      <c r="R5" s="2" t="str">
        <f t="shared" si="10"/>
        <v/>
      </c>
      <c r="S5" s="2"/>
    </row>
    <row r="6" spans="1:20" x14ac:dyDescent="0.35">
      <c r="A6" s="476" t="str">
        <f t="shared" si="0"/>
        <v/>
      </c>
      <c r="B6" s="476" t="str">
        <f t="shared" si="1"/>
        <v/>
      </c>
      <c r="C6" s="476" t="str">
        <f t="shared" si="2"/>
        <v/>
      </c>
      <c r="D6" s="476" t="str">
        <f t="shared" si="3"/>
        <v/>
      </c>
      <c r="E6" s="476" t="str">
        <f t="shared" si="4"/>
        <v/>
      </c>
      <c r="F6" s="476" t="str">
        <f t="shared" si="5"/>
        <v/>
      </c>
      <c r="G6" s="199" t="str">
        <f>IF(Paramétrage!X451&lt;&gt;0,Paramétrage!V451,"")</f>
        <v/>
      </c>
      <c r="H6" s="2" t="str">
        <f>IF(Paramétrage!X451&lt;&gt;0,Paramétrage!W451,"")</f>
        <v/>
      </c>
      <c r="I6" s="2" t="str">
        <f t="shared" si="6"/>
        <v/>
      </c>
      <c r="J6" s="2" t="str">
        <f>IF(Paramétrage!X451&lt;&gt;0,Paramétrage!X451,"")</f>
        <v/>
      </c>
      <c r="K6" s="2" t="str">
        <f>IF(Paramétrage!Y451&lt;&gt;0,Paramétrage!Y451,"")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IF(Paramétrage!X451&lt;&gt;0,Paramétrage!Z451,"")</f>
        <v/>
      </c>
      <c r="P6" s="9">
        <f>IF(Paramétrage!Q451,I6-I5,0)</f>
        <v>0</v>
      </c>
      <c r="Q6" s="2"/>
      <c r="R6" s="2" t="str">
        <f t="shared" si="10"/>
        <v/>
      </c>
      <c r="S6" s="2"/>
    </row>
    <row r="7" spans="1:20" x14ac:dyDescent="0.35">
      <c r="A7" s="476" t="str">
        <f t="shared" si="0"/>
        <v/>
      </c>
      <c r="B7" s="476" t="str">
        <f t="shared" si="1"/>
        <v/>
      </c>
      <c r="C7" s="476" t="str">
        <f t="shared" si="2"/>
        <v/>
      </c>
      <c r="D7" s="476" t="str">
        <f t="shared" si="3"/>
        <v/>
      </c>
      <c r="E7" s="476" t="str">
        <f t="shared" si="4"/>
        <v/>
      </c>
      <c r="F7" s="476" t="str">
        <f t="shared" si="5"/>
        <v/>
      </c>
      <c r="G7" s="199" t="str">
        <f>IF(Paramétrage!X452&lt;&gt;0,Paramétrage!V452,"")</f>
        <v/>
      </c>
      <c r="H7" s="2" t="str">
        <f>IF(Paramétrage!X452&lt;&gt;0,Paramétrage!W452,"")</f>
        <v/>
      </c>
      <c r="I7" s="2" t="str">
        <f t="shared" si="6"/>
        <v/>
      </c>
      <c r="J7" s="2" t="str">
        <f>IF(Paramétrage!X452&lt;&gt;0,Paramétrage!X452,"")</f>
        <v/>
      </c>
      <c r="K7" s="2" t="str">
        <f>IF(Paramétrage!Y452&lt;&gt;0,Paramétrage!Y452,"")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IF(Paramétrage!X452&lt;&gt;0,Paramétrage!Z452,"")</f>
        <v/>
      </c>
      <c r="P7" s="9">
        <f>IF(Paramétrage!Q452,I7-I6,0)</f>
        <v>0</v>
      </c>
      <c r="Q7" s="2"/>
      <c r="R7" s="2" t="str">
        <f t="shared" si="10"/>
        <v/>
      </c>
      <c r="S7" s="2"/>
    </row>
    <row r="8" spans="1:20" x14ac:dyDescent="0.35">
      <c r="A8" s="476" t="str">
        <f t="shared" si="0"/>
        <v/>
      </c>
      <c r="B8" s="476" t="str">
        <f t="shared" si="1"/>
        <v/>
      </c>
      <c r="C8" s="476" t="str">
        <f t="shared" si="2"/>
        <v/>
      </c>
      <c r="D8" s="476" t="str">
        <f t="shared" si="3"/>
        <v/>
      </c>
      <c r="E8" s="476" t="str">
        <f t="shared" si="4"/>
        <v/>
      </c>
      <c r="F8" s="476" t="str">
        <f t="shared" si="5"/>
        <v/>
      </c>
      <c r="G8" s="199" t="str">
        <f>IF(Paramétrage!X453&lt;&gt;0,Paramétrage!V453,"")</f>
        <v/>
      </c>
      <c r="H8" s="2" t="str">
        <f>IF(Paramétrage!X453&lt;&gt;0,Paramétrage!W453,"")</f>
        <v/>
      </c>
      <c r="I8" s="2" t="str">
        <f t="shared" si="6"/>
        <v/>
      </c>
      <c r="J8" s="2" t="str">
        <f>IF(Paramétrage!X453&lt;&gt;0,Paramétrage!X453,"")</f>
        <v/>
      </c>
      <c r="K8" s="2" t="str">
        <f>IF(Paramétrage!Y453&lt;&gt;0,Paramétrage!Y453,"")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IF(Paramétrage!X453&lt;&gt;0,Paramétrage!Z453,"")</f>
        <v/>
      </c>
      <c r="P8" s="9">
        <f>IF(Paramétrage!Q453,I8-I7,0)</f>
        <v>0</v>
      </c>
      <c r="Q8" s="2"/>
      <c r="R8" s="2" t="str">
        <f t="shared" si="10"/>
        <v/>
      </c>
      <c r="S8" s="2"/>
    </row>
    <row r="9" spans="1:20" x14ac:dyDescent="0.35">
      <c r="A9" s="476" t="str">
        <f t="shared" si="0"/>
        <v/>
      </c>
      <c r="B9" s="476" t="str">
        <f t="shared" si="1"/>
        <v/>
      </c>
      <c r="C9" s="476" t="str">
        <f t="shared" si="2"/>
        <v/>
      </c>
      <c r="D9" s="476" t="str">
        <f t="shared" si="3"/>
        <v/>
      </c>
      <c r="E9" s="476" t="str">
        <f t="shared" si="4"/>
        <v/>
      </c>
      <c r="F9" s="476" t="str">
        <f t="shared" si="5"/>
        <v/>
      </c>
      <c r="G9" s="199" t="str">
        <f>IF(Paramétrage!X454&lt;&gt;0,Paramétrage!V454,"")</f>
        <v/>
      </c>
      <c r="H9" s="2" t="str">
        <f>IF(Paramétrage!X454&lt;&gt;0,Paramétrage!W454,"")</f>
        <v/>
      </c>
      <c r="I9" s="2" t="str">
        <f t="shared" si="6"/>
        <v/>
      </c>
      <c r="J9" s="2" t="str">
        <f>IF(Paramétrage!X454&lt;&gt;0,Paramétrage!X454,"")</f>
        <v/>
      </c>
      <c r="K9" s="2" t="str">
        <f>IF(Paramétrage!Y454&lt;&gt;0,Paramétrage!Y454,"")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IF(Paramétrage!X454&lt;&gt;0,Paramétrage!Z454,"")</f>
        <v/>
      </c>
      <c r="P9" s="9">
        <f>IF(Paramétrage!Q454,I9-I8,0)</f>
        <v>0</v>
      </c>
      <c r="Q9" s="2"/>
      <c r="R9" s="2" t="str">
        <f t="shared" si="10"/>
        <v/>
      </c>
      <c r="S9" s="2"/>
    </row>
    <row r="10" spans="1:20" x14ac:dyDescent="0.35">
      <c r="A10" s="476" t="str">
        <f t="shared" si="0"/>
        <v/>
      </c>
      <c r="B10" s="476" t="str">
        <f t="shared" si="1"/>
        <v/>
      </c>
      <c r="C10" s="476" t="str">
        <f t="shared" si="2"/>
        <v/>
      </c>
      <c r="D10" s="476" t="str">
        <f t="shared" si="3"/>
        <v/>
      </c>
      <c r="E10" s="476" t="str">
        <f t="shared" si="4"/>
        <v/>
      </c>
      <c r="F10" s="476" t="str">
        <f t="shared" si="5"/>
        <v/>
      </c>
      <c r="G10" s="199" t="str">
        <f>IF(Paramétrage!X455&lt;&gt;0,Paramétrage!V455,"")</f>
        <v/>
      </c>
      <c r="H10" s="2" t="str">
        <f>IF(Paramétrage!X455&lt;&gt;0,Paramétrage!W455,"")</f>
        <v/>
      </c>
      <c r="I10" s="2" t="str">
        <f t="shared" si="6"/>
        <v/>
      </c>
      <c r="J10" s="2" t="str">
        <f>IF(Paramétrage!X455&lt;&gt;0,Paramétrage!X455,"")</f>
        <v/>
      </c>
      <c r="K10" s="2" t="str">
        <f>IF(Paramétrage!Y455&lt;&gt;0,Paramétrage!Y455,"")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IF(Paramétrage!X455&lt;&gt;0,Paramétrage!Z455,"")</f>
        <v/>
      </c>
      <c r="P10" s="9">
        <f>IF(Paramétrage!Q455,I10-I9,0)</f>
        <v>0</v>
      </c>
      <c r="Q10" s="2"/>
      <c r="R10" s="2" t="str">
        <f t="shared" si="10"/>
        <v/>
      </c>
      <c r="S10" s="2"/>
    </row>
    <row r="11" spans="1:20" x14ac:dyDescent="0.35">
      <c r="A11" s="476" t="str">
        <f t="shared" si="0"/>
        <v/>
      </c>
      <c r="B11" s="476" t="str">
        <f t="shared" si="1"/>
        <v/>
      </c>
      <c r="C11" s="476" t="str">
        <f t="shared" si="2"/>
        <v/>
      </c>
      <c r="D11" s="476" t="str">
        <f t="shared" si="3"/>
        <v/>
      </c>
      <c r="E11" s="476" t="str">
        <f t="shared" si="4"/>
        <v/>
      </c>
      <c r="F11" s="476" t="str">
        <f t="shared" si="5"/>
        <v/>
      </c>
      <c r="G11" s="199" t="str">
        <f>IF(Paramétrage!X456&lt;&gt;0,Paramétrage!V456,"")</f>
        <v/>
      </c>
      <c r="H11" s="2" t="str">
        <f>IF(Paramétrage!X456&lt;&gt;0,Paramétrage!W456,"")</f>
        <v/>
      </c>
      <c r="I11" s="2" t="str">
        <f t="shared" si="6"/>
        <v/>
      </c>
      <c r="J11" s="2" t="str">
        <f>IF(Paramétrage!X456&lt;&gt;0,Paramétrage!X456,"")</f>
        <v/>
      </c>
      <c r="K11" s="2" t="str">
        <f>IF(Paramétrage!Y456&lt;&gt;0,Paramétrage!Y456,"")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IF(Paramétrage!X456&lt;&gt;0,Paramétrage!Z456,"")</f>
        <v/>
      </c>
      <c r="P11" s="9">
        <f>IF(Paramétrage!Q456,I11-I10,0)</f>
        <v>0</v>
      </c>
      <c r="Q11" s="2"/>
      <c r="R11" s="2" t="str">
        <f t="shared" si="10"/>
        <v/>
      </c>
      <c r="S11" s="2"/>
    </row>
    <row r="12" spans="1:20" x14ac:dyDescent="0.35">
      <c r="A12" s="476" t="str">
        <f t="shared" si="0"/>
        <v/>
      </c>
      <c r="B12" s="476" t="str">
        <f t="shared" si="1"/>
        <v/>
      </c>
      <c r="C12" s="476" t="str">
        <f t="shared" si="2"/>
        <v/>
      </c>
      <c r="D12" s="476" t="str">
        <f t="shared" si="3"/>
        <v/>
      </c>
      <c r="E12" s="476" t="str">
        <f t="shared" si="4"/>
        <v/>
      </c>
      <c r="F12" s="476" t="str">
        <f t="shared" si="5"/>
        <v/>
      </c>
      <c r="G12" s="199" t="str">
        <f>IF(Paramétrage!X457&lt;&gt;0,Paramétrage!V457,"")</f>
        <v/>
      </c>
      <c r="H12" s="2" t="str">
        <f>IF(Paramétrage!X457&lt;&gt;0,Paramétrage!W457,"")</f>
        <v/>
      </c>
      <c r="I12" s="2" t="str">
        <f t="shared" si="6"/>
        <v/>
      </c>
      <c r="J12" s="2" t="str">
        <f>IF(Paramétrage!X457&lt;&gt;0,Paramétrage!X457,"")</f>
        <v/>
      </c>
      <c r="K12" s="2" t="str">
        <f>IF(Paramétrage!Y457&lt;&gt;0,Paramétrage!Y457,"")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IF(Paramétrage!X457&lt;&gt;0,Paramétrage!Z457,"")</f>
        <v/>
      </c>
      <c r="P12" s="9">
        <f>IF(Paramétrage!Q457,I12-I11,0)</f>
        <v>0</v>
      </c>
      <c r="Q12" s="2"/>
      <c r="R12" s="2" t="str">
        <f t="shared" si="10"/>
        <v/>
      </c>
      <c r="S12" s="2"/>
    </row>
    <row r="13" spans="1:20" x14ac:dyDescent="0.35">
      <c r="A13" s="476" t="str">
        <f t="shared" si="0"/>
        <v/>
      </c>
      <c r="B13" s="476" t="str">
        <f t="shared" si="1"/>
        <v/>
      </c>
      <c r="C13" s="476" t="str">
        <f t="shared" si="2"/>
        <v/>
      </c>
      <c r="D13" s="476" t="str">
        <f t="shared" si="3"/>
        <v/>
      </c>
      <c r="E13" s="476" t="str">
        <f t="shared" si="4"/>
        <v/>
      </c>
      <c r="F13" s="476" t="str">
        <f t="shared" si="5"/>
        <v/>
      </c>
      <c r="G13" s="199" t="str">
        <f>IF(Paramétrage!X458&lt;&gt;0,Paramétrage!V458,"")</f>
        <v/>
      </c>
      <c r="H13" s="2" t="str">
        <f>IF(Paramétrage!X458&lt;&gt;0,Paramétrage!W458,"")</f>
        <v/>
      </c>
      <c r="I13" s="2" t="str">
        <f t="shared" si="6"/>
        <v/>
      </c>
      <c r="J13" s="2" t="str">
        <f>IF(Paramétrage!X458&lt;&gt;0,Paramétrage!X458,"")</f>
        <v/>
      </c>
      <c r="K13" s="2" t="str">
        <f>IF(Paramétrage!Y458&lt;&gt;0,Paramétrage!Y458,"")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IF(Paramétrage!X458&lt;&gt;0,Paramétrage!Z458,"")</f>
        <v/>
      </c>
      <c r="P13" s="9">
        <f>IF(Paramétrage!Q458,I13-I12,0)</f>
        <v>0</v>
      </c>
      <c r="Q13" s="2"/>
      <c r="R13" s="2" t="str">
        <f t="shared" si="10"/>
        <v/>
      </c>
      <c r="S13" s="2"/>
    </row>
    <row r="14" spans="1:20" x14ac:dyDescent="0.35">
      <c r="A14" s="476" t="str">
        <f t="shared" si="0"/>
        <v/>
      </c>
      <c r="B14" s="476" t="str">
        <f t="shared" si="1"/>
        <v/>
      </c>
      <c r="C14" s="476" t="str">
        <f t="shared" si="2"/>
        <v/>
      </c>
      <c r="D14" s="476" t="str">
        <f t="shared" si="3"/>
        <v/>
      </c>
      <c r="E14" s="476" t="str">
        <f t="shared" si="4"/>
        <v/>
      </c>
      <c r="F14" s="476" t="str">
        <f t="shared" si="5"/>
        <v/>
      </c>
      <c r="G14" s="199" t="str">
        <f>IF(Paramétrage!X459&lt;&gt;0,Paramétrage!V459,"")</f>
        <v/>
      </c>
      <c r="H14" s="2" t="str">
        <f>IF(Paramétrage!X459&lt;&gt;0,Paramétrage!W459,"")</f>
        <v/>
      </c>
      <c r="I14" s="2" t="str">
        <f t="shared" si="6"/>
        <v/>
      </c>
      <c r="J14" s="2" t="str">
        <f>IF(Paramétrage!X459&lt;&gt;0,Paramétrage!X459,"")</f>
        <v/>
      </c>
      <c r="K14" s="2" t="str">
        <f>IF(Paramétrage!Y459&lt;&gt;0,Paramétrage!Y459,"")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IF(Paramétrage!X459&lt;&gt;0,Paramétrage!Z459,"")</f>
        <v/>
      </c>
      <c r="P14" s="9">
        <f>IF(Paramétrage!Q459,I14-I13,0)</f>
        <v>0</v>
      </c>
      <c r="Q14" s="2"/>
      <c r="R14" s="2" t="str">
        <f t="shared" si="10"/>
        <v/>
      </c>
      <c r="S14" s="2"/>
    </row>
    <row r="15" spans="1:20" x14ac:dyDescent="0.35">
      <c r="A15" s="476" t="str">
        <f t="shared" si="0"/>
        <v/>
      </c>
      <c r="B15" s="476" t="str">
        <f t="shared" si="1"/>
        <v/>
      </c>
      <c r="C15" s="476" t="str">
        <f t="shared" si="2"/>
        <v/>
      </c>
      <c r="D15" s="476" t="str">
        <f t="shared" si="3"/>
        <v/>
      </c>
      <c r="E15" s="476" t="str">
        <f t="shared" si="4"/>
        <v/>
      </c>
      <c r="F15" s="476" t="str">
        <f t="shared" si="5"/>
        <v/>
      </c>
      <c r="G15" s="199" t="str">
        <f>IF(Paramétrage!X460&lt;&gt;0,Paramétrage!V460,"")</f>
        <v/>
      </c>
      <c r="H15" s="2" t="str">
        <f>IF(Paramétrage!X460&lt;&gt;0,Paramétrage!W460,"")</f>
        <v/>
      </c>
      <c r="I15" s="2" t="str">
        <f t="shared" si="6"/>
        <v/>
      </c>
      <c r="J15" s="2" t="str">
        <f>IF(Paramétrage!X460&lt;&gt;0,Paramétrage!X460,"")</f>
        <v/>
      </c>
      <c r="K15" s="2" t="str">
        <f>IF(Paramétrage!Y460&lt;&gt;0,Paramétrage!Y460,"")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IF(Paramétrage!X460&lt;&gt;0,Paramétrage!Z460,"")</f>
        <v/>
      </c>
      <c r="P15" s="9">
        <f>IF(Paramétrage!Q460,I15-I14,0)</f>
        <v>0</v>
      </c>
      <c r="Q15" s="2"/>
      <c r="R15" s="2" t="str">
        <f t="shared" si="10"/>
        <v/>
      </c>
      <c r="S15" s="2"/>
    </row>
    <row r="16" spans="1:20" x14ac:dyDescent="0.35">
      <c r="A16" s="476" t="str">
        <f t="shared" si="0"/>
        <v/>
      </c>
      <c r="B16" s="476" t="str">
        <f t="shared" si="1"/>
        <v/>
      </c>
      <c r="C16" s="476" t="str">
        <f t="shared" si="2"/>
        <v/>
      </c>
      <c r="D16" s="476" t="str">
        <f t="shared" si="3"/>
        <v/>
      </c>
      <c r="E16" s="476" t="str">
        <f t="shared" si="4"/>
        <v/>
      </c>
      <c r="F16" s="476" t="str">
        <f t="shared" si="5"/>
        <v/>
      </c>
      <c r="G16" s="199" t="str">
        <f>IF(Paramétrage!X461&lt;&gt;0,Paramétrage!V461,"")</f>
        <v/>
      </c>
      <c r="H16" s="2" t="str">
        <f>IF(Paramétrage!X461&lt;&gt;0,Paramétrage!W461,"")</f>
        <v/>
      </c>
      <c r="I16" s="2" t="str">
        <f t="shared" si="6"/>
        <v/>
      </c>
      <c r="J16" s="2" t="str">
        <f>IF(Paramétrage!X461&lt;&gt;0,Paramétrage!X461,"")</f>
        <v/>
      </c>
      <c r="K16" s="2" t="str">
        <f>IF(Paramétrage!Y461&lt;&gt;0,Paramétrage!Y461,"")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IF(Paramétrage!X461&lt;&gt;0,Paramétrage!Z461,"")</f>
        <v/>
      </c>
      <c r="P16" s="9">
        <f>IF(Paramétrage!Q461,I16-I15,0)</f>
        <v>0</v>
      </c>
      <c r="Q16" s="2"/>
      <c r="R16" s="2" t="str">
        <f t="shared" si="10"/>
        <v/>
      </c>
      <c r="S16" s="2"/>
    </row>
    <row r="17" spans="1:20" x14ac:dyDescent="0.35">
      <c r="A17" s="476" t="str">
        <f t="shared" si="0"/>
        <v/>
      </c>
      <c r="B17" s="476" t="str">
        <f t="shared" si="1"/>
        <v/>
      </c>
      <c r="C17" s="476" t="str">
        <f t="shared" si="2"/>
        <v/>
      </c>
      <c r="D17" s="476" t="str">
        <f t="shared" si="3"/>
        <v/>
      </c>
      <c r="E17" s="476" t="str">
        <f t="shared" si="4"/>
        <v/>
      </c>
      <c r="F17" s="476" t="str">
        <f t="shared" si="5"/>
        <v/>
      </c>
      <c r="G17" s="199" t="str">
        <f>IF(Paramétrage!X462&lt;&gt;0,Paramétrage!V462,"")</f>
        <v/>
      </c>
      <c r="H17" s="2" t="str">
        <f>IF(Paramétrage!X462&lt;&gt;0,Paramétrage!W462,"")</f>
        <v/>
      </c>
      <c r="I17" s="2" t="str">
        <f t="shared" si="6"/>
        <v/>
      </c>
      <c r="J17" s="2" t="str">
        <f>IF(Paramétrage!X462&lt;&gt;0,Paramétrage!X462,"")</f>
        <v/>
      </c>
      <c r="K17" s="2" t="str">
        <f>IF(Paramétrage!Y462&lt;&gt;0,Paramétrage!Y462,"")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IF(Paramétrage!X462&lt;&gt;0,Paramétrage!Z462,"")</f>
        <v/>
      </c>
      <c r="P17" s="9">
        <f>IF(Paramétrage!Q462,I17-I16,0)</f>
        <v>0</v>
      </c>
      <c r="Q17" s="2"/>
      <c r="R17" s="2" t="str">
        <f t="shared" si="10"/>
        <v/>
      </c>
      <c r="S17" s="2"/>
    </row>
    <row r="18" spans="1:20" x14ac:dyDescent="0.35">
      <c r="A18" s="476" t="str">
        <f t="shared" si="0"/>
        <v/>
      </c>
      <c r="B18" s="476" t="str">
        <f t="shared" si="1"/>
        <v/>
      </c>
      <c r="C18" s="476" t="str">
        <f t="shared" si="2"/>
        <v/>
      </c>
      <c r="D18" s="476" t="str">
        <f t="shared" si="3"/>
        <v/>
      </c>
      <c r="E18" s="476" t="str">
        <f t="shared" si="4"/>
        <v/>
      </c>
      <c r="F18" s="476" t="str">
        <f t="shared" si="5"/>
        <v/>
      </c>
      <c r="G18" s="199" t="str">
        <f>IF(Paramétrage!X463&lt;&gt;0,Paramétrage!V463,"")</f>
        <v/>
      </c>
      <c r="H18" s="2" t="str">
        <f>IF(Paramétrage!X463&lt;&gt;0,Paramétrage!W463,"")</f>
        <v/>
      </c>
      <c r="I18" s="2" t="str">
        <f t="shared" si="6"/>
        <v/>
      </c>
      <c r="J18" s="2" t="str">
        <f>IF(Paramétrage!X463&lt;&gt;0,Paramétrage!X463,"")</f>
        <v/>
      </c>
      <c r="K18" s="2" t="str">
        <f>IF(Paramétrage!Y463&lt;&gt;0,Paramétrage!Y463,"")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IF(Paramétrage!X463&lt;&gt;0,Paramétrage!Z463,"")</f>
        <v/>
      </c>
      <c r="P18" s="9">
        <f>IF(Paramétrage!Q463,I18-I17,0)</f>
        <v>0</v>
      </c>
      <c r="Q18" s="2"/>
      <c r="R18" s="2" t="str">
        <f t="shared" si="10"/>
        <v/>
      </c>
      <c r="S18" s="2"/>
    </row>
    <row r="19" spans="1:20" x14ac:dyDescent="0.35">
      <c r="A19" s="476" t="str">
        <f t="shared" si="0"/>
        <v/>
      </c>
      <c r="B19" s="476" t="str">
        <f t="shared" si="1"/>
        <v/>
      </c>
      <c r="C19" s="476" t="str">
        <f t="shared" si="2"/>
        <v/>
      </c>
      <c r="D19" s="476" t="str">
        <f t="shared" si="3"/>
        <v/>
      </c>
      <c r="E19" s="476" t="str">
        <f t="shared" si="4"/>
        <v/>
      </c>
      <c r="F19" s="476" t="str">
        <f t="shared" si="5"/>
        <v/>
      </c>
      <c r="G19" s="199" t="str">
        <f>IF(Paramétrage!X464&lt;&gt;0,Paramétrage!V464,"")</f>
        <v/>
      </c>
      <c r="H19" s="2" t="str">
        <f>IF(Paramétrage!X464&lt;&gt;0,Paramétrage!W464,"")</f>
        <v/>
      </c>
      <c r="I19" s="2" t="str">
        <f t="shared" si="6"/>
        <v/>
      </c>
      <c r="J19" s="2" t="str">
        <f>IF(Paramétrage!X464&lt;&gt;0,Paramétrage!X464,"")</f>
        <v/>
      </c>
      <c r="K19" s="2" t="str">
        <f>IF(Paramétrage!Y464&lt;&gt;0,Paramétrage!Y464,"")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IF(Paramétrage!X464&lt;&gt;0,Paramétrage!Z464,"")</f>
        <v/>
      </c>
      <c r="P19" s="9">
        <f>IF(Paramétrage!Q464,I19-I18,0)</f>
        <v>0</v>
      </c>
      <c r="Q19" s="2"/>
      <c r="R19" s="2" t="str">
        <f t="shared" si="10"/>
        <v/>
      </c>
      <c r="S19" s="2"/>
    </row>
    <row r="20" spans="1:20" x14ac:dyDescent="0.35">
      <c r="A20" s="476" t="str">
        <f t="shared" si="0"/>
        <v/>
      </c>
      <c r="B20" s="476" t="str">
        <f t="shared" si="1"/>
        <v/>
      </c>
      <c r="C20" s="476" t="str">
        <f t="shared" si="2"/>
        <v/>
      </c>
      <c r="D20" s="476" t="str">
        <f t="shared" si="3"/>
        <v/>
      </c>
      <c r="E20" s="476" t="str">
        <f t="shared" si="4"/>
        <v/>
      </c>
      <c r="F20" s="476" t="str">
        <f t="shared" si="5"/>
        <v/>
      </c>
      <c r="G20" s="199" t="str">
        <f>IF(Paramétrage!X465&lt;&gt;0,Paramétrage!V465,"")</f>
        <v/>
      </c>
      <c r="H20" s="2" t="str">
        <f>IF(Paramétrage!X465&lt;&gt;0,Paramétrage!W465,"")</f>
        <v/>
      </c>
      <c r="I20" s="2" t="str">
        <f t="shared" si="6"/>
        <v/>
      </c>
      <c r="J20" s="2" t="str">
        <f>IF(Paramétrage!X465&lt;&gt;0,Paramétrage!X465,"")</f>
        <v/>
      </c>
      <c r="K20" s="2" t="str">
        <f>IF(Paramétrage!Y465&lt;&gt;0,Paramétrage!Y465,"")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IF(Paramétrage!X465&lt;&gt;0,Paramétrage!Z465,"")</f>
        <v/>
      </c>
      <c r="P20" s="9">
        <f>IF(Paramétrage!Q465,I20-I19,0)</f>
        <v>0</v>
      </c>
      <c r="Q20" s="2"/>
      <c r="R20" s="2" t="str">
        <f t="shared" si="10"/>
        <v/>
      </c>
      <c r="S20" s="2"/>
    </row>
    <row r="21" spans="1:20" x14ac:dyDescent="0.35">
      <c r="A21" s="476" t="str">
        <f t="shared" si="0"/>
        <v/>
      </c>
      <c r="B21" s="476" t="str">
        <f t="shared" si="1"/>
        <v/>
      </c>
      <c r="C21" s="476" t="str">
        <f t="shared" si="2"/>
        <v/>
      </c>
      <c r="D21" s="476" t="str">
        <f t="shared" si="3"/>
        <v/>
      </c>
      <c r="E21" s="476" t="str">
        <f t="shared" si="4"/>
        <v/>
      </c>
      <c r="F21" s="476" t="str">
        <f t="shared" si="5"/>
        <v/>
      </c>
      <c r="G21" s="199" t="str">
        <f>IF(Paramétrage!X466&lt;&gt;0,Paramétrage!V466,"")</f>
        <v/>
      </c>
      <c r="H21" s="2" t="str">
        <f>IF(Paramétrage!X466&lt;&gt;0,Paramétrage!W466,"")</f>
        <v/>
      </c>
      <c r="I21" s="2" t="str">
        <f t="shared" si="6"/>
        <v/>
      </c>
      <c r="J21" s="2" t="str">
        <f>IF(Paramétrage!X466&lt;&gt;0,Paramétrage!X466,"")</f>
        <v/>
      </c>
      <c r="K21" s="2" t="str">
        <f>IF(Paramétrage!Y466&lt;&gt;0,Paramétrage!Y466,"")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IF(Paramétrage!X466&lt;&gt;0,Paramétrage!Z466,"")</f>
        <v/>
      </c>
      <c r="P21" s="9">
        <f>IF(Paramétrage!Q466,I21-I20,0)</f>
        <v>0</v>
      </c>
      <c r="Q21" s="2"/>
      <c r="R21" s="2" t="str">
        <f t="shared" si="10"/>
        <v/>
      </c>
      <c r="S21" s="2"/>
    </row>
    <row r="22" spans="1:20" x14ac:dyDescent="0.35">
      <c r="A22" s="476" t="str">
        <f t="shared" si="0"/>
        <v/>
      </c>
      <c r="B22" s="476" t="str">
        <f t="shared" si="1"/>
        <v/>
      </c>
      <c r="C22" s="476" t="str">
        <f t="shared" si="2"/>
        <v/>
      </c>
      <c r="D22" s="476" t="str">
        <f t="shared" si="3"/>
        <v/>
      </c>
      <c r="E22" s="476" t="str">
        <f t="shared" si="4"/>
        <v/>
      </c>
      <c r="F22" s="476" t="str">
        <f t="shared" si="5"/>
        <v/>
      </c>
      <c r="G22" s="199" t="str">
        <f>IF(Paramétrage!X467&lt;&gt;0,Paramétrage!V467,"")</f>
        <v/>
      </c>
      <c r="H22" s="2" t="str">
        <f>IF(Paramétrage!X467&lt;&gt;0,Paramétrage!W467,"")</f>
        <v/>
      </c>
      <c r="I22" s="2" t="str">
        <f t="shared" si="6"/>
        <v/>
      </c>
      <c r="J22" s="2" t="str">
        <f>IF(Paramétrage!X467&lt;&gt;0,Paramétrage!X467,"")</f>
        <v/>
      </c>
      <c r="K22" s="2" t="str">
        <f>IF(Paramétrage!Y467&lt;&gt;0,Paramétrage!Y467,"")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IF(Paramétrage!X467&lt;&gt;0,Paramétrage!Z467,"")</f>
        <v/>
      </c>
      <c r="P22" s="9">
        <f>IF(Paramétrage!Q467,I22-I21,0)</f>
        <v>0</v>
      </c>
      <c r="Q22" s="2"/>
      <c r="R22" s="2" t="str">
        <f t="shared" si="10"/>
        <v/>
      </c>
      <c r="S22" s="2"/>
    </row>
    <row r="23" spans="1:20" x14ac:dyDescent="0.35">
      <c r="A23" s="476" t="str">
        <f t="shared" si="0"/>
        <v/>
      </c>
      <c r="B23" s="476" t="str">
        <f t="shared" si="1"/>
        <v/>
      </c>
      <c r="C23" s="476" t="str">
        <f t="shared" si="2"/>
        <v/>
      </c>
      <c r="D23" s="476" t="str">
        <f t="shared" si="3"/>
        <v/>
      </c>
      <c r="E23" s="476" t="str">
        <f t="shared" si="4"/>
        <v/>
      </c>
      <c r="F23" s="476" t="str">
        <f t="shared" si="5"/>
        <v/>
      </c>
      <c r="G23" s="199" t="str">
        <f>IF(Paramétrage!X468&lt;&gt;0,Paramétrage!V468,"")</f>
        <v/>
      </c>
      <c r="H23" s="2" t="str">
        <f>IF(Paramétrage!X468&lt;&gt;0,Paramétrage!W468,"")</f>
        <v/>
      </c>
      <c r="I23" s="2" t="str">
        <f t="shared" si="6"/>
        <v/>
      </c>
      <c r="J23" s="2" t="str">
        <f>IF(Paramétrage!X468&lt;&gt;0,Paramétrage!X468,"")</f>
        <v/>
      </c>
      <c r="K23" s="2" t="str">
        <f>IF(Paramétrage!Y468&lt;&gt;0,Paramétrage!Y468,"")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IF(Paramétrage!X468&lt;&gt;0,Paramétrage!Z468,"")</f>
        <v/>
      </c>
      <c r="P23" s="9">
        <f>IF(Paramétrage!Q468,I23-I22,0)</f>
        <v>0</v>
      </c>
      <c r="Q23" s="2"/>
      <c r="R23" s="2" t="str">
        <f t="shared" si="10"/>
        <v/>
      </c>
      <c r="S23" s="2"/>
    </row>
    <row r="24" spans="1:20" x14ac:dyDescent="0.35">
      <c r="A24" s="476" t="str">
        <f t="shared" si="0"/>
        <v/>
      </c>
      <c r="B24" s="476" t="str">
        <f t="shared" si="1"/>
        <v/>
      </c>
      <c r="C24" s="476" t="str">
        <f t="shared" si="2"/>
        <v/>
      </c>
      <c r="D24" s="476" t="str">
        <f t="shared" si="3"/>
        <v/>
      </c>
      <c r="E24" s="476" t="str">
        <f t="shared" si="4"/>
        <v/>
      </c>
      <c r="F24" s="476" t="str">
        <f t="shared" si="5"/>
        <v/>
      </c>
      <c r="G24" s="199" t="str">
        <f>IF(Paramétrage!X469&lt;&gt;0,Paramétrage!V469,"")</f>
        <v/>
      </c>
      <c r="H24" s="2" t="str">
        <f>IF(Paramétrage!X469&lt;&gt;0,Paramétrage!W469,"")</f>
        <v/>
      </c>
      <c r="I24" s="2" t="str">
        <f t="shared" si="6"/>
        <v/>
      </c>
      <c r="J24" s="2" t="str">
        <f>IF(Paramétrage!X469&lt;&gt;0,Paramétrage!X469,"")</f>
        <v/>
      </c>
      <c r="K24" s="2" t="str">
        <f>IF(Paramétrage!Y469&lt;&gt;0,Paramétrage!Y469,"")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IF(Paramétrage!X469&lt;&gt;0,Paramétrage!Z469,"")</f>
        <v/>
      </c>
      <c r="P24" s="9">
        <f>IF(Paramétrage!Q469,I24-I23,0)</f>
        <v>0</v>
      </c>
      <c r="Q24" s="2"/>
      <c r="R24" s="2" t="str">
        <f t="shared" si="10"/>
        <v/>
      </c>
      <c r="S24" s="2"/>
    </row>
    <row r="25" spans="1:20" x14ac:dyDescent="0.35">
      <c r="A25" s="476" t="str">
        <f t="shared" si="0"/>
        <v/>
      </c>
      <c r="B25" s="476" t="str">
        <f t="shared" si="1"/>
        <v/>
      </c>
      <c r="C25" s="476" t="str">
        <f t="shared" si="2"/>
        <v/>
      </c>
      <c r="D25" s="476" t="str">
        <f t="shared" si="3"/>
        <v/>
      </c>
      <c r="E25" s="476" t="str">
        <f t="shared" si="4"/>
        <v/>
      </c>
      <c r="F25" s="476" t="str">
        <f t="shared" si="5"/>
        <v/>
      </c>
      <c r="G25" s="199" t="str">
        <f>IF(Paramétrage!X470&lt;&gt;0,Paramétrage!V470,"")</f>
        <v/>
      </c>
      <c r="H25" s="2" t="str">
        <f>IF(Paramétrage!X470&lt;&gt;0,Paramétrage!W470,"")</f>
        <v/>
      </c>
      <c r="I25" s="2" t="str">
        <f t="shared" si="6"/>
        <v/>
      </c>
      <c r="J25" s="2" t="str">
        <f>IF(Paramétrage!X470&lt;&gt;0,Paramétrage!X470,"")</f>
        <v/>
      </c>
      <c r="K25" s="2" t="str">
        <f>IF(Paramétrage!Y470&lt;&gt;0,Paramétrage!Y470,"")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IF(Paramétrage!X470&lt;&gt;0,Paramétrage!Z470,"")</f>
        <v/>
      </c>
      <c r="P25" s="9">
        <f>IF(Paramétrage!Q470,I25-I24,0)</f>
        <v>0</v>
      </c>
      <c r="Q25" s="2"/>
      <c r="R25" s="2" t="str">
        <f t="shared" si="10"/>
        <v/>
      </c>
      <c r="S25" s="2"/>
    </row>
    <row r="26" spans="1:20" x14ac:dyDescent="0.35">
      <c r="A26" s="476" t="str">
        <f t="shared" si="0"/>
        <v/>
      </c>
      <c r="B26" s="476" t="str">
        <f t="shared" si="1"/>
        <v/>
      </c>
      <c r="C26" s="476" t="str">
        <f t="shared" si="2"/>
        <v/>
      </c>
      <c r="D26" s="476" t="str">
        <f t="shared" si="3"/>
        <v/>
      </c>
      <c r="E26" s="476" t="str">
        <f t="shared" si="4"/>
        <v/>
      </c>
      <c r="F26" s="476" t="str">
        <f t="shared" si="5"/>
        <v/>
      </c>
      <c r="G26" s="199" t="str">
        <f>IF(Paramétrage!X471&lt;&gt;0,Paramétrage!V471,"")</f>
        <v/>
      </c>
      <c r="H26" s="2" t="str">
        <f>IF(Paramétrage!X471&lt;&gt;0,Paramétrage!W471,"")</f>
        <v/>
      </c>
      <c r="I26" s="2" t="str">
        <f t="shared" si="6"/>
        <v/>
      </c>
      <c r="J26" s="2" t="str">
        <f>IF(Paramétrage!X471&lt;&gt;0,Paramétrage!X471,"")</f>
        <v/>
      </c>
      <c r="K26" s="2" t="str">
        <f>IF(Paramétrage!Y471&lt;&gt;0,Paramétrage!Y471,"")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IF(Paramétrage!X471&lt;&gt;0,Paramétrage!Z471,"")</f>
        <v/>
      </c>
      <c r="P26" s="9">
        <f>IF(Paramétrage!Q471,I26-I25,0)</f>
        <v>0</v>
      </c>
      <c r="Q26" s="2"/>
      <c r="R26" s="2" t="str">
        <f t="shared" si="10"/>
        <v/>
      </c>
      <c r="S26" s="2"/>
    </row>
    <row r="27" spans="1:20" x14ac:dyDescent="0.35">
      <c r="A27" s="476" t="str">
        <f t="shared" si="0"/>
        <v/>
      </c>
      <c r="B27" s="476" t="str">
        <f t="shared" si="1"/>
        <v/>
      </c>
      <c r="C27" s="476" t="str">
        <f t="shared" si="2"/>
        <v/>
      </c>
      <c r="D27" s="476" t="str">
        <f t="shared" si="3"/>
        <v/>
      </c>
      <c r="E27" s="476" t="str">
        <f t="shared" si="4"/>
        <v/>
      </c>
      <c r="F27" s="476" t="str">
        <f t="shared" si="5"/>
        <v/>
      </c>
      <c r="G27" s="199" t="str">
        <f>IF(Paramétrage!X472&lt;&gt;0,Paramétrage!V472,"")</f>
        <v/>
      </c>
      <c r="H27" s="2" t="str">
        <f>IF(Paramétrage!X472&lt;&gt;0,Paramétrage!W472,"")</f>
        <v/>
      </c>
      <c r="I27" s="2" t="str">
        <f t="shared" si="6"/>
        <v/>
      </c>
      <c r="J27" s="2" t="str">
        <f>IF(Paramétrage!X472&lt;&gt;0,Paramétrage!X472,"")</f>
        <v/>
      </c>
      <c r="K27" s="2" t="str">
        <f>IF(Paramétrage!Y472&lt;&gt;0,Paramétrage!Y472,"")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IF(Paramétrage!X472&lt;&gt;0,Paramétrage!Z472,"")</f>
        <v/>
      </c>
      <c r="P27" s="9">
        <f>IF(Paramétrage!Q472,I27-I26,0)</f>
        <v>0</v>
      </c>
      <c r="Q27" s="2"/>
      <c r="R27" s="2" t="str">
        <f t="shared" si="10"/>
        <v/>
      </c>
      <c r="S27" s="2"/>
    </row>
    <row r="28" spans="1:20" x14ac:dyDescent="0.35">
      <c r="A28" s="476" t="str">
        <f t="shared" si="0"/>
        <v/>
      </c>
      <c r="B28" s="476" t="str">
        <f t="shared" si="1"/>
        <v/>
      </c>
      <c r="C28" s="476" t="str">
        <f t="shared" si="2"/>
        <v/>
      </c>
      <c r="D28" s="476" t="str">
        <f t="shared" si="3"/>
        <v/>
      </c>
      <c r="E28" s="476" t="str">
        <f t="shared" si="4"/>
        <v/>
      </c>
      <c r="F28" s="476" t="str">
        <f t="shared" si="5"/>
        <v/>
      </c>
      <c r="G28" s="199" t="str">
        <f>IF(Paramétrage!X473&lt;&gt;0,Paramétrage!V473,"")</f>
        <v/>
      </c>
      <c r="H28" s="2" t="str">
        <f>IF(Paramétrage!X473&lt;&gt;0,Paramétrage!W473,"")</f>
        <v/>
      </c>
      <c r="I28" s="2" t="str">
        <f t="shared" si="6"/>
        <v/>
      </c>
      <c r="J28" s="2" t="str">
        <f>IF(Paramétrage!X473&lt;&gt;0,Paramétrage!X473,"")</f>
        <v/>
      </c>
      <c r="K28" s="2" t="str">
        <f>IF(Paramétrage!Y473&lt;&gt;0,Paramétrage!Y473,"")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IF(Paramétrage!X473&lt;&gt;0,Paramétrage!Z473,"")</f>
        <v/>
      </c>
      <c r="P28" s="9">
        <f>IF(Paramétrage!Q473,I28-I27,0)</f>
        <v>0</v>
      </c>
      <c r="Q28" s="2"/>
      <c r="R28" s="2" t="str">
        <f t="shared" si="10"/>
        <v/>
      </c>
      <c r="S28" s="2"/>
    </row>
    <row r="29" spans="1:20" x14ac:dyDescent="0.35">
      <c r="A29" s="476" t="str">
        <f t="shared" si="0"/>
        <v/>
      </c>
      <c r="B29" s="476" t="str">
        <f t="shared" si="1"/>
        <v/>
      </c>
      <c r="C29" s="476" t="str">
        <f t="shared" si="2"/>
        <v/>
      </c>
      <c r="D29" s="476" t="str">
        <f t="shared" si="3"/>
        <v/>
      </c>
      <c r="E29" s="476" t="str">
        <f t="shared" si="4"/>
        <v/>
      </c>
      <c r="F29" s="476" t="str">
        <f t="shared" si="5"/>
        <v/>
      </c>
      <c r="G29" s="199" t="str">
        <f>IF(Paramétrage!X474&lt;&gt;0,Paramétrage!V474,"")</f>
        <v/>
      </c>
      <c r="H29" s="2" t="str">
        <f>IF(Paramétrage!X474&lt;&gt;0,Paramétrage!W474,"")</f>
        <v/>
      </c>
      <c r="I29" s="2" t="str">
        <f t="shared" si="6"/>
        <v/>
      </c>
      <c r="J29" s="2" t="str">
        <f>IF(Paramétrage!X474&lt;&gt;0,Paramétrage!X474,"")</f>
        <v/>
      </c>
      <c r="K29" s="2" t="str">
        <f>IF(Paramétrage!Y474&lt;&gt;0,Paramétrage!Y474,"")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IF(Paramétrage!X474&lt;&gt;0,Paramétrage!Z474,"")</f>
        <v/>
      </c>
      <c r="P29" s="9">
        <f>IF(Paramétrage!Q474,I29-I28,0)</f>
        <v>0</v>
      </c>
      <c r="Q29" s="2"/>
      <c r="R29" s="2" t="str">
        <f t="shared" si="10"/>
        <v/>
      </c>
      <c r="S29" s="2"/>
    </row>
    <row r="30" spans="1:20" s="469" customFormat="1" x14ac:dyDescent="0.35">
      <c r="G30" s="475" t="s">
        <v>595</v>
      </c>
      <c r="P30" s="469">
        <f>IF(Paramétrage!Q478,#REF!-#REF!,0)</f>
        <v>0</v>
      </c>
      <c r="R30" s="469" t="e">
        <f>IF(#REF!&lt;&gt;"",ROUNDUP(MIN(S$3,T$3),0),"")</f>
        <v>#REF!</v>
      </c>
    </row>
    <row r="31" spans="1:20" ht="87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167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9">
        <f>IF(Paramétrage!Q479,#REF!-#REF!,0)</f>
        <v>0</v>
      </c>
      <c r="Q31" s="200">
        <f>Paramétrage!D3</f>
        <v>0</v>
      </c>
      <c r="R31" s="201" t="s">
        <v>338</v>
      </c>
      <c r="S31" s="106" t="s">
        <v>347</v>
      </c>
      <c r="T31" s="28" t="s">
        <v>348</v>
      </c>
    </row>
    <row r="32" spans="1:20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IF(Paramétrage!AS448&lt;&gt;0,Paramétrage!AQ448,"")</f>
        <v/>
      </c>
      <c r="H32" s="2" t="str">
        <f>IF(Paramétrage!AS448&lt;&gt;0,Paramétrage!AR448,"")</f>
        <v/>
      </c>
      <c r="I32" s="2" t="str">
        <f>IF(J32&lt;&gt;"",DATEDIF($Q$2,G32,"d")*1440+H32*60,"")</f>
        <v/>
      </c>
      <c r="J32" s="2" t="str">
        <f>IF(Paramétrage!AS448&lt;&gt;0,Paramétrage!AS448,"")</f>
        <v/>
      </c>
      <c r="K32" s="2" t="str">
        <f>IF(Paramétrage!AT448&lt;&gt;0,Paramétrage!AT448,"")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IF(Paramétrage!AS448&lt;&gt;0,Paramétrage!AU448,"")</f>
        <v/>
      </c>
      <c r="P32" s="9">
        <f>IF(Paramétrage!Q480,#REF!-#REF!,0)</f>
        <v>0</v>
      </c>
      <c r="Q32" s="199"/>
      <c r="R32" s="2" t="str">
        <f>IF(J32&lt;&gt;"",ROUNDUP(MIN(S$3,T$3),0),"")</f>
        <v/>
      </c>
      <c r="S32" s="202">
        <f>MIN(Paramétrage!E390,Paramétrage!E397,Paramétrage!E402,Paramétrage!E405)</f>
        <v>15000</v>
      </c>
      <c r="T32">
        <f>Paramétrage!D$301*(2/24)/(20/2)</f>
        <v>78.703703703703667</v>
      </c>
    </row>
    <row r="33" spans="1:20" x14ac:dyDescent="0.35">
      <c r="A33" s="470" t="str">
        <f t="shared" ref="A33:A59" si="11">IF(J33&lt;&gt;"",I33,"")</f>
        <v/>
      </c>
      <c r="B33" s="470" t="str">
        <f t="shared" ref="B33:B59" si="12">IF(J33&lt;&gt;"",1,"")</f>
        <v/>
      </c>
      <c r="C33" s="470" t="str">
        <f t="shared" ref="C33:C59" si="13">IF(J33&lt;&gt;"",L33,"")</f>
        <v/>
      </c>
      <c r="D33" s="470" t="str">
        <f t="shared" ref="D33:D59" si="14">IF(J33&lt;&gt;"",L33,"")</f>
        <v/>
      </c>
      <c r="E33" s="470" t="str">
        <f t="shared" ref="E33:E59" si="15">IF(J33&lt;&gt;"",M33,"")</f>
        <v/>
      </c>
      <c r="F33" s="470" t="str">
        <f t="shared" ref="F33:F59" si="16">IF(J33&lt;&gt;"",N33,"")</f>
        <v/>
      </c>
      <c r="G33" s="199" t="str">
        <f>IF(Paramétrage!AS449&lt;&gt;0,Paramétrage!AQ449,"")</f>
        <v/>
      </c>
      <c r="H33" s="2" t="str">
        <f>IF(Paramétrage!AS449&lt;&gt;0,Paramétrage!AR449,"")</f>
        <v/>
      </c>
      <c r="I33" s="2" t="str">
        <f t="shared" ref="I33:I59" si="17">IF(J33&lt;&gt;"",DATEDIF($Q$2,G33,"d")*1440+H33*60,"")</f>
        <v/>
      </c>
      <c r="J33" s="2" t="str">
        <f>IF(Paramétrage!AS449&lt;&gt;0,Paramétrage!AS449,"")</f>
        <v/>
      </c>
      <c r="K33" s="2" t="str">
        <f>IF(Paramétrage!AT449&lt;&gt;0,Paramétrage!AT449,"")</f>
        <v/>
      </c>
      <c r="L33" s="2" t="str">
        <f t="shared" ref="L33:L59" si="18">IF(J33&lt;&gt;"",ROUNDUP(J33/K33,0),"")</f>
        <v/>
      </c>
      <c r="M33" s="2" t="str">
        <f t="shared" ref="M33:M59" si="19">IF(J33&lt;&gt;"",J33/L33,"")</f>
        <v/>
      </c>
      <c r="N33" s="2" t="str">
        <f t="shared" ref="N33:N59" si="20">IF(J33&lt;&gt;"",M33/O33,"")</f>
        <v/>
      </c>
      <c r="O33" s="2" t="str">
        <f>IF(Paramétrage!AS449&lt;&gt;0,Paramétrage!AU449,"")</f>
        <v/>
      </c>
      <c r="P33" s="9">
        <f>IF(Paramétrage!Q481,#REF!-#REF!,0)</f>
        <v>0</v>
      </c>
      <c r="Q33" s="199"/>
      <c r="R33" s="2" t="str">
        <f t="shared" ref="R33:R59" si="21">IF(J33&lt;&gt;"",ROUNDUP(MIN(S$3,T$3),0),"")</f>
        <v/>
      </c>
      <c r="S33" s="202">
        <f>MIN(Paramétrage!E391,Paramétrage!E398,Paramétrage!E403,Paramétrage!E406)</f>
        <v>15000</v>
      </c>
      <c r="T33">
        <f>Paramétrage!D$301*(2/24)/(20/2)</f>
        <v>78.703703703703667</v>
      </c>
    </row>
    <row r="34" spans="1:20" x14ac:dyDescent="0.35">
      <c r="A34" s="470" t="str">
        <f t="shared" si="11"/>
        <v/>
      </c>
      <c r="B34" s="470" t="str">
        <f t="shared" si="12"/>
        <v/>
      </c>
      <c r="C34" s="470" t="str">
        <f t="shared" si="13"/>
        <v/>
      </c>
      <c r="D34" s="470" t="str">
        <f t="shared" si="14"/>
        <v/>
      </c>
      <c r="E34" s="470" t="str">
        <f t="shared" si="15"/>
        <v/>
      </c>
      <c r="F34" s="470" t="str">
        <f t="shared" si="16"/>
        <v/>
      </c>
      <c r="G34" s="199" t="str">
        <f>IF(Paramétrage!AS450&lt;&gt;0,Paramétrage!AQ450,"")</f>
        <v/>
      </c>
      <c r="H34" s="2" t="str">
        <f>IF(Paramétrage!AS450&lt;&gt;0,Paramétrage!AR450,"")</f>
        <v/>
      </c>
      <c r="I34" s="2" t="str">
        <f t="shared" si="17"/>
        <v/>
      </c>
      <c r="J34" s="2" t="str">
        <f>IF(Paramétrage!AS450&lt;&gt;0,Paramétrage!AS450,"")</f>
        <v/>
      </c>
      <c r="K34" s="2" t="str">
        <f>IF(Paramétrage!AT450&lt;&gt;0,Paramétrage!AT450,"")</f>
        <v/>
      </c>
      <c r="L34" s="2" t="str">
        <f t="shared" si="18"/>
        <v/>
      </c>
      <c r="M34" s="2" t="str">
        <f t="shared" si="19"/>
        <v/>
      </c>
      <c r="N34" s="2" t="str">
        <f t="shared" si="20"/>
        <v/>
      </c>
      <c r="O34" s="2" t="str">
        <f>IF(Paramétrage!AS450&lt;&gt;0,Paramétrage!AU450,"")</f>
        <v/>
      </c>
      <c r="P34" s="9">
        <f>IF(Paramétrage!Q482,#REF!-#REF!,0)</f>
        <v>0</v>
      </c>
      <c r="Q34" s="199"/>
      <c r="R34" s="2" t="str">
        <f t="shared" si="21"/>
        <v/>
      </c>
      <c r="S34" s="202">
        <f>MIN(Paramétrage!E392,Paramétrage!E399,Paramétrage!E404,Paramétrage!E407)</f>
        <v>20000</v>
      </c>
      <c r="T34">
        <f>Paramétrage!D$301*(2/24)/(20/2)</f>
        <v>78.703703703703667</v>
      </c>
    </row>
    <row r="35" spans="1:20" x14ac:dyDescent="0.35">
      <c r="A35" s="470" t="str">
        <f t="shared" si="11"/>
        <v/>
      </c>
      <c r="B35" s="470" t="str">
        <f t="shared" si="12"/>
        <v/>
      </c>
      <c r="C35" s="470" t="str">
        <f t="shared" si="13"/>
        <v/>
      </c>
      <c r="D35" s="470" t="str">
        <f t="shared" si="14"/>
        <v/>
      </c>
      <c r="E35" s="470" t="str">
        <f t="shared" si="15"/>
        <v/>
      </c>
      <c r="F35" s="470" t="str">
        <f t="shared" si="16"/>
        <v/>
      </c>
      <c r="G35" s="199" t="str">
        <f>IF(Paramétrage!AS451&lt;&gt;0,Paramétrage!AQ451,"")</f>
        <v/>
      </c>
      <c r="H35" s="2" t="str">
        <f>IF(Paramétrage!AS451&lt;&gt;0,Paramétrage!AR451,"")</f>
        <v/>
      </c>
      <c r="I35" s="2" t="str">
        <f t="shared" si="17"/>
        <v/>
      </c>
      <c r="J35" s="2" t="str">
        <f>IF(Paramétrage!AS451&lt;&gt;0,Paramétrage!AS451,"")</f>
        <v/>
      </c>
      <c r="K35" s="2" t="str">
        <f>IF(Paramétrage!AT451&lt;&gt;0,Paramétrage!AT451,"")</f>
        <v/>
      </c>
      <c r="L35" s="2" t="str">
        <f t="shared" si="18"/>
        <v/>
      </c>
      <c r="M35" s="2" t="str">
        <f t="shared" si="19"/>
        <v/>
      </c>
      <c r="N35" s="2" t="str">
        <f t="shared" si="20"/>
        <v/>
      </c>
      <c r="O35" s="2" t="str">
        <f>IF(Paramétrage!AS451&lt;&gt;0,Paramétrage!AU451,"")</f>
        <v/>
      </c>
      <c r="P35" s="9">
        <f>IF(Paramétrage!Q483,#REF!-#REF!,0)</f>
        <v>0</v>
      </c>
      <c r="Q35" s="199"/>
      <c r="R35" s="2" t="str">
        <f t="shared" si="21"/>
        <v/>
      </c>
      <c r="S35" s="202">
        <f>MIN(Paramétrage!E393,Paramétrage!E400,Paramétrage!E405,Paramétrage!E408)</f>
        <v>15000</v>
      </c>
      <c r="T35">
        <f>Paramétrage!D$301*(2/24)/(20/2)</f>
        <v>78.703703703703667</v>
      </c>
    </row>
    <row r="36" spans="1:20" x14ac:dyDescent="0.35">
      <c r="A36" s="470" t="str">
        <f t="shared" si="11"/>
        <v/>
      </c>
      <c r="B36" s="470" t="str">
        <f t="shared" si="12"/>
        <v/>
      </c>
      <c r="C36" s="470" t="str">
        <f t="shared" si="13"/>
        <v/>
      </c>
      <c r="D36" s="470" t="str">
        <f t="shared" si="14"/>
        <v/>
      </c>
      <c r="E36" s="470" t="str">
        <f t="shared" si="15"/>
        <v/>
      </c>
      <c r="F36" s="470" t="str">
        <f t="shared" si="16"/>
        <v/>
      </c>
      <c r="G36" s="199" t="str">
        <f>IF(Paramétrage!AS452&lt;&gt;0,Paramétrage!AQ452,"")</f>
        <v/>
      </c>
      <c r="H36" s="2" t="str">
        <f>IF(Paramétrage!AS452&lt;&gt;0,Paramétrage!AR452,"")</f>
        <v/>
      </c>
      <c r="I36" s="2" t="str">
        <f t="shared" si="17"/>
        <v/>
      </c>
      <c r="J36" s="2" t="str">
        <f>IF(Paramétrage!AS452&lt;&gt;0,Paramétrage!AS452,"")</f>
        <v/>
      </c>
      <c r="K36" s="2" t="str">
        <f>IF(Paramétrage!AT452&lt;&gt;0,Paramétrage!AT452,"")</f>
        <v/>
      </c>
      <c r="L36" s="2" t="str">
        <f t="shared" si="18"/>
        <v/>
      </c>
      <c r="M36" s="2" t="str">
        <f t="shared" si="19"/>
        <v/>
      </c>
      <c r="N36" s="2" t="str">
        <f t="shared" si="20"/>
        <v/>
      </c>
      <c r="O36" s="2" t="str">
        <f>IF(Paramétrage!AS452&lt;&gt;0,Paramétrage!AU452,"")</f>
        <v/>
      </c>
      <c r="P36" s="9">
        <f>IF(Paramétrage!Q484,#REF!-#REF!,0)</f>
        <v>0</v>
      </c>
      <c r="Q36" s="199"/>
      <c r="R36" s="2" t="str">
        <f t="shared" si="21"/>
        <v/>
      </c>
      <c r="S36" s="202">
        <f>MIN(Paramétrage!E394,Paramétrage!E401,Paramétrage!E406,Paramétrage!E409)</f>
        <v>20000</v>
      </c>
      <c r="T36">
        <f>Paramétrage!D$301*(2/24)/(20/2)</f>
        <v>78.703703703703667</v>
      </c>
    </row>
    <row r="37" spans="1:20" x14ac:dyDescent="0.35">
      <c r="A37" s="470" t="str">
        <f t="shared" si="11"/>
        <v/>
      </c>
      <c r="B37" s="470" t="str">
        <f t="shared" si="12"/>
        <v/>
      </c>
      <c r="C37" s="470" t="str">
        <f t="shared" si="13"/>
        <v/>
      </c>
      <c r="D37" s="470" t="str">
        <f t="shared" si="14"/>
        <v/>
      </c>
      <c r="E37" s="470" t="str">
        <f t="shared" si="15"/>
        <v/>
      </c>
      <c r="F37" s="470" t="str">
        <f t="shared" si="16"/>
        <v/>
      </c>
      <c r="G37" s="199" t="str">
        <f>IF(Paramétrage!AS453&lt;&gt;0,Paramétrage!AQ453,"")</f>
        <v/>
      </c>
      <c r="H37" s="2" t="str">
        <f>IF(Paramétrage!AS453&lt;&gt;0,Paramétrage!AR453,"")</f>
        <v/>
      </c>
      <c r="I37" s="2" t="str">
        <f t="shared" si="17"/>
        <v/>
      </c>
      <c r="J37" s="2" t="str">
        <f>IF(Paramétrage!AS453&lt;&gt;0,Paramétrage!AS453,"")</f>
        <v/>
      </c>
      <c r="K37" s="2" t="str">
        <f>IF(Paramétrage!AT453&lt;&gt;0,Paramétrage!AT453,"")</f>
        <v/>
      </c>
      <c r="L37" s="2" t="str">
        <f t="shared" si="18"/>
        <v/>
      </c>
      <c r="M37" s="2" t="str">
        <f t="shared" si="19"/>
        <v/>
      </c>
      <c r="N37" s="2" t="str">
        <f t="shared" si="20"/>
        <v/>
      </c>
      <c r="O37" s="2" t="str">
        <f>IF(Paramétrage!AS453&lt;&gt;0,Paramétrage!AU453,"")</f>
        <v/>
      </c>
      <c r="P37" s="9">
        <f>IF(Paramétrage!Q485,#REF!-#REF!,0)</f>
        <v>0</v>
      </c>
      <c r="Q37" s="199"/>
      <c r="R37" s="2" t="str">
        <f t="shared" si="21"/>
        <v/>
      </c>
      <c r="S37" s="202">
        <f>MIN(Paramétrage!E395,Paramétrage!E402,Paramétrage!E407,Paramétrage!E410)</f>
        <v>50000</v>
      </c>
      <c r="T37">
        <f>Paramétrage!D$301*(2/24)/(20/2)</f>
        <v>78.703703703703667</v>
      </c>
    </row>
    <row r="38" spans="1:20" x14ac:dyDescent="0.35">
      <c r="A38" s="470" t="str">
        <f t="shared" si="11"/>
        <v/>
      </c>
      <c r="B38" s="470" t="str">
        <f t="shared" si="12"/>
        <v/>
      </c>
      <c r="C38" s="470" t="str">
        <f t="shared" si="13"/>
        <v/>
      </c>
      <c r="D38" s="470" t="str">
        <f t="shared" si="14"/>
        <v/>
      </c>
      <c r="E38" s="470" t="str">
        <f t="shared" si="15"/>
        <v/>
      </c>
      <c r="F38" s="470" t="str">
        <f t="shared" si="16"/>
        <v/>
      </c>
      <c r="G38" s="199" t="str">
        <f>IF(Paramétrage!AS454&lt;&gt;0,Paramétrage!AQ454,"")</f>
        <v/>
      </c>
      <c r="H38" s="2" t="str">
        <f>IF(Paramétrage!AS454&lt;&gt;0,Paramétrage!AR454,"")</f>
        <v/>
      </c>
      <c r="I38" s="2" t="str">
        <f t="shared" si="17"/>
        <v/>
      </c>
      <c r="J38" s="2" t="str">
        <f>IF(Paramétrage!AS454&lt;&gt;0,Paramétrage!AS454,"")</f>
        <v/>
      </c>
      <c r="K38" s="2" t="str">
        <f>IF(Paramétrage!AT454&lt;&gt;0,Paramétrage!AT454,"")</f>
        <v/>
      </c>
      <c r="L38" s="2" t="str">
        <f t="shared" si="18"/>
        <v/>
      </c>
      <c r="M38" s="2" t="str">
        <f t="shared" si="19"/>
        <v/>
      </c>
      <c r="N38" s="2" t="str">
        <f t="shared" si="20"/>
        <v/>
      </c>
      <c r="O38" s="2" t="str">
        <f>IF(Paramétrage!AS454&lt;&gt;0,Paramétrage!AU454,"")</f>
        <v/>
      </c>
      <c r="P38" s="9">
        <f>IF(Paramétrage!Q486,#REF!-#REF!,0)</f>
        <v>0</v>
      </c>
      <c r="Q38" s="199"/>
      <c r="R38" s="2" t="str">
        <f t="shared" si="21"/>
        <v/>
      </c>
      <c r="S38" s="202">
        <f>MIN(Paramétrage!E396,Paramétrage!E403,Paramétrage!E408,Paramétrage!E411)</f>
        <v>40000</v>
      </c>
      <c r="T38">
        <f>Paramétrage!D$301*(2/24)/(20/2)</f>
        <v>78.703703703703667</v>
      </c>
    </row>
    <row r="39" spans="1:20" x14ac:dyDescent="0.35">
      <c r="A39" s="470" t="str">
        <f t="shared" si="11"/>
        <v/>
      </c>
      <c r="B39" s="470" t="str">
        <f t="shared" si="12"/>
        <v/>
      </c>
      <c r="C39" s="470" t="str">
        <f t="shared" si="13"/>
        <v/>
      </c>
      <c r="D39" s="470" t="str">
        <f t="shared" si="14"/>
        <v/>
      </c>
      <c r="E39" s="470" t="str">
        <f t="shared" si="15"/>
        <v/>
      </c>
      <c r="F39" s="470" t="str">
        <f t="shared" si="16"/>
        <v/>
      </c>
      <c r="G39" s="199" t="str">
        <f>IF(Paramétrage!AS455&lt;&gt;0,Paramétrage!AQ455,"")</f>
        <v/>
      </c>
      <c r="H39" s="2" t="str">
        <f>IF(Paramétrage!AS455&lt;&gt;0,Paramétrage!AR455,"")</f>
        <v/>
      </c>
      <c r="I39" s="2" t="str">
        <f t="shared" si="17"/>
        <v/>
      </c>
      <c r="J39" s="2" t="str">
        <f>IF(Paramétrage!AS455&lt;&gt;0,Paramétrage!AS455,"")</f>
        <v/>
      </c>
      <c r="K39" s="2" t="str">
        <f>IF(Paramétrage!AT455&lt;&gt;0,Paramétrage!AT455,"")</f>
        <v/>
      </c>
      <c r="L39" s="2" t="str">
        <f t="shared" si="18"/>
        <v/>
      </c>
      <c r="M39" s="2" t="str">
        <f t="shared" si="19"/>
        <v/>
      </c>
      <c r="N39" s="2" t="str">
        <f t="shared" si="20"/>
        <v/>
      </c>
      <c r="O39" s="2" t="str">
        <f>IF(Paramétrage!AS455&lt;&gt;0,Paramétrage!AU455,"")</f>
        <v/>
      </c>
      <c r="P39" s="9">
        <f>IF(Paramétrage!Q487,#REF!-#REF!,0)</f>
        <v>0</v>
      </c>
      <c r="Q39" s="199"/>
      <c r="R39" s="2" t="str">
        <f t="shared" si="21"/>
        <v/>
      </c>
      <c r="S39" s="202">
        <f>MIN(Paramétrage!E397,Paramétrage!E404,Paramétrage!E409,Paramétrage!E412)</f>
        <v>15000</v>
      </c>
      <c r="T39">
        <f>Paramétrage!D$301*(2/24)/(20/2)</f>
        <v>78.703703703703667</v>
      </c>
    </row>
    <row r="40" spans="1:20" x14ac:dyDescent="0.35">
      <c r="A40" s="470" t="str">
        <f t="shared" si="11"/>
        <v/>
      </c>
      <c r="B40" s="470" t="str">
        <f t="shared" si="12"/>
        <v/>
      </c>
      <c r="C40" s="470" t="str">
        <f t="shared" si="13"/>
        <v/>
      </c>
      <c r="D40" s="470" t="str">
        <f t="shared" si="14"/>
        <v/>
      </c>
      <c r="E40" s="470" t="str">
        <f t="shared" si="15"/>
        <v/>
      </c>
      <c r="F40" s="470" t="str">
        <f t="shared" si="16"/>
        <v/>
      </c>
      <c r="G40" s="199" t="str">
        <f>IF(Paramétrage!AS456&lt;&gt;0,Paramétrage!AQ456,"")</f>
        <v/>
      </c>
      <c r="H40" s="2" t="str">
        <f>IF(Paramétrage!AS456&lt;&gt;0,Paramétrage!AR456,"")</f>
        <v/>
      </c>
      <c r="I40" s="2" t="str">
        <f t="shared" si="17"/>
        <v/>
      </c>
      <c r="J40" s="2" t="str">
        <f>IF(Paramétrage!AS456&lt;&gt;0,Paramétrage!AS456,"")</f>
        <v/>
      </c>
      <c r="K40" s="2" t="str">
        <f>IF(Paramétrage!AT456&lt;&gt;0,Paramétrage!AT456,"")</f>
        <v/>
      </c>
      <c r="L40" s="2" t="str">
        <f t="shared" si="18"/>
        <v/>
      </c>
      <c r="M40" s="2" t="str">
        <f t="shared" si="19"/>
        <v/>
      </c>
      <c r="N40" s="2" t="str">
        <f t="shared" si="20"/>
        <v/>
      </c>
      <c r="O40" s="2" t="str">
        <f>IF(Paramétrage!AS456&lt;&gt;0,Paramétrage!AU456,"")</f>
        <v/>
      </c>
      <c r="P40" s="9">
        <f>IF(Paramétrage!Q488,#REF!-#REF!,0)</f>
        <v>0</v>
      </c>
      <c r="Q40" s="199"/>
      <c r="R40" s="2" t="str">
        <f t="shared" si="21"/>
        <v/>
      </c>
      <c r="S40" s="202">
        <f>MIN(Paramétrage!E398,Paramétrage!E405,Paramétrage!E410,Paramétrage!E413)</f>
        <v>15000</v>
      </c>
      <c r="T40">
        <f>Paramétrage!D$301*(2/24)/(20/2)</f>
        <v>78.703703703703667</v>
      </c>
    </row>
    <row r="41" spans="1:20" x14ac:dyDescent="0.35">
      <c r="A41" s="470" t="str">
        <f t="shared" si="11"/>
        <v/>
      </c>
      <c r="B41" s="470" t="str">
        <f t="shared" si="12"/>
        <v/>
      </c>
      <c r="C41" s="470" t="str">
        <f t="shared" si="13"/>
        <v/>
      </c>
      <c r="D41" s="470" t="str">
        <f t="shared" si="14"/>
        <v/>
      </c>
      <c r="E41" s="470" t="str">
        <f t="shared" si="15"/>
        <v/>
      </c>
      <c r="F41" s="470" t="str">
        <f t="shared" si="16"/>
        <v/>
      </c>
      <c r="G41" s="199" t="str">
        <f>IF(Paramétrage!AS457&lt;&gt;0,Paramétrage!AQ457,"")</f>
        <v/>
      </c>
      <c r="H41" s="2" t="str">
        <f>IF(Paramétrage!AS457&lt;&gt;0,Paramétrage!AR457,"")</f>
        <v/>
      </c>
      <c r="I41" s="2" t="str">
        <f t="shared" si="17"/>
        <v/>
      </c>
      <c r="J41" s="2" t="str">
        <f>IF(Paramétrage!AS457&lt;&gt;0,Paramétrage!AS457,"")</f>
        <v/>
      </c>
      <c r="K41" s="2" t="str">
        <f>IF(Paramétrage!AT457&lt;&gt;0,Paramétrage!AT457,"")</f>
        <v/>
      </c>
      <c r="L41" s="2" t="str">
        <f t="shared" si="18"/>
        <v/>
      </c>
      <c r="M41" s="2" t="str">
        <f t="shared" si="19"/>
        <v/>
      </c>
      <c r="N41" s="2" t="str">
        <f t="shared" si="20"/>
        <v/>
      </c>
      <c r="O41" s="2" t="str">
        <f>IF(Paramétrage!AS457&lt;&gt;0,Paramétrage!AU457,"")</f>
        <v/>
      </c>
      <c r="P41" s="9">
        <f>IF(Paramétrage!Q489,#REF!-#REF!,0)</f>
        <v>0</v>
      </c>
      <c r="Q41" s="199"/>
      <c r="R41" s="2" t="str">
        <f t="shared" si="21"/>
        <v/>
      </c>
      <c r="S41" s="202">
        <f>MIN(Paramétrage!E399,Paramétrage!E406,Paramétrage!E411,Paramétrage!E414)</f>
        <v>20000</v>
      </c>
      <c r="T41">
        <f>Paramétrage!D$301*(2/24)/(20/2)</f>
        <v>78.703703703703667</v>
      </c>
    </row>
    <row r="42" spans="1:20" x14ac:dyDescent="0.35">
      <c r="A42" s="470" t="str">
        <f t="shared" si="11"/>
        <v/>
      </c>
      <c r="B42" s="470" t="str">
        <f t="shared" si="12"/>
        <v/>
      </c>
      <c r="C42" s="470" t="str">
        <f t="shared" si="13"/>
        <v/>
      </c>
      <c r="D42" s="470" t="str">
        <f t="shared" si="14"/>
        <v/>
      </c>
      <c r="E42" s="470" t="str">
        <f t="shared" si="15"/>
        <v/>
      </c>
      <c r="F42" s="470" t="str">
        <f t="shared" si="16"/>
        <v/>
      </c>
      <c r="G42" s="199" t="str">
        <f>IF(Paramétrage!AS458&lt;&gt;0,Paramétrage!AQ458,"")</f>
        <v/>
      </c>
      <c r="H42" s="2" t="str">
        <f>IF(Paramétrage!AS458&lt;&gt;0,Paramétrage!AR458,"")</f>
        <v/>
      </c>
      <c r="I42" s="2" t="str">
        <f t="shared" si="17"/>
        <v/>
      </c>
      <c r="J42" s="2" t="str">
        <f>IF(Paramétrage!AS458&lt;&gt;0,Paramétrage!AS458,"")</f>
        <v/>
      </c>
      <c r="K42" s="2" t="str">
        <f>IF(Paramétrage!AT458&lt;&gt;0,Paramétrage!AT458,"")</f>
        <v/>
      </c>
      <c r="L42" s="2" t="str">
        <f t="shared" si="18"/>
        <v/>
      </c>
      <c r="M42" s="2" t="str">
        <f t="shared" si="19"/>
        <v/>
      </c>
      <c r="N42" s="2" t="str">
        <f t="shared" si="20"/>
        <v/>
      </c>
      <c r="O42" s="2" t="str">
        <f>IF(Paramétrage!AS458&lt;&gt;0,Paramétrage!AU458,"")</f>
        <v/>
      </c>
      <c r="P42" s="9">
        <f>IF(Paramétrage!Q490,#REF!-#REF!,0)</f>
        <v>0</v>
      </c>
      <c r="Q42" s="199"/>
      <c r="R42" s="2" t="str">
        <f t="shared" si="21"/>
        <v/>
      </c>
      <c r="S42" s="202">
        <f>MIN(Paramétrage!E400,Paramétrage!E407,Paramétrage!E412,Paramétrage!E415)</f>
        <v>15000</v>
      </c>
      <c r="T42">
        <f>Paramétrage!D$301*(2/24)/(20/2)</f>
        <v>78.703703703703667</v>
      </c>
    </row>
    <row r="43" spans="1:20" x14ac:dyDescent="0.35">
      <c r="A43" s="470" t="str">
        <f t="shared" si="11"/>
        <v/>
      </c>
      <c r="B43" s="470" t="str">
        <f t="shared" si="12"/>
        <v/>
      </c>
      <c r="C43" s="470" t="str">
        <f t="shared" si="13"/>
        <v/>
      </c>
      <c r="D43" s="470" t="str">
        <f t="shared" si="14"/>
        <v/>
      </c>
      <c r="E43" s="470" t="str">
        <f t="shared" si="15"/>
        <v/>
      </c>
      <c r="F43" s="470" t="str">
        <f t="shared" si="16"/>
        <v/>
      </c>
      <c r="G43" s="199" t="str">
        <f>IF(Paramétrage!AS459&lt;&gt;0,Paramétrage!AQ459,"")</f>
        <v/>
      </c>
      <c r="H43" s="2" t="str">
        <f>IF(Paramétrage!AS459&lt;&gt;0,Paramétrage!AR459,"")</f>
        <v/>
      </c>
      <c r="I43" s="2" t="str">
        <f t="shared" si="17"/>
        <v/>
      </c>
      <c r="J43" s="2" t="str">
        <f>IF(Paramétrage!AS459&lt;&gt;0,Paramétrage!AS459,"")</f>
        <v/>
      </c>
      <c r="K43" s="2" t="str">
        <f>IF(Paramétrage!AT459&lt;&gt;0,Paramétrage!AT459,"")</f>
        <v/>
      </c>
      <c r="L43" s="2" t="str">
        <f t="shared" si="18"/>
        <v/>
      </c>
      <c r="M43" s="2" t="str">
        <f t="shared" si="19"/>
        <v/>
      </c>
      <c r="N43" s="2" t="str">
        <f t="shared" si="20"/>
        <v/>
      </c>
      <c r="O43" s="2" t="str">
        <f>IF(Paramétrage!AS459&lt;&gt;0,Paramétrage!AU459,"")</f>
        <v/>
      </c>
      <c r="P43" s="9">
        <f>IF(Paramétrage!Q491,#REF!-#REF!,0)</f>
        <v>0</v>
      </c>
      <c r="Q43" s="199"/>
      <c r="R43" s="2" t="str">
        <f t="shared" si="21"/>
        <v/>
      </c>
      <c r="S43" s="202">
        <f>MIN(Paramétrage!E401,Paramétrage!E408,Paramétrage!E413,Paramétrage!E416)</f>
        <v>20000</v>
      </c>
      <c r="T43">
        <f>Paramétrage!D$301*(2/24)/(20/2)</f>
        <v>78.703703703703667</v>
      </c>
    </row>
    <row r="44" spans="1:20" x14ac:dyDescent="0.35">
      <c r="A44" s="470" t="str">
        <f t="shared" si="11"/>
        <v/>
      </c>
      <c r="B44" s="470" t="str">
        <f t="shared" si="12"/>
        <v/>
      </c>
      <c r="C44" s="470" t="str">
        <f t="shared" si="13"/>
        <v/>
      </c>
      <c r="D44" s="470" t="str">
        <f t="shared" si="14"/>
        <v/>
      </c>
      <c r="E44" s="470" t="str">
        <f t="shared" si="15"/>
        <v/>
      </c>
      <c r="F44" s="470" t="str">
        <f t="shared" si="16"/>
        <v/>
      </c>
      <c r="G44" s="199" t="str">
        <f>IF(Paramétrage!AS460&lt;&gt;0,Paramétrage!AQ460,"")</f>
        <v/>
      </c>
      <c r="H44" s="2" t="str">
        <f>IF(Paramétrage!AS460&lt;&gt;0,Paramétrage!AR460,"")</f>
        <v/>
      </c>
      <c r="I44" s="2" t="str">
        <f t="shared" si="17"/>
        <v/>
      </c>
      <c r="J44" s="2" t="str">
        <f>IF(Paramétrage!AS460&lt;&gt;0,Paramétrage!AS460,"")</f>
        <v/>
      </c>
      <c r="K44" s="2" t="str">
        <f>IF(Paramétrage!AT460&lt;&gt;0,Paramétrage!AT460,"")</f>
        <v/>
      </c>
      <c r="L44" s="2" t="str">
        <f t="shared" si="18"/>
        <v/>
      </c>
      <c r="M44" s="2" t="str">
        <f t="shared" si="19"/>
        <v/>
      </c>
      <c r="N44" s="2" t="str">
        <f t="shared" si="20"/>
        <v/>
      </c>
      <c r="O44" s="2" t="str">
        <f>IF(Paramétrage!AS460&lt;&gt;0,Paramétrage!AU460,"")</f>
        <v/>
      </c>
      <c r="P44" s="9">
        <f>IF(Paramétrage!Q492,#REF!-#REF!,0)</f>
        <v>0</v>
      </c>
      <c r="Q44" s="199"/>
      <c r="R44" s="2" t="str">
        <f t="shared" si="21"/>
        <v/>
      </c>
      <c r="S44" s="202">
        <f>MIN(Paramétrage!E402,Paramétrage!E409,Paramétrage!E414,Paramétrage!E417)</f>
        <v>50000</v>
      </c>
      <c r="T44">
        <f>Paramétrage!D$301*(2/24)/(20/2)</f>
        <v>78.703703703703667</v>
      </c>
    </row>
    <row r="45" spans="1:20" x14ac:dyDescent="0.35">
      <c r="A45" s="470" t="str">
        <f t="shared" si="11"/>
        <v/>
      </c>
      <c r="B45" s="470" t="str">
        <f t="shared" si="12"/>
        <v/>
      </c>
      <c r="C45" s="470" t="str">
        <f t="shared" si="13"/>
        <v/>
      </c>
      <c r="D45" s="470" t="str">
        <f t="shared" si="14"/>
        <v/>
      </c>
      <c r="E45" s="470" t="str">
        <f t="shared" si="15"/>
        <v/>
      </c>
      <c r="F45" s="470" t="str">
        <f t="shared" si="16"/>
        <v/>
      </c>
      <c r="G45" s="199" t="str">
        <f>IF(Paramétrage!AS461&lt;&gt;0,Paramétrage!AQ461,"")</f>
        <v/>
      </c>
      <c r="H45" s="2" t="str">
        <f>IF(Paramétrage!AS461&lt;&gt;0,Paramétrage!AR461,"")</f>
        <v/>
      </c>
      <c r="I45" s="2" t="str">
        <f t="shared" si="17"/>
        <v/>
      </c>
      <c r="J45" s="2" t="str">
        <f>IF(Paramétrage!AS461&lt;&gt;0,Paramétrage!AS461,"")</f>
        <v/>
      </c>
      <c r="K45" s="2" t="str">
        <f>IF(Paramétrage!AT461&lt;&gt;0,Paramétrage!AT461,"")</f>
        <v/>
      </c>
      <c r="L45" s="2" t="str">
        <f t="shared" si="18"/>
        <v/>
      </c>
      <c r="M45" s="2" t="str">
        <f t="shared" si="19"/>
        <v/>
      </c>
      <c r="N45" s="2" t="str">
        <f t="shared" si="20"/>
        <v/>
      </c>
      <c r="O45" s="2" t="str">
        <f>IF(Paramétrage!AS461&lt;&gt;0,Paramétrage!AU461,"")</f>
        <v/>
      </c>
      <c r="P45" s="9">
        <f>IF(Paramétrage!Q493,#REF!-#REF!,0)</f>
        <v>0</v>
      </c>
      <c r="Q45" s="199"/>
      <c r="R45" s="2" t="str">
        <f t="shared" si="21"/>
        <v/>
      </c>
      <c r="S45" s="202">
        <f>MIN(Paramétrage!E403,Paramétrage!E410,Paramétrage!E415,Paramétrage!E418)</f>
        <v>40000</v>
      </c>
      <c r="T45">
        <f>Paramétrage!D$301*(2/24)/(20/2)</f>
        <v>78.703703703703667</v>
      </c>
    </row>
    <row r="46" spans="1:20" x14ac:dyDescent="0.35">
      <c r="A46" s="470" t="str">
        <f t="shared" si="11"/>
        <v/>
      </c>
      <c r="B46" s="470" t="str">
        <f t="shared" si="12"/>
        <v/>
      </c>
      <c r="C46" s="470" t="str">
        <f t="shared" si="13"/>
        <v/>
      </c>
      <c r="D46" s="470" t="str">
        <f t="shared" si="14"/>
        <v/>
      </c>
      <c r="E46" s="470" t="str">
        <f t="shared" si="15"/>
        <v/>
      </c>
      <c r="F46" s="470" t="str">
        <f t="shared" si="16"/>
        <v/>
      </c>
      <c r="G46" s="199" t="str">
        <f>IF(Paramétrage!AS462&lt;&gt;0,Paramétrage!AQ462,"")</f>
        <v/>
      </c>
      <c r="H46" s="2" t="str">
        <f>IF(Paramétrage!AS462&lt;&gt;0,Paramétrage!AR462,"")</f>
        <v/>
      </c>
      <c r="I46" s="2" t="str">
        <f t="shared" si="17"/>
        <v/>
      </c>
      <c r="J46" s="2" t="str">
        <f>IF(Paramétrage!AS462&lt;&gt;0,Paramétrage!AS462,"")</f>
        <v/>
      </c>
      <c r="K46" s="2" t="str">
        <f>IF(Paramétrage!AT462&lt;&gt;0,Paramétrage!AT462,"")</f>
        <v/>
      </c>
      <c r="L46" s="2" t="str">
        <f t="shared" si="18"/>
        <v/>
      </c>
      <c r="M46" s="2" t="str">
        <f t="shared" si="19"/>
        <v/>
      </c>
      <c r="N46" s="2" t="str">
        <f t="shared" si="20"/>
        <v/>
      </c>
      <c r="O46" s="2" t="str">
        <f>IF(Paramétrage!AS462&lt;&gt;0,Paramétrage!AU462,"")</f>
        <v/>
      </c>
      <c r="P46" s="9">
        <f>IF(Paramétrage!Q494,#REF!-#REF!,0)</f>
        <v>0</v>
      </c>
      <c r="Q46" s="199"/>
      <c r="R46" s="2" t="str">
        <f t="shared" si="21"/>
        <v/>
      </c>
      <c r="S46" s="202">
        <f>MIN(Paramétrage!E404,Paramétrage!E411,Paramétrage!E416,Paramétrage!E419)</f>
        <v>15000</v>
      </c>
      <c r="T46">
        <f>Paramétrage!D$301*(2/24)/(20/2)</f>
        <v>78.703703703703667</v>
      </c>
    </row>
    <row r="47" spans="1:20" x14ac:dyDescent="0.35">
      <c r="A47" s="470" t="str">
        <f t="shared" si="11"/>
        <v/>
      </c>
      <c r="B47" s="470" t="str">
        <f t="shared" si="12"/>
        <v/>
      </c>
      <c r="C47" s="470" t="str">
        <f t="shared" si="13"/>
        <v/>
      </c>
      <c r="D47" s="470" t="str">
        <f t="shared" si="14"/>
        <v/>
      </c>
      <c r="E47" s="470" t="str">
        <f t="shared" si="15"/>
        <v/>
      </c>
      <c r="F47" s="470" t="str">
        <f t="shared" si="16"/>
        <v/>
      </c>
      <c r="G47" s="199" t="str">
        <f>IF(Paramétrage!AS463&lt;&gt;0,Paramétrage!AQ463,"")</f>
        <v/>
      </c>
      <c r="H47" s="2" t="str">
        <f>IF(Paramétrage!AS463&lt;&gt;0,Paramétrage!AR463,"")</f>
        <v/>
      </c>
      <c r="I47" s="2" t="str">
        <f t="shared" si="17"/>
        <v/>
      </c>
      <c r="J47" s="2" t="str">
        <f>IF(Paramétrage!AS463&lt;&gt;0,Paramétrage!AS463,"")</f>
        <v/>
      </c>
      <c r="K47" s="2" t="str">
        <f>IF(Paramétrage!AT463&lt;&gt;0,Paramétrage!AT463,"")</f>
        <v/>
      </c>
      <c r="L47" s="2" t="str">
        <f t="shared" si="18"/>
        <v/>
      </c>
      <c r="M47" s="2" t="str">
        <f t="shared" si="19"/>
        <v/>
      </c>
      <c r="N47" s="2" t="str">
        <f t="shared" si="20"/>
        <v/>
      </c>
      <c r="O47" s="2" t="str">
        <f>IF(Paramétrage!AS463&lt;&gt;0,Paramétrage!AU463,"")</f>
        <v/>
      </c>
      <c r="P47" s="9">
        <f>IF(Paramétrage!Q495,#REF!-#REF!,0)</f>
        <v>0</v>
      </c>
      <c r="Q47" s="199"/>
      <c r="R47" s="2" t="str">
        <f t="shared" si="21"/>
        <v/>
      </c>
      <c r="S47" s="202">
        <f>MIN(Paramétrage!E405,Paramétrage!E412,Paramétrage!E417,Paramétrage!E420)</f>
        <v>15000</v>
      </c>
      <c r="T47">
        <f>Paramétrage!D$301*(2/24)/(20/2)</f>
        <v>78.703703703703667</v>
      </c>
    </row>
    <row r="48" spans="1:20" x14ac:dyDescent="0.35">
      <c r="A48" s="470" t="str">
        <f t="shared" si="11"/>
        <v/>
      </c>
      <c r="B48" s="470" t="str">
        <f t="shared" si="12"/>
        <v/>
      </c>
      <c r="C48" s="470" t="str">
        <f t="shared" si="13"/>
        <v/>
      </c>
      <c r="D48" s="470" t="str">
        <f t="shared" si="14"/>
        <v/>
      </c>
      <c r="E48" s="470" t="str">
        <f t="shared" si="15"/>
        <v/>
      </c>
      <c r="F48" s="470" t="str">
        <f t="shared" si="16"/>
        <v/>
      </c>
      <c r="G48" s="199" t="str">
        <f>IF(Paramétrage!AS464&lt;&gt;0,Paramétrage!AQ464,"")</f>
        <v/>
      </c>
      <c r="H48" s="2" t="str">
        <f>IF(Paramétrage!AS464&lt;&gt;0,Paramétrage!AR464,"")</f>
        <v/>
      </c>
      <c r="I48" s="2" t="str">
        <f t="shared" si="17"/>
        <v/>
      </c>
      <c r="J48" s="2" t="str">
        <f>IF(Paramétrage!AS464&lt;&gt;0,Paramétrage!AS464,"")</f>
        <v/>
      </c>
      <c r="K48" s="2" t="str">
        <f>IF(Paramétrage!AT464&lt;&gt;0,Paramétrage!AT464,"")</f>
        <v/>
      </c>
      <c r="L48" s="2" t="str">
        <f t="shared" si="18"/>
        <v/>
      </c>
      <c r="M48" s="2" t="str">
        <f t="shared" si="19"/>
        <v/>
      </c>
      <c r="N48" s="2" t="str">
        <f t="shared" si="20"/>
        <v/>
      </c>
      <c r="O48" s="2" t="str">
        <f>IF(Paramétrage!AS464&lt;&gt;0,Paramétrage!AU464,"")</f>
        <v/>
      </c>
      <c r="P48" s="9">
        <f>IF(Paramétrage!Q496,#REF!-#REF!,0)</f>
        <v>0</v>
      </c>
      <c r="Q48" s="199"/>
      <c r="R48" s="2" t="str">
        <f t="shared" si="21"/>
        <v/>
      </c>
      <c r="S48" s="202">
        <f>MIN(Paramétrage!E406,Paramétrage!E413,Paramétrage!E418,Paramétrage!E421)</f>
        <v>20000</v>
      </c>
      <c r="T48">
        <f>Paramétrage!D$301*(2/24)/(20/2)</f>
        <v>78.703703703703667</v>
      </c>
    </row>
    <row r="49" spans="1:24" x14ac:dyDescent="0.35">
      <c r="A49" s="470" t="str">
        <f t="shared" si="11"/>
        <v/>
      </c>
      <c r="B49" s="470" t="str">
        <f t="shared" si="12"/>
        <v/>
      </c>
      <c r="C49" s="470" t="str">
        <f t="shared" si="13"/>
        <v/>
      </c>
      <c r="D49" s="470" t="str">
        <f t="shared" si="14"/>
        <v/>
      </c>
      <c r="E49" s="470" t="str">
        <f t="shared" si="15"/>
        <v/>
      </c>
      <c r="F49" s="470" t="str">
        <f t="shared" si="16"/>
        <v/>
      </c>
      <c r="G49" s="199" t="str">
        <f>IF(Paramétrage!AS465&lt;&gt;0,Paramétrage!AQ465,"")</f>
        <v/>
      </c>
      <c r="H49" s="2" t="str">
        <f>IF(Paramétrage!AS465&lt;&gt;0,Paramétrage!AR465,"")</f>
        <v/>
      </c>
      <c r="I49" s="2" t="str">
        <f t="shared" si="17"/>
        <v/>
      </c>
      <c r="J49" s="2" t="str">
        <f>IF(Paramétrage!AS465&lt;&gt;0,Paramétrage!AS465,"")</f>
        <v/>
      </c>
      <c r="K49" s="2" t="str">
        <f>IF(Paramétrage!AT465&lt;&gt;0,Paramétrage!AT465,"")</f>
        <v/>
      </c>
      <c r="L49" s="2" t="str">
        <f t="shared" si="18"/>
        <v/>
      </c>
      <c r="M49" s="2" t="str">
        <f t="shared" si="19"/>
        <v/>
      </c>
      <c r="N49" s="2" t="str">
        <f t="shared" si="20"/>
        <v/>
      </c>
      <c r="O49" s="2" t="str">
        <f>IF(Paramétrage!AS465&lt;&gt;0,Paramétrage!AU465,"")</f>
        <v/>
      </c>
      <c r="P49" s="9">
        <f>IF(Paramétrage!Q497,#REF!-#REF!,0)</f>
        <v>0</v>
      </c>
      <c r="Q49" s="199"/>
      <c r="R49" s="2" t="str">
        <f t="shared" si="21"/>
        <v/>
      </c>
      <c r="S49" s="202">
        <f>MIN(Paramétrage!E407,Paramétrage!E414,Paramétrage!E419,Paramétrage!E422)</f>
        <v>15000</v>
      </c>
      <c r="T49">
        <f>Paramétrage!D$301*(2/24)/(20/2)</f>
        <v>78.703703703703667</v>
      </c>
    </row>
    <row r="50" spans="1:24" x14ac:dyDescent="0.35">
      <c r="A50" s="470" t="str">
        <f t="shared" si="11"/>
        <v/>
      </c>
      <c r="B50" s="470" t="str">
        <f t="shared" si="12"/>
        <v/>
      </c>
      <c r="C50" s="470" t="str">
        <f t="shared" si="13"/>
        <v/>
      </c>
      <c r="D50" s="470" t="str">
        <f t="shared" si="14"/>
        <v/>
      </c>
      <c r="E50" s="470" t="str">
        <f t="shared" si="15"/>
        <v/>
      </c>
      <c r="F50" s="470" t="str">
        <f t="shared" si="16"/>
        <v/>
      </c>
      <c r="G50" s="199" t="str">
        <f>IF(Paramétrage!AS466&lt;&gt;0,Paramétrage!AQ466,"")</f>
        <v/>
      </c>
      <c r="H50" s="2" t="str">
        <f>IF(Paramétrage!AS466&lt;&gt;0,Paramétrage!AR466,"")</f>
        <v/>
      </c>
      <c r="I50" s="2" t="str">
        <f t="shared" si="17"/>
        <v/>
      </c>
      <c r="J50" s="2" t="str">
        <f>IF(Paramétrage!AS466&lt;&gt;0,Paramétrage!AS466,"")</f>
        <v/>
      </c>
      <c r="K50" s="2" t="str">
        <f>IF(Paramétrage!AT466&lt;&gt;0,Paramétrage!AT466,"")</f>
        <v/>
      </c>
      <c r="L50" s="2" t="str">
        <f t="shared" si="18"/>
        <v/>
      </c>
      <c r="M50" s="2" t="str">
        <f t="shared" si="19"/>
        <v/>
      </c>
      <c r="N50" s="2" t="str">
        <f t="shared" si="20"/>
        <v/>
      </c>
      <c r="O50" s="2" t="str">
        <f>IF(Paramétrage!AS466&lt;&gt;0,Paramétrage!AU466,"")</f>
        <v/>
      </c>
      <c r="P50" s="9">
        <f>IF(Paramétrage!Q498,#REF!-#REF!,0)</f>
        <v>0</v>
      </c>
      <c r="Q50" s="199"/>
      <c r="R50" s="2" t="str">
        <f t="shared" si="21"/>
        <v/>
      </c>
      <c r="S50" s="202">
        <f>MIN(Paramétrage!E408,Paramétrage!E415,Paramétrage!E420,Paramétrage!E423)</f>
        <v>20000</v>
      </c>
      <c r="T50">
        <f>Paramétrage!D$301*(2/24)/(20/2)</f>
        <v>78.703703703703667</v>
      </c>
    </row>
    <row r="51" spans="1:24" x14ac:dyDescent="0.35">
      <c r="A51" s="470" t="str">
        <f t="shared" si="11"/>
        <v/>
      </c>
      <c r="B51" s="470" t="str">
        <f t="shared" si="12"/>
        <v/>
      </c>
      <c r="C51" s="470" t="str">
        <f t="shared" si="13"/>
        <v/>
      </c>
      <c r="D51" s="470" t="str">
        <f t="shared" si="14"/>
        <v/>
      </c>
      <c r="E51" s="470" t="str">
        <f t="shared" si="15"/>
        <v/>
      </c>
      <c r="F51" s="470" t="str">
        <f t="shared" si="16"/>
        <v/>
      </c>
      <c r="G51" s="199" t="str">
        <f>IF(Paramétrage!AS467&lt;&gt;0,Paramétrage!AQ467,"")</f>
        <v/>
      </c>
      <c r="H51" s="2" t="str">
        <f>IF(Paramétrage!AS467&lt;&gt;0,Paramétrage!AR467,"")</f>
        <v/>
      </c>
      <c r="I51" s="2" t="str">
        <f t="shared" si="17"/>
        <v/>
      </c>
      <c r="J51" s="2" t="str">
        <f>IF(Paramétrage!AS467&lt;&gt;0,Paramétrage!AS467,"")</f>
        <v/>
      </c>
      <c r="K51" s="2" t="str">
        <f>IF(Paramétrage!AT467&lt;&gt;0,Paramétrage!AT467,"")</f>
        <v/>
      </c>
      <c r="L51" s="2" t="str">
        <f t="shared" si="18"/>
        <v/>
      </c>
      <c r="M51" s="2" t="str">
        <f t="shared" si="19"/>
        <v/>
      </c>
      <c r="N51" s="2" t="str">
        <f t="shared" si="20"/>
        <v/>
      </c>
      <c r="O51" s="2" t="str">
        <f>IF(Paramétrage!AS467&lt;&gt;0,Paramétrage!AU467,"")</f>
        <v/>
      </c>
      <c r="P51" s="9" t="e">
        <f>IF(Paramétrage!Q499,#REF!-#REF!,0)</f>
        <v>#VALUE!</v>
      </c>
      <c r="Q51" s="199"/>
      <c r="R51" s="2" t="str">
        <f t="shared" si="21"/>
        <v/>
      </c>
      <c r="S51" s="202">
        <f>MIN(Paramétrage!E409,Paramétrage!E416,Paramétrage!E421,Paramétrage!E424)</f>
        <v>50000</v>
      </c>
      <c r="T51">
        <f>Paramétrage!D$301*(2/24)/(20/2)</f>
        <v>78.703703703703667</v>
      </c>
    </row>
    <row r="52" spans="1:24" s="8" customFormat="1" x14ac:dyDescent="0.35">
      <c r="A52" s="470" t="str">
        <f t="shared" si="11"/>
        <v/>
      </c>
      <c r="B52" s="470" t="str">
        <f t="shared" si="12"/>
        <v/>
      </c>
      <c r="C52" s="470" t="str">
        <f t="shared" si="13"/>
        <v/>
      </c>
      <c r="D52" s="470" t="str">
        <f t="shared" si="14"/>
        <v/>
      </c>
      <c r="E52" s="470" t="str">
        <f t="shared" si="15"/>
        <v/>
      </c>
      <c r="F52" s="470" t="str">
        <f t="shared" si="16"/>
        <v/>
      </c>
      <c r="G52" s="199" t="str">
        <f>IF(Paramétrage!AS468&lt;&gt;0,Paramétrage!AQ468,"")</f>
        <v/>
      </c>
      <c r="H52" s="2" t="str">
        <f>IF(Paramétrage!AS468&lt;&gt;0,Paramétrage!AR468,"")</f>
        <v/>
      </c>
      <c r="I52" s="2" t="str">
        <f t="shared" si="17"/>
        <v/>
      </c>
      <c r="J52" s="2" t="str">
        <f>IF(Paramétrage!AS468&lt;&gt;0,Paramétrage!AS468,"")</f>
        <v/>
      </c>
      <c r="K52" s="2" t="str">
        <f>IF(Paramétrage!AT468&lt;&gt;0,Paramétrage!AT468,"")</f>
        <v/>
      </c>
      <c r="L52" s="2" t="str">
        <f t="shared" si="18"/>
        <v/>
      </c>
      <c r="M52" s="2" t="str">
        <f t="shared" si="19"/>
        <v/>
      </c>
      <c r="N52" s="2" t="str">
        <f t="shared" si="20"/>
        <v/>
      </c>
      <c r="O52" s="2" t="str">
        <f>IF(Paramétrage!AS468&lt;&gt;0,Paramétrage!AU468,"")</f>
        <v/>
      </c>
      <c r="P52" s="9" t="e">
        <f>IF(Paramétrage!Q500,#REF!-#REF!,0)</f>
        <v>#VALUE!</v>
      </c>
      <c r="Q52" s="199"/>
      <c r="R52" s="2" t="str">
        <f t="shared" si="21"/>
        <v/>
      </c>
      <c r="S52" s="202">
        <f>MIN(Paramétrage!E410,Paramétrage!E417,Paramétrage!E422,Paramétrage!E425)</f>
        <v>40000</v>
      </c>
      <c r="T52">
        <f>Paramétrage!D$301*(2/24)/(20/2)</f>
        <v>78.703703703703667</v>
      </c>
    </row>
    <row r="53" spans="1:24" ht="14.5" customHeight="1" x14ac:dyDescent="0.35">
      <c r="A53" s="470" t="str">
        <f t="shared" si="11"/>
        <v/>
      </c>
      <c r="B53" s="470" t="str">
        <f t="shared" si="12"/>
        <v/>
      </c>
      <c r="C53" s="470" t="str">
        <f t="shared" si="13"/>
        <v/>
      </c>
      <c r="D53" s="470" t="str">
        <f t="shared" si="14"/>
        <v/>
      </c>
      <c r="E53" s="470" t="str">
        <f t="shared" si="15"/>
        <v/>
      </c>
      <c r="F53" s="470" t="str">
        <f t="shared" si="16"/>
        <v/>
      </c>
      <c r="G53" s="199" t="str">
        <f>IF(Paramétrage!AS469&lt;&gt;0,Paramétrage!AQ469,"")</f>
        <v/>
      </c>
      <c r="H53" s="2" t="str">
        <f>IF(Paramétrage!AS469&lt;&gt;0,Paramétrage!AR469,"")</f>
        <v/>
      </c>
      <c r="I53" s="2" t="str">
        <f t="shared" si="17"/>
        <v/>
      </c>
      <c r="J53" s="2" t="str">
        <f>IF(Paramétrage!AS469&lt;&gt;0,Paramétrage!AS469,"")</f>
        <v/>
      </c>
      <c r="K53" s="2" t="str">
        <f>IF(Paramétrage!AT469&lt;&gt;0,Paramétrage!AT469,"")</f>
        <v/>
      </c>
      <c r="L53" s="2" t="str">
        <f t="shared" si="18"/>
        <v/>
      </c>
      <c r="M53" s="2" t="str">
        <f t="shared" si="19"/>
        <v/>
      </c>
      <c r="N53" s="2" t="str">
        <f t="shared" si="20"/>
        <v/>
      </c>
      <c r="O53" s="2" t="str">
        <f>IF(Paramétrage!AS469&lt;&gt;0,Paramétrage!AU469,"")</f>
        <v/>
      </c>
      <c r="P53" s="9">
        <f>IF(Paramétrage!Q501,#REF!-#REF!,0)</f>
        <v>0</v>
      </c>
      <c r="Q53" s="199"/>
      <c r="R53" s="2" t="str">
        <f t="shared" si="21"/>
        <v/>
      </c>
      <c r="S53" s="202">
        <f>MIN(Paramétrage!E411,Paramétrage!E418,Paramétrage!E423,Paramétrage!E426)</f>
        <v>15000</v>
      </c>
      <c r="T53">
        <f>Paramétrage!D$301*(2/24)/(20/2)</f>
        <v>78.703703703703667</v>
      </c>
    </row>
    <row r="54" spans="1:24" x14ac:dyDescent="0.35">
      <c r="A54" s="470" t="str">
        <f t="shared" si="11"/>
        <v/>
      </c>
      <c r="B54" s="470" t="str">
        <f t="shared" si="12"/>
        <v/>
      </c>
      <c r="C54" s="470" t="str">
        <f t="shared" si="13"/>
        <v/>
      </c>
      <c r="D54" s="470" t="str">
        <f t="shared" si="14"/>
        <v/>
      </c>
      <c r="E54" s="470" t="str">
        <f t="shared" si="15"/>
        <v/>
      </c>
      <c r="F54" s="470" t="str">
        <f t="shared" si="16"/>
        <v/>
      </c>
      <c r="G54" s="199" t="str">
        <f>IF(Paramétrage!AS470&lt;&gt;0,Paramétrage!AQ470,"")</f>
        <v/>
      </c>
      <c r="H54" s="2" t="str">
        <f>IF(Paramétrage!AS470&lt;&gt;0,Paramétrage!AR470,"")</f>
        <v/>
      </c>
      <c r="I54" s="2" t="str">
        <f t="shared" si="17"/>
        <v/>
      </c>
      <c r="J54" s="2" t="str">
        <f>IF(Paramétrage!AS470&lt;&gt;0,Paramétrage!AS470,"")</f>
        <v/>
      </c>
      <c r="K54" s="2" t="str">
        <f>IF(Paramétrage!AT470&lt;&gt;0,Paramétrage!AT470,"")</f>
        <v/>
      </c>
      <c r="L54" s="2" t="str">
        <f t="shared" si="18"/>
        <v/>
      </c>
      <c r="M54" s="2" t="str">
        <f t="shared" si="19"/>
        <v/>
      </c>
      <c r="N54" s="2" t="str">
        <f t="shared" si="20"/>
        <v/>
      </c>
      <c r="O54" s="2" t="str">
        <f>IF(Paramétrage!AS470&lt;&gt;0,Paramétrage!AU470,"")</f>
        <v/>
      </c>
      <c r="P54" s="9">
        <f>IF(Paramétrage!Q502,#REF!-#REF!,0)</f>
        <v>0</v>
      </c>
      <c r="Q54" s="199"/>
      <c r="R54" s="2" t="str">
        <f t="shared" si="21"/>
        <v/>
      </c>
      <c r="S54" s="202">
        <f>MIN(Paramétrage!E412,Paramétrage!E419,Paramétrage!E424,Paramétrage!E427)</f>
        <v>15000</v>
      </c>
      <c r="T54">
        <f>Paramétrage!D$301*(2/24)/(20/2)</f>
        <v>78.703703703703667</v>
      </c>
    </row>
    <row r="55" spans="1:24" x14ac:dyDescent="0.35">
      <c r="A55" s="470" t="str">
        <f t="shared" si="11"/>
        <v/>
      </c>
      <c r="B55" s="470" t="str">
        <f t="shared" si="12"/>
        <v/>
      </c>
      <c r="C55" s="470" t="str">
        <f t="shared" si="13"/>
        <v/>
      </c>
      <c r="D55" s="470" t="str">
        <f t="shared" si="14"/>
        <v/>
      </c>
      <c r="E55" s="470" t="str">
        <f t="shared" si="15"/>
        <v/>
      </c>
      <c r="F55" s="470" t="str">
        <f t="shared" si="16"/>
        <v/>
      </c>
      <c r="G55" s="199" t="str">
        <f>IF(Paramétrage!AS471&lt;&gt;0,Paramétrage!AQ471,"")</f>
        <v/>
      </c>
      <c r="H55" s="2" t="str">
        <f>IF(Paramétrage!AS471&lt;&gt;0,Paramétrage!AR471,"")</f>
        <v/>
      </c>
      <c r="I55" s="2" t="str">
        <f t="shared" si="17"/>
        <v/>
      </c>
      <c r="J55" s="2" t="str">
        <f>IF(Paramétrage!AS471&lt;&gt;0,Paramétrage!AS471,"")</f>
        <v/>
      </c>
      <c r="K55" s="2" t="str">
        <f>IF(Paramétrage!AT471&lt;&gt;0,Paramétrage!AT471,"")</f>
        <v/>
      </c>
      <c r="L55" s="2" t="str">
        <f t="shared" si="18"/>
        <v/>
      </c>
      <c r="M55" s="2" t="str">
        <f t="shared" si="19"/>
        <v/>
      </c>
      <c r="N55" s="2" t="str">
        <f t="shared" si="20"/>
        <v/>
      </c>
      <c r="O55" s="2" t="str">
        <f>IF(Paramétrage!AS471&lt;&gt;0,Paramétrage!AU471,"")</f>
        <v/>
      </c>
      <c r="P55" s="9">
        <f>IF(Paramétrage!Q503,#REF!-#REF!,0)</f>
        <v>0</v>
      </c>
      <c r="Q55" s="199"/>
      <c r="R55" s="2" t="str">
        <f t="shared" si="21"/>
        <v/>
      </c>
      <c r="S55" s="202">
        <f>MIN(Paramétrage!E413,Paramétrage!E420,Paramétrage!E425,Paramétrage!E428)</f>
        <v>20000</v>
      </c>
      <c r="T55">
        <f>Paramétrage!D$301*(2/24)/(20/2)</f>
        <v>78.703703703703667</v>
      </c>
    </row>
    <row r="56" spans="1:24" x14ac:dyDescent="0.35">
      <c r="A56" s="470" t="str">
        <f t="shared" si="11"/>
        <v/>
      </c>
      <c r="B56" s="470" t="str">
        <f t="shared" si="12"/>
        <v/>
      </c>
      <c r="C56" s="470" t="str">
        <f t="shared" si="13"/>
        <v/>
      </c>
      <c r="D56" s="470" t="str">
        <f t="shared" si="14"/>
        <v/>
      </c>
      <c r="E56" s="470" t="str">
        <f t="shared" si="15"/>
        <v/>
      </c>
      <c r="F56" s="470" t="str">
        <f t="shared" si="16"/>
        <v/>
      </c>
      <c r="G56" s="199" t="str">
        <f>IF(Paramétrage!AS472&lt;&gt;0,Paramétrage!AQ472,"")</f>
        <v/>
      </c>
      <c r="H56" s="2" t="str">
        <f>IF(Paramétrage!AS472&lt;&gt;0,Paramétrage!AR472,"")</f>
        <v/>
      </c>
      <c r="I56" s="2" t="str">
        <f t="shared" si="17"/>
        <v/>
      </c>
      <c r="J56" s="2" t="str">
        <f>IF(Paramétrage!AS472&lt;&gt;0,Paramétrage!AS472,"")</f>
        <v/>
      </c>
      <c r="K56" s="2" t="str">
        <f>IF(Paramétrage!AT472&lt;&gt;0,Paramétrage!AT472,"")</f>
        <v/>
      </c>
      <c r="L56" s="2" t="str">
        <f t="shared" si="18"/>
        <v/>
      </c>
      <c r="M56" s="2" t="str">
        <f t="shared" si="19"/>
        <v/>
      </c>
      <c r="N56" s="2" t="str">
        <f t="shared" si="20"/>
        <v/>
      </c>
      <c r="O56" s="2" t="str">
        <f>IF(Paramétrage!AS472&lt;&gt;0,Paramétrage!AU472,"")</f>
        <v/>
      </c>
      <c r="P56" s="9">
        <f>IF(Paramétrage!Q504,#REF!-#REF!,0)</f>
        <v>0</v>
      </c>
      <c r="Q56" s="199"/>
      <c r="R56" s="2" t="str">
        <f t="shared" si="21"/>
        <v/>
      </c>
      <c r="S56" s="202">
        <f>MIN(Paramétrage!E414,Paramétrage!E421,Paramétrage!E426,Paramétrage!E429)</f>
        <v>15000</v>
      </c>
      <c r="T56">
        <f>Paramétrage!D$301*(2/24)/(20/2)</f>
        <v>78.703703703703667</v>
      </c>
    </row>
    <row r="57" spans="1:24" x14ac:dyDescent="0.35">
      <c r="A57" s="470" t="str">
        <f t="shared" si="11"/>
        <v/>
      </c>
      <c r="B57" s="470" t="str">
        <f t="shared" si="12"/>
        <v/>
      </c>
      <c r="C57" s="470" t="str">
        <f t="shared" si="13"/>
        <v/>
      </c>
      <c r="D57" s="470" t="str">
        <f t="shared" si="14"/>
        <v/>
      </c>
      <c r="E57" s="470" t="str">
        <f t="shared" si="15"/>
        <v/>
      </c>
      <c r="F57" s="470" t="str">
        <f t="shared" si="16"/>
        <v/>
      </c>
      <c r="G57" s="199" t="str">
        <f>IF(Paramétrage!AS473&lt;&gt;0,Paramétrage!AQ473,"")</f>
        <v/>
      </c>
      <c r="H57" s="2" t="str">
        <f>IF(Paramétrage!AS473&lt;&gt;0,Paramétrage!AR473,"")</f>
        <v/>
      </c>
      <c r="I57" s="2" t="str">
        <f t="shared" si="17"/>
        <v/>
      </c>
      <c r="J57" s="2" t="str">
        <f>IF(Paramétrage!AS473&lt;&gt;0,Paramétrage!AS473,"")</f>
        <v/>
      </c>
      <c r="K57" s="2" t="str">
        <f>IF(Paramétrage!AT473&lt;&gt;0,Paramétrage!AT473,"")</f>
        <v/>
      </c>
      <c r="L57" s="2" t="str">
        <f t="shared" si="18"/>
        <v/>
      </c>
      <c r="M57" s="2" t="str">
        <f t="shared" si="19"/>
        <v/>
      </c>
      <c r="N57" s="2" t="str">
        <f t="shared" si="20"/>
        <v/>
      </c>
      <c r="O57" s="2" t="str">
        <f>IF(Paramétrage!AS473&lt;&gt;0,Paramétrage!AU473,"")</f>
        <v/>
      </c>
      <c r="P57" s="9">
        <f>IF(Paramétrage!Q505,#REF!-#REF!,0)</f>
        <v>0</v>
      </c>
      <c r="Q57" s="199"/>
      <c r="R57" s="2" t="str">
        <f t="shared" si="21"/>
        <v/>
      </c>
      <c r="S57" s="202">
        <f>MIN(Paramétrage!E415,Paramétrage!E422,Paramétrage!E427,Paramétrage!E430)</f>
        <v>15000</v>
      </c>
      <c r="T57">
        <f>Paramétrage!D$301*(2/24)/(20/2)</f>
        <v>78.703703703703667</v>
      </c>
    </row>
    <row r="58" spans="1:24" x14ac:dyDescent="0.35">
      <c r="A58" s="470" t="str">
        <f t="shared" si="11"/>
        <v/>
      </c>
      <c r="B58" s="470" t="str">
        <f t="shared" si="12"/>
        <v/>
      </c>
      <c r="C58" s="470" t="str">
        <f t="shared" si="13"/>
        <v/>
      </c>
      <c r="D58" s="470" t="str">
        <f t="shared" si="14"/>
        <v/>
      </c>
      <c r="E58" s="470" t="str">
        <f t="shared" si="15"/>
        <v/>
      </c>
      <c r="F58" s="470" t="str">
        <f t="shared" si="16"/>
        <v/>
      </c>
      <c r="G58" s="199" t="str">
        <f>IF(Paramétrage!AS474&lt;&gt;0,Paramétrage!AQ474,"")</f>
        <v/>
      </c>
      <c r="H58" s="2" t="str">
        <f>IF(Paramétrage!AS474&lt;&gt;0,Paramétrage!AR474,"")</f>
        <v/>
      </c>
      <c r="I58" s="2" t="str">
        <f t="shared" si="17"/>
        <v/>
      </c>
      <c r="J58" s="2" t="str">
        <f>IF(Paramétrage!AS474&lt;&gt;0,Paramétrage!AS474,"")</f>
        <v/>
      </c>
      <c r="K58" s="2" t="str">
        <f>IF(Paramétrage!AT474&lt;&gt;0,Paramétrage!AT474,"")</f>
        <v/>
      </c>
      <c r="L58" s="2" t="str">
        <f t="shared" si="18"/>
        <v/>
      </c>
      <c r="M58" s="2" t="str">
        <f t="shared" si="19"/>
        <v/>
      </c>
      <c r="N58" s="2" t="str">
        <f t="shared" si="20"/>
        <v/>
      </c>
      <c r="O58" s="2" t="str">
        <f>IF(Paramétrage!AS474&lt;&gt;0,Paramétrage!AU474,"")</f>
        <v/>
      </c>
      <c r="P58" s="9">
        <f>IF(Paramétrage!Q506,#REF!-#REF!,0)</f>
        <v>0</v>
      </c>
      <c r="Q58" s="199"/>
      <c r="R58" s="2" t="str">
        <f t="shared" si="21"/>
        <v/>
      </c>
      <c r="S58" s="202">
        <f>MIN(Paramétrage!E416,Paramétrage!E423,Paramétrage!E428,Paramétrage!E431)</f>
        <v>20000</v>
      </c>
      <c r="T58">
        <f>Paramétrage!D$301*(2/24)/(20/2)</f>
        <v>78.703703703703667</v>
      </c>
    </row>
    <row r="59" spans="1:24" x14ac:dyDescent="0.35">
      <c r="A59" s="470" t="str">
        <f t="shared" si="11"/>
        <v/>
      </c>
      <c r="B59" s="470" t="str">
        <f t="shared" si="12"/>
        <v/>
      </c>
      <c r="C59" s="470" t="str">
        <f t="shared" si="13"/>
        <v/>
      </c>
      <c r="D59" s="470" t="str">
        <f t="shared" si="14"/>
        <v/>
      </c>
      <c r="E59" s="470" t="str">
        <f t="shared" si="15"/>
        <v/>
      </c>
      <c r="F59" s="470" t="str">
        <f t="shared" si="16"/>
        <v/>
      </c>
      <c r="G59" s="199" t="str">
        <f>IF(Paramétrage!AS475&lt;&gt;0,Paramétrage!AQ475,"")</f>
        <v/>
      </c>
      <c r="H59" s="2" t="str">
        <f>IF(Paramétrage!AS475&lt;&gt;0,Paramétrage!AR475,"")</f>
        <v/>
      </c>
      <c r="I59" s="2" t="str">
        <f t="shared" si="17"/>
        <v/>
      </c>
      <c r="J59" s="2" t="str">
        <f>IF(Paramétrage!AS475&lt;&gt;0,Paramétrage!AS475,"")</f>
        <v/>
      </c>
      <c r="K59" s="2" t="str">
        <f>IF(Paramétrage!AT475&lt;&gt;0,Paramétrage!AT475,"")</f>
        <v/>
      </c>
      <c r="L59" s="2" t="str">
        <f t="shared" si="18"/>
        <v/>
      </c>
      <c r="M59" s="2" t="str">
        <f t="shared" si="19"/>
        <v/>
      </c>
      <c r="N59" s="2" t="str">
        <f t="shared" si="20"/>
        <v/>
      </c>
      <c r="O59" s="2" t="str">
        <f>IF(Paramétrage!AS475&lt;&gt;0,Paramétrage!AU475,"")</f>
        <v/>
      </c>
      <c r="P59" s="9">
        <f>IF(Paramétrage!Q507,#REF!-#REF!,0)</f>
        <v>0</v>
      </c>
      <c r="Q59" s="199"/>
      <c r="R59" s="2" t="str">
        <f t="shared" si="21"/>
        <v/>
      </c>
      <c r="S59" s="202">
        <f>MIN(Paramétrage!E417,Paramétrage!E424,Paramétrage!E429,Paramétrage!E432)</f>
        <v>40000</v>
      </c>
      <c r="T59">
        <f>Paramétrage!D$301*(2/24)/(20/2)</f>
        <v>78.703703703703667</v>
      </c>
    </row>
    <row r="60" spans="1:24" x14ac:dyDescent="0.35">
      <c r="A60" s="469"/>
      <c r="B60" s="469"/>
      <c r="C60" s="469"/>
      <c r="D60" s="469"/>
      <c r="E60" s="469"/>
      <c r="F60" s="469"/>
      <c r="G60" s="475" t="s">
        <v>621</v>
      </c>
      <c r="H60" s="469"/>
      <c r="I60" s="469"/>
      <c r="J60" s="469"/>
      <c r="K60" s="469"/>
      <c r="L60" s="469"/>
      <c r="M60" s="469"/>
      <c r="N60" s="469"/>
      <c r="O60" s="469"/>
      <c r="P60" s="469">
        <f>IF(Paramétrage!Q508,#REF!-#REF!,0)</f>
        <v>0</v>
      </c>
      <c r="Q60" s="469"/>
      <c r="R60" s="469" t="e">
        <f>IF(#REF!&lt;&gt;"",ROUNDUP(MIN(S$3,T$3),0),"")</f>
        <v>#REF!</v>
      </c>
      <c r="S60" s="469"/>
      <c r="T60" s="469"/>
      <c r="U60" s="469"/>
      <c r="V60" s="469"/>
      <c r="W60" s="469"/>
      <c r="X60" s="469"/>
    </row>
    <row r="61" spans="1:24" ht="87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167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9">
        <f>IF(Paramétrage!Q509,#REF!-#REF!,0)</f>
        <v>0</v>
      </c>
      <c r="Q61" s="200">
        <f>Paramétrage!D33</f>
        <v>7</v>
      </c>
      <c r="R61" s="201" t="s">
        <v>338</v>
      </c>
      <c r="S61" s="106" t="s">
        <v>347</v>
      </c>
      <c r="T61" s="28" t="s">
        <v>348</v>
      </c>
    </row>
    <row r="62" spans="1:24" x14ac:dyDescent="0.35">
      <c r="A62" s="470" t="str">
        <f>IF(J62&lt;&gt;"",I62,"")</f>
        <v/>
      </c>
      <c r="B62" s="470" t="str">
        <f>IF(J62&lt;&gt;"",1,"")</f>
        <v/>
      </c>
      <c r="C62" s="470" t="str">
        <f>IF(J62&lt;&gt;"",L62,"")</f>
        <v/>
      </c>
      <c r="D62" s="470" t="str">
        <f>IF(J62&lt;&gt;"",L62,"")</f>
        <v/>
      </c>
      <c r="E62" s="470" t="str">
        <f>IF(J62&lt;&gt;"",M62,"")</f>
        <v/>
      </c>
      <c r="F62" s="470" t="str">
        <f>IF(J62&lt;&gt;"",N62,"")</f>
        <v/>
      </c>
      <c r="G62" s="199" t="str">
        <f>IF(Paramétrage!BN448&lt;&gt;0,Paramétrage!BL448,"")</f>
        <v/>
      </c>
      <c r="H62" s="2" t="str">
        <f>IF(Paramétrage!BN448&lt;&gt;0,Paramétrage!BM448,"")</f>
        <v/>
      </c>
      <c r="I62" s="2" t="str">
        <f>IF(J62&lt;&gt;"",DATEDIF($Q$2,G62,"d")*1440+H62*60,"")</f>
        <v/>
      </c>
      <c r="J62" s="2" t="str">
        <f>IF(Paramétrage!BN448&lt;&gt;0,Paramétrage!BN448,"")</f>
        <v/>
      </c>
      <c r="K62" s="2" t="str">
        <f>IF(Paramétrage!BN448&lt;&gt;0,Paramétrage!BO448,"")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IF(Paramétrage!BN448&lt;&gt;0,Paramétrage!BP448,"")</f>
        <v/>
      </c>
      <c r="P62" s="9">
        <f>IF(Paramétrage!Q510,#REF!-#REF!,0)</f>
        <v>0</v>
      </c>
      <c r="Q62" s="199"/>
      <c r="R62" s="2" t="str">
        <f>IF(J62&lt;&gt;"",ROUNDUP(MIN(S$3,T$3),0),"")</f>
        <v/>
      </c>
      <c r="S62" s="202">
        <f>MIN(Paramétrage!E420,Paramétrage!E427,Paramétrage!E432,Paramétrage!E435)</f>
        <v>20000</v>
      </c>
      <c r="T62">
        <f>Paramétrage!D$301*(2/24)/(20/2)</f>
        <v>78.703703703703667</v>
      </c>
    </row>
    <row r="63" spans="1:24" x14ac:dyDescent="0.35">
      <c r="A63" s="470" t="str">
        <f t="shared" ref="A63:A89" si="22">IF(J63&lt;&gt;"",I63,"")</f>
        <v/>
      </c>
      <c r="B63" s="470" t="str">
        <f t="shared" ref="B63:B89" si="23">IF(J63&lt;&gt;"",1,"")</f>
        <v/>
      </c>
      <c r="C63" s="470" t="str">
        <f t="shared" ref="C63:C89" si="24">IF(J63&lt;&gt;"",L63,"")</f>
        <v/>
      </c>
      <c r="D63" s="470" t="str">
        <f t="shared" ref="D63:D89" si="25">IF(J63&lt;&gt;"",L63,"")</f>
        <v/>
      </c>
      <c r="E63" s="470" t="str">
        <f t="shared" ref="E63:E89" si="26">IF(J63&lt;&gt;"",M63,"")</f>
        <v/>
      </c>
      <c r="F63" s="470" t="str">
        <f t="shared" ref="F63:F89" si="27">IF(J63&lt;&gt;"",N63,"")</f>
        <v/>
      </c>
      <c r="G63" s="199" t="str">
        <f>IF(Paramétrage!BN449&lt;&gt;0,Paramétrage!BL449,"")</f>
        <v/>
      </c>
      <c r="H63" s="2" t="str">
        <f>IF(Paramétrage!BN449&lt;&gt;0,Paramétrage!BM449,"")</f>
        <v/>
      </c>
      <c r="I63" s="2" t="str">
        <f t="shared" ref="I63:I89" si="28">IF(J63&lt;&gt;"",DATEDIF($Q$2,G63,"d")*1440+H63*60,"")</f>
        <v/>
      </c>
      <c r="J63" s="2" t="str">
        <f>IF(Paramétrage!BN449&lt;&gt;0,Paramétrage!BN449,"")</f>
        <v/>
      </c>
      <c r="K63" s="2" t="str">
        <f>IF(Paramétrage!BN449&lt;&gt;0,Paramétrage!BO449,"")</f>
        <v/>
      </c>
      <c r="L63" s="2" t="str">
        <f t="shared" ref="L63:L89" si="29">IF(J63&lt;&gt;"",ROUNDUP(J63/K63,0),"")</f>
        <v/>
      </c>
      <c r="M63" s="2" t="str">
        <f t="shared" ref="M63:M89" si="30">IF(J63&lt;&gt;"",J63/L63,"")</f>
        <v/>
      </c>
      <c r="N63" s="2" t="str">
        <f t="shared" ref="N63:N89" si="31">IF(J63&lt;&gt;"",M63/O63,"")</f>
        <v/>
      </c>
      <c r="O63" s="2" t="str">
        <f>IF(Paramétrage!BN449&lt;&gt;0,Paramétrage!BP449,"")</f>
        <v/>
      </c>
      <c r="P63" s="9">
        <f>IF(Paramétrage!Q511,#REF!-#REF!,0)</f>
        <v>0</v>
      </c>
      <c r="Q63" s="199"/>
      <c r="R63" s="2" t="str">
        <f t="shared" ref="R63:R89" si="32">IF(J63&lt;&gt;"",ROUNDUP(MIN(S$3,T$3),0),"")</f>
        <v/>
      </c>
      <c r="S63" s="202">
        <f>MIN(Paramétrage!E421,Paramétrage!E428,Paramétrage!E433,Paramétrage!E436)</f>
        <v>50000</v>
      </c>
      <c r="T63">
        <f>Paramétrage!D$301*(2/24)/(20/2)</f>
        <v>78.703703703703667</v>
      </c>
    </row>
    <row r="64" spans="1:24" x14ac:dyDescent="0.35">
      <c r="A64" s="470" t="str">
        <f t="shared" si="22"/>
        <v/>
      </c>
      <c r="B64" s="470" t="str">
        <f t="shared" si="23"/>
        <v/>
      </c>
      <c r="C64" s="470" t="str">
        <f t="shared" si="24"/>
        <v/>
      </c>
      <c r="D64" s="470" t="str">
        <f t="shared" si="25"/>
        <v/>
      </c>
      <c r="E64" s="470" t="str">
        <f t="shared" si="26"/>
        <v/>
      </c>
      <c r="F64" s="470" t="str">
        <f t="shared" si="27"/>
        <v/>
      </c>
      <c r="G64" s="199" t="str">
        <f>IF(Paramétrage!BN450&lt;&gt;0,Paramétrage!BL450,"")</f>
        <v/>
      </c>
      <c r="H64" s="2" t="str">
        <f>IF(Paramétrage!BN450&lt;&gt;0,Paramétrage!BM450,"")</f>
        <v/>
      </c>
      <c r="I64" s="2" t="str">
        <f t="shared" si="28"/>
        <v/>
      </c>
      <c r="J64" s="2" t="str">
        <f>IF(Paramétrage!BN450&lt;&gt;0,Paramétrage!BN450,"")</f>
        <v/>
      </c>
      <c r="K64" s="2" t="str">
        <f>IF(Paramétrage!BN450&lt;&gt;0,Paramétrage!BO450,"")</f>
        <v/>
      </c>
      <c r="L64" s="2" t="str">
        <f t="shared" si="29"/>
        <v/>
      </c>
      <c r="M64" s="2" t="str">
        <f t="shared" si="30"/>
        <v/>
      </c>
      <c r="N64" s="2" t="str">
        <f t="shared" si="31"/>
        <v/>
      </c>
      <c r="O64" s="2" t="str">
        <f>IF(Paramétrage!BN450&lt;&gt;0,Paramétrage!BP450,"")</f>
        <v/>
      </c>
      <c r="P64" s="9">
        <f>IF(Paramétrage!Q512,#REF!-#REF!,0)</f>
        <v>0</v>
      </c>
      <c r="Q64" s="199"/>
      <c r="R64" s="2" t="str">
        <f t="shared" si="32"/>
        <v/>
      </c>
      <c r="S64" s="202">
        <f>MIN(Paramétrage!E422,Paramétrage!E429,Paramétrage!E434,Paramétrage!E437)</f>
        <v>40000</v>
      </c>
      <c r="T64">
        <f>Paramétrage!D$301*(2/24)/(20/2)</f>
        <v>78.703703703703667</v>
      </c>
    </row>
    <row r="65" spans="1:20" x14ac:dyDescent="0.35">
      <c r="A65" s="470" t="str">
        <f t="shared" si="22"/>
        <v/>
      </c>
      <c r="B65" s="470" t="str">
        <f t="shared" si="23"/>
        <v/>
      </c>
      <c r="C65" s="470" t="str">
        <f t="shared" si="24"/>
        <v/>
      </c>
      <c r="D65" s="470" t="str">
        <f t="shared" si="25"/>
        <v/>
      </c>
      <c r="E65" s="470" t="str">
        <f t="shared" si="26"/>
        <v/>
      </c>
      <c r="F65" s="470" t="str">
        <f t="shared" si="27"/>
        <v/>
      </c>
      <c r="G65" s="199" t="str">
        <f>IF(Paramétrage!BN451&lt;&gt;0,Paramétrage!BL451,"")</f>
        <v/>
      </c>
      <c r="H65" s="2" t="str">
        <f>IF(Paramétrage!BN451&lt;&gt;0,Paramétrage!BM451,"")</f>
        <v/>
      </c>
      <c r="I65" s="2" t="str">
        <f t="shared" si="28"/>
        <v/>
      </c>
      <c r="J65" s="2" t="str">
        <f>IF(Paramétrage!BN451&lt;&gt;0,Paramétrage!BN451,"")</f>
        <v/>
      </c>
      <c r="K65" s="2" t="str">
        <f>IF(Paramétrage!BN451&lt;&gt;0,Paramétrage!BO451,"")</f>
        <v/>
      </c>
      <c r="L65" s="2" t="str">
        <f t="shared" si="29"/>
        <v/>
      </c>
      <c r="M65" s="2" t="str">
        <f t="shared" si="30"/>
        <v/>
      </c>
      <c r="N65" s="2" t="str">
        <f t="shared" si="31"/>
        <v/>
      </c>
      <c r="O65" s="2" t="str">
        <f>IF(Paramétrage!BN451&lt;&gt;0,Paramétrage!BP451,"")</f>
        <v/>
      </c>
      <c r="P65" s="9">
        <f>IF(Paramétrage!Q513,#REF!-#REF!,0)</f>
        <v>0</v>
      </c>
      <c r="Q65" s="199"/>
      <c r="R65" s="2" t="str">
        <f t="shared" si="32"/>
        <v/>
      </c>
      <c r="S65" s="202">
        <f>MIN(Paramétrage!E423,Paramétrage!E430,Paramétrage!E435,Paramétrage!E438)</f>
        <v>15000</v>
      </c>
      <c r="T65">
        <f>Paramétrage!D$301*(2/24)/(20/2)</f>
        <v>78.703703703703667</v>
      </c>
    </row>
    <row r="66" spans="1:20" x14ac:dyDescent="0.35">
      <c r="A66" s="470" t="str">
        <f t="shared" si="22"/>
        <v/>
      </c>
      <c r="B66" s="470" t="str">
        <f t="shared" si="23"/>
        <v/>
      </c>
      <c r="C66" s="470" t="str">
        <f t="shared" si="24"/>
        <v/>
      </c>
      <c r="D66" s="470" t="str">
        <f t="shared" si="25"/>
        <v/>
      </c>
      <c r="E66" s="470" t="str">
        <f t="shared" si="26"/>
        <v/>
      </c>
      <c r="F66" s="470" t="str">
        <f t="shared" si="27"/>
        <v/>
      </c>
      <c r="G66" s="199" t="str">
        <f>IF(Paramétrage!BN452&lt;&gt;0,Paramétrage!BL452,"")</f>
        <v/>
      </c>
      <c r="H66" s="2" t="str">
        <f>IF(Paramétrage!BN452&lt;&gt;0,Paramétrage!BM452,"")</f>
        <v/>
      </c>
      <c r="I66" s="2" t="str">
        <f t="shared" si="28"/>
        <v/>
      </c>
      <c r="J66" s="2" t="str">
        <f>IF(Paramétrage!BN452&lt;&gt;0,Paramétrage!BN452,"")</f>
        <v/>
      </c>
      <c r="K66" s="2" t="str">
        <f>IF(Paramétrage!BN452&lt;&gt;0,Paramétrage!BO452,"")</f>
        <v/>
      </c>
      <c r="L66" s="2" t="str">
        <f t="shared" si="29"/>
        <v/>
      </c>
      <c r="M66" s="2" t="str">
        <f t="shared" si="30"/>
        <v/>
      </c>
      <c r="N66" s="2" t="str">
        <f t="shared" si="31"/>
        <v/>
      </c>
      <c r="O66" s="2" t="str">
        <f>IF(Paramétrage!BN452&lt;&gt;0,Paramétrage!BP452,"")</f>
        <v/>
      </c>
      <c r="P66" s="9">
        <f>IF(Paramétrage!Q514,#REF!-#REF!,0)</f>
        <v>0</v>
      </c>
      <c r="Q66" s="199"/>
      <c r="R66" s="2" t="str">
        <f t="shared" si="32"/>
        <v/>
      </c>
      <c r="S66" s="202">
        <f>MIN(Paramétrage!E424,Paramétrage!E431,Paramétrage!E436,Paramétrage!E439)</f>
        <v>20000</v>
      </c>
      <c r="T66">
        <f>Paramétrage!D$301*(2/24)/(20/2)</f>
        <v>78.703703703703667</v>
      </c>
    </row>
    <row r="67" spans="1:20" x14ac:dyDescent="0.35">
      <c r="A67" s="470" t="str">
        <f t="shared" si="22"/>
        <v/>
      </c>
      <c r="B67" s="470" t="str">
        <f t="shared" si="23"/>
        <v/>
      </c>
      <c r="C67" s="470" t="str">
        <f t="shared" si="24"/>
        <v/>
      </c>
      <c r="D67" s="470" t="str">
        <f t="shared" si="25"/>
        <v/>
      </c>
      <c r="E67" s="470" t="str">
        <f t="shared" si="26"/>
        <v/>
      </c>
      <c r="F67" s="470" t="str">
        <f t="shared" si="27"/>
        <v/>
      </c>
      <c r="G67" s="199" t="str">
        <f>IF(Paramétrage!BN453&lt;&gt;0,Paramétrage!BL453,"")</f>
        <v/>
      </c>
      <c r="H67" s="2" t="str">
        <f>IF(Paramétrage!BN453&lt;&gt;0,Paramétrage!BM453,"")</f>
        <v/>
      </c>
      <c r="I67" s="2" t="str">
        <f t="shared" si="28"/>
        <v/>
      </c>
      <c r="J67" s="2" t="str">
        <f>IF(Paramétrage!BN453&lt;&gt;0,Paramétrage!BN453,"")</f>
        <v/>
      </c>
      <c r="K67" s="2" t="str">
        <f>IF(Paramétrage!BN453&lt;&gt;0,Paramétrage!BO453,"")</f>
        <v/>
      </c>
      <c r="L67" s="2" t="str">
        <f t="shared" si="29"/>
        <v/>
      </c>
      <c r="M67" s="2" t="str">
        <f t="shared" si="30"/>
        <v/>
      </c>
      <c r="N67" s="2" t="str">
        <f t="shared" si="31"/>
        <v/>
      </c>
      <c r="O67" s="2" t="str">
        <f>IF(Paramétrage!BN453&lt;&gt;0,Paramétrage!BP453,"")</f>
        <v/>
      </c>
      <c r="P67" s="9">
        <f>IF(Paramétrage!Q515,#REF!-#REF!,0)</f>
        <v>0</v>
      </c>
      <c r="Q67" s="199"/>
      <c r="R67" s="2" t="str">
        <f t="shared" si="32"/>
        <v/>
      </c>
      <c r="S67" s="202">
        <f>MIN(Paramétrage!E425,Paramétrage!E432,Paramétrage!E437,Paramétrage!E440)</f>
        <v>40000</v>
      </c>
      <c r="T67">
        <f>Paramétrage!D$301*(2/24)/(20/2)</f>
        <v>78.703703703703667</v>
      </c>
    </row>
    <row r="68" spans="1:20" x14ac:dyDescent="0.35">
      <c r="A68" s="470" t="str">
        <f t="shared" si="22"/>
        <v/>
      </c>
      <c r="B68" s="470" t="str">
        <f t="shared" si="23"/>
        <v/>
      </c>
      <c r="C68" s="470" t="str">
        <f t="shared" si="24"/>
        <v/>
      </c>
      <c r="D68" s="470" t="str">
        <f t="shared" si="25"/>
        <v/>
      </c>
      <c r="E68" s="470" t="str">
        <f t="shared" si="26"/>
        <v/>
      </c>
      <c r="F68" s="470" t="str">
        <f t="shared" si="27"/>
        <v/>
      </c>
      <c r="G68" s="199" t="str">
        <f>IF(Paramétrage!BN454&lt;&gt;0,Paramétrage!BL454,"")</f>
        <v/>
      </c>
      <c r="H68" s="2" t="str">
        <f>IF(Paramétrage!BN454&lt;&gt;0,Paramétrage!BM454,"")</f>
        <v/>
      </c>
      <c r="I68" s="2" t="str">
        <f t="shared" si="28"/>
        <v/>
      </c>
      <c r="J68" s="2" t="str">
        <f>IF(Paramétrage!BN454&lt;&gt;0,Paramétrage!BN454,"")</f>
        <v/>
      </c>
      <c r="K68" s="2" t="str">
        <f>IF(Paramétrage!BN454&lt;&gt;0,Paramétrage!BO454,"")</f>
        <v/>
      </c>
      <c r="L68" s="2" t="str">
        <f t="shared" si="29"/>
        <v/>
      </c>
      <c r="M68" s="2" t="str">
        <f t="shared" si="30"/>
        <v/>
      </c>
      <c r="N68" s="2" t="str">
        <f t="shared" si="31"/>
        <v/>
      </c>
      <c r="O68" s="2" t="str">
        <f>IF(Paramétrage!BN454&lt;&gt;0,Paramétrage!BP454,"")</f>
        <v/>
      </c>
      <c r="P68" s="9">
        <f>IF(Paramétrage!Q516,#REF!-#REF!,0)</f>
        <v>0</v>
      </c>
      <c r="Q68" s="199"/>
      <c r="R68" s="2" t="str">
        <f t="shared" si="32"/>
        <v/>
      </c>
      <c r="S68" s="202">
        <f>MIN(Paramétrage!E426,Paramétrage!E433,Paramétrage!E438,Paramétrage!E441)</f>
        <v>15000</v>
      </c>
      <c r="T68">
        <f>Paramétrage!D$301*(2/24)/(20/2)</f>
        <v>78.703703703703667</v>
      </c>
    </row>
    <row r="69" spans="1:20" x14ac:dyDescent="0.35">
      <c r="A69" s="470" t="str">
        <f t="shared" si="22"/>
        <v/>
      </c>
      <c r="B69" s="470" t="str">
        <f t="shared" si="23"/>
        <v/>
      </c>
      <c r="C69" s="470" t="str">
        <f t="shared" si="24"/>
        <v/>
      </c>
      <c r="D69" s="470" t="str">
        <f t="shared" si="25"/>
        <v/>
      </c>
      <c r="E69" s="470" t="str">
        <f t="shared" si="26"/>
        <v/>
      </c>
      <c r="F69" s="470" t="str">
        <f t="shared" si="27"/>
        <v/>
      </c>
      <c r="G69" s="199" t="str">
        <f>IF(Paramétrage!BN455&lt;&gt;0,Paramétrage!BL455,"")</f>
        <v/>
      </c>
      <c r="H69" s="2" t="str">
        <f>IF(Paramétrage!BN455&lt;&gt;0,Paramétrage!BM455,"")</f>
        <v/>
      </c>
      <c r="I69" s="2" t="str">
        <f t="shared" si="28"/>
        <v/>
      </c>
      <c r="J69" s="2" t="str">
        <f>IF(Paramétrage!BN455&lt;&gt;0,Paramétrage!BN455,"")</f>
        <v/>
      </c>
      <c r="K69" s="2" t="str">
        <f>IF(Paramétrage!BN455&lt;&gt;0,Paramétrage!BO455,"")</f>
        <v/>
      </c>
      <c r="L69" s="2" t="str">
        <f t="shared" si="29"/>
        <v/>
      </c>
      <c r="M69" s="2" t="str">
        <f t="shared" si="30"/>
        <v/>
      </c>
      <c r="N69" s="2" t="str">
        <f t="shared" si="31"/>
        <v/>
      </c>
      <c r="O69" s="2" t="str">
        <f>IF(Paramétrage!BN455&lt;&gt;0,Paramétrage!BP455,"")</f>
        <v/>
      </c>
      <c r="P69" s="9">
        <f>IF(Paramétrage!Q517,#REF!-#REF!,0)</f>
        <v>0</v>
      </c>
      <c r="Q69" s="199"/>
      <c r="R69" s="2" t="str">
        <f t="shared" si="32"/>
        <v/>
      </c>
      <c r="S69" s="202">
        <f>MIN(Paramétrage!E427,Paramétrage!E434,Paramétrage!E439,Paramétrage!E442)</f>
        <v>20000</v>
      </c>
      <c r="T69">
        <f>Paramétrage!D$301*(2/24)/(20/2)</f>
        <v>78.703703703703667</v>
      </c>
    </row>
    <row r="70" spans="1:20" x14ac:dyDescent="0.35">
      <c r="A70" s="470" t="str">
        <f t="shared" si="22"/>
        <v/>
      </c>
      <c r="B70" s="470" t="str">
        <f t="shared" si="23"/>
        <v/>
      </c>
      <c r="C70" s="470" t="str">
        <f t="shared" si="24"/>
        <v/>
      </c>
      <c r="D70" s="470" t="str">
        <f t="shared" si="25"/>
        <v/>
      </c>
      <c r="E70" s="470" t="str">
        <f t="shared" si="26"/>
        <v/>
      </c>
      <c r="F70" s="470" t="str">
        <f t="shared" si="27"/>
        <v/>
      </c>
      <c r="G70" s="199" t="str">
        <f>IF(Paramétrage!BN456&lt;&gt;0,Paramétrage!BL456,"")</f>
        <v/>
      </c>
      <c r="H70" s="2" t="str">
        <f>IF(Paramétrage!BN456&lt;&gt;0,Paramétrage!BM456,"")</f>
        <v/>
      </c>
      <c r="I70" s="2" t="str">
        <f t="shared" si="28"/>
        <v/>
      </c>
      <c r="J70" s="2" t="str">
        <f>IF(Paramétrage!BN456&lt;&gt;0,Paramétrage!BN456,"")</f>
        <v/>
      </c>
      <c r="K70" s="2" t="str">
        <f>IF(Paramétrage!BN456&lt;&gt;0,Paramétrage!BO456,"")</f>
        <v/>
      </c>
      <c r="L70" s="2" t="str">
        <f t="shared" si="29"/>
        <v/>
      </c>
      <c r="M70" s="2" t="str">
        <f t="shared" si="30"/>
        <v/>
      </c>
      <c r="N70" s="2" t="str">
        <f t="shared" si="31"/>
        <v/>
      </c>
      <c r="O70" s="2" t="str">
        <f>IF(Paramétrage!BN456&lt;&gt;0,Paramétrage!BP456,"")</f>
        <v/>
      </c>
      <c r="P70" s="9">
        <f>IF(Paramétrage!Q518,#REF!-#REF!,0)</f>
        <v>0</v>
      </c>
      <c r="Q70" s="199"/>
      <c r="R70" s="2" t="str">
        <f t="shared" si="32"/>
        <v/>
      </c>
      <c r="S70" s="202">
        <f>MIN(Paramétrage!E428,Paramétrage!E435,Paramétrage!E440,Paramétrage!E443)</f>
        <v>50000</v>
      </c>
      <c r="T70">
        <f>Paramétrage!D$301*(2/24)/(20/2)</f>
        <v>78.703703703703667</v>
      </c>
    </row>
    <row r="71" spans="1:20" x14ac:dyDescent="0.35">
      <c r="A71" s="470" t="str">
        <f t="shared" si="22"/>
        <v/>
      </c>
      <c r="B71" s="470" t="str">
        <f t="shared" si="23"/>
        <v/>
      </c>
      <c r="C71" s="470" t="str">
        <f t="shared" si="24"/>
        <v/>
      </c>
      <c r="D71" s="470" t="str">
        <f t="shared" si="25"/>
        <v/>
      </c>
      <c r="E71" s="470" t="str">
        <f t="shared" si="26"/>
        <v/>
      </c>
      <c r="F71" s="470" t="str">
        <f t="shared" si="27"/>
        <v/>
      </c>
      <c r="G71" s="199" t="str">
        <f>IF(Paramétrage!BN457&lt;&gt;0,Paramétrage!BL457,"")</f>
        <v/>
      </c>
      <c r="H71" s="2" t="str">
        <f>IF(Paramétrage!BN457&lt;&gt;0,Paramétrage!BM457,"")</f>
        <v/>
      </c>
      <c r="I71" s="2" t="str">
        <f t="shared" si="28"/>
        <v/>
      </c>
      <c r="J71" s="2" t="str">
        <f>IF(Paramétrage!BN457&lt;&gt;0,Paramétrage!BN457,"")</f>
        <v/>
      </c>
      <c r="K71" s="2" t="str">
        <f>IF(Paramétrage!BN457&lt;&gt;0,Paramétrage!BO457,"")</f>
        <v/>
      </c>
      <c r="L71" s="2" t="str">
        <f t="shared" si="29"/>
        <v/>
      </c>
      <c r="M71" s="2" t="str">
        <f t="shared" si="30"/>
        <v/>
      </c>
      <c r="N71" s="2" t="str">
        <f t="shared" si="31"/>
        <v/>
      </c>
      <c r="O71" s="2" t="str">
        <f>IF(Paramétrage!BN457&lt;&gt;0,Paramétrage!BP457,"")</f>
        <v/>
      </c>
      <c r="P71" s="9">
        <f>IF(Paramétrage!Q519,#REF!-#REF!,0)</f>
        <v>0</v>
      </c>
      <c r="Q71" s="199"/>
      <c r="R71" s="2" t="str">
        <f t="shared" si="32"/>
        <v/>
      </c>
      <c r="S71" s="202">
        <f>MIN(Paramétrage!E429,Paramétrage!E436,Paramétrage!E441,Paramétrage!E444)</f>
        <v>40000</v>
      </c>
      <c r="T71">
        <f>Paramétrage!D$301*(2/24)/(20/2)</f>
        <v>78.703703703703667</v>
      </c>
    </row>
    <row r="72" spans="1:20" x14ac:dyDescent="0.35">
      <c r="A72" s="470" t="str">
        <f t="shared" si="22"/>
        <v/>
      </c>
      <c r="B72" s="470" t="str">
        <f t="shared" si="23"/>
        <v/>
      </c>
      <c r="C72" s="470" t="str">
        <f t="shared" si="24"/>
        <v/>
      </c>
      <c r="D72" s="470" t="str">
        <f t="shared" si="25"/>
        <v/>
      </c>
      <c r="E72" s="470" t="str">
        <f t="shared" si="26"/>
        <v/>
      </c>
      <c r="F72" s="470" t="str">
        <f t="shared" si="27"/>
        <v/>
      </c>
      <c r="G72" s="199" t="str">
        <f>IF(Paramétrage!BN458&lt;&gt;0,Paramétrage!BL458,"")</f>
        <v/>
      </c>
      <c r="H72" s="2" t="str">
        <f>IF(Paramétrage!BN458&lt;&gt;0,Paramétrage!BM458,"")</f>
        <v/>
      </c>
      <c r="I72" s="2" t="str">
        <f t="shared" si="28"/>
        <v/>
      </c>
      <c r="J72" s="2" t="str">
        <f>IF(Paramétrage!BN458&lt;&gt;0,Paramétrage!BN458,"")</f>
        <v/>
      </c>
      <c r="K72" s="2" t="str">
        <f>IF(Paramétrage!BN458&lt;&gt;0,Paramétrage!BO458,"")</f>
        <v/>
      </c>
      <c r="L72" s="2" t="str">
        <f t="shared" si="29"/>
        <v/>
      </c>
      <c r="M72" s="2" t="str">
        <f t="shared" si="30"/>
        <v/>
      </c>
      <c r="N72" s="2" t="str">
        <f t="shared" si="31"/>
        <v/>
      </c>
      <c r="O72" s="2" t="str">
        <f>IF(Paramétrage!BN458&lt;&gt;0,Paramétrage!BP458,"")</f>
        <v/>
      </c>
      <c r="P72" s="9">
        <f>IF(Paramétrage!Q520,#REF!-#REF!,0)</f>
        <v>0</v>
      </c>
      <c r="Q72" s="199"/>
      <c r="R72" s="2" t="str">
        <f t="shared" si="32"/>
        <v/>
      </c>
      <c r="S72" s="202">
        <f>MIN(Paramétrage!E430,Paramétrage!E437,Paramétrage!E442,Paramétrage!E445)</f>
        <v>15000</v>
      </c>
      <c r="T72">
        <f>Paramétrage!D$301*(2/24)/(20/2)</f>
        <v>78.703703703703667</v>
      </c>
    </row>
    <row r="73" spans="1:20" x14ac:dyDescent="0.35">
      <c r="A73" s="470" t="str">
        <f t="shared" si="22"/>
        <v/>
      </c>
      <c r="B73" s="470" t="str">
        <f t="shared" si="23"/>
        <v/>
      </c>
      <c r="C73" s="470" t="str">
        <f t="shared" si="24"/>
        <v/>
      </c>
      <c r="D73" s="470" t="str">
        <f t="shared" si="25"/>
        <v/>
      </c>
      <c r="E73" s="470" t="str">
        <f t="shared" si="26"/>
        <v/>
      </c>
      <c r="F73" s="470" t="str">
        <f t="shared" si="27"/>
        <v/>
      </c>
      <c r="G73" s="199" t="str">
        <f>IF(Paramétrage!BN459&lt;&gt;0,Paramétrage!BL459,"")</f>
        <v/>
      </c>
      <c r="H73" s="2" t="str">
        <f>IF(Paramétrage!BN459&lt;&gt;0,Paramétrage!BM459,"")</f>
        <v/>
      </c>
      <c r="I73" s="2" t="str">
        <f t="shared" si="28"/>
        <v/>
      </c>
      <c r="J73" s="2" t="str">
        <f>IF(Paramétrage!BN459&lt;&gt;0,Paramétrage!BN459,"")</f>
        <v/>
      </c>
      <c r="K73" s="2" t="str">
        <f>IF(Paramétrage!BN459&lt;&gt;0,Paramétrage!BO459,"")</f>
        <v/>
      </c>
      <c r="L73" s="2" t="str">
        <f t="shared" si="29"/>
        <v/>
      </c>
      <c r="M73" s="2" t="str">
        <f t="shared" si="30"/>
        <v/>
      </c>
      <c r="N73" s="2" t="str">
        <f t="shared" si="31"/>
        <v/>
      </c>
      <c r="O73" s="2" t="str">
        <f>IF(Paramétrage!BN459&lt;&gt;0,Paramétrage!BP459,"")</f>
        <v/>
      </c>
      <c r="P73" s="9">
        <f>IF(Paramétrage!Q521,#REF!-#REF!,0)</f>
        <v>0</v>
      </c>
      <c r="Q73" s="199"/>
      <c r="R73" s="2" t="str">
        <f t="shared" si="32"/>
        <v/>
      </c>
      <c r="S73" s="202">
        <f>MIN(Paramétrage!E431,Paramétrage!E438,Paramétrage!E443,Paramétrage!E446)</f>
        <v>20000</v>
      </c>
      <c r="T73">
        <f>Paramétrage!D$301*(2/24)/(20/2)</f>
        <v>78.703703703703667</v>
      </c>
    </row>
    <row r="74" spans="1:20" x14ac:dyDescent="0.35">
      <c r="A74" s="470" t="str">
        <f t="shared" si="22"/>
        <v/>
      </c>
      <c r="B74" s="470" t="str">
        <f t="shared" si="23"/>
        <v/>
      </c>
      <c r="C74" s="470" t="str">
        <f t="shared" si="24"/>
        <v/>
      </c>
      <c r="D74" s="470" t="str">
        <f t="shared" si="25"/>
        <v/>
      </c>
      <c r="E74" s="470" t="str">
        <f t="shared" si="26"/>
        <v/>
      </c>
      <c r="F74" s="470" t="str">
        <f t="shared" si="27"/>
        <v/>
      </c>
      <c r="G74" s="199" t="str">
        <f>IF(Paramétrage!BN460&lt;&gt;0,Paramétrage!BL460,"")</f>
        <v/>
      </c>
      <c r="H74" s="2" t="str">
        <f>IF(Paramétrage!BN460&lt;&gt;0,Paramétrage!BM460,"")</f>
        <v/>
      </c>
      <c r="I74" s="2" t="str">
        <f t="shared" si="28"/>
        <v/>
      </c>
      <c r="J74" s="2" t="str">
        <f>IF(Paramétrage!BN460&lt;&gt;0,Paramétrage!BN460,"")</f>
        <v/>
      </c>
      <c r="K74" s="2" t="str">
        <f>IF(Paramétrage!BN460&lt;&gt;0,Paramétrage!BO460,"")</f>
        <v/>
      </c>
      <c r="L74" s="2" t="str">
        <f t="shared" si="29"/>
        <v/>
      </c>
      <c r="M74" s="2" t="str">
        <f t="shared" si="30"/>
        <v/>
      </c>
      <c r="N74" s="2" t="str">
        <f t="shared" si="31"/>
        <v/>
      </c>
      <c r="O74" s="2" t="str">
        <f>IF(Paramétrage!BN460&lt;&gt;0,Paramétrage!BP460,"")</f>
        <v/>
      </c>
      <c r="P74" s="9">
        <f>IF(Paramétrage!Q522,#REF!-#REF!,0)</f>
        <v>0</v>
      </c>
      <c r="Q74" s="199"/>
      <c r="R74" s="2" t="str">
        <f t="shared" si="32"/>
        <v/>
      </c>
      <c r="S74" s="202">
        <f>MIN(Paramétrage!E432,Paramétrage!E439,Paramétrage!E444,Paramétrage!E447)</f>
        <v>50000</v>
      </c>
      <c r="T74">
        <f>Paramétrage!D$301*(2/24)/(20/2)</f>
        <v>78.703703703703667</v>
      </c>
    </row>
    <row r="75" spans="1:20" x14ac:dyDescent="0.35">
      <c r="A75" s="470" t="str">
        <f t="shared" si="22"/>
        <v/>
      </c>
      <c r="B75" s="470" t="str">
        <f t="shared" si="23"/>
        <v/>
      </c>
      <c r="C75" s="470" t="str">
        <f t="shared" si="24"/>
        <v/>
      </c>
      <c r="D75" s="470" t="str">
        <f t="shared" si="25"/>
        <v/>
      </c>
      <c r="E75" s="470" t="str">
        <f t="shared" si="26"/>
        <v/>
      </c>
      <c r="F75" s="470" t="str">
        <f t="shared" si="27"/>
        <v/>
      </c>
      <c r="G75" s="199" t="str">
        <f>IF(Paramétrage!BN461&lt;&gt;0,Paramétrage!BL461,"")</f>
        <v/>
      </c>
      <c r="H75" s="2" t="str">
        <f>IF(Paramétrage!BN461&lt;&gt;0,Paramétrage!BM461,"")</f>
        <v/>
      </c>
      <c r="I75" s="2" t="str">
        <f t="shared" si="28"/>
        <v/>
      </c>
      <c r="J75" s="2" t="str">
        <f>IF(Paramétrage!BN461&lt;&gt;0,Paramétrage!BN461,"")</f>
        <v/>
      </c>
      <c r="K75" s="2" t="str">
        <f>IF(Paramétrage!BN461&lt;&gt;0,Paramétrage!BO461,"")</f>
        <v/>
      </c>
      <c r="L75" s="2" t="str">
        <f t="shared" si="29"/>
        <v/>
      </c>
      <c r="M75" s="2" t="str">
        <f t="shared" si="30"/>
        <v/>
      </c>
      <c r="N75" s="2" t="str">
        <f t="shared" si="31"/>
        <v/>
      </c>
      <c r="O75" s="2" t="str">
        <f>IF(Paramétrage!BN461&lt;&gt;0,Paramétrage!BP461,"")</f>
        <v/>
      </c>
      <c r="P75" s="9">
        <f>IF(Paramétrage!Q523,#REF!-#REF!,0)</f>
        <v>0</v>
      </c>
      <c r="Q75" s="199"/>
      <c r="R75" s="2" t="str">
        <f t="shared" si="32"/>
        <v/>
      </c>
      <c r="S75" s="202">
        <f>MIN(Paramétrage!E433,Paramétrage!E440,Paramétrage!E445,Paramétrage!E448)</f>
        <v>150000</v>
      </c>
      <c r="T75">
        <f>Paramétrage!D$301*(2/24)/(20/2)</f>
        <v>78.703703703703667</v>
      </c>
    </row>
    <row r="76" spans="1:20" x14ac:dyDescent="0.35">
      <c r="A76" s="470" t="str">
        <f t="shared" si="22"/>
        <v/>
      </c>
      <c r="B76" s="470" t="str">
        <f t="shared" si="23"/>
        <v/>
      </c>
      <c r="C76" s="470" t="str">
        <f t="shared" si="24"/>
        <v/>
      </c>
      <c r="D76" s="470" t="str">
        <f t="shared" si="25"/>
        <v/>
      </c>
      <c r="E76" s="470" t="str">
        <f t="shared" si="26"/>
        <v/>
      </c>
      <c r="F76" s="470" t="str">
        <f t="shared" si="27"/>
        <v/>
      </c>
      <c r="G76" s="199" t="str">
        <f>IF(Paramétrage!BN462&lt;&gt;0,Paramétrage!BL462,"")</f>
        <v/>
      </c>
      <c r="H76" s="2" t="str">
        <f>IF(Paramétrage!BN462&lt;&gt;0,Paramétrage!BM462,"")</f>
        <v/>
      </c>
      <c r="I76" s="2" t="str">
        <f t="shared" si="28"/>
        <v/>
      </c>
      <c r="J76" s="2" t="str">
        <f>IF(Paramétrage!BN462&lt;&gt;0,Paramétrage!BN462,"")</f>
        <v/>
      </c>
      <c r="K76" s="2" t="str">
        <f>IF(Paramétrage!BN462&lt;&gt;0,Paramétrage!BO462,"")</f>
        <v/>
      </c>
      <c r="L76" s="2" t="str">
        <f t="shared" si="29"/>
        <v/>
      </c>
      <c r="M76" s="2" t="str">
        <f t="shared" si="30"/>
        <v/>
      </c>
      <c r="N76" s="2" t="str">
        <f t="shared" si="31"/>
        <v/>
      </c>
      <c r="O76" s="2" t="str">
        <f>IF(Paramétrage!BN462&lt;&gt;0,Paramétrage!BP462,"")</f>
        <v/>
      </c>
      <c r="P76" s="9">
        <f>IF(Paramétrage!Q524,#REF!-#REF!,0)</f>
        <v>0</v>
      </c>
      <c r="Q76" s="199"/>
      <c r="R76" s="2" t="str">
        <f t="shared" si="32"/>
        <v/>
      </c>
      <c r="S76" s="202">
        <f>MIN(Paramétrage!E434,Paramétrage!E441,Paramétrage!E446,Paramétrage!E449)</f>
        <v>150000</v>
      </c>
      <c r="T76">
        <f>Paramétrage!D$301*(2/24)/(20/2)</f>
        <v>78.703703703703667</v>
      </c>
    </row>
    <row r="77" spans="1:20" x14ac:dyDescent="0.35">
      <c r="A77" s="470" t="str">
        <f t="shared" si="22"/>
        <v/>
      </c>
      <c r="B77" s="470" t="str">
        <f t="shared" si="23"/>
        <v/>
      </c>
      <c r="C77" s="470" t="str">
        <f t="shared" si="24"/>
        <v/>
      </c>
      <c r="D77" s="470" t="str">
        <f t="shared" si="25"/>
        <v/>
      </c>
      <c r="E77" s="470" t="str">
        <f t="shared" si="26"/>
        <v/>
      </c>
      <c r="F77" s="470" t="str">
        <f t="shared" si="27"/>
        <v/>
      </c>
      <c r="G77" s="199" t="str">
        <f>IF(Paramétrage!BN463&lt;&gt;0,Paramétrage!BL463,"")</f>
        <v/>
      </c>
      <c r="H77" s="2" t="str">
        <f>IF(Paramétrage!BN463&lt;&gt;0,Paramétrage!BM463,"")</f>
        <v/>
      </c>
      <c r="I77" s="2" t="str">
        <f t="shared" si="28"/>
        <v/>
      </c>
      <c r="J77" s="2" t="str">
        <f>IF(Paramétrage!BN463&lt;&gt;0,Paramétrage!BN463,"")</f>
        <v/>
      </c>
      <c r="K77" s="2" t="str">
        <f>IF(Paramétrage!BN463&lt;&gt;0,Paramétrage!BO463,"")</f>
        <v/>
      </c>
      <c r="L77" s="2" t="str">
        <f t="shared" si="29"/>
        <v/>
      </c>
      <c r="M77" s="2" t="str">
        <f t="shared" si="30"/>
        <v/>
      </c>
      <c r="N77" s="2" t="str">
        <f t="shared" si="31"/>
        <v/>
      </c>
      <c r="O77" s="2" t="str">
        <f>IF(Paramétrage!BN463&lt;&gt;0,Paramétrage!BP463,"")</f>
        <v/>
      </c>
      <c r="P77" s="9">
        <f>IF(Paramétrage!Q525,#REF!-#REF!,0)</f>
        <v>0</v>
      </c>
      <c r="Q77" s="199"/>
      <c r="R77" s="2" t="str">
        <f t="shared" si="32"/>
        <v/>
      </c>
      <c r="S77" s="202">
        <f>MIN(Paramétrage!E435,Paramétrage!E442,Paramétrage!E447,Paramétrage!E450)</f>
        <v>150000</v>
      </c>
      <c r="T77">
        <f>Paramétrage!D$301*(2/24)/(20/2)</f>
        <v>78.703703703703667</v>
      </c>
    </row>
    <row r="78" spans="1:20" x14ac:dyDescent="0.35">
      <c r="A78" s="470" t="str">
        <f t="shared" si="22"/>
        <v/>
      </c>
      <c r="B78" s="470" t="str">
        <f t="shared" si="23"/>
        <v/>
      </c>
      <c r="C78" s="470" t="str">
        <f t="shared" si="24"/>
        <v/>
      </c>
      <c r="D78" s="470" t="str">
        <f t="shared" si="25"/>
        <v/>
      </c>
      <c r="E78" s="470" t="str">
        <f t="shared" si="26"/>
        <v/>
      </c>
      <c r="F78" s="470" t="str">
        <f t="shared" si="27"/>
        <v/>
      </c>
      <c r="G78" s="199" t="str">
        <f>IF(Paramétrage!BN464&lt;&gt;0,Paramétrage!BL464,"")</f>
        <v/>
      </c>
      <c r="H78" s="2" t="str">
        <f>IF(Paramétrage!BN464&lt;&gt;0,Paramétrage!BM464,"")</f>
        <v/>
      </c>
      <c r="I78" s="2" t="str">
        <f t="shared" si="28"/>
        <v/>
      </c>
      <c r="J78" s="2" t="str">
        <f>IF(Paramétrage!BN464&lt;&gt;0,Paramétrage!BN464,"")</f>
        <v/>
      </c>
      <c r="K78" s="2" t="str">
        <f>IF(Paramétrage!BN464&lt;&gt;0,Paramétrage!BO464,"")</f>
        <v/>
      </c>
      <c r="L78" s="2" t="str">
        <f t="shared" si="29"/>
        <v/>
      </c>
      <c r="M78" s="2" t="str">
        <f t="shared" si="30"/>
        <v/>
      </c>
      <c r="N78" s="2" t="str">
        <f t="shared" si="31"/>
        <v/>
      </c>
      <c r="O78" s="2" t="str">
        <f>IF(Paramétrage!BN464&lt;&gt;0,Paramétrage!BP464,"")</f>
        <v/>
      </c>
      <c r="P78" s="9">
        <f>IF(Paramétrage!Q526,#REF!-#REF!,0)</f>
        <v>0</v>
      </c>
      <c r="Q78" s="199"/>
      <c r="R78" s="2" t="str">
        <f t="shared" si="32"/>
        <v/>
      </c>
      <c r="S78" s="202">
        <f>MIN(Paramétrage!E436,Paramétrage!E443,Paramétrage!E448,Paramétrage!E451)</f>
        <v>150000</v>
      </c>
      <c r="T78">
        <f>Paramétrage!D$301*(2/24)/(20/2)</f>
        <v>78.703703703703667</v>
      </c>
    </row>
    <row r="79" spans="1:20" x14ac:dyDescent="0.35">
      <c r="A79" s="470" t="str">
        <f t="shared" si="22"/>
        <v/>
      </c>
      <c r="B79" s="470" t="str">
        <f t="shared" si="23"/>
        <v/>
      </c>
      <c r="C79" s="470" t="str">
        <f t="shared" si="24"/>
        <v/>
      </c>
      <c r="D79" s="470" t="str">
        <f t="shared" si="25"/>
        <v/>
      </c>
      <c r="E79" s="470" t="str">
        <f t="shared" si="26"/>
        <v/>
      </c>
      <c r="F79" s="470" t="str">
        <f t="shared" si="27"/>
        <v/>
      </c>
      <c r="G79" s="199" t="str">
        <f>IF(Paramétrage!BN465&lt;&gt;0,Paramétrage!BL465,"")</f>
        <v/>
      </c>
      <c r="H79" s="2" t="str">
        <f>IF(Paramétrage!BN465&lt;&gt;0,Paramétrage!BM465,"")</f>
        <v/>
      </c>
      <c r="I79" s="2" t="str">
        <f t="shared" si="28"/>
        <v/>
      </c>
      <c r="J79" s="2" t="str">
        <f>IF(Paramétrage!BN465&lt;&gt;0,Paramétrage!BN465,"")</f>
        <v/>
      </c>
      <c r="K79" s="2" t="str">
        <f>IF(Paramétrage!BN465&lt;&gt;0,Paramétrage!BO465,"")</f>
        <v/>
      </c>
      <c r="L79" s="2" t="str">
        <f t="shared" si="29"/>
        <v/>
      </c>
      <c r="M79" s="2" t="str">
        <f t="shared" si="30"/>
        <v/>
      </c>
      <c r="N79" s="2" t="str">
        <f t="shared" si="31"/>
        <v/>
      </c>
      <c r="O79" s="2" t="str">
        <f>IF(Paramétrage!BN465&lt;&gt;0,Paramétrage!BP465,"")</f>
        <v/>
      </c>
      <c r="P79" s="9">
        <f>IF(Paramétrage!Q527,#REF!-#REF!,0)</f>
        <v>0</v>
      </c>
      <c r="Q79" s="199"/>
      <c r="R79" s="2" t="str">
        <f t="shared" si="32"/>
        <v/>
      </c>
      <c r="S79" s="202">
        <f>MIN(Paramétrage!E437,Paramétrage!E444,Paramétrage!E449,Paramétrage!E452)</f>
        <v>150000</v>
      </c>
      <c r="T79">
        <f>Paramétrage!D$301*(2/24)/(20/2)</f>
        <v>78.703703703703667</v>
      </c>
    </row>
    <row r="80" spans="1:20" x14ac:dyDescent="0.35">
      <c r="A80" s="470" t="str">
        <f t="shared" si="22"/>
        <v/>
      </c>
      <c r="B80" s="470" t="str">
        <f t="shared" si="23"/>
        <v/>
      </c>
      <c r="C80" s="470" t="str">
        <f t="shared" si="24"/>
        <v/>
      </c>
      <c r="D80" s="470" t="str">
        <f t="shared" si="25"/>
        <v/>
      </c>
      <c r="E80" s="470" t="str">
        <f t="shared" si="26"/>
        <v/>
      </c>
      <c r="F80" s="470" t="str">
        <f t="shared" si="27"/>
        <v/>
      </c>
      <c r="G80" s="199" t="str">
        <f>IF(Paramétrage!BN466&lt;&gt;0,Paramétrage!BL466,"")</f>
        <v/>
      </c>
      <c r="H80" s="2" t="str">
        <f>IF(Paramétrage!BN466&lt;&gt;0,Paramétrage!BM466,"")</f>
        <v/>
      </c>
      <c r="I80" s="2" t="str">
        <f t="shared" si="28"/>
        <v/>
      </c>
      <c r="J80" s="2" t="str">
        <f>IF(Paramétrage!BN466&lt;&gt;0,Paramétrage!BN466,"")</f>
        <v/>
      </c>
      <c r="K80" s="2" t="str">
        <f>IF(Paramétrage!BN466&lt;&gt;0,Paramétrage!BO466,"")</f>
        <v/>
      </c>
      <c r="L80" s="2" t="str">
        <f t="shared" si="29"/>
        <v/>
      </c>
      <c r="M80" s="2" t="str">
        <f t="shared" si="30"/>
        <v/>
      </c>
      <c r="N80" s="2" t="str">
        <f t="shared" si="31"/>
        <v/>
      </c>
      <c r="O80" s="2" t="str">
        <f>IF(Paramétrage!BN466&lt;&gt;0,Paramétrage!BP466,"")</f>
        <v/>
      </c>
      <c r="P80" s="9">
        <f>IF(Paramétrage!Q528,#REF!-#REF!,0)</f>
        <v>0</v>
      </c>
      <c r="Q80" s="199"/>
      <c r="R80" s="2" t="str">
        <f t="shared" si="32"/>
        <v/>
      </c>
      <c r="S80" s="202">
        <f>MIN(Paramétrage!E438,Paramétrage!E445,Paramétrage!E450,Paramétrage!E453)</f>
        <v>150000</v>
      </c>
      <c r="T80">
        <f>Paramétrage!D$301*(2/24)/(20/2)</f>
        <v>78.703703703703667</v>
      </c>
    </row>
    <row r="81" spans="1:24" x14ac:dyDescent="0.35">
      <c r="A81" s="470" t="str">
        <f t="shared" si="22"/>
        <v/>
      </c>
      <c r="B81" s="470" t="str">
        <f t="shared" si="23"/>
        <v/>
      </c>
      <c r="C81" s="470" t="str">
        <f t="shared" si="24"/>
        <v/>
      </c>
      <c r="D81" s="470" t="str">
        <f t="shared" si="25"/>
        <v/>
      </c>
      <c r="E81" s="470" t="str">
        <f t="shared" si="26"/>
        <v/>
      </c>
      <c r="F81" s="470" t="str">
        <f t="shared" si="27"/>
        <v/>
      </c>
      <c r="G81" s="199" t="str">
        <f>IF(Paramétrage!BN467&lt;&gt;0,Paramétrage!BL467,"")</f>
        <v/>
      </c>
      <c r="H81" s="2" t="str">
        <f>IF(Paramétrage!BN467&lt;&gt;0,Paramétrage!BM467,"")</f>
        <v/>
      </c>
      <c r="I81" s="2" t="str">
        <f t="shared" si="28"/>
        <v/>
      </c>
      <c r="J81" s="2" t="str">
        <f>IF(Paramétrage!BN467&lt;&gt;0,Paramétrage!BN467,"")</f>
        <v/>
      </c>
      <c r="K81" s="2" t="str">
        <f>IF(Paramétrage!BN467&lt;&gt;0,Paramétrage!BO467,"")</f>
        <v/>
      </c>
      <c r="L81" s="2" t="str">
        <f t="shared" si="29"/>
        <v/>
      </c>
      <c r="M81" s="2" t="str">
        <f t="shared" si="30"/>
        <v/>
      </c>
      <c r="N81" s="2" t="str">
        <f t="shared" si="31"/>
        <v/>
      </c>
      <c r="O81" s="2" t="str">
        <f>IF(Paramétrage!BN467&lt;&gt;0,Paramétrage!BP467,"")</f>
        <v/>
      </c>
      <c r="P81" s="9">
        <f>IF(Paramétrage!Q529,#REF!-#REF!,0)</f>
        <v>0</v>
      </c>
      <c r="Q81" s="199"/>
      <c r="R81" s="2" t="str">
        <f t="shared" si="32"/>
        <v/>
      </c>
      <c r="S81" s="202">
        <f>MIN(Paramétrage!E439,Paramétrage!E446,Paramétrage!E451,Paramétrage!E454)</f>
        <v>0</v>
      </c>
      <c r="T81">
        <f>Paramétrage!D$301*(2/24)/(20/2)</f>
        <v>78.703703703703667</v>
      </c>
    </row>
    <row r="82" spans="1:24" x14ac:dyDescent="0.35">
      <c r="A82" s="470" t="str">
        <f t="shared" si="22"/>
        <v/>
      </c>
      <c r="B82" s="470" t="str">
        <f t="shared" si="23"/>
        <v/>
      </c>
      <c r="C82" s="470" t="str">
        <f t="shared" si="24"/>
        <v/>
      </c>
      <c r="D82" s="470" t="str">
        <f t="shared" si="25"/>
        <v/>
      </c>
      <c r="E82" s="470" t="str">
        <f t="shared" si="26"/>
        <v/>
      </c>
      <c r="F82" s="470" t="str">
        <f t="shared" si="27"/>
        <v/>
      </c>
      <c r="G82" s="199" t="str">
        <f>IF(Paramétrage!BN468&lt;&gt;0,Paramétrage!BL468,"")</f>
        <v/>
      </c>
      <c r="H82" s="2" t="str">
        <f>IF(Paramétrage!BN468&lt;&gt;0,Paramétrage!BM468,"")</f>
        <v/>
      </c>
      <c r="I82" s="2" t="str">
        <f t="shared" si="28"/>
        <v/>
      </c>
      <c r="J82" s="2" t="str">
        <f>IF(Paramétrage!BN468&lt;&gt;0,Paramétrage!BN468,"")</f>
        <v/>
      </c>
      <c r="K82" s="2" t="str">
        <f>IF(Paramétrage!BN468&lt;&gt;0,Paramétrage!BO468,"")</f>
        <v/>
      </c>
      <c r="L82" s="2" t="str">
        <f t="shared" si="29"/>
        <v/>
      </c>
      <c r="M82" s="2" t="str">
        <f t="shared" si="30"/>
        <v/>
      </c>
      <c r="N82" s="2" t="str">
        <f t="shared" si="31"/>
        <v/>
      </c>
      <c r="O82" s="2" t="str">
        <f>IF(Paramétrage!BN468&lt;&gt;0,Paramétrage!BP468,"")</f>
        <v/>
      </c>
      <c r="P82" s="9">
        <f>IF(Paramétrage!Q530,#REF!-#REF!,0)</f>
        <v>0</v>
      </c>
      <c r="Q82" s="199"/>
      <c r="R82" s="2" t="str">
        <f t="shared" si="32"/>
        <v/>
      </c>
      <c r="S82" s="202">
        <f>MIN(Paramétrage!E440,Paramétrage!E447,Paramétrage!E452,Paramétrage!E455)</f>
        <v>0</v>
      </c>
      <c r="T82">
        <f>Paramétrage!D$301*(2/24)/(20/2)</f>
        <v>78.703703703703667</v>
      </c>
    </row>
    <row r="83" spans="1:24" x14ac:dyDescent="0.35">
      <c r="A83" s="470" t="str">
        <f t="shared" si="22"/>
        <v/>
      </c>
      <c r="B83" s="470" t="str">
        <f t="shared" si="23"/>
        <v/>
      </c>
      <c r="C83" s="470" t="str">
        <f t="shared" si="24"/>
        <v/>
      </c>
      <c r="D83" s="470" t="str">
        <f t="shared" si="25"/>
        <v/>
      </c>
      <c r="E83" s="470" t="str">
        <f t="shared" si="26"/>
        <v/>
      </c>
      <c r="F83" s="470" t="str">
        <f t="shared" si="27"/>
        <v/>
      </c>
      <c r="G83" s="199" t="str">
        <f>IF(Paramétrage!BN469&lt;&gt;0,Paramétrage!BL469,"")</f>
        <v/>
      </c>
      <c r="H83" s="2" t="str">
        <f>IF(Paramétrage!BN469&lt;&gt;0,Paramétrage!BM469,"")</f>
        <v/>
      </c>
      <c r="I83" s="2" t="str">
        <f t="shared" si="28"/>
        <v/>
      </c>
      <c r="J83" s="2" t="str">
        <f>IF(Paramétrage!BN469&lt;&gt;0,Paramétrage!BN469,"")</f>
        <v/>
      </c>
      <c r="K83" s="2" t="str">
        <f>IF(Paramétrage!BN469&lt;&gt;0,Paramétrage!BO469,"")</f>
        <v/>
      </c>
      <c r="L83" s="2" t="str">
        <f t="shared" si="29"/>
        <v/>
      </c>
      <c r="M83" s="2" t="str">
        <f t="shared" si="30"/>
        <v/>
      </c>
      <c r="N83" s="2" t="str">
        <f t="shared" si="31"/>
        <v/>
      </c>
      <c r="O83" s="2" t="str">
        <f>IF(Paramétrage!BN469&lt;&gt;0,Paramétrage!BP469,"")</f>
        <v/>
      </c>
      <c r="P83" s="9">
        <f>IF(Paramétrage!Q531,#REF!-#REF!,0)</f>
        <v>0</v>
      </c>
      <c r="Q83" s="199"/>
      <c r="R83" s="2" t="str">
        <f t="shared" si="32"/>
        <v/>
      </c>
      <c r="S83" s="202">
        <f>MIN(Paramétrage!E441,Paramétrage!E448,Paramétrage!E453,Paramétrage!E456)</f>
        <v>0</v>
      </c>
      <c r="T83">
        <f>Paramétrage!D$301*(2/24)/(20/2)</f>
        <v>78.703703703703667</v>
      </c>
    </row>
    <row r="84" spans="1:24" x14ac:dyDescent="0.35">
      <c r="A84" s="470" t="str">
        <f t="shared" si="22"/>
        <v/>
      </c>
      <c r="B84" s="470" t="str">
        <f t="shared" si="23"/>
        <v/>
      </c>
      <c r="C84" s="470" t="str">
        <f t="shared" si="24"/>
        <v/>
      </c>
      <c r="D84" s="470" t="str">
        <f t="shared" si="25"/>
        <v/>
      </c>
      <c r="E84" s="470" t="str">
        <f t="shared" si="26"/>
        <v/>
      </c>
      <c r="F84" s="470" t="str">
        <f t="shared" si="27"/>
        <v/>
      </c>
      <c r="G84" s="199" t="str">
        <f>IF(Paramétrage!BN470&lt;&gt;0,Paramétrage!BL470,"")</f>
        <v/>
      </c>
      <c r="H84" s="2" t="str">
        <f>IF(Paramétrage!BN470&lt;&gt;0,Paramétrage!BM470,"")</f>
        <v/>
      </c>
      <c r="I84" s="2" t="str">
        <f t="shared" si="28"/>
        <v/>
      </c>
      <c r="J84" s="2" t="str">
        <f>IF(Paramétrage!BN470&lt;&gt;0,Paramétrage!BN470,"")</f>
        <v/>
      </c>
      <c r="K84" s="2" t="str">
        <f>IF(Paramétrage!BN470&lt;&gt;0,Paramétrage!BO470,"")</f>
        <v/>
      </c>
      <c r="L84" s="2" t="str">
        <f t="shared" si="29"/>
        <v/>
      </c>
      <c r="M84" s="2" t="str">
        <f t="shared" si="30"/>
        <v/>
      </c>
      <c r="N84" s="2" t="str">
        <f t="shared" si="31"/>
        <v/>
      </c>
      <c r="O84" s="2" t="str">
        <f>IF(Paramétrage!BN470&lt;&gt;0,Paramétrage!BP470,"")</f>
        <v/>
      </c>
      <c r="P84" s="9">
        <f>IF(Paramétrage!Q532,#REF!-#REF!,0)</f>
        <v>0</v>
      </c>
      <c r="Q84" s="199"/>
      <c r="R84" s="2" t="str">
        <f t="shared" si="32"/>
        <v/>
      </c>
      <c r="S84" s="202">
        <f>MIN(Paramétrage!E442,Paramétrage!E449,Paramétrage!E454,Paramétrage!E457)</f>
        <v>0</v>
      </c>
      <c r="T84">
        <f>Paramétrage!D$301*(2/24)/(20/2)</f>
        <v>78.703703703703667</v>
      </c>
    </row>
    <row r="85" spans="1:24" x14ac:dyDescent="0.35">
      <c r="A85" s="470" t="str">
        <f t="shared" si="22"/>
        <v/>
      </c>
      <c r="B85" s="470" t="str">
        <f t="shared" si="23"/>
        <v/>
      </c>
      <c r="C85" s="470" t="str">
        <f t="shared" si="24"/>
        <v/>
      </c>
      <c r="D85" s="470" t="str">
        <f t="shared" si="25"/>
        <v/>
      </c>
      <c r="E85" s="470" t="str">
        <f t="shared" si="26"/>
        <v/>
      </c>
      <c r="F85" s="470" t="str">
        <f t="shared" si="27"/>
        <v/>
      </c>
      <c r="G85" s="199" t="str">
        <f>IF(Paramétrage!BN471&lt;&gt;0,Paramétrage!BL471,"")</f>
        <v/>
      </c>
      <c r="H85" s="2" t="str">
        <f>IF(Paramétrage!BN471&lt;&gt;0,Paramétrage!BM471,"")</f>
        <v/>
      </c>
      <c r="I85" s="2" t="str">
        <f t="shared" si="28"/>
        <v/>
      </c>
      <c r="J85" s="2" t="str">
        <f>IF(Paramétrage!BN471&lt;&gt;0,Paramétrage!BN471,"")</f>
        <v/>
      </c>
      <c r="K85" s="2" t="str">
        <f>IF(Paramétrage!BN471&lt;&gt;0,Paramétrage!BO471,"")</f>
        <v/>
      </c>
      <c r="L85" s="2" t="str">
        <f t="shared" si="29"/>
        <v/>
      </c>
      <c r="M85" s="2" t="str">
        <f t="shared" si="30"/>
        <v/>
      </c>
      <c r="N85" s="2" t="str">
        <f t="shared" si="31"/>
        <v/>
      </c>
      <c r="O85" s="2" t="str">
        <f>IF(Paramétrage!BN471&lt;&gt;0,Paramétrage!BP471,"")</f>
        <v/>
      </c>
      <c r="P85" s="9">
        <f>IF(Paramétrage!Q533,#REF!-#REF!,0)</f>
        <v>0</v>
      </c>
      <c r="Q85" s="199"/>
      <c r="R85" s="2" t="str">
        <f t="shared" si="32"/>
        <v/>
      </c>
      <c r="S85" s="202">
        <f>MIN(Paramétrage!E443,Paramétrage!E450,Paramétrage!E455,Paramétrage!E458)</f>
        <v>0</v>
      </c>
      <c r="T85">
        <f>Paramétrage!D$301*(2/24)/(20/2)</f>
        <v>78.703703703703667</v>
      </c>
    </row>
    <row r="86" spans="1:24" x14ac:dyDescent="0.35">
      <c r="A86" s="470" t="str">
        <f t="shared" si="22"/>
        <v/>
      </c>
      <c r="B86" s="470" t="str">
        <f t="shared" si="23"/>
        <v/>
      </c>
      <c r="C86" s="470" t="str">
        <f t="shared" si="24"/>
        <v/>
      </c>
      <c r="D86" s="470" t="str">
        <f t="shared" si="25"/>
        <v/>
      </c>
      <c r="E86" s="470" t="str">
        <f t="shared" si="26"/>
        <v/>
      </c>
      <c r="F86" s="470" t="str">
        <f t="shared" si="27"/>
        <v/>
      </c>
      <c r="G86" s="199" t="str">
        <f>IF(Paramétrage!BN472&lt;&gt;0,Paramétrage!BL472,"")</f>
        <v/>
      </c>
      <c r="H86" s="2" t="str">
        <f>IF(Paramétrage!BN472&lt;&gt;0,Paramétrage!BM472,"")</f>
        <v/>
      </c>
      <c r="I86" s="2" t="str">
        <f t="shared" si="28"/>
        <v/>
      </c>
      <c r="J86" s="2" t="str">
        <f>IF(Paramétrage!BN472&lt;&gt;0,Paramétrage!BN472,"")</f>
        <v/>
      </c>
      <c r="K86" s="2" t="str">
        <f>IF(Paramétrage!BN472&lt;&gt;0,Paramétrage!BO472,"")</f>
        <v/>
      </c>
      <c r="L86" s="2" t="str">
        <f t="shared" si="29"/>
        <v/>
      </c>
      <c r="M86" s="2" t="str">
        <f t="shared" si="30"/>
        <v/>
      </c>
      <c r="N86" s="2" t="str">
        <f t="shared" si="31"/>
        <v/>
      </c>
      <c r="O86" s="2" t="str">
        <f>IF(Paramétrage!BN472&lt;&gt;0,Paramétrage!BP472,"")</f>
        <v/>
      </c>
      <c r="P86" s="9">
        <f>IF(Paramétrage!Q534,#REF!-#REF!,0)</f>
        <v>0</v>
      </c>
      <c r="Q86" s="199"/>
      <c r="R86" s="2" t="str">
        <f t="shared" si="32"/>
        <v/>
      </c>
      <c r="S86" s="202">
        <f>MIN(Paramétrage!E444,Paramétrage!E451,Paramétrage!E456,Paramétrage!E459)</f>
        <v>0</v>
      </c>
      <c r="T86">
        <f>Paramétrage!D$301*(2/24)/(20/2)</f>
        <v>78.703703703703667</v>
      </c>
    </row>
    <row r="87" spans="1:24" x14ac:dyDescent="0.35">
      <c r="A87" s="470" t="str">
        <f t="shared" si="22"/>
        <v/>
      </c>
      <c r="B87" s="470" t="str">
        <f t="shared" si="23"/>
        <v/>
      </c>
      <c r="C87" s="470" t="str">
        <f t="shared" si="24"/>
        <v/>
      </c>
      <c r="D87" s="470" t="str">
        <f t="shared" si="25"/>
        <v/>
      </c>
      <c r="E87" s="470" t="str">
        <f t="shared" si="26"/>
        <v/>
      </c>
      <c r="F87" s="470" t="str">
        <f t="shared" si="27"/>
        <v/>
      </c>
      <c r="G87" s="199" t="str">
        <f>IF(Paramétrage!BN473&lt;&gt;0,Paramétrage!BL473,"")</f>
        <v/>
      </c>
      <c r="H87" s="2" t="str">
        <f>IF(Paramétrage!BN473&lt;&gt;0,Paramétrage!BM473,"")</f>
        <v/>
      </c>
      <c r="I87" s="2" t="str">
        <f t="shared" si="28"/>
        <v/>
      </c>
      <c r="J87" s="2" t="str">
        <f>IF(Paramétrage!BN473&lt;&gt;0,Paramétrage!BN473,"")</f>
        <v/>
      </c>
      <c r="K87" s="2" t="str">
        <f>IF(Paramétrage!BN473&lt;&gt;0,Paramétrage!BO473,"")</f>
        <v/>
      </c>
      <c r="L87" s="2" t="str">
        <f t="shared" si="29"/>
        <v/>
      </c>
      <c r="M87" s="2" t="str">
        <f t="shared" si="30"/>
        <v/>
      </c>
      <c r="N87" s="2" t="str">
        <f t="shared" si="31"/>
        <v/>
      </c>
      <c r="O87" s="2" t="str">
        <f>IF(Paramétrage!BN473&lt;&gt;0,Paramétrage!BP473,"")</f>
        <v/>
      </c>
      <c r="P87" s="9">
        <f>IF(Paramétrage!Q535,#REF!-#REF!,0)</f>
        <v>0</v>
      </c>
      <c r="Q87" s="199"/>
      <c r="R87" s="2" t="str">
        <f t="shared" si="32"/>
        <v/>
      </c>
      <c r="S87" s="202">
        <f>MIN(Paramétrage!E445,Paramétrage!E452,Paramétrage!E457,Paramétrage!E460)</f>
        <v>0</v>
      </c>
      <c r="T87">
        <f>Paramétrage!D$301*(2/24)/(20/2)</f>
        <v>78.703703703703667</v>
      </c>
    </row>
    <row r="88" spans="1:24" x14ac:dyDescent="0.35">
      <c r="A88" s="470" t="str">
        <f t="shared" si="22"/>
        <v/>
      </c>
      <c r="B88" s="470" t="str">
        <f t="shared" si="23"/>
        <v/>
      </c>
      <c r="C88" s="470" t="str">
        <f t="shared" si="24"/>
        <v/>
      </c>
      <c r="D88" s="470" t="str">
        <f t="shared" si="25"/>
        <v/>
      </c>
      <c r="E88" s="470" t="str">
        <f t="shared" si="26"/>
        <v/>
      </c>
      <c r="F88" s="470" t="str">
        <f t="shared" si="27"/>
        <v/>
      </c>
      <c r="G88" s="199" t="str">
        <f>IF(Paramétrage!BN474&lt;&gt;0,Paramétrage!BL474,"")</f>
        <v/>
      </c>
      <c r="H88" s="2" t="str">
        <f>IF(Paramétrage!BN474&lt;&gt;0,Paramétrage!BM474,"")</f>
        <v/>
      </c>
      <c r="I88" s="2" t="str">
        <f t="shared" si="28"/>
        <v/>
      </c>
      <c r="J88" s="2" t="str">
        <f>IF(Paramétrage!BN474&lt;&gt;0,Paramétrage!BN474,"")</f>
        <v/>
      </c>
      <c r="K88" s="2" t="str">
        <f>IF(Paramétrage!BN474&lt;&gt;0,Paramétrage!BO474,"")</f>
        <v/>
      </c>
      <c r="L88" s="2" t="str">
        <f t="shared" si="29"/>
        <v/>
      </c>
      <c r="M88" s="2" t="str">
        <f t="shared" si="30"/>
        <v/>
      </c>
      <c r="N88" s="2" t="str">
        <f t="shared" si="31"/>
        <v/>
      </c>
      <c r="O88" s="2" t="str">
        <f>IF(Paramétrage!BN474&lt;&gt;0,Paramétrage!BP474,"")</f>
        <v/>
      </c>
      <c r="P88" s="9">
        <f>IF(Paramétrage!Q536,#REF!-#REF!,0)</f>
        <v>0</v>
      </c>
      <c r="Q88" s="199"/>
      <c r="R88" s="2" t="str">
        <f t="shared" si="32"/>
        <v/>
      </c>
      <c r="S88" s="202">
        <f>MIN(Paramétrage!E446,Paramétrage!E453,Paramétrage!E458,Paramétrage!E461)</f>
        <v>0</v>
      </c>
      <c r="T88">
        <f>Paramétrage!D$301*(2/24)/(20/2)</f>
        <v>78.703703703703667</v>
      </c>
    </row>
    <row r="89" spans="1:24" x14ac:dyDescent="0.35">
      <c r="A89" s="470" t="str">
        <f t="shared" si="22"/>
        <v/>
      </c>
      <c r="B89" s="470" t="str">
        <f t="shared" si="23"/>
        <v/>
      </c>
      <c r="C89" s="470" t="str">
        <f t="shared" si="24"/>
        <v/>
      </c>
      <c r="D89" s="470" t="str">
        <f t="shared" si="25"/>
        <v/>
      </c>
      <c r="E89" s="470" t="str">
        <f t="shared" si="26"/>
        <v/>
      </c>
      <c r="F89" s="470" t="str">
        <f t="shared" si="27"/>
        <v/>
      </c>
      <c r="G89" s="199" t="str">
        <f>IF(Paramétrage!BN475&lt;&gt;0,Paramétrage!BL475,"")</f>
        <v/>
      </c>
      <c r="H89" s="2" t="str">
        <f>IF(Paramétrage!BN475&lt;&gt;0,Paramétrage!BM475,"")</f>
        <v/>
      </c>
      <c r="I89" s="2" t="str">
        <f t="shared" si="28"/>
        <v/>
      </c>
      <c r="J89" s="2" t="str">
        <f>IF(Paramétrage!BN475&lt;&gt;0,Paramétrage!BN475,"")</f>
        <v/>
      </c>
      <c r="K89" s="2" t="str">
        <f>IF(Paramétrage!BN475&lt;&gt;0,Paramétrage!BO475,"")</f>
        <v/>
      </c>
      <c r="L89" s="2" t="str">
        <f t="shared" si="29"/>
        <v/>
      </c>
      <c r="M89" s="2" t="str">
        <f t="shared" si="30"/>
        <v/>
      </c>
      <c r="N89" s="2" t="str">
        <f t="shared" si="31"/>
        <v/>
      </c>
      <c r="O89" s="2" t="str">
        <f>IF(Paramétrage!BN475&lt;&gt;0,Paramétrage!BP475,"")</f>
        <v/>
      </c>
      <c r="P89" s="9">
        <f>IF(Paramétrage!Q537,#REF!-#REF!,0)</f>
        <v>0</v>
      </c>
      <c r="Q89" s="199"/>
      <c r="R89" s="2" t="str">
        <f t="shared" si="32"/>
        <v/>
      </c>
      <c r="S89" s="202">
        <f>MIN(Paramétrage!E447,Paramétrage!E454,Paramétrage!E459,Paramétrage!E462)</f>
        <v>0</v>
      </c>
      <c r="T89">
        <f>Paramétrage!D$301*(2/24)/(20/2)</f>
        <v>78.703703703703667</v>
      </c>
    </row>
    <row r="90" spans="1:24" x14ac:dyDescent="0.35">
      <c r="A90" s="469"/>
      <c r="B90" s="469"/>
      <c r="C90" s="469"/>
      <c r="D90" s="469"/>
      <c r="E90" s="469"/>
      <c r="F90" s="469"/>
      <c r="G90" s="475" t="s">
        <v>664</v>
      </c>
      <c r="H90" s="469"/>
      <c r="I90" s="469"/>
      <c r="J90" s="469"/>
      <c r="K90" s="469"/>
      <c r="L90" s="469"/>
      <c r="M90" s="469"/>
      <c r="N90" s="469"/>
      <c r="O90" s="469"/>
      <c r="P90" s="469">
        <f>IF(Paramétrage!Q538,#REF!-#REF!,0)</f>
        <v>0</v>
      </c>
      <c r="Q90" s="469"/>
      <c r="R90" s="469" t="e">
        <f>IF(#REF!&lt;&gt;"",ROUNDUP(MIN(S$3,T$3),0),"")</f>
        <v>#REF!</v>
      </c>
      <c r="S90" s="469"/>
      <c r="T90" s="469"/>
      <c r="U90" s="469"/>
      <c r="V90" s="469"/>
      <c r="W90" s="469"/>
      <c r="X90" s="469"/>
    </row>
    <row r="91" spans="1:24" ht="87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167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9">
        <f>IF(Paramétrage!Q539,#REF!-#REF!,0)</f>
        <v>0</v>
      </c>
      <c r="Q91" s="200">
        <f>Paramétrage!D3</f>
        <v>0</v>
      </c>
      <c r="R91" s="201" t="s">
        <v>338</v>
      </c>
      <c r="S91" s="106" t="s">
        <v>347</v>
      </c>
      <c r="T91" s="28" t="s">
        <v>348</v>
      </c>
    </row>
    <row r="92" spans="1:24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IF(Paramétrage!CI448&lt;&gt;0,Paramétrage!CG448,"")</f>
        <v/>
      </c>
      <c r="H92" s="2" t="str">
        <f>IF(Paramétrage!CI448&lt;&gt;0,Paramétrage!CH448,"")</f>
        <v/>
      </c>
      <c r="I92" s="2" t="str">
        <f>IF(J92&lt;&gt;"",DATEDIF($Q$2,G92,"d")*1440+H92*60,"")</f>
        <v/>
      </c>
      <c r="J92" s="2" t="str">
        <f>IF(Paramétrage!CI448&lt;&gt;0,Paramétrage!CI448,"")</f>
        <v/>
      </c>
      <c r="K92" s="2" t="str">
        <f>IF(Paramétrage!CJ448&lt;&gt;0,Paramétrage!CJ448,"")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IF(Paramétrage!CI448&lt;&gt;0,Paramétrage!CK448,"")</f>
        <v/>
      </c>
      <c r="P92" s="9">
        <f>IF(Paramétrage!Q540,#REF!-#REF!,0)</f>
        <v>0</v>
      </c>
      <c r="Q92" s="199"/>
      <c r="R92" s="2" t="str">
        <f>IF(J92&lt;&gt;"",ROUNDUP(MIN(S$3,T$3),0),"")</f>
        <v/>
      </c>
      <c r="S92" s="202">
        <f>MIN(Paramétrage!E450,Paramétrage!E457,Paramétrage!E462,Paramétrage!E465)</f>
        <v>0</v>
      </c>
      <c r="T92">
        <f>Paramétrage!D$301*(2/24)/(20/2)</f>
        <v>78.703703703703667</v>
      </c>
    </row>
    <row r="93" spans="1:24" x14ac:dyDescent="0.35">
      <c r="A93" s="470" t="str">
        <f t="shared" ref="A93:A119" si="33">IF(J93&lt;&gt;"",I93,"")</f>
        <v/>
      </c>
      <c r="B93" s="470" t="str">
        <f t="shared" ref="B93:B119" si="34">IF(J93&lt;&gt;"",1,"")</f>
        <v/>
      </c>
      <c r="C93" s="470" t="str">
        <f t="shared" ref="C93:C119" si="35">IF(J93&lt;&gt;"",L93,"")</f>
        <v/>
      </c>
      <c r="D93" s="470" t="str">
        <f t="shared" ref="D93:D119" si="36">IF(J93&lt;&gt;"",L93,"")</f>
        <v/>
      </c>
      <c r="E93" s="470" t="str">
        <f t="shared" ref="E93:E119" si="37">IF(J93&lt;&gt;"",M93,"")</f>
        <v/>
      </c>
      <c r="F93" s="470" t="str">
        <f t="shared" ref="F93:F119" si="38">IF(J93&lt;&gt;"",N93,"")</f>
        <v/>
      </c>
      <c r="G93" s="199" t="str">
        <f>IF(Paramétrage!CI449&lt;&gt;0,Paramétrage!CG449,"")</f>
        <v/>
      </c>
      <c r="H93" s="2" t="str">
        <f>IF(Paramétrage!CI449&lt;&gt;0,Paramétrage!CH449,"")</f>
        <v/>
      </c>
      <c r="I93" s="2" t="str">
        <f t="shared" ref="I93:I119" si="39">IF(J93&lt;&gt;"",DATEDIF($Q$2,G93,"d")*1440+H93*60,"")</f>
        <v/>
      </c>
      <c r="J93" s="2" t="str">
        <f>IF(Paramétrage!CI449&lt;&gt;0,Paramétrage!CI449,"")</f>
        <v/>
      </c>
      <c r="K93" s="2" t="str">
        <f>IF(Paramétrage!CJ449&lt;&gt;0,Paramétrage!CJ449,"")</f>
        <v/>
      </c>
      <c r="L93" s="2" t="str">
        <f t="shared" ref="L93:L119" si="40">IF(J93&lt;&gt;"",ROUNDUP(J93/K93,0),"")</f>
        <v/>
      </c>
      <c r="M93" s="2" t="str">
        <f t="shared" ref="M93:M119" si="41">IF(J93&lt;&gt;"",J93/L93,"")</f>
        <v/>
      </c>
      <c r="N93" s="2" t="str">
        <f t="shared" ref="N93:N119" si="42">IF(J93&lt;&gt;"",M93/O93,"")</f>
        <v/>
      </c>
      <c r="O93" s="2" t="str">
        <f>IF(Paramétrage!CI449&lt;&gt;0,Paramétrage!CK449,"")</f>
        <v/>
      </c>
      <c r="P93" s="9">
        <f>IF(Paramétrage!Q541,#REF!-#REF!,0)</f>
        <v>0</v>
      </c>
      <c r="Q93" s="199"/>
      <c r="R93" s="2" t="str">
        <f t="shared" ref="R93:R119" si="43">IF(J93&lt;&gt;"",ROUNDUP(MIN(S$3,T$3),0),"")</f>
        <v/>
      </c>
      <c r="S93" s="202">
        <f>MIN(Paramétrage!E451,Paramétrage!E458,Paramétrage!E463,Paramétrage!E466)</f>
        <v>0</v>
      </c>
      <c r="T93">
        <f>Paramétrage!D$301*(2/24)/(20/2)</f>
        <v>78.703703703703667</v>
      </c>
    </row>
    <row r="94" spans="1:24" x14ac:dyDescent="0.35">
      <c r="A94" s="470" t="str">
        <f t="shared" si="33"/>
        <v/>
      </c>
      <c r="B94" s="470" t="str">
        <f t="shared" si="34"/>
        <v/>
      </c>
      <c r="C94" s="470" t="str">
        <f t="shared" si="35"/>
        <v/>
      </c>
      <c r="D94" s="470" t="str">
        <f t="shared" si="36"/>
        <v/>
      </c>
      <c r="E94" s="470" t="str">
        <f t="shared" si="37"/>
        <v/>
      </c>
      <c r="F94" s="470" t="str">
        <f t="shared" si="38"/>
        <v/>
      </c>
      <c r="G94" s="199" t="str">
        <f>IF(Paramétrage!CI450&lt;&gt;0,Paramétrage!CG450,"")</f>
        <v/>
      </c>
      <c r="H94" s="2" t="str">
        <f>IF(Paramétrage!CI450&lt;&gt;0,Paramétrage!CH450,"")</f>
        <v/>
      </c>
      <c r="I94" s="2" t="str">
        <f t="shared" si="39"/>
        <v/>
      </c>
      <c r="J94" s="2" t="str">
        <f>IF(Paramétrage!CI450&lt;&gt;0,Paramétrage!CI450,"")</f>
        <v/>
      </c>
      <c r="K94" s="2" t="str">
        <f>IF(Paramétrage!CJ450&lt;&gt;0,Paramétrage!CJ450,"")</f>
        <v/>
      </c>
      <c r="L94" s="2" t="str">
        <f t="shared" si="40"/>
        <v/>
      </c>
      <c r="M94" s="2" t="str">
        <f t="shared" si="41"/>
        <v/>
      </c>
      <c r="N94" s="2" t="str">
        <f t="shared" si="42"/>
        <v/>
      </c>
      <c r="O94" s="2" t="str">
        <f>IF(Paramétrage!CI450&lt;&gt;0,Paramétrage!CK450,"")</f>
        <v/>
      </c>
      <c r="P94" s="9">
        <f>IF(Paramétrage!Q542,#REF!-#REF!,0)</f>
        <v>0</v>
      </c>
      <c r="Q94" s="199"/>
      <c r="R94" s="2" t="str">
        <f t="shared" si="43"/>
        <v/>
      </c>
      <c r="S94" s="202">
        <f>MIN(Paramétrage!E452,Paramétrage!E459,Paramétrage!E464,Paramétrage!E467)</f>
        <v>0</v>
      </c>
      <c r="T94">
        <f>Paramétrage!D$301*(2/24)/(20/2)</f>
        <v>78.703703703703667</v>
      </c>
    </row>
    <row r="95" spans="1:24" x14ac:dyDescent="0.35">
      <c r="A95" s="470" t="str">
        <f t="shared" si="33"/>
        <v/>
      </c>
      <c r="B95" s="470" t="str">
        <f t="shared" si="34"/>
        <v/>
      </c>
      <c r="C95" s="470" t="str">
        <f t="shared" si="35"/>
        <v/>
      </c>
      <c r="D95" s="470" t="str">
        <f t="shared" si="36"/>
        <v/>
      </c>
      <c r="E95" s="470" t="str">
        <f t="shared" si="37"/>
        <v/>
      </c>
      <c r="F95" s="470" t="str">
        <f t="shared" si="38"/>
        <v/>
      </c>
      <c r="G95" s="199" t="str">
        <f>IF(Paramétrage!CI451&lt;&gt;0,Paramétrage!CG451,"")</f>
        <v/>
      </c>
      <c r="H95" s="2" t="str">
        <f>IF(Paramétrage!CI451&lt;&gt;0,Paramétrage!CH451,"")</f>
        <v/>
      </c>
      <c r="I95" s="2" t="str">
        <f t="shared" si="39"/>
        <v/>
      </c>
      <c r="J95" s="2" t="str">
        <f>IF(Paramétrage!CI451&lt;&gt;0,Paramétrage!CI451,"")</f>
        <v/>
      </c>
      <c r="K95" s="2" t="str">
        <f>IF(Paramétrage!CJ451&lt;&gt;0,Paramétrage!CJ451,"")</f>
        <v/>
      </c>
      <c r="L95" s="2" t="str">
        <f t="shared" si="40"/>
        <v/>
      </c>
      <c r="M95" s="2" t="str">
        <f t="shared" si="41"/>
        <v/>
      </c>
      <c r="N95" s="2" t="str">
        <f t="shared" si="42"/>
        <v/>
      </c>
      <c r="O95" s="2" t="str">
        <f>IF(Paramétrage!CI451&lt;&gt;0,Paramétrage!CK451,"")</f>
        <v/>
      </c>
      <c r="P95" s="9">
        <f>IF(Paramétrage!Q543,#REF!-#REF!,0)</f>
        <v>0</v>
      </c>
      <c r="Q95" s="199"/>
      <c r="R95" s="2" t="str">
        <f t="shared" si="43"/>
        <v/>
      </c>
      <c r="S95" s="202">
        <f>MIN(Paramétrage!E453,Paramétrage!E460,Paramétrage!E465,Paramétrage!E468)</f>
        <v>0</v>
      </c>
      <c r="T95">
        <f>Paramétrage!D$301*(2/24)/(20/2)</f>
        <v>78.703703703703667</v>
      </c>
    </row>
    <row r="96" spans="1:24" x14ac:dyDescent="0.35">
      <c r="A96" s="470" t="str">
        <f t="shared" si="33"/>
        <v/>
      </c>
      <c r="B96" s="470" t="str">
        <f t="shared" si="34"/>
        <v/>
      </c>
      <c r="C96" s="470" t="str">
        <f t="shared" si="35"/>
        <v/>
      </c>
      <c r="D96" s="470" t="str">
        <f t="shared" si="36"/>
        <v/>
      </c>
      <c r="E96" s="470" t="str">
        <f t="shared" si="37"/>
        <v/>
      </c>
      <c r="F96" s="470" t="str">
        <f t="shared" si="38"/>
        <v/>
      </c>
      <c r="G96" s="199" t="str">
        <f>IF(Paramétrage!CI452&lt;&gt;0,Paramétrage!CG452,"")</f>
        <v/>
      </c>
      <c r="H96" s="2" t="str">
        <f>IF(Paramétrage!CI452&lt;&gt;0,Paramétrage!CH452,"")</f>
        <v/>
      </c>
      <c r="I96" s="2" t="str">
        <f t="shared" si="39"/>
        <v/>
      </c>
      <c r="J96" s="2" t="str">
        <f>IF(Paramétrage!CI452&lt;&gt;0,Paramétrage!CI452,"")</f>
        <v/>
      </c>
      <c r="K96" s="2" t="str">
        <f>IF(Paramétrage!CJ452&lt;&gt;0,Paramétrage!CJ452,"")</f>
        <v/>
      </c>
      <c r="L96" s="2" t="str">
        <f t="shared" si="40"/>
        <v/>
      </c>
      <c r="M96" s="2" t="str">
        <f t="shared" si="41"/>
        <v/>
      </c>
      <c r="N96" s="2" t="str">
        <f t="shared" si="42"/>
        <v/>
      </c>
      <c r="O96" s="2" t="str">
        <f>IF(Paramétrage!CI452&lt;&gt;0,Paramétrage!CK452,"")</f>
        <v/>
      </c>
      <c r="P96" s="9">
        <f>IF(Paramétrage!Q544,#REF!-#REF!,0)</f>
        <v>0</v>
      </c>
      <c r="Q96" s="199"/>
      <c r="R96" s="2" t="str">
        <f t="shared" si="43"/>
        <v/>
      </c>
      <c r="S96" s="202">
        <f>MIN(Paramétrage!E454,Paramétrage!E461,Paramétrage!E466,Paramétrage!E469)</f>
        <v>0</v>
      </c>
      <c r="T96">
        <f>Paramétrage!D$301*(2/24)/(20/2)</f>
        <v>78.703703703703667</v>
      </c>
    </row>
    <row r="97" spans="1:20" x14ac:dyDescent="0.35">
      <c r="A97" s="470" t="str">
        <f t="shared" si="33"/>
        <v/>
      </c>
      <c r="B97" s="470" t="str">
        <f t="shared" si="34"/>
        <v/>
      </c>
      <c r="C97" s="470" t="str">
        <f t="shared" si="35"/>
        <v/>
      </c>
      <c r="D97" s="470" t="str">
        <f t="shared" si="36"/>
        <v/>
      </c>
      <c r="E97" s="470" t="str">
        <f t="shared" si="37"/>
        <v/>
      </c>
      <c r="F97" s="470" t="str">
        <f t="shared" si="38"/>
        <v/>
      </c>
      <c r="G97" s="199" t="str">
        <f>IF(Paramétrage!CI453&lt;&gt;0,Paramétrage!CG453,"")</f>
        <v/>
      </c>
      <c r="H97" s="2" t="str">
        <f>IF(Paramétrage!CI453&lt;&gt;0,Paramétrage!CH453,"")</f>
        <v/>
      </c>
      <c r="I97" s="2" t="str">
        <f t="shared" si="39"/>
        <v/>
      </c>
      <c r="J97" s="2" t="str">
        <f>IF(Paramétrage!CI453&lt;&gt;0,Paramétrage!CI453,"")</f>
        <v/>
      </c>
      <c r="K97" s="2" t="str">
        <f>IF(Paramétrage!CJ453&lt;&gt;0,Paramétrage!CJ453,"")</f>
        <v/>
      </c>
      <c r="L97" s="2" t="str">
        <f t="shared" si="40"/>
        <v/>
      </c>
      <c r="M97" s="2" t="str">
        <f t="shared" si="41"/>
        <v/>
      </c>
      <c r="N97" s="2" t="str">
        <f t="shared" si="42"/>
        <v/>
      </c>
      <c r="O97" s="2" t="str">
        <f>IF(Paramétrage!CI453&lt;&gt;0,Paramétrage!CK453,"")</f>
        <v/>
      </c>
      <c r="P97" s="9">
        <f>IF(Paramétrage!Q545,#REF!-#REF!,0)</f>
        <v>0</v>
      </c>
      <c r="Q97" s="199"/>
      <c r="R97" s="2" t="str">
        <f t="shared" si="43"/>
        <v/>
      </c>
      <c r="S97" s="202">
        <f>MIN(Paramétrage!E455,Paramétrage!E462,Paramétrage!E467,Paramétrage!E470)</f>
        <v>0</v>
      </c>
      <c r="T97">
        <f>Paramétrage!D$301*(2/24)/(20/2)</f>
        <v>78.703703703703667</v>
      </c>
    </row>
    <row r="98" spans="1:20" x14ac:dyDescent="0.35">
      <c r="A98" s="470" t="str">
        <f t="shared" si="33"/>
        <v/>
      </c>
      <c r="B98" s="470" t="str">
        <f t="shared" si="34"/>
        <v/>
      </c>
      <c r="C98" s="470" t="str">
        <f t="shared" si="35"/>
        <v/>
      </c>
      <c r="D98" s="470" t="str">
        <f t="shared" si="36"/>
        <v/>
      </c>
      <c r="E98" s="470" t="str">
        <f t="shared" si="37"/>
        <v/>
      </c>
      <c r="F98" s="470" t="str">
        <f t="shared" si="38"/>
        <v/>
      </c>
      <c r="G98" s="199" t="str">
        <f>IF(Paramétrage!CI454&lt;&gt;0,Paramétrage!CG454,"")</f>
        <v/>
      </c>
      <c r="H98" s="2" t="str">
        <f>IF(Paramétrage!CI454&lt;&gt;0,Paramétrage!CH454,"")</f>
        <v/>
      </c>
      <c r="I98" s="2" t="str">
        <f t="shared" si="39"/>
        <v/>
      </c>
      <c r="J98" s="2" t="str">
        <f>IF(Paramétrage!CI454&lt;&gt;0,Paramétrage!CI454,"")</f>
        <v/>
      </c>
      <c r="K98" s="2" t="str">
        <f>IF(Paramétrage!CJ454&lt;&gt;0,Paramétrage!CJ454,"")</f>
        <v/>
      </c>
      <c r="L98" s="2" t="str">
        <f t="shared" si="40"/>
        <v/>
      </c>
      <c r="M98" s="2" t="str">
        <f t="shared" si="41"/>
        <v/>
      </c>
      <c r="N98" s="2" t="str">
        <f t="shared" si="42"/>
        <v/>
      </c>
      <c r="O98" s="2" t="str">
        <f>IF(Paramétrage!CI454&lt;&gt;0,Paramétrage!CK454,"")</f>
        <v/>
      </c>
      <c r="P98" s="9">
        <f>IF(Paramétrage!Q546,#REF!-#REF!,0)</f>
        <v>0</v>
      </c>
      <c r="Q98" s="199"/>
      <c r="R98" s="2" t="str">
        <f t="shared" si="43"/>
        <v/>
      </c>
      <c r="S98" s="202">
        <f>MIN(Paramétrage!E456,Paramétrage!E463,Paramétrage!E468,Paramétrage!E471)</f>
        <v>0</v>
      </c>
      <c r="T98">
        <f>Paramétrage!D$301*(2/24)/(20/2)</f>
        <v>78.703703703703667</v>
      </c>
    </row>
    <row r="99" spans="1:20" x14ac:dyDescent="0.35">
      <c r="A99" s="470" t="str">
        <f t="shared" si="33"/>
        <v/>
      </c>
      <c r="B99" s="470" t="str">
        <f t="shared" si="34"/>
        <v/>
      </c>
      <c r="C99" s="470" t="str">
        <f t="shared" si="35"/>
        <v/>
      </c>
      <c r="D99" s="470" t="str">
        <f t="shared" si="36"/>
        <v/>
      </c>
      <c r="E99" s="470" t="str">
        <f t="shared" si="37"/>
        <v/>
      </c>
      <c r="F99" s="470" t="str">
        <f t="shared" si="38"/>
        <v/>
      </c>
      <c r="G99" s="199" t="str">
        <f>IF(Paramétrage!CI455&lt;&gt;0,Paramétrage!CG455,"")</f>
        <v/>
      </c>
      <c r="H99" s="2" t="str">
        <f>IF(Paramétrage!CI455&lt;&gt;0,Paramétrage!CH455,"")</f>
        <v/>
      </c>
      <c r="I99" s="2" t="str">
        <f t="shared" si="39"/>
        <v/>
      </c>
      <c r="J99" s="2" t="str">
        <f>IF(Paramétrage!CI455&lt;&gt;0,Paramétrage!CI455,"")</f>
        <v/>
      </c>
      <c r="K99" s="2" t="str">
        <f>IF(Paramétrage!CJ455&lt;&gt;0,Paramétrage!CJ455,"")</f>
        <v/>
      </c>
      <c r="L99" s="2" t="str">
        <f t="shared" si="40"/>
        <v/>
      </c>
      <c r="M99" s="2" t="str">
        <f t="shared" si="41"/>
        <v/>
      </c>
      <c r="N99" s="2" t="str">
        <f t="shared" si="42"/>
        <v/>
      </c>
      <c r="O99" s="2" t="str">
        <f>IF(Paramétrage!CI455&lt;&gt;0,Paramétrage!CK455,"")</f>
        <v/>
      </c>
      <c r="P99" s="9">
        <f>IF(Paramétrage!Q547,#REF!-#REF!,0)</f>
        <v>0</v>
      </c>
      <c r="Q99" s="199"/>
      <c r="R99" s="2" t="str">
        <f t="shared" si="43"/>
        <v/>
      </c>
      <c r="S99" s="202">
        <f>MIN(Paramétrage!E457,Paramétrage!E464,Paramétrage!E469,Paramétrage!E472)</f>
        <v>0</v>
      </c>
      <c r="T99">
        <f>Paramétrage!D$301*(2/24)/(20/2)</f>
        <v>78.703703703703667</v>
      </c>
    </row>
    <row r="100" spans="1:20" s="2" customFormat="1" x14ac:dyDescent="0.35">
      <c r="A100" s="470" t="str">
        <f t="shared" si="33"/>
        <v/>
      </c>
      <c r="B100" s="470" t="str">
        <f t="shared" si="34"/>
        <v/>
      </c>
      <c r="C100" s="470" t="str">
        <f t="shared" si="35"/>
        <v/>
      </c>
      <c r="D100" s="470" t="str">
        <f t="shared" si="36"/>
        <v/>
      </c>
      <c r="E100" s="470" t="str">
        <f t="shared" si="37"/>
        <v/>
      </c>
      <c r="F100" s="470" t="str">
        <f t="shared" si="38"/>
        <v/>
      </c>
      <c r="G100" s="199" t="str">
        <f>IF(Paramétrage!CI456&lt;&gt;0,Paramétrage!CG456,"")</f>
        <v/>
      </c>
      <c r="H100" s="2" t="str">
        <f>IF(Paramétrage!CI456&lt;&gt;0,Paramétrage!CH456,"")</f>
        <v/>
      </c>
      <c r="I100" s="2" t="str">
        <f t="shared" si="39"/>
        <v/>
      </c>
      <c r="J100" s="2" t="str">
        <f>IF(Paramétrage!CI456&lt;&gt;0,Paramétrage!CI456,"")</f>
        <v/>
      </c>
      <c r="K100" s="2" t="str">
        <f>IF(Paramétrage!CJ456&lt;&gt;0,Paramétrage!CJ456,"")</f>
        <v/>
      </c>
      <c r="L100" s="2" t="str">
        <f t="shared" si="40"/>
        <v/>
      </c>
      <c r="M100" s="2" t="str">
        <f t="shared" si="41"/>
        <v/>
      </c>
      <c r="N100" s="2" t="str">
        <f t="shared" si="42"/>
        <v/>
      </c>
      <c r="O100" s="2" t="str">
        <f>IF(Paramétrage!CI456&lt;&gt;0,Paramétrage!CK456,"")</f>
        <v/>
      </c>
      <c r="P100" s="9">
        <f>IF(Paramétrage!Q548,#REF!-#REF!,0)</f>
        <v>0</v>
      </c>
      <c r="Q100" s="199"/>
      <c r="R100" s="2" t="str">
        <f t="shared" si="43"/>
        <v/>
      </c>
      <c r="S100" s="202">
        <f>MIN(Paramétrage!E458,Paramétrage!E465,Paramétrage!E470,Paramétrage!E473)</f>
        <v>0</v>
      </c>
      <c r="T100">
        <f>Paramétrage!D$301*(2/24)/(20/2)</f>
        <v>78.703703703703667</v>
      </c>
    </row>
    <row r="101" spans="1:20" x14ac:dyDescent="0.35">
      <c r="A101" s="470" t="str">
        <f t="shared" si="33"/>
        <v/>
      </c>
      <c r="B101" s="470" t="str">
        <f t="shared" si="34"/>
        <v/>
      </c>
      <c r="C101" s="470" t="str">
        <f t="shared" si="35"/>
        <v/>
      </c>
      <c r="D101" s="470" t="str">
        <f t="shared" si="36"/>
        <v/>
      </c>
      <c r="E101" s="470" t="str">
        <f t="shared" si="37"/>
        <v/>
      </c>
      <c r="F101" s="470" t="str">
        <f t="shared" si="38"/>
        <v/>
      </c>
      <c r="G101" s="199" t="str">
        <f>IF(Paramétrage!CI457&lt;&gt;0,Paramétrage!CG457,"")</f>
        <v/>
      </c>
      <c r="H101" s="2" t="str">
        <f>IF(Paramétrage!CI457&lt;&gt;0,Paramétrage!CH457,"")</f>
        <v/>
      </c>
      <c r="I101" s="2" t="str">
        <f t="shared" si="39"/>
        <v/>
      </c>
      <c r="J101" s="2" t="str">
        <f>IF(Paramétrage!CI457&lt;&gt;0,Paramétrage!CI457,"")</f>
        <v/>
      </c>
      <c r="K101" s="2" t="str">
        <f>IF(Paramétrage!CJ457&lt;&gt;0,Paramétrage!CJ457,"")</f>
        <v/>
      </c>
      <c r="L101" s="2" t="str">
        <f t="shared" si="40"/>
        <v/>
      </c>
      <c r="M101" s="2" t="str">
        <f t="shared" si="41"/>
        <v/>
      </c>
      <c r="N101" s="2" t="str">
        <f t="shared" si="42"/>
        <v/>
      </c>
      <c r="O101" s="2" t="str">
        <f>IF(Paramétrage!CI457&lt;&gt;0,Paramétrage!CK457,"")</f>
        <v/>
      </c>
      <c r="P101" s="9">
        <f>IF(Paramétrage!Q549,#REF!-#REF!,0)</f>
        <v>0</v>
      </c>
      <c r="Q101" s="199"/>
      <c r="R101" s="2" t="str">
        <f t="shared" si="43"/>
        <v/>
      </c>
      <c r="S101" s="202">
        <f>MIN(Paramétrage!E459,Paramétrage!E466,Paramétrage!E471,Paramétrage!E474)</f>
        <v>0</v>
      </c>
      <c r="T101">
        <f>Paramétrage!D$301*(2/24)/(20/2)</f>
        <v>78.703703703703667</v>
      </c>
    </row>
    <row r="102" spans="1:20" x14ac:dyDescent="0.35">
      <c r="A102" s="470" t="str">
        <f t="shared" si="33"/>
        <v/>
      </c>
      <c r="B102" s="470" t="str">
        <f t="shared" si="34"/>
        <v/>
      </c>
      <c r="C102" s="470" t="str">
        <f t="shared" si="35"/>
        <v/>
      </c>
      <c r="D102" s="470" t="str">
        <f t="shared" si="36"/>
        <v/>
      </c>
      <c r="E102" s="470" t="str">
        <f t="shared" si="37"/>
        <v/>
      </c>
      <c r="F102" s="470" t="str">
        <f t="shared" si="38"/>
        <v/>
      </c>
      <c r="G102" s="199" t="str">
        <f>IF(Paramétrage!CI458&lt;&gt;0,Paramétrage!CG458,"")</f>
        <v/>
      </c>
      <c r="H102" s="2" t="str">
        <f>IF(Paramétrage!CI458&lt;&gt;0,Paramétrage!CH458,"")</f>
        <v/>
      </c>
      <c r="I102" s="2" t="str">
        <f t="shared" si="39"/>
        <v/>
      </c>
      <c r="J102" s="2" t="str">
        <f>IF(Paramétrage!CI458&lt;&gt;0,Paramétrage!CI458,"")</f>
        <v/>
      </c>
      <c r="K102" s="2" t="str">
        <f>IF(Paramétrage!CJ458&lt;&gt;0,Paramétrage!CJ458,"")</f>
        <v/>
      </c>
      <c r="L102" s="2" t="str">
        <f t="shared" si="40"/>
        <v/>
      </c>
      <c r="M102" s="2" t="str">
        <f t="shared" si="41"/>
        <v/>
      </c>
      <c r="N102" s="2" t="str">
        <f t="shared" si="42"/>
        <v/>
      </c>
      <c r="O102" s="2" t="str">
        <f>IF(Paramétrage!CI458&lt;&gt;0,Paramétrage!CK458,"")</f>
        <v/>
      </c>
      <c r="P102" s="9">
        <f>IF(Paramétrage!Q550,#REF!-#REF!,0)</f>
        <v>0</v>
      </c>
      <c r="Q102" s="199"/>
      <c r="R102" s="2" t="str">
        <f t="shared" si="43"/>
        <v/>
      </c>
      <c r="S102" s="202">
        <f>MIN(Paramétrage!E460,Paramétrage!E467,Paramétrage!E472,Paramétrage!E475)</f>
        <v>0</v>
      </c>
      <c r="T102">
        <f>Paramétrage!D$301*(2/24)/(20/2)</f>
        <v>78.703703703703667</v>
      </c>
    </row>
    <row r="103" spans="1:20" x14ac:dyDescent="0.35">
      <c r="A103" s="470" t="str">
        <f t="shared" si="33"/>
        <v/>
      </c>
      <c r="B103" s="470" t="str">
        <f t="shared" si="34"/>
        <v/>
      </c>
      <c r="C103" s="470" t="str">
        <f t="shared" si="35"/>
        <v/>
      </c>
      <c r="D103" s="470" t="str">
        <f t="shared" si="36"/>
        <v/>
      </c>
      <c r="E103" s="470" t="str">
        <f t="shared" si="37"/>
        <v/>
      </c>
      <c r="F103" s="470" t="str">
        <f t="shared" si="38"/>
        <v/>
      </c>
      <c r="G103" s="199" t="str">
        <f>IF(Paramétrage!CI459&lt;&gt;0,Paramétrage!CG459,"")</f>
        <v/>
      </c>
      <c r="H103" s="2" t="str">
        <f>IF(Paramétrage!CI459&lt;&gt;0,Paramétrage!CH459,"")</f>
        <v/>
      </c>
      <c r="I103" s="2" t="str">
        <f t="shared" si="39"/>
        <v/>
      </c>
      <c r="J103" s="2" t="str">
        <f>IF(Paramétrage!CI459&lt;&gt;0,Paramétrage!CI459,"")</f>
        <v/>
      </c>
      <c r="K103" s="2" t="str">
        <f>IF(Paramétrage!CJ459&lt;&gt;0,Paramétrage!CJ459,"")</f>
        <v/>
      </c>
      <c r="L103" s="2" t="str">
        <f t="shared" si="40"/>
        <v/>
      </c>
      <c r="M103" s="2" t="str">
        <f t="shared" si="41"/>
        <v/>
      </c>
      <c r="N103" s="2" t="str">
        <f t="shared" si="42"/>
        <v/>
      </c>
      <c r="O103" s="2" t="str">
        <f>IF(Paramétrage!CI459&lt;&gt;0,Paramétrage!CK459,"")</f>
        <v/>
      </c>
      <c r="P103" s="9">
        <f>IF(Paramétrage!Q551,#REF!-#REF!,0)</f>
        <v>0</v>
      </c>
      <c r="Q103" s="199"/>
      <c r="R103" s="2" t="str">
        <f t="shared" si="43"/>
        <v/>
      </c>
      <c r="S103" s="202">
        <f>MIN(Paramétrage!E461,Paramétrage!E468,Paramétrage!E473,Paramétrage!E476)</f>
        <v>0</v>
      </c>
      <c r="T103">
        <f>Paramétrage!D$301*(2/24)/(20/2)</f>
        <v>78.703703703703667</v>
      </c>
    </row>
    <row r="104" spans="1:20" s="8" customFormat="1" x14ac:dyDescent="0.35">
      <c r="A104" s="470" t="str">
        <f t="shared" si="33"/>
        <v/>
      </c>
      <c r="B104" s="470" t="str">
        <f t="shared" si="34"/>
        <v/>
      </c>
      <c r="C104" s="470" t="str">
        <f t="shared" si="35"/>
        <v/>
      </c>
      <c r="D104" s="470" t="str">
        <f t="shared" si="36"/>
        <v/>
      </c>
      <c r="E104" s="470" t="str">
        <f t="shared" si="37"/>
        <v/>
      </c>
      <c r="F104" s="470" t="str">
        <f t="shared" si="38"/>
        <v/>
      </c>
      <c r="G104" s="199" t="str">
        <f>IF(Paramétrage!CI460&lt;&gt;0,Paramétrage!CG460,"")</f>
        <v/>
      </c>
      <c r="H104" s="2" t="str">
        <f>IF(Paramétrage!CI460&lt;&gt;0,Paramétrage!CH460,"")</f>
        <v/>
      </c>
      <c r="I104" s="2" t="str">
        <f t="shared" si="39"/>
        <v/>
      </c>
      <c r="J104" s="2" t="str">
        <f>IF(Paramétrage!CI460&lt;&gt;0,Paramétrage!CI460,"")</f>
        <v/>
      </c>
      <c r="K104" s="2" t="str">
        <f>IF(Paramétrage!CJ460&lt;&gt;0,Paramétrage!CJ460,"")</f>
        <v/>
      </c>
      <c r="L104" s="2" t="str">
        <f t="shared" si="40"/>
        <v/>
      </c>
      <c r="M104" s="2" t="str">
        <f t="shared" si="41"/>
        <v/>
      </c>
      <c r="N104" s="2" t="str">
        <f t="shared" si="42"/>
        <v/>
      </c>
      <c r="O104" s="2" t="str">
        <f>IF(Paramétrage!CI460&lt;&gt;0,Paramétrage!CK460,"")</f>
        <v/>
      </c>
      <c r="P104" s="9">
        <f>IF(Paramétrage!Q552,#REF!-#REF!,0)</f>
        <v>0</v>
      </c>
      <c r="Q104" s="199"/>
      <c r="R104" s="2" t="str">
        <f t="shared" si="43"/>
        <v/>
      </c>
      <c r="S104" s="202">
        <f>MIN(Paramétrage!E462,Paramétrage!E469,Paramétrage!E474,Paramétrage!E477)</f>
        <v>0</v>
      </c>
      <c r="T104">
        <f>Paramétrage!D$301*(2/24)/(20/2)</f>
        <v>78.703703703703667</v>
      </c>
    </row>
    <row r="105" spans="1:20" x14ac:dyDescent="0.35">
      <c r="A105" s="470" t="str">
        <f t="shared" si="33"/>
        <v/>
      </c>
      <c r="B105" s="470" t="str">
        <f t="shared" si="34"/>
        <v/>
      </c>
      <c r="C105" s="470" t="str">
        <f t="shared" si="35"/>
        <v/>
      </c>
      <c r="D105" s="470" t="str">
        <f t="shared" si="36"/>
        <v/>
      </c>
      <c r="E105" s="470" t="str">
        <f t="shared" si="37"/>
        <v/>
      </c>
      <c r="F105" s="470" t="str">
        <f t="shared" si="38"/>
        <v/>
      </c>
      <c r="G105" s="199" t="str">
        <f>IF(Paramétrage!CI461&lt;&gt;0,Paramétrage!CG461,"")</f>
        <v/>
      </c>
      <c r="H105" s="2" t="str">
        <f>IF(Paramétrage!CI461&lt;&gt;0,Paramétrage!CH461,"")</f>
        <v/>
      </c>
      <c r="I105" s="2" t="str">
        <f t="shared" si="39"/>
        <v/>
      </c>
      <c r="J105" s="2" t="str">
        <f>IF(Paramétrage!CI461&lt;&gt;0,Paramétrage!CI461,"")</f>
        <v/>
      </c>
      <c r="K105" s="2" t="str">
        <f>IF(Paramétrage!CJ461&lt;&gt;0,Paramétrage!CJ461,"")</f>
        <v/>
      </c>
      <c r="L105" s="2" t="str">
        <f t="shared" si="40"/>
        <v/>
      </c>
      <c r="M105" s="2" t="str">
        <f t="shared" si="41"/>
        <v/>
      </c>
      <c r="N105" s="2" t="str">
        <f t="shared" si="42"/>
        <v/>
      </c>
      <c r="O105" s="2" t="str">
        <f>IF(Paramétrage!CI461&lt;&gt;0,Paramétrage!CK461,"")</f>
        <v/>
      </c>
      <c r="P105" s="9">
        <f>IF(Paramétrage!Q553,#REF!-#REF!,0)</f>
        <v>0</v>
      </c>
      <c r="Q105" s="199"/>
      <c r="R105" s="2" t="str">
        <f t="shared" si="43"/>
        <v/>
      </c>
      <c r="S105" s="202">
        <f>MIN(Paramétrage!E463,Paramétrage!E470,Paramétrage!E475,Paramétrage!E478)</f>
        <v>0</v>
      </c>
      <c r="T105">
        <f>Paramétrage!D$301*(2/24)/(20/2)</f>
        <v>78.703703703703667</v>
      </c>
    </row>
    <row r="106" spans="1:20" x14ac:dyDescent="0.35">
      <c r="A106" s="470" t="str">
        <f t="shared" si="33"/>
        <v/>
      </c>
      <c r="B106" s="470" t="str">
        <f t="shared" si="34"/>
        <v/>
      </c>
      <c r="C106" s="470" t="str">
        <f t="shared" si="35"/>
        <v/>
      </c>
      <c r="D106" s="470" t="str">
        <f t="shared" si="36"/>
        <v/>
      </c>
      <c r="E106" s="470" t="str">
        <f t="shared" si="37"/>
        <v/>
      </c>
      <c r="F106" s="470" t="str">
        <f t="shared" si="38"/>
        <v/>
      </c>
      <c r="G106" s="199" t="str">
        <f>IF(Paramétrage!CI462&lt;&gt;0,Paramétrage!CG462,"")</f>
        <v/>
      </c>
      <c r="H106" s="2" t="str">
        <f>IF(Paramétrage!CI462&lt;&gt;0,Paramétrage!CH462,"")</f>
        <v/>
      </c>
      <c r="I106" s="2" t="str">
        <f t="shared" si="39"/>
        <v/>
      </c>
      <c r="J106" s="2" t="str">
        <f>IF(Paramétrage!CI462&lt;&gt;0,Paramétrage!CI462,"")</f>
        <v/>
      </c>
      <c r="K106" s="2" t="str">
        <f>IF(Paramétrage!CJ462&lt;&gt;0,Paramétrage!CJ462,"")</f>
        <v/>
      </c>
      <c r="L106" s="2" t="str">
        <f t="shared" si="40"/>
        <v/>
      </c>
      <c r="M106" s="2" t="str">
        <f t="shared" si="41"/>
        <v/>
      </c>
      <c r="N106" s="2" t="str">
        <f t="shared" si="42"/>
        <v/>
      </c>
      <c r="O106" s="2" t="str">
        <f>IF(Paramétrage!CI462&lt;&gt;0,Paramétrage!CK462,"")</f>
        <v/>
      </c>
      <c r="P106" s="9">
        <f>IF(Paramétrage!Q554,#REF!-#REF!,0)</f>
        <v>0</v>
      </c>
      <c r="Q106" s="199"/>
      <c r="R106" s="2" t="str">
        <f t="shared" si="43"/>
        <v/>
      </c>
      <c r="S106" s="202">
        <f>MIN(Paramétrage!E464,Paramétrage!E471,Paramétrage!E476,Paramétrage!E479)</f>
        <v>0</v>
      </c>
      <c r="T106">
        <f>Paramétrage!D$301*(2/24)/(20/2)</f>
        <v>78.703703703703667</v>
      </c>
    </row>
    <row r="107" spans="1:20" x14ac:dyDescent="0.35">
      <c r="A107" s="470" t="str">
        <f t="shared" si="33"/>
        <v/>
      </c>
      <c r="B107" s="470" t="str">
        <f t="shared" si="34"/>
        <v/>
      </c>
      <c r="C107" s="470" t="str">
        <f t="shared" si="35"/>
        <v/>
      </c>
      <c r="D107" s="470" t="str">
        <f t="shared" si="36"/>
        <v/>
      </c>
      <c r="E107" s="470" t="str">
        <f t="shared" si="37"/>
        <v/>
      </c>
      <c r="F107" s="470" t="str">
        <f t="shared" si="38"/>
        <v/>
      </c>
      <c r="G107" s="199" t="str">
        <f>IF(Paramétrage!CI463&lt;&gt;0,Paramétrage!CG463,"")</f>
        <v/>
      </c>
      <c r="H107" s="2" t="str">
        <f>IF(Paramétrage!CI463&lt;&gt;0,Paramétrage!CH463,"")</f>
        <v/>
      </c>
      <c r="I107" s="2" t="str">
        <f t="shared" si="39"/>
        <v/>
      </c>
      <c r="J107" s="2" t="str">
        <f>IF(Paramétrage!CI463&lt;&gt;0,Paramétrage!CI463,"")</f>
        <v/>
      </c>
      <c r="K107" s="2" t="str">
        <f>IF(Paramétrage!CJ463&lt;&gt;0,Paramétrage!CJ463,"")</f>
        <v/>
      </c>
      <c r="L107" s="2" t="str">
        <f t="shared" si="40"/>
        <v/>
      </c>
      <c r="M107" s="2" t="str">
        <f t="shared" si="41"/>
        <v/>
      </c>
      <c r="N107" s="2" t="str">
        <f t="shared" si="42"/>
        <v/>
      </c>
      <c r="O107" s="2" t="str">
        <f>IF(Paramétrage!CI463&lt;&gt;0,Paramétrage!CK463,"")</f>
        <v/>
      </c>
      <c r="P107" s="9" t="e">
        <f>IF(Paramétrage!#REF!,#REF!-#REF!,0)</f>
        <v>#REF!</v>
      </c>
      <c r="Q107" s="199"/>
      <c r="R107" s="2" t="str">
        <f t="shared" si="43"/>
        <v/>
      </c>
      <c r="S107" s="202">
        <f>MIN(Paramétrage!E465,Paramétrage!E472,Paramétrage!E477,Paramétrage!E480)</f>
        <v>0</v>
      </c>
      <c r="T107">
        <f>Paramétrage!D$301*(2/24)/(20/2)</f>
        <v>78.703703703703667</v>
      </c>
    </row>
    <row r="108" spans="1:20" x14ac:dyDescent="0.35">
      <c r="A108" s="470" t="str">
        <f t="shared" si="33"/>
        <v/>
      </c>
      <c r="B108" s="470" t="str">
        <f t="shared" si="34"/>
        <v/>
      </c>
      <c r="C108" s="470" t="str">
        <f t="shared" si="35"/>
        <v/>
      </c>
      <c r="D108" s="470" t="str">
        <f t="shared" si="36"/>
        <v/>
      </c>
      <c r="E108" s="470" t="str">
        <f t="shared" si="37"/>
        <v/>
      </c>
      <c r="F108" s="470" t="str">
        <f t="shared" si="38"/>
        <v/>
      </c>
      <c r="G108" s="199" t="str">
        <f>IF(Paramétrage!CI464&lt;&gt;0,Paramétrage!CG464,"")</f>
        <v/>
      </c>
      <c r="H108" s="2" t="str">
        <f>IF(Paramétrage!CI464&lt;&gt;0,Paramétrage!CH464,"")</f>
        <v/>
      </c>
      <c r="I108" s="2" t="str">
        <f t="shared" si="39"/>
        <v/>
      </c>
      <c r="J108" s="2" t="str">
        <f>IF(Paramétrage!CI464&lt;&gt;0,Paramétrage!CI464,"")</f>
        <v/>
      </c>
      <c r="K108" s="2" t="str">
        <f>IF(Paramétrage!CJ464&lt;&gt;0,Paramétrage!CJ464,"")</f>
        <v/>
      </c>
      <c r="L108" s="2" t="str">
        <f t="shared" si="40"/>
        <v/>
      </c>
      <c r="M108" s="2" t="str">
        <f t="shared" si="41"/>
        <v/>
      </c>
      <c r="N108" s="2" t="str">
        <f t="shared" si="42"/>
        <v/>
      </c>
      <c r="O108" s="2" t="str">
        <f>IF(Paramétrage!CI464&lt;&gt;0,Paramétrage!CK464,"")</f>
        <v/>
      </c>
      <c r="P108" s="9" t="e">
        <f>IF(Paramétrage!#REF!,#REF!-#REF!,0)</f>
        <v>#REF!</v>
      </c>
      <c r="Q108" s="199"/>
      <c r="R108" s="2" t="str">
        <f t="shared" si="43"/>
        <v/>
      </c>
      <c r="S108" s="202">
        <f>MIN(Paramétrage!E466,Paramétrage!E473,Paramétrage!E478,Paramétrage!E481)</f>
        <v>0</v>
      </c>
      <c r="T108">
        <f>Paramétrage!D$301*(2/24)/(20/2)</f>
        <v>78.703703703703667</v>
      </c>
    </row>
    <row r="109" spans="1:20" x14ac:dyDescent="0.35">
      <c r="A109" s="470" t="str">
        <f t="shared" si="33"/>
        <v/>
      </c>
      <c r="B109" s="470" t="str">
        <f t="shared" si="34"/>
        <v/>
      </c>
      <c r="C109" s="470" t="str">
        <f t="shared" si="35"/>
        <v/>
      </c>
      <c r="D109" s="470" t="str">
        <f t="shared" si="36"/>
        <v/>
      </c>
      <c r="E109" s="470" t="str">
        <f t="shared" si="37"/>
        <v/>
      </c>
      <c r="F109" s="470" t="str">
        <f t="shared" si="38"/>
        <v/>
      </c>
      <c r="G109" s="199" t="str">
        <f>IF(Paramétrage!CI465&lt;&gt;0,Paramétrage!CG465,"")</f>
        <v/>
      </c>
      <c r="H109" s="2" t="str">
        <f>IF(Paramétrage!CI465&lt;&gt;0,Paramétrage!CH465,"")</f>
        <v/>
      </c>
      <c r="I109" s="2" t="str">
        <f t="shared" si="39"/>
        <v/>
      </c>
      <c r="J109" s="2" t="str">
        <f>IF(Paramétrage!CI465&lt;&gt;0,Paramétrage!CI465,"")</f>
        <v/>
      </c>
      <c r="K109" s="2" t="str">
        <f>IF(Paramétrage!CJ465&lt;&gt;0,Paramétrage!CJ465,"")</f>
        <v/>
      </c>
      <c r="L109" s="2" t="str">
        <f t="shared" si="40"/>
        <v/>
      </c>
      <c r="M109" s="2" t="str">
        <f t="shared" si="41"/>
        <v/>
      </c>
      <c r="N109" s="2" t="str">
        <f t="shared" si="42"/>
        <v/>
      </c>
      <c r="O109" s="2" t="str">
        <f>IF(Paramétrage!CI465&lt;&gt;0,Paramétrage!CK465,"")</f>
        <v/>
      </c>
      <c r="P109" s="9" t="e">
        <f>IF(Paramétrage!#REF!,#REF!-#REF!,0)</f>
        <v>#REF!</v>
      </c>
      <c r="Q109" s="199"/>
      <c r="R109" s="2" t="str">
        <f t="shared" si="43"/>
        <v/>
      </c>
      <c r="S109" s="202">
        <f>MIN(Paramétrage!E467,Paramétrage!E474,Paramétrage!E479,Paramétrage!E482)</f>
        <v>0</v>
      </c>
      <c r="T109">
        <f>Paramétrage!D$301*(2/24)/(20/2)</f>
        <v>78.703703703703667</v>
      </c>
    </row>
    <row r="110" spans="1:20" x14ac:dyDescent="0.35">
      <c r="A110" s="470" t="str">
        <f t="shared" si="33"/>
        <v/>
      </c>
      <c r="B110" s="470" t="str">
        <f t="shared" si="34"/>
        <v/>
      </c>
      <c r="C110" s="470" t="str">
        <f t="shared" si="35"/>
        <v/>
      </c>
      <c r="D110" s="470" t="str">
        <f t="shared" si="36"/>
        <v/>
      </c>
      <c r="E110" s="470" t="str">
        <f t="shared" si="37"/>
        <v/>
      </c>
      <c r="F110" s="470" t="str">
        <f t="shared" si="38"/>
        <v/>
      </c>
      <c r="G110" s="199" t="str">
        <f>IF(Paramétrage!CI466&lt;&gt;0,Paramétrage!CG466,"")</f>
        <v/>
      </c>
      <c r="H110" s="2" t="str">
        <f>IF(Paramétrage!CI466&lt;&gt;0,Paramétrage!CH466,"")</f>
        <v/>
      </c>
      <c r="I110" s="2" t="str">
        <f t="shared" si="39"/>
        <v/>
      </c>
      <c r="J110" s="2" t="str">
        <f>IF(Paramétrage!CI466&lt;&gt;0,Paramétrage!CI466,"")</f>
        <v/>
      </c>
      <c r="K110" s="2" t="str">
        <f>IF(Paramétrage!CJ466&lt;&gt;0,Paramétrage!CJ466,"")</f>
        <v/>
      </c>
      <c r="L110" s="2" t="str">
        <f t="shared" si="40"/>
        <v/>
      </c>
      <c r="M110" s="2" t="str">
        <f t="shared" si="41"/>
        <v/>
      </c>
      <c r="N110" s="2" t="str">
        <f t="shared" si="42"/>
        <v/>
      </c>
      <c r="O110" s="2" t="str">
        <f>IF(Paramétrage!CI466&lt;&gt;0,Paramétrage!CK466,"")</f>
        <v/>
      </c>
      <c r="P110" s="9" t="e">
        <f>IF(Paramétrage!#REF!,#REF!-#REF!,0)</f>
        <v>#REF!</v>
      </c>
      <c r="Q110" s="199"/>
      <c r="R110" s="2" t="str">
        <f t="shared" si="43"/>
        <v/>
      </c>
      <c r="S110" s="202">
        <f>MIN(Paramétrage!E468,Paramétrage!E475,Paramétrage!E480,Paramétrage!E483)</f>
        <v>0</v>
      </c>
      <c r="T110">
        <f>Paramétrage!D$301*(2/24)/(20/2)</f>
        <v>78.703703703703667</v>
      </c>
    </row>
    <row r="111" spans="1:20" x14ac:dyDescent="0.35">
      <c r="A111" s="470" t="str">
        <f t="shared" si="33"/>
        <v/>
      </c>
      <c r="B111" s="470" t="str">
        <f t="shared" si="34"/>
        <v/>
      </c>
      <c r="C111" s="470" t="str">
        <f t="shared" si="35"/>
        <v/>
      </c>
      <c r="D111" s="470" t="str">
        <f t="shared" si="36"/>
        <v/>
      </c>
      <c r="E111" s="470" t="str">
        <f t="shared" si="37"/>
        <v/>
      </c>
      <c r="F111" s="470" t="str">
        <f t="shared" si="38"/>
        <v/>
      </c>
      <c r="G111" s="199" t="str">
        <f>IF(Paramétrage!CI467&lt;&gt;0,Paramétrage!CG467,"")</f>
        <v/>
      </c>
      <c r="H111" s="2" t="str">
        <f>IF(Paramétrage!CI467&lt;&gt;0,Paramétrage!CH467,"")</f>
        <v/>
      </c>
      <c r="I111" s="2" t="str">
        <f t="shared" si="39"/>
        <v/>
      </c>
      <c r="J111" s="2" t="str">
        <f>IF(Paramétrage!CI467&lt;&gt;0,Paramétrage!CI467,"")</f>
        <v/>
      </c>
      <c r="K111" s="2" t="str">
        <f>IF(Paramétrage!CJ467&lt;&gt;0,Paramétrage!CJ467,"")</f>
        <v/>
      </c>
      <c r="L111" s="2" t="str">
        <f t="shared" si="40"/>
        <v/>
      </c>
      <c r="M111" s="2" t="str">
        <f t="shared" si="41"/>
        <v/>
      </c>
      <c r="N111" s="2" t="str">
        <f t="shared" si="42"/>
        <v/>
      </c>
      <c r="O111" s="2" t="str">
        <f>IF(Paramétrage!CI467&lt;&gt;0,Paramétrage!CK467,"")</f>
        <v/>
      </c>
      <c r="P111" s="9" t="e">
        <f>IF(Paramétrage!#REF!,#REF!-#REF!,0)</f>
        <v>#REF!</v>
      </c>
      <c r="Q111" s="199"/>
      <c r="R111" s="2" t="str">
        <f t="shared" si="43"/>
        <v/>
      </c>
      <c r="S111" s="202">
        <f>MIN(Paramétrage!E469,Paramétrage!E476,Paramétrage!E481,Paramétrage!E484)</f>
        <v>0</v>
      </c>
      <c r="T111">
        <f>Paramétrage!D$301*(2/24)/(20/2)</f>
        <v>78.703703703703667</v>
      </c>
    </row>
    <row r="112" spans="1:20" x14ac:dyDescent="0.35">
      <c r="A112" s="470" t="str">
        <f t="shared" si="33"/>
        <v/>
      </c>
      <c r="B112" s="470" t="str">
        <f t="shared" si="34"/>
        <v/>
      </c>
      <c r="C112" s="470" t="str">
        <f t="shared" si="35"/>
        <v/>
      </c>
      <c r="D112" s="470" t="str">
        <f t="shared" si="36"/>
        <v/>
      </c>
      <c r="E112" s="470" t="str">
        <f t="shared" si="37"/>
        <v/>
      </c>
      <c r="F112" s="470" t="str">
        <f t="shared" si="38"/>
        <v/>
      </c>
      <c r="G112" s="199" t="str">
        <f>IF(Paramétrage!CI468&lt;&gt;0,Paramétrage!CG468,"")</f>
        <v/>
      </c>
      <c r="H112" s="2" t="str">
        <f>IF(Paramétrage!CI468&lt;&gt;0,Paramétrage!CH468,"")</f>
        <v/>
      </c>
      <c r="I112" s="2" t="str">
        <f t="shared" si="39"/>
        <v/>
      </c>
      <c r="J112" s="2" t="str">
        <f>IF(Paramétrage!CI468&lt;&gt;0,Paramétrage!CI468,"")</f>
        <v/>
      </c>
      <c r="K112" s="2" t="str">
        <f>IF(Paramétrage!CJ468&lt;&gt;0,Paramétrage!CJ468,"")</f>
        <v/>
      </c>
      <c r="L112" s="2" t="str">
        <f t="shared" si="40"/>
        <v/>
      </c>
      <c r="M112" s="2" t="str">
        <f t="shared" si="41"/>
        <v/>
      </c>
      <c r="N112" s="2" t="str">
        <f t="shared" si="42"/>
        <v/>
      </c>
      <c r="O112" s="2" t="str">
        <f>IF(Paramétrage!CI468&lt;&gt;0,Paramétrage!CK468,"")</f>
        <v/>
      </c>
      <c r="P112" s="9" t="e">
        <f>IF(Paramétrage!#REF!,#REF!-#REF!,0)</f>
        <v>#REF!</v>
      </c>
      <c r="Q112" s="199"/>
      <c r="R112" s="2" t="str">
        <f t="shared" si="43"/>
        <v/>
      </c>
      <c r="S112" s="202">
        <f>MIN(Paramétrage!E470,Paramétrage!E477,Paramétrage!E482,Paramétrage!E485)</f>
        <v>0</v>
      </c>
      <c r="T112">
        <f>Paramétrage!D$301*(2/24)/(20/2)</f>
        <v>78.703703703703667</v>
      </c>
    </row>
    <row r="113" spans="1:24" x14ac:dyDescent="0.35">
      <c r="A113" s="470" t="str">
        <f t="shared" si="33"/>
        <v/>
      </c>
      <c r="B113" s="470" t="str">
        <f t="shared" si="34"/>
        <v/>
      </c>
      <c r="C113" s="470" t="str">
        <f t="shared" si="35"/>
        <v/>
      </c>
      <c r="D113" s="470" t="str">
        <f t="shared" si="36"/>
        <v/>
      </c>
      <c r="E113" s="470" t="str">
        <f t="shared" si="37"/>
        <v/>
      </c>
      <c r="F113" s="470" t="str">
        <f t="shared" si="38"/>
        <v/>
      </c>
      <c r="G113" s="199" t="str">
        <f>IF(Paramétrage!CI469&lt;&gt;0,Paramétrage!CG469,"")</f>
        <v/>
      </c>
      <c r="H113" s="2" t="str">
        <f>IF(Paramétrage!CI469&lt;&gt;0,Paramétrage!CH469,"")</f>
        <v/>
      </c>
      <c r="I113" s="2" t="str">
        <f t="shared" si="39"/>
        <v/>
      </c>
      <c r="J113" s="2" t="str">
        <f>IF(Paramétrage!CI469&lt;&gt;0,Paramétrage!CI469,"")</f>
        <v/>
      </c>
      <c r="K113" s="2" t="str">
        <f>IF(Paramétrage!CJ469&lt;&gt;0,Paramétrage!CJ469,"")</f>
        <v/>
      </c>
      <c r="L113" s="2" t="str">
        <f t="shared" si="40"/>
        <v/>
      </c>
      <c r="M113" s="2" t="str">
        <f t="shared" si="41"/>
        <v/>
      </c>
      <c r="N113" s="2" t="str">
        <f t="shared" si="42"/>
        <v/>
      </c>
      <c r="O113" s="2" t="str">
        <f>IF(Paramétrage!CI469&lt;&gt;0,Paramétrage!CK469,"")</f>
        <v/>
      </c>
      <c r="P113" s="9" t="e">
        <f>IF(Paramétrage!#REF!,#REF!-#REF!,0)</f>
        <v>#REF!</v>
      </c>
      <c r="Q113" s="199"/>
      <c r="R113" s="2" t="str">
        <f t="shared" si="43"/>
        <v/>
      </c>
      <c r="S113" s="202">
        <f>MIN(Paramétrage!E471,Paramétrage!E478,Paramétrage!E483,Paramétrage!E486)</f>
        <v>0</v>
      </c>
      <c r="T113">
        <f>Paramétrage!D$301*(2/24)/(20/2)</f>
        <v>78.703703703703667</v>
      </c>
    </row>
    <row r="114" spans="1:24" x14ac:dyDescent="0.35">
      <c r="A114" s="470" t="str">
        <f t="shared" si="33"/>
        <v/>
      </c>
      <c r="B114" s="470" t="str">
        <f t="shared" si="34"/>
        <v/>
      </c>
      <c r="C114" s="470" t="str">
        <f t="shared" si="35"/>
        <v/>
      </c>
      <c r="D114" s="470" t="str">
        <f t="shared" si="36"/>
        <v/>
      </c>
      <c r="E114" s="470" t="str">
        <f t="shared" si="37"/>
        <v/>
      </c>
      <c r="F114" s="470" t="str">
        <f t="shared" si="38"/>
        <v/>
      </c>
      <c r="G114" s="199" t="str">
        <f>IF(Paramétrage!CI470&lt;&gt;0,Paramétrage!CG470,"")</f>
        <v/>
      </c>
      <c r="H114" s="2" t="str">
        <f>IF(Paramétrage!CI470&lt;&gt;0,Paramétrage!CH470,"")</f>
        <v/>
      </c>
      <c r="I114" s="2" t="str">
        <f t="shared" si="39"/>
        <v/>
      </c>
      <c r="J114" s="2" t="str">
        <f>IF(Paramétrage!CI470&lt;&gt;0,Paramétrage!CI470,"")</f>
        <v/>
      </c>
      <c r="K114" s="2" t="str">
        <f>IF(Paramétrage!CJ470&lt;&gt;0,Paramétrage!CJ470,"")</f>
        <v/>
      </c>
      <c r="L114" s="2" t="str">
        <f t="shared" si="40"/>
        <v/>
      </c>
      <c r="M114" s="2" t="str">
        <f t="shared" si="41"/>
        <v/>
      </c>
      <c r="N114" s="2" t="str">
        <f t="shared" si="42"/>
        <v/>
      </c>
      <c r="O114" s="2" t="str">
        <f>IF(Paramétrage!CI470&lt;&gt;0,Paramétrage!CK470,"")</f>
        <v/>
      </c>
      <c r="P114" s="9" t="e">
        <f>IF(Paramétrage!#REF!,#REF!-#REF!,0)</f>
        <v>#REF!</v>
      </c>
      <c r="Q114" s="199"/>
      <c r="R114" s="2" t="str">
        <f t="shared" si="43"/>
        <v/>
      </c>
      <c r="S114" s="202">
        <f>MIN(Paramétrage!E472,Paramétrage!E479,Paramétrage!E484,Paramétrage!E487)</f>
        <v>0</v>
      </c>
      <c r="T114">
        <f>Paramétrage!D$301*(2/24)/(20/2)</f>
        <v>78.703703703703667</v>
      </c>
    </row>
    <row r="115" spans="1:24" x14ac:dyDescent="0.35">
      <c r="A115" s="470" t="str">
        <f t="shared" si="33"/>
        <v/>
      </c>
      <c r="B115" s="470" t="str">
        <f t="shared" si="34"/>
        <v/>
      </c>
      <c r="C115" s="470" t="str">
        <f t="shared" si="35"/>
        <v/>
      </c>
      <c r="D115" s="470" t="str">
        <f t="shared" si="36"/>
        <v/>
      </c>
      <c r="E115" s="470" t="str">
        <f t="shared" si="37"/>
        <v/>
      </c>
      <c r="F115" s="470" t="str">
        <f t="shared" si="38"/>
        <v/>
      </c>
      <c r="G115" s="199" t="str">
        <f>IF(Paramétrage!CI471&lt;&gt;0,Paramétrage!CG471,"")</f>
        <v/>
      </c>
      <c r="H115" s="2" t="str">
        <f>IF(Paramétrage!CI471&lt;&gt;0,Paramétrage!CH471,"")</f>
        <v/>
      </c>
      <c r="I115" s="2" t="str">
        <f t="shared" si="39"/>
        <v/>
      </c>
      <c r="J115" s="2" t="str">
        <f>IF(Paramétrage!CI471&lt;&gt;0,Paramétrage!CI471,"")</f>
        <v/>
      </c>
      <c r="K115" s="2" t="str">
        <f>IF(Paramétrage!CJ471&lt;&gt;0,Paramétrage!CJ471,"")</f>
        <v/>
      </c>
      <c r="L115" s="2" t="str">
        <f t="shared" si="40"/>
        <v/>
      </c>
      <c r="M115" s="2" t="str">
        <f t="shared" si="41"/>
        <v/>
      </c>
      <c r="N115" s="2" t="str">
        <f t="shared" si="42"/>
        <v/>
      </c>
      <c r="O115" s="2" t="str">
        <f>IF(Paramétrage!CI471&lt;&gt;0,Paramétrage!CK471,"")</f>
        <v/>
      </c>
      <c r="P115" s="9" t="e">
        <f>IF(Paramétrage!#REF!,#REF!-#REF!,0)</f>
        <v>#REF!</v>
      </c>
      <c r="Q115" s="199"/>
      <c r="R115" s="2" t="str">
        <f t="shared" si="43"/>
        <v/>
      </c>
      <c r="S115" s="202">
        <f>MIN(Paramétrage!E473,Paramétrage!E480,Paramétrage!E485,Paramétrage!E488)</f>
        <v>0</v>
      </c>
      <c r="T115">
        <f>Paramétrage!D$301*(2/24)/(20/2)</f>
        <v>78.703703703703667</v>
      </c>
    </row>
    <row r="116" spans="1:24" x14ac:dyDescent="0.35">
      <c r="A116" s="470" t="str">
        <f t="shared" si="33"/>
        <v/>
      </c>
      <c r="B116" s="470" t="str">
        <f t="shared" si="34"/>
        <v/>
      </c>
      <c r="C116" s="470" t="str">
        <f t="shared" si="35"/>
        <v/>
      </c>
      <c r="D116" s="470" t="str">
        <f t="shared" si="36"/>
        <v/>
      </c>
      <c r="E116" s="470" t="str">
        <f t="shared" si="37"/>
        <v/>
      </c>
      <c r="F116" s="470" t="str">
        <f t="shared" si="38"/>
        <v/>
      </c>
      <c r="G116" s="199" t="str">
        <f>IF(Paramétrage!CI472&lt;&gt;0,Paramétrage!CG472,"")</f>
        <v/>
      </c>
      <c r="H116" s="2" t="str">
        <f>IF(Paramétrage!CI472&lt;&gt;0,Paramétrage!CH472,"")</f>
        <v/>
      </c>
      <c r="I116" s="2" t="str">
        <f t="shared" si="39"/>
        <v/>
      </c>
      <c r="J116" s="2" t="str">
        <f>IF(Paramétrage!CI472&lt;&gt;0,Paramétrage!CI472,"")</f>
        <v/>
      </c>
      <c r="K116" s="2" t="str">
        <f>IF(Paramétrage!CJ472&lt;&gt;0,Paramétrage!CJ472,"")</f>
        <v/>
      </c>
      <c r="L116" s="2" t="str">
        <f t="shared" si="40"/>
        <v/>
      </c>
      <c r="M116" s="2" t="str">
        <f t="shared" si="41"/>
        <v/>
      </c>
      <c r="N116" s="2" t="str">
        <f t="shared" si="42"/>
        <v/>
      </c>
      <c r="O116" s="2" t="str">
        <f>IF(Paramétrage!CI472&lt;&gt;0,Paramétrage!CK472,"")</f>
        <v/>
      </c>
      <c r="P116" s="9" t="e">
        <f>IF(Paramétrage!#REF!,#REF!-#REF!,0)</f>
        <v>#REF!</v>
      </c>
      <c r="Q116" s="199"/>
      <c r="R116" s="2" t="str">
        <f t="shared" si="43"/>
        <v/>
      </c>
      <c r="S116" s="202">
        <f>MIN(Paramétrage!E474,Paramétrage!E481,Paramétrage!E486,Paramétrage!E489)</f>
        <v>0</v>
      </c>
      <c r="T116">
        <f>Paramétrage!D$301*(2/24)/(20/2)</f>
        <v>78.703703703703667</v>
      </c>
    </row>
    <row r="117" spans="1:24" x14ac:dyDescent="0.35">
      <c r="A117" s="470" t="str">
        <f t="shared" si="33"/>
        <v/>
      </c>
      <c r="B117" s="470" t="str">
        <f t="shared" si="34"/>
        <v/>
      </c>
      <c r="C117" s="470" t="str">
        <f t="shared" si="35"/>
        <v/>
      </c>
      <c r="D117" s="470" t="str">
        <f t="shared" si="36"/>
        <v/>
      </c>
      <c r="E117" s="470" t="str">
        <f t="shared" si="37"/>
        <v/>
      </c>
      <c r="F117" s="470" t="str">
        <f t="shared" si="38"/>
        <v/>
      </c>
      <c r="G117" s="199" t="str">
        <f>IF(Paramétrage!CI473&lt;&gt;0,Paramétrage!CG473,"")</f>
        <v/>
      </c>
      <c r="H117" s="2" t="str">
        <f>IF(Paramétrage!CI473&lt;&gt;0,Paramétrage!CH473,"")</f>
        <v/>
      </c>
      <c r="I117" s="2" t="str">
        <f t="shared" si="39"/>
        <v/>
      </c>
      <c r="J117" s="2" t="str">
        <f>IF(Paramétrage!CI473&lt;&gt;0,Paramétrage!CI473,"")</f>
        <v/>
      </c>
      <c r="K117" s="2" t="str">
        <f>IF(Paramétrage!CJ473&lt;&gt;0,Paramétrage!CJ473,"")</f>
        <v/>
      </c>
      <c r="L117" s="2" t="str">
        <f t="shared" si="40"/>
        <v/>
      </c>
      <c r="M117" s="2" t="str">
        <f t="shared" si="41"/>
        <v/>
      </c>
      <c r="N117" s="2" t="str">
        <f t="shared" si="42"/>
        <v/>
      </c>
      <c r="O117" s="2" t="str">
        <f>IF(Paramétrage!CI473&lt;&gt;0,Paramétrage!CK473,"")</f>
        <v/>
      </c>
      <c r="P117" s="9" t="e">
        <f>IF(Paramétrage!#REF!,#REF!-#REF!,0)</f>
        <v>#REF!</v>
      </c>
      <c r="Q117" s="199"/>
      <c r="R117" s="2" t="str">
        <f t="shared" si="43"/>
        <v/>
      </c>
      <c r="S117" s="202">
        <f>MIN(Paramétrage!E475,Paramétrage!E482,Paramétrage!E487,Paramétrage!E490)</f>
        <v>0</v>
      </c>
      <c r="T117">
        <f>Paramétrage!D$301*(2/24)/(20/2)</f>
        <v>78.703703703703667</v>
      </c>
    </row>
    <row r="118" spans="1:24" x14ac:dyDescent="0.35">
      <c r="A118" s="470" t="str">
        <f t="shared" si="33"/>
        <v/>
      </c>
      <c r="B118" s="470" t="str">
        <f t="shared" si="34"/>
        <v/>
      </c>
      <c r="C118" s="470" t="str">
        <f t="shared" si="35"/>
        <v/>
      </c>
      <c r="D118" s="470" t="str">
        <f t="shared" si="36"/>
        <v/>
      </c>
      <c r="E118" s="470" t="str">
        <f t="shared" si="37"/>
        <v/>
      </c>
      <c r="F118" s="470" t="str">
        <f t="shared" si="38"/>
        <v/>
      </c>
      <c r="G118" s="199" t="str">
        <f>IF(Paramétrage!CI474&lt;&gt;0,Paramétrage!CG474,"")</f>
        <v/>
      </c>
      <c r="H118" s="2" t="str">
        <f>IF(Paramétrage!CI474&lt;&gt;0,Paramétrage!CH474,"")</f>
        <v/>
      </c>
      <c r="I118" s="2" t="str">
        <f t="shared" si="39"/>
        <v/>
      </c>
      <c r="J118" s="2" t="str">
        <f>IF(Paramétrage!CI474&lt;&gt;0,Paramétrage!CI474,"")</f>
        <v/>
      </c>
      <c r="K118" s="2" t="str">
        <f>IF(Paramétrage!CJ474&lt;&gt;0,Paramétrage!CJ474,"")</f>
        <v/>
      </c>
      <c r="L118" s="2" t="str">
        <f t="shared" si="40"/>
        <v/>
      </c>
      <c r="M118" s="2" t="str">
        <f t="shared" si="41"/>
        <v/>
      </c>
      <c r="N118" s="2" t="str">
        <f t="shared" si="42"/>
        <v/>
      </c>
      <c r="O118" s="2" t="str">
        <f>IF(Paramétrage!CI474&lt;&gt;0,Paramétrage!CK474,"")</f>
        <v/>
      </c>
      <c r="P118" s="9" t="e">
        <f>IF(Paramétrage!#REF!,#REF!-#REF!,0)</f>
        <v>#REF!</v>
      </c>
      <c r="Q118" s="199"/>
      <c r="R118" s="2" t="str">
        <f t="shared" si="43"/>
        <v/>
      </c>
      <c r="S118" s="202">
        <f>MIN(Paramétrage!E476,Paramétrage!E483,Paramétrage!E488,Paramétrage!E491)</f>
        <v>0</v>
      </c>
      <c r="T118">
        <f>Paramétrage!D$301*(2/24)/(20/2)</f>
        <v>78.703703703703667</v>
      </c>
    </row>
    <row r="119" spans="1:24" x14ac:dyDescent="0.35">
      <c r="A119" s="470" t="str">
        <f t="shared" si="33"/>
        <v/>
      </c>
      <c r="B119" s="470" t="str">
        <f t="shared" si="34"/>
        <v/>
      </c>
      <c r="C119" s="470" t="str">
        <f t="shared" si="35"/>
        <v/>
      </c>
      <c r="D119" s="470" t="str">
        <f t="shared" si="36"/>
        <v/>
      </c>
      <c r="E119" s="470" t="str">
        <f t="shared" si="37"/>
        <v/>
      </c>
      <c r="F119" s="470" t="str">
        <f t="shared" si="38"/>
        <v/>
      </c>
      <c r="G119" s="199" t="str">
        <f>IF(Paramétrage!CI475&lt;&gt;0,Paramétrage!CG475,"")</f>
        <v/>
      </c>
      <c r="H119" s="2" t="str">
        <f>IF(Paramétrage!CI475&lt;&gt;0,Paramétrage!CH475,"")</f>
        <v/>
      </c>
      <c r="I119" s="2" t="str">
        <f t="shared" si="39"/>
        <v/>
      </c>
      <c r="J119" s="2" t="str">
        <f>IF(Paramétrage!CI475&lt;&gt;0,Paramétrage!CI475,"")</f>
        <v/>
      </c>
      <c r="K119" s="2" t="str">
        <f>IF(Paramétrage!CJ475&lt;&gt;0,Paramétrage!CJ475,"")</f>
        <v/>
      </c>
      <c r="L119" s="2" t="str">
        <f t="shared" si="40"/>
        <v/>
      </c>
      <c r="M119" s="2" t="str">
        <f t="shared" si="41"/>
        <v/>
      </c>
      <c r="N119" s="2" t="str">
        <f t="shared" si="42"/>
        <v/>
      </c>
      <c r="O119" s="2" t="str">
        <f>IF(Paramétrage!CI475&lt;&gt;0,Paramétrage!CK475,"")</f>
        <v/>
      </c>
      <c r="P119" s="9" t="e">
        <f>IF(Paramétrage!#REF!,#REF!-#REF!,0)</f>
        <v>#REF!</v>
      </c>
      <c r="Q119" s="199"/>
      <c r="R119" s="2" t="str">
        <f t="shared" si="43"/>
        <v/>
      </c>
      <c r="S119" s="202">
        <f>MIN(Paramétrage!E477,Paramétrage!E484,Paramétrage!E489,Paramétrage!E492)</f>
        <v>0</v>
      </c>
      <c r="T119">
        <f>Paramétrage!D$301*(2/24)/(20/2)</f>
        <v>78.703703703703667</v>
      </c>
    </row>
    <row r="120" spans="1:24" x14ac:dyDescent="0.35">
      <c r="A120" s="469"/>
      <c r="B120" s="469"/>
      <c r="C120" s="469"/>
      <c r="D120" s="469"/>
      <c r="E120" s="469"/>
      <c r="F120" s="469"/>
      <c r="G120" s="475" t="s">
        <v>687</v>
      </c>
      <c r="H120" s="469"/>
      <c r="I120" s="469"/>
      <c r="J120" s="469"/>
      <c r="K120" s="469"/>
      <c r="L120" s="469"/>
      <c r="M120" s="469"/>
      <c r="N120" s="469"/>
      <c r="O120" s="469"/>
      <c r="P120" s="469" t="e">
        <f>IF(Paramétrage!#REF!,#REF!-#REF!,0)</f>
        <v>#REF!</v>
      </c>
      <c r="Q120" s="469"/>
      <c r="R120" s="469" t="e">
        <f>IF(#REF!&lt;&gt;"",ROUNDUP(MIN(S$3,T$3),0),"")</f>
        <v>#REF!</v>
      </c>
      <c r="S120" s="469"/>
      <c r="T120" s="469"/>
      <c r="U120" s="469"/>
      <c r="V120" s="469"/>
      <c r="W120" s="469"/>
      <c r="X120" s="469"/>
    </row>
    <row r="121" spans="1:24" ht="87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167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9" t="e">
        <f>IF(Paramétrage!#REF!,#REF!-#REF!,0)</f>
        <v>#REF!</v>
      </c>
      <c r="Q121" s="200">
        <f>Paramétrage!D3</f>
        <v>0</v>
      </c>
      <c r="R121" s="201" t="s">
        <v>338</v>
      </c>
      <c r="S121" s="106" t="s">
        <v>347</v>
      </c>
      <c r="T121" s="28" t="s">
        <v>348</v>
      </c>
    </row>
    <row r="122" spans="1:24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IF(Paramétrage!DD448&lt;&gt;0,Paramétrage!DB448,"")</f>
        <v/>
      </c>
      <c r="H122" s="2" t="str">
        <f>IF(Paramétrage!DD448&lt;&gt;0,Paramétrage!DC448,"")</f>
        <v/>
      </c>
      <c r="I122" s="2" t="str">
        <f>IF(J122&lt;&gt;"",DATEDIF($Q$2,G122,"d")*1440+H122*60,"")</f>
        <v/>
      </c>
      <c r="J122" s="2" t="str">
        <f>IF(Paramétrage!DD448&lt;&gt;0,Paramétrage!DD448,"")</f>
        <v/>
      </c>
      <c r="K122" s="2" t="str">
        <f>IF(Paramétrage!DE448&lt;&gt;0,Paramétrage!DE448,"")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IF(Paramétrage!DD448&lt;&gt;0,Paramétrage!DF448,"")</f>
        <v/>
      </c>
      <c r="P122" s="9" t="e">
        <f>IF(Paramétrage!#REF!,#REF!-#REF!,0)</f>
        <v>#REF!</v>
      </c>
      <c r="Q122" s="199"/>
      <c r="R122" s="2" t="str">
        <f>IF(J122&lt;&gt;"",ROUNDUP(MIN(S$3,T$3),0),"")</f>
        <v/>
      </c>
      <c r="S122" s="202">
        <f>MIN(Paramétrage!E480,Paramétrage!E487,Paramétrage!E492,Paramétrage!E495)</f>
        <v>0</v>
      </c>
      <c r="T122">
        <f>Paramétrage!D$301*(2/24)/(20/2)</f>
        <v>78.703703703703667</v>
      </c>
    </row>
    <row r="123" spans="1:24" x14ac:dyDescent="0.35">
      <c r="A123" s="470" t="str">
        <f t="shared" ref="A123:A149" si="44">IF(J123&lt;&gt;"",I123,"")</f>
        <v/>
      </c>
      <c r="B123" s="470" t="str">
        <f t="shared" ref="B123:B149" si="45">IF(J123&lt;&gt;"",1,"")</f>
        <v/>
      </c>
      <c r="C123" s="470" t="str">
        <f t="shared" ref="C123:C149" si="46">IF(J123&lt;&gt;"",L123,"")</f>
        <v/>
      </c>
      <c r="D123" s="470" t="str">
        <f t="shared" ref="D123:D149" si="47">IF(J123&lt;&gt;"",L123,"")</f>
        <v/>
      </c>
      <c r="E123" s="470" t="str">
        <f t="shared" ref="E123:E149" si="48">IF(J123&lt;&gt;"",M123,"")</f>
        <v/>
      </c>
      <c r="F123" s="470" t="str">
        <f t="shared" ref="F123:F149" si="49">IF(J123&lt;&gt;"",N123,"")</f>
        <v/>
      </c>
      <c r="G123" s="199" t="str">
        <f>IF(Paramétrage!DD449&lt;&gt;0,Paramétrage!DB449,"")</f>
        <v/>
      </c>
      <c r="H123" s="2" t="str">
        <f>IF(Paramétrage!DD449&lt;&gt;0,Paramétrage!DC449,"")</f>
        <v/>
      </c>
      <c r="I123" s="2" t="str">
        <f t="shared" ref="I123:I149" si="50">IF(J123&lt;&gt;"",DATEDIF($Q$2,G123,"d")*1440+H123*60,"")</f>
        <v/>
      </c>
      <c r="J123" s="2" t="str">
        <f>IF(Paramétrage!DD449&lt;&gt;0,Paramétrage!DD449,"")</f>
        <v/>
      </c>
      <c r="K123" s="2" t="str">
        <f>IF(Paramétrage!DE449&lt;&gt;0,Paramétrage!DE449,"")</f>
        <v/>
      </c>
      <c r="L123" s="2" t="str">
        <f t="shared" ref="L123:L149" si="51">IF(J123&lt;&gt;"",ROUNDUP(J123/K123,0),"")</f>
        <v/>
      </c>
      <c r="M123" s="2" t="str">
        <f t="shared" ref="M123:M149" si="52">IF(J123&lt;&gt;"",J123/L123,"")</f>
        <v/>
      </c>
      <c r="N123" s="2" t="str">
        <f t="shared" ref="N123:N149" si="53">IF(J123&lt;&gt;"",M123/O123,"")</f>
        <v/>
      </c>
      <c r="O123" s="2" t="str">
        <f>IF(Paramétrage!DD449&lt;&gt;0,Paramétrage!DF449,"")</f>
        <v/>
      </c>
      <c r="P123" s="9" t="e">
        <f>IF(Paramétrage!#REF!,#REF!-#REF!,0)</f>
        <v>#REF!</v>
      </c>
      <c r="Q123" s="199"/>
      <c r="R123" s="2" t="str">
        <f t="shared" ref="R123:R149" si="54">IF(J123&lt;&gt;"",ROUNDUP(MIN(S$3,T$3),0),"")</f>
        <v/>
      </c>
      <c r="S123" s="202">
        <f>MIN(Paramétrage!E481,Paramétrage!E488,Paramétrage!E493,Paramétrage!E496)</f>
        <v>0</v>
      </c>
      <c r="T123">
        <f>Paramétrage!D$301*(2/24)/(20/2)</f>
        <v>78.703703703703667</v>
      </c>
    </row>
    <row r="124" spans="1:24" x14ac:dyDescent="0.35">
      <c r="A124" s="470" t="str">
        <f t="shared" si="44"/>
        <v/>
      </c>
      <c r="B124" s="470" t="str">
        <f t="shared" si="45"/>
        <v/>
      </c>
      <c r="C124" s="470" t="str">
        <f t="shared" si="46"/>
        <v/>
      </c>
      <c r="D124" s="470" t="str">
        <f t="shared" si="47"/>
        <v/>
      </c>
      <c r="E124" s="470" t="str">
        <f t="shared" si="48"/>
        <v/>
      </c>
      <c r="F124" s="470" t="str">
        <f t="shared" si="49"/>
        <v/>
      </c>
      <c r="G124" s="199" t="str">
        <f>IF(Paramétrage!DD450&lt;&gt;0,Paramétrage!DB450,"")</f>
        <v/>
      </c>
      <c r="H124" s="2" t="str">
        <f>IF(Paramétrage!DD450&lt;&gt;0,Paramétrage!DC450,"")</f>
        <v/>
      </c>
      <c r="I124" s="2" t="str">
        <f t="shared" si="50"/>
        <v/>
      </c>
      <c r="J124" s="2" t="str">
        <f>IF(Paramétrage!DD450&lt;&gt;0,Paramétrage!DD450,"")</f>
        <v/>
      </c>
      <c r="K124" s="2" t="str">
        <f>IF(Paramétrage!DE450&lt;&gt;0,Paramétrage!DE450,"")</f>
        <v/>
      </c>
      <c r="L124" s="2" t="str">
        <f t="shared" si="51"/>
        <v/>
      </c>
      <c r="M124" s="2" t="str">
        <f t="shared" si="52"/>
        <v/>
      </c>
      <c r="N124" s="2" t="str">
        <f t="shared" si="53"/>
        <v/>
      </c>
      <c r="O124" s="2" t="str">
        <f>IF(Paramétrage!DD450&lt;&gt;0,Paramétrage!DF450,"")</f>
        <v/>
      </c>
      <c r="P124" s="9" t="e">
        <f>IF(Paramétrage!#REF!,#REF!-#REF!,0)</f>
        <v>#REF!</v>
      </c>
      <c r="Q124" s="199"/>
      <c r="R124" s="2" t="str">
        <f t="shared" si="54"/>
        <v/>
      </c>
      <c r="S124" s="202">
        <f>MIN(Paramétrage!E482,Paramétrage!E489,Paramétrage!E494,Paramétrage!E497)</f>
        <v>0</v>
      </c>
      <c r="T124">
        <f>Paramétrage!D$301*(2/24)/(20/2)</f>
        <v>78.703703703703667</v>
      </c>
    </row>
    <row r="125" spans="1:24" x14ac:dyDescent="0.35">
      <c r="A125" s="470" t="str">
        <f t="shared" si="44"/>
        <v/>
      </c>
      <c r="B125" s="470" t="str">
        <f t="shared" si="45"/>
        <v/>
      </c>
      <c r="C125" s="470" t="str">
        <f t="shared" si="46"/>
        <v/>
      </c>
      <c r="D125" s="470" t="str">
        <f t="shared" si="47"/>
        <v/>
      </c>
      <c r="E125" s="470" t="str">
        <f t="shared" si="48"/>
        <v/>
      </c>
      <c r="F125" s="470" t="str">
        <f t="shared" si="49"/>
        <v/>
      </c>
      <c r="G125" s="199" t="str">
        <f>IF(Paramétrage!DD451&lt;&gt;0,Paramétrage!DB451,"")</f>
        <v/>
      </c>
      <c r="H125" s="2" t="str">
        <f>IF(Paramétrage!DD451&lt;&gt;0,Paramétrage!DC451,"")</f>
        <v/>
      </c>
      <c r="I125" s="2" t="str">
        <f t="shared" si="50"/>
        <v/>
      </c>
      <c r="J125" s="2" t="str">
        <f>IF(Paramétrage!DD451&lt;&gt;0,Paramétrage!DD451,"")</f>
        <v/>
      </c>
      <c r="K125" s="2" t="str">
        <f>IF(Paramétrage!DE451&lt;&gt;0,Paramétrage!DE451,"")</f>
        <v/>
      </c>
      <c r="L125" s="2" t="str">
        <f t="shared" si="51"/>
        <v/>
      </c>
      <c r="M125" s="2" t="str">
        <f t="shared" si="52"/>
        <v/>
      </c>
      <c r="N125" s="2" t="str">
        <f t="shared" si="53"/>
        <v/>
      </c>
      <c r="O125" s="2" t="str">
        <f>IF(Paramétrage!DD451&lt;&gt;0,Paramétrage!DF451,"")</f>
        <v/>
      </c>
      <c r="P125" s="9" t="e">
        <f>IF(Paramétrage!#REF!,#REF!-#REF!,0)</f>
        <v>#REF!</v>
      </c>
      <c r="Q125" s="199"/>
      <c r="R125" s="2" t="str">
        <f t="shared" si="54"/>
        <v/>
      </c>
      <c r="S125" s="202">
        <f>MIN(Paramétrage!E483,Paramétrage!E490,Paramétrage!E495,Paramétrage!E498)</f>
        <v>0</v>
      </c>
      <c r="T125">
        <f>Paramétrage!D$301*(2/24)/(20/2)</f>
        <v>78.703703703703667</v>
      </c>
    </row>
    <row r="126" spans="1:24" x14ac:dyDescent="0.35">
      <c r="A126" s="470" t="str">
        <f t="shared" si="44"/>
        <v/>
      </c>
      <c r="B126" s="470" t="str">
        <f t="shared" si="45"/>
        <v/>
      </c>
      <c r="C126" s="470" t="str">
        <f t="shared" si="46"/>
        <v/>
      </c>
      <c r="D126" s="470" t="str">
        <f t="shared" si="47"/>
        <v/>
      </c>
      <c r="E126" s="470" t="str">
        <f t="shared" si="48"/>
        <v/>
      </c>
      <c r="F126" s="470" t="str">
        <f t="shared" si="49"/>
        <v/>
      </c>
      <c r="G126" s="199" t="str">
        <f>IF(Paramétrage!DD452&lt;&gt;0,Paramétrage!DB452,"")</f>
        <v/>
      </c>
      <c r="H126" s="2" t="str">
        <f>IF(Paramétrage!DD452&lt;&gt;0,Paramétrage!DC452,"")</f>
        <v/>
      </c>
      <c r="I126" s="2" t="str">
        <f t="shared" si="50"/>
        <v/>
      </c>
      <c r="J126" s="2" t="str">
        <f>IF(Paramétrage!DD452&lt;&gt;0,Paramétrage!DD452,"")</f>
        <v/>
      </c>
      <c r="K126" s="2" t="str">
        <f>IF(Paramétrage!DE452&lt;&gt;0,Paramétrage!DE452,"")</f>
        <v/>
      </c>
      <c r="L126" s="2" t="str">
        <f t="shared" si="51"/>
        <v/>
      </c>
      <c r="M126" s="2" t="str">
        <f t="shared" si="52"/>
        <v/>
      </c>
      <c r="N126" s="2" t="str">
        <f t="shared" si="53"/>
        <v/>
      </c>
      <c r="O126" s="2" t="str">
        <f>IF(Paramétrage!DD452&lt;&gt;0,Paramétrage!DF452,"")</f>
        <v/>
      </c>
      <c r="P126" s="9" t="e">
        <f>IF(Paramétrage!#REF!,#REF!-#REF!,0)</f>
        <v>#REF!</v>
      </c>
      <c r="Q126" s="199"/>
      <c r="R126" s="2" t="str">
        <f t="shared" si="54"/>
        <v/>
      </c>
      <c r="S126" s="202">
        <f>MIN(Paramétrage!E484,Paramétrage!E491,Paramétrage!E496,Paramétrage!E499)</f>
        <v>0</v>
      </c>
      <c r="T126">
        <f>Paramétrage!D$301*(2/24)/(20/2)</f>
        <v>78.703703703703667</v>
      </c>
    </row>
    <row r="127" spans="1:24" x14ac:dyDescent="0.35">
      <c r="A127" s="470" t="str">
        <f t="shared" si="44"/>
        <v/>
      </c>
      <c r="B127" s="470" t="str">
        <f t="shared" si="45"/>
        <v/>
      </c>
      <c r="C127" s="470" t="str">
        <f t="shared" si="46"/>
        <v/>
      </c>
      <c r="D127" s="470" t="str">
        <f t="shared" si="47"/>
        <v/>
      </c>
      <c r="E127" s="470" t="str">
        <f t="shared" si="48"/>
        <v/>
      </c>
      <c r="F127" s="470" t="str">
        <f t="shared" si="49"/>
        <v/>
      </c>
      <c r="G127" s="199" t="str">
        <f>IF(Paramétrage!DD453&lt;&gt;0,Paramétrage!DB453,"")</f>
        <v/>
      </c>
      <c r="H127" s="2" t="str">
        <f>IF(Paramétrage!DD453&lt;&gt;0,Paramétrage!DC453,"")</f>
        <v/>
      </c>
      <c r="I127" s="2" t="str">
        <f t="shared" si="50"/>
        <v/>
      </c>
      <c r="J127" s="2" t="str">
        <f>IF(Paramétrage!DD453&lt;&gt;0,Paramétrage!DD453,"")</f>
        <v/>
      </c>
      <c r="K127" s="2" t="str">
        <f>IF(Paramétrage!DE453&lt;&gt;0,Paramétrage!DE453,"")</f>
        <v/>
      </c>
      <c r="L127" s="2" t="str">
        <f t="shared" si="51"/>
        <v/>
      </c>
      <c r="M127" s="2" t="str">
        <f t="shared" si="52"/>
        <v/>
      </c>
      <c r="N127" s="2" t="str">
        <f t="shared" si="53"/>
        <v/>
      </c>
      <c r="O127" s="2" t="str">
        <f>IF(Paramétrage!DD453&lt;&gt;0,Paramétrage!DF453,"")</f>
        <v/>
      </c>
      <c r="P127" s="9" t="e">
        <f>IF(Paramétrage!#REF!,#REF!-#REF!,0)</f>
        <v>#REF!</v>
      </c>
      <c r="Q127" s="199"/>
      <c r="R127" s="2" t="str">
        <f t="shared" si="54"/>
        <v/>
      </c>
      <c r="S127" s="202">
        <f>MIN(Paramétrage!E485,Paramétrage!E492,Paramétrage!E497,Paramétrage!E500)</f>
        <v>0</v>
      </c>
      <c r="T127">
        <f>Paramétrage!D$301*(2/24)/(20/2)</f>
        <v>78.703703703703667</v>
      </c>
    </row>
    <row r="128" spans="1:24" x14ac:dyDescent="0.35">
      <c r="A128" s="470" t="str">
        <f t="shared" si="44"/>
        <v/>
      </c>
      <c r="B128" s="470" t="str">
        <f t="shared" si="45"/>
        <v/>
      </c>
      <c r="C128" s="470" t="str">
        <f t="shared" si="46"/>
        <v/>
      </c>
      <c r="D128" s="470" t="str">
        <f t="shared" si="47"/>
        <v/>
      </c>
      <c r="E128" s="470" t="str">
        <f t="shared" si="48"/>
        <v/>
      </c>
      <c r="F128" s="470" t="str">
        <f t="shared" si="49"/>
        <v/>
      </c>
      <c r="G128" s="199" t="str">
        <f>IF(Paramétrage!DD454&lt;&gt;0,Paramétrage!DB454,"")</f>
        <v/>
      </c>
      <c r="H128" s="2" t="str">
        <f>IF(Paramétrage!DD454&lt;&gt;0,Paramétrage!DC454,"")</f>
        <v/>
      </c>
      <c r="I128" s="2" t="str">
        <f t="shared" si="50"/>
        <v/>
      </c>
      <c r="J128" s="2" t="str">
        <f>IF(Paramétrage!DD454&lt;&gt;0,Paramétrage!DD454,"")</f>
        <v/>
      </c>
      <c r="K128" s="2" t="str">
        <f>IF(Paramétrage!DE454&lt;&gt;0,Paramétrage!DE454,"")</f>
        <v/>
      </c>
      <c r="L128" s="2" t="str">
        <f t="shared" si="51"/>
        <v/>
      </c>
      <c r="M128" s="2" t="str">
        <f t="shared" si="52"/>
        <v/>
      </c>
      <c r="N128" s="2" t="str">
        <f t="shared" si="53"/>
        <v/>
      </c>
      <c r="O128" s="2" t="str">
        <f>IF(Paramétrage!DD454&lt;&gt;0,Paramétrage!DF454,"")</f>
        <v/>
      </c>
      <c r="P128" s="9" t="e">
        <f>IF(Paramétrage!#REF!,#REF!-#REF!,0)</f>
        <v>#REF!</v>
      </c>
      <c r="Q128" s="199"/>
      <c r="R128" s="2" t="str">
        <f t="shared" si="54"/>
        <v/>
      </c>
      <c r="S128" s="202">
        <f>MIN(Paramétrage!E486,Paramétrage!E493,Paramétrage!E498,Paramétrage!E501)</f>
        <v>0</v>
      </c>
      <c r="T128">
        <f>Paramétrage!D$301*(2/24)/(20/2)</f>
        <v>78.703703703703667</v>
      </c>
    </row>
    <row r="129" spans="1:29" x14ac:dyDescent="0.35">
      <c r="A129" s="470" t="str">
        <f t="shared" si="44"/>
        <v/>
      </c>
      <c r="B129" s="470" t="str">
        <f t="shared" si="45"/>
        <v/>
      </c>
      <c r="C129" s="470" t="str">
        <f t="shared" si="46"/>
        <v/>
      </c>
      <c r="D129" s="470" t="str">
        <f t="shared" si="47"/>
        <v/>
      </c>
      <c r="E129" s="470" t="str">
        <f t="shared" si="48"/>
        <v/>
      </c>
      <c r="F129" s="470" t="str">
        <f t="shared" si="49"/>
        <v/>
      </c>
      <c r="G129" s="199" t="str">
        <f>IF(Paramétrage!DD455&lt;&gt;0,Paramétrage!DB455,"")</f>
        <v/>
      </c>
      <c r="H129" s="2" t="str">
        <f>IF(Paramétrage!DD455&lt;&gt;0,Paramétrage!DC455,"")</f>
        <v/>
      </c>
      <c r="I129" s="2" t="str">
        <f t="shared" si="50"/>
        <v/>
      </c>
      <c r="J129" s="2" t="str">
        <f>IF(Paramétrage!DD455&lt;&gt;0,Paramétrage!DD455,"")</f>
        <v/>
      </c>
      <c r="K129" s="2" t="str">
        <f>IF(Paramétrage!DE455&lt;&gt;0,Paramétrage!DE455,"")</f>
        <v/>
      </c>
      <c r="L129" s="2" t="str">
        <f t="shared" si="51"/>
        <v/>
      </c>
      <c r="M129" s="2" t="str">
        <f t="shared" si="52"/>
        <v/>
      </c>
      <c r="N129" s="2" t="str">
        <f t="shared" si="53"/>
        <v/>
      </c>
      <c r="O129" s="2" t="str">
        <f>IF(Paramétrage!DD455&lt;&gt;0,Paramétrage!DF455,"")</f>
        <v/>
      </c>
      <c r="P129" s="9" t="e">
        <f>IF(Paramétrage!#REF!,#REF!-#REF!,0)</f>
        <v>#REF!</v>
      </c>
      <c r="Q129" s="199"/>
      <c r="R129" s="2" t="str">
        <f t="shared" si="54"/>
        <v/>
      </c>
      <c r="S129" s="202">
        <f>MIN(Paramétrage!E487,Paramétrage!E494,Paramétrage!E499,Paramétrage!E502)</f>
        <v>0</v>
      </c>
      <c r="T129">
        <f>Paramétrage!D$301*(2/24)/(20/2)</f>
        <v>78.703703703703667</v>
      </c>
    </row>
    <row r="130" spans="1:29" x14ac:dyDescent="0.35">
      <c r="A130" s="470" t="str">
        <f t="shared" si="44"/>
        <v/>
      </c>
      <c r="B130" s="470" t="str">
        <f t="shared" si="45"/>
        <v/>
      </c>
      <c r="C130" s="470" t="str">
        <f t="shared" si="46"/>
        <v/>
      </c>
      <c r="D130" s="470" t="str">
        <f t="shared" si="47"/>
        <v/>
      </c>
      <c r="E130" s="470" t="str">
        <f t="shared" si="48"/>
        <v/>
      </c>
      <c r="F130" s="470" t="str">
        <f t="shared" si="49"/>
        <v/>
      </c>
      <c r="G130" s="199" t="str">
        <f>IF(Paramétrage!DD456&lt;&gt;0,Paramétrage!DB456,"")</f>
        <v/>
      </c>
      <c r="H130" s="2" t="str">
        <f>IF(Paramétrage!DD456&lt;&gt;0,Paramétrage!DC456,"")</f>
        <v/>
      </c>
      <c r="I130" s="2" t="str">
        <f t="shared" si="50"/>
        <v/>
      </c>
      <c r="J130" s="2" t="str">
        <f>IF(Paramétrage!DD456&lt;&gt;0,Paramétrage!DD456,"")</f>
        <v/>
      </c>
      <c r="K130" s="2" t="str">
        <f>IF(Paramétrage!DE456&lt;&gt;0,Paramétrage!DE456,"")</f>
        <v/>
      </c>
      <c r="L130" s="2" t="str">
        <f t="shared" si="51"/>
        <v/>
      </c>
      <c r="M130" s="2" t="str">
        <f t="shared" si="52"/>
        <v/>
      </c>
      <c r="N130" s="2" t="str">
        <f t="shared" si="53"/>
        <v/>
      </c>
      <c r="O130" s="2" t="str">
        <f>IF(Paramétrage!DD456&lt;&gt;0,Paramétrage!DF456,"")</f>
        <v/>
      </c>
      <c r="P130" s="9" t="e">
        <f>IF(Paramétrage!#REF!,#REF!-#REF!,0)</f>
        <v>#REF!</v>
      </c>
      <c r="Q130" s="199"/>
      <c r="R130" s="2" t="str">
        <f t="shared" si="54"/>
        <v/>
      </c>
      <c r="S130" s="202">
        <f>MIN(Paramétrage!E488,Paramétrage!E495,Paramétrage!E500,Paramétrage!E503)</f>
        <v>0</v>
      </c>
      <c r="T130">
        <f>Paramétrage!D$301*(2/24)/(20/2)</f>
        <v>78.703703703703667</v>
      </c>
      <c r="X130" s="2"/>
      <c r="Y130" s="2"/>
      <c r="Z130" s="2"/>
      <c r="AA130" s="2"/>
      <c r="AB130" s="2"/>
      <c r="AC130" s="2"/>
    </row>
    <row r="131" spans="1:29" x14ac:dyDescent="0.35">
      <c r="A131" s="470" t="str">
        <f t="shared" si="44"/>
        <v/>
      </c>
      <c r="B131" s="470" t="str">
        <f t="shared" si="45"/>
        <v/>
      </c>
      <c r="C131" s="470" t="str">
        <f t="shared" si="46"/>
        <v/>
      </c>
      <c r="D131" s="470" t="str">
        <f t="shared" si="47"/>
        <v/>
      </c>
      <c r="E131" s="470" t="str">
        <f t="shared" si="48"/>
        <v/>
      </c>
      <c r="F131" s="470" t="str">
        <f t="shared" si="49"/>
        <v/>
      </c>
      <c r="G131" s="199" t="str">
        <f>IF(Paramétrage!DD457&lt;&gt;0,Paramétrage!DB457,"")</f>
        <v/>
      </c>
      <c r="H131" s="2" t="str">
        <f>IF(Paramétrage!DD457&lt;&gt;0,Paramétrage!DC457,"")</f>
        <v/>
      </c>
      <c r="I131" s="2" t="str">
        <f t="shared" si="50"/>
        <v/>
      </c>
      <c r="J131" s="2" t="str">
        <f>IF(Paramétrage!DD457&lt;&gt;0,Paramétrage!DD457,"")</f>
        <v/>
      </c>
      <c r="K131" s="2" t="str">
        <f>IF(Paramétrage!DE457&lt;&gt;0,Paramétrage!DE457,"")</f>
        <v/>
      </c>
      <c r="L131" s="2" t="str">
        <f t="shared" si="51"/>
        <v/>
      </c>
      <c r="M131" s="2" t="str">
        <f t="shared" si="52"/>
        <v/>
      </c>
      <c r="N131" s="2" t="str">
        <f t="shared" si="53"/>
        <v/>
      </c>
      <c r="O131" s="2" t="str">
        <f>IF(Paramétrage!DD457&lt;&gt;0,Paramétrage!DF457,"")</f>
        <v/>
      </c>
      <c r="P131" s="9" t="e">
        <f>IF(Paramétrage!#REF!,#REF!-#REF!,0)</f>
        <v>#REF!</v>
      </c>
      <c r="Q131" s="199"/>
      <c r="R131" s="2" t="str">
        <f t="shared" si="54"/>
        <v/>
      </c>
      <c r="S131" s="202">
        <f>MIN(Paramétrage!E489,Paramétrage!E496,Paramétrage!E501,Paramétrage!E504)</f>
        <v>0</v>
      </c>
      <c r="T131">
        <f>Paramétrage!D$301*(2/24)/(20/2)</f>
        <v>78.703703703703667</v>
      </c>
    </row>
    <row r="132" spans="1:29" x14ac:dyDescent="0.35">
      <c r="A132" s="470" t="str">
        <f t="shared" si="44"/>
        <v/>
      </c>
      <c r="B132" s="470" t="str">
        <f t="shared" si="45"/>
        <v/>
      </c>
      <c r="C132" s="470" t="str">
        <f t="shared" si="46"/>
        <v/>
      </c>
      <c r="D132" s="470" t="str">
        <f t="shared" si="47"/>
        <v/>
      </c>
      <c r="E132" s="470" t="str">
        <f t="shared" si="48"/>
        <v/>
      </c>
      <c r="F132" s="470" t="str">
        <f t="shared" si="49"/>
        <v/>
      </c>
      <c r="G132" s="199" t="str">
        <f>IF(Paramétrage!DD458&lt;&gt;0,Paramétrage!DB458,"")</f>
        <v/>
      </c>
      <c r="H132" s="2" t="str">
        <f>IF(Paramétrage!DD458&lt;&gt;0,Paramétrage!DC458,"")</f>
        <v/>
      </c>
      <c r="I132" s="2" t="str">
        <f t="shared" si="50"/>
        <v/>
      </c>
      <c r="J132" s="2" t="str">
        <f>IF(Paramétrage!DD458&lt;&gt;0,Paramétrage!DD458,"")</f>
        <v/>
      </c>
      <c r="K132" s="2" t="str">
        <f>IF(Paramétrage!DE458&lt;&gt;0,Paramétrage!DE458,"")</f>
        <v/>
      </c>
      <c r="L132" s="2" t="str">
        <f t="shared" si="51"/>
        <v/>
      </c>
      <c r="M132" s="2" t="str">
        <f t="shared" si="52"/>
        <v/>
      </c>
      <c r="N132" s="2" t="str">
        <f t="shared" si="53"/>
        <v/>
      </c>
      <c r="O132" s="2" t="str">
        <f>IF(Paramétrage!DD458&lt;&gt;0,Paramétrage!DF458,"")</f>
        <v/>
      </c>
      <c r="P132" s="9" t="e">
        <f>IF(Paramétrage!#REF!,#REF!-#REF!,0)</f>
        <v>#REF!</v>
      </c>
      <c r="Q132" s="199"/>
      <c r="R132" s="2" t="str">
        <f t="shared" si="54"/>
        <v/>
      </c>
      <c r="S132" s="202">
        <f>MIN(Paramétrage!E490,Paramétrage!E497,Paramétrage!E502,Paramétrage!E505)</f>
        <v>0</v>
      </c>
      <c r="T132">
        <f>Paramétrage!D$301*(2/24)/(20/2)</f>
        <v>78.703703703703667</v>
      </c>
    </row>
    <row r="133" spans="1:29" x14ac:dyDescent="0.35">
      <c r="A133" s="470" t="str">
        <f t="shared" si="44"/>
        <v/>
      </c>
      <c r="B133" s="470" t="str">
        <f t="shared" si="45"/>
        <v/>
      </c>
      <c r="C133" s="470" t="str">
        <f t="shared" si="46"/>
        <v/>
      </c>
      <c r="D133" s="470" t="str">
        <f t="shared" si="47"/>
        <v/>
      </c>
      <c r="E133" s="470" t="str">
        <f t="shared" si="48"/>
        <v/>
      </c>
      <c r="F133" s="470" t="str">
        <f t="shared" si="49"/>
        <v/>
      </c>
      <c r="G133" s="199" t="str">
        <f>IF(Paramétrage!DD459&lt;&gt;0,Paramétrage!DB459,"")</f>
        <v/>
      </c>
      <c r="H133" s="2" t="str">
        <f>IF(Paramétrage!DD459&lt;&gt;0,Paramétrage!DC459,"")</f>
        <v/>
      </c>
      <c r="I133" s="2" t="str">
        <f t="shared" si="50"/>
        <v/>
      </c>
      <c r="J133" s="2" t="str">
        <f>IF(Paramétrage!DD459&lt;&gt;0,Paramétrage!DD459,"")</f>
        <v/>
      </c>
      <c r="K133" s="2" t="str">
        <f>IF(Paramétrage!DE459&lt;&gt;0,Paramétrage!DE459,"")</f>
        <v/>
      </c>
      <c r="L133" s="2" t="str">
        <f t="shared" si="51"/>
        <v/>
      </c>
      <c r="M133" s="2" t="str">
        <f t="shared" si="52"/>
        <v/>
      </c>
      <c r="N133" s="2" t="str">
        <f t="shared" si="53"/>
        <v/>
      </c>
      <c r="O133" s="2" t="str">
        <f>IF(Paramétrage!DD459&lt;&gt;0,Paramétrage!DF459,"")</f>
        <v/>
      </c>
      <c r="P133" s="9" t="e">
        <f>IF(Paramétrage!#REF!,#REF!-#REF!,0)</f>
        <v>#REF!</v>
      </c>
      <c r="Q133" s="199"/>
      <c r="R133" s="2" t="str">
        <f t="shared" si="54"/>
        <v/>
      </c>
      <c r="S133" s="202">
        <f>MIN(Paramétrage!E491,Paramétrage!E498,Paramétrage!E503,Paramétrage!E506)</f>
        <v>0</v>
      </c>
      <c r="T133">
        <f>Paramétrage!D$301*(2/24)/(20/2)</f>
        <v>78.703703703703667</v>
      </c>
    </row>
    <row r="134" spans="1:29" x14ac:dyDescent="0.35">
      <c r="A134" s="470" t="str">
        <f t="shared" si="44"/>
        <v/>
      </c>
      <c r="B134" s="470" t="str">
        <f t="shared" si="45"/>
        <v/>
      </c>
      <c r="C134" s="470" t="str">
        <f t="shared" si="46"/>
        <v/>
      </c>
      <c r="D134" s="470" t="str">
        <f t="shared" si="47"/>
        <v/>
      </c>
      <c r="E134" s="470" t="str">
        <f t="shared" si="48"/>
        <v/>
      </c>
      <c r="F134" s="470" t="str">
        <f t="shared" si="49"/>
        <v/>
      </c>
      <c r="G134" s="199" t="str">
        <f>IF(Paramétrage!DD460&lt;&gt;0,Paramétrage!DB460,"")</f>
        <v/>
      </c>
      <c r="H134" s="2" t="str">
        <f>IF(Paramétrage!DD460&lt;&gt;0,Paramétrage!DC460,"")</f>
        <v/>
      </c>
      <c r="I134" s="2" t="str">
        <f t="shared" si="50"/>
        <v/>
      </c>
      <c r="J134" s="2" t="str">
        <f>IF(Paramétrage!DD460&lt;&gt;0,Paramétrage!DD460,"")</f>
        <v/>
      </c>
      <c r="K134" s="2" t="str">
        <f>IF(Paramétrage!DE460&lt;&gt;0,Paramétrage!DE460,"")</f>
        <v/>
      </c>
      <c r="L134" s="2" t="str">
        <f t="shared" si="51"/>
        <v/>
      </c>
      <c r="M134" s="2" t="str">
        <f t="shared" si="52"/>
        <v/>
      </c>
      <c r="N134" s="2" t="str">
        <f t="shared" si="53"/>
        <v/>
      </c>
      <c r="O134" s="2" t="str">
        <f>IF(Paramétrage!DD460&lt;&gt;0,Paramétrage!DF460,"")</f>
        <v/>
      </c>
      <c r="P134" s="9" t="e">
        <f>IF(Paramétrage!#REF!,#REF!-#REF!,0)</f>
        <v>#REF!</v>
      </c>
      <c r="Q134" s="199"/>
      <c r="R134" s="2" t="str">
        <f t="shared" si="54"/>
        <v/>
      </c>
      <c r="S134" s="202">
        <f>MIN(Paramétrage!E492,Paramétrage!E499,Paramétrage!E504,Paramétrage!E507)</f>
        <v>0</v>
      </c>
      <c r="T134">
        <f>Paramétrage!D$301*(2/24)/(20/2)</f>
        <v>78.703703703703667</v>
      </c>
    </row>
    <row r="135" spans="1:29" x14ac:dyDescent="0.35">
      <c r="A135" s="470" t="str">
        <f t="shared" si="44"/>
        <v/>
      </c>
      <c r="B135" s="470" t="str">
        <f t="shared" si="45"/>
        <v/>
      </c>
      <c r="C135" s="470" t="str">
        <f t="shared" si="46"/>
        <v/>
      </c>
      <c r="D135" s="470" t="str">
        <f t="shared" si="47"/>
        <v/>
      </c>
      <c r="E135" s="470" t="str">
        <f t="shared" si="48"/>
        <v/>
      </c>
      <c r="F135" s="470" t="str">
        <f t="shared" si="49"/>
        <v/>
      </c>
      <c r="G135" s="199" t="str">
        <f>IF(Paramétrage!DD461&lt;&gt;0,Paramétrage!DB461,"")</f>
        <v/>
      </c>
      <c r="H135" s="2" t="str">
        <f>IF(Paramétrage!DD461&lt;&gt;0,Paramétrage!DC461,"")</f>
        <v/>
      </c>
      <c r="I135" s="2" t="str">
        <f t="shared" si="50"/>
        <v/>
      </c>
      <c r="J135" s="2" t="str">
        <f>IF(Paramétrage!DD461&lt;&gt;0,Paramétrage!DD461,"")</f>
        <v/>
      </c>
      <c r="K135" s="2" t="str">
        <f>IF(Paramétrage!DE461&lt;&gt;0,Paramétrage!DE461,"")</f>
        <v/>
      </c>
      <c r="L135" s="2" t="str">
        <f t="shared" si="51"/>
        <v/>
      </c>
      <c r="M135" s="2" t="str">
        <f t="shared" si="52"/>
        <v/>
      </c>
      <c r="N135" s="2" t="str">
        <f t="shared" si="53"/>
        <v/>
      </c>
      <c r="O135" s="2" t="str">
        <f>IF(Paramétrage!DD461&lt;&gt;0,Paramétrage!DF461,"")</f>
        <v/>
      </c>
      <c r="P135" s="9" t="e">
        <f>IF(Paramétrage!#REF!,#REF!-#REF!,0)</f>
        <v>#REF!</v>
      </c>
      <c r="Q135" s="199"/>
      <c r="R135" s="2" t="str">
        <f t="shared" si="54"/>
        <v/>
      </c>
      <c r="S135" s="202">
        <f>MIN(Paramétrage!E493,Paramétrage!E500,Paramétrage!E505,Paramétrage!E508)</f>
        <v>0</v>
      </c>
      <c r="T135">
        <f>Paramétrage!D$301*(2/24)/(20/2)</f>
        <v>78.703703703703667</v>
      </c>
    </row>
    <row r="136" spans="1:29" x14ac:dyDescent="0.35">
      <c r="A136" s="470" t="str">
        <f t="shared" si="44"/>
        <v/>
      </c>
      <c r="B136" s="470" t="str">
        <f t="shared" si="45"/>
        <v/>
      </c>
      <c r="C136" s="470" t="str">
        <f t="shared" si="46"/>
        <v/>
      </c>
      <c r="D136" s="470" t="str">
        <f t="shared" si="47"/>
        <v/>
      </c>
      <c r="E136" s="470" t="str">
        <f t="shared" si="48"/>
        <v/>
      </c>
      <c r="F136" s="470" t="str">
        <f t="shared" si="49"/>
        <v/>
      </c>
      <c r="G136" s="199" t="str">
        <f>IF(Paramétrage!DD462&lt;&gt;0,Paramétrage!DB462,"")</f>
        <v/>
      </c>
      <c r="H136" s="2" t="str">
        <f>IF(Paramétrage!DD462&lt;&gt;0,Paramétrage!DC462,"")</f>
        <v/>
      </c>
      <c r="I136" s="2" t="str">
        <f t="shared" si="50"/>
        <v/>
      </c>
      <c r="J136" s="2" t="str">
        <f>IF(Paramétrage!DD462&lt;&gt;0,Paramétrage!DD462,"")</f>
        <v/>
      </c>
      <c r="K136" s="2" t="str">
        <f>IF(Paramétrage!DE462&lt;&gt;0,Paramétrage!DE462,"")</f>
        <v/>
      </c>
      <c r="L136" s="2" t="str">
        <f t="shared" si="51"/>
        <v/>
      </c>
      <c r="M136" s="2" t="str">
        <f t="shared" si="52"/>
        <v/>
      </c>
      <c r="N136" s="2" t="str">
        <f t="shared" si="53"/>
        <v/>
      </c>
      <c r="O136" s="2" t="str">
        <f>IF(Paramétrage!DD462&lt;&gt;0,Paramétrage!DF462,"")</f>
        <v/>
      </c>
      <c r="P136" s="9" t="e">
        <f>IF(Paramétrage!#REF!,#REF!-#REF!,0)</f>
        <v>#REF!</v>
      </c>
      <c r="Q136" s="199"/>
      <c r="R136" s="2" t="str">
        <f t="shared" si="54"/>
        <v/>
      </c>
      <c r="S136" s="202">
        <f>MIN(Paramétrage!E494,Paramétrage!E501,Paramétrage!E506,Paramétrage!E509)</f>
        <v>0</v>
      </c>
      <c r="T136">
        <f>Paramétrage!D$301*(2/24)/(20/2)</f>
        <v>78.703703703703667</v>
      </c>
    </row>
    <row r="137" spans="1:29" x14ac:dyDescent="0.35">
      <c r="A137" s="470" t="str">
        <f t="shared" si="44"/>
        <v/>
      </c>
      <c r="B137" s="470" t="str">
        <f t="shared" si="45"/>
        <v/>
      </c>
      <c r="C137" s="470" t="str">
        <f t="shared" si="46"/>
        <v/>
      </c>
      <c r="D137" s="470" t="str">
        <f t="shared" si="47"/>
        <v/>
      </c>
      <c r="E137" s="470" t="str">
        <f t="shared" si="48"/>
        <v/>
      </c>
      <c r="F137" s="470" t="str">
        <f t="shared" si="49"/>
        <v/>
      </c>
      <c r="G137" s="199" t="str">
        <f>IF(Paramétrage!DD463&lt;&gt;0,Paramétrage!DB463,"")</f>
        <v/>
      </c>
      <c r="H137" s="2" t="str">
        <f>IF(Paramétrage!DD463&lt;&gt;0,Paramétrage!DC463,"")</f>
        <v/>
      </c>
      <c r="I137" s="2" t="str">
        <f t="shared" si="50"/>
        <v/>
      </c>
      <c r="J137" s="2" t="str">
        <f>IF(Paramétrage!DD463&lt;&gt;0,Paramétrage!DD463,"")</f>
        <v/>
      </c>
      <c r="K137" s="2" t="str">
        <f>IF(Paramétrage!DE463&lt;&gt;0,Paramétrage!DE463,"")</f>
        <v/>
      </c>
      <c r="L137" s="2" t="str">
        <f t="shared" si="51"/>
        <v/>
      </c>
      <c r="M137" s="2" t="str">
        <f t="shared" si="52"/>
        <v/>
      </c>
      <c r="N137" s="2" t="str">
        <f t="shared" si="53"/>
        <v/>
      </c>
      <c r="O137" s="2" t="str">
        <f>IF(Paramétrage!DD463&lt;&gt;0,Paramétrage!DF463,"")</f>
        <v/>
      </c>
      <c r="P137" s="9" t="e">
        <f>IF(Paramétrage!#REF!,#REF!-#REF!,0)</f>
        <v>#REF!</v>
      </c>
      <c r="Q137" s="199"/>
      <c r="R137" s="2" t="str">
        <f t="shared" si="54"/>
        <v/>
      </c>
      <c r="S137" s="202">
        <f>MIN(Paramétrage!E495,Paramétrage!E502,Paramétrage!E507,Paramétrage!E510)</f>
        <v>0</v>
      </c>
      <c r="T137">
        <f>Paramétrage!D$301*(2/24)/(20/2)</f>
        <v>78.703703703703667</v>
      </c>
    </row>
    <row r="138" spans="1:29" x14ac:dyDescent="0.35">
      <c r="A138" s="470" t="str">
        <f t="shared" si="44"/>
        <v/>
      </c>
      <c r="B138" s="470" t="str">
        <f t="shared" si="45"/>
        <v/>
      </c>
      <c r="C138" s="470" t="str">
        <f t="shared" si="46"/>
        <v/>
      </c>
      <c r="D138" s="470" t="str">
        <f t="shared" si="47"/>
        <v/>
      </c>
      <c r="E138" s="470" t="str">
        <f t="shared" si="48"/>
        <v/>
      </c>
      <c r="F138" s="470" t="str">
        <f t="shared" si="49"/>
        <v/>
      </c>
      <c r="G138" s="199" t="str">
        <f>IF(Paramétrage!DD464&lt;&gt;0,Paramétrage!DB464,"")</f>
        <v/>
      </c>
      <c r="H138" s="2" t="str">
        <f>IF(Paramétrage!DD464&lt;&gt;0,Paramétrage!DC464,"")</f>
        <v/>
      </c>
      <c r="I138" s="2" t="str">
        <f t="shared" si="50"/>
        <v/>
      </c>
      <c r="J138" s="2" t="str">
        <f>IF(Paramétrage!DD464&lt;&gt;0,Paramétrage!DD464,"")</f>
        <v/>
      </c>
      <c r="K138" s="2" t="str">
        <f>IF(Paramétrage!DE464&lt;&gt;0,Paramétrage!DE464,"")</f>
        <v/>
      </c>
      <c r="L138" s="2" t="str">
        <f t="shared" si="51"/>
        <v/>
      </c>
      <c r="M138" s="2" t="str">
        <f t="shared" si="52"/>
        <v/>
      </c>
      <c r="N138" s="2" t="str">
        <f t="shared" si="53"/>
        <v/>
      </c>
      <c r="O138" s="2" t="str">
        <f>IF(Paramétrage!DD464&lt;&gt;0,Paramétrage!DF464,"")</f>
        <v/>
      </c>
      <c r="P138" s="9" t="e">
        <f>IF(Paramétrage!#REF!,#REF!-#REF!,0)</f>
        <v>#REF!</v>
      </c>
      <c r="Q138" s="199"/>
      <c r="R138" s="2" t="str">
        <f t="shared" si="54"/>
        <v/>
      </c>
      <c r="S138" s="202">
        <f>MIN(Paramétrage!E496,Paramétrage!E503,Paramétrage!E508,Paramétrage!E511)</f>
        <v>0</v>
      </c>
      <c r="T138">
        <f>Paramétrage!D$301*(2/24)/(20/2)</f>
        <v>78.703703703703667</v>
      </c>
    </row>
    <row r="139" spans="1:29" x14ac:dyDescent="0.35">
      <c r="A139" s="470" t="str">
        <f t="shared" si="44"/>
        <v/>
      </c>
      <c r="B139" s="470" t="str">
        <f t="shared" si="45"/>
        <v/>
      </c>
      <c r="C139" s="470" t="str">
        <f t="shared" si="46"/>
        <v/>
      </c>
      <c r="D139" s="470" t="str">
        <f t="shared" si="47"/>
        <v/>
      </c>
      <c r="E139" s="470" t="str">
        <f t="shared" si="48"/>
        <v/>
      </c>
      <c r="F139" s="470" t="str">
        <f t="shared" si="49"/>
        <v/>
      </c>
      <c r="G139" s="199" t="str">
        <f>IF(Paramétrage!DD465&lt;&gt;0,Paramétrage!DB465,"")</f>
        <v/>
      </c>
      <c r="H139" s="2" t="str">
        <f>IF(Paramétrage!DD465&lt;&gt;0,Paramétrage!DC465,"")</f>
        <v/>
      </c>
      <c r="I139" s="2" t="str">
        <f t="shared" si="50"/>
        <v/>
      </c>
      <c r="J139" s="2" t="str">
        <f>IF(Paramétrage!DD465&lt;&gt;0,Paramétrage!DD465,"")</f>
        <v/>
      </c>
      <c r="K139" s="2" t="str">
        <f>IF(Paramétrage!DE465&lt;&gt;0,Paramétrage!DE465,"")</f>
        <v/>
      </c>
      <c r="L139" s="2" t="str">
        <f t="shared" si="51"/>
        <v/>
      </c>
      <c r="M139" s="2" t="str">
        <f t="shared" si="52"/>
        <v/>
      </c>
      <c r="N139" s="2" t="str">
        <f t="shared" si="53"/>
        <v/>
      </c>
      <c r="O139" s="2" t="str">
        <f>IF(Paramétrage!DD465&lt;&gt;0,Paramétrage!DF465,"")</f>
        <v/>
      </c>
      <c r="P139" s="9" t="e">
        <f>IF(Paramétrage!#REF!,#REF!-#REF!,0)</f>
        <v>#REF!</v>
      </c>
      <c r="Q139" s="199"/>
      <c r="R139" s="2" t="str">
        <f t="shared" si="54"/>
        <v/>
      </c>
      <c r="S139" s="202">
        <f>MIN(Paramétrage!E497,Paramétrage!E504,Paramétrage!E509,Paramétrage!E512)</f>
        <v>0</v>
      </c>
      <c r="T139">
        <f>Paramétrage!D$301*(2/24)/(20/2)</f>
        <v>78.703703703703667</v>
      </c>
    </row>
    <row r="140" spans="1:29" x14ac:dyDescent="0.35">
      <c r="A140" s="470" t="str">
        <f t="shared" si="44"/>
        <v/>
      </c>
      <c r="B140" s="470" t="str">
        <f t="shared" si="45"/>
        <v/>
      </c>
      <c r="C140" s="470" t="str">
        <f t="shared" si="46"/>
        <v/>
      </c>
      <c r="D140" s="470" t="str">
        <f t="shared" si="47"/>
        <v/>
      </c>
      <c r="E140" s="470" t="str">
        <f t="shared" si="48"/>
        <v/>
      </c>
      <c r="F140" s="470" t="str">
        <f t="shared" si="49"/>
        <v/>
      </c>
      <c r="G140" s="199" t="str">
        <f>IF(Paramétrage!DD466&lt;&gt;0,Paramétrage!DB466,"")</f>
        <v/>
      </c>
      <c r="H140" s="2" t="str">
        <f>IF(Paramétrage!DD466&lt;&gt;0,Paramétrage!DC466,"")</f>
        <v/>
      </c>
      <c r="I140" s="2" t="str">
        <f t="shared" si="50"/>
        <v/>
      </c>
      <c r="J140" s="2" t="str">
        <f>IF(Paramétrage!DD466&lt;&gt;0,Paramétrage!DD466,"")</f>
        <v/>
      </c>
      <c r="K140" s="2" t="str">
        <f>IF(Paramétrage!DE466&lt;&gt;0,Paramétrage!DE466,"")</f>
        <v/>
      </c>
      <c r="L140" s="2" t="str">
        <f t="shared" si="51"/>
        <v/>
      </c>
      <c r="M140" s="2" t="str">
        <f t="shared" si="52"/>
        <v/>
      </c>
      <c r="N140" s="2" t="str">
        <f t="shared" si="53"/>
        <v/>
      </c>
      <c r="O140" s="2" t="str">
        <f>IF(Paramétrage!DD466&lt;&gt;0,Paramétrage!DF466,"")</f>
        <v/>
      </c>
      <c r="P140" s="9" t="e">
        <f>IF(Paramétrage!#REF!,#REF!-#REF!,0)</f>
        <v>#REF!</v>
      </c>
      <c r="Q140" s="199"/>
      <c r="R140" s="2" t="str">
        <f t="shared" si="54"/>
        <v/>
      </c>
      <c r="S140" s="202">
        <f>MIN(Paramétrage!E498,Paramétrage!E505,Paramétrage!E510,Paramétrage!E513)</f>
        <v>0</v>
      </c>
      <c r="T140">
        <f>Paramétrage!D$301*(2/24)/(20/2)</f>
        <v>78.703703703703667</v>
      </c>
    </row>
    <row r="141" spans="1:29" x14ac:dyDescent="0.35">
      <c r="A141" s="470" t="str">
        <f t="shared" si="44"/>
        <v/>
      </c>
      <c r="B141" s="470" t="str">
        <f t="shared" si="45"/>
        <v/>
      </c>
      <c r="C141" s="470" t="str">
        <f t="shared" si="46"/>
        <v/>
      </c>
      <c r="D141" s="470" t="str">
        <f t="shared" si="47"/>
        <v/>
      </c>
      <c r="E141" s="470" t="str">
        <f t="shared" si="48"/>
        <v/>
      </c>
      <c r="F141" s="470" t="str">
        <f t="shared" si="49"/>
        <v/>
      </c>
      <c r="G141" s="199" t="str">
        <f>IF(Paramétrage!DD467&lt;&gt;0,Paramétrage!DB467,"")</f>
        <v/>
      </c>
      <c r="H141" s="2" t="str">
        <f>IF(Paramétrage!DD467&lt;&gt;0,Paramétrage!DC467,"")</f>
        <v/>
      </c>
      <c r="I141" s="2" t="str">
        <f t="shared" si="50"/>
        <v/>
      </c>
      <c r="J141" s="2" t="str">
        <f>IF(Paramétrage!DD467&lt;&gt;0,Paramétrage!DD467,"")</f>
        <v/>
      </c>
      <c r="K141" s="2" t="str">
        <f>IF(Paramétrage!DE467&lt;&gt;0,Paramétrage!DE467,"")</f>
        <v/>
      </c>
      <c r="L141" s="2" t="str">
        <f t="shared" si="51"/>
        <v/>
      </c>
      <c r="M141" s="2" t="str">
        <f t="shared" si="52"/>
        <v/>
      </c>
      <c r="N141" s="2" t="str">
        <f t="shared" si="53"/>
        <v/>
      </c>
      <c r="O141" s="2" t="str">
        <f>IF(Paramétrage!DD467&lt;&gt;0,Paramétrage!DF467,"")</f>
        <v/>
      </c>
      <c r="P141" s="9" t="e">
        <f>IF(Paramétrage!#REF!,#REF!-#REF!,0)</f>
        <v>#REF!</v>
      </c>
      <c r="Q141" s="199"/>
      <c r="R141" s="2" t="str">
        <f t="shared" si="54"/>
        <v/>
      </c>
      <c r="S141" s="202">
        <f>MIN(Paramétrage!E499,Paramétrage!E506,Paramétrage!E511,Paramétrage!E514)</f>
        <v>0</v>
      </c>
      <c r="T141">
        <f>Paramétrage!D$301*(2/24)/(20/2)</f>
        <v>78.703703703703667</v>
      </c>
    </row>
    <row r="142" spans="1:29" x14ac:dyDescent="0.35">
      <c r="A142" s="470" t="str">
        <f t="shared" si="44"/>
        <v/>
      </c>
      <c r="B142" s="470" t="str">
        <f t="shared" si="45"/>
        <v/>
      </c>
      <c r="C142" s="470" t="str">
        <f t="shared" si="46"/>
        <v/>
      </c>
      <c r="D142" s="470" t="str">
        <f t="shared" si="47"/>
        <v/>
      </c>
      <c r="E142" s="470" t="str">
        <f t="shared" si="48"/>
        <v/>
      </c>
      <c r="F142" s="470" t="str">
        <f t="shared" si="49"/>
        <v/>
      </c>
      <c r="G142" s="199" t="str">
        <f>IF(Paramétrage!DD468&lt;&gt;0,Paramétrage!DB468,"")</f>
        <v/>
      </c>
      <c r="H142" s="2" t="str">
        <f>IF(Paramétrage!DD468&lt;&gt;0,Paramétrage!DC468,"")</f>
        <v/>
      </c>
      <c r="I142" s="2" t="str">
        <f t="shared" si="50"/>
        <v/>
      </c>
      <c r="J142" s="2" t="str">
        <f>IF(Paramétrage!DD468&lt;&gt;0,Paramétrage!DD468,"")</f>
        <v/>
      </c>
      <c r="K142" s="2" t="str">
        <f>IF(Paramétrage!DE468&lt;&gt;0,Paramétrage!DE468,"")</f>
        <v/>
      </c>
      <c r="L142" s="2" t="str">
        <f t="shared" si="51"/>
        <v/>
      </c>
      <c r="M142" s="2" t="str">
        <f t="shared" si="52"/>
        <v/>
      </c>
      <c r="N142" s="2" t="str">
        <f t="shared" si="53"/>
        <v/>
      </c>
      <c r="O142" s="2" t="str">
        <f>IF(Paramétrage!DD468&lt;&gt;0,Paramétrage!DF468,"")</f>
        <v/>
      </c>
      <c r="P142" s="9" t="e">
        <f>IF(Paramétrage!#REF!,#REF!-#REF!,0)</f>
        <v>#REF!</v>
      </c>
      <c r="Q142" s="199"/>
      <c r="R142" s="2" t="str">
        <f t="shared" si="54"/>
        <v/>
      </c>
      <c r="S142" s="202">
        <f>MIN(Paramétrage!E500,Paramétrage!E507,Paramétrage!E512,Paramétrage!E515)</f>
        <v>0</v>
      </c>
      <c r="T142">
        <f>Paramétrage!D$301*(2/24)/(20/2)</f>
        <v>78.703703703703667</v>
      </c>
    </row>
    <row r="143" spans="1:29" x14ac:dyDescent="0.35">
      <c r="A143" s="470" t="str">
        <f t="shared" si="44"/>
        <v/>
      </c>
      <c r="B143" s="470" t="str">
        <f t="shared" si="45"/>
        <v/>
      </c>
      <c r="C143" s="470" t="str">
        <f t="shared" si="46"/>
        <v/>
      </c>
      <c r="D143" s="470" t="str">
        <f t="shared" si="47"/>
        <v/>
      </c>
      <c r="E143" s="470" t="str">
        <f t="shared" si="48"/>
        <v/>
      </c>
      <c r="F143" s="470" t="str">
        <f t="shared" si="49"/>
        <v/>
      </c>
      <c r="G143" s="199" t="str">
        <f>IF(Paramétrage!DD469&lt;&gt;0,Paramétrage!DB469,"")</f>
        <v/>
      </c>
      <c r="H143" s="2" t="str">
        <f>IF(Paramétrage!DD469&lt;&gt;0,Paramétrage!DC469,"")</f>
        <v/>
      </c>
      <c r="I143" s="2" t="str">
        <f t="shared" si="50"/>
        <v/>
      </c>
      <c r="J143" s="2" t="str">
        <f>IF(Paramétrage!DD469&lt;&gt;0,Paramétrage!DD469,"")</f>
        <v/>
      </c>
      <c r="K143" s="2" t="str">
        <f>IF(Paramétrage!DE469&lt;&gt;0,Paramétrage!DE469,"")</f>
        <v/>
      </c>
      <c r="L143" s="2" t="str">
        <f t="shared" si="51"/>
        <v/>
      </c>
      <c r="M143" s="2" t="str">
        <f t="shared" si="52"/>
        <v/>
      </c>
      <c r="N143" s="2" t="str">
        <f t="shared" si="53"/>
        <v/>
      </c>
      <c r="O143" s="2" t="str">
        <f>IF(Paramétrage!DD469&lt;&gt;0,Paramétrage!DF469,"")</f>
        <v/>
      </c>
      <c r="P143" s="9" t="e">
        <f>IF(Paramétrage!#REF!,#REF!-#REF!,0)</f>
        <v>#REF!</v>
      </c>
      <c r="Q143" s="199"/>
      <c r="R143" s="2" t="str">
        <f t="shared" si="54"/>
        <v/>
      </c>
      <c r="S143" s="202">
        <f>MIN(Paramétrage!E501,Paramétrage!E508,Paramétrage!E513,Paramétrage!E516)</f>
        <v>0</v>
      </c>
      <c r="T143">
        <f>Paramétrage!D$301*(2/24)/(20/2)</f>
        <v>78.703703703703667</v>
      </c>
    </row>
    <row r="144" spans="1:29" x14ac:dyDescent="0.35">
      <c r="A144" s="470" t="str">
        <f t="shared" si="44"/>
        <v/>
      </c>
      <c r="B144" s="470" t="str">
        <f t="shared" si="45"/>
        <v/>
      </c>
      <c r="C144" s="470" t="str">
        <f t="shared" si="46"/>
        <v/>
      </c>
      <c r="D144" s="470" t="str">
        <f t="shared" si="47"/>
        <v/>
      </c>
      <c r="E144" s="470" t="str">
        <f t="shared" si="48"/>
        <v/>
      </c>
      <c r="F144" s="470" t="str">
        <f t="shared" si="49"/>
        <v/>
      </c>
      <c r="G144" s="199" t="str">
        <f>IF(Paramétrage!DD470&lt;&gt;0,Paramétrage!DB470,"")</f>
        <v/>
      </c>
      <c r="H144" s="2" t="str">
        <f>IF(Paramétrage!DD470&lt;&gt;0,Paramétrage!DC470,"")</f>
        <v/>
      </c>
      <c r="I144" s="2" t="str">
        <f t="shared" si="50"/>
        <v/>
      </c>
      <c r="J144" s="2" t="str">
        <f>IF(Paramétrage!DD470&lt;&gt;0,Paramétrage!DD470,"")</f>
        <v/>
      </c>
      <c r="K144" s="2" t="str">
        <f>IF(Paramétrage!DE470&lt;&gt;0,Paramétrage!DE470,"")</f>
        <v/>
      </c>
      <c r="L144" s="2" t="str">
        <f t="shared" si="51"/>
        <v/>
      </c>
      <c r="M144" s="2" t="str">
        <f t="shared" si="52"/>
        <v/>
      </c>
      <c r="N144" s="2" t="str">
        <f t="shared" si="53"/>
        <v/>
      </c>
      <c r="O144" s="2" t="str">
        <f>IF(Paramétrage!DD470&lt;&gt;0,Paramétrage!DF470,"")</f>
        <v/>
      </c>
      <c r="P144" s="9" t="e">
        <f>IF(Paramétrage!#REF!,#REF!-#REF!,0)</f>
        <v>#REF!</v>
      </c>
      <c r="Q144" s="199"/>
      <c r="R144" s="2" t="str">
        <f t="shared" si="54"/>
        <v/>
      </c>
      <c r="S144" s="202">
        <f>MIN(Paramétrage!E502,Paramétrage!E509,Paramétrage!E514,Paramétrage!E517)</f>
        <v>0</v>
      </c>
      <c r="T144">
        <f>Paramétrage!D$301*(2/24)/(20/2)</f>
        <v>78.703703703703667</v>
      </c>
    </row>
    <row r="145" spans="1:24" x14ac:dyDescent="0.35">
      <c r="A145" s="470" t="str">
        <f t="shared" si="44"/>
        <v/>
      </c>
      <c r="B145" s="470" t="str">
        <f t="shared" si="45"/>
        <v/>
      </c>
      <c r="C145" s="470" t="str">
        <f t="shared" si="46"/>
        <v/>
      </c>
      <c r="D145" s="470" t="str">
        <f t="shared" si="47"/>
        <v/>
      </c>
      <c r="E145" s="470" t="str">
        <f t="shared" si="48"/>
        <v/>
      </c>
      <c r="F145" s="470" t="str">
        <f t="shared" si="49"/>
        <v/>
      </c>
      <c r="G145" s="199" t="str">
        <f>IF(Paramétrage!DD471&lt;&gt;0,Paramétrage!DB471,"")</f>
        <v/>
      </c>
      <c r="H145" s="2" t="str">
        <f>IF(Paramétrage!DD471&lt;&gt;0,Paramétrage!DC471,"")</f>
        <v/>
      </c>
      <c r="I145" s="2" t="str">
        <f t="shared" si="50"/>
        <v/>
      </c>
      <c r="J145" s="2" t="str">
        <f>IF(Paramétrage!DD471&lt;&gt;0,Paramétrage!DD471,"")</f>
        <v/>
      </c>
      <c r="K145" s="2" t="str">
        <f>IF(Paramétrage!DE471&lt;&gt;0,Paramétrage!DE471,"")</f>
        <v/>
      </c>
      <c r="L145" s="2" t="str">
        <f t="shared" si="51"/>
        <v/>
      </c>
      <c r="M145" s="2" t="str">
        <f t="shared" si="52"/>
        <v/>
      </c>
      <c r="N145" s="2" t="str">
        <f t="shared" si="53"/>
        <v/>
      </c>
      <c r="O145" s="2" t="str">
        <f>IF(Paramétrage!DD471&lt;&gt;0,Paramétrage!DF471,"")</f>
        <v/>
      </c>
      <c r="P145" s="9" t="e">
        <f>IF(Paramétrage!#REF!,#REF!-#REF!,0)</f>
        <v>#REF!</v>
      </c>
      <c r="Q145" s="199"/>
      <c r="R145" s="2" t="str">
        <f t="shared" si="54"/>
        <v/>
      </c>
      <c r="S145" s="202">
        <f>MIN(Paramétrage!E503,Paramétrage!E510,Paramétrage!E515,Paramétrage!E518)</f>
        <v>0</v>
      </c>
      <c r="T145">
        <f>Paramétrage!D$301*(2/24)/(20/2)</f>
        <v>78.703703703703667</v>
      </c>
    </row>
    <row r="146" spans="1:24" x14ac:dyDescent="0.35">
      <c r="A146" s="470" t="str">
        <f t="shared" si="44"/>
        <v/>
      </c>
      <c r="B146" s="470" t="str">
        <f t="shared" si="45"/>
        <v/>
      </c>
      <c r="C146" s="470" t="str">
        <f t="shared" si="46"/>
        <v/>
      </c>
      <c r="D146" s="470" t="str">
        <f t="shared" si="47"/>
        <v/>
      </c>
      <c r="E146" s="470" t="str">
        <f t="shared" si="48"/>
        <v/>
      </c>
      <c r="F146" s="470" t="str">
        <f t="shared" si="49"/>
        <v/>
      </c>
      <c r="G146" s="199" t="str">
        <f>IF(Paramétrage!DD472&lt;&gt;0,Paramétrage!DB472,"")</f>
        <v/>
      </c>
      <c r="H146" s="2" t="str">
        <f>IF(Paramétrage!DD472&lt;&gt;0,Paramétrage!DC472,"")</f>
        <v/>
      </c>
      <c r="I146" s="2" t="str">
        <f t="shared" si="50"/>
        <v/>
      </c>
      <c r="J146" s="2" t="str">
        <f>IF(Paramétrage!DD472&lt;&gt;0,Paramétrage!DD472,"")</f>
        <v/>
      </c>
      <c r="K146" s="2" t="str">
        <f>IF(Paramétrage!DE472&lt;&gt;0,Paramétrage!DE472,"")</f>
        <v/>
      </c>
      <c r="L146" s="2" t="str">
        <f t="shared" si="51"/>
        <v/>
      </c>
      <c r="M146" s="2" t="str">
        <f t="shared" si="52"/>
        <v/>
      </c>
      <c r="N146" s="2" t="str">
        <f t="shared" si="53"/>
        <v/>
      </c>
      <c r="O146" s="2" t="str">
        <f>IF(Paramétrage!DD472&lt;&gt;0,Paramétrage!DF472,"")</f>
        <v/>
      </c>
      <c r="P146" s="9" t="e">
        <f>IF(Paramétrage!#REF!,#REF!-#REF!,0)</f>
        <v>#REF!</v>
      </c>
      <c r="Q146" s="199"/>
      <c r="R146" s="2" t="str">
        <f t="shared" si="54"/>
        <v/>
      </c>
      <c r="S146" s="202">
        <f>MIN(Paramétrage!E504,Paramétrage!E511,Paramétrage!E516,Paramétrage!E519)</f>
        <v>0</v>
      </c>
      <c r="T146">
        <f>Paramétrage!D$301*(2/24)/(20/2)</f>
        <v>78.703703703703667</v>
      </c>
    </row>
    <row r="147" spans="1:24" x14ac:dyDescent="0.35">
      <c r="A147" s="470" t="str">
        <f t="shared" si="44"/>
        <v/>
      </c>
      <c r="B147" s="470" t="str">
        <f t="shared" si="45"/>
        <v/>
      </c>
      <c r="C147" s="470" t="str">
        <f t="shared" si="46"/>
        <v/>
      </c>
      <c r="D147" s="470" t="str">
        <f t="shared" si="47"/>
        <v/>
      </c>
      <c r="E147" s="470" t="str">
        <f t="shared" si="48"/>
        <v/>
      </c>
      <c r="F147" s="470" t="str">
        <f t="shared" si="49"/>
        <v/>
      </c>
      <c r="G147" s="199" t="str">
        <f>IF(Paramétrage!DD473&lt;&gt;0,Paramétrage!DB473,"")</f>
        <v/>
      </c>
      <c r="H147" s="2" t="str">
        <f>IF(Paramétrage!DD473&lt;&gt;0,Paramétrage!DC473,"")</f>
        <v/>
      </c>
      <c r="I147" s="2" t="str">
        <f t="shared" si="50"/>
        <v/>
      </c>
      <c r="J147" s="2" t="str">
        <f>IF(Paramétrage!DD473&lt;&gt;0,Paramétrage!DD473,"")</f>
        <v/>
      </c>
      <c r="K147" s="2" t="str">
        <f>IF(Paramétrage!DE473&lt;&gt;0,Paramétrage!DE473,"")</f>
        <v/>
      </c>
      <c r="L147" s="2" t="str">
        <f t="shared" si="51"/>
        <v/>
      </c>
      <c r="M147" s="2" t="str">
        <f t="shared" si="52"/>
        <v/>
      </c>
      <c r="N147" s="2" t="str">
        <f t="shared" si="53"/>
        <v/>
      </c>
      <c r="O147" s="2" t="str">
        <f>IF(Paramétrage!DD473&lt;&gt;0,Paramétrage!DF473,"")</f>
        <v/>
      </c>
      <c r="P147" s="9" t="e">
        <f>IF(Paramétrage!#REF!,#REF!-#REF!,0)</f>
        <v>#REF!</v>
      </c>
      <c r="Q147" s="199"/>
      <c r="R147" s="2" t="str">
        <f t="shared" si="54"/>
        <v/>
      </c>
      <c r="S147" s="202">
        <f>MIN(Paramétrage!E505,Paramétrage!E512,Paramétrage!E517,Paramétrage!E520)</f>
        <v>0</v>
      </c>
      <c r="T147">
        <f>Paramétrage!D$301*(2/24)/(20/2)</f>
        <v>78.703703703703667</v>
      </c>
    </row>
    <row r="148" spans="1:24" x14ac:dyDescent="0.35">
      <c r="A148" s="470" t="str">
        <f t="shared" si="44"/>
        <v/>
      </c>
      <c r="B148" s="470" t="str">
        <f t="shared" si="45"/>
        <v/>
      </c>
      <c r="C148" s="470" t="str">
        <f t="shared" si="46"/>
        <v/>
      </c>
      <c r="D148" s="470" t="str">
        <f t="shared" si="47"/>
        <v/>
      </c>
      <c r="E148" s="470" t="str">
        <f t="shared" si="48"/>
        <v/>
      </c>
      <c r="F148" s="470" t="str">
        <f t="shared" si="49"/>
        <v/>
      </c>
      <c r="G148" s="199" t="str">
        <f>IF(Paramétrage!DD474&lt;&gt;0,Paramétrage!DB474,"")</f>
        <v/>
      </c>
      <c r="H148" s="2" t="str">
        <f>IF(Paramétrage!DD474&lt;&gt;0,Paramétrage!DC474,"")</f>
        <v/>
      </c>
      <c r="I148" s="2" t="str">
        <f t="shared" si="50"/>
        <v/>
      </c>
      <c r="J148" s="2" t="str">
        <f>IF(Paramétrage!DD474&lt;&gt;0,Paramétrage!DD474,"")</f>
        <v/>
      </c>
      <c r="K148" s="2" t="str">
        <f>IF(Paramétrage!DE474&lt;&gt;0,Paramétrage!DE474,"")</f>
        <v/>
      </c>
      <c r="L148" s="2" t="str">
        <f t="shared" si="51"/>
        <v/>
      </c>
      <c r="M148" s="2" t="str">
        <f t="shared" si="52"/>
        <v/>
      </c>
      <c r="N148" s="2" t="str">
        <f t="shared" si="53"/>
        <v/>
      </c>
      <c r="O148" s="2" t="str">
        <f>IF(Paramétrage!DD474&lt;&gt;0,Paramétrage!DF474,"")</f>
        <v/>
      </c>
      <c r="P148" s="9" t="e">
        <f>IF(Paramétrage!#REF!,#REF!-#REF!,0)</f>
        <v>#REF!</v>
      </c>
      <c r="Q148" s="199"/>
      <c r="R148" s="2" t="str">
        <f t="shared" si="54"/>
        <v/>
      </c>
      <c r="S148" s="202">
        <f>MIN(Paramétrage!E506,Paramétrage!E513,Paramétrage!E518,Paramétrage!E521)</f>
        <v>0</v>
      </c>
      <c r="T148">
        <f>Paramétrage!D$301*(2/24)/(20/2)</f>
        <v>78.703703703703667</v>
      </c>
    </row>
    <row r="149" spans="1:24" x14ac:dyDescent="0.35">
      <c r="A149" s="470" t="str">
        <f t="shared" si="44"/>
        <v/>
      </c>
      <c r="B149" s="470" t="str">
        <f t="shared" si="45"/>
        <v/>
      </c>
      <c r="C149" s="470" t="str">
        <f t="shared" si="46"/>
        <v/>
      </c>
      <c r="D149" s="470" t="str">
        <f t="shared" si="47"/>
        <v/>
      </c>
      <c r="E149" s="470" t="str">
        <f t="shared" si="48"/>
        <v/>
      </c>
      <c r="F149" s="470" t="str">
        <f t="shared" si="49"/>
        <v/>
      </c>
      <c r="G149" s="199" t="str">
        <f>IF(Paramétrage!DD475&lt;&gt;0,Paramétrage!DB475,"")</f>
        <v/>
      </c>
      <c r="H149" s="2" t="str">
        <f>IF(Paramétrage!DD475&lt;&gt;0,Paramétrage!DC475,"")</f>
        <v/>
      </c>
      <c r="I149" s="2" t="str">
        <f t="shared" si="50"/>
        <v/>
      </c>
      <c r="J149" s="2" t="str">
        <f>IF(Paramétrage!DD475&lt;&gt;0,Paramétrage!DD475,"")</f>
        <v/>
      </c>
      <c r="K149" s="2" t="str">
        <f>IF(Paramétrage!DE475&lt;&gt;0,Paramétrage!DE475,"")</f>
        <v/>
      </c>
      <c r="L149" s="2" t="str">
        <f t="shared" si="51"/>
        <v/>
      </c>
      <c r="M149" s="2" t="str">
        <f t="shared" si="52"/>
        <v/>
      </c>
      <c r="N149" s="2" t="str">
        <f t="shared" si="53"/>
        <v/>
      </c>
      <c r="O149" s="2" t="str">
        <f>IF(Paramétrage!DD475&lt;&gt;0,Paramétrage!DF475,"")</f>
        <v/>
      </c>
      <c r="P149" s="9" t="e">
        <f>IF(Paramétrage!#REF!,#REF!-#REF!,0)</f>
        <v>#REF!</v>
      </c>
      <c r="Q149" s="199"/>
      <c r="R149" s="2" t="str">
        <f t="shared" si="54"/>
        <v/>
      </c>
      <c r="S149" s="202">
        <f>MIN(Paramétrage!E507,Paramétrage!E514,Paramétrage!E519,Paramétrage!E522)</f>
        <v>0</v>
      </c>
      <c r="T149">
        <f>Paramétrage!D$301*(2/24)/(20/2)</f>
        <v>78.703703703703667</v>
      </c>
    </row>
    <row r="150" spans="1:24" x14ac:dyDescent="0.35">
      <c r="A150" s="469"/>
      <c r="B150" s="469"/>
      <c r="C150" s="469"/>
      <c r="D150" s="469"/>
      <c r="E150" s="469"/>
      <c r="F150" s="469"/>
      <c r="G150" s="475" t="s">
        <v>712</v>
      </c>
      <c r="H150" s="469"/>
      <c r="I150" s="469"/>
      <c r="J150" s="469"/>
      <c r="K150" s="469"/>
      <c r="L150" s="469"/>
      <c r="M150" s="469"/>
      <c r="N150" s="469"/>
      <c r="O150" s="469"/>
      <c r="P150" s="469" t="e">
        <f>IF(Paramétrage!#REF!,#REF!-#REF!,0)</f>
        <v>#REF!</v>
      </c>
      <c r="Q150" s="469"/>
      <c r="R150" s="469" t="e">
        <f>IF(#REF!&lt;&gt;"",ROUNDUP(MIN(S$3,T$3),0),"")</f>
        <v>#REF!</v>
      </c>
      <c r="S150" s="469"/>
      <c r="T150" s="469"/>
      <c r="U150" s="469"/>
      <c r="V150" s="469"/>
      <c r="W150" s="469"/>
      <c r="X150" s="469"/>
    </row>
    <row r="151" spans="1:24" ht="87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167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9" t="e">
        <f>IF(Paramétrage!#REF!,#REF!-#REF!,0)</f>
        <v>#REF!</v>
      </c>
      <c r="Q151" s="200">
        <f>Paramétrage!D3</f>
        <v>0</v>
      </c>
      <c r="R151" s="201" t="s">
        <v>338</v>
      </c>
      <c r="S151" s="106" t="s">
        <v>347</v>
      </c>
      <c r="T151" s="28" t="s">
        <v>348</v>
      </c>
    </row>
    <row r="152" spans="1:24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IF(Paramétrage!DY448&lt;&gt;0,Paramétrage!DW448,"")</f>
        <v/>
      </c>
      <c r="H152" s="2" t="str">
        <f>IF(Paramétrage!DY448&lt;&gt;0,Paramétrage!DX448,"")</f>
        <v/>
      </c>
      <c r="I152" s="2" t="str">
        <f>IF(J152&lt;&gt;"",DATEDIF($Q$2,G152,"d")*1440+H152*60,"")</f>
        <v/>
      </c>
      <c r="J152" s="2" t="str">
        <f>IF(Paramétrage!DY448&lt;&gt;0,Paramétrage!DY448,"")</f>
        <v/>
      </c>
      <c r="K152" s="2" t="str">
        <f>IF(Paramétrage!DZ448&lt;&gt;0,Paramétrage!DZ448,"")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IF(Paramétrage!DY448&lt;&gt;0,Paramétrage!EA448,"")</f>
        <v/>
      </c>
      <c r="P152" s="9" t="e">
        <f>IF(Paramétrage!#REF!,#REF!-#REF!,0)</f>
        <v>#REF!</v>
      </c>
      <c r="Q152" s="199"/>
      <c r="R152" s="2" t="str">
        <f>IF(J152&lt;&gt;"",ROUNDUP(MIN(S$3,T$3),0),"")</f>
        <v/>
      </c>
      <c r="S152" s="202">
        <f>MIN(Paramétrage!E510,Paramétrage!E517,Paramétrage!E522,Paramétrage!E525)</f>
        <v>0</v>
      </c>
      <c r="T152">
        <f>Paramétrage!D$301*(2/24)/(20/2)</f>
        <v>78.703703703703667</v>
      </c>
    </row>
    <row r="153" spans="1:24" x14ac:dyDescent="0.35">
      <c r="A153" s="470" t="str">
        <f t="shared" ref="A153:A179" si="55">IF(J153&lt;&gt;"",I153,"")</f>
        <v/>
      </c>
      <c r="B153" s="470" t="str">
        <f t="shared" ref="B153:B179" si="56">IF(J153&lt;&gt;"",1,"")</f>
        <v/>
      </c>
      <c r="C153" s="470" t="str">
        <f t="shared" ref="C153:C179" si="57">IF(J153&lt;&gt;"",L153,"")</f>
        <v/>
      </c>
      <c r="D153" s="470" t="str">
        <f t="shared" ref="D153:D179" si="58">IF(J153&lt;&gt;"",L153,"")</f>
        <v/>
      </c>
      <c r="E153" s="470" t="str">
        <f t="shared" ref="E153:E179" si="59">IF(J153&lt;&gt;"",M153,"")</f>
        <v/>
      </c>
      <c r="F153" s="470" t="str">
        <f t="shared" ref="F153:F179" si="60">IF(J153&lt;&gt;"",N153,"")</f>
        <v/>
      </c>
      <c r="G153" s="199" t="str">
        <f>IF(Paramétrage!DY449&lt;&gt;0,Paramétrage!DW449,"")</f>
        <v/>
      </c>
      <c r="H153" s="2" t="str">
        <f>IF(Paramétrage!DY449&lt;&gt;0,Paramétrage!DX449,"")</f>
        <v/>
      </c>
      <c r="I153" s="2" t="str">
        <f t="shared" ref="I153:I179" si="61">IF(J153&lt;&gt;"",DATEDIF($Q$2,G153,"d")*1440+H153*60,"")</f>
        <v/>
      </c>
      <c r="J153" s="2" t="str">
        <f>IF(Paramétrage!DY449&lt;&gt;0,Paramétrage!DY449,"")</f>
        <v/>
      </c>
      <c r="K153" s="2" t="str">
        <f>IF(Paramétrage!DZ449&lt;&gt;0,Paramétrage!DZ449,"")</f>
        <v/>
      </c>
      <c r="L153" s="2" t="str">
        <f t="shared" ref="L153:L179" si="62">IF(J153&lt;&gt;"",ROUNDUP(J153/K153,0),"")</f>
        <v/>
      </c>
      <c r="M153" s="2" t="str">
        <f t="shared" ref="M153:M179" si="63">IF(J153&lt;&gt;"",J153/L153,"")</f>
        <v/>
      </c>
      <c r="N153" s="2" t="str">
        <f t="shared" ref="N153:N179" si="64">IF(J153&lt;&gt;"",M153/O153,"")</f>
        <v/>
      </c>
      <c r="O153" s="2" t="str">
        <f>IF(Paramétrage!DY449&lt;&gt;0,Paramétrage!EA449,"")</f>
        <v/>
      </c>
      <c r="P153" s="9" t="e">
        <f>IF(Paramétrage!#REF!,#REF!-#REF!,0)</f>
        <v>#REF!</v>
      </c>
      <c r="Q153" s="199"/>
      <c r="R153" s="2" t="str">
        <f t="shared" ref="R153:R179" si="65">IF(J153&lt;&gt;"",ROUNDUP(MIN(S$3,T$3),0),"")</f>
        <v/>
      </c>
      <c r="S153" s="202">
        <f>MIN(Paramétrage!E511,Paramétrage!E518,Paramétrage!E523,Paramétrage!E526)</f>
        <v>0</v>
      </c>
      <c r="T153">
        <f>Paramétrage!D$301*(2/24)/(20/2)</f>
        <v>78.703703703703667</v>
      </c>
    </row>
    <row r="154" spans="1:24" x14ac:dyDescent="0.35">
      <c r="A154" s="470" t="str">
        <f t="shared" si="55"/>
        <v/>
      </c>
      <c r="B154" s="470" t="str">
        <f t="shared" si="56"/>
        <v/>
      </c>
      <c r="C154" s="470" t="str">
        <f t="shared" si="57"/>
        <v/>
      </c>
      <c r="D154" s="470" t="str">
        <f t="shared" si="58"/>
        <v/>
      </c>
      <c r="E154" s="470" t="str">
        <f t="shared" si="59"/>
        <v/>
      </c>
      <c r="F154" s="470" t="str">
        <f t="shared" si="60"/>
        <v/>
      </c>
      <c r="G154" s="199" t="str">
        <f>IF(Paramétrage!DY450&lt;&gt;0,Paramétrage!DW450,"")</f>
        <v/>
      </c>
      <c r="H154" s="2" t="str">
        <f>IF(Paramétrage!DY450&lt;&gt;0,Paramétrage!DX450,"")</f>
        <v/>
      </c>
      <c r="I154" s="2" t="str">
        <f t="shared" si="61"/>
        <v/>
      </c>
      <c r="J154" s="2" t="str">
        <f>IF(Paramétrage!DY450&lt;&gt;0,Paramétrage!DY450,"")</f>
        <v/>
      </c>
      <c r="K154" s="2" t="str">
        <f>IF(Paramétrage!DZ450&lt;&gt;0,Paramétrage!DZ450,"")</f>
        <v/>
      </c>
      <c r="L154" s="2" t="str">
        <f t="shared" si="62"/>
        <v/>
      </c>
      <c r="M154" s="2" t="str">
        <f t="shared" si="63"/>
        <v/>
      </c>
      <c r="N154" s="2" t="str">
        <f t="shared" si="64"/>
        <v/>
      </c>
      <c r="O154" s="2" t="str">
        <f>IF(Paramétrage!DY450&lt;&gt;0,Paramétrage!EA450,"")</f>
        <v/>
      </c>
      <c r="P154" s="9" t="e">
        <f>IF(Paramétrage!#REF!,#REF!-#REF!,0)</f>
        <v>#REF!</v>
      </c>
      <c r="Q154" s="199"/>
      <c r="R154" s="2" t="str">
        <f t="shared" si="65"/>
        <v/>
      </c>
      <c r="S154" s="202">
        <f>MIN(Paramétrage!E512,Paramétrage!E519,Paramétrage!E524,Paramétrage!E527)</f>
        <v>0</v>
      </c>
      <c r="T154">
        <f>Paramétrage!D$301*(2/24)/(20/2)</f>
        <v>78.703703703703667</v>
      </c>
    </row>
    <row r="155" spans="1:24" x14ac:dyDescent="0.35">
      <c r="A155" s="470" t="str">
        <f t="shared" si="55"/>
        <v/>
      </c>
      <c r="B155" s="470" t="str">
        <f t="shared" si="56"/>
        <v/>
      </c>
      <c r="C155" s="470" t="str">
        <f t="shared" si="57"/>
        <v/>
      </c>
      <c r="D155" s="470" t="str">
        <f t="shared" si="58"/>
        <v/>
      </c>
      <c r="E155" s="470" t="str">
        <f t="shared" si="59"/>
        <v/>
      </c>
      <c r="F155" s="470" t="str">
        <f t="shared" si="60"/>
        <v/>
      </c>
      <c r="G155" s="199" t="str">
        <f>IF(Paramétrage!DY451&lt;&gt;0,Paramétrage!DW451,"")</f>
        <v/>
      </c>
      <c r="H155" s="2" t="str">
        <f>IF(Paramétrage!DY451&lt;&gt;0,Paramétrage!DX451,"")</f>
        <v/>
      </c>
      <c r="I155" s="2" t="str">
        <f t="shared" si="61"/>
        <v/>
      </c>
      <c r="J155" s="2" t="str">
        <f>IF(Paramétrage!DY451&lt;&gt;0,Paramétrage!DY451,"")</f>
        <v/>
      </c>
      <c r="K155" s="2" t="str">
        <f>IF(Paramétrage!DZ451&lt;&gt;0,Paramétrage!DZ451,"")</f>
        <v/>
      </c>
      <c r="L155" s="2" t="str">
        <f t="shared" si="62"/>
        <v/>
      </c>
      <c r="M155" s="2" t="str">
        <f t="shared" si="63"/>
        <v/>
      </c>
      <c r="N155" s="2" t="str">
        <f t="shared" si="64"/>
        <v/>
      </c>
      <c r="O155" s="2" t="str">
        <f>IF(Paramétrage!DY451&lt;&gt;0,Paramétrage!EA451,"")</f>
        <v/>
      </c>
      <c r="P155" s="9" t="e">
        <f>IF(Paramétrage!#REF!,#REF!-#REF!,0)</f>
        <v>#REF!</v>
      </c>
      <c r="Q155" s="199"/>
      <c r="R155" s="2" t="str">
        <f t="shared" si="65"/>
        <v/>
      </c>
      <c r="S155" s="202">
        <f>MIN(Paramétrage!E513,Paramétrage!E520,Paramétrage!E525,Paramétrage!E528)</f>
        <v>0</v>
      </c>
      <c r="T155">
        <f>Paramétrage!D$301*(2/24)/(20/2)</f>
        <v>78.703703703703667</v>
      </c>
    </row>
    <row r="156" spans="1:24" x14ac:dyDescent="0.35">
      <c r="A156" s="470" t="str">
        <f t="shared" si="55"/>
        <v/>
      </c>
      <c r="B156" s="470" t="str">
        <f t="shared" si="56"/>
        <v/>
      </c>
      <c r="C156" s="470" t="str">
        <f t="shared" si="57"/>
        <v/>
      </c>
      <c r="D156" s="470" t="str">
        <f t="shared" si="58"/>
        <v/>
      </c>
      <c r="E156" s="470" t="str">
        <f t="shared" si="59"/>
        <v/>
      </c>
      <c r="F156" s="470" t="str">
        <f t="shared" si="60"/>
        <v/>
      </c>
      <c r="G156" s="199" t="str">
        <f>IF(Paramétrage!DY452&lt;&gt;0,Paramétrage!DW452,"")</f>
        <v/>
      </c>
      <c r="H156" s="2" t="str">
        <f>IF(Paramétrage!DY452&lt;&gt;0,Paramétrage!DX452,"")</f>
        <v/>
      </c>
      <c r="I156" s="2" t="str">
        <f t="shared" si="61"/>
        <v/>
      </c>
      <c r="J156" s="2" t="str">
        <f>IF(Paramétrage!DY452&lt;&gt;0,Paramétrage!DY452,"")</f>
        <v/>
      </c>
      <c r="K156" s="2" t="str">
        <f>IF(Paramétrage!DZ452&lt;&gt;0,Paramétrage!DZ452,"")</f>
        <v/>
      </c>
      <c r="L156" s="2" t="str">
        <f t="shared" si="62"/>
        <v/>
      </c>
      <c r="M156" s="2" t="str">
        <f t="shared" si="63"/>
        <v/>
      </c>
      <c r="N156" s="2" t="str">
        <f t="shared" si="64"/>
        <v/>
      </c>
      <c r="O156" s="2" t="str">
        <f>IF(Paramétrage!DY452&lt;&gt;0,Paramétrage!EA452,"")</f>
        <v/>
      </c>
      <c r="P156" s="9" t="e">
        <f>IF(Paramétrage!#REF!,#REF!-#REF!,0)</f>
        <v>#REF!</v>
      </c>
      <c r="Q156" s="199"/>
      <c r="R156" s="2" t="str">
        <f t="shared" si="65"/>
        <v/>
      </c>
      <c r="S156" s="202">
        <f>MIN(Paramétrage!E514,Paramétrage!E521,Paramétrage!E526,Paramétrage!E529)</f>
        <v>0</v>
      </c>
      <c r="T156">
        <f>Paramétrage!D$301*(2/24)/(20/2)</f>
        <v>78.703703703703667</v>
      </c>
    </row>
    <row r="157" spans="1:24" x14ac:dyDescent="0.35">
      <c r="A157" s="470" t="str">
        <f t="shared" si="55"/>
        <v/>
      </c>
      <c r="B157" s="470" t="str">
        <f t="shared" si="56"/>
        <v/>
      </c>
      <c r="C157" s="470" t="str">
        <f t="shared" si="57"/>
        <v/>
      </c>
      <c r="D157" s="470" t="str">
        <f t="shared" si="58"/>
        <v/>
      </c>
      <c r="E157" s="470" t="str">
        <f t="shared" si="59"/>
        <v/>
      </c>
      <c r="F157" s="470" t="str">
        <f t="shared" si="60"/>
        <v/>
      </c>
      <c r="G157" s="199" t="str">
        <f>IF(Paramétrage!DY453&lt;&gt;0,Paramétrage!DW453,"")</f>
        <v/>
      </c>
      <c r="H157" s="2" t="str">
        <f>IF(Paramétrage!DY453&lt;&gt;0,Paramétrage!DX453,"")</f>
        <v/>
      </c>
      <c r="I157" s="2" t="str">
        <f t="shared" si="61"/>
        <v/>
      </c>
      <c r="J157" s="2" t="str">
        <f>IF(Paramétrage!DY453&lt;&gt;0,Paramétrage!DY453,"")</f>
        <v/>
      </c>
      <c r="K157" s="2" t="str">
        <f>IF(Paramétrage!DZ453&lt;&gt;0,Paramétrage!DZ453,"")</f>
        <v/>
      </c>
      <c r="L157" s="2" t="str">
        <f t="shared" si="62"/>
        <v/>
      </c>
      <c r="M157" s="2" t="str">
        <f t="shared" si="63"/>
        <v/>
      </c>
      <c r="N157" s="2" t="str">
        <f t="shared" si="64"/>
        <v/>
      </c>
      <c r="O157" s="2" t="str">
        <f>IF(Paramétrage!DY453&lt;&gt;0,Paramétrage!EA453,"")</f>
        <v/>
      </c>
      <c r="P157" s="9" t="e">
        <f>IF(Paramétrage!#REF!,#REF!-#REF!,0)</f>
        <v>#REF!</v>
      </c>
      <c r="Q157" s="199"/>
      <c r="R157" s="2" t="str">
        <f t="shared" si="65"/>
        <v/>
      </c>
      <c r="S157" s="202">
        <f>MIN(Paramétrage!E515,Paramétrage!E522,Paramétrage!E527,Paramétrage!E530)</f>
        <v>0</v>
      </c>
      <c r="T157">
        <f>Paramétrage!D$301*(2/24)/(20/2)</f>
        <v>78.703703703703667</v>
      </c>
    </row>
    <row r="158" spans="1:24" x14ac:dyDescent="0.35">
      <c r="A158" s="470" t="str">
        <f t="shared" si="55"/>
        <v/>
      </c>
      <c r="B158" s="470" t="str">
        <f t="shared" si="56"/>
        <v/>
      </c>
      <c r="C158" s="470" t="str">
        <f t="shared" si="57"/>
        <v/>
      </c>
      <c r="D158" s="470" t="str">
        <f t="shared" si="58"/>
        <v/>
      </c>
      <c r="E158" s="470" t="str">
        <f t="shared" si="59"/>
        <v/>
      </c>
      <c r="F158" s="470" t="str">
        <f t="shared" si="60"/>
        <v/>
      </c>
      <c r="G158" s="199" t="str">
        <f>IF(Paramétrage!DY454&lt;&gt;0,Paramétrage!DW454,"")</f>
        <v/>
      </c>
      <c r="H158" s="2" t="str">
        <f>IF(Paramétrage!DY454&lt;&gt;0,Paramétrage!DX454,"")</f>
        <v/>
      </c>
      <c r="I158" s="2" t="str">
        <f t="shared" si="61"/>
        <v/>
      </c>
      <c r="J158" s="2" t="str">
        <f>IF(Paramétrage!DY454&lt;&gt;0,Paramétrage!DY454,"")</f>
        <v/>
      </c>
      <c r="K158" s="2" t="str">
        <f>IF(Paramétrage!DZ454&lt;&gt;0,Paramétrage!DZ454,"")</f>
        <v/>
      </c>
      <c r="L158" s="2" t="str">
        <f t="shared" si="62"/>
        <v/>
      </c>
      <c r="M158" s="2" t="str">
        <f t="shared" si="63"/>
        <v/>
      </c>
      <c r="N158" s="2" t="str">
        <f t="shared" si="64"/>
        <v/>
      </c>
      <c r="O158" s="2" t="str">
        <f>IF(Paramétrage!DY454&lt;&gt;0,Paramétrage!EA454,"")</f>
        <v/>
      </c>
      <c r="P158" s="9" t="e">
        <f>IF(Paramétrage!#REF!,#REF!-#REF!,0)</f>
        <v>#REF!</v>
      </c>
      <c r="Q158" s="199"/>
      <c r="R158" s="2" t="str">
        <f t="shared" si="65"/>
        <v/>
      </c>
      <c r="S158" s="202">
        <f>MIN(Paramétrage!E516,Paramétrage!E523,Paramétrage!E528,Paramétrage!E531)</f>
        <v>0</v>
      </c>
      <c r="T158">
        <f>Paramétrage!D$301*(2/24)/(20/2)</f>
        <v>78.703703703703667</v>
      </c>
    </row>
    <row r="159" spans="1:24" x14ac:dyDescent="0.35">
      <c r="A159" s="470" t="str">
        <f t="shared" si="55"/>
        <v/>
      </c>
      <c r="B159" s="470" t="str">
        <f t="shared" si="56"/>
        <v/>
      </c>
      <c r="C159" s="470" t="str">
        <f t="shared" si="57"/>
        <v/>
      </c>
      <c r="D159" s="470" t="str">
        <f t="shared" si="58"/>
        <v/>
      </c>
      <c r="E159" s="470" t="str">
        <f t="shared" si="59"/>
        <v/>
      </c>
      <c r="F159" s="470" t="str">
        <f t="shared" si="60"/>
        <v/>
      </c>
      <c r="G159" s="199" t="str">
        <f>IF(Paramétrage!DY455&lt;&gt;0,Paramétrage!DW455,"")</f>
        <v/>
      </c>
      <c r="H159" s="2" t="str">
        <f>IF(Paramétrage!DY455&lt;&gt;0,Paramétrage!DX455,"")</f>
        <v/>
      </c>
      <c r="I159" s="2" t="str">
        <f t="shared" si="61"/>
        <v/>
      </c>
      <c r="J159" s="2" t="str">
        <f>IF(Paramétrage!DY455&lt;&gt;0,Paramétrage!DY455,"")</f>
        <v/>
      </c>
      <c r="K159" s="2" t="str">
        <f>IF(Paramétrage!DZ455&lt;&gt;0,Paramétrage!DZ455,"")</f>
        <v/>
      </c>
      <c r="L159" s="2" t="str">
        <f t="shared" si="62"/>
        <v/>
      </c>
      <c r="M159" s="2" t="str">
        <f t="shared" si="63"/>
        <v/>
      </c>
      <c r="N159" s="2" t="str">
        <f t="shared" si="64"/>
        <v/>
      </c>
      <c r="O159" s="2" t="str">
        <f>IF(Paramétrage!DY455&lt;&gt;0,Paramétrage!EA455,"")</f>
        <v/>
      </c>
      <c r="P159" s="9" t="e">
        <f>IF(Paramétrage!#REF!,#REF!-#REF!,0)</f>
        <v>#REF!</v>
      </c>
      <c r="Q159" s="199"/>
      <c r="R159" s="2" t="str">
        <f t="shared" si="65"/>
        <v/>
      </c>
      <c r="S159" s="202">
        <f>MIN(Paramétrage!E517,Paramétrage!E524,Paramétrage!E529,Paramétrage!E532)</f>
        <v>0</v>
      </c>
      <c r="T159">
        <f>Paramétrage!D$301*(2/24)/(20/2)</f>
        <v>78.703703703703667</v>
      </c>
    </row>
    <row r="160" spans="1:24" x14ac:dyDescent="0.35">
      <c r="A160" s="470" t="str">
        <f t="shared" si="55"/>
        <v/>
      </c>
      <c r="B160" s="470" t="str">
        <f t="shared" si="56"/>
        <v/>
      </c>
      <c r="C160" s="470" t="str">
        <f t="shared" si="57"/>
        <v/>
      </c>
      <c r="D160" s="470" t="str">
        <f t="shared" si="58"/>
        <v/>
      </c>
      <c r="E160" s="470" t="str">
        <f t="shared" si="59"/>
        <v/>
      </c>
      <c r="F160" s="470" t="str">
        <f t="shared" si="60"/>
        <v/>
      </c>
      <c r="G160" s="199" t="str">
        <f>IF(Paramétrage!DY456&lt;&gt;0,Paramétrage!DW456,"")</f>
        <v/>
      </c>
      <c r="H160" s="2" t="str">
        <f>IF(Paramétrage!DY456&lt;&gt;0,Paramétrage!DX456,"")</f>
        <v/>
      </c>
      <c r="I160" s="2" t="str">
        <f t="shared" si="61"/>
        <v/>
      </c>
      <c r="J160" s="2" t="str">
        <f>IF(Paramétrage!DY456&lt;&gt;0,Paramétrage!DY456,"")</f>
        <v/>
      </c>
      <c r="K160" s="2" t="str">
        <f>IF(Paramétrage!DZ456&lt;&gt;0,Paramétrage!DZ456,"")</f>
        <v/>
      </c>
      <c r="L160" s="2" t="str">
        <f t="shared" si="62"/>
        <v/>
      </c>
      <c r="M160" s="2" t="str">
        <f t="shared" si="63"/>
        <v/>
      </c>
      <c r="N160" s="2" t="str">
        <f t="shared" si="64"/>
        <v/>
      </c>
      <c r="O160" s="2" t="str">
        <f>IF(Paramétrage!DY456&lt;&gt;0,Paramétrage!EA456,"")</f>
        <v/>
      </c>
      <c r="P160" s="9" t="e">
        <f>IF(Paramétrage!#REF!,#REF!-#REF!,0)</f>
        <v>#REF!</v>
      </c>
      <c r="Q160" s="199"/>
      <c r="R160" s="2" t="str">
        <f t="shared" si="65"/>
        <v/>
      </c>
      <c r="S160" s="202">
        <f>MIN(Paramétrage!E518,Paramétrage!E525,Paramétrage!E530,Paramétrage!E533)</f>
        <v>0</v>
      </c>
      <c r="T160">
        <f>Paramétrage!D$301*(2/24)/(20/2)</f>
        <v>78.703703703703667</v>
      </c>
    </row>
    <row r="161" spans="1:20" x14ac:dyDescent="0.35">
      <c r="A161" s="470" t="str">
        <f t="shared" si="55"/>
        <v/>
      </c>
      <c r="B161" s="470" t="str">
        <f t="shared" si="56"/>
        <v/>
      </c>
      <c r="C161" s="470" t="str">
        <f t="shared" si="57"/>
        <v/>
      </c>
      <c r="D161" s="470" t="str">
        <f t="shared" si="58"/>
        <v/>
      </c>
      <c r="E161" s="470" t="str">
        <f t="shared" si="59"/>
        <v/>
      </c>
      <c r="F161" s="470" t="str">
        <f t="shared" si="60"/>
        <v/>
      </c>
      <c r="G161" s="199" t="str">
        <f>IF(Paramétrage!DY457&lt;&gt;0,Paramétrage!DW457,"")</f>
        <v/>
      </c>
      <c r="H161" s="2" t="str">
        <f>IF(Paramétrage!DY457&lt;&gt;0,Paramétrage!DX457,"")</f>
        <v/>
      </c>
      <c r="I161" s="2" t="str">
        <f t="shared" si="61"/>
        <v/>
      </c>
      <c r="J161" s="2" t="str">
        <f>IF(Paramétrage!DY457&lt;&gt;0,Paramétrage!DY457,"")</f>
        <v/>
      </c>
      <c r="K161" s="2" t="str">
        <f>IF(Paramétrage!DZ457&lt;&gt;0,Paramétrage!DZ457,"")</f>
        <v/>
      </c>
      <c r="L161" s="2" t="str">
        <f t="shared" si="62"/>
        <v/>
      </c>
      <c r="M161" s="2" t="str">
        <f t="shared" si="63"/>
        <v/>
      </c>
      <c r="N161" s="2" t="str">
        <f t="shared" si="64"/>
        <v/>
      </c>
      <c r="O161" s="2" t="str">
        <f>IF(Paramétrage!DY457&lt;&gt;0,Paramétrage!EA457,"")</f>
        <v/>
      </c>
      <c r="P161" s="9" t="e">
        <f>IF(Paramétrage!#REF!,#REF!-#REF!,0)</f>
        <v>#REF!</v>
      </c>
      <c r="Q161" s="199"/>
      <c r="R161" s="2" t="str">
        <f t="shared" si="65"/>
        <v/>
      </c>
      <c r="S161" s="202">
        <f>MIN(Paramétrage!E519,Paramétrage!E526,Paramétrage!E531,Paramétrage!E534)</f>
        <v>0</v>
      </c>
      <c r="T161">
        <f>Paramétrage!D$301*(2/24)/(20/2)</f>
        <v>78.703703703703667</v>
      </c>
    </row>
    <row r="162" spans="1:20" x14ac:dyDescent="0.35">
      <c r="A162" s="470" t="str">
        <f t="shared" si="55"/>
        <v/>
      </c>
      <c r="B162" s="470" t="str">
        <f t="shared" si="56"/>
        <v/>
      </c>
      <c r="C162" s="470" t="str">
        <f t="shared" si="57"/>
        <v/>
      </c>
      <c r="D162" s="470" t="str">
        <f t="shared" si="58"/>
        <v/>
      </c>
      <c r="E162" s="470" t="str">
        <f t="shared" si="59"/>
        <v/>
      </c>
      <c r="F162" s="470" t="str">
        <f t="shared" si="60"/>
        <v/>
      </c>
      <c r="G162" s="199" t="str">
        <f>IF(Paramétrage!DY458&lt;&gt;0,Paramétrage!DW458,"")</f>
        <v/>
      </c>
      <c r="H162" s="2" t="str">
        <f>IF(Paramétrage!DY458&lt;&gt;0,Paramétrage!DX458,"")</f>
        <v/>
      </c>
      <c r="I162" s="2" t="str">
        <f t="shared" si="61"/>
        <v/>
      </c>
      <c r="J162" s="2" t="str">
        <f>IF(Paramétrage!DY458&lt;&gt;0,Paramétrage!DY458,"")</f>
        <v/>
      </c>
      <c r="K162" s="2" t="str">
        <f>IF(Paramétrage!DZ458&lt;&gt;0,Paramétrage!DZ458,"")</f>
        <v/>
      </c>
      <c r="L162" s="2" t="str">
        <f t="shared" si="62"/>
        <v/>
      </c>
      <c r="M162" s="2" t="str">
        <f t="shared" si="63"/>
        <v/>
      </c>
      <c r="N162" s="2" t="str">
        <f t="shared" si="64"/>
        <v/>
      </c>
      <c r="O162" s="2" t="str">
        <f>IF(Paramétrage!DY458&lt;&gt;0,Paramétrage!EA458,"")</f>
        <v/>
      </c>
      <c r="P162" s="9" t="e">
        <f>IF(Paramétrage!#REF!,#REF!-#REF!,0)</f>
        <v>#REF!</v>
      </c>
      <c r="Q162" s="199"/>
      <c r="R162" s="2" t="str">
        <f t="shared" si="65"/>
        <v/>
      </c>
      <c r="S162" s="202">
        <f>MIN(Paramétrage!E520,Paramétrage!E527,Paramétrage!E532,Paramétrage!E535)</f>
        <v>0</v>
      </c>
      <c r="T162">
        <f>Paramétrage!D$301*(2/24)/(20/2)</f>
        <v>78.703703703703667</v>
      </c>
    </row>
    <row r="163" spans="1:20" x14ac:dyDescent="0.35">
      <c r="A163" s="470" t="str">
        <f t="shared" si="55"/>
        <v/>
      </c>
      <c r="B163" s="470" t="str">
        <f t="shared" si="56"/>
        <v/>
      </c>
      <c r="C163" s="470" t="str">
        <f t="shared" si="57"/>
        <v/>
      </c>
      <c r="D163" s="470" t="str">
        <f t="shared" si="58"/>
        <v/>
      </c>
      <c r="E163" s="470" t="str">
        <f t="shared" si="59"/>
        <v/>
      </c>
      <c r="F163" s="470" t="str">
        <f t="shared" si="60"/>
        <v/>
      </c>
      <c r="G163" s="199" t="str">
        <f>IF(Paramétrage!DY459&lt;&gt;0,Paramétrage!DW459,"")</f>
        <v/>
      </c>
      <c r="H163" s="2" t="str">
        <f>IF(Paramétrage!DY459&lt;&gt;0,Paramétrage!DX459,"")</f>
        <v/>
      </c>
      <c r="I163" s="2" t="str">
        <f t="shared" si="61"/>
        <v/>
      </c>
      <c r="J163" s="2" t="str">
        <f>IF(Paramétrage!DY459&lt;&gt;0,Paramétrage!DY459,"")</f>
        <v/>
      </c>
      <c r="K163" s="2" t="str">
        <f>IF(Paramétrage!DZ459&lt;&gt;0,Paramétrage!DZ459,"")</f>
        <v/>
      </c>
      <c r="L163" s="2" t="str">
        <f t="shared" si="62"/>
        <v/>
      </c>
      <c r="M163" s="2" t="str">
        <f t="shared" si="63"/>
        <v/>
      </c>
      <c r="N163" s="2" t="str">
        <f t="shared" si="64"/>
        <v/>
      </c>
      <c r="O163" s="2" t="str">
        <f>IF(Paramétrage!DY459&lt;&gt;0,Paramétrage!EA459,"")</f>
        <v/>
      </c>
      <c r="P163" s="9" t="e">
        <f>IF(Paramétrage!#REF!,#REF!-#REF!,0)</f>
        <v>#REF!</v>
      </c>
      <c r="Q163" s="199"/>
      <c r="R163" s="2" t="str">
        <f t="shared" si="65"/>
        <v/>
      </c>
      <c r="S163" s="202">
        <f>MIN(Paramétrage!E521,Paramétrage!E528,Paramétrage!E533,Paramétrage!E536)</f>
        <v>0</v>
      </c>
      <c r="T163">
        <f>Paramétrage!D$301*(2/24)/(20/2)</f>
        <v>78.703703703703667</v>
      </c>
    </row>
    <row r="164" spans="1:20" x14ac:dyDescent="0.35">
      <c r="A164" s="470" t="str">
        <f t="shared" si="55"/>
        <v/>
      </c>
      <c r="B164" s="470" t="str">
        <f t="shared" si="56"/>
        <v/>
      </c>
      <c r="C164" s="470" t="str">
        <f t="shared" si="57"/>
        <v/>
      </c>
      <c r="D164" s="470" t="str">
        <f t="shared" si="58"/>
        <v/>
      </c>
      <c r="E164" s="470" t="str">
        <f t="shared" si="59"/>
        <v/>
      </c>
      <c r="F164" s="470" t="str">
        <f t="shared" si="60"/>
        <v/>
      </c>
      <c r="G164" s="199" t="str">
        <f>IF(Paramétrage!DY460&lt;&gt;0,Paramétrage!DW460,"")</f>
        <v/>
      </c>
      <c r="H164" s="2" t="str">
        <f>IF(Paramétrage!DY460&lt;&gt;0,Paramétrage!DX460,"")</f>
        <v/>
      </c>
      <c r="I164" s="2" t="str">
        <f t="shared" si="61"/>
        <v/>
      </c>
      <c r="J164" s="2" t="str">
        <f>IF(Paramétrage!DY460&lt;&gt;0,Paramétrage!DY460,"")</f>
        <v/>
      </c>
      <c r="K164" s="2" t="str">
        <f>IF(Paramétrage!DZ460&lt;&gt;0,Paramétrage!DZ460,"")</f>
        <v/>
      </c>
      <c r="L164" s="2" t="str">
        <f t="shared" si="62"/>
        <v/>
      </c>
      <c r="M164" s="2" t="str">
        <f t="shared" si="63"/>
        <v/>
      </c>
      <c r="N164" s="2" t="str">
        <f t="shared" si="64"/>
        <v/>
      </c>
      <c r="O164" s="2" t="str">
        <f>IF(Paramétrage!DY460&lt;&gt;0,Paramétrage!EA460,"")</f>
        <v/>
      </c>
      <c r="P164" s="9" t="e">
        <f>IF(Paramétrage!#REF!,#REF!-#REF!,0)</f>
        <v>#REF!</v>
      </c>
      <c r="Q164" s="199"/>
      <c r="R164" s="2" t="str">
        <f t="shared" si="65"/>
        <v/>
      </c>
      <c r="S164" s="202">
        <f>MIN(Paramétrage!E522,Paramétrage!E529,Paramétrage!E534,Paramétrage!E537)</f>
        <v>0</v>
      </c>
      <c r="T164">
        <f>Paramétrage!D$301*(2/24)/(20/2)</f>
        <v>78.703703703703667</v>
      </c>
    </row>
    <row r="165" spans="1:20" x14ac:dyDescent="0.35">
      <c r="A165" s="470" t="str">
        <f t="shared" si="55"/>
        <v/>
      </c>
      <c r="B165" s="470" t="str">
        <f t="shared" si="56"/>
        <v/>
      </c>
      <c r="C165" s="470" t="str">
        <f t="shared" si="57"/>
        <v/>
      </c>
      <c r="D165" s="470" t="str">
        <f t="shared" si="58"/>
        <v/>
      </c>
      <c r="E165" s="470" t="str">
        <f t="shared" si="59"/>
        <v/>
      </c>
      <c r="F165" s="470" t="str">
        <f t="shared" si="60"/>
        <v/>
      </c>
      <c r="G165" s="199" t="str">
        <f>IF(Paramétrage!DY461&lt;&gt;0,Paramétrage!DW461,"")</f>
        <v/>
      </c>
      <c r="H165" s="2" t="str">
        <f>IF(Paramétrage!DY461&lt;&gt;0,Paramétrage!DX461,"")</f>
        <v/>
      </c>
      <c r="I165" s="2" t="str">
        <f t="shared" si="61"/>
        <v/>
      </c>
      <c r="J165" s="2" t="str">
        <f>IF(Paramétrage!DY461&lt;&gt;0,Paramétrage!DY461,"")</f>
        <v/>
      </c>
      <c r="K165" s="2" t="str">
        <f>IF(Paramétrage!DZ461&lt;&gt;0,Paramétrage!DZ461,"")</f>
        <v/>
      </c>
      <c r="L165" s="2" t="str">
        <f t="shared" si="62"/>
        <v/>
      </c>
      <c r="M165" s="2" t="str">
        <f t="shared" si="63"/>
        <v/>
      </c>
      <c r="N165" s="2" t="str">
        <f t="shared" si="64"/>
        <v/>
      </c>
      <c r="O165" s="2" t="str">
        <f>IF(Paramétrage!DY461&lt;&gt;0,Paramétrage!EA461,"")</f>
        <v/>
      </c>
      <c r="P165" s="9" t="e">
        <f>IF(Paramétrage!#REF!,#REF!-#REF!,0)</f>
        <v>#REF!</v>
      </c>
      <c r="Q165" s="199"/>
      <c r="R165" s="2" t="str">
        <f t="shared" si="65"/>
        <v/>
      </c>
      <c r="S165" s="202">
        <f>MIN(Paramétrage!E523,Paramétrage!E530,Paramétrage!E535,Paramétrage!E538)</f>
        <v>0</v>
      </c>
      <c r="T165">
        <f>Paramétrage!D$301*(2/24)/(20/2)</f>
        <v>78.703703703703667</v>
      </c>
    </row>
    <row r="166" spans="1:20" x14ac:dyDescent="0.35">
      <c r="A166" s="470" t="str">
        <f t="shared" si="55"/>
        <v/>
      </c>
      <c r="B166" s="470" t="str">
        <f t="shared" si="56"/>
        <v/>
      </c>
      <c r="C166" s="470" t="str">
        <f t="shared" si="57"/>
        <v/>
      </c>
      <c r="D166" s="470" t="str">
        <f t="shared" si="58"/>
        <v/>
      </c>
      <c r="E166" s="470" t="str">
        <f t="shared" si="59"/>
        <v/>
      </c>
      <c r="F166" s="470" t="str">
        <f t="shared" si="60"/>
        <v/>
      </c>
      <c r="G166" s="199" t="str">
        <f>IF(Paramétrage!DY462&lt;&gt;0,Paramétrage!DW462,"")</f>
        <v/>
      </c>
      <c r="H166" s="2" t="str">
        <f>IF(Paramétrage!DY462&lt;&gt;0,Paramétrage!DX462,"")</f>
        <v/>
      </c>
      <c r="I166" s="2" t="str">
        <f t="shared" si="61"/>
        <v/>
      </c>
      <c r="J166" s="2" t="str">
        <f>IF(Paramétrage!DY462&lt;&gt;0,Paramétrage!DY462,"")</f>
        <v/>
      </c>
      <c r="K166" s="2" t="str">
        <f>IF(Paramétrage!DZ462&lt;&gt;0,Paramétrage!DZ462,"")</f>
        <v/>
      </c>
      <c r="L166" s="2" t="str">
        <f t="shared" si="62"/>
        <v/>
      </c>
      <c r="M166" s="2" t="str">
        <f t="shared" si="63"/>
        <v/>
      </c>
      <c r="N166" s="2" t="str">
        <f t="shared" si="64"/>
        <v/>
      </c>
      <c r="O166" s="2" t="str">
        <f>IF(Paramétrage!DY462&lt;&gt;0,Paramétrage!EA462,"")</f>
        <v/>
      </c>
      <c r="P166" s="9" t="e">
        <f>IF(Paramétrage!#REF!,#REF!-#REF!,0)</f>
        <v>#REF!</v>
      </c>
      <c r="Q166" s="199"/>
      <c r="R166" s="2" t="str">
        <f t="shared" si="65"/>
        <v/>
      </c>
      <c r="S166" s="202">
        <f>MIN(Paramétrage!E524,Paramétrage!E531,Paramétrage!E536,Paramétrage!E539)</f>
        <v>0</v>
      </c>
      <c r="T166">
        <f>Paramétrage!D$301*(2/24)/(20/2)</f>
        <v>78.703703703703667</v>
      </c>
    </row>
    <row r="167" spans="1:20" x14ac:dyDescent="0.35">
      <c r="A167" s="470" t="str">
        <f t="shared" si="55"/>
        <v/>
      </c>
      <c r="B167" s="470" t="str">
        <f t="shared" si="56"/>
        <v/>
      </c>
      <c r="C167" s="470" t="str">
        <f t="shared" si="57"/>
        <v/>
      </c>
      <c r="D167" s="470" t="str">
        <f t="shared" si="58"/>
        <v/>
      </c>
      <c r="E167" s="470" t="str">
        <f t="shared" si="59"/>
        <v/>
      </c>
      <c r="F167" s="470" t="str">
        <f t="shared" si="60"/>
        <v/>
      </c>
      <c r="G167" s="199" t="str">
        <f>IF(Paramétrage!DY463&lt;&gt;0,Paramétrage!DW463,"")</f>
        <v/>
      </c>
      <c r="H167" s="2" t="str">
        <f>IF(Paramétrage!DY463&lt;&gt;0,Paramétrage!DX463,"")</f>
        <v/>
      </c>
      <c r="I167" s="2" t="str">
        <f t="shared" si="61"/>
        <v/>
      </c>
      <c r="J167" s="2" t="str">
        <f>IF(Paramétrage!DY463&lt;&gt;0,Paramétrage!DY463,"")</f>
        <v/>
      </c>
      <c r="K167" s="2" t="str">
        <f>IF(Paramétrage!DZ463&lt;&gt;0,Paramétrage!DZ463,"")</f>
        <v/>
      </c>
      <c r="L167" s="2" t="str">
        <f t="shared" si="62"/>
        <v/>
      </c>
      <c r="M167" s="2" t="str">
        <f t="shared" si="63"/>
        <v/>
      </c>
      <c r="N167" s="2" t="str">
        <f t="shared" si="64"/>
        <v/>
      </c>
      <c r="O167" s="2" t="str">
        <f>IF(Paramétrage!DY463&lt;&gt;0,Paramétrage!EA463,"")</f>
        <v/>
      </c>
      <c r="P167" s="9" t="e">
        <f>IF(Paramétrage!#REF!,#REF!-#REF!,0)</f>
        <v>#REF!</v>
      </c>
      <c r="Q167" s="199"/>
      <c r="R167" s="2" t="str">
        <f t="shared" si="65"/>
        <v/>
      </c>
      <c r="S167" s="202">
        <f>MIN(Paramétrage!E525,Paramétrage!E532,Paramétrage!E537,Paramétrage!E540)</f>
        <v>0</v>
      </c>
      <c r="T167">
        <f>Paramétrage!D$301*(2/24)/(20/2)</f>
        <v>78.703703703703667</v>
      </c>
    </row>
    <row r="168" spans="1:20" x14ac:dyDescent="0.35">
      <c r="A168" s="470" t="str">
        <f t="shared" si="55"/>
        <v/>
      </c>
      <c r="B168" s="470" t="str">
        <f t="shared" si="56"/>
        <v/>
      </c>
      <c r="C168" s="470" t="str">
        <f t="shared" si="57"/>
        <v/>
      </c>
      <c r="D168" s="470" t="str">
        <f t="shared" si="58"/>
        <v/>
      </c>
      <c r="E168" s="470" t="str">
        <f t="shared" si="59"/>
        <v/>
      </c>
      <c r="F168" s="470" t="str">
        <f t="shared" si="60"/>
        <v/>
      </c>
      <c r="G168" s="199" t="str">
        <f>IF(Paramétrage!DY464&lt;&gt;0,Paramétrage!DW464,"")</f>
        <v/>
      </c>
      <c r="H168" s="2" t="str">
        <f>IF(Paramétrage!DY464&lt;&gt;0,Paramétrage!DX464,"")</f>
        <v/>
      </c>
      <c r="I168" s="2" t="str">
        <f t="shared" si="61"/>
        <v/>
      </c>
      <c r="J168" s="2" t="str">
        <f>IF(Paramétrage!DY464&lt;&gt;0,Paramétrage!DY464,"")</f>
        <v/>
      </c>
      <c r="K168" s="2" t="str">
        <f>IF(Paramétrage!DZ464&lt;&gt;0,Paramétrage!DZ464,"")</f>
        <v/>
      </c>
      <c r="L168" s="2" t="str">
        <f t="shared" si="62"/>
        <v/>
      </c>
      <c r="M168" s="2" t="str">
        <f t="shared" si="63"/>
        <v/>
      </c>
      <c r="N168" s="2" t="str">
        <f t="shared" si="64"/>
        <v/>
      </c>
      <c r="O168" s="2" t="str">
        <f>IF(Paramétrage!DY464&lt;&gt;0,Paramétrage!EA464,"")</f>
        <v/>
      </c>
      <c r="P168" s="9" t="e">
        <f>IF(Paramétrage!#REF!,#REF!-#REF!,0)</f>
        <v>#REF!</v>
      </c>
      <c r="Q168" s="199"/>
      <c r="R168" s="2" t="str">
        <f t="shared" si="65"/>
        <v/>
      </c>
      <c r="S168" s="202">
        <f>MIN(Paramétrage!E526,Paramétrage!E533,Paramétrage!E538,Paramétrage!E541)</f>
        <v>0</v>
      </c>
      <c r="T168">
        <f>Paramétrage!D$301*(2/24)/(20/2)</f>
        <v>78.703703703703667</v>
      </c>
    </row>
    <row r="169" spans="1:20" x14ac:dyDescent="0.35">
      <c r="A169" s="470" t="str">
        <f t="shared" si="55"/>
        <v/>
      </c>
      <c r="B169" s="470" t="str">
        <f t="shared" si="56"/>
        <v/>
      </c>
      <c r="C169" s="470" t="str">
        <f t="shared" si="57"/>
        <v/>
      </c>
      <c r="D169" s="470" t="str">
        <f t="shared" si="58"/>
        <v/>
      </c>
      <c r="E169" s="470" t="str">
        <f t="shared" si="59"/>
        <v/>
      </c>
      <c r="F169" s="470" t="str">
        <f t="shared" si="60"/>
        <v/>
      </c>
      <c r="G169" s="199" t="str">
        <f>IF(Paramétrage!DY465&lt;&gt;0,Paramétrage!DW465,"")</f>
        <v/>
      </c>
      <c r="H169" s="2" t="str">
        <f>IF(Paramétrage!DY465&lt;&gt;0,Paramétrage!DX465,"")</f>
        <v/>
      </c>
      <c r="I169" s="2" t="str">
        <f t="shared" si="61"/>
        <v/>
      </c>
      <c r="J169" s="2" t="str">
        <f>IF(Paramétrage!DY465&lt;&gt;0,Paramétrage!DY465,"")</f>
        <v/>
      </c>
      <c r="K169" s="2" t="str">
        <f>IF(Paramétrage!DZ465&lt;&gt;0,Paramétrage!DZ465,"")</f>
        <v/>
      </c>
      <c r="L169" s="2" t="str">
        <f t="shared" si="62"/>
        <v/>
      </c>
      <c r="M169" s="2" t="str">
        <f t="shared" si="63"/>
        <v/>
      </c>
      <c r="N169" s="2" t="str">
        <f t="shared" si="64"/>
        <v/>
      </c>
      <c r="O169" s="2" t="str">
        <f>IF(Paramétrage!DY465&lt;&gt;0,Paramétrage!EA465,"")</f>
        <v/>
      </c>
      <c r="P169" s="9" t="e">
        <f>IF(Paramétrage!#REF!,#REF!-#REF!,0)</f>
        <v>#REF!</v>
      </c>
      <c r="Q169" s="199"/>
      <c r="R169" s="2" t="str">
        <f t="shared" si="65"/>
        <v/>
      </c>
      <c r="S169" s="202">
        <f>MIN(Paramétrage!E527,Paramétrage!E534,Paramétrage!E539,Paramétrage!E542)</f>
        <v>0</v>
      </c>
      <c r="T169">
        <f>Paramétrage!D$301*(2/24)/(20/2)</f>
        <v>78.703703703703667</v>
      </c>
    </row>
    <row r="170" spans="1:20" x14ac:dyDescent="0.35">
      <c r="A170" s="470" t="str">
        <f t="shared" si="55"/>
        <v/>
      </c>
      <c r="B170" s="470" t="str">
        <f t="shared" si="56"/>
        <v/>
      </c>
      <c r="C170" s="470" t="str">
        <f t="shared" si="57"/>
        <v/>
      </c>
      <c r="D170" s="470" t="str">
        <f t="shared" si="58"/>
        <v/>
      </c>
      <c r="E170" s="470" t="str">
        <f t="shared" si="59"/>
        <v/>
      </c>
      <c r="F170" s="470" t="str">
        <f t="shared" si="60"/>
        <v/>
      </c>
      <c r="G170" s="199" t="str">
        <f>IF(Paramétrage!DY466&lt;&gt;0,Paramétrage!DW466,"")</f>
        <v/>
      </c>
      <c r="H170" s="2" t="str">
        <f>IF(Paramétrage!DY466&lt;&gt;0,Paramétrage!DX466,"")</f>
        <v/>
      </c>
      <c r="I170" s="2" t="str">
        <f t="shared" si="61"/>
        <v/>
      </c>
      <c r="J170" s="2" t="str">
        <f>IF(Paramétrage!DY466&lt;&gt;0,Paramétrage!DY466,"")</f>
        <v/>
      </c>
      <c r="K170" s="2" t="str">
        <f>IF(Paramétrage!DZ466&lt;&gt;0,Paramétrage!DZ466,"")</f>
        <v/>
      </c>
      <c r="L170" s="2" t="str">
        <f t="shared" si="62"/>
        <v/>
      </c>
      <c r="M170" s="2" t="str">
        <f t="shared" si="63"/>
        <v/>
      </c>
      <c r="N170" s="2" t="str">
        <f t="shared" si="64"/>
        <v/>
      </c>
      <c r="O170" s="2" t="str">
        <f>IF(Paramétrage!DY466&lt;&gt;0,Paramétrage!EA466,"")</f>
        <v/>
      </c>
      <c r="P170" s="9" t="e">
        <f>IF(Paramétrage!#REF!,#REF!-#REF!,0)</f>
        <v>#REF!</v>
      </c>
      <c r="Q170" s="199"/>
      <c r="R170" s="2" t="str">
        <f t="shared" si="65"/>
        <v/>
      </c>
      <c r="S170" s="202">
        <f>MIN(Paramétrage!E528,Paramétrage!E535,Paramétrage!E540,Paramétrage!E543)</f>
        <v>0</v>
      </c>
      <c r="T170">
        <f>Paramétrage!D$301*(2/24)/(20/2)</f>
        <v>78.703703703703667</v>
      </c>
    </row>
    <row r="171" spans="1:20" x14ac:dyDescent="0.35">
      <c r="A171" s="470" t="str">
        <f t="shared" si="55"/>
        <v/>
      </c>
      <c r="B171" s="470" t="str">
        <f t="shared" si="56"/>
        <v/>
      </c>
      <c r="C171" s="470" t="str">
        <f t="shared" si="57"/>
        <v/>
      </c>
      <c r="D171" s="470" t="str">
        <f t="shared" si="58"/>
        <v/>
      </c>
      <c r="E171" s="470" t="str">
        <f t="shared" si="59"/>
        <v/>
      </c>
      <c r="F171" s="470" t="str">
        <f t="shared" si="60"/>
        <v/>
      </c>
      <c r="G171" s="199" t="str">
        <f>IF(Paramétrage!DY467&lt;&gt;0,Paramétrage!DW467,"")</f>
        <v/>
      </c>
      <c r="H171" s="2" t="str">
        <f>IF(Paramétrage!DY467&lt;&gt;0,Paramétrage!DX467,"")</f>
        <v/>
      </c>
      <c r="I171" s="2" t="str">
        <f t="shared" si="61"/>
        <v/>
      </c>
      <c r="J171" s="2" t="str">
        <f>IF(Paramétrage!DY467&lt;&gt;0,Paramétrage!DY467,"")</f>
        <v/>
      </c>
      <c r="K171" s="2" t="str">
        <f>IF(Paramétrage!DZ467&lt;&gt;0,Paramétrage!DZ467,"")</f>
        <v/>
      </c>
      <c r="L171" s="2" t="str">
        <f t="shared" si="62"/>
        <v/>
      </c>
      <c r="M171" s="2" t="str">
        <f t="shared" si="63"/>
        <v/>
      </c>
      <c r="N171" s="2" t="str">
        <f t="shared" si="64"/>
        <v/>
      </c>
      <c r="O171" s="2" t="str">
        <f>IF(Paramétrage!DY467&lt;&gt;0,Paramétrage!EA467,"")</f>
        <v/>
      </c>
      <c r="P171" s="9" t="e">
        <f>IF(Paramétrage!#REF!,#REF!-#REF!,0)</f>
        <v>#REF!</v>
      </c>
      <c r="Q171" s="199"/>
      <c r="R171" s="2" t="str">
        <f t="shared" si="65"/>
        <v/>
      </c>
      <c r="S171" s="202">
        <f>MIN(Paramétrage!E529,Paramétrage!E536,Paramétrage!E541,Paramétrage!E544)</f>
        <v>0</v>
      </c>
      <c r="T171">
        <f>Paramétrage!D$301*(2/24)/(20/2)</f>
        <v>78.703703703703667</v>
      </c>
    </row>
    <row r="172" spans="1:20" x14ac:dyDescent="0.35">
      <c r="A172" s="470" t="str">
        <f t="shared" si="55"/>
        <v/>
      </c>
      <c r="B172" s="470" t="str">
        <f t="shared" si="56"/>
        <v/>
      </c>
      <c r="C172" s="470" t="str">
        <f t="shared" si="57"/>
        <v/>
      </c>
      <c r="D172" s="470" t="str">
        <f t="shared" si="58"/>
        <v/>
      </c>
      <c r="E172" s="470" t="str">
        <f t="shared" si="59"/>
        <v/>
      </c>
      <c r="F172" s="470" t="str">
        <f t="shared" si="60"/>
        <v/>
      </c>
      <c r="G172" s="199" t="str">
        <f>IF(Paramétrage!DY468&lt;&gt;0,Paramétrage!DW468,"")</f>
        <v/>
      </c>
      <c r="H172" s="2" t="str">
        <f>IF(Paramétrage!DY468&lt;&gt;0,Paramétrage!DX468,"")</f>
        <v/>
      </c>
      <c r="I172" s="2" t="str">
        <f t="shared" si="61"/>
        <v/>
      </c>
      <c r="J172" s="2" t="str">
        <f>IF(Paramétrage!DY468&lt;&gt;0,Paramétrage!DY468,"")</f>
        <v/>
      </c>
      <c r="K172" s="2" t="str">
        <f>IF(Paramétrage!DZ468&lt;&gt;0,Paramétrage!DZ468,"")</f>
        <v/>
      </c>
      <c r="L172" s="2" t="str">
        <f t="shared" si="62"/>
        <v/>
      </c>
      <c r="M172" s="2" t="str">
        <f t="shared" si="63"/>
        <v/>
      </c>
      <c r="N172" s="2" t="str">
        <f t="shared" si="64"/>
        <v/>
      </c>
      <c r="O172" s="2" t="str">
        <f>IF(Paramétrage!DY468&lt;&gt;0,Paramétrage!EA468,"")</f>
        <v/>
      </c>
      <c r="P172" s="9" t="e">
        <f>IF(Paramétrage!#REF!,#REF!-#REF!,0)</f>
        <v>#REF!</v>
      </c>
      <c r="Q172" s="199"/>
      <c r="R172" s="2" t="str">
        <f t="shared" si="65"/>
        <v/>
      </c>
      <c r="S172" s="202">
        <f>MIN(Paramétrage!E530,Paramétrage!E537,Paramétrage!E542,Paramétrage!E545)</f>
        <v>0</v>
      </c>
      <c r="T172">
        <f>Paramétrage!D$301*(2/24)/(20/2)</f>
        <v>78.703703703703667</v>
      </c>
    </row>
    <row r="173" spans="1:20" x14ac:dyDescent="0.35">
      <c r="A173" s="470" t="str">
        <f t="shared" si="55"/>
        <v/>
      </c>
      <c r="B173" s="470" t="str">
        <f t="shared" si="56"/>
        <v/>
      </c>
      <c r="C173" s="470" t="str">
        <f t="shared" si="57"/>
        <v/>
      </c>
      <c r="D173" s="470" t="str">
        <f t="shared" si="58"/>
        <v/>
      </c>
      <c r="E173" s="470" t="str">
        <f t="shared" si="59"/>
        <v/>
      </c>
      <c r="F173" s="470" t="str">
        <f t="shared" si="60"/>
        <v/>
      </c>
      <c r="G173" s="199" t="str">
        <f>IF(Paramétrage!DY469&lt;&gt;0,Paramétrage!DW469,"")</f>
        <v/>
      </c>
      <c r="H173" s="2" t="str">
        <f>IF(Paramétrage!DY469&lt;&gt;0,Paramétrage!DX469,"")</f>
        <v/>
      </c>
      <c r="I173" s="2" t="str">
        <f t="shared" si="61"/>
        <v/>
      </c>
      <c r="J173" s="2" t="str">
        <f>IF(Paramétrage!DY469&lt;&gt;0,Paramétrage!DY469,"")</f>
        <v/>
      </c>
      <c r="K173" s="2" t="str">
        <f>IF(Paramétrage!DZ469&lt;&gt;0,Paramétrage!DZ469,"")</f>
        <v/>
      </c>
      <c r="L173" s="2" t="str">
        <f t="shared" si="62"/>
        <v/>
      </c>
      <c r="M173" s="2" t="str">
        <f t="shared" si="63"/>
        <v/>
      </c>
      <c r="N173" s="2" t="str">
        <f t="shared" si="64"/>
        <v/>
      </c>
      <c r="O173" s="2" t="str">
        <f>IF(Paramétrage!DY469&lt;&gt;0,Paramétrage!EA469,"")</f>
        <v/>
      </c>
      <c r="P173" s="9" t="e">
        <f>IF(Paramétrage!#REF!,#REF!-#REF!,0)</f>
        <v>#REF!</v>
      </c>
      <c r="Q173" s="199"/>
      <c r="R173" s="2" t="str">
        <f t="shared" si="65"/>
        <v/>
      </c>
      <c r="S173" s="202">
        <f>MIN(Paramétrage!E531,Paramétrage!E538,Paramétrage!E543,Paramétrage!E546)</f>
        <v>0</v>
      </c>
      <c r="T173">
        <f>Paramétrage!D$301*(2/24)/(20/2)</f>
        <v>78.703703703703667</v>
      </c>
    </row>
    <row r="174" spans="1:20" x14ac:dyDescent="0.35">
      <c r="A174" s="470" t="str">
        <f t="shared" si="55"/>
        <v/>
      </c>
      <c r="B174" s="470" t="str">
        <f t="shared" si="56"/>
        <v/>
      </c>
      <c r="C174" s="470" t="str">
        <f t="shared" si="57"/>
        <v/>
      </c>
      <c r="D174" s="470" t="str">
        <f t="shared" si="58"/>
        <v/>
      </c>
      <c r="E174" s="470" t="str">
        <f t="shared" si="59"/>
        <v/>
      </c>
      <c r="F174" s="470" t="str">
        <f t="shared" si="60"/>
        <v/>
      </c>
      <c r="G174" s="199" t="str">
        <f>IF(Paramétrage!DY470&lt;&gt;0,Paramétrage!DW470,"")</f>
        <v/>
      </c>
      <c r="H174" s="2" t="str">
        <f>IF(Paramétrage!DY470&lt;&gt;0,Paramétrage!DX470,"")</f>
        <v/>
      </c>
      <c r="I174" s="2" t="str">
        <f t="shared" si="61"/>
        <v/>
      </c>
      <c r="J174" s="2" t="str">
        <f>IF(Paramétrage!DY470&lt;&gt;0,Paramétrage!DY470,"")</f>
        <v/>
      </c>
      <c r="K174" s="2" t="str">
        <f>IF(Paramétrage!DZ470&lt;&gt;0,Paramétrage!DZ470,"")</f>
        <v/>
      </c>
      <c r="L174" s="2" t="str">
        <f t="shared" si="62"/>
        <v/>
      </c>
      <c r="M174" s="2" t="str">
        <f t="shared" si="63"/>
        <v/>
      </c>
      <c r="N174" s="2" t="str">
        <f t="shared" si="64"/>
        <v/>
      </c>
      <c r="O174" s="2" t="str">
        <f>IF(Paramétrage!DY470&lt;&gt;0,Paramétrage!EA470,"")</f>
        <v/>
      </c>
      <c r="P174" s="9" t="e">
        <f>IF(Paramétrage!#REF!,#REF!-#REF!,0)</f>
        <v>#REF!</v>
      </c>
      <c r="Q174" s="199"/>
      <c r="R174" s="2" t="str">
        <f t="shared" si="65"/>
        <v/>
      </c>
      <c r="S174" s="202">
        <f>MIN(Paramétrage!E532,Paramétrage!E539,Paramétrage!E544,Paramétrage!E547)</f>
        <v>0</v>
      </c>
      <c r="T174">
        <f>Paramétrage!D$301*(2/24)/(20/2)</f>
        <v>78.703703703703667</v>
      </c>
    </row>
    <row r="175" spans="1:20" x14ac:dyDescent="0.35">
      <c r="A175" s="470" t="str">
        <f t="shared" si="55"/>
        <v/>
      </c>
      <c r="B175" s="470" t="str">
        <f t="shared" si="56"/>
        <v/>
      </c>
      <c r="C175" s="470" t="str">
        <f t="shared" si="57"/>
        <v/>
      </c>
      <c r="D175" s="470" t="str">
        <f t="shared" si="58"/>
        <v/>
      </c>
      <c r="E175" s="470" t="str">
        <f t="shared" si="59"/>
        <v/>
      </c>
      <c r="F175" s="470" t="str">
        <f t="shared" si="60"/>
        <v/>
      </c>
      <c r="G175" s="199" t="str">
        <f>IF(Paramétrage!DY471&lt;&gt;0,Paramétrage!DW471,"")</f>
        <v/>
      </c>
      <c r="H175" s="2" t="str">
        <f>IF(Paramétrage!DY471&lt;&gt;0,Paramétrage!DX471,"")</f>
        <v/>
      </c>
      <c r="I175" s="2" t="str">
        <f t="shared" si="61"/>
        <v/>
      </c>
      <c r="J175" s="2" t="str">
        <f>IF(Paramétrage!DY471&lt;&gt;0,Paramétrage!DY471,"")</f>
        <v/>
      </c>
      <c r="K175" s="2" t="str">
        <f>IF(Paramétrage!DZ471&lt;&gt;0,Paramétrage!DZ471,"")</f>
        <v/>
      </c>
      <c r="L175" s="2" t="str">
        <f t="shared" si="62"/>
        <v/>
      </c>
      <c r="M175" s="2" t="str">
        <f t="shared" si="63"/>
        <v/>
      </c>
      <c r="N175" s="2" t="str">
        <f t="shared" si="64"/>
        <v/>
      </c>
      <c r="O175" s="2" t="str">
        <f>IF(Paramétrage!DY471&lt;&gt;0,Paramétrage!EA471,"")</f>
        <v/>
      </c>
      <c r="P175" s="9" t="e">
        <f>IF(Paramétrage!#REF!,#REF!-#REF!,0)</f>
        <v>#REF!</v>
      </c>
      <c r="Q175" s="199"/>
      <c r="R175" s="2" t="str">
        <f t="shared" si="65"/>
        <v/>
      </c>
      <c r="S175" s="202">
        <f>MIN(Paramétrage!E533,Paramétrage!E540,Paramétrage!E545,Paramétrage!E548)</f>
        <v>0</v>
      </c>
      <c r="T175">
        <f>Paramétrage!D$301*(2/24)/(20/2)</f>
        <v>78.703703703703667</v>
      </c>
    </row>
    <row r="176" spans="1:20" x14ac:dyDescent="0.35">
      <c r="A176" s="470" t="str">
        <f t="shared" si="55"/>
        <v/>
      </c>
      <c r="B176" s="470" t="str">
        <f t="shared" si="56"/>
        <v/>
      </c>
      <c r="C176" s="470" t="str">
        <f t="shared" si="57"/>
        <v/>
      </c>
      <c r="D176" s="470" t="str">
        <f t="shared" si="58"/>
        <v/>
      </c>
      <c r="E176" s="470" t="str">
        <f t="shared" si="59"/>
        <v/>
      </c>
      <c r="F176" s="470" t="str">
        <f t="shared" si="60"/>
        <v/>
      </c>
      <c r="G176" s="199" t="str">
        <f>IF(Paramétrage!DY472&lt;&gt;0,Paramétrage!DW472,"")</f>
        <v/>
      </c>
      <c r="H176" s="2" t="str">
        <f>IF(Paramétrage!DY472&lt;&gt;0,Paramétrage!DX472,"")</f>
        <v/>
      </c>
      <c r="I176" s="2" t="str">
        <f t="shared" si="61"/>
        <v/>
      </c>
      <c r="J176" s="2" t="str">
        <f>IF(Paramétrage!DY472&lt;&gt;0,Paramétrage!DY472,"")</f>
        <v/>
      </c>
      <c r="K176" s="2" t="str">
        <f>IF(Paramétrage!DZ472&lt;&gt;0,Paramétrage!DZ472,"")</f>
        <v/>
      </c>
      <c r="L176" s="2" t="str">
        <f t="shared" si="62"/>
        <v/>
      </c>
      <c r="M176" s="2" t="str">
        <f t="shared" si="63"/>
        <v/>
      </c>
      <c r="N176" s="2" t="str">
        <f t="shared" si="64"/>
        <v/>
      </c>
      <c r="O176" s="2" t="str">
        <f>IF(Paramétrage!DY472&lt;&gt;0,Paramétrage!EA472,"")</f>
        <v/>
      </c>
      <c r="P176" s="9" t="e">
        <f>IF(Paramétrage!#REF!,#REF!-#REF!,0)</f>
        <v>#REF!</v>
      </c>
      <c r="Q176" s="199"/>
      <c r="R176" s="2" t="str">
        <f t="shared" si="65"/>
        <v/>
      </c>
      <c r="S176" s="202">
        <f>MIN(Paramétrage!E534,Paramétrage!E541,Paramétrage!E546,Paramétrage!E549)</f>
        <v>0</v>
      </c>
      <c r="T176">
        <f>Paramétrage!D$301*(2/24)/(20/2)</f>
        <v>78.703703703703667</v>
      </c>
    </row>
    <row r="177" spans="1:24" x14ac:dyDescent="0.35">
      <c r="A177" s="470" t="str">
        <f t="shared" si="55"/>
        <v/>
      </c>
      <c r="B177" s="470" t="str">
        <f t="shared" si="56"/>
        <v/>
      </c>
      <c r="C177" s="470" t="str">
        <f t="shared" si="57"/>
        <v/>
      </c>
      <c r="D177" s="470" t="str">
        <f t="shared" si="58"/>
        <v/>
      </c>
      <c r="E177" s="470" t="str">
        <f t="shared" si="59"/>
        <v/>
      </c>
      <c r="F177" s="470" t="str">
        <f t="shared" si="60"/>
        <v/>
      </c>
      <c r="G177" s="199" t="str">
        <f>IF(Paramétrage!DY473&lt;&gt;0,Paramétrage!DW473,"")</f>
        <v/>
      </c>
      <c r="H177" s="2" t="str">
        <f>IF(Paramétrage!DY473&lt;&gt;0,Paramétrage!DX473,"")</f>
        <v/>
      </c>
      <c r="I177" s="2" t="str">
        <f t="shared" si="61"/>
        <v/>
      </c>
      <c r="J177" s="2" t="str">
        <f>IF(Paramétrage!DY473&lt;&gt;0,Paramétrage!DY473,"")</f>
        <v/>
      </c>
      <c r="K177" s="2" t="str">
        <f>IF(Paramétrage!DZ473&lt;&gt;0,Paramétrage!DZ473,"")</f>
        <v/>
      </c>
      <c r="L177" s="2" t="str">
        <f t="shared" si="62"/>
        <v/>
      </c>
      <c r="M177" s="2" t="str">
        <f t="shared" si="63"/>
        <v/>
      </c>
      <c r="N177" s="2" t="str">
        <f t="shared" si="64"/>
        <v/>
      </c>
      <c r="O177" s="2" t="str">
        <f>IF(Paramétrage!DY473&lt;&gt;0,Paramétrage!EA473,"")</f>
        <v/>
      </c>
      <c r="P177" s="9" t="e">
        <f>IF(Paramétrage!#REF!,#REF!-#REF!,0)</f>
        <v>#REF!</v>
      </c>
      <c r="Q177" s="199"/>
      <c r="R177" s="2" t="str">
        <f t="shared" si="65"/>
        <v/>
      </c>
      <c r="S177" s="202">
        <f>MIN(Paramétrage!E535,Paramétrage!E542,Paramétrage!E547,Paramétrage!E550)</f>
        <v>0</v>
      </c>
      <c r="T177">
        <f>Paramétrage!D$301*(2/24)/(20/2)</f>
        <v>78.703703703703667</v>
      </c>
    </row>
    <row r="178" spans="1:24" x14ac:dyDescent="0.35">
      <c r="A178" s="470" t="str">
        <f t="shared" si="55"/>
        <v/>
      </c>
      <c r="B178" s="470" t="str">
        <f t="shared" si="56"/>
        <v/>
      </c>
      <c r="C178" s="470" t="str">
        <f t="shared" si="57"/>
        <v/>
      </c>
      <c r="D178" s="470" t="str">
        <f t="shared" si="58"/>
        <v/>
      </c>
      <c r="E178" s="470" t="str">
        <f t="shared" si="59"/>
        <v/>
      </c>
      <c r="F178" s="470" t="str">
        <f t="shared" si="60"/>
        <v/>
      </c>
      <c r="G178" s="199" t="str">
        <f>IF(Paramétrage!DY474&lt;&gt;0,Paramétrage!DW474,"")</f>
        <v/>
      </c>
      <c r="H178" s="2" t="str">
        <f>IF(Paramétrage!DY474&lt;&gt;0,Paramétrage!DX474,"")</f>
        <v/>
      </c>
      <c r="I178" s="2" t="str">
        <f t="shared" si="61"/>
        <v/>
      </c>
      <c r="J178" s="2" t="str">
        <f>IF(Paramétrage!DY474&lt;&gt;0,Paramétrage!DY474,"")</f>
        <v/>
      </c>
      <c r="K178" s="2" t="str">
        <f>IF(Paramétrage!DZ474&lt;&gt;0,Paramétrage!DZ474,"")</f>
        <v/>
      </c>
      <c r="L178" s="2" t="str">
        <f t="shared" si="62"/>
        <v/>
      </c>
      <c r="M178" s="2" t="str">
        <f t="shared" si="63"/>
        <v/>
      </c>
      <c r="N178" s="2" t="str">
        <f t="shared" si="64"/>
        <v/>
      </c>
      <c r="O178" s="2" t="str">
        <f>IF(Paramétrage!DY474&lt;&gt;0,Paramétrage!EA474,"")</f>
        <v/>
      </c>
      <c r="P178" s="9" t="e">
        <f>IF(Paramétrage!#REF!,#REF!-#REF!,0)</f>
        <v>#REF!</v>
      </c>
      <c r="Q178" s="199"/>
      <c r="R178" s="2" t="str">
        <f t="shared" si="65"/>
        <v/>
      </c>
      <c r="S178" s="202">
        <f>MIN(Paramétrage!E536,Paramétrage!E543,Paramétrage!E548,Paramétrage!E551)</f>
        <v>0</v>
      </c>
      <c r="T178">
        <f>Paramétrage!D$301*(2/24)/(20/2)</f>
        <v>78.703703703703667</v>
      </c>
    </row>
    <row r="179" spans="1:24" x14ac:dyDescent="0.35">
      <c r="A179" s="470" t="str">
        <f t="shared" si="55"/>
        <v/>
      </c>
      <c r="B179" s="470" t="str">
        <f t="shared" si="56"/>
        <v/>
      </c>
      <c r="C179" s="470" t="str">
        <f t="shared" si="57"/>
        <v/>
      </c>
      <c r="D179" s="470" t="str">
        <f t="shared" si="58"/>
        <v/>
      </c>
      <c r="E179" s="470" t="str">
        <f t="shared" si="59"/>
        <v/>
      </c>
      <c r="F179" s="470" t="str">
        <f t="shared" si="60"/>
        <v/>
      </c>
      <c r="G179" s="199" t="str">
        <f>IF(Paramétrage!DY475&lt;&gt;0,Paramétrage!DW475,"")</f>
        <v/>
      </c>
      <c r="H179" s="2" t="str">
        <f>IF(Paramétrage!DY475&lt;&gt;0,Paramétrage!DX475,"")</f>
        <v/>
      </c>
      <c r="I179" s="2" t="str">
        <f t="shared" si="61"/>
        <v/>
      </c>
      <c r="J179" s="2" t="str">
        <f>IF(Paramétrage!DY475&lt;&gt;0,Paramétrage!DY475,"")</f>
        <v/>
      </c>
      <c r="K179" s="2" t="str">
        <f>IF(Paramétrage!DZ475&lt;&gt;0,Paramétrage!DZ475,"")</f>
        <v/>
      </c>
      <c r="L179" s="2" t="str">
        <f t="shared" si="62"/>
        <v/>
      </c>
      <c r="M179" s="2" t="str">
        <f t="shared" si="63"/>
        <v/>
      </c>
      <c r="N179" s="2" t="str">
        <f t="shared" si="64"/>
        <v/>
      </c>
      <c r="O179" s="2" t="str">
        <f>IF(Paramétrage!DY475&lt;&gt;0,Paramétrage!EA475,"")</f>
        <v/>
      </c>
      <c r="P179" s="9" t="e">
        <f>IF(Paramétrage!#REF!,#REF!-#REF!,0)</f>
        <v>#REF!</v>
      </c>
      <c r="Q179" s="199"/>
      <c r="R179" s="2" t="str">
        <f t="shared" si="65"/>
        <v/>
      </c>
      <c r="S179" s="202">
        <f>MIN(Paramétrage!E537,Paramétrage!E544,Paramétrage!E549,Paramétrage!E552)</f>
        <v>0</v>
      </c>
      <c r="T179">
        <f>Paramétrage!D$301*(2/24)/(20/2)</f>
        <v>78.703703703703667</v>
      </c>
    </row>
    <row r="180" spans="1:24" x14ac:dyDescent="0.35">
      <c r="A180" s="469"/>
      <c r="B180" s="469"/>
      <c r="C180" s="469"/>
      <c r="D180" s="469"/>
      <c r="E180" s="469"/>
      <c r="F180" s="469"/>
      <c r="G180" s="475" t="s">
        <v>731</v>
      </c>
      <c r="H180" s="469"/>
      <c r="I180" s="469"/>
      <c r="J180" s="469"/>
      <c r="K180" s="469"/>
      <c r="L180" s="469"/>
      <c r="M180" s="469"/>
      <c r="N180" s="469"/>
      <c r="O180" s="469"/>
      <c r="P180" s="469" t="e">
        <f>IF(Paramétrage!#REF!,#REF!-#REF!,0)</f>
        <v>#REF!</v>
      </c>
      <c r="Q180" s="469"/>
      <c r="R180" s="469" t="e">
        <f>IF(#REF!&lt;&gt;"",ROUNDUP(MIN(S$3,T$3),0),"")</f>
        <v>#REF!</v>
      </c>
      <c r="S180" s="469"/>
      <c r="T180" s="469"/>
      <c r="U180" s="469"/>
      <c r="V180" s="469"/>
      <c r="W180" s="469"/>
      <c r="X180" s="469"/>
    </row>
    <row r="181" spans="1:24" ht="87" x14ac:dyDescent="0.35">
      <c r="A181" s="23" t="s">
        <v>353</v>
      </c>
      <c r="B181" s="23" t="s">
        <v>365</v>
      </c>
      <c r="C181" s="23" t="s">
        <v>361</v>
      </c>
      <c r="D181" s="23" t="s">
        <v>362</v>
      </c>
      <c r="E181" s="23" t="s">
        <v>363</v>
      </c>
      <c r="F181" s="23" t="s">
        <v>364</v>
      </c>
      <c r="G181" s="106" t="s">
        <v>167</v>
      </c>
      <c r="H181" s="106" t="s">
        <v>24</v>
      </c>
      <c r="I181" s="106" t="s">
        <v>165</v>
      </c>
      <c r="J181" s="106" t="s">
        <v>106</v>
      </c>
      <c r="K181" s="106" t="s">
        <v>166</v>
      </c>
      <c r="L181" s="106" t="s">
        <v>22</v>
      </c>
      <c r="M181" s="106" t="s">
        <v>164</v>
      </c>
      <c r="N181" s="106" t="s">
        <v>108</v>
      </c>
      <c r="O181" s="106" t="s">
        <v>107</v>
      </c>
      <c r="P181" s="9" t="e">
        <f>IF(Paramétrage!#REF!,#REF!-#REF!,0)</f>
        <v>#REF!</v>
      </c>
      <c r="Q181" s="200">
        <f>Paramétrage!D3</f>
        <v>0</v>
      </c>
      <c r="R181" s="201" t="s">
        <v>338</v>
      </c>
      <c r="S181" s="106" t="s">
        <v>347</v>
      </c>
      <c r="T181" s="28" t="s">
        <v>348</v>
      </c>
    </row>
    <row r="182" spans="1:24" x14ac:dyDescent="0.35">
      <c r="A182" s="470" t="str">
        <f>IF(J182&lt;&gt;"",I182,"")</f>
        <v/>
      </c>
      <c r="B182" s="470" t="str">
        <f>IF(J182&lt;&gt;"",1,"")</f>
        <v/>
      </c>
      <c r="C182" s="470" t="str">
        <f>IF(J182&lt;&gt;"",L182,"")</f>
        <v/>
      </c>
      <c r="D182" s="470" t="str">
        <f>IF(J182&lt;&gt;"",L182,"")</f>
        <v/>
      </c>
      <c r="E182" s="470" t="str">
        <f>IF(J182&lt;&gt;"",M182,"")</f>
        <v/>
      </c>
      <c r="F182" s="470" t="str">
        <f>IF(J182&lt;&gt;"",N182,"")</f>
        <v/>
      </c>
      <c r="G182" s="199" t="str">
        <f>IF(Paramétrage!ET448&lt;&gt;0,Paramétrage!ER448,"")</f>
        <v/>
      </c>
      <c r="H182" s="2" t="str">
        <f>IF(Paramétrage!ET448&lt;&gt;0,Paramétrage!ES448,"")</f>
        <v/>
      </c>
      <c r="I182" s="2" t="str">
        <f>IF(J182&lt;&gt;"",DATEDIF($Q$2,G182,"d")*1440+H182*60,"")</f>
        <v/>
      </c>
      <c r="J182" s="2" t="str">
        <f>IF(Paramétrage!ET448&lt;&gt;0,Paramétrage!ET448,"")</f>
        <v/>
      </c>
      <c r="K182" s="2" t="str">
        <f>IF(Paramétrage!EU448&lt;&gt;0,Paramétrage!EU448,"")</f>
        <v/>
      </c>
      <c r="L182" s="2" t="str">
        <f>IF(J182&lt;&gt;"",ROUNDUP(J182/K182,0),"")</f>
        <v/>
      </c>
      <c r="M182" s="2" t="str">
        <f>IF(J182&lt;&gt;"",J182/L182,"")</f>
        <v/>
      </c>
      <c r="N182" s="2" t="str">
        <f>IF(J182&lt;&gt;"",M182/O182,"")</f>
        <v/>
      </c>
      <c r="O182" s="2" t="str">
        <f>IF(Paramétrage!ET448&lt;&gt;0,Paramétrage!EV448,"")</f>
        <v/>
      </c>
      <c r="P182" s="9" t="e">
        <f>IF(Paramétrage!#REF!,#REF!-#REF!,0)</f>
        <v>#REF!</v>
      </c>
      <c r="Q182" s="199"/>
      <c r="R182" s="2" t="str">
        <f>IF(J182&lt;&gt;"",ROUNDUP(MIN(S$3,T$3),0),"")</f>
        <v/>
      </c>
      <c r="S182" s="202" t="e">
        <f>MIN(Paramétrage!E540,Paramétrage!E547,Paramétrage!E552,Paramétrage!#REF!)</f>
        <v>#REF!</v>
      </c>
      <c r="T182">
        <f>Paramétrage!D$301*(2/24)/(20/2)</f>
        <v>78.703703703703667</v>
      </c>
    </row>
    <row r="183" spans="1:24" x14ac:dyDescent="0.35">
      <c r="A183" s="470" t="str">
        <f t="shared" ref="A183:A210" si="66">IF(J183&lt;&gt;"",I183,"")</f>
        <v/>
      </c>
      <c r="B183" s="470" t="str">
        <f t="shared" ref="B183:B210" si="67">IF(J183&lt;&gt;"",1,"")</f>
        <v/>
      </c>
      <c r="C183" s="470" t="str">
        <f t="shared" ref="C183:C210" si="68">IF(J183&lt;&gt;"",L183,"")</f>
        <v/>
      </c>
      <c r="D183" s="470" t="str">
        <f t="shared" ref="D183:D210" si="69">IF(J183&lt;&gt;"",L183,"")</f>
        <v/>
      </c>
      <c r="E183" s="470" t="str">
        <f t="shared" ref="E183:E210" si="70">IF(J183&lt;&gt;"",M183,"")</f>
        <v/>
      </c>
      <c r="F183" s="470" t="str">
        <f t="shared" ref="F183:F210" si="71">IF(J183&lt;&gt;"",N183,"")</f>
        <v/>
      </c>
      <c r="G183" s="199" t="str">
        <f>IF(Paramétrage!ET449&lt;&gt;0,Paramétrage!ER449,"")</f>
        <v/>
      </c>
      <c r="H183" s="2" t="str">
        <f>IF(Paramétrage!ET449&lt;&gt;0,Paramétrage!ES449,"")</f>
        <v/>
      </c>
      <c r="I183" s="2" t="str">
        <f t="shared" ref="I183:I210" si="72">IF(J183&lt;&gt;"",DATEDIF($Q$2,G183,"d")*1440+H183*60,"")</f>
        <v/>
      </c>
      <c r="J183" s="2" t="str">
        <f>IF(Paramétrage!ET449&lt;&gt;0,Paramétrage!ET449,"")</f>
        <v/>
      </c>
      <c r="K183" s="2" t="str">
        <f>IF(Paramétrage!EU449&lt;&gt;0,Paramétrage!EU449,"")</f>
        <v/>
      </c>
      <c r="L183" s="2" t="str">
        <f t="shared" ref="L183:L210" si="73">IF(J183&lt;&gt;"",ROUNDUP(J183/K183,0),"")</f>
        <v/>
      </c>
      <c r="M183" s="2" t="str">
        <f t="shared" ref="M183:M210" si="74">IF(J183&lt;&gt;"",J183/L183,"")</f>
        <v/>
      </c>
      <c r="N183" s="2" t="str">
        <f t="shared" ref="N183:N210" si="75">IF(J183&lt;&gt;"",M183/O183,"")</f>
        <v/>
      </c>
      <c r="O183" s="2" t="str">
        <f>IF(Paramétrage!ET449&lt;&gt;0,Paramétrage!EV449,"")</f>
        <v/>
      </c>
      <c r="P183" s="9" t="e">
        <f>IF(Paramétrage!#REF!,#REF!-#REF!,0)</f>
        <v>#REF!</v>
      </c>
      <c r="Q183" s="199"/>
      <c r="R183" s="2" t="str">
        <f t="shared" ref="R183:R210" si="76">IF(J183&lt;&gt;"",ROUNDUP(MIN(S$3,T$3),0),"")</f>
        <v/>
      </c>
      <c r="S183" s="202" t="e">
        <f>MIN(Paramétrage!E541,Paramétrage!E548,Paramétrage!E553,Paramétrage!#REF!)</f>
        <v>#REF!</v>
      </c>
      <c r="T183">
        <f>Paramétrage!D$301*(2/24)/(20/2)</f>
        <v>78.703703703703667</v>
      </c>
    </row>
    <row r="184" spans="1:24" x14ac:dyDescent="0.35">
      <c r="A184" s="470" t="str">
        <f t="shared" si="66"/>
        <v/>
      </c>
      <c r="B184" s="470" t="str">
        <f t="shared" si="67"/>
        <v/>
      </c>
      <c r="C184" s="470" t="str">
        <f t="shared" si="68"/>
        <v/>
      </c>
      <c r="D184" s="470" t="str">
        <f t="shared" si="69"/>
        <v/>
      </c>
      <c r="E184" s="470" t="str">
        <f t="shared" si="70"/>
        <v/>
      </c>
      <c r="F184" s="470" t="str">
        <f t="shared" si="71"/>
        <v/>
      </c>
      <c r="G184" s="199" t="str">
        <f>IF(Paramétrage!ET450&lt;&gt;0,Paramétrage!ER450,"")</f>
        <v/>
      </c>
      <c r="H184" s="2" t="str">
        <f>IF(Paramétrage!ET450&lt;&gt;0,Paramétrage!ES450,"")</f>
        <v/>
      </c>
      <c r="I184" s="2" t="str">
        <f t="shared" si="72"/>
        <v/>
      </c>
      <c r="J184" s="2" t="str">
        <f>IF(Paramétrage!ET450&lt;&gt;0,Paramétrage!ET450,"")</f>
        <v/>
      </c>
      <c r="K184" s="2" t="str">
        <f>IF(Paramétrage!EU450&lt;&gt;0,Paramétrage!EU450,"")</f>
        <v/>
      </c>
      <c r="L184" s="2" t="str">
        <f t="shared" si="73"/>
        <v/>
      </c>
      <c r="M184" s="2" t="str">
        <f t="shared" si="74"/>
        <v/>
      </c>
      <c r="N184" s="2" t="str">
        <f t="shared" si="75"/>
        <v/>
      </c>
      <c r="O184" s="2" t="str">
        <f>IF(Paramétrage!ET450&lt;&gt;0,Paramétrage!EV450,"")</f>
        <v/>
      </c>
      <c r="P184" s="9" t="e">
        <f>IF(Paramétrage!#REF!,#REF!-#REF!,0)</f>
        <v>#REF!</v>
      </c>
      <c r="Q184" s="199"/>
      <c r="R184" s="2" t="str">
        <f t="shared" si="76"/>
        <v/>
      </c>
      <c r="S184" s="202" t="e">
        <f>MIN(Paramétrage!E542,Paramétrage!E549,Paramétrage!E554,Paramétrage!#REF!)</f>
        <v>#REF!</v>
      </c>
      <c r="T184">
        <f>Paramétrage!D$301*(2/24)/(20/2)</f>
        <v>78.703703703703667</v>
      </c>
    </row>
    <row r="185" spans="1:24" x14ac:dyDescent="0.35">
      <c r="A185" s="470" t="str">
        <f t="shared" si="66"/>
        <v/>
      </c>
      <c r="B185" s="470" t="str">
        <f t="shared" si="67"/>
        <v/>
      </c>
      <c r="C185" s="470" t="str">
        <f t="shared" si="68"/>
        <v/>
      </c>
      <c r="D185" s="470" t="str">
        <f t="shared" si="69"/>
        <v/>
      </c>
      <c r="E185" s="470" t="str">
        <f t="shared" si="70"/>
        <v/>
      </c>
      <c r="F185" s="470" t="str">
        <f t="shared" si="71"/>
        <v/>
      </c>
      <c r="G185" s="199" t="str">
        <f>IF(Paramétrage!ET451&lt;&gt;0,Paramétrage!ER451,"")</f>
        <v/>
      </c>
      <c r="H185" s="2" t="str">
        <f>IF(Paramétrage!ET451&lt;&gt;0,Paramétrage!ES451,"")</f>
        <v/>
      </c>
      <c r="I185" s="2" t="str">
        <f t="shared" si="72"/>
        <v/>
      </c>
      <c r="J185" s="2" t="str">
        <f>IF(Paramétrage!ET451&lt;&gt;0,Paramétrage!ET451,"")</f>
        <v/>
      </c>
      <c r="K185" s="2" t="str">
        <f>IF(Paramétrage!EU451&lt;&gt;0,Paramétrage!EU451,"")</f>
        <v/>
      </c>
      <c r="L185" s="2" t="str">
        <f t="shared" si="73"/>
        <v/>
      </c>
      <c r="M185" s="2" t="str">
        <f t="shared" si="74"/>
        <v/>
      </c>
      <c r="N185" s="2" t="str">
        <f t="shared" si="75"/>
        <v/>
      </c>
      <c r="O185" s="2" t="str">
        <f>IF(Paramétrage!ET451&lt;&gt;0,Paramétrage!EV451,"")</f>
        <v/>
      </c>
      <c r="P185" s="9" t="e">
        <f>IF(Paramétrage!#REF!,#REF!-#REF!,0)</f>
        <v>#REF!</v>
      </c>
      <c r="Q185" s="199"/>
      <c r="R185" s="2" t="str">
        <f t="shared" si="76"/>
        <v/>
      </c>
      <c r="S185" s="202" t="e">
        <f>MIN(Paramétrage!E543,Paramétrage!E550,Paramétrage!#REF!,Paramétrage!#REF!)</f>
        <v>#REF!</v>
      </c>
      <c r="T185">
        <f>Paramétrage!D$301*(2/24)/(20/2)</f>
        <v>78.703703703703667</v>
      </c>
    </row>
    <row r="186" spans="1:24" x14ac:dyDescent="0.35">
      <c r="A186" s="470" t="str">
        <f t="shared" si="66"/>
        <v/>
      </c>
      <c r="B186" s="470" t="str">
        <f t="shared" si="67"/>
        <v/>
      </c>
      <c r="C186" s="470" t="str">
        <f t="shared" si="68"/>
        <v/>
      </c>
      <c r="D186" s="470" t="str">
        <f t="shared" si="69"/>
        <v/>
      </c>
      <c r="E186" s="470" t="str">
        <f t="shared" si="70"/>
        <v/>
      </c>
      <c r="F186" s="470" t="str">
        <f t="shared" si="71"/>
        <v/>
      </c>
      <c r="G186" s="199" t="str">
        <f>IF(Paramétrage!ET452&lt;&gt;0,Paramétrage!ER452,"")</f>
        <v/>
      </c>
      <c r="H186" s="2" t="str">
        <f>IF(Paramétrage!ET452&lt;&gt;0,Paramétrage!ES452,"")</f>
        <v/>
      </c>
      <c r="I186" s="2" t="str">
        <f t="shared" si="72"/>
        <v/>
      </c>
      <c r="J186" s="2" t="str">
        <f>IF(Paramétrage!ET452&lt;&gt;0,Paramétrage!ET452,"")</f>
        <v/>
      </c>
      <c r="K186" s="2" t="str">
        <f>IF(Paramétrage!EU452&lt;&gt;0,Paramétrage!EU452,"")</f>
        <v/>
      </c>
      <c r="L186" s="2" t="str">
        <f t="shared" si="73"/>
        <v/>
      </c>
      <c r="M186" s="2" t="str">
        <f t="shared" si="74"/>
        <v/>
      </c>
      <c r="N186" s="2" t="str">
        <f t="shared" si="75"/>
        <v/>
      </c>
      <c r="O186" s="2" t="str">
        <f>IF(Paramétrage!ET452&lt;&gt;0,Paramétrage!EV452,"")</f>
        <v/>
      </c>
      <c r="P186" s="9" t="e">
        <f>IF(Paramétrage!#REF!,#REF!-#REF!,0)</f>
        <v>#REF!</v>
      </c>
      <c r="Q186" s="199"/>
      <c r="R186" s="2" t="str">
        <f t="shared" si="76"/>
        <v/>
      </c>
      <c r="S186" s="202" t="e">
        <f>MIN(Paramétrage!E544,Paramétrage!E551,Paramétrage!#REF!,Paramétrage!#REF!)</f>
        <v>#REF!</v>
      </c>
      <c r="T186">
        <f>Paramétrage!D$301*(2/24)/(20/2)</f>
        <v>78.703703703703667</v>
      </c>
    </row>
    <row r="187" spans="1:24" x14ac:dyDescent="0.35">
      <c r="A187" s="470" t="str">
        <f t="shared" si="66"/>
        <v/>
      </c>
      <c r="B187" s="470" t="str">
        <f t="shared" si="67"/>
        <v/>
      </c>
      <c r="C187" s="470" t="str">
        <f t="shared" si="68"/>
        <v/>
      </c>
      <c r="D187" s="470" t="str">
        <f t="shared" si="69"/>
        <v/>
      </c>
      <c r="E187" s="470" t="str">
        <f t="shared" si="70"/>
        <v/>
      </c>
      <c r="F187" s="470" t="str">
        <f t="shared" si="71"/>
        <v/>
      </c>
      <c r="G187" s="199" t="str">
        <f>IF(Paramétrage!ET453&lt;&gt;0,Paramétrage!ER453,"")</f>
        <v/>
      </c>
      <c r="H187" s="2" t="str">
        <f>IF(Paramétrage!ET453&lt;&gt;0,Paramétrage!ES453,"")</f>
        <v/>
      </c>
      <c r="I187" s="2" t="str">
        <f t="shared" si="72"/>
        <v/>
      </c>
      <c r="J187" s="2" t="str">
        <f>IF(Paramétrage!ET453&lt;&gt;0,Paramétrage!ET453,"")</f>
        <v/>
      </c>
      <c r="K187" s="2" t="str">
        <f>IF(Paramétrage!EU453&lt;&gt;0,Paramétrage!EU453,"")</f>
        <v/>
      </c>
      <c r="L187" s="2" t="str">
        <f t="shared" si="73"/>
        <v/>
      </c>
      <c r="M187" s="2" t="str">
        <f t="shared" si="74"/>
        <v/>
      </c>
      <c r="N187" s="2" t="str">
        <f t="shared" si="75"/>
        <v/>
      </c>
      <c r="O187" s="2" t="str">
        <f>IF(Paramétrage!ET453&lt;&gt;0,Paramétrage!EV453,"")</f>
        <v/>
      </c>
      <c r="P187" s="9" t="e">
        <f>IF(Paramétrage!#REF!,#REF!-#REF!,0)</f>
        <v>#REF!</v>
      </c>
      <c r="Q187" s="199"/>
      <c r="R187" s="2" t="str">
        <f t="shared" si="76"/>
        <v/>
      </c>
      <c r="S187" s="202" t="e">
        <f>MIN(Paramétrage!E545,Paramétrage!E552,Paramétrage!#REF!,Paramétrage!#REF!)</f>
        <v>#REF!</v>
      </c>
      <c r="T187">
        <f>Paramétrage!D$301*(2/24)/(20/2)</f>
        <v>78.703703703703667</v>
      </c>
    </row>
    <row r="188" spans="1:24" x14ac:dyDescent="0.35">
      <c r="A188" s="470" t="str">
        <f t="shared" si="66"/>
        <v/>
      </c>
      <c r="B188" s="470" t="str">
        <f t="shared" si="67"/>
        <v/>
      </c>
      <c r="C188" s="470" t="str">
        <f t="shared" si="68"/>
        <v/>
      </c>
      <c r="D188" s="470" t="str">
        <f t="shared" si="69"/>
        <v/>
      </c>
      <c r="E188" s="470" t="str">
        <f t="shared" si="70"/>
        <v/>
      </c>
      <c r="F188" s="470" t="str">
        <f t="shared" si="71"/>
        <v/>
      </c>
      <c r="G188" s="199" t="str">
        <f>IF(Paramétrage!ET454&lt;&gt;0,Paramétrage!ER454,"")</f>
        <v/>
      </c>
      <c r="H188" s="2" t="str">
        <f>IF(Paramétrage!ET454&lt;&gt;0,Paramétrage!ES454,"")</f>
        <v/>
      </c>
      <c r="I188" s="2" t="str">
        <f t="shared" si="72"/>
        <v/>
      </c>
      <c r="J188" s="2" t="str">
        <f>IF(Paramétrage!ET454&lt;&gt;0,Paramétrage!ET454,"")</f>
        <v/>
      </c>
      <c r="K188" s="2" t="str">
        <f>IF(Paramétrage!EU454&lt;&gt;0,Paramétrage!EU454,"")</f>
        <v/>
      </c>
      <c r="L188" s="2" t="str">
        <f t="shared" si="73"/>
        <v/>
      </c>
      <c r="M188" s="2" t="str">
        <f t="shared" si="74"/>
        <v/>
      </c>
      <c r="N188" s="2" t="str">
        <f t="shared" si="75"/>
        <v/>
      </c>
      <c r="O188" s="2" t="str">
        <f>IF(Paramétrage!ET454&lt;&gt;0,Paramétrage!EV454,"")</f>
        <v/>
      </c>
      <c r="P188" s="9" t="e">
        <f>IF(Paramétrage!#REF!,#REF!-#REF!,0)</f>
        <v>#REF!</v>
      </c>
      <c r="Q188" s="199"/>
      <c r="R188" s="2" t="str">
        <f t="shared" si="76"/>
        <v/>
      </c>
      <c r="S188" s="202" t="e">
        <f>MIN(Paramétrage!E546,Paramétrage!E553,Paramétrage!#REF!,Paramétrage!#REF!)</f>
        <v>#REF!</v>
      </c>
      <c r="T188">
        <f>Paramétrage!D$301*(2/24)/(20/2)</f>
        <v>78.703703703703667</v>
      </c>
    </row>
    <row r="189" spans="1:24" x14ac:dyDescent="0.35">
      <c r="A189" s="470" t="str">
        <f t="shared" si="66"/>
        <v/>
      </c>
      <c r="B189" s="470" t="str">
        <f t="shared" si="67"/>
        <v/>
      </c>
      <c r="C189" s="470" t="str">
        <f t="shared" si="68"/>
        <v/>
      </c>
      <c r="D189" s="470" t="str">
        <f t="shared" si="69"/>
        <v/>
      </c>
      <c r="E189" s="470" t="str">
        <f t="shared" si="70"/>
        <v/>
      </c>
      <c r="F189" s="470" t="str">
        <f t="shared" si="71"/>
        <v/>
      </c>
      <c r="G189" s="199" t="str">
        <f>IF(Paramétrage!ET455&lt;&gt;0,Paramétrage!ER455,"")</f>
        <v/>
      </c>
      <c r="H189" s="2" t="str">
        <f>IF(Paramétrage!ET455&lt;&gt;0,Paramétrage!ES455,"")</f>
        <v/>
      </c>
      <c r="I189" s="2" t="str">
        <f t="shared" si="72"/>
        <v/>
      </c>
      <c r="J189" s="2" t="str">
        <f>IF(Paramétrage!ET455&lt;&gt;0,Paramétrage!ET455,"")</f>
        <v/>
      </c>
      <c r="K189" s="2" t="str">
        <f>IF(Paramétrage!EU455&lt;&gt;0,Paramétrage!EU455,"")</f>
        <v/>
      </c>
      <c r="L189" s="2" t="str">
        <f t="shared" si="73"/>
        <v/>
      </c>
      <c r="M189" s="2" t="str">
        <f t="shared" si="74"/>
        <v/>
      </c>
      <c r="N189" s="2" t="str">
        <f t="shared" si="75"/>
        <v/>
      </c>
      <c r="O189" s="2" t="str">
        <f>IF(Paramétrage!ET455&lt;&gt;0,Paramétrage!EV455,"")</f>
        <v/>
      </c>
      <c r="P189" s="9" t="e">
        <f>IF(Paramétrage!#REF!,#REF!-#REF!,0)</f>
        <v>#REF!</v>
      </c>
      <c r="Q189" s="199"/>
      <c r="R189" s="2" t="str">
        <f t="shared" si="76"/>
        <v/>
      </c>
      <c r="S189" s="202" t="e">
        <f>MIN(Paramétrage!E547,Paramétrage!E554,Paramétrage!#REF!,Paramétrage!#REF!)</f>
        <v>#REF!</v>
      </c>
      <c r="T189">
        <f>Paramétrage!D$301*(2/24)/(20/2)</f>
        <v>78.703703703703667</v>
      </c>
    </row>
    <row r="190" spans="1:24" x14ac:dyDescent="0.35">
      <c r="A190" s="470" t="str">
        <f t="shared" si="66"/>
        <v/>
      </c>
      <c r="B190" s="470" t="str">
        <f t="shared" si="67"/>
        <v/>
      </c>
      <c r="C190" s="470" t="str">
        <f t="shared" si="68"/>
        <v/>
      </c>
      <c r="D190" s="470" t="str">
        <f t="shared" si="69"/>
        <v/>
      </c>
      <c r="E190" s="470" t="str">
        <f t="shared" si="70"/>
        <v/>
      </c>
      <c r="F190" s="470" t="str">
        <f t="shared" si="71"/>
        <v/>
      </c>
      <c r="G190" s="199" t="str">
        <f>IF(Paramétrage!ET456&lt;&gt;0,Paramétrage!ER456,"")</f>
        <v/>
      </c>
      <c r="H190" s="2" t="str">
        <f>IF(Paramétrage!ET456&lt;&gt;0,Paramétrage!ES456,"")</f>
        <v/>
      </c>
      <c r="I190" s="2" t="str">
        <f t="shared" si="72"/>
        <v/>
      </c>
      <c r="J190" s="2" t="str">
        <f>IF(Paramétrage!ET456&lt;&gt;0,Paramétrage!ET456,"")</f>
        <v/>
      </c>
      <c r="K190" s="2" t="str">
        <f>IF(Paramétrage!EU456&lt;&gt;0,Paramétrage!EU456,"")</f>
        <v/>
      </c>
      <c r="L190" s="2" t="str">
        <f t="shared" si="73"/>
        <v/>
      </c>
      <c r="M190" s="2" t="str">
        <f t="shared" si="74"/>
        <v/>
      </c>
      <c r="N190" s="2" t="str">
        <f t="shared" si="75"/>
        <v/>
      </c>
      <c r="O190" s="2" t="str">
        <f>IF(Paramétrage!ET456&lt;&gt;0,Paramétrage!EV456,"")</f>
        <v/>
      </c>
      <c r="P190" s="9" t="e">
        <f>IF(Paramétrage!#REF!,#REF!-#REF!,0)</f>
        <v>#REF!</v>
      </c>
      <c r="Q190" s="199"/>
      <c r="R190" s="2" t="str">
        <f t="shared" si="76"/>
        <v/>
      </c>
      <c r="S190" s="202" t="e">
        <f>MIN(Paramétrage!E548,Paramétrage!#REF!,Paramétrage!#REF!,Paramétrage!#REF!)</f>
        <v>#REF!</v>
      </c>
      <c r="T190">
        <f>Paramétrage!D$301*(2/24)/(20/2)</f>
        <v>78.703703703703667</v>
      </c>
    </row>
    <row r="191" spans="1:24" x14ac:dyDescent="0.35">
      <c r="A191" s="470" t="str">
        <f t="shared" si="66"/>
        <v/>
      </c>
      <c r="B191" s="470" t="str">
        <f t="shared" si="67"/>
        <v/>
      </c>
      <c r="C191" s="470" t="str">
        <f t="shared" si="68"/>
        <v/>
      </c>
      <c r="D191" s="470" t="str">
        <f t="shared" si="69"/>
        <v/>
      </c>
      <c r="E191" s="470" t="str">
        <f t="shared" si="70"/>
        <v/>
      </c>
      <c r="F191" s="470" t="str">
        <f t="shared" si="71"/>
        <v/>
      </c>
      <c r="G191" s="199" t="str">
        <f>IF(Paramétrage!ET457&lt;&gt;0,Paramétrage!ER457,"")</f>
        <v/>
      </c>
      <c r="H191" s="2" t="str">
        <f>IF(Paramétrage!ET457&lt;&gt;0,Paramétrage!ES457,"")</f>
        <v/>
      </c>
      <c r="I191" s="2" t="str">
        <f t="shared" si="72"/>
        <v/>
      </c>
      <c r="J191" s="2" t="str">
        <f>IF(Paramétrage!ET457&lt;&gt;0,Paramétrage!ET457,"")</f>
        <v/>
      </c>
      <c r="K191" s="2" t="str">
        <f>IF(Paramétrage!EU457&lt;&gt;0,Paramétrage!EU457,"")</f>
        <v/>
      </c>
      <c r="L191" s="2" t="str">
        <f t="shared" si="73"/>
        <v/>
      </c>
      <c r="M191" s="2" t="str">
        <f t="shared" si="74"/>
        <v/>
      </c>
      <c r="N191" s="2" t="str">
        <f t="shared" si="75"/>
        <v/>
      </c>
      <c r="O191" s="2" t="str">
        <f>IF(Paramétrage!ET457&lt;&gt;0,Paramétrage!EV457,"")</f>
        <v/>
      </c>
      <c r="P191" s="9" t="e">
        <f>IF(Paramétrage!#REF!,#REF!-#REF!,0)</f>
        <v>#REF!</v>
      </c>
      <c r="Q191" s="199"/>
      <c r="R191" s="2" t="str">
        <f t="shared" si="76"/>
        <v/>
      </c>
      <c r="S191" s="202" t="e">
        <f>MIN(Paramétrage!E549,Paramétrage!#REF!,Paramétrage!#REF!,Paramétrage!#REF!)</f>
        <v>#REF!</v>
      </c>
      <c r="T191">
        <f>Paramétrage!D$301*(2/24)/(20/2)</f>
        <v>78.703703703703667</v>
      </c>
    </row>
    <row r="192" spans="1:24" x14ac:dyDescent="0.35">
      <c r="A192" s="470" t="str">
        <f t="shared" si="66"/>
        <v/>
      </c>
      <c r="B192" s="470" t="str">
        <f t="shared" si="67"/>
        <v/>
      </c>
      <c r="C192" s="470" t="str">
        <f t="shared" si="68"/>
        <v/>
      </c>
      <c r="D192" s="470" t="str">
        <f t="shared" si="69"/>
        <v/>
      </c>
      <c r="E192" s="470" t="str">
        <f t="shared" si="70"/>
        <v/>
      </c>
      <c r="F192" s="470" t="str">
        <f t="shared" si="71"/>
        <v/>
      </c>
      <c r="G192" s="199" t="str">
        <f>IF(Paramétrage!ET458&lt;&gt;0,Paramétrage!ER458,"")</f>
        <v/>
      </c>
      <c r="H192" s="2" t="str">
        <f>IF(Paramétrage!ET458&lt;&gt;0,Paramétrage!ES458,"")</f>
        <v/>
      </c>
      <c r="I192" s="2" t="str">
        <f t="shared" si="72"/>
        <v/>
      </c>
      <c r="J192" s="2" t="str">
        <f>IF(Paramétrage!ET458&lt;&gt;0,Paramétrage!ET458,"")</f>
        <v/>
      </c>
      <c r="K192" s="2" t="str">
        <f>IF(Paramétrage!EU458&lt;&gt;0,Paramétrage!EU458,"")</f>
        <v/>
      </c>
      <c r="L192" s="2" t="str">
        <f t="shared" si="73"/>
        <v/>
      </c>
      <c r="M192" s="2" t="str">
        <f t="shared" si="74"/>
        <v/>
      </c>
      <c r="N192" s="2" t="str">
        <f t="shared" si="75"/>
        <v/>
      </c>
      <c r="O192" s="2" t="str">
        <f>IF(Paramétrage!ET458&lt;&gt;0,Paramétrage!EV458,"")</f>
        <v/>
      </c>
      <c r="P192" s="9" t="e">
        <f>IF(Paramétrage!#REF!,#REF!-#REF!,0)</f>
        <v>#REF!</v>
      </c>
      <c r="Q192" s="199"/>
      <c r="R192" s="2" t="str">
        <f t="shared" si="76"/>
        <v/>
      </c>
      <c r="S192" s="202" t="e">
        <f>MIN(Paramétrage!E550,Paramétrage!#REF!,Paramétrage!#REF!,Paramétrage!#REF!)</f>
        <v>#REF!</v>
      </c>
      <c r="T192">
        <f>Paramétrage!D$301*(2/24)/(20/2)</f>
        <v>78.703703703703667</v>
      </c>
    </row>
    <row r="193" spans="1:20" x14ac:dyDescent="0.35">
      <c r="A193" s="470" t="str">
        <f t="shared" si="66"/>
        <v/>
      </c>
      <c r="B193" s="470" t="str">
        <f t="shared" si="67"/>
        <v/>
      </c>
      <c r="C193" s="470" t="str">
        <f t="shared" si="68"/>
        <v/>
      </c>
      <c r="D193" s="470" t="str">
        <f t="shared" si="69"/>
        <v/>
      </c>
      <c r="E193" s="470" t="str">
        <f t="shared" si="70"/>
        <v/>
      </c>
      <c r="F193" s="470" t="str">
        <f t="shared" si="71"/>
        <v/>
      </c>
      <c r="G193" s="199" t="str">
        <f>IF(Paramétrage!ET459&lt;&gt;0,Paramétrage!ER459,"")</f>
        <v/>
      </c>
      <c r="H193" s="2" t="str">
        <f>IF(Paramétrage!ET459&lt;&gt;0,Paramétrage!ES459,"")</f>
        <v/>
      </c>
      <c r="I193" s="2" t="str">
        <f t="shared" si="72"/>
        <v/>
      </c>
      <c r="J193" s="2" t="str">
        <f>IF(Paramétrage!ET459&lt;&gt;0,Paramétrage!ET459,"")</f>
        <v/>
      </c>
      <c r="K193" s="2" t="str">
        <f>IF(Paramétrage!EU459&lt;&gt;0,Paramétrage!EU459,"")</f>
        <v/>
      </c>
      <c r="L193" s="2" t="str">
        <f t="shared" si="73"/>
        <v/>
      </c>
      <c r="M193" s="2" t="str">
        <f t="shared" si="74"/>
        <v/>
      </c>
      <c r="N193" s="2" t="str">
        <f t="shared" si="75"/>
        <v/>
      </c>
      <c r="O193" s="2" t="str">
        <f>IF(Paramétrage!ET459&lt;&gt;0,Paramétrage!EV459,"")</f>
        <v/>
      </c>
      <c r="P193" s="9" t="e">
        <f>IF(Paramétrage!#REF!,#REF!-#REF!,0)</f>
        <v>#REF!</v>
      </c>
      <c r="Q193" s="199"/>
      <c r="R193" s="2" t="str">
        <f t="shared" si="76"/>
        <v/>
      </c>
      <c r="S193" s="202" t="e">
        <f>MIN(Paramétrage!E551,Paramétrage!#REF!,Paramétrage!#REF!,Paramétrage!#REF!)</f>
        <v>#REF!</v>
      </c>
      <c r="T193">
        <f>Paramétrage!D$301*(2/24)/(20/2)</f>
        <v>78.703703703703667</v>
      </c>
    </row>
    <row r="194" spans="1:20" x14ac:dyDescent="0.35">
      <c r="A194" s="470" t="str">
        <f t="shared" si="66"/>
        <v/>
      </c>
      <c r="B194" s="470" t="str">
        <f t="shared" si="67"/>
        <v/>
      </c>
      <c r="C194" s="470" t="str">
        <f t="shared" si="68"/>
        <v/>
      </c>
      <c r="D194" s="470" t="str">
        <f t="shared" si="69"/>
        <v/>
      </c>
      <c r="E194" s="470" t="str">
        <f t="shared" si="70"/>
        <v/>
      </c>
      <c r="F194" s="470" t="str">
        <f t="shared" si="71"/>
        <v/>
      </c>
      <c r="G194" s="199" t="str">
        <f>IF(Paramétrage!ET460&lt;&gt;0,Paramétrage!ER460,"")</f>
        <v/>
      </c>
      <c r="H194" s="2" t="str">
        <f>IF(Paramétrage!ET460&lt;&gt;0,Paramétrage!ES460,"")</f>
        <v/>
      </c>
      <c r="I194" s="2" t="str">
        <f t="shared" si="72"/>
        <v/>
      </c>
      <c r="J194" s="2" t="str">
        <f>IF(Paramétrage!ET460&lt;&gt;0,Paramétrage!ET460,"")</f>
        <v/>
      </c>
      <c r="K194" s="2" t="str">
        <f>IF(Paramétrage!EU460&lt;&gt;0,Paramétrage!EU460,"")</f>
        <v/>
      </c>
      <c r="L194" s="2" t="str">
        <f t="shared" si="73"/>
        <v/>
      </c>
      <c r="M194" s="2" t="str">
        <f t="shared" si="74"/>
        <v/>
      </c>
      <c r="N194" s="2" t="str">
        <f t="shared" si="75"/>
        <v/>
      </c>
      <c r="O194" s="2" t="str">
        <f>IF(Paramétrage!ET460&lt;&gt;0,Paramétrage!EV460,"")</f>
        <v/>
      </c>
      <c r="P194" s="9" t="e">
        <f>IF(Paramétrage!#REF!,#REF!-#REF!,0)</f>
        <v>#REF!</v>
      </c>
      <c r="Q194" s="199"/>
      <c r="R194" s="2" t="str">
        <f t="shared" si="76"/>
        <v/>
      </c>
      <c r="S194" s="202" t="e">
        <f>MIN(Paramétrage!E552,Paramétrage!#REF!,Paramétrage!#REF!,Paramétrage!#REF!)</f>
        <v>#REF!</v>
      </c>
      <c r="T194">
        <f>Paramétrage!D$301*(2/24)/(20/2)</f>
        <v>78.703703703703667</v>
      </c>
    </row>
    <row r="195" spans="1:20" x14ac:dyDescent="0.35">
      <c r="A195" s="470" t="str">
        <f t="shared" si="66"/>
        <v/>
      </c>
      <c r="B195" s="470" t="str">
        <f t="shared" si="67"/>
        <v/>
      </c>
      <c r="C195" s="470" t="str">
        <f t="shared" si="68"/>
        <v/>
      </c>
      <c r="D195" s="470" t="str">
        <f t="shared" si="69"/>
        <v/>
      </c>
      <c r="E195" s="470" t="str">
        <f t="shared" si="70"/>
        <v/>
      </c>
      <c r="F195" s="470" t="str">
        <f t="shared" si="71"/>
        <v/>
      </c>
      <c r="G195" s="199" t="str">
        <f>IF(Paramétrage!ET461&lt;&gt;0,Paramétrage!ER461,"")</f>
        <v/>
      </c>
      <c r="H195" s="2" t="str">
        <f>IF(Paramétrage!ET461&lt;&gt;0,Paramétrage!ES461,"")</f>
        <v/>
      </c>
      <c r="I195" s="2" t="str">
        <f t="shared" si="72"/>
        <v/>
      </c>
      <c r="J195" s="2" t="str">
        <f>IF(Paramétrage!ET461&lt;&gt;0,Paramétrage!ET461,"")</f>
        <v/>
      </c>
      <c r="K195" s="2" t="str">
        <f>IF(Paramétrage!EU461&lt;&gt;0,Paramétrage!EU461,"")</f>
        <v/>
      </c>
      <c r="L195" s="2" t="str">
        <f t="shared" si="73"/>
        <v/>
      </c>
      <c r="M195" s="2" t="str">
        <f t="shared" si="74"/>
        <v/>
      </c>
      <c r="N195" s="2" t="str">
        <f t="shared" si="75"/>
        <v/>
      </c>
      <c r="O195" s="2" t="str">
        <f>IF(Paramétrage!ET461&lt;&gt;0,Paramétrage!EV461,"")</f>
        <v/>
      </c>
      <c r="P195" s="9" t="e">
        <f>IF(Paramétrage!#REF!,#REF!-#REF!,0)</f>
        <v>#REF!</v>
      </c>
      <c r="Q195" s="199"/>
      <c r="R195" s="2" t="str">
        <f t="shared" si="76"/>
        <v/>
      </c>
      <c r="S195" s="202" t="e">
        <f>MIN(Paramétrage!E553,Paramétrage!#REF!,Paramétrage!#REF!,Paramétrage!#REF!)</f>
        <v>#REF!</v>
      </c>
      <c r="T195">
        <f>Paramétrage!D$301*(2/24)/(20/2)</f>
        <v>78.703703703703667</v>
      </c>
    </row>
    <row r="196" spans="1:20" x14ac:dyDescent="0.35">
      <c r="A196" s="470" t="str">
        <f t="shared" si="66"/>
        <v/>
      </c>
      <c r="B196" s="470" t="str">
        <f t="shared" si="67"/>
        <v/>
      </c>
      <c r="C196" s="470" t="str">
        <f t="shared" si="68"/>
        <v/>
      </c>
      <c r="D196" s="470" t="str">
        <f t="shared" si="69"/>
        <v/>
      </c>
      <c r="E196" s="470" t="str">
        <f t="shared" si="70"/>
        <v/>
      </c>
      <c r="F196" s="470" t="str">
        <f t="shared" si="71"/>
        <v/>
      </c>
      <c r="G196" s="199" t="str">
        <f>IF(Paramétrage!ET462&lt;&gt;0,Paramétrage!ER462,"")</f>
        <v/>
      </c>
      <c r="H196" s="2" t="str">
        <f>IF(Paramétrage!ET462&lt;&gt;0,Paramétrage!ES462,"")</f>
        <v/>
      </c>
      <c r="I196" s="2" t="str">
        <f t="shared" si="72"/>
        <v/>
      </c>
      <c r="J196" s="2" t="str">
        <f>IF(Paramétrage!ET462&lt;&gt;0,Paramétrage!ET462,"")</f>
        <v/>
      </c>
      <c r="K196" s="2" t="str">
        <f>IF(Paramétrage!EU462&lt;&gt;0,Paramétrage!EU462,"")</f>
        <v/>
      </c>
      <c r="L196" s="2" t="str">
        <f t="shared" si="73"/>
        <v/>
      </c>
      <c r="M196" s="2" t="str">
        <f t="shared" si="74"/>
        <v/>
      </c>
      <c r="N196" s="2" t="str">
        <f t="shared" si="75"/>
        <v/>
      </c>
      <c r="O196" s="2" t="str">
        <f>IF(Paramétrage!ET462&lt;&gt;0,Paramétrage!EV462,"")</f>
        <v/>
      </c>
      <c r="P196" s="9" t="e">
        <f>IF(Paramétrage!#REF!,#REF!-#REF!,0)</f>
        <v>#REF!</v>
      </c>
      <c r="Q196" s="199"/>
      <c r="R196" s="2" t="str">
        <f t="shared" si="76"/>
        <v/>
      </c>
      <c r="S196" s="202" t="e">
        <f>MIN(Paramétrage!E554,Paramétrage!#REF!,Paramétrage!#REF!,Paramétrage!#REF!)</f>
        <v>#REF!</v>
      </c>
      <c r="T196">
        <f>Paramétrage!D$301*(2/24)/(20/2)</f>
        <v>78.703703703703667</v>
      </c>
    </row>
    <row r="197" spans="1:20" x14ac:dyDescent="0.35">
      <c r="A197" s="470" t="str">
        <f t="shared" si="66"/>
        <v/>
      </c>
      <c r="B197" s="470" t="str">
        <f t="shared" si="67"/>
        <v/>
      </c>
      <c r="C197" s="470" t="str">
        <f t="shared" si="68"/>
        <v/>
      </c>
      <c r="D197" s="470" t="str">
        <f t="shared" si="69"/>
        <v/>
      </c>
      <c r="E197" s="470" t="str">
        <f t="shared" si="70"/>
        <v/>
      </c>
      <c r="F197" s="470" t="str">
        <f t="shared" si="71"/>
        <v/>
      </c>
      <c r="G197" s="199" t="str">
        <f>IF(Paramétrage!ET463&lt;&gt;0,Paramétrage!ER463,"")</f>
        <v/>
      </c>
      <c r="H197" s="2" t="str">
        <f>IF(Paramétrage!ET463&lt;&gt;0,Paramétrage!ES463,"")</f>
        <v/>
      </c>
      <c r="I197" s="2" t="str">
        <f t="shared" si="72"/>
        <v/>
      </c>
      <c r="J197" s="2" t="str">
        <f>IF(Paramétrage!ET463&lt;&gt;0,Paramétrage!ET463,"")</f>
        <v/>
      </c>
      <c r="K197" s="2" t="str">
        <f>IF(Paramétrage!EU463&lt;&gt;0,Paramétrage!EU463,"")</f>
        <v/>
      </c>
      <c r="L197" s="2" t="str">
        <f t="shared" si="73"/>
        <v/>
      </c>
      <c r="M197" s="2" t="str">
        <f t="shared" si="74"/>
        <v/>
      </c>
      <c r="N197" s="2" t="str">
        <f t="shared" si="75"/>
        <v/>
      </c>
      <c r="O197" s="2" t="str">
        <f>IF(Paramétrage!ET463&lt;&gt;0,Paramétrage!EV463,"")</f>
        <v/>
      </c>
      <c r="P197" s="9" t="e">
        <f>IF(Paramétrage!#REF!,#REF!-#REF!,0)</f>
        <v>#REF!</v>
      </c>
      <c r="Q197" s="199"/>
      <c r="R197" s="2" t="str">
        <f t="shared" si="76"/>
        <v/>
      </c>
      <c r="S197" s="202" t="e">
        <f>MIN(Paramétrage!#REF!,Paramétrage!#REF!,Paramétrage!#REF!,Paramétrage!#REF!)</f>
        <v>#REF!</v>
      </c>
      <c r="T197">
        <f>Paramétrage!D$301*(2/24)/(20/2)</f>
        <v>78.703703703703667</v>
      </c>
    </row>
    <row r="198" spans="1:20" x14ac:dyDescent="0.35">
      <c r="A198" s="470" t="str">
        <f t="shared" si="66"/>
        <v/>
      </c>
      <c r="B198" s="470" t="str">
        <f t="shared" si="67"/>
        <v/>
      </c>
      <c r="C198" s="470" t="str">
        <f t="shared" si="68"/>
        <v/>
      </c>
      <c r="D198" s="470" t="str">
        <f t="shared" si="69"/>
        <v/>
      </c>
      <c r="E198" s="470" t="str">
        <f t="shared" si="70"/>
        <v/>
      </c>
      <c r="F198" s="470" t="str">
        <f t="shared" si="71"/>
        <v/>
      </c>
      <c r="G198" s="199" t="str">
        <f>IF(Paramétrage!ET464&lt;&gt;0,Paramétrage!ER464,"")</f>
        <v/>
      </c>
      <c r="H198" s="2" t="str">
        <f>IF(Paramétrage!ET464&lt;&gt;0,Paramétrage!ES464,"")</f>
        <v/>
      </c>
      <c r="I198" s="2" t="str">
        <f t="shared" si="72"/>
        <v/>
      </c>
      <c r="J198" s="2" t="str">
        <f>IF(Paramétrage!ET464&lt;&gt;0,Paramétrage!ET464,"")</f>
        <v/>
      </c>
      <c r="K198" s="2" t="str">
        <f>IF(Paramétrage!EU464&lt;&gt;0,Paramétrage!EU464,"")</f>
        <v/>
      </c>
      <c r="L198" s="2" t="str">
        <f t="shared" si="73"/>
        <v/>
      </c>
      <c r="M198" s="2" t="str">
        <f t="shared" si="74"/>
        <v/>
      </c>
      <c r="N198" s="2" t="str">
        <f t="shared" si="75"/>
        <v/>
      </c>
      <c r="O198" s="2" t="str">
        <f>IF(Paramétrage!ET464&lt;&gt;0,Paramétrage!EV464,"")</f>
        <v/>
      </c>
      <c r="P198" s="9" t="e">
        <f>IF(Paramétrage!#REF!,#REF!-#REF!,0)</f>
        <v>#REF!</v>
      </c>
      <c r="Q198" s="199"/>
      <c r="R198" s="2" t="str">
        <f t="shared" si="76"/>
        <v/>
      </c>
      <c r="S198" s="202" t="e">
        <f>MIN(Paramétrage!#REF!,Paramétrage!#REF!,Paramétrage!#REF!,Paramétrage!#REF!)</f>
        <v>#REF!</v>
      </c>
      <c r="T198">
        <f>Paramétrage!D$301*(2/24)/(20/2)</f>
        <v>78.703703703703667</v>
      </c>
    </row>
    <row r="199" spans="1:20" x14ac:dyDescent="0.35">
      <c r="A199" s="470" t="str">
        <f t="shared" si="66"/>
        <v/>
      </c>
      <c r="B199" s="470" t="str">
        <f t="shared" si="67"/>
        <v/>
      </c>
      <c r="C199" s="470" t="str">
        <f t="shared" si="68"/>
        <v/>
      </c>
      <c r="D199" s="470" t="str">
        <f t="shared" si="69"/>
        <v/>
      </c>
      <c r="E199" s="470" t="str">
        <f t="shared" si="70"/>
        <v/>
      </c>
      <c r="F199" s="470" t="str">
        <f t="shared" si="71"/>
        <v/>
      </c>
      <c r="G199" s="199" t="str">
        <f>IF(Paramétrage!ET465&lt;&gt;0,Paramétrage!ER465,"")</f>
        <v/>
      </c>
      <c r="H199" s="2" t="str">
        <f>IF(Paramétrage!ET465&lt;&gt;0,Paramétrage!ES465,"")</f>
        <v/>
      </c>
      <c r="I199" s="2" t="str">
        <f t="shared" si="72"/>
        <v/>
      </c>
      <c r="J199" s="2" t="str">
        <f>IF(Paramétrage!ET465&lt;&gt;0,Paramétrage!ET465,"")</f>
        <v/>
      </c>
      <c r="K199" s="2" t="str">
        <f>IF(Paramétrage!EU465&lt;&gt;0,Paramétrage!EU465,"")</f>
        <v/>
      </c>
      <c r="L199" s="2" t="str">
        <f t="shared" si="73"/>
        <v/>
      </c>
      <c r="M199" s="2" t="str">
        <f t="shared" si="74"/>
        <v/>
      </c>
      <c r="N199" s="2" t="str">
        <f t="shared" si="75"/>
        <v/>
      </c>
      <c r="O199" s="2" t="str">
        <f>IF(Paramétrage!ET465&lt;&gt;0,Paramétrage!EV465,"")</f>
        <v/>
      </c>
      <c r="P199" s="9" t="e">
        <f>IF(Paramétrage!#REF!,#REF!-#REF!,0)</f>
        <v>#REF!</v>
      </c>
      <c r="Q199" s="199"/>
      <c r="R199" s="2" t="str">
        <f t="shared" si="76"/>
        <v/>
      </c>
      <c r="S199" s="202" t="e">
        <f>MIN(Paramétrage!#REF!,Paramétrage!#REF!,Paramétrage!#REF!,Paramétrage!#REF!)</f>
        <v>#REF!</v>
      </c>
      <c r="T199">
        <f>Paramétrage!D$301*(2/24)/(20/2)</f>
        <v>78.703703703703667</v>
      </c>
    </row>
    <row r="200" spans="1:20" x14ac:dyDescent="0.35">
      <c r="A200" s="470" t="str">
        <f t="shared" si="66"/>
        <v/>
      </c>
      <c r="B200" s="470" t="str">
        <f t="shared" si="67"/>
        <v/>
      </c>
      <c r="C200" s="470" t="str">
        <f t="shared" si="68"/>
        <v/>
      </c>
      <c r="D200" s="470" t="str">
        <f t="shared" si="69"/>
        <v/>
      </c>
      <c r="E200" s="470" t="str">
        <f t="shared" si="70"/>
        <v/>
      </c>
      <c r="F200" s="470" t="str">
        <f t="shared" si="71"/>
        <v/>
      </c>
      <c r="G200" s="199" t="str">
        <f>IF(Paramétrage!ET466&lt;&gt;0,Paramétrage!ER466,"")</f>
        <v/>
      </c>
      <c r="H200" s="2" t="str">
        <f>IF(Paramétrage!ET466&lt;&gt;0,Paramétrage!ES466,"")</f>
        <v/>
      </c>
      <c r="I200" s="2" t="str">
        <f t="shared" si="72"/>
        <v/>
      </c>
      <c r="J200" s="2" t="str">
        <f>IF(Paramétrage!ET466&lt;&gt;0,Paramétrage!ET466,"")</f>
        <v/>
      </c>
      <c r="K200" s="2" t="str">
        <f>IF(Paramétrage!EU466&lt;&gt;0,Paramétrage!EU466,"")</f>
        <v/>
      </c>
      <c r="L200" s="2" t="str">
        <f t="shared" si="73"/>
        <v/>
      </c>
      <c r="M200" s="2" t="str">
        <f t="shared" si="74"/>
        <v/>
      </c>
      <c r="N200" s="2" t="str">
        <f t="shared" si="75"/>
        <v/>
      </c>
      <c r="O200" s="2" t="str">
        <f>IF(Paramétrage!ET466&lt;&gt;0,Paramétrage!EV466,"")</f>
        <v/>
      </c>
      <c r="P200" s="9" t="e">
        <f>IF(Paramétrage!#REF!,#REF!-#REF!,0)</f>
        <v>#REF!</v>
      </c>
      <c r="Q200" s="199"/>
      <c r="R200" s="2" t="str">
        <f t="shared" si="76"/>
        <v/>
      </c>
      <c r="S200" s="202" t="e">
        <f>MIN(Paramétrage!#REF!,Paramétrage!#REF!,Paramétrage!#REF!,Paramétrage!#REF!)</f>
        <v>#REF!</v>
      </c>
      <c r="T200">
        <f>Paramétrage!D$301*(2/24)/(20/2)</f>
        <v>78.703703703703667</v>
      </c>
    </row>
    <row r="201" spans="1:20" x14ac:dyDescent="0.35">
      <c r="A201" s="470" t="str">
        <f t="shared" si="66"/>
        <v/>
      </c>
      <c r="B201" s="470" t="str">
        <f t="shared" si="67"/>
        <v/>
      </c>
      <c r="C201" s="470" t="str">
        <f t="shared" si="68"/>
        <v/>
      </c>
      <c r="D201" s="470" t="str">
        <f t="shared" si="69"/>
        <v/>
      </c>
      <c r="E201" s="470" t="str">
        <f t="shared" si="70"/>
        <v/>
      </c>
      <c r="F201" s="470" t="str">
        <f t="shared" si="71"/>
        <v/>
      </c>
      <c r="G201" s="199" t="str">
        <f>IF(Paramétrage!ET467&lt;&gt;0,Paramétrage!ER467,"")</f>
        <v/>
      </c>
      <c r="H201" s="2" t="str">
        <f>IF(Paramétrage!ET467&lt;&gt;0,Paramétrage!ES467,"")</f>
        <v/>
      </c>
      <c r="I201" s="2" t="str">
        <f t="shared" si="72"/>
        <v/>
      </c>
      <c r="J201" s="2" t="str">
        <f>IF(Paramétrage!ET467&lt;&gt;0,Paramétrage!ET467,"")</f>
        <v/>
      </c>
      <c r="K201" s="2" t="str">
        <f>IF(Paramétrage!EU467&lt;&gt;0,Paramétrage!EU467,"")</f>
        <v/>
      </c>
      <c r="L201" s="2" t="str">
        <f t="shared" si="73"/>
        <v/>
      </c>
      <c r="M201" s="2" t="str">
        <f t="shared" si="74"/>
        <v/>
      </c>
      <c r="N201" s="2" t="str">
        <f t="shared" si="75"/>
        <v/>
      </c>
      <c r="O201" s="2" t="str">
        <f>IF(Paramétrage!ET467&lt;&gt;0,Paramétrage!EV467,"")</f>
        <v/>
      </c>
      <c r="P201" s="9" t="e">
        <f>IF(Paramétrage!#REF!,#REF!-#REF!,0)</f>
        <v>#REF!</v>
      </c>
      <c r="Q201" s="199"/>
      <c r="R201" s="2" t="str">
        <f t="shared" si="76"/>
        <v/>
      </c>
      <c r="S201" s="202" t="e">
        <f>MIN(Paramétrage!#REF!,Paramétrage!#REF!,Paramétrage!#REF!,Paramétrage!#REF!)</f>
        <v>#REF!</v>
      </c>
      <c r="T201">
        <f>Paramétrage!D$301*(2/24)/(20/2)</f>
        <v>78.703703703703667</v>
      </c>
    </row>
    <row r="202" spans="1:20" x14ac:dyDescent="0.35">
      <c r="A202" s="470" t="str">
        <f t="shared" si="66"/>
        <v/>
      </c>
      <c r="B202" s="470" t="str">
        <f t="shared" si="67"/>
        <v/>
      </c>
      <c r="C202" s="470" t="str">
        <f t="shared" si="68"/>
        <v/>
      </c>
      <c r="D202" s="470" t="str">
        <f t="shared" si="69"/>
        <v/>
      </c>
      <c r="E202" s="470" t="str">
        <f t="shared" si="70"/>
        <v/>
      </c>
      <c r="F202" s="470" t="str">
        <f t="shared" si="71"/>
        <v/>
      </c>
      <c r="G202" s="199" t="str">
        <f>IF(Paramétrage!ET468&lt;&gt;0,Paramétrage!ER468,"")</f>
        <v/>
      </c>
      <c r="H202" s="2" t="str">
        <f>IF(Paramétrage!ET468&lt;&gt;0,Paramétrage!ES468,"")</f>
        <v/>
      </c>
      <c r="I202" s="2" t="str">
        <f t="shared" si="72"/>
        <v/>
      </c>
      <c r="J202" s="2" t="str">
        <f>IF(Paramétrage!ET468&lt;&gt;0,Paramétrage!ET468,"")</f>
        <v/>
      </c>
      <c r="K202" s="2" t="str">
        <f>IF(Paramétrage!EU468&lt;&gt;0,Paramétrage!EU468,"")</f>
        <v/>
      </c>
      <c r="L202" s="2" t="str">
        <f t="shared" si="73"/>
        <v/>
      </c>
      <c r="M202" s="2" t="str">
        <f t="shared" si="74"/>
        <v/>
      </c>
      <c r="N202" s="2" t="str">
        <f t="shared" si="75"/>
        <v/>
      </c>
      <c r="O202" s="2" t="str">
        <f>IF(Paramétrage!ET468&lt;&gt;0,Paramétrage!EV468,"")</f>
        <v/>
      </c>
      <c r="P202" s="9" t="e">
        <f>IF(Paramétrage!#REF!,#REF!-#REF!,0)</f>
        <v>#REF!</v>
      </c>
      <c r="Q202" s="199"/>
      <c r="R202" s="2" t="str">
        <f t="shared" si="76"/>
        <v/>
      </c>
      <c r="S202" s="202" t="e">
        <f>MIN(Paramétrage!#REF!,Paramétrage!#REF!,Paramétrage!#REF!,Paramétrage!#REF!)</f>
        <v>#REF!</v>
      </c>
      <c r="T202">
        <f>Paramétrage!D$301*(2/24)/(20/2)</f>
        <v>78.703703703703667</v>
      </c>
    </row>
    <row r="203" spans="1:20" x14ac:dyDescent="0.35">
      <c r="A203" s="470" t="str">
        <f t="shared" si="66"/>
        <v/>
      </c>
      <c r="B203" s="470" t="str">
        <f t="shared" si="67"/>
        <v/>
      </c>
      <c r="C203" s="470" t="str">
        <f t="shared" si="68"/>
        <v/>
      </c>
      <c r="D203" s="470" t="str">
        <f t="shared" si="69"/>
        <v/>
      </c>
      <c r="E203" s="470" t="str">
        <f t="shared" si="70"/>
        <v/>
      </c>
      <c r="F203" s="470" t="str">
        <f t="shared" si="71"/>
        <v/>
      </c>
      <c r="G203" s="199" t="str">
        <f>IF(Paramétrage!ET469&lt;&gt;0,Paramétrage!ER469,"")</f>
        <v/>
      </c>
      <c r="H203" s="2" t="str">
        <f>IF(Paramétrage!ET469&lt;&gt;0,Paramétrage!ES469,"")</f>
        <v/>
      </c>
      <c r="I203" s="2" t="str">
        <f t="shared" si="72"/>
        <v/>
      </c>
      <c r="J203" s="2" t="str">
        <f>IF(Paramétrage!ET469&lt;&gt;0,Paramétrage!ET469,"")</f>
        <v/>
      </c>
      <c r="K203" s="2" t="str">
        <f>IF(Paramétrage!EU469&lt;&gt;0,Paramétrage!EU469,"")</f>
        <v/>
      </c>
      <c r="L203" s="2" t="str">
        <f t="shared" si="73"/>
        <v/>
      </c>
      <c r="M203" s="2" t="str">
        <f t="shared" si="74"/>
        <v/>
      </c>
      <c r="N203" s="2" t="str">
        <f t="shared" si="75"/>
        <v/>
      </c>
      <c r="O203" s="2" t="str">
        <f>IF(Paramétrage!ET469&lt;&gt;0,Paramétrage!EV469,"")</f>
        <v/>
      </c>
      <c r="P203" s="9" t="e">
        <f>IF(Paramétrage!#REF!,#REF!-#REF!,0)</f>
        <v>#REF!</v>
      </c>
      <c r="Q203" s="199"/>
      <c r="R203" s="2" t="str">
        <f t="shared" si="76"/>
        <v/>
      </c>
      <c r="S203" s="202" t="e">
        <f>MIN(Paramétrage!#REF!,Paramétrage!#REF!,Paramétrage!#REF!,Paramétrage!#REF!)</f>
        <v>#REF!</v>
      </c>
      <c r="T203">
        <f>Paramétrage!D$301*(2/24)/(20/2)</f>
        <v>78.703703703703667</v>
      </c>
    </row>
    <row r="204" spans="1:20" x14ac:dyDescent="0.35">
      <c r="A204" s="470" t="str">
        <f t="shared" si="66"/>
        <v/>
      </c>
      <c r="B204" s="470" t="str">
        <f t="shared" si="67"/>
        <v/>
      </c>
      <c r="C204" s="470" t="str">
        <f t="shared" si="68"/>
        <v/>
      </c>
      <c r="D204" s="470" t="str">
        <f t="shared" si="69"/>
        <v/>
      </c>
      <c r="E204" s="470" t="str">
        <f t="shared" si="70"/>
        <v/>
      </c>
      <c r="F204" s="470" t="str">
        <f t="shared" si="71"/>
        <v/>
      </c>
      <c r="G204" s="199" t="str">
        <f>IF(Paramétrage!ET470&lt;&gt;0,Paramétrage!ER470,"")</f>
        <v/>
      </c>
      <c r="H204" s="2" t="str">
        <f>IF(Paramétrage!ET470&lt;&gt;0,Paramétrage!ES470,"")</f>
        <v/>
      </c>
      <c r="I204" s="2" t="str">
        <f t="shared" si="72"/>
        <v/>
      </c>
      <c r="J204" s="2" t="str">
        <f>IF(Paramétrage!ET470&lt;&gt;0,Paramétrage!ET470,"")</f>
        <v/>
      </c>
      <c r="K204" s="2" t="str">
        <f>IF(Paramétrage!EU470&lt;&gt;0,Paramétrage!EU470,"")</f>
        <v/>
      </c>
      <c r="L204" s="2" t="str">
        <f t="shared" si="73"/>
        <v/>
      </c>
      <c r="M204" s="2" t="str">
        <f t="shared" si="74"/>
        <v/>
      </c>
      <c r="N204" s="2" t="str">
        <f t="shared" si="75"/>
        <v/>
      </c>
      <c r="O204" s="2" t="str">
        <f>IF(Paramétrage!ET470&lt;&gt;0,Paramétrage!EV470,"")</f>
        <v/>
      </c>
      <c r="P204" s="9" t="e">
        <f>IF(Paramétrage!#REF!,#REF!-#REF!,0)</f>
        <v>#REF!</v>
      </c>
      <c r="Q204" s="199"/>
      <c r="R204" s="2" t="str">
        <f t="shared" si="76"/>
        <v/>
      </c>
      <c r="S204" s="202" t="e">
        <f>MIN(Paramétrage!#REF!,Paramétrage!#REF!,Paramétrage!#REF!,Paramétrage!#REF!)</f>
        <v>#REF!</v>
      </c>
      <c r="T204">
        <f>Paramétrage!D$301*(2/24)/(20/2)</f>
        <v>78.703703703703667</v>
      </c>
    </row>
    <row r="205" spans="1:20" x14ac:dyDescent="0.35">
      <c r="A205" s="470" t="str">
        <f t="shared" si="66"/>
        <v/>
      </c>
      <c r="B205" s="470" t="str">
        <f t="shared" si="67"/>
        <v/>
      </c>
      <c r="C205" s="470" t="str">
        <f t="shared" si="68"/>
        <v/>
      </c>
      <c r="D205" s="470" t="str">
        <f t="shared" si="69"/>
        <v/>
      </c>
      <c r="E205" s="470" t="str">
        <f t="shared" si="70"/>
        <v/>
      </c>
      <c r="F205" s="470" t="str">
        <f t="shared" si="71"/>
        <v/>
      </c>
      <c r="G205" s="199" t="str">
        <f>IF(Paramétrage!ET471&lt;&gt;0,Paramétrage!ER471,"")</f>
        <v/>
      </c>
      <c r="H205" s="2" t="str">
        <f>IF(Paramétrage!ET471&lt;&gt;0,Paramétrage!ES471,"")</f>
        <v/>
      </c>
      <c r="I205" s="2" t="str">
        <f t="shared" si="72"/>
        <v/>
      </c>
      <c r="J205" s="2" t="str">
        <f>IF(Paramétrage!ET471&lt;&gt;0,Paramétrage!ET471,"")</f>
        <v/>
      </c>
      <c r="K205" s="2" t="str">
        <f>IF(Paramétrage!EU471&lt;&gt;0,Paramétrage!EU471,"")</f>
        <v/>
      </c>
      <c r="L205" s="2" t="str">
        <f t="shared" si="73"/>
        <v/>
      </c>
      <c r="M205" s="2" t="str">
        <f t="shared" si="74"/>
        <v/>
      </c>
      <c r="N205" s="2" t="str">
        <f t="shared" si="75"/>
        <v/>
      </c>
      <c r="O205" s="2" t="str">
        <f>IF(Paramétrage!ET471&lt;&gt;0,Paramétrage!EV471,"")</f>
        <v/>
      </c>
      <c r="P205" s="9" t="e">
        <f>IF(Paramétrage!#REF!,#REF!-#REF!,0)</f>
        <v>#REF!</v>
      </c>
      <c r="Q205" s="199"/>
      <c r="R205" s="2" t="str">
        <f t="shared" si="76"/>
        <v/>
      </c>
      <c r="S205" s="202" t="e">
        <f>MIN(Paramétrage!#REF!,Paramétrage!#REF!,Paramétrage!#REF!,Paramétrage!#REF!)</f>
        <v>#REF!</v>
      </c>
      <c r="T205">
        <f>Paramétrage!D$301*(2/24)/(20/2)</f>
        <v>78.703703703703667</v>
      </c>
    </row>
    <row r="206" spans="1:20" x14ac:dyDescent="0.35">
      <c r="A206" s="470" t="str">
        <f t="shared" si="66"/>
        <v/>
      </c>
      <c r="B206" s="470" t="str">
        <f t="shared" si="67"/>
        <v/>
      </c>
      <c r="C206" s="470" t="str">
        <f t="shared" si="68"/>
        <v/>
      </c>
      <c r="D206" s="470" t="str">
        <f t="shared" si="69"/>
        <v/>
      </c>
      <c r="E206" s="470" t="str">
        <f t="shared" si="70"/>
        <v/>
      </c>
      <c r="F206" s="470" t="str">
        <f t="shared" si="71"/>
        <v/>
      </c>
      <c r="G206" s="199" t="str">
        <f>IF(Paramétrage!ET472&lt;&gt;0,Paramétrage!ER472,"")</f>
        <v/>
      </c>
      <c r="H206" s="2" t="str">
        <f>IF(Paramétrage!ET472&lt;&gt;0,Paramétrage!ES472,"")</f>
        <v/>
      </c>
      <c r="I206" s="2" t="str">
        <f t="shared" si="72"/>
        <v/>
      </c>
      <c r="J206" s="2" t="str">
        <f>IF(Paramétrage!ET472&lt;&gt;0,Paramétrage!ET472,"")</f>
        <v/>
      </c>
      <c r="K206" s="2" t="str">
        <f>IF(Paramétrage!EU472&lt;&gt;0,Paramétrage!EU472,"")</f>
        <v/>
      </c>
      <c r="L206" s="2" t="str">
        <f t="shared" si="73"/>
        <v/>
      </c>
      <c r="M206" s="2" t="str">
        <f t="shared" si="74"/>
        <v/>
      </c>
      <c r="N206" s="2" t="str">
        <f t="shared" si="75"/>
        <v/>
      </c>
      <c r="O206" s="2" t="str">
        <f>IF(Paramétrage!ET472&lt;&gt;0,Paramétrage!EV472,"")</f>
        <v/>
      </c>
      <c r="P206" s="9" t="e">
        <f>IF(Paramétrage!#REF!,#REF!-#REF!,0)</f>
        <v>#REF!</v>
      </c>
      <c r="Q206" s="199"/>
      <c r="R206" s="2" t="str">
        <f t="shared" si="76"/>
        <v/>
      </c>
      <c r="S206" s="202" t="e">
        <f>MIN(Paramétrage!#REF!,Paramétrage!#REF!,Paramétrage!#REF!,Paramétrage!#REF!)</f>
        <v>#REF!</v>
      </c>
      <c r="T206">
        <f>Paramétrage!D$301*(2/24)/(20/2)</f>
        <v>78.703703703703667</v>
      </c>
    </row>
    <row r="207" spans="1:20" x14ac:dyDescent="0.35">
      <c r="A207" s="470" t="str">
        <f t="shared" si="66"/>
        <v/>
      </c>
      <c r="B207" s="470" t="str">
        <f t="shared" si="67"/>
        <v/>
      </c>
      <c r="C207" s="470" t="str">
        <f t="shared" si="68"/>
        <v/>
      </c>
      <c r="D207" s="470" t="str">
        <f t="shared" si="69"/>
        <v/>
      </c>
      <c r="E207" s="470" t="str">
        <f t="shared" si="70"/>
        <v/>
      </c>
      <c r="F207" s="470" t="str">
        <f t="shared" si="71"/>
        <v/>
      </c>
      <c r="G207" s="199" t="str">
        <f>IF(Paramétrage!ET473&lt;&gt;0,Paramétrage!ER473,"")</f>
        <v/>
      </c>
      <c r="H207" s="2" t="str">
        <f>IF(Paramétrage!ET473&lt;&gt;0,Paramétrage!ES473,"")</f>
        <v/>
      </c>
      <c r="I207" s="2" t="str">
        <f t="shared" si="72"/>
        <v/>
      </c>
      <c r="J207" s="2" t="str">
        <f>IF(Paramétrage!ET473&lt;&gt;0,Paramétrage!ET473,"")</f>
        <v/>
      </c>
      <c r="K207" s="2" t="str">
        <f>IF(Paramétrage!EU473&lt;&gt;0,Paramétrage!EU473,"")</f>
        <v/>
      </c>
      <c r="L207" s="2" t="str">
        <f t="shared" si="73"/>
        <v/>
      </c>
      <c r="M207" s="2" t="str">
        <f t="shared" si="74"/>
        <v/>
      </c>
      <c r="N207" s="2" t="str">
        <f t="shared" si="75"/>
        <v/>
      </c>
      <c r="O207" s="2" t="str">
        <f>IF(Paramétrage!ET473&lt;&gt;0,Paramétrage!EV473,"")</f>
        <v/>
      </c>
      <c r="P207" s="9" t="e">
        <f>IF(Paramétrage!#REF!,#REF!-#REF!,0)</f>
        <v>#REF!</v>
      </c>
      <c r="Q207" s="199"/>
      <c r="R207" s="2" t="str">
        <f t="shared" si="76"/>
        <v/>
      </c>
      <c r="S207" s="202" t="e">
        <f>MIN(Paramétrage!#REF!,Paramétrage!#REF!,Paramétrage!#REF!,Paramétrage!#REF!)</f>
        <v>#REF!</v>
      </c>
      <c r="T207">
        <f>Paramétrage!D$301*(2/24)/(20/2)</f>
        <v>78.703703703703667</v>
      </c>
    </row>
    <row r="208" spans="1:20" x14ac:dyDescent="0.35">
      <c r="A208" s="470" t="str">
        <f t="shared" si="66"/>
        <v/>
      </c>
      <c r="B208" s="470" t="str">
        <f t="shared" si="67"/>
        <v/>
      </c>
      <c r="C208" s="470" t="str">
        <f t="shared" si="68"/>
        <v/>
      </c>
      <c r="D208" s="470" t="str">
        <f t="shared" si="69"/>
        <v/>
      </c>
      <c r="E208" s="470" t="str">
        <f t="shared" si="70"/>
        <v/>
      </c>
      <c r="F208" s="470" t="str">
        <f t="shared" si="71"/>
        <v/>
      </c>
      <c r="G208" s="199" t="str">
        <f>IF(Paramétrage!ET474&lt;&gt;0,Paramétrage!ER474,"")</f>
        <v/>
      </c>
      <c r="H208" s="2" t="str">
        <f>IF(Paramétrage!ET474&lt;&gt;0,Paramétrage!ES474,"")</f>
        <v/>
      </c>
      <c r="I208" s="2" t="str">
        <f t="shared" si="72"/>
        <v/>
      </c>
      <c r="J208" s="2" t="str">
        <f>IF(Paramétrage!ET474&lt;&gt;0,Paramétrage!ET474,"")</f>
        <v/>
      </c>
      <c r="K208" s="2" t="str">
        <f>IF(Paramétrage!EU474&lt;&gt;0,Paramétrage!EU474,"")</f>
        <v/>
      </c>
      <c r="L208" s="2" t="str">
        <f t="shared" si="73"/>
        <v/>
      </c>
      <c r="M208" s="2" t="str">
        <f t="shared" si="74"/>
        <v/>
      </c>
      <c r="N208" s="2" t="str">
        <f t="shared" si="75"/>
        <v/>
      </c>
      <c r="O208" s="2" t="str">
        <f>IF(Paramétrage!ET474&lt;&gt;0,Paramétrage!EV474,"")</f>
        <v/>
      </c>
      <c r="P208" s="9" t="e">
        <f>IF(Paramétrage!#REF!,#REF!-#REF!,0)</f>
        <v>#REF!</v>
      </c>
      <c r="Q208" s="199"/>
      <c r="R208" s="2" t="str">
        <f t="shared" si="76"/>
        <v/>
      </c>
      <c r="S208" s="202" t="e">
        <f>MIN(Paramétrage!#REF!,Paramétrage!#REF!,Paramétrage!#REF!,Paramétrage!#REF!)</f>
        <v>#REF!</v>
      </c>
      <c r="T208">
        <f>Paramétrage!D$301*(2/24)/(20/2)</f>
        <v>78.703703703703667</v>
      </c>
    </row>
    <row r="209" spans="1:20" x14ac:dyDescent="0.35">
      <c r="A209" s="470" t="str">
        <f t="shared" si="66"/>
        <v/>
      </c>
      <c r="B209" s="470" t="str">
        <f t="shared" si="67"/>
        <v/>
      </c>
      <c r="C209" s="470" t="str">
        <f t="shared" si="68"/>
        <v/>
      </c>
      <c r="D209" s="470" t="str">
        <f t="shared" si="69"/>
        <v/>
      </c>
      <c r="E209" s="470" t="str">
        <f t="shared" si="70"/>
        <v/>
      </c>
      <c r="F209" s="470" t="str">
        <f t="shared" si="71"/>
        <v/>
      </c>
      <c r="G209" s="199" t="str">
        <f>IF(Paramétrage!ET475&lt;&gt;0,Paramétrage!ER475,"")</f>
        <v/>
      </c>
      <c r="H209" s="2" t="str">
        <f>IF(Paramétrage!ET475&lt;&gt;0,Paramétrage!ES475,"")</f>
        <v/>
      </c>
      <c r="I209" s="2" t="str">
        <f t="shared" si="72"/>
        <v/>
      </c>
      <c r="J209" s="2" t="str">
        <f>IF(Paramétrage!ET475&lt;&gt;0,Paramétrage!ET475,"")</f>
        <v/>
      </c>
      <c r="K209" s="2" t="str">
        <f>IF(Paramétrage!EU475&lt;&gt;0,Paramétrage!EU475,"")</f>
        <v/>
      </c>
      <c r="L209" s="2" t="str">
        <f t="shared" si="73"/>
        <v/>
      </c>
      <c r="M209" s="2" t="str">
        <f t="shared" si="74"/>
        <v/>
      </c>
      <c r="N209" s="2" t="str">
        <f t="shared" si="75"/>
        <v/>
      </c>
      <c r="O209" s="2" t="str">
        <f>IF(Paramétrage!ET475&lt;&gt;0,Paramétrage!EV475,"")</f>
        <v/>
      </c>
      <c r="P209" s="9" t="e">
        <f>IF(Paramétrage!#REF!,#REF!-#REF!,0)</f>
        <v>#REF!</v>
      </c>
      <c r="Q209" s="199"/>
      <c r="R209" s="2" t="str">
        <f t="shared" si="76"/>
        <v/>
      </c>
      <c r="S209" s="202" t="e">
        <f>MIN(Paramétrage!#REF!,Paramétrage!#REF!,Paramétrage!#REF!,Paramétrage!#REF!)</f>
        <v>#REF!</v>
      </c>
      <c r="T209">
        <f>Paramétrage!D$301*(2/24)/(20/2)</f>
        <v>78.703703703703667</v>
      </c>
    </row>
    <row r="210" spans="1:20" x14ac:dyDescent="0.35">
      <c r="A210" s="470" t="str">
        <f t="shared" si="66"/>
        <v/>
      </c>
      <c r="B210" s="470" t="str">
        <f t="shared" si="67"/>
        <v/>
      </c>
      <c r="C210" s="470" t="str">
        <f t="shared" si="68"/>
        <v/>
      </c>
      <c r="D210" s="470" t="str">
        <f t="shared" si="69"/>
        <v/>
      </c>
      <c r="E210" s="470" t="str">
        <f t="shared" si="70"/>
        <v/>
      </c>
      <c r="F210" s="470" t="str">
        <f t="shared" si="71"/>
        <v/>
      </c>
      <c r="G210" s="199" t="str">
        <f>IF(Paramétrage!ET476&lt;&gt;0,Paramétrage!ER476,"")</f>
        <v/>
      </c>
      <c r="H210" s="2" t="str">
        <f>IF(Paramétrage!ET476&lt;&gt;0,Paramétrage!ES476,"")</f>
        <v/>
      </c>
      <c r="I210" s="2" t="str">
        <f t="shared" si="72"/>
        <v/>
      </c>
      <c r="J210" s="2" t="str">
        <f>IF(Paramétrage!ET476&lt;&gt;0,Paramétrage!ET476,"")</f>
        <v/>
      </c>
      <c r="K210" s="2" t="str">
        <f>IF(Paramétrage!EU476&lt;&gt;0,Paramétrage!EU476,"")</f>
        <v/>
      </c>
      <c r="L210" s="2" t="str">
        <f t="shared" si="73"/>
        <v/>
      </c>
      <c r="M210" s="2" t="str">
        <f t="shared" si="74"/>
        <v/>
      </c>
      <c r="N210" s="2" t="str">
        <f t="shared" si="75"/>
        <v/>
      </c>
      <c r="O210" s="2" t="str">
        <f>IF(Paramétrage!ET476&lt;&gt;0,Paramétrage!EV476,"")</f>
        <v/>
      </c>
      <c r="P210" s="9" t="e">
        <f>IF(Paramétrage!#REF!,#REF!-#REF!,0)</f>
        <v>#REF!</v>
      </c>
      <c r="Q210" s="199"/>
      <c r="R210" s="2" t="str">
        <f t="shared" si="76"/>
        <v/>
      </c>
      <c r="S210" s="202" t="e">
        <f>MIN(Paramétrage!#REF!,Paramétrage!#REF!,Paramétrage!#REF!,Paramétrage!#REF!)</f>
        <v>#REF!</v>
      </c>
      <c r="T210">
        <f>Paramétrage!D$301*(2/24)/(20/2)</f>
        <v>78.703703703703667</v>
      </c>
    </row>
  </sheetData>
  <pageMargins left="0.7" right="0.7" top="0.75" bottom="0.75" header="0.3" footer="0.3"/>
  <customProperties>
    <customPr name="LastActive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K96"/>
  <sheetViews>
    <sheetView topLeftCell="A67" workbookViewId="0">
      <selection activeCell="K78" sqref="K78:K82"/>
    </sheetView>
  </sheetViews>
  <sheetFormatPr baseColWidth="10" defaultRowHeight="14.5" x14ac:dyDescent="0.35"/>
  <cols>
    <col min="1" max="1" width="28.7265625" customWidth="1"/>
    <col min="2" max="2" width="14.26953125" customWidth="1"/>
    <col min="3" max="3" width="17.81640625" customWidth="1"/>
    <col min="6" max="6" width="30.1796875" customWidth="1"/>
    <col min="10" max="10" width="36.08984375" customWidth="1"/>
    <col min="11" max="11" width="37.1796875" customWidth="1"/>
  </cols>
  <sheetData>
    <row r="2" spans="1:11" s="214" customFormat="1" ht="72.5" x14ac:dyDescent="0.35">
      <c r="B2" s="212" t="s">
        <v>399</v>
      </c>
      <c r="C2" s="212" t="s">
        <v>398</v>
      </c>
    </row>
    <row r="3" spans="1:11" x14ac:dyDescent="0.35">
      <c r="A3" s="181" t="str">
        <f>Paramétrage!A222</f>
        <v>Ligne sulfurique 1 (A)</v>
      </c>
      <c r="B3" s="205">
        <f>Paramétrage!K222</f>
        <v>0</v>
      </c>
      <c r="C3" s="205">
        <f>Paramétrage!L222</f>
        <v>0</v>
      </c>
      <c r="F3" s="214"/>
      <c r="J3" s="146" t="str">
        <f t="shared" ref="J3:J14" si="0">A3</f>
        <v>Ligne sulfurique 1 (A)</v>
      </c>
      <c r="K3" s="247" t="s">
        <v>183</v>
      </c>
    </row>
    <row r="4" spans="1:11" x14ac:dyDescent="0.35">
      <c r="A4" s="181" t="str">
        <f>Paramétrage!A223</f>
        <v>Ligne sulfurique 2 (B)</v>
      </c>
      <c r="B4" s="205">
        <f>Paramétrage!K223</f>
        <v>0</v>
      </c>
      <c r="C4" s="205">
        <f>Paramétrage!L223</f>
        <v>0</v>
      </c>
      <c r="F4" s="214"/>
      <c r="J4" s="146" t="str">
        <f t="shared" si="0"/>
        <v>Ligne sulfurique 2 (B)</v>
      </c>
      <c r="K4" s="247" t="s">
        <v>184</v>
      </c>
    </row>
    <row r="5" spans="1:11" x14ac:dyDescent="0.35">
      <c r="A5" s="181" t="str">
        <f>Paramétrage!A224</f>
        <v>Ligne sulfurique 3 (E)</v>
      </c>
      <c r="B5" s="205">
        <f>Paramétrage!K224</f>
        <v>0</v>
      </c>
      <c r="C5" s="205">
        <f>Paramétrage!L224</f>
        <v>0</v>
      </c>
      <c r="F5" s="214"/>
      <c r="J5" s="146" t="str">
        <f t="shared" si="0"/>
        <v>Ligne sulfurique 3 (E)</v>
      </c>
      <c r="K5" s="247" t="s">
        <v>185</v>
      </c>
    </row>
    <row r="6" spans="1:11" x14ac:dyDescent="0.35">
      <c r="A6" s="181" t="str">
        <f>Paramétrage!A225</f>
        <v>Ligne sulfurique 4 (X)</v>
      </c>
      <c r="B6" s="205">
        <f>Paramétrage!K225</f>
        <v>0</v>
      </c>
      <c r="C6" s="205">
        <f>Paramétrage!L225</f>
        <v>0</v>
      </c>
      <c r="F6" s="214"/>
      <c r="J6" s="146" t="str">
        <f t="shared" si="0"/>
        <v>Ligne sulfurique 4 (X)</v>
      </c>
      <c r="K6" s="247" t="s">
        <v>186</v>
      </c>
    </row>
    <row r="7" spans="1:11" x14ac:dyDescent="0.35">
      <c r="A7" s="181" t="str">
        <f>Paramétrage!A226</f>
        <v>Ligne sulfurique 5 (Y)</v>
      </c>
      <c r="B7" s="205">
        <f>Paramétrage!K226</f>
        <v>0</v>
      </c>
      <c r="C7" s="205">
        <f>Paramétrage!L226</f>
        <v>0</v>
      </c>
      <c r="F7" s="214"/>
      <c r="J7" s="146" t="str">
        <f t="shared" si="0"/>
        <v>Ligne sulfurique 5 (Y)</v>
      </c>
      <c r="K7" s="247" t="s">
        <v>187</v>
      </c>
    </row>
    <row r="8" spans="1:11" x14ac:dyDescent="0.35">
      <c r="A8" s="181" t="str">
        <f>Paramétrage!A227</f>
        <v>Ligne sulfurique 6 (Z)</v>
      </c>
      <c r="B8" s="205">
        <f>Paramétrage!K227</f>
        <v>0</v>
      </c>
      <c r="C8" s="205">
        <f>Paramétrage!L227</f>
        <v>0</v>
      </c>
      <c r="F8" s="214"/>
      <c r="J8" s="146" t="str">
        <f t="shared" si="0"/>
        <v>Ligne sulfurique 6 (Z)</v>
      </c>
      <c r="K8" s="247" t="s">
        <v>188</v>
      </c>
    </row>
    <row r="9" spans="1:11" x14ac:dyDescent="0.35">
      <c r="A9" s="311" t="str">
        <f>Paramétrage!A251</f>
        <v>Ligne phosphorique 29 1 (AB)</v>
      </c>
      <c r="B9" s="205">
        <f>Paramétrage!K251</f>
        <v>0</v>
      </c>
      <c r="C9" s="205">
        <f>Paramétrage!L251</f>
        <v>0</v>
      </c>
      <c r="F9" s="214"/>
      <c r="J9" s="146" t="str">
        <f t="shared" si="0"/>
        <v>Ligne phosphorique 29 1 (AB)</v>
      </c>
      <c r="K9" s="247" t="s">
        <v>177</v>
      </c>
    </row>
    <row r="10" spans="1:11" x14ac:dyDescent="0.35">
      <c r="A10" s="311" t="str">
        <f>Paramétrage!A252</f>
        <v>Ligne phosphorique 29 2 (CD)</v>
      </c>
      <c r="B10" s="205">
        <f>Paramétrage!K252</f>
        <v>0</v>
      </c>
      <c r="C10" s="205">
        <f>Paramétrage!L252</f>
        <v>0</v>
      </c>
      <c r="F10" s="214"/>
      <c r="J10" s="146" t="str">
        <f t="shared" si="0"/>
        <v>Ligne phosphorique 29 2 (CD)</v>
      </c>
      <c r="K10" s="247" t="s">
        <v>178</v>
      </c>
    </row>
    <row r="11" spans="1:11" x14ac:dyDescent="0.35">
      <c r="A11" s="311" t="str">
        <f>Paramétrage!A253</f>
        <v>Ligne phosphorique 29 3 (XY)</v>
      </c>
      <c r="B11" s="205">
        <f>Paramétrage!K253</f>
        <v>0</v>
      </c>
      <c r="C11" s="205">
        <f>Paramétrage!L253</f>
        <v>0</v>
      </c>
      <c r="F11" s="214"/>
      <c r="J11" s="146" t="str">
        <f t="shared" si="0"/>
        <v>Ligne phosphorique 29 3 (XY)</v>
      </c>
      <c r="K11" s="247" t="s">
        <v>179</v>
      </c>
    </row>
    <row r="12" spans="1:11" x14ac:dyDescent="0.35">
      <c r="A12" s="312" t="str">
        <f>Paramétrage!A254</f>
        <v>Ligne phosphorique 29 4 (Z)</v>
      </c>
      <c r="B12" s="205">
        <f>Paramétrage!K254</f>
        <v>0</v>
      </c>
      <c r="C12" s="205">
        <f>Paramétrage!L254</f>
        <v>0</v>
      </c>
      <c r="F12" s="214"/>
      <c r="J12" s="146" t="str">
        <f t="shared" si="0"/>
        <v>Ligne phosphorique 29 4 (Z)</v>
      </c>
      <c r="K12" s="247" t="s">
        <v>180</v>
      </c>
    </row>
    <row r="13" spans="1:11" x14ac:dyDescent="0.35">
      <c r="A13" s="312" t="str">
        <f>Paramétrage!A255</f>
        <v>Ligne phosphorique 29 5 (U)</v>
      </c>
      <c r="B13" s="205">
        <f>Paramétrage!K255</f>
        <v>0</v>
      </c>
      <c r="C13" s="205">
        <f>Paramétrage!L255</f>
        <v>0</v>
      </c>
      <c r="F13" s="214"/>
      <c r="J13" s="146" t="str">
        <f t="shared" si="0"/>
        <v>Ligne phosphorique 29 5 (U)</v>
      </c>
      <c r="K13" s="247" t="s">
        <v>181</v>
      </c>
    </row>
    <row r="14" spans="1:11" x14ac:dyDescent="0.35">
      <c r="A14" s="312" t="str">
        <f>Paramétrage!A256</f>
        <v>Ligne phosphorique 29 6 (E)</v>
      </c>
      <c r="B14" s="205">
        <f>Paramétrage!K256</f>
        <v>0</v>
      </c>
      <c r="C14" s="205">
        <f>Paramétrage!L256</f>
        <v>0</v>
      </c>
      <c r="F14" s="214"/>
      <c r="J14" s="146" t="str">
        <f t="shared" si="0"/>
        <v>Ligne phosphorique 29 6 (E)</v>
      </c>
      <c r="K14" s="247" t="s">
        <v>182</v>
      </c>
    </row>
    <row r="15" spans="1:11" x14ac:dyDescent="0.35">
      <c r="A15" s="312" t="str">
        <f>Paramétrage!A281</f>
        <v>Ligne phosphorique 54 1</v>
      </c>
      <c r="B15" s="205">
        <f>Paramétrage!H281</f>
        <v>0</v>
      </c>
      <c r="C15" s="205">
        <f>Paramétrage!I281</f>
        <v>0</v>
      </c>
      <c r="F15" s="214"/>
      <c r="J15" s="146" t="str">
        <f t="shared" ref="J15:J47" si="1">A15</f>
        <v>Ligne phosphorique 54 1</v>
      </c>
      <c r="K15" s="247" t="s">
        <v>198</v>
      </c>
    </row>
    <row r="16" spans="1:11" x14ac:dyDescent="0.35">
      <c r="A16" s="312" t="str">
        <f>Paramétrage!A282</f>
        <v>Ligne phosphorique 54 2</v>
      </c>
      <c r="B16" s="205">
        <f>Paramétrage!H282</f>
        <v>0</v>
      </c>
      <c r="C16" s="205">
        <f>Paramétrage!I282</f>
        <v>0</v>
      </c>
      <c r="F16" s="214"/>
      <c r="J16" s="146" t="str">
        <f t="shared" si="1"/>
        <v>Ligne phosphorique 54 2</v>
      </c>
      <c r="K16" s="247" t="s">
        <v>199</v>
      </c>
    </row>
    <row r="17" spans="1:11" x14ac:dyDescent="0.35">
      <c r="A17" s="312" t="str">
        <f>Paramétrage!A283</f>
        <v>Ligne phosphorique 54 3</v>
      </c>
      <c r="B17" s="205">
        <f>Paramétrage!H283</f>
        <v>0</v>
      </c>
      <c r="C17" s="205">
        <f>Paramétrage!I283</f>
        <v>0</v>
      </c>
      <c r="J17" s="146" t="str">
        <f t="shared" si="1"/>
        <v>Ligne phosphorique 54 3</v>
      </c>
      <c r="K17" s="247" t="s">
        <v>200</v>
      </c>
    </row>
    <row r="18" spans="1:11" x14ac:dyDescent="0.35">
      <c r="A18" s="312" t="str">
        <f>Paramétrage!A284</f>
        <v>Ligne phosphorique 54 4</v>
      </c>
      <c r="B18" s="205">
        <f>Paramétrage!H284</f>
        <v>0</v>
      </c>
      <c r="C18" s="205">
        <f>Paramétrage!I284</f>
        <v>0</v>
      </c>
      <c r="J18" s="146" t="str">
        <f t="shared" si="1"/>
        <v>Ligne phosphorique 54 4</v>
      </c>
      <c r="K18" s="247" t="s">
        <v>201</v>
      </c>
    </row>
    <row r="19" spans="1:11" x14ac:dyDescent="0.35">
      <c r="A19" s="312" t="str">
        <f>Paramétrage!A285</f>
        <v>Ligne phosphorique 54 5</v>
      </c>
      <c r="B19" s="205">
        <f>Paramétrage!H285</f>
        <v>0</v>
      </c>
      <c r="C19" s="205">
        <f>Paramétrage!I285</f>
        <v>0</v>
      </c>
      <c r="J19" s="146" t="str">
        <f t="shared" si="1"/>
        <v>Ligne phosphorique 54 5</v>
      </c>
      <c r="K19" s="247" t="s">
        <v>202</v>
      </c>
    </row>
    <row r="20" spans="1:11" x14ac:dyDescent="0.35">
      <c r="A20" s="312" t="str">
        <f>Paramétrage!A286</f>
        <v>Ligne phosphorique 54 6</v>
      </c>
      <c r="B20" s="205">
        <f>Paramétrage!H286</f>
        <v>0</v>
      </c>
      <c r="C20" s="205">
        <f>Paramétrage!I286</f>
        <v>0</v>
      </c>
      <c r="J20" s="146" t="str">
        <f t="shared" si="1"/>
        <v>Ligne phosphorique 54 6</v>
      </c>
      <c r="K20" s="247" t="s">
        <v>203</v>
      </c>
    </row>
    <row r="21" spans="1:11" x14ac:dyDescent="0.35">
      <c r="A21" s="312" t="str">
        <f>Paramétrage!A287</f>
        <v>Ligne phosphorique 54 7</v>
      </c>
      <c r="B21" s="205">
        <f>Paramétrage!H287</f>
        <v>0</v>
      </c>
      <c r="C21" s="205">
        <f>Paramétrage!I287</f>
        <v>0</v>
      </c>
      <c r="J21" s="146" t="str">
        <f t="shared" si="1"/>
        <v>Ligne phosphorique 54 7</v>
      </c>
      <c r="K21" s="247" t="s">
        <v>204</v>
      </c>
    </row>
    <row r="22" spans="1:11" x14ac:dyDescent="0.35">
      <c r="A22" s="312" t="str">
        <f>Paramétrage!A288</f>
        <v>Ligne phosphorique 54 8</v>
      </c>
      <c r="B22" s="205">
        <f>Paramétrage!H288</f>
        <v>0</v>
      </c>
      <c r="C22" s="205">
        <f>Paramétrage!I288</f>
        <v>0</v>
      </c>
      <c r="J22" s="146" t="str">
        <f t="shared" si="1"/>
        <v>Ligne phosphorique 54 8</v>
      </c>
      <c r="K22" s="247" t="s">
        <v>205</v>
      </c>
    </row>
    <row r="23" spans="1:11" x14ac:dyDescent="0.35">
      <c r="A23" s="312" t="str">
        <f>Paramétrage!A289</f>
        <v>Ligne phosphorique 54 9</v>
      </c>
      <c r="B23" s="205">
        <f>Paramétrage!H289</f>
        <v>0</v>
      </c>
      <c r="C23" s="205">
        <f>Paramétrage!I289</f>
        <v>0</v>
      </c>
      <c r="J23" s="146" t="str">
        <f t="shared" si="1"/>
        <v>Ligne phosphorique 54 9</v>
      </c>
      <c r="K23" s="247" t="s">
        <v>206</v>
      </c>
    </row>
    <row r="24" spans="1:11" x14ac:dyDescent="0.35">
      <c r="A24" s="312" t="str">
        <f>Paramétrage!A290</f>
        <v>Ligne phosphorique 54 10</v>
      </c>
      <c r="B24" s="205">
        <f>Paramétrage!H290</f>
        <v>0</v>
      </c>
      <c r="C24" s="205">
        <f>Paramétrage!I290</f>
        <v>0</v>
      </c>
      <c r="J24" s="146" t="str">
        <f t="shared" si="1"/>
        <v>Ligne phosphorique 54 10</v>
      </c>
      <c r="K24" s="247" t="s">
        <v>207</v>
      </c>
    </row>
    <row r="25" spans="1:11" x14ac:dyDescent="0.35">
      <c r="A25" s="312" t="str">
        <f>Paramétrage!A291</f>
        <v>Ligne phosphorique 54 11</v>
      </c>
      <c r="B25" s="205">
        <f>Paramétrage!H291</f>
        <v>0</v>
      </c>
      <c r="C25" s="205">
        <f>Paramétrage!I291</f>
        <v>0</v>
      </c>
      <c r="J25" s="146" t="str">
        <f t="shared" si="1"/>
        <v>Ligne phosphorique 54 11</v>
      </c>
      <c r="K25" s="247" t="s">
        <v>208</v>
      </c>
    </row>
    <row r="26" spans="1:11" x14ac:dyDescent="0.35">
      <c r="A26" s="312" t="str">
        <f>Paramétrage!A292</f>
        <v>Ligne phosphorique 54 12</v>
      </c>
      <c r="B26" s="205">
        <f>Paramétrage!H292</f>
        <v>0</v>
      </c>
      <c r="C26" s="205">
        <f>Paramétrage!I292</f>
        <v>0</v>
      </c>
      <c r="J26" s="146" t="str">
        <f t="shared" si="1"/>
        <v>Ligne phosphorique 54 12</v>
      </c>
      <c r="K26" s="247" t="s">
        <v>209</v>
      </c>
    </row>
    <row r="27" spans="1:11" x14ac:dyDescent="0.35">
      <c r="A27" s="312" t="str">
        <f>Paramétrage!A293</f>
        <v>Ligne phosphorique 54 13</v>
      </c>
      <c r="B27" s="205">
        <f>Paramétrage!H293</f>
        <v>0</v>
      </c>
      <c r="C27" s="205">
        <f>Paramétrage!I293</f>
        <v>0</v>
      </c>
      <c r="J27" s="146" t="str">
        <f t="shared" si="1"/>
        <v>Ligne phosphorique 54 13</v>
      </c>
      <c r="K27" s="247" t="s">
        <v>210</v>
      </c>
    </row>
    <row r="28" spans="1:11" x14ac:dyDescent="0.35">
      <c r="A28" s="312" t="str">
        <f>Paramétrage!A294</f>
        <v>Ligne phosphorique 54 14</v>
      </c>
      <c r="B28" s="205">
        <f>Paramétrage!H294</f>
        <v>0</v>
      </c>
      <c r="C28" s="205">
        <f>Paramétrage!I294</f>
        <v>0</v>
      </c>
      <c r="F28" s="214"/>
      <c r="J28" s="146" t="str">
        <f t="shared" si="1"/>
        <v>Ligne phosphorique 54 14</v>
      </c>
      <c r="K28" s="247" t="s">
        <v>211</v>
      </c>
    </row>
    <row r="29" spans="1:11" x14ac:dyDescent="0.35">
      <c r="A29" s="312" t="str">
        <f>Paramétrage!A295</f>
        <v>Ligne phosphorique 54 15</v>
      </c>
      <c r="B29" s="205">
        <f>Paramétrage!H295</f>
        <v>0</v>
      </c>
      <c r="C29" s="205">
        <f>Paramétrage!I295</f>
        <v>0</v>
      </c>
      <c r="F29" s="214"/>
      <c r="J29" s="146" t="str">
        <f t="shared" si="1"/>
        <v>Ligne phosphorique 54 15</v>
      </c>
      <c r="K29" s="247" t="s">
        <v>212</v>
      </c>
    </row>
    <row r="30" spans="1:11" x14ac:dyDescent="0.35">
      <c r="A30" s="312" t="str">
        <f>Paramétrage!A296</f>
        <v>Ligne phosphorique 54 16</v>
      </c>
      <c r="B30" s="205">
        <f>Paramétrage!H296</f>
        <v>0</v>
      </c>
      <c r="C30" s="205">
        <f>Paramétrage!I296</f>
        <v>0</v>
      </c>
      <c r="F30" s="214"/>
      <c r="J30" s="146" t="str">
        <f t="shared" si="1"/>
        <v>Ligne phosphorique 54 16</v>
      </c>
      <c r="K30" s="247" t="s">
        <v>213</v>
      </c>
    </row>
    <row r="31" spans="1:11" x14ac:dyDescent="0.35">
      <c r="A31" s="312" t="str">
        <f>Paramétrage!A297</f>
        <v>Ligne phosphorique 54 17</v>
      </c>
      <c r="B31" s="205">
        <f>Paramétrage!H297</f>
        <v>0</v>
      </c>
      <c r="C31" s="205">
        <f>Paramétrage!I297</f>
        <v>0</v>
      </c>
      <c r="F31" s="214"/>
      <c r="J31" s="146" t="str">
        <f t="shared" si="1"/>
        <v>Ligne phosphorique 54 17</v>
      </c>
      <c r="K31" s="247" t="s">
        <v>214</v>
      </c>
    </row>
    <row r="32" spans="1:11" x14ac:dyDescent="0.35">
      <c r="A32" s="312" t="str">
        <f>Paramétrage!A298</f>
        <v>Ligne phosphorique 54 18</v>
      </c>
      <c r="B32" s="205">
        <f>Paramétrage!H298</f>
        <v>0</v>
      </c>
      <c r="C32" s="205">
        <f>Paramétrage!I298</f>
        <v>0</v>
      </c>
      <c r="F32" s="214"/>
      <c r="J32" s="146" t="str">
        <f t="shared" si="1"/>
        <v>Ligne phosphorique 54 18</v>
      </c>
      <c r="K32" s="247" t="s">
        <v>215</v>
      </c>
    </row>
    <row r="33" spans="1:11" x14ac:dyDescent="0.35">
      <c r="A33" s="312" t="str">
        <f>Paramétrage!A299</f>
        <v>Ligne phosphorique 54 19</v>
      </c>
      <c r="B33" s="205">
        <f>Paramétrage!H299</f>
        <v>0</v>
      </c>
      <c r="C33" s="205">
        <f>Paramétrage!I299</f>
        <v>0</v>
      </c>
      <c r="F33" s="214"/>
      <c r="J33" s="146" t="str">
        <f t="shared" si="1"/>
        <v>Ligne phosphorique 54 19</v>
      </c>
      <c r="K33" s="247" t="s">
        <v>216</v>
      </c>
    </row>
    <row r="34" spans="1:11" x14ac:dyDescent="0.35">
      <c r="A34" s="312" t="str">
        <f>Paramétrage!A300</f>
        <v>Ligne phosphorique 54 20</v>
      </c>
      <c r="B34" s="205">
        <f>Paramétrage!H300</f>
        <v>0</v>
      </c>
      <c r="C34" s="205">
        <f>Paramétrage!I300</f>
        <v>0</v>
      </c>
      <c r="F34" s="214"/>
      <c r="J34" s="146" t="str">
        <f t="shared" si="1"/>
        <v>Ligne phosphorique 54 20</v>
      </c>
      <c r="K34" s="247" t="s">
        <v>217</v>
      </c>
    </row>
    <row r="35" spans="1:11" x14ac:dyDescent="0.35">
      <c r="A35" s="313" t="str">
        <f>Paramétrage!A105</f>
        <v>Ligne engrais 107 A</v>
      </c>
      <c r="B35" s="205">
        <f>Paramétrage!B105</f>
        <v>0</v>
      </c>
      <c r="C35" s="205">
        <f>Paramétrage!C105</f>
        <v>0</v>
      </c>
      <c r="F35" s="214"/>
      <c r="J35" s="146" t="str">
        <f t="shared" si="1"/>
        <v>Ligne engrais 107 A</v>
      </c>
      <c r="K35" s="247" t="s">
        <v>189</v>
      </c>
    </row>
    <row r="36" spans="1:11" x14ac:dyDescent="0.35">
      <c r="A36" s="313" t="str">
        <f>Paramétrage!A106</f>
        <v>Ligne engrais 107 B</v>
      </c>
      <c r="B36" s="205">
        <f>Paramétrage!B106</f>
        <v>0</v>
      </c>
      <c r="C36" s="205">
        <f>Paramétrage!C106</f>
        <v>0</v>
      </c>
      <c r="F36" s="214"/>
      <c r="J36" s="146" t="str">
        <f t="shared" si="1"/>
        <v>Ligne engrais 107 B</v>
      </c>
      <c r="K36" s="247" t="s">
        <v>190</v>
      </c>
    </row>
    <row r="37" spans="1:11" x14ac:dyDescent="0.35">
      <c r="A37" s="313" t="str">
        <f>Paramétrage!A107</f>
        <v>Ligne engrais 107 C</v>
      </c>
      <c r="B37" s="205">
        <f>Paramétrage!B107</f>
        <v>0</v>
      </c>
      <c r="C37" s="205">
        <f>Paramétrage!C107</f>
        <v>0</v>
      </c>
      <c r="F37" s="214"/>
      <c r="J37" s="146" t="str">
        <f t="shared" si="1"/>
        <v>Ligne engrais 107 C</v>
      </c>
      <c r="K37" s="247" t="s">
        <v>191</v>
      </c>
    </row>
    <row r="38" spans="1:11" x14ac:dyDescent="0.35">
      <c r="A38" s="313" t="str">
        <f>Paramétrage!A108</f>
        <v>Ligne engrais 07 A</v>
      </c>
      <c r="B38" s="205">
        <f>Paramétrage!B108</f>
        <v>0</v>
      </c>
      <c r="C38" s="205">
        <f>Paramétrage!C108</f>
        <v>0</v>
      </c>
      <c r="F38" s="214"/>
      <c r="J38" s="146" t="str">
        <f t="shared" si="1"/>
        <v>Ligne engrais 07 A</v>
      </c>
      <c r="K38" s="247" t="s">
        <v>192</v>
      </c>
    </row>
    <row r="39" spans="1:11" x14ac:dyDescent="0.35">
      <c r="A39" s="313" t="str">
        <f>Paramétrage!A109</f>
        <v>Ligne engrais 07 B</v>
      </c>
      <c r="B39" s="205">
        <f>Paramétrage!B109</f>
        <v>0</v>
      </c>
      <c r="C39" s="205">
        <f>Paramétrage!C109</f>
        <v>0</v>
      </c>
      <c r="F39" s="214"/>
      <c r="J39" s="146" t="str">
        <f t="shared" si="1"/>
        <v>Ligne engrais 07 B</v>
      </c>
      <c r="K39" s="247" t="s">
        <v>193</v>
      </c>
    </row>
    <row r="40" spans="1:11" x14ac:dyDescent="0.35">
      <c r="A40" s="313" t="str">
        <f>Paramétrage!A110</f>
        <v>Ligne engrais 07 C</v>
      </c>
      <c r="B40" s="205">
        <f>Paramétrage!B110</f>
        <v>0</v>
      </c>
      <c r="C40" s="205">
        <f>Paramétrage!C110</f>
        <v>0</v>
      </c>
      <c r="F40" s="214"/>
      <c r="J40" s="146" t="str">
        <f t="shared" si="1"/>
        <v>Ligne engrais 07 C</v>
      </c>
      <c r="K40" s="247" t="s">
        <v>194</v>
      </c>
    </row>
    <row r="41" spans="1:11" x14ac:dyDescent="0.35">
      <c r="A41" s="313" t="str">
        <f>Paramétrage!A111</f>
        <v>Ligne engrais 07 D</v>
      </c>
      <c r="B41" s="205">
        <f>Paramétrage!B111</f>
        <v>0</v>
      </c>
      <c r="C41" s="205">
        <f>Paramétrage!C111</f>
        <v>0</v>
      </c>
      <c r="F41" s="214"/>
      <c r="J41" s="146" t="str">
        <f t="shared" si="1"/>
        <v>Ligne engrais 07 D</v>
      </c>
      <c r="K41" s="247" t="s">
        <v>195</v>
      </c>
    </row>
    <row r="42" spans="1:11" x14ac:dyDescent="0.35">
      <c r="A42" s="463" t="str">
        <f>Paramétrage!A235</f>
        <v>Ligne sulfurique (JFD)</v>
      </c>
      <c r="B42" s="464">
        <f>Paramétrage!K235</f>
        <v>0</v>
      </c>
      <c r="C42" s="464">
        <f>Paramétrage!L235</f>
        <v>0</v>
      </c>
      <c r="F42" s="461"/>
      <c r="J42" s="146" t="str">
        <f t="shared" si="1"/>
        <v>Ligne sulfurique (JFD)</v>
      </c>
      <c r="K42" s="465" t="s">
        <v>545</v>
      </c>
    </row>
    <row r="43" spans="1:11" x14ac:dyDescent="0.35">
      <c r="A43" s="463" t="str">
        <f>Paramétrage!A262</f>
        <v>Ligne phosphorique 29 (JFD)</v>
      </c>
      <c r="B43" s="464">
        <f>Paramétrage!K262</f>
        <v>0</v>
      </c>
      <c r="C43" s="464">
        <f>Paramétrage!L262</f>
        <v>0</v>
      </c>
      <c r="F43" s="461"/>
      <c r="J43" s="146" t="str">
        <f t="shared" si="1"/>
        <v>Ligne phosphorique 29 (JFD)</v>
      </c>
      <c r="K43" s="465" t="s">
        <v>546</v>
      </c>
    </row>
    <row r="44" spans="1:11" x14ac:dyDescent="0.35">
      <c r="A44" s="463" t="str">
        <f>Paramétrage!A306</f>
        <v>Ligne phosphorique 54 JFD (1)</v>
      </c>
      <c r="B44" s="464">
        <f>Paramétrage!H306</f>
        <v>0</v>
      </c>
      <c r="C44" s="464">
        <f>Paramétrage!I306</f>
        <v>0</v>
      </c>
      <c r="F44" s="461"/>
      <c r="J44" s="146" t="str">
        <f t="shared" si="1"/>
        <v>Ligne phosphorique 54 JFD (1)</v>
      </c>
      <c r="K44" s="465" t="s">
        <v>596</v>
      </c>
    </row>
    <row r="45" spans="1:11" x14ac:dyDescent="0.35">
      <c r="A45" s="463" t="str">
        <f>Paramétrage!A307</f>
        <v>Ligne phosphorique 54 JFD (2)</v>
      </c>
      <c r="B45" s="464">
        <f>Paramétrage!H307</f>
        <v>0</v>
      </c>
      <c r="C45" s="464">
        <f>Paramétrage!I307</f>
        <v>0</v>
      </c>
      <c r="F45" s="461"/>
      <c r="J45" s="146" t="str">
        <f t="shared" si="1"/>
        <v>Ligne phosphorique 54 JFD (2)</v>
      </c>
      <c r="K45" s="465" t="s">
        <v>597</v>
      </c>
    </row>
    <row r="46" spans="1:11" x14ac:dyDescent="0.35">
      <c r="A46" s="463" t="str">
        <f>Paramétrage!A308</f>
        <v>Ligne phosphorique 54 JFD (3)</v>
      </c>
      <c r="B46" s="464">
        <f>Paramétrage!H308</f>
        <v>0</v>
      </c>
      <c r="C46" s="464">
        <f>Paramétrage!I308</f>
        <v>0</v>
      </c>
      <c r="F46" s="461"/>
      <c r="J46" s="146" t="str">
        <f t="shared" si="1"/>
        <v>Ligne phosphorique 54 JFD (3)</v>
      </c>
      <c r="K46" s="465" t="s">
        <v>598</v>
      </c>
    </row>
    <row r="47" spans="1:11" x14ac:dyDescent="0.35">
      <c r="A47" s="463" t="str">
        <f>Paramétrage!H105</f>
        <v>Ligne JFD d'engrais</v>
      </c>
      <c r="B47" s="464">
        <f>Paramétrage!I105</f>
        <v>0</v>
      </c>
      <c r="C47" s="464">
        <f>Paramétrage!J105</f>
        <v>0</v>
      </c>
      <c r="F47" s="461"/>
      <c r="J47" s="146" t="str">
        <f t="shared" si="1"/>
        <v>Ligne JFD d'engrais</v>
      </c>
      <c r="K47" s="465" t="s">
        <v>547</v>
      </c>
    </row>
    <row r="48" spans="1:11" x14ac:dyDescent="0.35">
      <c r="A48" s="463" t="str">
        <f>Paramétrage!A237</f>
        <v>Ligne sulfurique (JFF)</v>
      </c>
      <c r="B48" s="464">
        <f>Paramétrage!K237</f>
        <v>0</v>
      </c>
      <c r="C48" s="464">
        <f>Paramétrage!L237</f>
        <v>0</v>
      </c>
      <c r="F48" s="461"/>
      <c r="J48" s="146" t="str">
        <f t="shared" ref="J48:J82" si="2">A48</f>
        <v>Ligne sulfurique (JFF)</v>
      </c>
      <c r="K48" s="465" t="s">
        <v>599</v>
      </c>
    </row>
    <row r="49" spans="1:11" x14ac:dyDescent="0.35">
      <c r="A49" s="463" t="str">
        <f>Paramétrage!A264</f>
        <v>Ligne phosphorique 29 (JFF)</v>
      </c>
      <c r="B49" s="464">
        <f>Paramétrage!K264</f>
        <v>0</v>
      </c>
      <c r="C49" s="464">
        <f>Paramétrage!L264</f>
        <v>0</v>
      </c>
      <c r="F49" s="461"/>
      <c r="J49" s="146" t="str">
        <f t="shared" si="2"/>
        <v>Ligne phosphorique 29 (JFF)</v>
      </c>
      <c r="K49" s="465" t="s">
        <v>600</v>
      </c>
    </row>
    <row r="50" spans="1:11" x14ac:dyDescent="0.35">
      <c r="A50" s="463" t="str">
        <f>Paramétrage!A311</f>
        <v>Ligne phosphorique 54 JFF (1)</v>
      </c>
      <c r="B50" s="464">
        <f>Paramétrage!H311</f>
        <v>0</v>
      </c>
      <c r="C50" s="464">
        <f>Paramétrage!I311</f>
        <v>0</v>
      </c>
      <c r="F50" s="461"/>
      <c r="J50" s="146" t="str">
        <f t="shared" si="2"/>
        <v>Ligne phosphorique 54 JFF (1)</v>
      </c>
      <c r="K50" s="465" t="s">
        <v>601</v>
      </c>
    </row>
    <row r="51" spans="1:11" x14ac:dyDescent="0.35">
      <c r="A51" s="463" t="str">
        <f>Paramétrage!A312</f>
        <v>Ligne phosphorique 54 JFF (2)</v>
      </c>
      <c r="B51" s="464">
        <f>Paramétrage!H312</f>
        <v>0</v>
      </c>
      <c r="C51" s="464">
        <f>Paramétrage!I312</f>
        <v>0</v>
      </c>
      <c r="F51" s="461"/>
      <c r="J51" s="146" t="str">
        <f t="shared" si="2"/>
        <v>Ligne phosphorique 54 JFF (2)</v>
      </c>
      <c r="K51" s="465" t="s">
        <v>602</v>
      </c>
    </row>
    <row r="52" spans="1:11" x14ac:dyDescent="0.35">
      <c r="A52" s="463" t="str">
        <f>Paramétrage!A313</f>
        <v>Ligne phosphorique 54 JFF (3)</v>
      </c>
      <c r="B52" s="464">
        <f>Paramétrage!H313</f>
        <v>0</v>
      </c>
      <c r="C52" s="464">
        <f>Paramétrage!I313</f>
        <v>0</v>
      </c>
      <c r="F52" s="461"/>
      <c r="J52" s="146" t="str">
        <f t="shared" si="2"/>
        <v>Ligne phosphorique 54 JFF (3)</v>
      </c>
      <c r="K52" s="465" t="s">
        <v>603</v>
      </c>
    </row>
    <row r="53" spans="1:11" x14ac:dyDescent="0.35">
      <c r="A53" s="463" t="str">
        <f>Paramétrage!H106</f>
        <v>Ligne JFF d'engrais 1</v>
      </c>
      <c r="B53" s="464">
        <f>Paramétrage!I106</f>
        <v>0</v>
      </c>
      <c r="C53" s="464">
        <f>Paramétrage!J106</f>
        <v>0</v>
      </c>
      <c r="F53" s="461"/>
      <c r="J53" s="146" t="str">
        <f t="shared" si="2"/>
        <v>Ligne JFF d'engrais 1</v>
      </c>
      <c r="K53" s="465" t="s">
        <v>604</v>
      </c>
    </row>
    <row r="54" spans="1:11" x14ac:dyDescent="0.35">
      <c r="A54" s="463" t="str">
        <f>Paramétrage!H107</f>
        <v>Ligne JFF d'engrais 2</v>
      </c>
      <c r="B54" s="464">
        <f>Paramétrage!I107</f>
        <v>0</v>
      </c>
      <c r="C54" s="464">
        <f>Paramétrage!J107</f>
        <v>0</v>
      </c>
      <c r="F54" s="214"/>
      <c r="J54" s="146" t="str">
        <f t="shared" si="2"/>
        <v>Ligne JFF d'engrais 2</v>
      </c>
      <c r="K54" s="465" t="s">
        <v>605</v>
      </c>
    </row>
    <row r="55" spans="1:11" x14ac:dyDescent="0.35">
      <c r="A55" s="463" t="str">
        <f>Paramétrage!A239</f>
        <v>Ligne sulfurique (JFO)</v>
      </c>
      <c r="B55" s="464">
        <f>Paramétrage!K239</f>
        <v>0</v>
      </c>
      <c r="C55" s="464">
        <f>Paramétrage!L239</f>
        <v>0</v>
      </c>
      <c r="F55" s="5"/>
      <c r="J55" s="146" t="str">
        <f t="shared" si="2"/>
        <v>Ligne sulfurique (JFO)</v>
      </c>
      <c r="K55" s="465" t="s">
        <v>609</v>
      </c>
    </row>
    <row r="56" spans="1:11" x14ac:dyDescent="0.35">
      <c r="A56" s="463" t="str">
        <f>Paramétrage!A266</f>
        <v>Ligne phosphorique 29 (JFO)</v>
      </c>
      <c r="B56" s="464">
        <f>Paramétrage!K266</f>
        <v>0</v>
      </c>
      <c r="C56" s="464">
        <f>Paramétrage!L266</f>
        <v>0</v>
      </c>
      <c r="F56" s="5"/>
      <c r="J56" s="146" t="str">
        <f t="shared" si="2"/>
        <v>Ligne phosphorique 29 (JFO)</v>
      </c>
      <c r="K56" s="465" t="s">
        <v>610</v>
      </c>
    </row>
    <row r="57" spans="1:11" x14ac:dyDescent="0.35">
      <c r="A57" s="463" t="str">
        <f>Paramétrage!A316</f>
        <v>Ligne phosphorique 54 JFO (1)</v>
      </c>
      <c r="B57" s="464">
        <f>Paramétrage!H316</f>
        <v>0</v>
      </c>
      <c r="C57" s="464">
        <f>Paramétrage!I316</f>
        <v>0</v>
      </c>
      <c r="F57" s="5"/>
      <c r="J57" s="146" t="str">
        <f t="shared" si="2"/>
        <v>Ligne phosphorique 54 JFO (1)</v>
      </c>
      <c r="K57" s="465" t="s">
        <v>648</v>
      </c>
    </row>
    <row r="58" spans="1:11" x14ac:dyDescent="0.35">
      <c r="A58" s="463" t="str">
        <f>Paramétrage!A317</f>
        <v>Ligne phosphorique 54 JFO (2)</v>
      </c>
      <c r="B58" s="464">
        <f>Paramétrage!H317</f>
        <v>0</v>
      </c>
      <c r="C58" s="464">
        <f>Paramétrage!I317</f>
        <v>0</v>
      </c>
      <c r="F58" s="5"/>
      <c r="J58" s="146" t="str">
        <f t="shared" si="2"/>
        <v>Ligne phosphorique 54 JFO (2)</v>
      </c>
      <c r="K58" s="465" t="s">
        <v>649</v>
      </c>
    </row>
    <row r="59" spans="1:11" x14ac:dyDescent="0.35">
      <c r="A59" s="463" t="str">
        <f>Paramétrage!A318</f>
        <v>Ligne phosphorique 54 JFO (3)</v>
      </c>
      <c r="B59" s="464">
        <f>Paramétrage!H318</f>
        <v>0</v>
      </c>
      <c r="C59" s="464">
        <f>Paramétrage!I318</f>
        <v>0</v>
      </c>
      <c r="F59" s="5"/>
      <c r="J59" s="146" t="str">
        <f t="shared" si="2"/>
        <v>Ligne phosphorique 54 JFO (3)</v>
      </c>
      <c r="K59" s="465" t="s">
        <v>650</v>
      </c>
    </row>
    <row r="60" spans="1:11" x14ac:dyDescent="0.35">
      <c r="A60" s="463" t="str">
        <f>Paramétrage!H108</f>
        <v>Ligne JFO d'engrais</v>
      </c>
      <c r="B60" s="464">
        <f>Paramétrage!I108</f>
        <v>0</v>
      </c>
      <c r="C60" s="464">
        <f>Paramétrage!J108</f>
        <v>0</v>
      </c>
      <c r="F60" s="5"/>
      <c r="J60" s="146" t="str">
        <f t="shared" si="2"/>
        <v>Ligne JFO d'engrais</v>
      </c>
      <c r="K60" s="465" t="s">
        <v>611</v>
      </c>
    </row>
    <row r="61" spans="1:11" x14ac:dyDescent="0.35">
      <c r="A61" s="463" t="str">
        <f>Paramétrage!A241</f>
        <v>Ligne sulfurique (JFQ)</v>
      </c>
      <c r="B61" s="464">
        <f>Paramétrage!K241</f>
        <v>0</v>
      </c>
      <c r="C61" s="464">
        <f>Paramétrage!L241</f>
        <v>0</v>
      </c>
      <c r="F61" s="5"/>
      <c r="J61" s="146" t="str">
        <f t="shared" si="2"/>
        <v>Ligne sulfurique (JFQ)</v>
      </c>
      <c r="K61" s="465" t="s">
        <v>646</v>
      </c>
    </row>
    <row r="62" spans="1:11" x14ac:dyDescent="0.35">
      <c r="A62" s="463" t="str">
        <f>Paramétrage!A268</f>
        <v>Ligne phosphorique 29 (JFQ)</v>
      </c>
      <c r="B62" s="464">
        <f>Paramétrage!K268</f>
        <v>0</v>
      </c>
      <c r="C62" s="464">
        <f>Paramétrage!L268</f>
        <v>0</v>
      </c>
      <c r="F62" s="5"/>
      <c r="J62" s="146" t="str">
        <f t="shared" si="2"/>
        <v>Ligne phosphorique 29 (JFQ)</v>
      </c>
      <c r="K62" s="465" t="s">
        <v>647</v>
      </c>
    </row>
    <row r="63" spans="1:11" x14ac:dyDescent="0.35">
      <c r="A63" s="463" t="str">
        <f>Paramétrage!A321</f>
        <v>Ligne phosphorique 54 JFQ (1)</v>
      </c>
      <c r="B63" s="464">
        <f>Paramétrage!H321</f>
        <v>0</v>
      </c>
      <c r="C63" s="464">
        <f>Paramétrage!I321</f>
        <v>0</v>
      </c>
      <c r="F63" s="5"/>
      <c r="J63" s="146" t="str">
        <f t="shared" si="2"/>
        <v>Ligne phosphorique 54 JFQ (1)</v>
      </c>
      <c r="K63" s="465" t="s">
        <v>651</v>
      </c>
    </row>
    <row r="64" spans="1:11" x14ac:dyDescent="0.35">
      <c r="A64" s="463" t="str">
        <f>Paramétrage!A322</f>
        <v>Ligne phosphorique 54 JFQ (2)</v>
      </c>
      <c r="B64" s="464">
        <f>Paramétrage!H322</f>
        <v>0</v>
      </c>
      <c r="C64" s="464">
        <f>Paramétrage!I322</f>
        <v>0</v>
      </c>
      <c r="F64" s="5"/>
      <c r="J64" s="146" t="str">
        <f t="shared" si="2"/>
        <v>Ligne phosphorique 54 JFQ (2)</v>
      </c>
      <c r="K64" s="465" t="s">
        <v>652</v>
      </c>
    </row>
    <row r="65" spans="1:11" x14ac:dyDescent="0.35">
      <c r="A65" s="463" t="str">
        <f>Paramétrage!A323</f>
        <v>Ligne phosphorique 54 JFQ (3)</v>
      </c>
      <c r="B65" s="464">
        <f>Paramétrage!H323</f>
        <v>0</v>
      </c>
      <c r="C65" s="464">
        <f>Paramétrage!I323</f>
        <v>0</v>
      </c>
      <c r="F65" s="5"/>
      <c r="J65" s="146" t="str">
        <f t="shared" si="2"/>
        <v>Ligne phosphorique 54 JFQ (3)</v>
      </c>
      <c r="K65" s="465" t="s">
        <v>653</v>
      </c>
    </row>
    <row r="66" spans="1:11" x14ac:dyDescent="0.35">
      <c r="A66" s="463" t="str">
        <f>Paramétrage!H109</f>
        <v>Ligne JFQ d'engrais</v>
      </c>
      <c r="B66" s="464">
        <f>Paramétrage!I109</f>
        <v>0</v>
      </c>
      <c r="C66" s="464">
        <f>Paramétrage!J109</f>
        <v>0</v>
      </c>
      <c r="F66" s="5"/>
      <c r="J66" s="146" t="str">
        <f t="shared" si="2"/>
        <v>Ligne JFQ d'engrais</v>
      </c>
      <c r="K66" s="465" t="s">
        <v>654</v>
      </c>
    </row>
    <row r="67" spans="1:11" x14ac:dyDescent="0.35">
      <c r="A67" s="463" t="str">
        <f>Paramétrage!A243</f>
        <v>Ligne sulfurique (JFT)</v>
      </c>
      <c r="B67" s="464">
        <f>Paramétrage!K243</f>
        <v>0</v>
      </c>
      <c r="C67" s="464">
        <f>Paramétrage!L243</f>
        <v>0</v>
      </c>
      <c r="F67" s="5"/>
      <c r="J67" s="146" t="str">
        <f t="shared" si="2"/>
        <v>Ligne sulfurique (JFT)</v>
      </c>
      <c r="K67" s="465" t="s">
        <v>691</v>
      </c>
    </row>
    <row r="68" spans="1:11" x14ac:dyDescent="0.35">
      <c r="A68" s="463" t="str">
        <f>Paramétrage!A270</f>
        <v>Ligne phosphorique 29 (JFT)</v>
      </c>
      <c r="B68" s="464">
        <f>Paramétrage!K270</f>
        <v>0</v>
      </c>
      <c r="C68" s="464">
        <f>Paramétrage!L270</f>
        <v>0</v>
      </c>
      <c r="F68" s="5"/>
      <c r="J68" s="146" t="str">
        <f t="shared" si="2"/>
        <v>Ligne phosphorique 29 (JFT)</v>
      </c>
      <c r="K68" s="465" t="s">
        <v>692</v>
      </c>
    </row>
    <row r="69" spans="1:11" x14ac:dyDescent="0.35">
      <c r="A69" s="463" t="str">
        <f>Paramétrage!A326</f>
        <v>Ligne phosphorique 54 JFT (1)</v>
      </c>
      <c r="B69" s="464">
        <f>Paramétrage!H326</f>
        <v>0</v>
      </c>
      <c r="C69" s="464">
        <f>Paramétrage!I326</f>
        <v>0</v>
      </c>
      <c r="F69" s="5"/>
      <c r="J69" s="146" t="str">
        <f t="shared" si="2"/>
        <v>Ligne phosphorique 54 JFT (1)</v>
      </c>
      <c r="K69" s="465" t="s">
        <v>693</v>
      </c>
    </row>
    <row r="70" spans="1:11" x14ac:dyDescent="0.35">
      <c r="A70" s="463" t="str">
        <f>Paramétrage!A327</f>
        <v>Ligne phosphorique 54 JFT (2)</v>
      </c>
      <c r="B70" s="464">
        <f>Paramétrage!H327</f>
        <v>0</v>
      </c>
      <c r="C70" s="464">
        <f>Paramétrage!I327</f>
        <v>0</v>
      </c>
      <c r="F70" s="5"/>
      <c r="J70" s="146" t="str">
        <f t="shared" si="2"/>
        <v>Ligne phosphorique 54 JFT (2)</v>
      </c>
      <c r="K70" s="465" t="s">
        <v>694</v>
      </c>
    </row>
    <row r="71" spans="1:11" x14ac:dyDescent="0.35">
      <c r="A71" s="463" t="str">
        <f>Paramétrage!A328</f>
        <v>Ligne phosphorique 54 JFT (3)</v>
      </c>
      <c r="B71" s="464">
        <f>Paramétrage!H328</f>
        <v>0</v>
      </c>
      <c r="C71" s="464">
        <f>Paramétrage!I328</f>
        <v>0</v>
      </c>
      <c r="F71" s="5"/>
      <c r="J71" s="146" t="str">
        <f t="shared" si="2"/>
        <v>Ligne phosphorique 54 JFT (3)</v>
      </c>
      <c r="K71" s="465" t="s">
        <v>695</v>
      </c>
    </row>
    <row r="72" spans="1:11" x14ac:dyDescent="0.35">
      <c r="A72" s="463" t="str">
        <f>Paramétrage!H110</f>
        <v>Ligne JFT d'engrais</v>
      </c>
      <c r="B72" s="464">
        <f>Paramétrage!I110</f>
        <v>0</v>
      </c>
      <c r="C72" s="464">
        <f>Paramétrage!J110</f>
        <v>0</v>
      </c>
      <c r="F72" s="5"/>
      <c r="J72" s="146" t="str">
        <f t="shared" si="2"/>
        <v>Ligne JFT d'engrais</v>
      </c>
      <c r="K72" s="465" t="s">
        <v>696</v>
      </c>
    </row>
    <row r="73" spans="1:11" x14ac:dyDescent="0.35">
      <c r="A73" s="463" t="str">
        <f>Paramétrage!A245</f>
        <v>Ligne sulfurique (PMP)</v>
      </c>
      <c r="B73" s="464">
        <f>Paramétrage!K245</f>
        <v>0</v>
      </c>
      <c r="C73" s="464">
        <f>Paramétrage!L245</f>
        <v>0</v>
      </c>
      <c r="F73" s="5"/>
      <c r="J73" s="146" t="str">
        <f t="shared" si="2"/>
        <v>Ligne sulfurique (PMP)</v>
      </c>
      <c r="K73" s="465" t="s">
        <v>735</v>
      </c>
    </row>
    <row r="74" spans="1:11" x14ac:dyDescent="0.35">
      <c r="A74" s="463" t="str">
        <f>Paramétrage!A272</f>
        <v>Ligne phosphorique 29 (PMP)</v>
      </c>
      <c r="B74" s="464">
        <f>Paramétrage!K272</f>
        <v>0</v>
      </c>
      <c r="C74" s="464">
        <f>Paramétrage!L272</f>
        <v>0</v>
      </c>
      <c r="F74" s="5"/>
      <c r="J74" s="146" t="str">
        <f t="shared" si="2"/>
        <v>Ligne phosphorique 29 (PMP)</v>
      </c>
      <c r="K74" s="465" t="s">
        <v>737</v>
      </c>
    </row>
    <row r="75" spans="1:11" x14ac:dyDescent="0.35">
      <c r="A75" s="463" t="str">
        <f>Paramétrage!A331</f>
        <v>Ligne phosphorique 54 PMP (1)</v>
      </c>
      <c r="B75" s="464">
        <f>Paramétrage!H331</f>
        <v>0</v>
      </c>
      <c r="C75" s="464">
        <f>Paramétrage!I331</f>
        <v>0</v>
      </c>
      <c r="F75" s="5"/>
      <c r="J75" s="146" t="str">
        <f t="shared" si="2"/>
        <v>Ligne phosphorique 54 PMP (1)</v>
      </c>
      <c r="K75" s="465" t="s">
        <v>739</v>
      </c>
    </row>
    <row r="76" spans="1:11" x14ac:dyDescent="0.35">
      <c r="A76" s="463" t="str">
        <f>Paramétrage!A332</f>
        <v>Ligne phosphorique 54 PMP (2)</v>
      </c>
      <c r="B76" s="464">
        <f>Paramétrage!H332</f>
        <v>0</v>
      </c>
      <c r="C76" s="464">
        <f>Paramétrage!I332</f>
        <v>0</v>
      </c>
      <c r="F76" s="5"/>
      <c r="J76" s="146" t="str">
        <f t="shared" si="2"/>
        <v>Ligne phosphorique 54 PMP (2)</v>
      </c>
      <c r="K76" s="465" t="s">
        <v>740</v>
      </c>
    </row>
    <row r="77" spans="1:11" x14ac:dyDescent="0.35">
      <c r="A77" s="463" t="str">
        <f>Paramétrage!A333</f>
        <v>Ligne phosphorique 54 PMP (3)</v>
      </c>
      <c r="B77" s="464">
        <f>Paramétrage!H333</f>
        <v>0</v>
      </c>
      <c r="C77" s="464">
        <f>Paramétrage!I333</f>
        <v>0</v>
      </c>
      <c r="F77" s="5"/>
      <c r="J77" s="146" t="str">
        <f t="shared" si="2"/>
        <v>Ligne phosphorique 54 PMP (3)</v>
      </c>
      <c r="K77" s="465" t="s">
        <v>741</v>
      </c>
    </row>
    <row r="78" spans="1:11" x14ac:dyDescent="0.35">
      <c r="A78" s="463" t="str">
        <f>Paramétrage!A247</f>
        <v>Ligne sulfurique (IMACID)</v>
      </c>
      <c r="B78" s="464">
        <f>Paramétrage!K247</f>
        <v>0</v>
      </c>
      <c r="C78" s="464">
        <f>Paramétrage!L247</f>
        <v>0</v>
      </c>
      <c r="F78" s="5"/>
      <c r="J78" s="146" t="str">
        <f t="shared" si="2"/>
        <v>Ligne sulfurique (IMACID)</v>
      </c>
      <c r="K78" s="465" t="s">
        <v>736</v>
      </c>
    </row>
    <row r="79" spans="1:11" x14ac:dyDescent="0.35">
      <c r="A79" s="463" t="str">
        <f>Paramétrage!A274</f>
        <v>Ligne phosphorique 29 (IMACID)</v>
      </c>
      <c r="B79" s="464">
        <f>Paramétrage!K274</f>
        <v>0</v>
      </c>
      <c r="C79" s="464">
        <f>Paramétrage!L274</f>
        <v>0</v>
      </c>
      <c r="F79" s="5"/>
      <c r="J79" s="146" t="str">
        <f t="shared" si="2"/>
        <v>Ligne phosphorique 29 (IMACID)</v>
      </c>
      <c r="K79" s="465" t="s">
        <v>738</v>
      </c>
    </row>
    <row r="80" spans="1:11" x14ac:dyDescent="0.35">
      <c r="A80" s="463" t="str">
        <f>Paramétrage!A336</f>
        <v>Ligne phosphorique 54 IMACID (1)</v>
      </c>
      <c r="B80" s="464">
        <f>Paramétrage!H336</f>
        <v>0</v>
      </c>
      <c r="C80" s="464">
        <f>Paramétrage!I336</f>
        <v>0</v>
      </c>
      <c r="F80" s="5"/>
      <c r="J80" s="146" t="str">
        <f t="shared" si="2"/>
        <v>Ligne phosphorique 54 IMACID (1)</v>
      </c>
      <c r="K80" s="465" t="s">
        <v>742</v>
      </c>
    </row>
    <row r="81" spans="1:11" x14ac:dyDescent="0.35">
      <c r="A81" s="463" t="str">
        <f>Paramétrage!A337</f>
        <v>Ligne phosphorique 54 IMACID (2)</v>
      </c>
      <c r="B81" s="464">
        <f>Paramétrage!H337</f>
        <v>0</v>
      </c>
      <c r="C81" s="464">
        <f>Paramétrage!I337</f>
        <v>0</v>
      </c>
      <c r="F81" s="5"/>
      <c r="J81" s="146" t="str">
        <f t="shared" si="2"/>
        <v>Ligne phosphorique 54 IMACID (2)</v>
      </c>
      <c r="K81" s="465" t="s">
        <v>743</v>
      </c>
    </row>
    <row r="82" spans="1:11" x14ac:dyDescent="0.35">
      <c r="A82" s="463" t="str">
        <f>Paramétrage!A338</f>
        <v>Ligne phosphorique 54 IMACID (3)</v>
      </c>
      <c r="B82" s="464">
        <f>Paramétrage!H338</f>
        <v>0</v>
      </c>
      <c r="C82" s="464">
        <f>Paramétrage!I338</f>
        <v>0</v>
      </c>
      <c r="F82" s="5"/>
      <c r="J82" s="146" t="str">
        <f t="shared" si="2"/>
        <v>Ligne phosphorique 54 IMACID (3)</v>
      </c>
      <c r="K82" s="465" t="s">
        <v>744</v>
      </c>
    </row>
    <row r="83" spans="1:11" x14ac:dyDescent="0.35">
      <c r="F83" s="5"/>
    </row>
    <row r="84" spans="1:11" x14ac:dyDescent="0.35">
      <c r="F84" s="5"/>
    </row>
    <row r="85" spans="1:11" x14ac:dyDescent="0.35">
      <c r="F85" s="5"/>
    </row>
    <row r="86" spans="1:11" x14ac:dyDescent="0.35">
      <c r="F86" s="5"/>
    </row>
    <row r="87" spans="1:11" x14ac:dyDescent="0.35">
      <c r="F87" s="5"/>
    </row>
    <row r="88" spans="1:11" x14ac:dyDescent="0.35">
      <c r="F88" s="5"/>
    </row>
    <row r="89" spans="1:11" x14ac:dyDescent="0.35">
      <c r="F89" s="5"/>
    </row>
    <row r="90" spans="1:11" x14ac:dyDescent="0.35">
      <c r="F90" s="5"/>
    </row>
    <row r="91" spans="1:11" x14ac:dyDescent="0.35">
      <c r="F91" s="5"/>
    </row>
    <row r="92" spans="1:11" x14ac:dyDescent="0.35">
      <c r="F92" s="5"/>
    </row>
    <row r="93" spans="1:11" x14ac:dyDescent="0.35">
      <c r="F93" s="5"/>
    </row>
    <row r="94" spans="1:11" x14ac:dyDescent="0.35">
      <c r="F94" s="5"/>
    </row>
    <row r="95" spans="1:11" x14ac:dyDescent="0.35">
      <c r="F95" s="5"/>
    </row>
    <row r="96" spans="1:11" x14ac:dyDescent="0.35">
      <c r="F96" s="5"/>
    </row>
  </sheetData>
  <dataConsolidate link="1"/>
  <pageMargins left="0.7" right="0.7" top="0.75" bottom="0.75" header="0.3" footer="0.3"/>
  <pageSetup paperSize="9" orientation="portrait" r:id="rId1"/>
  <customProperties>
    <customPr name="LastActive" r:id="rId2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FF66CC"/>
  </sheetPr>
  <dimension ref="A1:T285"/>
  <sheetViews>
    <sheetView topLeftCell="A79" workbookViewId="0">
      <selection sqref="A1:XFD1048576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72" customFormat="1" x14ac:dyDescent="0.35">
      <c r="A1" s="471" t="s">
        <v>560</v>
      </c>
      <c r="G1" s="473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70" t="str">
        <f>IF(J3&lt;&gt;"",I3,"")</f>
        <v/>
      </c>
      <c r="B3" s="470" t="str">
        <f>IF(J3&lt;&gt;"",1,"")</f>
        <v/>
      </c>
      <c r="C3" s="470" t="str">
        <f>IF(J3&lt;&gt;"",L3,"")</f>
        <v/>
      </c>
      <c r="D3" s="470" t="str">
        <f>IF(J3&lt;&gt;"",L3,"")</f>
        <v/>
      </c>
      <c r="E3" s="470" t="str">
        <f>IF(J3&lt;&gt;"",M3,"")</f>
        <v/>
      </c>
      <c r="F3" s="470" t="str">
        <f>IF(J3&lt;&gt;"",N3,"")</f>
        <v/>
      </c>
      <c r="G3" s="199" t="str">
        <f>IF(Paramétrage!I501&lt;&gt;0,Paramétrage!G501,"")</f>
        <v/>
      </c>
      <c r="H3" s="2" t="str">
        <f>IF(Paramétrage!I501&lt;&gt;0,Paramétrage!H501,"")</f>
        <v/>
      </c>
      <c r="I3" s="2" t="str">
        <f>IF(J3&lt;&gt;"",DATEDIF($Q$2,G3,"d")*1440+H3*60,"")</f>
        <v/>
      </c>
      <c r="J3" s="2" t="str">
        <f>IF(Paramétrage!I501&lt;&gt;0,Paramétrage!I501,"")</f>
        <v/>
      </c>
      <c r="K3" s="2" t="str">
        <f>IF(Paramétrage!J501&lt;&gt;0,Paramétrage!J501,"")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IF(Paramétrage!I501&lt;&gt;0,Paramétrage!K501,"")</f>
        <v/>
      </c>
      <c r="P3" s="258">
        <f>IF(Paramétrage!G501&lt;&gt;0,I3,0)</f>
        <v>0</v>
      </c>
      <c r="Q3" s="2"/>
    </row>
    <row r="4" spans="1:17" x14ac:dyDescent="0.35">
      <c r="A4" s="470" t="str">
        <f t="shared" ref="A4:A29" si="0">IF(J4&lt;&gt;"",I4,"")</f>
        <v/>
      </c>
      <c r="B4" s="470" t="str">
        <f t="shared" ref="B4:B29" si="1">IF(J4&lt;&gt;"",1,"")</f>
        <v/>
      </c>
      <c r="C4" s="470" t="str">
        <f t="shared" ref="C4:C29" si="2">IF(J4&lt;&gt;"",L4,"")</f>
        <v/>
      </c>
      <c r="D4" s="470" t="str">
        <f t="shared" ref="D4:D29" si="3">IF(J4&lt;&gt;"",L4,"")</f>
        <v/>
      </c>
      <c r="E4" s="470" t="str">
        <f t="shared" ref="E4:E29" si="4">IF(J4&lt;&gt;"",M4,"")</f>
        <v/>
      </c>
      <c r="F4" s="470" t="str">
        <f t="shared" ref="F4:F29" si="5">IF(J4&lt;&gt;"",N4,"")</f>
        <v/>
      </c>
      <c r="G4" s="199" t="str">
        <f>IF(Paramétrage!I502&lt;&gt;0,Paramétrage!G502,"")</f>
        <v/>
      </c>
      <c r="H4" s="2" t="str">
        <f>IF(Paramétrage!I502&lt;&gt;0,Paramétrage!H502,"")</f>
        <v/>
      </c>
      <c r="I4" s="2" t="str">
        <f t="shared" ref="I4:I29" si="6">IF(J4&lt;&gt;"",DATEDIF($Q$2,G4,"d")*1440+H4*60,"")</f>
        <v/>
      </c>
      <c r="J4" s="2" t="str">
        <f>IF(Paramétrage!I502&lt;&gt;0,Paramétrage!I502,"")</f>
        <v/>
      </c>
      <c r="K4" s="2" t="str">
        <f>IF(Paramétrage!J502&lt;&gt;0,Paramétrage!J502,"")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IF(Paramétrage!I502&lt;&gt;0,Paramétrage!K502,"")</f>
        <v/>
      </c>
      <c r="P4" s="258">
        <f>IF(Paramétrage!G502&lt;&gt;0,I4,0)</f>
        <v>0</v>
      </c>
      <c r="Q4" s="2"/>
    </row>
    <row r="5" spans="1:17" x14ac:dyDescent="0.35">
      <c r="A5" s="470" t="str">
        <f t="shared" si="0"/>
        <v/>
      </c>
      <c r="B5" s="470" t="str">
        <f t="shared" si="1"/>
        <v/>
      </c>
      <c r="C5" s="470" t="str">
        <f t="shared" si="2"/>
        <v/>
      </c>
      <c r="D5" s="470" t="str">
        <f t="shared" si="3"/>
        <v/>
      </c>
      <c r="E5" s="470" t="str">
        <f t="shared" si="4"/>
        <v/>
      </c>
      <c r="F5" s="470" t="str">
        <f t="shared" si="5"/>
        <v/>
      </c>
      <c r="G5" s="199" t="str">
        <f>IF(Paramétrage!I503&lt;&gt;0,Paramétrage!G503,"")</f>
        <v/>
      </c>
      <c r="H5" s="2" t="str">
        <f>IF(Paramétrage!I503&lt;&gt;0,Paramétrage!H503,"")</f>
        <v/>
      </c>
      <c r="I5" s="2" t="str">
        <f t="shared" si="6"/>
        <v/>
      </c>
      <c r="J5" s="2" t="str">
        <f>IF(Paramétrage!I503&lt;&gt;0,Paramétrage!I503,"")</f>
        <v/>
      </c>
      <c r="K5" s="2" t="str">
        <f>IF(Paramétrage!J503&lt;&gt;0,Paramétrage!J503,"")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IF(Paramétrage!I503&lt;&gt;0,Paramétrage!K503,"")</f>
        <v/>
      </c>
      <c r="P5" s="258">
        <f>IF(Paramétrage!G503&lt;&gt;0,I5,0)</f>
        <v>0</v>
      </c>
      <c r="Q5" s="2"/>
    </row>
    <row r="6" spans="1:17" x14ac:dyDescent="0.35">
      <c r="A6" s="470" t="str">
        <f t="shared" si="0"/>
        <v/>
      </c>
      <c r="B6" s="470" t="str">
        <f t="shared" si="1"/>
        <v/>
      </c>
      <c r="C6" s="470" t="str">
        <f t="shared" si="2"/>
        <v/>
      </c>
      <c r="D6" s="470" t="str">
        <f t="shared" si="3"/>
        <v/>
      </c>
      <c r="E6" s="470" t="str">
        <f t="shared" si="4"/>
        <v/>
      </c>
      <c r="F6" s="470" t="str">
        <f t="shared" si="5"/>
        <v/>
      </c>
      <c r="G6" s="199" t="str">
        <f>IF(Paramétrage!I504&lt;&gt;0,Paramétrage!G504,"")</f>
        <v/>
      </c>
      <c r="H6" s="2" t="str">
        <f>IF(Paramétrage!I504&lt;&gt;0,Paramétrage!H504,"")</f>
        <v/>
      </c>
      <c r="I6" s="2" t="str">
        <f t="shared" si="6"/>
        <v/>
      </c>
      <c r="J6" s="2" t="str">
        <f>IF(Paramétrage!I504&lt;&gt;0,Paramétrage!I504,"")</f>
        <v/>
      </c>
      <c r="K6" s="2" t="str">
        <f>IF(Paramétrage!J504&lt;&gt;0,Paramétrage!J504,"")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IF(Paramétrage!I504&lt;&gt;0,Paramétrage!K504,"")</f>
        <v/>
      </c>
      <c r="P6" s="258">
        <f>IF(Paramétrage!G504&lt;&gt;0,I6,0)</f>
        <v>0</v>
      </c>
      <c r="Q6" s="2"/>
    </row>
    <row r="7" spans="1:17" x14ac:dyDescent="0.35">
      <c r="A7" s="470" t="str">
        <f t="shared" si="0"/>
        <v/>
      </c>
      <c r="B7" s="470" t="str">
        <f t="shared" si="1"/>
        <v/>
      </c>
      <c r="C7" s="470" t="str">
        <f t="shared" si="2"/>
        <v/>
      </c>
      <c r="D7" s="470" t="str">
        <f t="shared" si="3"/>
        <v/>
      </c>
      <c r="E7" s="470" t="str">
        <f t="shared" si="4"/>
        <v/>
      </c>
      <c r="F7" s="470" t="str">
        <f t="shared" si="5"/>
        <v/>
      </c>
      <c r="G7" s="199" t="str">
        <f>IF(Paramétrage!I505&lt;&gt;0,Paramétrage!G505,"")</f>
        <v/>
      </c>
      <c r="H7" s="2" t="str">
        <f>IF(Paramétrage!I505&lt;&gt;0,Paramétrage!H505,"")</f>
        <v/>
      </c>
      <c r="I7" s="2" t="str">
        <f t="shared" si="6"/>
        <v/>
      </c>
      <c r="J7" s="2" t="str">
        <f>IF(Paramétrage!I505&lt;&gt;0,Paramétrage!I505,"")</f>
        <v/>
      </c>
      <c r="K7" s="2" t="str">
        <f>IF(Paramétrage!J505&lt;&gt;0,Paramétrage!J505,"")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IF(Paramétrage!I505&lt;&gt;0,Paramétrage!K505,"")</f>
        <v/>
      </c>
      <c r="P7" s="258">
        <f>IF(Paramétrage!G505&lt;&gt;0,I7,0)</f>
        <v>0</v>
      </c>
      <c r="Q7" s="2"/>
    </row>
    <row r="8" spans="1:17" x14ac:dyDescent="0.35">
      <c r="A8" s="470" t="str">
        <f t="shared" si="0"/>
        <v/>
      </c>
      <c r="B8" s="470" t="str">
        <f t="shared" si="1"/>
        <v/>
      </c>
      <c r="C8" s="470" t="str">
        <f t="shared" si="2"/>
        <v/>
      </c>
      <c r="D8" s="470" t="str">
        <f t="shared" si="3"/>
        <v/>
      </c>
      <c r="E8" s="470" t="str">
        <f t="shared" si="4"/>
        <v/>
      </c>
      <c r="F8" s="470" t="str">
        <f t="shared" si="5"/>
        <v/>
      </c>
      <c r="G8" s="199" t="str">
        <f>IF(Paramétrage!I506&lt;&gt;0,Paramétrage!G506,"")</f>
        <v/>
      </c>
      <c r="H8" s="2" t="str">
        <f>IF(Paramétrage!I506&lt;&gt;0,Paramétrage!H506,"")</f>
        <v/>
      </c>
      <c r="I8" s="2" t="str">
        <f t="shared" si="6"/>
        <v/>
      </c>
      <c r="J8" s="2" t="str">
        <f>IF(Paramétrage!I506&lt;&gt;0,Paramétrage!I506,"")</f>
        <v/>
      </c>
      <c r="K8" s="2" t="str">
        <f>IF(Paramétrage!J506&lt;&gt;0,Paramétrage!J506,"")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IF(Paramétrage!I506&lt;&gt;0,Paramétrage!K506,"")</f>
        <v/>
      </c>
      <c r="P8" s="258">
        <f>IF(Paramétrage!G506&lt;&gt;0,I8,0)</f>
        <v>0</v>
      </c>
      <c r="Q8" s="2"/>
    </row>
    <row r="9" spans="1:17" x14ac:dyDescent="0.35">
      <c r="A9" s="470" t="str">
        <f t="shared" si="0"/>
        <v/>
      </c>
      <c r="B9" s="470" t="str">
        <f t="shared" si="1"/>
        <v/>
      </c>
      <c r="C9" s="470" t="str">
        <f t="shared" si="2"/>
        <v/>
      </c>
      <c r="D9" s="470" t="str">
        <f t="shared" si="3"/>
        <v/>
      </c>
      <c r="E9" s="470" t="str">
        <f t="shared" si="4"/>
        <v/>
      </c>
      <c r="F9" s="470" t="str">
        <f t="shared" si="5"/>
        <v/>
      </c>
      <c r="G9" s="199" t="str">
        <f>IF(Paramétrage!I507&lt;&gt;0,Paramétrage!G507,"")</f>
        <v/>
      </c>
      <c r="H9" s="2" t="str">
        <f>IF(Paramétrage!I507&lt;&gt;0,Paramétrage!H507,"")</f>
        <v/>
      </c>
      <c r="I9" s="2" t="str">
        <f t="shared" si="6"/>
        <v/>
      </c>
      <c r="J9" s="2" t="str">
        <f>IF(Paramétrage!I507&lt;&gt;0,Paramétrage!I507,"")</f>
        <v/>
      </c>
      <c r="K9" s="2" t="str">
        <f>IF(Paramétrage!J507&lt;&gt;0,Paramétrage!J507,"")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IF(Paramétrage!I507&lt;&gt;0,Paramétrage!K507,"")</f>
        <v/>
      </c>
      <c r="P9" s="258">
        <f>IF(Paramétrage!G507&lt;&gt;0,I9,0)</f>
        <v>0</v>
      </c>
      <c r="Q9" s="2"/>
    </row>
    <row r="10" spans="1:17" x14ac:dyDescent="0.35">
      <c r="A10" s="470" t="str">
        <f t="shared" si="0"/>
        <v/>
      </c>
      <c r="B10" s="470" t="str">
        <f t="shared" si="1"/>
        <v/>
      </c>
      <c r="C10" s="470" t="str">
        <f t="shared" si="2"/>
        <v/>
      </c>
      <c r="D10" s="470" t="str">
        <f t="shared" si="3"/>
        <v/>
      </c>
      <c r="E10" s="470" t="str">
        <f t="shared" si="4"/>
        <v/>
      </c>
      <c r="F10" s="470" t="str">
        <f t="shared" si="5"/>
        <v/>
      </c>
      <c r="G10" s="199" t="str">
        <f>IF(Paramétrage!I508&lt;&gt;0,Paramétrage!G508,"")</f>
        <v/>
      </c>
      <c r="H10" s="2" t="str">
        <f>IF(Paramétrage!I508&lt;&gt;0,Paramétrage!H508,"")</f>
        <v/>
      </c>
      <c r="I10" s="2" t="str">
        <f t="shared" si="6"/>
        <v/>
      </c>
      <c r="J10" s="2" t="str">
        <f>IF(Paramétrage!I508&lt;&gt;0,Paramétrage!I508,"")</f>
        <v/>
      </c>
      <c r="K10" s="2" t="str">
        <f>IF(Paramétrage!J508&lt;&gt;0,Paramétrage!J508,"")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IF(Paramétrage!I508&lt;&gt;0,Paramétrage!K508,"")</f>
        <v/>
      </c>
      <c r="P10" s="258">
        <f>IF(Paramétrage!G508&lt;&gt;0,I10,0)</f>
        <v>0</v>
      </c>
      <c r="Q10" s="2"/>
    </row>
    <row r="11" spans="1:17" x14ac:dyDescent="0.35">
      <c r="A11" s="470" t="str">
        <f t="shared" si="0"/>
        <v/>
      </c>
      <c r="B11" s="470" t="str">
        <f t="shared" si="1"/>
        <v/>
      </c>
      <c r="C11" s="470" t="str">
        <f t="shared" si="2"/>
        <v/>
      </c>
      <c r="D11" s="470" t="str">
        <f t="shared" si="3"/>
        <v/>
      </c>
      <c r="E11" s="470" t="str">
        <f t="shared" si="4"/>
        <v/>
      </c>
      <c r="F11" s="470" t="str">
        <f t="shared" si="5"/>
        <v/>
      </c>
      <c r="G11" s="199" t="str">
        <f>IF(Paramétrage!I509&lt;&gt;0,Paramétrage!G509,"")</f>
        <v/>
      </c>
      <c r="H11" s="2" t="str">
        <f>IF(Paramétrage!I509&lt;&gt;0,Paramétrage!H509,"")</f>
        <v/>
      </c>
      <c r="I11" s="2" t="str">
        <f t="shared" si="6"/>
        <v/>
      </c>
      <c r="J11" s="2" t="str">
        <f>IF(Paramétrage!I509&lt;&gt;0,Paramétrage!I509,"")</f>
        <v/>
      </c>
      <c r="K11" s="2" t="str">
        <f>IF(Paramétrage!J509&lt;&gt;0,Paramétrage!J509,"")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IF(Paramétrage!I509&lt;&gt;0,Paramétrage!K509,"")</f>
        <v/>
      </c>
      <c r="P11" s="258">
        <f>IF(Paramétrage!G509&lt;&gt;0,I11,0)</f>
        <v>0</v>
      </c>
      <c r="Q11" s="2"/>
    </row>
    <row r="12" spans="1:17" x14ac:dyDescent="0.35">
      <c r="A12" s="470" t="str">
        <f t="shared" si="0"/>
        <v/>
      </c>
      <c r="B12" s="470" t="str">
        <f t="shared" si="1"/>
        <v/>
      </c>
      <c r="C12" s="470" t="str">
        <f t="shared" si="2"/>
        <v/>
      </c>
      <c r="D12" s="470" t="str">
        <f t="shared" si="3"/>
        <v/>
      </c>
      <c r="E12" s="470" t="str">
        <f t="shared" si="4"/>
        <v/>
      </c>
      <c r="F12" s="470" t="str">
        <f t="shared" si="5"/>
        <v/>
      </c>
      <c r="G12" s="199" t="str">
        <f>IF(Paramétrage!I510&lt;&gt;0,Paramétrage!G510,"")</f>
        <v/>
      </c>
      <c r="H12" s="2" t="str">
        <f>IF(Paramétrage!I510&lt;&gt;0,Paramétrage!H510,"")</f>
        <v/>
      </c>
      <c r="I12" s="2" t="str">
        <f t="shared" si="6"/>
        <v/>
      </c>
      <c r="J12" s="2" t="str">
        <f>IF(Paramétrage!I510&lt;&gt;0,Paramétrage!I510,"")</f>
        <v/>
      </c>
      <c r="K12" s="2" t="str">
        <f>IF(Paramétrage!J510&lt;&gt;0,Paramétrage!J510,"")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IF(Paramétrage!I510&lt;&gt;0,Paramétrage!K510,"")</f>
        <v/>
      </c>
      <c r="P12" s="258">
        <f>IF(Paramétrage!G510&lt;&gt;0,I12,0)</f>
        <v>0</v>
      </c>
      <c r="Q12" s="2"/>
    </row>
    <row r="13" spans="1:17" x14ac:dyDescent="0.35">
      <c r="A13" s="470" t="str">
        <f t="shared" si="0"/>
        <v/>
      </c>
      <c r="B13" s="470" t="str">
        <f t="shared" si="1"/>
        <v/>
      </c>
      <c r="C13" s="470" t="str">
        <f t="shared" si="2"/>
        <v/>
      </c>
      <c r="D13" s="470" t="str">
        <f t="shared" si="3"/>
        <v/>
      </c>
      <c r="E13" s="470" t="str">
        <f t="shared" si="4"/>
        <v/>
      </c>
      <c r="F13" s="470" t="str">
        <f t="shared" si="5"/>
        <v/>
      </c>
      <c r="G13" s="199" t="str">
        <f>IF(Paramétrage!I511&lt;&gt;0,Paramétrage!G511,"")</f>
        <v/>
      </c>
      <c r="H13" s="2" t="str">
        <f>IF(Paramétrage!I511&lt;&gt;0,Paramétrage!H511,"")</f>
        <v/>
      </c>
      <c r="I13" s="2" t="str">
        <f t="shared" si="6"/>
        <v/>
      </c>
      <c r="J13" s="2" t="str">
        <f>IF(Paramétrage!I511&lt;&gt;0,Paramétrage!I511,"")</f>
        <v/>
      </c>
      <c r="K13" s="2" t="str">
        <f>IF(Paramétrage!J511&lt;&gt;0,Paramétrage!J511,"")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IF(Paramétrage!I511&lt;&gt;0,Paramétrage!K511,"")</f>
        <v/>
      </c>
      <c r="P13" s="258">
        <f>IF(Paramétrage!G511&lt;&gt;0,I13,0)</f>
        <v>0</v>
      </c>
      <c r="Q13" s="2"/>
    </row>
    <row r="14" spans="1:17" x14ac:dyDescent="0.35">
      <c r="A14" s="470" t="str">
        <f t="shared" si="0"/>
        <v/>
      </c>
      <c r="B14" s="470" t="str">
        <f t="shared" si="1"/>
        <v/>
      </c>
      <c r="C14" s="470" t="str">
        <f t="shared" si="2"/>
        <v/>
      </c>
      <c r="D14" s="470" t="str">
        <f t="shared" si="3"/>
        <v/>
      </c>
      <c r="E14" s="470" t="str">
        <f t="shared" si="4"/>
        <v/>
      </c>
      <c r="F14" s="470" t="str">
        <f t="shared" si="5"/>
        <v/>
      </c>
      <c r="G14" s="199" t="str">
        <f>IF(Paramétrage!I512&lt;&gt;0,Paramétrage!G512,"")</f>
        <v/>
      </c>
      <c r="H14" s="2" t="str">
        <f>IF(Paramétrage!I512&lt;&gt;0,Paramétrage!H512,"")</f>
        <v/>
      </c>
      <c r="I14" s="2" t="str">
        <f t="shared" si="6"/>
        <v/>
      </c>
      <c r="J14" s="2" t="str">
        <f>IF(Paramétrage!I512&lt;&gt;0,Paramétrage!I512,"")</f>
        <v/>
      </c>
      <c r="K14" s="2" t="str">
        <f>IF(Paramétrage!J512&lt;&gt;0,Paramétrage!J512,"")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IF(Paramétrage!I512&lt;&gt;0,Paramétrage!K512,"")</f>
        <v/>
      </c>
      <c r="P14" s="258">
        <f>IF(Paramétrage!G512&lt;&gt;0,I14,0)</f>
        <v>0</v>
      </c>
      <c r="Q14" s="2"/>
    </row>
    <row r="15" spans="1:17" x14ac:dyDescent="0.35">
      <c r="A15" s="470" t="str">
        <f t="shared" si="0"/>
        <v/>
      </c>
      <c r="B15" s="470" t="str">
        <f t="shared" si="1"/>
        <v/>
      </c>
      <c r="C15" s="470" t="str">
        <f t="shared" si="2"/>
        <v/>
      </c>
      <c r="D15" s="470" t="str">
        <f t="shared" si="3"/>
        <v/>
      </c>
      <c r="E15" s="470" t="str">
        <f t="shared" si="4"/>
        <v/>
      </c>
      <c r="F15" s="470" t="str">
        <f t="shared" si="5"/>
        <v/>
      </c>
      <c r="G15" s="199" t="str">
        <f>IF(Paramétrage!I513&lt;&gt;0,Paramétrage!G513,"")</f>
        <v/>
      </c>
      <c r="H15" s="2" t="str">
        <f>IF(Paramétrage!I513&lt;&gt;0,Paramétrage!H513,"")</f>
        <v/>
      </c>
      <c r="I15" s="2" t="str">
        <f t="shared" si="6"/>
        <v/>
      </c>
      <c r="J15" s="2" t="str">
        <f>IF(Paramétrage!I513&lt;&gt;0,Paramétrage!I513,"")</f>
        <v/>
      </c>
      <c r="K15" s="2" t="str">
        <f>IF(Paramétrage!J513&lt;&gt;0,Paramétrage!J513,"")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IF(Paramétrage!I513&lt;&gt;0,Paramétrage!K513,"")</f>
        <v/>
      </c>
      <c r="P15" s="258">
        <f>IF(Paramétrage!G513&lt;&gt;0,I15,0)</f>
        <v>0</v>
      </c>
      <c r="Q15" s="2"/>
    </row>
    <row r="16" spans="1:17" x14ac:dyDescent="0.35">
      <c r="A16" s="470" t="str">
        <f t="shared" si="0"/>
        <v/>
      </c>
      <c r="B16" s="470" t="str">
        <f t="shared" si="1"/>
        <v/>
      </c>
      <c r="C16" s="470" t="str">
        <f t="shared" si="2"/>
        <v/>
      </c>
      <c r="D16" s="470" t="str">
        <f t="shared" si="3"/>
        <v/>
      </c>
      <c r="E16" s="470" t="str">
        <f t="shared" si="4"/>
        <v/>
      </c>
      <c r="F16" s="470" t="str">
        <f t="shared" si="5"/>
        <v/>
      </c>
      <c r="G16" s="199" t="str">
        <f>IF(Paramétrage!I514&lt;&gt;0,Paramétrage!G514,"")</f>
        <v/>
      </c>
      <c r="H16" s="2" t="str">
        <f>IF(Paramétrage!I514&lt;&gt;0,Paramétrage!H514,"")</f>
        <v/>
      </c>
      <c r="I16" s="2" t="str">
        <f t="shared" si="6"/>
        <v/>
      </c>
      <c r="J16" s="2" t="str">
        <f>IF(Paramétrage!I514&lt;&gt;0,Paramétrage!I514,"")</f>
        <v/>
      </c>
      <c r="K16" s="2" t="str">
        <f>IF(Paramétrage!J514&lt;&gt;0,Paramétrage!J514,"")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IF(Paramétrage!I514&lt;&gt;0,Paramétrage!K514,"")</f>
        <v/>
      </c>
      <c r="P16" s="258">
        <f>IF(Paramétrage!G514&lt;&gt;0,I16,0)</f>
        <v>0</v>
      </c>
      <c r="Q16" s="2"/>
    </row>
    <row r="17" spans="1:17" x14ac:dyDescent="0.35">
      <c r="A17" s="470" t="str">
        <f t="shared" si="0"/>
        <v/>
      </c>
      <c r="B17" s="470" t="str">
        <f t="shared" si="1"/>
        <v/>
      </c>
      <c r="C17" s="470" t="str">
        <f t="shared" si="2"/>
        <v/>
      </c>
      <c r="D17" s="470" t="str">
        <f t="shared" si="3"/>
        <v/>
      </c>
      <c r="E17" s="470" t="str">
        <f t="shared" si="4"/>
        <v/>
      </c>
      <c r="F17" s="470" t="str">
        <f t="shared" si="5"/>
        <v/>
      </c>
      <c r="G17" s="199" t="str">
        <f>IF(Paramétrage!I515&lt;&gt;0,Paramétrage!G515,"")</f>
        <v/>
      </c>
      <c r="H17" s="2" t="str">
        <f>IF(Paramétrage!I515&lt;&gt;0,Paramétrage!H515,"")</f>
        <v/>
      </c>
      <c r="I17" s="2" t="str">
        <f t="shared" si="6"/>
        <v/>
      </c>
      <c r="J17" s="2" t="str">
        <f>IF(Paramétrage!I515&lt;&gt;0,Paramétrage!I515,"")</f>
        <v/>
      </c>
      <c r="K17" s="2" t="str">
        <f>IF(Paramétrage!J515&lt;&gt;0,Paramétrage!J515,"")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IF(Paramétrage!I515&lt;&gt;0,Paramétrage!K515,"")</f>
        <v/>
      </c>
      <c r="P17" s="258">
        <f>IF(Paramétrage!G515&lt;&gt;0,I17,0)</f>
        <v>0</v>
      </c>
      <c r="Q17" s="2"/>
    </row>
    <row r="18" spans="1:17" x14ac:dyDescent="0.35">
      <c r="A18" s="470" t="str">
        <f t="shared" si="0"/>
        <v/>
      </c>
      <c r="B18" s="470" t="str">
        <f t="shared" si="1"/>
        <v/>
      </c>
      <c r="C18" s="470" t="str">
        <f t="shared" si="2"/>
        <v/>
      </c>
      <c r="D18" s="470" t="str">
        <f t="shared" si="3"/>
        <v/>
      </c>
      <c r="E18" s="470" t="str">
        <f t="shared" si="4"/>
        <v/>
      </c>
      <c r="F18" s="470" t="str">
        <f t="shared" si="5"/>
        <v/>
      </c>
      <c r="G18" s="199" t="str">
        <f>IF(Paramétrage!I516&lt;&gt;0,Paramétrage!G516,"")</f>
        <v/>
      </c>
      <c r="H18" s="2" t="str">
        <f>IF(Paramétrage!I516&lt;&gt;0,Paramétrage!H516,"")</f>
        <v/>
      </c>
      <c r="I18" s="2" t="str">
        <f t="shared" si="6"/>
        <v/>
      </c>
      <c r="J18" s="2" t="str">
        <f>IF(Paramétrage!I516&lt;&gt;0,Paramétrage!I516,"")</f>
        <v/>
      </c>
      <c r="K18" s="2" t="str">
        <f>IF(Paramétrage!J516&lt;&gt;0,Paramétrage!J516,"")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IF(Paramétrage!I516&lt;&gt;0,Paramétrage!K516,"")</f>
        <v/>
      </c>
      <c r="P18" s="258">
        <f>IF(Paramétrage!G516&lt;&gt;0,I18,0)</f>
        <v>0</v>
      </c>
      <c r="Q18" s="2"/>
    </row>
    <row r="19" spans="1:17" x14ac:dyDescent="0.35">
      <c r="A19" s="470" t="str">
        <f t="shared" si="0"/>
        <v/>
      </c>
      <c r="B19" s="470" t="str">
        <f t="shared" si="1"/>
        <v/>
      </c>
      <c r="C19" s="470" t="str">
        <f t="shared" si="2"/>
        <v/>
      </c>
      <c r="D19" s="470" t="str">
        <f t="shared" si="3"/>
        <v/>
      </c>
      <c r="E19" s="470" t="str">
        <f t="shared" si="4"/>
        <v/>
      </c>
      <c r="F19" s="470" t="str">
        <f t="shared" si="5"/>
        <v/>
      </c>
      <c r="G19" s="199" t="str">
        <f>IF(Paramétrage!I517&lt;&gt;0,Paramétrage!G517,"")</f>
        <v/>
      </c>
      <c r="H19" s="2" t="str">
        <f>IF(Paramétrage!I517&lt;&gt;0,Paramétrage!H517,"")</f>
        <v/>
      </c>
      <c r="I19" s="2" t="str">
        <f t="shared" si="6"/>
        <v/>
      </c>
      <c r="J19" s="2" t="str">
        <f>IF(Paramétrage!I517&lt;&gt;0,Paramétrage!I517,"")</f>
        <v/>
      </c>
      <c r="K19" s="2" t="str">
        <f>IF(Paramétrage!J517&lt;&gt;0,Paramétrage!J517,"")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IF(Paramétrage!I517&lt;&gt;0,Paramétrage!K517,"")</f>
        <v/>
      </c>
      <c r="P19" s="258">
        <f>IF(Paramétrage!G517&lt;&gt;0,I19,0)</f>
        <v>0</v>
      </c>
      <c r="Q19" s="2"/>
    </row>
    <row r="20" spans="1:17" x14ac:dyDescent="0.35">
      <c r="A20" s="470" t="str">
        <f t="shared" si="0"/>
        <v/>
      </c>
      <c r="B20" s="470" t="str">
        <f t="shared" si="1"/>
        <v/>
      </c>
      <c r="C20" s="470" t="str">
        <f t="shared" si="2"/>
        <v/>
      </c>
      <c r="D20" s="470" t="str">
        <f t="shared" si="3"/>
        <v/>
      </c>
      <c r="E20" s="470" t="str">
        <f t="shared" si="4"/>
        <v/>
      </c>
      <c r="F20" s="470" t="str">
        <f t="shared" si="5"/>
        <v/>
      </c>
      <c r="G20" s="199" t="str">
        <f>IF(Paramétrage!I518&lt;&gt;0,Paramétrage!G518,"")</f>
        <v/>
      </c>
      <c r="H20" s="2" t="str">
        <f>IF(Paramétrage!I518&lt;&gt;0,Paramétrage!H518,"")</f>
        <v/>
      </c>
      <c r="I20" s="2" t="str">
        <f t="shared" si="6"/>
        <v/>
      </c>
      <c r="J20" s="2" t="str">
        <f>IF(Paramétrage!I518&lt;&gt;0,Paramétrage!I518,"")</f>
        <v/>
      </c>
      <c r="K20" s="2" t="str">
        <f>IF(Paramétrage!J518&lt;&gt;0,Paramétrage!J518,"")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IF(Paramétrage!I518&lt;&gt;0,Paramétrage!K518,"")</f>
        <v/>
      </c>
      <c r="P20" s="258">
        <f>IF(Paramétrage!G518&lt;&gt;0,I20,0)</f>
        <v>0</v>
      </c>
      <c r="Q20" s="2"/>
    </row>
    <row r="21" spans="1:17" x14ac:dyDescent="0.35">
      <c r="A21" s="470" t="str">
        <f t="shared" si="0"/>
        <v/>
      </c>
      <c r="B21" s="470" t="str">
        <f t="shared" si="1"/>
        <v/>
      </c>
      <c r="C21" s="470" t="str">
        <f t="shared" si="2"/>
        <v/>
      </c>
      <c r="D21" s="470" t="str">
        <f t="shared" si="3"/>
        <v/>
      </c>
      <c r="E21" s="470" t="str">
        <f t="shared" si="4"/>
        <v/>
      </c>
      <c r="F21" s="470" t="str">
        <f t="shared" si="5"/>
        <v/>
      </c>
      <c r="G21" s="199" t="str">
        <f>IF(Paramétrage!I519&lt;&gt;0,Paramétrage!G519,"")</f>
        <v/>
      </c>
      <c r="H21" s="2" t="str">
        <f>IF(Paramétrage!I519&lt;&gt;0,Paramétrage!H519,"")</f>
        <v/>
      </c>
      <c r="I21" s="2" t="str">
        <f t="shared" si="6"/>
        <v/>
      </c>
      <c r="J21" s="2" t="str">
        <f>IF(Paramétrage!I519&lt;&gt;0,Paramétrage!I519,"")</f>
        <v/>
      </c>
      <c r="K21" s="2" t="str">
        <f>IF(Paramétrage!J519&lt;&gt;0,Paramétrage!J519,"")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IF(Paramétrage!I519&lt;&gt;0,Paramétrage!K519,"")</f>
        <v/>
      </c>
      <c r="P21" s="258">
        <f>IF(Paramétrage!G519&lt;&gt;0,I21,0)</f>
        <v>0</v>
      </c>
      <c r="Q21" s="2"/>
    </row>
    <row r="22" spans="1:17" x14ac:dyDescent="0.35">
      <c r="A22" s="470" t="str">
        <f t="shared" si="0"/>
        <v/>
      </c>
      <c r="B22" s="470" t="str">
        <f t="shared" si="1"/>
        <v/>
      </c>
      <c r="C22" s="470" t="str">
        <f t="shared" si="2"/>
        <v/>
      </c>
      <c r="D22" s="470" t="str">
        <f t="shared" si="3"/>
        <v/>
      </c>
      <c r="E22" s="470" t="str">
        <f t="shared" si="4"/>
        <v/>
      </c>
      <c r="F22" s="470" t="str">
        <f t="shared" si="5"/>
        <v/>
      </c>
      <c r="G22" s="199" t="str">
        <f>IF(Paramétrage!I520&lt;&gt;0,Paramétrage!G520,"")</f>
        <v/>
      </c>
      <c r="H22" s="2" t="str">
        <f>IF(Paramétrage!I520&lt;&gt;0,Paramétrage!H520,"")</f>
        <v/>
      </c>
      <c r="I22" s="2" t="str">
        <f t="shared" si="6"/>
        <v/>
      </c>
      <c r="J22" s="2" t="str">
        <f>IF(Paramétrage!I520&lt;&gt;0,Paramétrage!I520,"")</f>
        <v/>
      </c>
      <c r="K22" s="2" t="str">
        <f>IF(Paramétrage!J520&lt;&gt;0,Paramétrage!J520,"")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IF(Paramétrage!I520&lt;&gt;0,Paramétrage!K520,"")</f>
        <v/>
      </c>
      <c r="P22" s="258">
        <f>IF(Paramétrage!G520&lt;&gt;0,I22,0)</f>
        <v>0</v>
      </c>
      <c r="Q22" s="2"/>
    </row>
    <row r="23" spans="1:17" x14ac:dyDescent="0.35">
      <c r="A23" s="470" t="str">
        <f t="shared" si="0"/>
        <v/>
      </c>
      <c r="B23" s="470" t="str">
        <f t="shared" si="1"/>
        <v/>
      </c>
      <c r="C23" s="470" t="str">
        <f t="shared" si="2"/>
        <v/>
      </c>
      <c r="D23" s="470" t="str">
        <f t="shared" si="3"/>
        <v/>
      </c>
      <c r="E23" s="470" t="str">
        <f t="shared" si="4"/>
        <v/>
      </c>
      <c r="F23" s="470" t="str">
        <f t="shared" si="5"/>
        <v/>
      </c>
      <c r="G23" s="199" t="str">
        <f>IF(Paramétrage!I521&lt;&gt;0,Paramétrage!G521,"")</f>
        <v/>
      </c>
      <c r="H23" s="2" t="str">
        <f>IF(Paramétrage!I521&lt;&gt;0,Paramétrage!H521,"")</f>
        <v/>
      </c>
      <c r="I23" s="2" t="str">
        <f t="shared" si="6"/>
        <v/>
      </c>
      <c r="J23" s="2" t="str">
        <f>IF(Paramétrage!I521&lt;&gt;0,Paramétrage!I521,"")</f>
        <v/>
      </c>
      <c r="K23" s="2" t="str">
        <f>IF(Paramétrage!J521&lt;&gt;0,Paramétrage!J521,"")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IF(Paramétrage!I521&lt;&gt;0,Paramétrage!K521,"")</f>
        <v/>
      </c>
      <c r="P23" s="258">
        <f>IF(Paramétrage!G521&lt;&gt;0,I23,0)</f>
        <v>0</v>
      </c>
      <c r="Q23" s="2"/>
    </row>
    <row r="24" spans="1:17" x14ac:dyDescent="0.35">
      <c r="A24" s="470" t="str">
        <f t="shared" si="0"/>
        <v/>
      </c>
      <c r="B24" s="470" t="str">
        <f t="shared" si="1"/>
        <v/>
      </c>
      <c r="C24" s="470" t="str">
        <f t="shared" si="2"/>
        <v/>
      </c>
      <c r="D24" s="470" t="str">
        <f t="shared" si="3"/>
        <v/>
      </c>
      <c r="E24" s="470" t="str">
        <f t="shared" si="4"/>
        <v/>
      </c>
      <c r="F24" s="470" t="str">
        <f t="shared" si="5"/>
        <v/>
      </c>
      <c r="G24" s="199" t="str">
        <f>IF(Paramétrage!I522&lt;&gt;0,Paramétrage!G522,"")</f>
        <v/>
      </c>
      <c r="H24" s="2" t="str">
        <f>IF(Paramétrage!I522&lt;&gt;0,Paramétrage!H522,"")</f>
        <v/>
      </c>
      <c r="I24" s="2" t="str">
        <f t="shared" si="6"/>
        <v/>
      </c>
      <c r="J24" s="2" t="str">
        <f>IF(Paramétrage!I522&lt;&gt;0,Paramétrage!I522,"")</f>
        <v/>
      </c>
      <c r="K24" s="2" t="str">
        <f>IF(Paramétrage!J522&lt;&gt;0,Paramétrage!J522,"")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IF(Paramétrage!I522&lt;&gt;0,Paramétrage!K522,"")</f>
        <v/>
      </c>
      <c r="P24" s="258">
        <f>IF(Paramétrage!G522&lt;&gt;0,I24,0)</f>
        <v>0</v>
      </c>
      <c r="Q24" s="2"/>
    </row>
    <row r="25" spans="1:17" x14ac:dyDescent="0.35">
      <c r="A25" s="470" t="str">
        <f t="shared" si="0"/>
        <v/>
      </c>
      <c r="B25" s="470" t="str">
        <f t="shared" si="1"/>
        <v/>
      </c>
      <c r="C25" s="470" t="str">
        <f t="shared" si="2"/>
        <v/>
      </c>
      <c r="D25" s="470" t="str">
        <f t="shared" si="3"/>
        <v/>
      </c>
      <c r="E25" s="470" t="str">
        <f t="shared" si="4"/>
        <v/>
      </c>
      <c r="F25" s="470" t="str">
        <f t="shared" si="5"/>
        <v/>
      </c>
      <c r="G25" s="199" t="str">
        <f>IF(Paramétrage!I523&lt;&gt;0,Paramétrage!G523,"")</f>
        <v/>
      </c>
      <c r="H25" s="2" t="str">
        <f>IF(Paramétrage!I523&lt;&gt;0,Paramétrage!H523,"")</f>
        <v/>
      </c>
      <c r="I25" s="2" t="str">
        <f t="shared" si="6"/>
        <v/>
      </c>
      <c r="J25" s="2" t="str">
        <f>IF(Paramétrage!I523&lt;&gt;0,Paramétrage!I523,"")</f>
        <v/>
      </c>
      <c r="K25" s="2" t="str">
        <f>IF(Paramétrage!J523&lt;&gt;0,Paramétrage!J523,"")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IF(Paramétrage!I523&lt;&gt;0,Paramétrage!K523,"")</f>
        <v/>
      </c>
      <c r="P25" s="258">
        <f>IF(Paramétrage!G523&lt;&gt;0,I25,0)</f>
        <v>0</v>
      </c>
      <c r="Q25" s="2"/>
    </row>
    <row r="26" spans="1:17" x14ac:dyDescent="0.35">
      <c r="A26" s="470" t="str">
        <f t="shared" si="0"/>
        <v/>
      </c>
      <c r="B26" s="470" t="str">
        <f t="shared" si="1"/>
        <v/>
      </c>
      <c r="C26" s="470" t="str">
        <f t="shared" si="2"/>
        <v/>
      </c>
      <c r="D26" s="470" t="str">
        <f t="shared" si="3"/>
        <v/>
      </c>
      <c r="E26" s="470" t="str">
        <f t="shared" si="4"/>
        <v/>
      </c>
      <c r="F26" s="470" t="str">
        <f t="shared" si="5"/>
        <v/>
      </c>
      <c r="G26" s="199" t="str">
        <f>IF(Paramétrage!I524&lt;&gt;0,Paramétrage!G524,"")</f>
        <v/>
      </c>
      <c r="H26" s="2" t="str">
        <f>IF(Paramétrage!I524&lt;&gt;0,Paramétrage!H524,"")</f>
        <v/>
      </c>
      <c r="I26" s="2" t="str">
        <f t="shared" si="6"/>
        <v/>
      </c>
      <c r="J26" s="2" t="str">
        <f>IF(Paramétrage!I524&lt;&gt;0,Paramétrage!I524,"")</f>
        <v/>
      </c>
      <c r="K26" s="2" t="str">
        <f>IF(Paramétrage!J524&lt;&gt;0,Paramétrage!J524,"")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IF(Paramétrage!I524&lt;&gt;0,Paramétrage!K524,"")</f>
        <v/>
      </c>
      <c r="P26" s="258">
        <f>IF(Paramétrage!G524&lt;&gt;0,I26,0)</f>
        <v>0</v>
      </c>
      <c r="Q26" s="2"/>
    </row>
    <row r="27" spans="1:17" x14ac:dyDescent="0.35">
      <c r="A27" s="470" t="str">
        <f t="shared" si="0"/>
        <v/>
      </c>
      <c r="B27" s="470" t="str">
        <f t="shared" si="1"/>
        <v/>
      </c>
      <c r="C27" s="470" t="str">
        <f t="shared" si="2"/>
        <v/>
      </c>
      <c r="D27" s="470" t="str">
        <f t="shared" si="3"/>
        <v/>
      </c>
      <c r="E27" s="470" t="str">
        <f t="shared" si="4"/>
        <v/>
      </c>
      <c r="F27" s="470" t="str">
        <f t="shared" si="5"/>
        <v/>
      </c>
      <c r="G27" s="199" t="str">
        <f>IF(Paramétrage!I525&lt;&gt;0,Paramétrage!G525,"")</f>
        <v/>
      </c>
      <c r="H27" s="2" t="str">
        <f>IF(Paramétrage!I525&lt;&gt;0,Paramétrage!H525,"")</f>
        <v/>
      </c>
      <c r="I27" s="2" t="str">
        <f t="shared" si="6"/>
        <v/>
      </c>
      <c r="J27" s="2" t="str">
        <f>IF(Paramétrage!I525&lt;&gt;0,Paramétrage!I525,"")</f>
        <v/>
      </c>
      <c r="K27" s="2" t="str">
        <f>IF(Paramétrage!J525&lt;&gt;0,Paramétrage!J525,"")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IF(Paramétrage!I525&lt;&gt;0,Paramétrage!K525,"")</f>
        <v/>
      </c>
      <c r="P27" s="258">
        <f>IF(Paramétrage!G525&lt;&gt;0,I27,0)</f>
        <v>0</v>
      </c>
      <c r="Q27" s="2"/>
    </row>
    <row r="28" spans="1:17" x14ac:dyDescent="0.35">
      <c r="A28" s="470" t="str">
        <f t="shared" si="0"/>
        <v/>
      </c>
      <c r="B28" s="470" t="str">
        <f t="shared" si="1"/>
        <v/>
      </c>
      <c r="C28" s="470" t="str">
        <f t="shared" si="2"/>
        <v/>
      </c>
      <c r="D28" s="470" t="str">
        <f t="shared" si="3"/>
        <v/>
      </c>
      <c r="E28" s="470" t="str">
        <f t="shared" si="4"/>
        <v/>
      </c>
      <c r="F28" s="470" t="str">
        <f t="shared" si="5"/>
        <v/>
      </c>
      <c r="G28" s="199" t="str">
        <f>IF(Paramétrage!I526&lt;&gt;0,Paramétrage!G526,"")</f>
        <v/>
      </c>
      <c r="H28" s="2" t="str">
        <f>IF(Paramétrage!I526&lt;&gt;0,Paramétrage!H526,"")</f>
        <v/>
      </c>
      <c r="I28" s="2" t="str">
        <f t="shared" si="6"/>
        <v/>
      </c>
      <c r="J28" s="2" t="str">
        <f>IF(Paramétrage!I526&lt;&gt;0,Paramétrage!I526,"")</f>
        <v/>
      </c>
      <c r="K28" s="2" t="str">
        <f>IF(Paramétrage!J526&lt;&gt;0,Paramétrage!J526,"")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IF(Paramétrage!I526&lt;&gt;0,Paramétrage!K526,"")</f>
        <v/>
      </c>
      <c r="P28" s="258">
        <f>IF(Paramétrage!G526&lt;&gt;0,I28,0)</f>
        <v>0</v>
      </c>
      <c r="Q28" s="2"/>
    </row>
    <row r="29" spans="1:17" x14ac:dyDescent="0.35">
      <c r="A29" s="470" t="str">
        <f t="shared" si="0"/>
        <v/>
      </c>
      <c r="B29" s="470" t="str">
        <f t="shared" si="1"/>
        <v/>
      </c>
      <c r="C29" s="470" t="str">
        <f t="shared" si="2"/>
        <v/>
      </c>
      <c r="D29" s="470" t="str">
        <f t="shared" si="3"/>
        <v/>
      </c>
      <c r="E29" s="470" t="str">
        <f t="shared" si="4"/>
        <v/>
      </c>
      <c r="F29" s="470" t="str">
        <f t="shared" si="5"/>
        <v/>
      </c>
      <c r="G29" s="199" t="str">
        <f>IF(Paramétrage!I527&lt;&gt;0,Paramétrage!G527,"")</f>
        <v/>
      </c>
      <c r="H29" s="2" t="str">
        <f>IF(Paramétrage!I527&lt;&gt;0,Paramétrage!H527,"")</f>
        <v/>
      </c>
      <c r="I29" s="2" t="str">
        <f t="shared" si="6"/>
        <v/>
      </c>
      <c r="J29" s="2" t="str">
        <f>IF(Paramétrage!I527&lt;&gt;0,Paramétrage!I527,"")</f>
        <v/>
      </c>
      <c r="K29" s="2" t="str">
        <f>IF(Paramétrage!J527&lt;&gt;0,Paramétrage!J527,"")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IF(Paramétrage!I527&lt;&gt;0,Paramétrage!K527,"")</f>
        <v/>
      </c>
      <c r="P29" s="258">
        <f>IF(Paramétrage!G527&lt;&gt;0,I29,0)</f>
        <v>0</v>
      </c>
      <c r="Q29" s="2"/>
    </row>
    <row r="30" spans="1:17" x14ac:dyDescent="0.35">
      <c r="A30" s="471" t="s">
        <v>594</v>
      </c>
      <c r="B30" s="472"/>
      <c r="C30" s="472"/>
      <c r="D30" s="472"/>
      <c r="E30" s="472"/>
      <c r="F30" s="472"/>
      <c r="G30" s="473" t="str">
        <f>IF(Paramétrage!L527&lt;&gt;0,Paramétrage!L527,"")</f>
        <v/>
      </c>
      <c r="H30" s="472"/>
      <c r="I30" s="472"/>
      <c r="J30" s="472"/>
      <c r="K30" s="472"/>
      <c r="L30" s="472"/>
      <c r="M30" s="472"/>
      <c r="N30" s="472"/>
      <c r="O30" s="472"/>
      <c r="P30" s="472" t="str">
        <f>IF(Paramétrage!I527,I30-#REF!,"")</f>
        <v/>
      </c>
      <c r="Q30" s="472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IF(Paramétrage!AI501&lt;&gt;0,Paramétrage!AG501,"")</f>
        <v/>
      </c>
      <c r="H32" s="2" t="str">
        <f>IF(Paramétrage!AI501&lt;&gt;0,Paramétrage!AH501,"")</f>
        <v/>
      </c>
      <c r="I32" s="2" t="str">
        <f>IF(J32&lt;&gt;"",DATEDIF($Q$2,G32,"d")*1440+H32*60,"")</f>
        <v/>
      </c>
      <c r="J32" s="2" t="str">
        <f>IF(Paramétrage!AI501&lt;&gt;0,Paramétrage!AI501,"")</f>
        <v/>
      </c>
      <c r="K32" s="2" t="str">
        <f>IF(Paramétrage!AJ501&lt;&gt;0,Paramétrage!AJ501,"")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IF(Paramétrage!AI501&lt;&gt;0,Paramétrage!AK501,"")</f>
        <v/>
      </c>
      <c r="P32" s="258">
        <f>IF(Paramétrage!G531&lt;&gt;0,I32,0)</f>
        <v>0</v>
      </c>
      <c r="Q32" s="2"/>
    </row>
    <row r="33" spans="1:18" x14ac:dyDescent="0.35">
      <c r="A33" s="470" t="str">
        <f t="shared" ref="A33:A59" si="10">IF(J33&lt;&gt;"",I33,"")</f>
        <v/>
      </c>
      <c r="B33" s="470" t="str">
        <f t="shared" ref="B33:B59" si="11">IF(J33&lt;&gt;"",1,"")</f>
        <v/>
      </c>
      <c r="C33" s="470" t="str">
        <f t="shared" ref="C33:C59" si="12">IF(J33&lt;&gt;"",L33,"")</f>
        <v/>
      </c>
      <c r="D33" s="470" t="str">
        <f t="shared" ref="D33:D59" si="13">IF(J33&lt;&gt;"",L33,"")</f>
        <v/>
      </c>
      <c r="E33" s="470" t="str">
        <f t="shared" ref="E33:E59" si="14">IF(J33&lt;&gt;"",M33,"")</f>
        <v/>
      </c>
      <c r="F33" s="470" t="str">
        <f t="shared" ref="F33:F59" si="15">IF(J33&lt;&gt;"",N33,"")</f>
        <v/>
      </c>
      <c r="G33" s="199" t="str">
        <f>IF(Paramétrage!AI502&lt;&gt;0,Paramétrage!AG502,"")</f>
        <v/>
      </c>
      <c r="H33" s="2" t="str">
        <f>IF(Paramétrage!AI502&lt;&gt;0,Paramétrage!AH502,"")</f>
        <v/>
      </c>
      <c r="I33" s="2" t="str">
        <f t="shared" ref="I33:I59" si="16">IF(J33&lt;&gt;"",DATEDIF($Q$2,G33,"d")*1440+H33*60,"")</f>
        <v/>
      </c>
      <c r="J33" s="2" t="str">
        <f>IF(Paramétrage!AI502&lt;&gt;0,Paramétrage!AI502,"")</f>
        <v/>
      </c>
      <c r="K33" s="2" t="str">
        <f>IF(Paramétrage!AJ502&lt;&gt;0,Paramétrage!AJ502,"")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IF(Paramétrage!AI502&lt;&gt;0,Paramétrage!AK502,"")</f>
        <v/>
      </c>
      <c r="P33" s="258">
        <f>IF(Paramétrage!G532&lt;&gt;0,I33,0)</f>
        <v>0</v>
      </c>
      <c r="Q33" s="2"/>
    </row>
    <row r="34" spans="1:18" x14ac:dyDescent="0.35">
      <c r="A34" s="470" t="str">
        <f t="shared" si="10"/>
        <v/>
      </c>
      <c r="B34" s="470" t="str">
        <f t="shared" si="11"/>
        <v/>
      </c>
      <c r="C34" s="470" t="str">
        <f t="shared" si="12"/>
        <v/>
      </c>
      <c r="D34" s="470" t="str">
        <f t="shared" si="13"/>
        <v/>
      </c>
      <c r="E34" s="470" t="str">
        <f t="shared" si="14"/>
        <v/>
      </c>
      <c r="F34" s="470" t="str">
        <f t="shared" si="15"/>
        <v/>
      </c>
      <c r="G34" s="199" t="str">
        <f>IF(Paramétrage!AI503&lt;&gt;0,Paramétrage!AG503,"")</f>
        <v/>
      </c>
      <c r="H34" s="2" t="str">
        <f>IF(Paramétrage!AI503&lt;&gt;0,Paramétrage!AH503,"")</f>
        <v/>
      </c>
      <c r="I34" s="2" t="str">
        <f t="shared" si="16"/>
        <v/>
      </c>
      <c r="J34" s="2" t="str">
        <f>IF(Paramétrage!AI503&lt;&gt;0,Paramétrage!AI503,"")</f>
        <v/>
      </c>
      <c r="K34" s="2" t="str">
        <f>IF(Paramétrage!AJ503&lt;&gt;0,Paramétrage!AJ503,"")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IF(Paramétrage!AI503&lt;&gt;0,Paramétrage!AK503,"")</f>
        <v/>
      </c>
      <c r="P34" s="258">
        <f>IF(Paramétrage!G533&lt;&gt;0,I34,0)</f>
        <v>0</v>
      </c>
      <c r="Q34" s="2"/>
    </row>
    <row r="35" spans="1:18" x14ac:dyDescent="0.35">
      <c r="A35" s="470" t="str">
        <f t="shared" si="10"/>
        <v/>
      </c>
      <c r="B35" s="470" t="str">
        <f t="shared" si="11"/>
        <v/>
      </c>
      <c r="C35" s="470" t="str">
        <f t="shared" si="12"/>
        <v/>
      </c>
      <c r="D35" s="470" t="str">
        <f t="shared" si="13"/>
        <v/>
      </c>
      <c r="E35" s="470" t="str">
        <f t="shared" si="14"/>
        <v/>
      </c>
      <c r="F35" s="470" t="str">
        <f t="shared" si="15"/>
        <v/>
      </c>
      <c r="G35" s="199" t="str">
        <f>IF(Paramétrage!AI504&lt;&gt;0,Paramétrage!AG504,"")</f>
        <v/>
      </c>
      <c r="H35" s="2" t="str">
        <f>IF(Paramétrage!AI504&lt;&gt;0,Paramétrage!AH504,"")</f>
        <v/>
      </c>
      <c r="I35" s="2" t="str">
        <f t="shared" si="16"/>
        <v/>
      </c>
      <c r="J35" s="2" t="str">
        <f>IF(Paramétrage!AI504&lt;&gt;0,Paramétrage!AI504,"")</f>
        <v/>
      </c>
      <c r="K35" s="2" t="str">
        <f>IF(Paramétrage!AJ504&lt;&gt;0,Paramétrage!AJ504,"")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IF(Paramétrage!AI504&lt;&gt;0,Paramétrage!AK504,"")</f>
        <v/>
      </c>
      <c r="P35" s="258">
        <f>IF(Paramétrage!G534&lt;&gt;0,I35,0)</f>
        <v>0</v>
      </c>
      <c r="Q35" s="2"/>
    </row>
    <row r="36" spans="1:18" x14ac:dyDescent="0.35">
      <c r="A36" s="470" t="str">
        <f t="shared" si="10"/>
        <v/>
      </c>
      <c r="B36" s="470" t="str">
        <f t="shared" si="11"/>
        <v/>
      </c>
      <c r="C36" s="470" t="str">
        <f t="shared" si="12"/>
        <v/>
      </c>
      <c r="D36" s="470" t="str">
        <f t="shared" si="13"/>
        <v/>
      </c>
      <c r="E36" s="470" t="str">
        <f t="shared" si="14"/>
        <v/>
      </c>
      <c r="F36" s="470" t="str">
        <f t="shared" si="15"/>
        <v/>
      </c>
      <c r="G36" s="199" t="str">
        <f>IF(Paramétrage!AI505&lt;&gt;0,Paramétrage!AG505,"")</f>
        <v/>
      </c>
      <c r="H36" s="2" t="str">
        <f>IF(Paramétrage!AI505&lt;&gt;0,Paramétrage!AH505,"")</f>
        <v/>
      </c>
      <c r="I36" s="2" t="str">
        <f t="shared" si="16"/>
        <v/>
      </c>
      <c r="J36" s="2" t="str">
        <f>IF(Paramétrage!AI505&lt;&gt;0,Paramétrage!AI505,"")</f>
        <v/>
      </c>
      <c r="K36" s="2" t="str">
        <f>IF(Paramétrage!AJ505&lt;&gt;0,Paramétrage!AJ505,"")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IF(Paramétrage!AI505&lt;&gt;0,Paramétrage!AK505,"")</f>
        <v/>
      </c>
      <c r="P36" s="258">
        <f>IF(Paramétrage!G535&lt;&gt;0,I36,0)</f>
        <v>0</v>
      </c>
      <c r="Q36" s="2"/>
    </row>
    <row r="37" spans="1:18" x14ac:dyDescent="0.35">
      <c r="A37" s="470" t="str">
        <f t="shared" si="10"/>
        <v/>
      </c>
      <c r="B37" s="470" t="str">
        <f t="shared" si="11"/>
        <v/>
      </c>
      <c r="C37" s="470" t="str">
        <f t="shared" si="12"/>
        <v/>
      </c>
      <c r="D37" s="470" t="str">
        <f t="shared" si="13"/>
        <v/>
      </c>
      <c r="E37" s="470" t="str">
        <f t="shared" si="14"/>
        <v/>
      </c>
      <c r="F37" s="470" t="str">
        <f t="shared" si="15"/>
        <v/>
      </c>
      <c r="G37" s="199" t="str">
        <f>IF(Paramétrage!AI506&lt;&gt;0,Paramétrage!AG506,"")</f>
        <v/>
      </c>
      <c r="H37" s="2" t="str">
        <f>IF(Paramétrage!AI506&lt;&gt;0,Paramétrage!AH506,"")</f>
        <v/>
      </c>
      <c r="I37" s="2" t="str">
        <f t="shared" si="16"/>
        <v/>
      </c>
      <c r="J37" s="2" t="str">
        <f>IF(Paramétrage!AI506&lt;&gt;0,Paramétrage!AI506,"")</f>
        <v/>
      </c>
      <c r="K37" s="2" t="str">
        <f>IF(Paramétrage!AJ506&lt;&gt;0,Paramétrage!AJ506,"")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IF(Paramétrage!AI506&lt;&gt;0,Paramétrage!AK506,"")</f>
        <v/>
      </c>
      <c r="P37" s="258">
        <f>IF(Paramétrage!G536&lt;&gt;0,I37,0)</f>
        <v>0</v>
      </c>
      <c r="Q37" s="2"/>
    </row>
    <row r="38" spans="1:18" x14ac:dyDescent="0.35">
      <c r="A38" s="470" t="str">
        <f t="shared" si="10"/>
        <v/>
      </c>
      <c r="B38" s="470" t="str">
        <f t="shared" si="11"/>
        <v/>
      </c>
      <c r="C38" s="470" t="str">
        <f t="shared" si="12"/>
        <v/>
      </c>
      <c r="D38" s="470" t="str">
        <f t="shared" si="13"/>
        <v/>
      </c>
      <c r="E38" s="470" t="str">
        <f t="shared" si="14"/>
        <v/>
      </c>
      <c r="F38" s="470" t="str">
        <f t="shared" si="15"/>
        <v/>
      </c>
      <c r="G38" s="199" t="str">
        <f>IF(Paramétrage!AI507&lt;&gt;0,Paramétrage!AG507,"")</f>
        <v/>
      </c>
      <c r="H38" s="2" t="str">
        <f>IF(Paramétrage!AI507&lt;&gt;0,Paramétrage!AH507,"")</f>
        <v/>
      </c>
      <c r="I38" s="2" t="str">
        <f t="shared" si="16"/>
        <v/>
      </c>
      <c r="J38" s="2" t="str">
        <f>IF(Paramétrage!AI507&lt;&gt;0,Paramétrage!AI507,"")</f>
        <v/>
      </c>
      <c r="K38" s="2" t="str">
        <f>IF(Paramétrage!AJ507&lt;&gt;0,Paramétrage!AJ507,"")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IF(Paramétrage!AI507&lt;&gt;0,Paramétrage!AK507,"")</f>
        <v/>
      </c>
      <c r="P38" s="258">
        <f>IF(Paramétrage!G537&lt;&gt;0,I38,0)</f>
        <v>0</v>
      </c>
      <c r="Q38" s="2"/>
    </row>
    <row r="39" spans="1:18" x14ac:dyDescent="0.35">
      <c r="A39" s="470" t="str">
        <f t="shared" si="10"/>
        <v/>
      </c>
      <c r="B39" s="470" t="str">
        <f t="shared" si="11"/>
        <v/>
      </c>
      <c r="C39" s="470" t="str">
        <f t="shared" si="12"/>
        <v/>
      </c>
      <c r="D39" s="470" t="str">
        <f t="shared" si="13"/>
        <v/>
      </c>
      <c r="E39" s="470" t="str">
        <f t="shared" si="14"/>
        <v/>
      </c>
      <c r="F39" s="470" t="str">
        <f t="shared" si="15"/>
        <v/>
      </c>
      <c r="G39" s="199" t="str">
        <f>IF(Paramétrage!AI508&lt;&gt;0,Paramétrage!AG508,"")</f>
        <v/>
      </c>
      <c r="H39" s="2" t="str">
        <f>IF(Paramétrage!AI508&lt;&gt;0,Paramétrage!AH508,"")</f>
        <v/>
      </c>
      <c r="I39" s="2" t="str">
        <f t="shared" si="16"/>
        <v/>
      </c>
      <c r="J39" s="2" t="str">
        <f>IF(Paramétrage!AI508&lt;&gt;0,Paramétrage!AI508,"")</f>
        <v/>
      </c>
      <c r="K39" s="2" t="str">
        <f>IF(Paramétrage!AJ508&lt;&gt;0,Paramétrage!AJ508,"")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IF(Paramétrage!AI508&lt;&gt;0,Paramétrage!AK508,"")</f>
        <v/>
      </c>
      <c r="P39" s="258">
        <f>IF(Paramétrage!G538&lt;&gt;0,I39,0)</f>
        <v>0</v>
      </c>
      <c r="Q39" s="2"/>
    </row>
    <row r="40" spans="1:18" x14ac:dyDescent="0.35">
      <c r="A40" s="470" t="str">
        <f t="shared" si="10"/>
        <v/>
      </c>
      <c r="B40" s="470" t="str">
        <f t="shared" si="11"/>
        <v/>
      </c>
      <c r="C40" s="470" t="str">
        <f t="shared" si="12"/>
        <v/>
      </c>
      <c r="D40" s="470" t="str">
        <f t="shared" si="13"/>
        <v/>
      </c>
      <c r="E40" s="470" t="str">
        <f t="shared" si="14"/>
        <v/>
      </c>
      <c r="F40" s="470" t="str">
        <f t="shared" si="15"/>
        <v/>
      </c>
      <c r="G40" s="199" t="str">
        <f>IF(Paramétrage!AI509&lt;&gt;0,Paramétrage!AG509,"")</f>
        <v/>
      </c>
      <c r="H40" s="2" t="str">
        <f>IF(Paramétrage!AI509&lt;&gt;0,Paramétrage!AH509,"")</f>
        <v/>
      </c>
      <c r="I40" s="2" t="str">
        <f t="shared" si="16"/>
        <v/>
      </c>
      <c r="J40" s="2" t="str">
        <f>IF(Paramétrage!AI509&lt;&gt;0,Paramétrage!AI509,"")</f>
        <v/>
      </c>
      <c r="K40" s="2" t="str">
        <f>IF(Paramétrage!AJ509&lt;&gt;0,Paramétrage!AJ509,"")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IF(Paramétrage!AI509&lt;&gt;0,Paramétrage!AK509,"")</f>
        <v/>
      </c>
      <c r="P40" s="258">
        <f>IF(Paramétrage!G539&lt;&gt;0,I40,0)</f>
        <v>0</v>
      </c>
      <c r="Q40" s="2"/>
    </row>
    <row r="41" spans="1:18" x14ac:dyDescent="0.35">
      <c r="A41" s="470" t="str">
        <f t="shared" si="10"/>
        <v/>
      </c>
      <c r="B41" s="470" t="str">
        <f t="shared" si="11"/>
        <v/>
      </c>
      <c r="C41" s="470" t="str">
        <f t="shared" si="12"/>
        <v/>
      </c>
      <c r="D41" s="470" t="str">
        <f t="shared" si="13"/>
        <v/>
      </c>
      <c r="E41" s="470" t="str">
        <f t="shared" si="14"/>
        <v/>
      </c>
      <c r="F41" s="470" t="str">
        <f t="shared" si="15"/>
        <v/>
      </c>
      <c r="G41" s="199" t="str">
        <f>IF(Paramétrage!AI510&lt;&gt;0,Paramétrage!AG510,"")</f>
        <v/>
      </c>
      <c r="H41" s="2" t="str">
        <f>IF(Paramétrage!AI510&lt;&gt;0,Paramétrage!AH510,"")</f>
        <v/>
      </c>
      <c r="I41" s="2" t="str">
        <f t="shared" si="16"/>
        <v/>
      </c>
      <c r="J41" s="2" t="str">
        <f>IF(Paramétrage!AI510&lt;&gt;0,Paramétrage!AI510,"")</f>
        <v/>
      </c>
      <c r="K41" s="2" t="str">
        <f>IF(Paramétrage!AJ510&lt;&gt;0,Paramétrage!AJ510,"")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IF(Paramétrage!AI510&lt;&gt;0,Paramétrage!AK510,"")</f>
        <v/>
      </c>
      <c r="P41" s="258">
        <f>IF(Paramétrage!G540&lt;&gt;0,I41,0)</f>
        <v>0</v>
      </c>
      <c r="Q41" s="2"/>
    </row>
    <row r="42" spans="1:18" x14ac:dyDescent="0.35">
      <c r="A42" s="470" t="str">
        <f t="shared" si="10"/>
        <v/>
      </c>
      <c r="B42" s="470" t="str">
        <f t="shared" si="11"/>
        <v/>
      </c>
      <c r="C42" s="470" t="str">
        <f t="shared" si="12"/>
        <v/>
      </c>
      <c r="D42" s="470" t="str">
        <f t="shared" si="13"/>
        <v/>
      </c>
      <c r="E42" s="470" t="str">
        <f t="shared" si="14"/>
        <v/>
      </c>
      <c r="F42" s="470" t="str">
        <f t="shared" si="15"/>
        <v/>
      </c>
      <c r="G42" s="199" t="str">
        <f>IF(Paramétrage!AI511&lt;&gt;0,Paramétrage!AG511,"")</f>
        <v/>
      </c>
      <c r="H42" s="2" t="str">
        <f>IF(Paramétrage!AI511&lt;&gt;0,Paramétrage!AH511,"")</f>
        <v/>
      </c>
      <c r="I42" s="2" t="str">
        <f t="shared" si="16"/>
        <v/>
      </c>
      <c r="J42" s="2" t="str">
        <f>IF(Paramétrage!AI511&lt;&gt;0,Paramétrage!AI511,"")</f>
        <v/>
      </c>
      <c r="K42" s="2" t="str">
        <f>IF(Paramétrage!AJ511&lt;&gt;0,Paramétrage!AJ511,"")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IF(Paramétrage!AI511&lt;&gt;0,Paramétrage!AK511,"")</f>
        <v/>
      </c>
      <c r="P42" s="258">
        <f>IF(Paramétrage!G541&lt;&gt;0,I42,0)</f>
        <v>0</v>
      </c>
      <c r="Q42" s="2"/>
    </row>
    <row r="43" spans="1:18" x14ac:dyDescent="0.35">
      <c r="A43" s="470" t="str">
        <f t="shared" si="10"/>
        <v/>
      </c>
      <c r="B43" s="470" t="str">
        <f t="shared" si="11"/>
        <v/>
      </c>
      <c r="C43" s="470" t="str">
        <f t="shared" si="12"/>
        <v/>
      </c>
      <c r="D43" s="470" t="str">
        <f t="shared" si="13"/>
        <v/>
      </c>
      <c r="E43" s="470" t="str">
        <f t="shared" si="14"/>
        <v/>
      </c>
      <c r="F43" s="470" t="str">
        <f t="shared" si="15"/>
        <v/>
      </c>
      <c r="G43" s="199" t="str">
        <f>IF(Paramétrage!AI512&lt;&gt;0,Paramétrage!AG512,"")</f>
        <v/>
      </c>
      <c r="H43" s="2" t="str">
        <f>IF(Paramétrage!AI512&lt;&gt;0,Paramétrage!AH512,"")</f>
        <v/>
      </c>
      <c r="I43" s="2" t="str">
        <f t="shared" si="16"/>
        <v/>
      </c>
      <c r="J43" s="2" t="str">
        <f>IF(Paramétrage!AI512&lt;&gt;0,Paramétrage!AI512,"")</f>
        <v/>
      </c>
      <c r="K43" s="2" t="str">
        <f>IF(Paramétrage!AJ512&lt;&gt;0,Paramétrage!AJ512,"")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IF(Paramétrage!AI512&lt;&gt;0,Paramétrage!AK512,"")</f>
        <v/>
      </c>
      <c r="P43" s="258">
        <f>IF(Paramétrage!G542&lt;&gt;0,I43,0)</f>
        <v>0</v>
      </c>
      <c r="Q43" s="2"/>
    </row>
    <row r="44" spans="1:18" x14ac:dyDescent="0.35">
      <c r="A44" s="470" t="str">
        <f t="shared" si="10"/>
        <v/>
      </c>
      <c r="B44" s="470" t="str">
        <f t="shared" si="11"/>
        <v/>
      </c>
      <c r="C44" s="470" t="str">
        <f t="shared" si="12"/>
        <v/>
      </c>
      <c r="D44" s="470" t="str">
        <f t="shared" si="13"/>
        <v/>
      </c>
      <c r="E44" s="470" t="str">
        <f t="shared" si="14"/>
        <v/>
      </c>
      <c r="F44" s="470" t="str">
        <f t="shared" si="15"/>
        <v/>
      </c>
      <c r="G44" s="199" t="str">
        <f>IF(Paramétrage!AI513&lt;&gt;0,Paramétrage!AG513,"")</f>
        <v/>
      </c>
      <c r="H44" s="2" t="str">
        <f>IF(Paramétrage!AI513&lt;&gt;0,Paramétrage!AH513,"")</f>
        <v/>
      </c>
      <c r="I44" s="2" t="str">
        <f t="shared" si="16"/>
        <v/>
      </c>
      <c r="J44" s="2" t="str">
        <f>IF(Paramétrage!AI513&lt;&gt;0,Paramétrage!AI513,"")</f>
        <v/>
      </c>
      <c r="K44" s="2" t="str">
        <f>IF(Paramétrage!AJ513&lt;&gt;0,Paramétrage!AJ513,"")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IF(Paramétrage!AI513&lt;&gt;0,Paramétrage!AK513,"")</f>
        <v/>
      </c>
      <c r="P44" s="258">
        <f>IF(Paramétrage!G543&lt;&gt;0,I44,0)</f>
        <v>0</v>
      </c>
      <c r="Q44" s="2"/>
    </row>
    <row r="45" spans="1:18" x14ac:dyDescent="0.35">
      <c r="A45" s="470" t="str">
        <f t="shared" si="10"/>
        <v/>
      </c>
      <c r="B45" s="470" t="str">
        <f t="shared" si="11"/>
        <v/>
      </c>
      <c r="C45" s="470" t="str">
        <f t="shared" si="12"/>
        <v/>
      </c>
      <c r="D45" s="470" t="str">
        <f t="shared" si="13"/>
        <v/>
      </c>
      <c r="E45" s="470" t="str">
        <f t="shared" si="14"/>
        <v/>
      </c>
      <c r="F45" s="470" t="str">
        <f t="shared" si="15"/>
        <v/>
      </c>
      <c r="G45" s="199" t="str">
        <f>IF(Paramétrage!AI514&lt;&gt;0,Paramétrage!AG514,"")</f>
        <v/>
      </c>
      <c r="H45" s="2" t="str">
        <f>IF(Paramétrage!AI514&lt;&gt;0,Paramétrage!AH514,"")</f>
        <v/>
      </c>
      <c r="I45" s="2" t="str">
        <f t="shared" si="16"/>
        <v/>
      </c>
      <c r="J45" s="2" t="str">
        <f>IF(Paramétrage!AI514&lt;&gt;0,Paramétrage!AI514,"")</f>
        <v/>
      </c>
      <c r="K45" s="2" t="str">
        <f>IF(Paramétrage!AJ514&lt;&gt;0,Paramétrage!AJ514,"")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IF(Paramétrage!AI514&lt;&gt;0,Paramétrage!AK514,"")</f>
        <v/>
      </c>
      <c r="P45" s="258">
        <f>IF(Paramétrage!G544&lt;&gt;0,I45,0)</f>
        <v>0</v>
      </c>
      <c r="Q45" s="2"/>
    </row>
    <row r="46" spans="1:18" x14ac:dyDescent="0.35">
      <c r="A46" s="470" t="str">
        <f t="shared" si="10"/>
        <v/>
      </c>
      <c r="B46" s="470" t="str">
        <f t="shared" si="11"/>
        <v/>
      </c>
      <c r="C46" s="470" t="str">
        <f t="shared" si="12"/>
        <v/>
      </c>
      <c r="D46" s="470" t="str">
        <f t="shared" si="13"/>
        <v/>
      </c>
      <c r="E46" s="470" t="str">
        <f t="shared" si="14"/>
        <v/>
      </c>
      <c r="F46" s="470" t="str">
        <f t="shared" si="15"/>
        <v/>
      </c>
      <c r="G46" s="199" t="str">
        <f>IF(Paramétrage!AI515&lt;&gt;0,Paramétrage!AG515,"")</f>
        <v/>
      </c>
      <c r="H46" s="2" t="str">
        <f>IF(Paramétrage!AI515&lt;&gt;0,Paramétrage!AH515,"")</f>
        <v/>
      </c>
      <c r="I46" s="2" t="str">
        <f t="shared" si="16"/>
        <v/>
      </c>
      <c r="J46" s="2" t="str">
        <f>IF(Paramétrage!AI515&lt;&gt;0,Paramétrage!AI515,"")</f>
        <v/>
      </c>
      <c r="K46" s="2" t="str">
        <f>IF(Paramétrage!AJ515&lt;&gt;0,Paramétrage!AJ515,"")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IF(Paramétrage!AI515&lt;&gt;0,Paramétrage!AK515,"")</f>
        <v/>
      </c>
      <c r="P46" s="258">
        <f>IF(Paramétrage!G545&lt;&gt;0,I46,0)</f>
        <v>0</v>
      </c>
      <c r="Q46" s="2"/>
    </row>
    <row r="47" spans="1:18" x14ac:dyDescent="0.35">
      <c r="A47" s="470" t="str">
        <f t="shared" si="10"/>
        <v/>
      </c>
      <c r="B47" s="470" t="str">
        <f t="shared" si="11"/>
        <v/>
      </c>
      <c r="C47" s="470" t="str">
        <f t="shared" si="12"/>
        <v/>
      </c>
      <c r="D47" s="470" t="str">
        <f t="shared" si="13"/>
        <v/>
      </c>
      <c r="E47" s="470" t="str">
        <f t="shared" si="14"/>
        <v/>
      </c>
      <c r="F47" s="470" t="str">
        <f t="shared" si="15"/>
        <v/>
      </c>
      <c r="G47" s="199" t="str">
        <f>IF(Paramétrage!AI516&lt;&gt;0,Paramétrage!AG516,"")</f>
        <v/>
      </c>
      <c r="H47" s="2" t="str">
        <f>IF(Paramétrage!AI516&lt;&gt;0,Paramétrage!AH516,"")</f>
        <v/>
      </c>
      <c r="I47" s="2" t="str">
        <f t="shared" si="16"/>
        <v/>
      </c>
      <c r="J47" s="2" t="str">
        <f>IF(Paramétrage!AI516&lt;&gt;0,Paramétrage!AI516,"")</f>
        <v/>
      </c>
      <c r="K47" s="2" t="str">
        <f>IF(Paramétrage!AJ516&lt;&gt;0,Paramétrage!AJ516,"")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IF(Paramétrage!AI516&lt;&gt;0,Paramétrage!AK516,"")</f>
        <v/>
      </c>
      <c r="P47" s="258">
        <f>IF(Paramétrage!G546&lt;&gt;0,I47,0)</f>
        <v>0</v>
      </c>
      <c r="Q47" s="2"/>
    </row>
    <row r="48" spans="1:18" x14ac:dyDescent="0.35">
      <c r="A48" s="470" t="str">
        <f t="shared" si="10"/>
        <v/>
      </c>
      <c r="B48" s="470" t="str">
        <f t="shared" si="11"/>
        <v/>
      </c>
      <c r="C48" s="470" t="str">
        <f t="shared" si="12"/>
        <v/>
      </c>
      <c r="D48" s="470" t="str">
        <f t="shared" si="13"/>
        <v/>
      </c>
      <c r="E48" s="470" t="str">
        <f t="shared" si="14"/>
        <v/>
      </c>
      <c r="F48" s="470" t="str">
        <f t="shared" si="15"/>
        <v/>
      </c>
      <c r="G48" s="199" t="str">
        <f>IF(Paramétrage!AI517&lt;&gt;0,Paramétrage!AG517,"")</f>
        <v/>
      </c>
      <c r="H48" s="2" t="str">
        <f>IF(Paramétrage!AI517&lt;&gt;0,Paramétrage!AH517,"")</f>
        <v/>
      </c>
      <c r="I48" s="2" t="str">
        <f t="shared" si="16"/>
        <v/>
      </c>
      <c r="J48" s="2" t="str">
        <f>IF(Paramétrage!AI517&lt;&gt;0,Paramétrage!AI517,"")</f>
        <v/>
      </c>
      <c r="K48" s="2" t="str">
        <f>IF(Paramétrage!AJ517&lt;&gt;0,Paramétrage!AJ517,"")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IF(Paramétrage!AI517&lt;&gt;0,Paramétrage!AK517,"")</f>
        <v/>
      </c>
      <c r="P48" s="258">
        <f>IF(Paramétrage!G547&lt;&gt;0,I48,0)</f>
        <v>0</v>
      </c>
      <c r="Q48" s="2"/>
      <c r="R48" s="2"/>
    </row>
    <row r="49" spans="1:18" s="2" customFormat="1" x14ac:dyDescent="0.35">
      <c r="A49" s="470" t="str">
        <f t="shared" si="10"/>
        <v/>
      </c>
      <c r="B49" s="470" t="str">
        <f t="shared" si="11"/>
        <v/>
      </c>
      <c r="C49" s="470" t="str">
        <f t="shared" si="12"/>
        <v/>
      </c>
      <c r="D49" s="470" t="str">
        <f t="shared" si="13"/>
        <v/>
      </c>
      <c r="E49" s="470" t="str">
        <f t="shared" si="14"/>
        <v/>
      </c>
      <c r="F49" s="470" t="str">
        <f t="shared" si="15"/>
        <v/>
      </c>
      <c r="G49" s="199" t="str">
        <f>IF(Paramétrage!AI518&lt;&gt;0,Paramétrage!AG518,"")</f>
        <v/>
      </c>
      <c r="H49" s="2" t="str">
        <f>IF(Paramétrage!AI518&lt;&gt;0,Paramétrage!AH518,"")</f>
        <v/>
      </c>
      <c r="I49" s="2" t="str">
        <f t="shared" si="16"/>
        <v/>
      </c>
      <c r="J49" s="2" t="str">
        <f>IF(Paramétrage!AI518&lt;&gt;0,Paramétrage!AI518,"")</f>
        <v/>
      </c>
      <c r="K49" s="2" t="str">
        <f>IF(Paramétrage!AJ518&lt;&gt;0,Paramétrage!AJ518,"")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IF(Paramétrage!AI518&lt;&gt;0,Paramétrage!AK518,"")</f>
        <v/>
      </c>
      <c r="P49" s="258">
        <f>IF(Paramétrage!G548&lt;&gt;0,I49,0)</f>
        <v>0</v>
      </c>
      <c r="R49"/>
    </row>
    <row r="50" spans="1:18" x14ac:dyDescent="0.35">
      <c r="A50" s="470" t="str">
        <f t="shared" si="10"/>
        <v/>
      </c>
      <c r="B50" s="470" t="str">
        <f t="shared" si="11"/>
        <v/>
      </c>
      <c r="C50" s="470" t="str">
        <f t="shared" si="12"/>
        <v/>
      </c>
      <c r="D50" s="470" t="str">
        <f t="shared" si="13"/>
        <v/>
      </c>
      <c r="E50" s="470" t="str">
        <f t="shared" si="14"/>
        <v/>
      </c>
      <c r="F50" s="470" t="str">
        <f t="shared" si="15"/>
        <v/>
      </c>
      <c r="G50" s="199" t="str">
        <f>IF(Paramétrage!AI519&lt;&gt;0,Paramétrage!AG519,"")</f>
        <v/>
      </c>
      <c r="H50" s="2" t="str">
        <f>IF(Paramétrage!AI519&lt;&gt;0,Paramétrage!AH519,"")</f>
        <v/>
      </c>
      <c r="I50" s="2" t="str">
        <f t="shared" si="16"/>
        <v/>
      </c>
      <c r="J50" s="2" t="str">
        <f>IF(Paramétrage!AI519&lt;&gt;0,Paramétrage!AI519,"")</f>
        <v/>
      </c>
      <c r="K50" s="2" t="str">
        <f>IF(Paramétrage!AJ519&lt;&gt;0,Paramétrage!AJ519,"")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IF(Paramétrage!AI519&lt;&gt;0,Paramétrage!AK519,"")</f>
        <v/>
      </c>
      <c r="P50" s="258">
        <f>IF(Paramétrage!G549&lt;&gt;0,I50,0)</f>
        <v>0</v>
      </c>
      <c r="Q50" s="2"/>
    </row>
    <row r="51" spans="1:18" x14ac:dyDescent="0.35">
      <c r="A51" s="470" t="str">
        <f t="shared" si="10"/>
        <v/>
      </c>
      <c r="B51" s="470" t="str">
        <f t="shared" si="11"/>
        <v/>
      </c>
      <c r="C51" s="470" t="str">
        <f t="shared" si="12"/>
        <v/>
      </c>
      <c r="D51" s="470" t="str">
        <f t="shared" si="13"/>
        <v/>
      </c>
      <c r="E51" s="470" t="str">
        <f t="shared" si="14"/>
        <v/>
      </c>
      <c r="F51" s="470" t="str">
        <f t="shared" si="15"/>
        <v/>
      </c>
      <c r="G51" s="199" t="str">
        <f>IF(Paramétrage!AI520&lt;&gt;0,Paramétrage!AG520,"")</f>
        <v/>
      </c>
      <c r="H51" s="2" t="str">
        <f>IF(Paramétrage!AI520&lt;&gt;0,Paramétrage!AH520,"")</f>
        <v/>
      </c>
      <c r="I51" s="2" t="str">
        <f t="shared" si="16"/>
        <v/>
      </c>
      <c r="J51" s="2" t="str">
        <f>IF(Paramétrage!AI520&lt;&gt;0,Paramétrage!AI520,"")</f>
        <v/>
      </c>
      <c r="K51" s="2" t="str">
        <f>IF(Paramétrage!AJ520&lt;&gt;0,Paramétrage!AJ520,"")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IF(Paramétrage!AI520&lt;&gt;0,Paramétrage!AK520,"")</f>
        <v/>
      </c>
      <c r="P51" s="258">
        <f>IF(Paramétrage!G550&lt;&gt;0,I51,0)</f>
        <v>0</v>
      </c>
      <c r="Q51" s="2"/>
    </row>
    <row r="52" spans="1:18" x14ac:dyDescent="0.35">
      <c r="A52" s="470" t="str">
        <f t="shared" si="10"/>
        <v/>
      </c>
      <c r="B52" s="470" t="str">
        <f t="shared" si="11"/>
        <v/>
      </c>
      <c r="C52" s="470" t="str">
        <f t="shared" si="12"/>
        <v/>
      </c>
      <c r="D52" s="470" t="str">
        <f t="shared" si="13"/>
        <v/>
      </c>
      <c r="E52" s="470" t="str">
        <f t="shared" si="14"/>
        <v/>
      </c>
      <c r="F52" s="470" t="str">
        <f t="shared" si="15"/>
        <v/>
      </c>
      <c r="G52" s="199" t="str">
        <f>IF(Paramétrage!AI521&lt;&gt;0,Paramétrage!AG521,"")</f>
        <v/>
      </c>
      <c r="H52" s="2" t="str">
        <f>IF(Paramétrage!AI521&lt;&gt;0,Paramétrage!AH521,"")</f>
        <v/>
      </c>
      <c r="I52" s="2" t="str">
        <f t="shared" si="16"/>
        <v/>
      </c>
      <c r="J52" s="2" t="str">
        <f>IF(Paramétrage!AI521&lt;&gt;0,Paramétrage!AI521,"")</f>
        <v/>
      </c>
      <c r="K52" s="2" t="str">
        <f>IF(Paramétrage!AJ521&lt;&gt;0,Paramétrage!AJ521,"")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IF(Paramétrage!AI521&lt;&gt;0,Paramétrage!AK521,"")</f>
        <v/>
      </c>
      <c r="P52" s="258">
        <f>IF(Paramétrage!G551&lt;&gt;0,I52,0)</f>
        <v>0</v>
      </c>
      <c r="Q52" s="2"/>
      <c r="R52" s="8"/>
    </row>
    <row r="53" spans="1:18" s="8" customFormat="1" x14ac:dyDescent="0.35">
      <c r="A53" s="470" t="str">
        <f t="shared" si="10"/>
        <v/>
      </c>
      <c r="B53" s="470" t="str">
        <f t="shared" si="11"/>
        <v/>
      </c>
      <c r="C53" s="470" t="str">
        <f t="shared" si="12"/>
        <v/>
      </c>
      <c r="D53" s="470" t="str">
        <f t="shared" si="13"/>
        <v/>
      </c>
      <c r="E53" s="470" t="str">
        <f t="shared" si="14"/>
        <v/>
      </c>
      <c r="F53" s="470" t="str">
        <f t="shared" si="15"/>
        <v/>
      </c>
      <c r="G53" s="199" t="str">
        <f>IF(Paramétrage!AI522&lt;&gt;0,Paramétrage!AG522,"")</f>
        <v/>
      </c>
      <c r="H53" s="2" t="str">
        <f>IF(Paramétrage!AI522&lt;&gt;0,Paramétrage!AH522,"")</f>
        <v/>
      </c>
      <c r="I53" s="2" t="str">
        <f t="shared" si="16"/>
        <v/>
      </c>
      <c r="J53" s="2" t="str">
        <f>IF(Paramétrage!AI522&lt;&gt;0,Paramétrage!AI522,"")</f>
        <v/>
      </c>
      <c r="K53" s="2" t="str">
        <f>IF(Paramétrage!AJ522&lt;&gt;0,Paramétrage!AJ522,"")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IF(Paramétrage!AI522&lt;&gt;0,Paramétrage!AK522,"")</f>
        <v/>
      </c>
      <c r="P53" s="258">
        <f>IF(Paramétrage!G552&lt;&gt;0,I53,0)</f>
        <v>0</v>
      </c>
      <c r="Q53" s="2"/>
      <c r="R53"/>
    </row>
    <row r="54" spans="1:18" x14ac:dyDescent="0.35">
      <c r="A54" s="470" t="str">
        <f t="shared" si="10"/>
        <v/>
      </c>
      <c r="B54" s="470" t="str">
        <f t="shared" si="11"/>
        <v/>
      </c>
      <c r="C54" s="470" t="str">
        <f t="shared" si="12"/>
        <v/>
      </c>
      <c r="D54" s="470" t="str">
        <f t="shared" si="13"/>
        <v/>
      </c>
      <c r="E54" s="470" t="str">
        <f t="shared" si="14"/>
        <v/>
      </c>
      <c r="F54" s="470" t="str">
        <f t="shared" si="15"/>
        <v/>
      </c>
      <c r="G54" s="199" t="str">
        <f>IF(Paramétrage!AI523&lt;&gt;0,Paramétrage!AG523,"")</f>
        <v/>
      </c>
      <c r="H54" s="2" t="str">
        <f>IF(Paramétrage!AI523&lt;&gt;0,Paramétrage!AH523,"")</f>
        <v/>
      </c>
      <c r="I54" s="2" t="str">
        <f t="shared" si="16"/>
        <v/>
      </c>
      <c r="J54" s="2" t="str">
        <f>IF(Paramétrage!AI523&lt;&gt;0,Paramétrage!AI523,"")</f>
        <v/>
      </c>
      <c r="K54" s="2" t="str">
        <f>IF(Paramétrage!AJ523&lt;&gt;0,Paramétrage!AJ523,"")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IF(Paramétrage!AI523&lt;&gt;0,Paramétrage!AK523,"")</f>
        <v/>
      </c>
      <c r="P54" s="258">
        <f>IF(Paramétrage!G553&lt;&gt;0,I54,0)</f>
        <v>0</v>
      </c>
      <c r="Q54" s="2"/>
    </row>
    <row r="55" spans="1:18" x14ac:dyDescent="0.35">
      <c r="A55" s="470" t="str">
        <f t="shared" si="10"/>
        <v/>
      </c>
      <c r="B55" s="470" t="str">
        <f t="shared" si="11"/>
        <v/>
      </c>
      <c r="C55" s="470" t="str">
        <f t="shared" si="12"/>
        <v/>
      </c>
      <c r="D55" s="470" t="str">
        <f t="shared" si="13"/>
        <v/>
      </c>
      <c r="E55" s="470" t="str">
        <f t="shared" si="14"/>
        <v/>
      </c>
      <c r="F55" s="470" t="str">
        <f t="shared" si="15"/>
        <v/>
      </c>
      <c r="G55" s="199" t="str">
        <f>IF(Paramétrage!AI524&lt;&gt;0,Paramétrage!AG524,"")</f>
        <v/>
      </c>
      <c r="H55" s="2" t="str">
        <f>IF(Paramétrage!AI524&lt;&gt;0,Paramétrage!AH524,"")</f>
        <v/>
      </c>
      <c r="I55" s="2" t="str">
        <f t="shared" si="16"/>
        <v/>
      </c>
      <c r="J55" s="2" t="str">
        <f>IF(Paramétrage!AI524&lt;&gt;0,Paramétrage!AI524,"")</f>
        <v/>
      </c>
      <c r="K55" s="2" t="str">
        <f>IF(Paramétrage!AJ524&lt;&gt;0,Paramétrage!AJ524,"")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IF(Paramétrage!AI524&lt;&gt;0,Paramétrage!AK524,"")</f>
        <v/>
      </c>
      <c r="P55" s="258">
        <f>IF(Paramétrage!G554&lt;&gt;0,I55,0)</f>
        <v>0</v>
      </c>
      <c r="Q55" s="2"/>
    </row>
    <row r="56" spans="1:18" x14ac:dyDescent="0.35">
      <c r="A56" s="470" t="str">
        <f t="shared" si="10"/>
        <v/>
      </c>
      <c r="B56" s="470" t="str">
        <f t="shared" si="11"/>
        <v/>
      </c>
      <c r="C56" s="470" t="str">
        <f t="shared" si="12"/>
        <v/>
      </c>
      <c r="D56" s="470" t="str">
        <f t="shared" si="13"/>
        <v/>
      </c>
      <c r="E56" s="470" t="str">
        <f t="shared" si="14"/>
        <v/>
      </c>
      <c r="F56" s="470" t="str">
        <f t="shared" si="15"/>
        <v/>
      </c>
      <c r="G56" s="199" t="str">
        <f>IF(Paramétrage!AI525&lt;&gt;0,Paramétrage!AG525,"")</f>
        <v/>
      </c>
      <c r="H56" s="2" t="str">
        <f>IF(Paramétrage!AI525&lt;&gt;0,Paramétrage!AH525,"")</f>
        <v/>
      </c>
      <c r="I56" s="2" t="str">
        <f t="shared" si="16"/>
        <v/>
      </c>
      <c r="J56" s="2" t="str">
        <f>IF(Paramétrage!AI525&lt;&gt;0,Paramétrage!AI525,"")</f>
        <v/>
      </c>
      <c r="K56" s="2" t="str">
        <f>IF(Paramétrage!AJ525&lt;&gt;0,Paramétrage!AJ525,"")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IF(Paramétrage!AI525&lt;&gt;0,Paramétrage!AK525,"")</f>
        <v/>
      </c>
      <c r="P56" s="258" t="e">
        <f>IF(Paramétrage!#REF!&lt;&gt;0,I56,0)</f>
        <v>#REF!</v>
      </c>
      <c r="Q56" s="2"/>
    </row>
    <row r="57" spans="1:18" x14ac:dyDescent="0.35">
      <c r="A57" s="470" t="str">
        <f t="shared" si="10"/>
        <v/>
      </c>
      <c r="B57" s="470" t="str">
        <f t="shared" si="11"/>
        <v/>
      </c>
      <c r="C57" s="470" t="str">
        <f t="shared" si="12"/>
        <v/>
      </c>
      <c r="D57" s="470" t="str">
        <f t="shared" si="13"/>
        <v/>
      </c>
      <c r="E57" s="470" t="str">
        <f t="shared" si="14"/>
        <v/>
      </c>
      <c r="F57" s="470" t="str">
        <f t="shared" si="15"/>
        <v/>
      </c>
      <c r="G57" s="199" t="str">
        <f>IF(Paramétrage!AI526&lt;&gt;0,Paramétrage!AG526,"")</f>
        <v/>
      </c>
      <c r="H57" s="2" t="str">
        <f>IF(Paramétrage!AI526&lt;&gt;0,Paramétrage!AH526,"")</f>
        <v/>
      </c>
      <c r="I57" s="2" t="str">
        <f t="shared" si="16"/>
        <v/>
      </c>
      <c r="J57" s="2" t="str">
        <f>IF(Paramétrage!AI526&lt;&gt;0,Paramétrage!AI526,"")</f>
        <v/>
      </c>
      <c r="K57" s="2" t="str">
        <f>IF(Paramétrage!AJ526&lt;&gt;0,Paramétrage!AJ526,"")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IF(Paramétrage!AI526&lt;&gt;0,Paramétrage!AK526,"")</f>
        <v/>
      </c>
      <c r="P57" s="258" t="e">
        <f>IF(Paramétrage!#REF!&lt;&gt;0,I57,0)</f>
        <v>#REF!</v>
      </c>
      <c r="Q57" s="2"/>
    </row>
    <row r="58" spans="1:18" x14ac:dyDescent="0.35">
      <c r="A58" s="470" t="str">
        <f t="shared" si="10"/>
        <v/>
      </c>
      <c r="B58" s="470" t="str">
        <f t="shared" si="11"/>
        <v/>
      </c>
      <c r="C58" s="470" t="str">
        <f t="shared" si="12"/>
        <v/>
      </c>
      <c r="D58" s="470" t="str">
        <f t="shared" si="13"/>
        <v/>
      </c>
      <c r="E58" s="470" t="str">
        <f t="shared" si="14"/>
        <v/>
      </c>
      <c r="F58" s="470" t="str">
        <f t="shared" si="15"/>
        <v/>
      </c>
      <c r="G58" s="199" t="str">
        <f>IF(Paramétrage!AI527&lt;&gt;0,Paramétrage!AG527,"")</f>
        <v/>
      </c>
      <c r="H58" s="2" t="str">
        <f>IF(Paramétrage!AI527&lt;&gt;0,Paramétrage!AH527,"")</f>
        <v/>
      </c>
      <c r="I58" s="2" t="str">
        <f t="shared" si="16"/>
        <v/>
      </c>
      <c r="J58" s="2" t="str">
        <f>IF(Paramétrage!AI527&lt;&gt;0,Paramétrage!AI527,"")</f>
        <v/>
      </c>
      <c r="K58" s="2" t="str">
        <f>IF(Paramétrage!AJ527&lt;&gt;0,Paramétrage!AJ527,"")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IF(Paramétrage!AI527&lt;&gt;0,Paramétrage!AK527,"")</f>
        <v/>
      </c>
      <c r="P58" s="258" t="e">
        <f>IF(Paramétrage!#REF!&lt;&gt;0,I58,0)</f>
        <v>#REF!</v>
      </c>
      <c r="Q58" s="2"/>
    </row>
    <row r="59" spans="1:18" x14ac:dyDescent="0.35">
      <c r="A59" s="470" t="str">
        <f t="shared" si="10"/>
        <v/>
      </c>
      <c r="B59" s="470" t="str">
        <f t="shared" si="11"/>
        <v/>
      </c>
      <c r="C59" s="470" t="str">
        <f t="shared" si="12"/>
        <v/>
      </c>
      <c r="D59" s="470" t="str">
        <f t="shared" si="13"/>
        <v/>
      </c>
      <c r="E59" s="470" t="str">
        <f t="shared" si="14"/>
        <v/>
      </c>
      <c r="F59" s="470" t="str">
        <f t="shared" si="15"/>
        <v/>
      </c>
      <c r="G59" s="199" t="str">
        <f>IF(Paramétrage!AI528&lt;&gt;0,Paramétrage!AG528,"")</f>
        <v/>
      </c>
      <c r="H59" s="2" t="str">
        <f>IF(Paramétrage!AI528&lt;&gt;0,Paramétrage!AH528,"")</f>
        <v/>
      </c>
      <c r="I59" s="2" t="str">
        <f t="shared" si="16"/>
        <v/>
      </c>
      <c r="J59" s="2" t="str">
        <f>IF(Paramétrage!AI528&lt;&gt;0,Paramétrage!AI528,"")</f>
        <v/>
      </c>
      <c r="K59" s="2" t="str">
        <f>IF(Paramétrage!AJ528&lt;&gt;0,Paramétrage!AJ528,"")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IF(Paramétrage!AI528&lt;&gt;0,Paramétrage!AK528,"")</f>
        <v/>
      </c>
      <c r="P59" s="258" t="e">
        <f>IF(Paramétrage!#REF!&lt;&gt;0,I59,0)</f>
        <v>#REF!</v>
      </c>
      <c r="Q59" s="2"/>
    </row>
    <row r="60" spans="1:18" x14ac:dyDescent="0.35">
      <c r="A60" s="471" t="s">
        <v>665</v>
      </c>
      <c r="B60" s="472"/>
      <c r="C60" s="472"/>
      <c r="D60" s="472"/>
      <c r="E60" s="472"/>
      <c r="F60" s="472"/>
      <c r="G60" s="473" t="e">
        <f>IF(Paramétrage!#REF!&lt;&gt;0,Paramétrage!#REF!,"")</f>
        <v>#REF!</v>
      </c>
      <c r="H60" s="472"/>
      <c r="I60" s="472"/>
      <c r="J60" s="472"/>
      <c r="K60" s="472"/>
      <c r="L60" s="472"/>
      <c r="M60" s="472"/>
      <c r="N60" s="472"/>
      <c r="O60" s="472"/>
      <c r="P60" s="472" t="e">
        <f>IF(Paramétrage!#REF!,I60-#REF!,"")</f>
        <v>#REF!</v>
      </c>
      <c r="Q60" s="472"/>
    </row>
    <row r="61" spans="1:18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18" x14ac:dyDescent="0.35">
      <c r="A62" s="470" t="str">
        <f>IF(J62&lt;&gt;"",I62,"")</f>
        <v/>
      </c>
      <c r="B62" s="470" t="str">
        <f>IF(J62&lt;&gt;"",1,"")</f>
        <v/>
      </c>
      <c r="C62" s="470" t="str">
        <f>IF(J62&lt;&gt;"",L62,"")</f>
        <v/>
      </c>
      <c r="D62" s="470" t="str">
        <f>IF(J62&lt;&gt;"",L62,"")</f>
        <v/>
      </c>
      <c r="E62" s="470" t="str">
        <f>IF(J62&lt;&gt;"",M62,"")</f>
        <v/>
      </c>
      <c r="F62" s="470" t="str">
        <f>IF(J62&lt;&gt;"",N62,"")</f>
        <v/>
      </c>
      <c r="G62" s="199" t="str">
        <f>IF(Paramétrage!BD501&lt;&gt;0,Paramétrage!BB501,"")</f>
        <v/>
      </c>
      <c r="H62" s="2" t="str">
        <f>IF(Paramétrage!BD501&lt;&gt;0,Paramétrage!BC501,"")</f>
        <v/>
      </c>
      <c r="I62" s="2" t="str">
        <f>IF(J62&lt;&gt;"",DATEDIF($Q$2,G62,"d")*1440+H62*60,"")</f>
        <v/>
      </c>
      <c r="J62" s="2" t="str">
        <f>IF(Paramétrage!BD501&lt;&gt;0,Paramétrage!BD501,"")</f>
        <v/>
      </c>
      <c r="K62" s="2" t="str">
        <f>IF(Paramétrage!BE501&lt;&gt;0,Paramétrage!BE501,"")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IF(Paramétrage!BD501&lt;&gt;0,Paramétrage!BF501,"")</f>
        <v/>
      </c>
      <c r="P62" s="258" t="e">
        <f>IF(Paramétrage!#REF!&lt;&gt;0,I62,0)</f>
        <v>#REF!</v>
      </c>
      <c r="Q62" s="2"/>
    </row>
    <row r="63" spans="1:18" x14ac:dyDescent="0.35">
      <c r="A63" s="470" t="str">
        <f t="shared" ref="A63:A89" si="20">IF(J63&lt;&gt;"",I63,"")</f>
        <v/>
      </c>
      <c r="B63" s="470" t="str">
        <f t="shared" ref="B63:B89" si="21">IF(J63&lt;&gt;"",1,"")</f>
        <v/>
      </c>
      <c r="C63" s="470" t="str">
        <f t="shared" ref="C63:C89" si="22">IF(J63&lt;&gt;"",L63,"")</f>
        <v/>
      </c>
      <c r="D63" s="470" t="str">
        <f t="shared" ref="D63:D89" si="23">IF(J63&lt;&gt;"",L63,"")</f>
        <v/>
      </c>
      <c r="E63" s="470" t="str">
        <f t="shared" ref="E63:E89" si="24">IF(J63&lt;&gt;"",M63,"")</f>
        <v/>
      </c>
      <c r="F63" s="470" t="str">
        <f t="shared" ref="F63:F89" si="25">IF(J63&lt;&gt;"",N63,"")</f>
        <v/>
      </c>
      <c r="G63" s="199" t="str">
        <f>IF(Paramétrage!BD502&lt;&gt;0,Paramétrage!BB502,"")</f>
        <v/>
      </c>
      <c r="H63" s="2" t="str">
        <f>IF(Paramétrage!BD502&lt;&gt;0,Paramétrage!BC502,"")</f>
        <v/>
      </c>
      <c r="I63" s="2" t="str">
        <f t="shared" ref="I63:I89" si="26">IF(J63&lt;&gt;"",DATEDIF($Q$2,G63,"d")*1440+H63*60,"")</f>
        <v/>
      </c>
      <c r="J63" s="2" t="str">
        <f>IF(Paramétrage!BD502&lt;&gt;0,Paramétrage!BD502,"")</f>
        <v/>
      </c>
      <c r="K63" s="2" t="str">
        <f>IF(Paramétrage!BE502&lt;&gt;0,Paramétrage!BE502,"")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IF(Paramétrage!BD502&lt;&gt;0,Paramétrage!BF502,"")</f>
        <v/>
      </c>
      <c r="P63" s="258" t="e">
        <f>IF(Paramétrage!#REF!&lt;&gt;0,I63,0)</f>
        <v>#REF!</v>
      </c>
      <c r="Q63" s="2"/>
    </row>
    <row r="64" spans="1:18" x14ac:dyDescent="0.35">
      <c r="A64" s="470" t="str">
        <f t="shared" si="20"/>
        <v/>
      </c>
      <c r="B64" s="470" t="str">
        <f t="shared" si="21"/>
        <v/>
      </c>
      <c r="C64" s="470" t="str">
        <f t="shared" si="22"/>
        <v/>
      </c>
      <c r="D64" s="470" t="str">
        <f t="shared" si="23"/>
        <v/>
      </c>
      <c r="E64" s="470" t="str">
        <f t="shared" si="24"/>
        <v/>
      </c>
      <c r="F64" s="470" t="str">
        <f t="shared" si="25"/>
        <v/>
      </c>
      <c r="G64" s="199" t="str">
        <f>IF(Paramétrage!BD503&lt;&gt;0,Paramétrage!BB503,"")</f>
        <v/>
      </c>
      <c r="H64" s="2" t="str">
        <f>IF(Paramétrage!BD503&lt;&gt;0,Paramétrage!BC503,"")</f>
        <v/>
      </c>
      <c r="I64" s="2" t="str">
        <f t="shared" si="26"/>
        <v/>
      </c>
      <c r="J64" s="2" t="str">
        <f>IF(Paramétrage!BD503&lt;&gt;0,Paramétrage!BD503,"")</f>
        <v/>
      </c>
      <c r="K64" s="2" t="str">
        <f>IF(Paramétrage!BE503&lt;&gt;0,Paramétrage!BE503,"")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IF(Paramétrage!BD503&lt;&gt;0,Paramétrage!BF503,"")</f>
        <v/>
      </c>
      <c r="P64" s="258" t="e">
        <f>IF(Paramétrage!#REF!&lt;&gt;0,I64,0)</f>
        <v>#REF!</v>
      </c>
      <c r="Q64" s="2"/>
    </row>
    <row r="65" spans="1:17" x14ac:dyDescent="0.35">
      <c r="A65" s="470" t="str">
        <f t="shared" si="20"/>
        <v/>
      </c>
      <c r="B65" s="470" t="str">
        <f t="shared" si="21"/>
        <v/>
      </c>
      <c r="C65" s="470" t="str">
        <f t="shared" si="22"/>
        <v/>
      </c>
      <c r="D65" s="470" t="str">
        <f t="shared" si="23"/>
        <v/>
      </c>
      <c r="E65" s="470" t="str">
        <f t="shared" si="24"/>
        <v/>
      </c>
      <c r="F65" s="470" t="str">
        <f t="shared" si="25"/>
        <v/>
      </c>
      <c r="G65" s="199" t="str">
        <f>IF(Paramétrage!BD504&lt;&gt;0,Paramétrage!BB504,"")</f>
        <v/>
      </c>
      <c r="H65" s="2" t="str">
        <f>IF(Paramétrage!BD504&lt;&gt;0,Paramétrage!BC504,"")</f>
        <v/>
      </c>
      <c r="I65" s="2" t="str">
        <f t="shared" si="26"/>
        <v/>
      </c>
      <c r="J65" s="2" t="str">
        <f>IF(Paramétrage!BD504&lt;&gt;0,Paramétrage!BD504,"")</f>
        <v/>
      </c>
      <c r="K65" s="2" t="str">
        <f>IF(Paramétrage!BE504&lt;&gt;0,Paramétrage!BE504,"")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IF(Paramétrage!BD504&lt;&gt;0,Paramétrage!BF504,"")</f>
        <v/>
      </c>
      <c r="P65" s="258" t="e">
        <f>IF(Paramétrage!#REF!&lt;&gt;0,I65,0)</f>
        <v>#REF!</v>
      </c>
      <c r="Q65" s="2"/>
    </row>
    <row r="66" spans="1:17" x14ac:dyDescent="0.35">
      <c r="A66" s="470" t="str">
        <f t="shared" si="20"/>
        <v/>
      </c>
      <c r="B66" s="470" t="str">
        <f t="shared" si="21"/>
        <v/>
      </c>
      <c r="C66" s="470" t="str">
        <f t="shared" si="22"/>
        <v/>
      </c>
      <c r="D66" s="470" t="str">
        <f t="shared" si="23"/>
        <v/>
      </c>
      <c r="E66" s="470" t="str">
        <f t="shared" si="24"/>
        <v/>
      </c>
      <c r="F66" s="470" t="str">
        <f t="shared" si="25"/>
        <v/>
      </c>
      <c r="G66" s="199" t="str">
        <f>IF(Paramétrage!BD505&lt;&gt;0,Paramétrage!BB505,"")</f>
        <v/>
      </c>
      <c r="H66" s="2" t="str">
        <f>IF(Paramétrage!BD505&lt;&gt;0,Paramétrage!BC505,"")</f>
        <v/>
      </c>
      <c r="I66" s="2" t="str">
        <f t="shared" si="26"/>
        <v/>
      </c>
      <c r="J66" s="2" t="str">
        <f>IF(Paramétrage!BD505&lt;&gt;0,Paramétrage!BD505,"")</f>
        <v/>
      </c>
      <c r="K66" s="2" t="str">
        <f>IF(Paramétrage!BE505&lt;&gt;0,Paramétrage!BE505,"")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IF(Paramétrage!BD505&lt;&gt;0,Paramétrage!BF505,"")</f>
        <v/>
      </c>
      <c r="P66" s="258" t="e">
        <f>IF(Paramétrage!#REF!&lt;&gt;0,I66,0)</f>
        <v>#REF!</v>
      </c>
      <c r="Q66" s="2"/>
    </row>
    <row r="67" spans="1:17" x14ac:dyDescent="0.35">
      <c r="A67" s="470" t="str">
        <f t="shared" si="20"/>
        <v/>
      </c>
      <c r="B67" s="470" t="str">
        <f t="shared" si="21"/>
        <v/>
      </c>
      <c r="C67" s="470" t="str">
        <f t="shared" si="22"/>
        <v/>
      </c>
      <c r="D67" s="470" t="str">
        <f t="shared" si="23"/>
        <v/>
      </c>
      <c r="E67" s="470" t="str">
        <f t="shared" si="24"/>
        <v/>
      </c>
      <c r="F67" s="470" t="str">
        <f t="shared" si="25"/>
        <v/>
      </c>
      <c r="G67" s="199" t="str">
        <f>IF(Paramétrage!BD506&lt;&gt;0,Paramétrage!BB506,"")</f>
        <v/>
      </c>
      <c r="H67" s="2" t="str">
        <f>IF(Paramétrage!BD506&lt;&gt;0,Paramétrage!BC506,"")</f>
        <v/>
      </c>
      <c r="I67" s="2" t="str">
        <f t="shared" si="26"/>
        <v/>
      </c>
      <c r="J67" s="2" t="str">
        <f>IF(Paramétrage!BD506&lt;&gt;0,Paramétrage!BD506,"")</f>
        <v/>
      </c>
      <c r="K67" s="2" t="str">
        <f>IF(Paramétrage!BE506&lt;&gt;0,Paramétrage!BE506,"")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IF(Paramétrage!BD506&lt;&gt;0,Paramétrage!BF506,"")</f>
        <v/>
      </c>
      <c r="P67" s="258" t="e">
        <f>IF(Paramétrage!#REF!&lt;&gt;0,I67,0)</f>
        <v>#REF!</v>
      </c>
      <c r="Q67" s="2"/>
    </row>
    <row r="68" spans="1:17" x14ac:dyDescent="0.35">
      <c r="A68" s="470" t="str">
        <f t="shared" si="20"/>
        <v/>
      </c>
      <c r="B68" s="470" t="str">
        <f t="shared" si="21"/>
        <v/>
      </c>
      <c r="C68" s="470" t="str">
        <f t="shared" si="22"/>
        <v/>
      </c>
      <c r="D68" s="470" t="str">
        <f t="shared" si="23"/>
        <v/>
      </c>
      <c r="E68" s="470" t="str">
        <f t="shared" si="24"/>
        <v/>
      </c>
      <c r="F68" s="470" t="str">
        <f t="shared" si="25"/>
        <v/>
      </c>
      <c r="G68" s="199" t="str">
        <f>IF(Paramétrage!BD507&lt;&gt;0,Paramétrage!BB507,"")</f>
        <v/>
      </c>
      <c r="H68" s="2" t="str">
        <f>IF(Paramétrage!BD507&lt;&gt;0,Paramétrage!BC507,"")</f>
        <v/>
      </c>
      <c r="I68" s="2" t="str">
        <f t="shared" si="26"/>
        <v/>
      </c>
      <c r="J68" s="2" t="str">
        <f>IF(Paramétrage!BD507&lt;&gt;0,Paramétrage!BD507,"")</f>
        <v/>
      </c>
      <c r="K68" s="2" t="str">
        <f>IF(Paramétrage!BE507&lt;&gt;0,Paramétrage!BE507,"")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IF(Paramétrage!BD507&lt;&gt;0,Paramétrage!BF507,"")</f>
        <v/>
      </c>
      <c r="P68" s="258" t="e">
        <f>IF(Paramétrage!#REF!&lt;&gt;0,I68,0)</f>
        <v>#REF!</v>
      </c>
      <c r="Q68" s="2"/>
    </row>
    <row r="69" spans="1:17" x14ac:dyDescent="0.35">
      <c r="A69" s="470" t="str">
        <f t="shared" si="20"/>
        <v/>
      </c>
      <c r="B69" s="470" t="str">
        <f t="shared" si="21"/>
        <v/>
      </c>
      <c r="C69" s="470" t="str">
        <f t="shared" si="22"/>
        <v/>
      </c>
      <c r="D69" s="470" t="str">
        <f t="shared" si="23"/>
        <v/>
      </c>
      <c r="E69" s="470" t="str">
        <f t="shared" si="24"/>
        <v/>
      </c>
      <c r="F69" s="470" t="str">
        <f t="shared" si="25"/>
        <v/>
      </c>
      <c r="G69" s="199" t="str">
        <f>IF(Paramétrage!BD508&lt;&gt;0,Paramétrage!BB508,"")</f>
        <v/>
      </c>
      <c r="H69" s="2" t="str">
        <f>IF(Paramétrage!BD508&lt;&gt;0,Paramétrage!BC508,"")</f>
        <v/>
      </c>
      <c r="I69" s="2" t="str">
        <f t="shared" si="26"/>
        <v/>
      </c>
      <c r="J69" s="2" t="str">
        <f>IF(Paramétrage!BD508&lt;&gt;0,Paramétrage!BD508,"")</f>
        <v/>
      </c>
      <c r="K69" s="2" t="str">
        <f>IF(Paramétrage!BE508&lt;&gt;0,Paramétrage!BE508,"")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IF(Paramétrage!BD508&lt;&gt;0,Paramétrage!BF508,"")</f>
        <v/>
      </c>
      <c r="P69" s="258" t="e">
        <f>IF(Paramétrage!#REF!&lt;&gt;0,I69,0)</f>
        <v>#REF!</v>
      </c>
      <c r="Q69" s="2"/>
    </row>
    <row r="70" spans="1:17" x14ac:dyDescent="0.35">
      <c r="A70" s="470" t="str">
        <f t="shared" si="20"/>
        <v/>
      </c>
      <c r="B70" s="470" t="str">
        <f t="shared" si="21"/>
        <v/>
      </c>
      <c r="C70" s="470" t="str">
        <f t="shared" si="22"/>
        <v/>
      </c>
      <c r="D70" s="470" t="str">
        <f t="shared" si="23"/>
        <v/>
      </c>
      <c r="E70" s="470" t="str">
        <f t="shared" si="24"/>
        <v/>
      </c>
      <c r="F70" s="470" t="str">
        <f t="shared" si="25"/>
        <v/>
      </c>
      <c r="G70" s="199" t="str">
        <f>IF(Paramétrage!BD509&lt;&gt;0,Paramétrage!BB509,"")</f>
        <v/>
      </c>
      <c r="H70" s="2" t="str">
        <f>IF(Paramétrage!BD509&lt;&gt;0,Paramétrage!BC509,"")</f>
        <v/>
      </c>
      <c r="I70" s="2" t="str">
        <f t="shared" si="26"/>
        <v/>
      </c>
      <c r="J70" s="2" t="str">
        <f>IF(Paramétrage!BD509&lt;&gt;0,Paramétrage!BD509,"")</f>
        <v/>
      </c>
      <c r="K70" s="2" t="str">
        <f>IF(Paramétrage!BE509&lt;&gt;0,Paramétrage!BE509,"")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IF(Paramétrage!BD509&lt;&gt;0,Paramétrage!BF509,"")</f>
        <v/>
      </c>
      <c r="P70" s="258" t="e">
        <f>IF(Paramétrage!#REF!&lt;&gt;0,I70,0)</f>
        <v>#REF!</v>
      </c>
      <c r="Q70" s="2"/>
    </row>
    <row r="71" spans="1:17" x14ac:dyDescent="0.35">
      <c r="A71" s="470" t="str">
        <f t="shared" si="20"/>
        <v/>
      </c>
      <c r="B71" s="470" t="str">
        <f t="shared" si="21"/>
        <v/>
      </c>
      <c r="C71" s="470" t="str">
        <f t="shared" si="22"/>
        <v/>
      </c>
      <c r="D71" s="470" t="str">
        <f t="shared" si="23"/>
        <v/>
      </c>
      <c r="E71" s="470" t="str">
        <f t="shared" si="24"/>
        <v/>
      </c>
      <c r="F71" s="470" t="str">
        <f t="shared" si="25"/>
        <v/>
      </c>
      <c r="G71" s="199" t="str">
        <f>IF(Paramétrage!BD510&lt;&gt;0,Paramétrage!BB510,"")</f>
        <v/>
      </c>
      <c r="H71" s="2" t="str">
        <f>IF(Paramétrage!BD510&lt;&gt;0,Paramétrage!BC510,"")</f>
        <v/>
      </c>
      <c r="I71" s="2" t="str">
        <f t="shared" si="26"/>
        <v/>
      </c>
      <c r="J71" s="2" t="str">
        <f>IF(Paramétrage!BD510&lt;&gt;0,Paramétrage!BD510,"")</f>
        <v/>
      </c>
      <c r="K71" s="2" t="str">
        <f>IF(Paramétrage!BE510&lt;&gt;0,Paramétrage!BE510,"")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IF(Paramétrage!BD510&lt;&gt;0,Paramétrage!BF510,"")</f>
        <v/>
      </c>
      <c r="P71" s="258" t="e">
        <f>IF(Paramétrage!#REF!&lt;&gt;0,I71,0)</f>
        <v>#REF!</v>
      </c>
      <c r="Q71" s="2"/>
    </row>
    <row r="72" spans="1:17" x14ac:dyDescent="0.35">
      <c r="A72" s="470" t="str">
        <f t="shared" si="20"/>
        <v/>
      </c>
      <c r="B72" s="470" t="str">
        <f t="shared" si="21"/>
        <v/>
      </c>
      <c r="C72" s="470" t="str">
        <f t="shared" si="22"/>
        <v/>
      </c>
      <c r="D72" s="470" t="str">
        <f t="shared" si="23"/>
        <v/>
      </c>
      <c r="E72" s="470" t="str">
        <f t="shared" si="24"/>
        <v/>
      </c>
      <c r="F72" s="470" t="str">
        <f t="shared" si="25"/>
        <v/>
      </c>
      <c r="G72" s="199" t="str">
        <f>IF(Paramétrage!BD511&lt;&gt;0,Paramétrage!BB511,"")</f>
        <v/>
      </c>
      <c r="H72" s="2" t="str">
        <f>IF(Paramétrage!BD511&lt;&gt;0,Paramétrage!BC511,"")</f>
        <v/>
      </c>
      <c r="I72" s="2" t="str">
        <f t="shared" si="26"/>
        <v/>
      </c>
      <c r="J72" s="2" t="str">
        <f>IF(Paramétrage!BD511&lt;&gt;0,Paramétrage!BD511,"")</f>
        <v/>
      </c>
      <c r="K72" s="2" t="str">
        <f>IF(Paramétrage!BE511&lt;&gt;0,Paramétrage!BE511,"")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IF(Paramétrage!BD511&lt;&gt;0,Paramétrage!BF511,"")</f>
        <v/>
      </c>
      <c r="P72" s="258" t="e">
        <f>IF(Paramétrage!#REF!&lt;&gt;0,I72,0)</f>
        <v>#REF!</v>
      </c>
      <c r="Q72" s="2"/>
    </row>
    <row r="73" spans="1:17" x14ac:dyDescent="0.35">
      <c r="A73" s="470" t="str">
        <f t="shared" si="20"/>
        <v/>
      </c>
      <c r="B73" s="470" t="str">
        <f t="shared" si="21"/>
        <v/>
      </c>
      <c r="C73" s="470" t="str">
        <f t="shared" si="22"/>
        <v/>
      </c>
      <c r="D73" s="470" t="str">
        <f t="shared" si="23"/>
        <v/>
      </c>
      <c r="E73" s="470" t="str">
        <f t="shared" si="24"/>
        <v/>
      </c>
      <c r="F73" s="470" t="str">
        <f t="shared" si="25"/>
        <v/>
      </c>
      <c r="G73" s="199" t="str">
        <f>IF(Paramétrage!BD512&lt;&gt;0,Paramétrage!BB512,"")</f>
        <v/>
      </c>
      <c r="H73" s="2" t="str">
        <f>IF(Paramétrage!BD512&lt;&gt;0,Paramétrage!BC512,"")</f>
        <v/>
      </c>
      <c r="I73" s="2" t="str">
        <f t="shared" si="26"/>
        <v/>
      </c>
      <c r="J73" s="2" t="str">
        <f>IF(Paramétrage!BD512&lt;&gt;0,Paramétrage!BD512,"")</f>
        <v/>
      </c>
      <c r="K73" s="2" t="str">
        <f>IF(Paramétrage!BE512&lt;&gt;0,Paramétrage!BE512,"")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IF(Paramétrage!BD512&lt;&gt;0,Paramétrage!BF512,"")</f>
        <v/>
      </c>
      <c r="P73" s="258" t="e">
        <f>IF(Paramétrage!#REF!&lt;&gt;0,I73,0)</f>
        <v>#REF!</v>
      </c>
      <c r="Q73" s="2"/>
    </row>
    <row r="74" spans="1:17" x14ac:dyDescent="0.35">
      <c r="A74" s="470" t="str">
        <f t="shared" si="20"/>
        <v/>
      </c>
      <c r="B74" s="470" t="str">
        <f t="shared" si="21"/>
        <v/>
      </c>
      <c r="C74" s="470" t="str">
        <f t="shared" si="22"/>
        <v/>
      </c>
      <c r="D74" s="470" t="str">
        <f t="shared" si="23"/>
        <v/>
      </c>
      <c r="E74" s="470" t="str">
        <f t="shared" si="24"/>
        <v/>
      </c>
      <c r="F74" s="470" t="str">
        <f t="shared" si="25"/>
        <v/>
      </c>
      <c r="G74" s="199" t="str">
        <f>IF(Paramétrage!BD513&lt;&gt;0,Paramétrage!BB513,"")</f>
        <v/>
      </c>
      <c r="H74" s="2" t="str">
        <f>IF(Paramétrage!BD513&lt;&gt;0,Paramétrage!BC513,"")</f>
        <v/>
      </c>
      <c r="I74" s="2" t="str">
        <f t="shared" si="26"/>
        <v/>
      </c>
      <c r="J74" s="2" t="str">
        <f>IF(Paramétrage!BD513&lt;&gt;0,Paramétrage!BD513,"")</f>
        <v/>
      </c>
      <c r="K74" s="2" t="str">
        <f>IF(Paramétrage!BE513&lt;&gt;0,Paramétrage!BE513,"")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IF(Paramétrage!BD513&lt;&gt;0,Paramétrage!BF513,"")</f>
        <v/>
      </c>
      <c r="P74" s="258" t="e">
        <f>IF(Paramétrage!#REF!&lt;&gt;0,I74,0)</f>
        <v>#REF!</v>
      </c>
      <c r="Q74" s="2"/>
    </row>
    <row r="75" spans="1:17" x14ac:dyDescent="0.35">
      <c r="A75" s="470" t="str">
        <f t="shared" si="20"/>
        <v/>
      </c>
      <c r="B75" s="470" t="str">
        <f t="shared" si="21"/>
        <v/>
      </c>
      <c r="C75" s="470" t="str">
        <f t="shared" si="22"/>
        <v/>
      </c>
      <c r="D75" s="470" t="str">
        <f t="shared" si="23"/>
        <v/>
      </c>
      <c r="E75" s="470" t="str">
        <f t="shared" si="24"/>
        <v/>
      </c>
      <c r="F75" s="470" t="str">
        <f t="shared" si="25"/>
        <v/>
      </c>
      <c r="G75" s="199" t="str">
        <f>IF(Paramétrage!BD514&lt;&gt;0,Paramétrage!BB514,"")</f>
        <v/>
      </c>
      <c r="H75" s="2" t="str">
        <f>IF(Paramétrage!BD514&lt;&gt;0,Paramétrage!BC514,"")</f>
        <v/>
      </c>
      <c r="I75" s="2" t="str">
        <f t="shared" si="26"/>
        <v/>
      </c>
      <c r="J75" s="2" t="str">
        <f>IF(Paramétrage!BD514&lt;&gt;0,Paramétrage!BD514,"")</f>
        <v/>
      </c>
      <c r="K75" s="2" t="str">
        <f>IF(Paramétrage!BE514&lt;&gt;0,Paramétrage!BE514,"")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IF(Paramétrage!BD514&lt;&gt;0,Paramétrage!BF514,"")</f>
        <v/>
      </c>
      <c r="P75" s="258" t="e">
        <f>IF(Paramétrage!#REF!&lt;&gt;0,I75,0)</f>
        <v>#REF!</v>
      </c>
      <c r="Q75" s="2"/>
    </row>
    <row r="76" spans="1:17" x14ac:dyDescent="0.35">
      <c r="A76" s="470" t="str">
        <f t="shared" si="20"/>
        <v/>
      </c>
      <c r="B76" s="470" t="str">
        <f t="shared" si="21"/>
        <v/>
      </c>
      <c r="C76" s="470" t="str">
        <f t="shared" si="22"/>
        <v/>
      </c>
      <c r="D76" s="470" t="str">
        <f t="shared" si="23"/>
        <v/>
      </c>
      <c r="E76" s="470" t="str">
        <f t="shared" si="24"/>
        <v/>
      </c>
      <c r="F76" s="470" t="str">
        <f t="shared" si="25"/>
        <v/>
      </c>
      <c r="G76" s="199" t="str">
        <f>IF(Paramétrage!BD515&lt;&gt;0,Paramétrage!BB515,"")</f>
        <v/>
      </c>
      <c r="H76" s="2" t="str">
        <f>IF(Paramétrage!BD515&lt;&gt;0,Paramétrage!BC515,"")</f>
        <v/>
      </c>
      <c r="I76" s="2" t="str">
        <f t="shared" si="26"/>
        <v/>
      </c>
      <c r="J76" s="2" t="str">
        <f>IF(Paramétrage!BD515&lt;&gt;0,Paramétrage!BD515,"")</f>
        <v/>
      </c>
      <c r="K76" s="2" t="str">
        <f>IF(Paramétrage!BE515&lt;&gt;0,Paramétrage!BE515,"")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IF(Paramétrage!BD515&lt;&gt;0,Paramétrage!BF515,"")</f>
        <v/>
      </c>
      <c r="P76" s="258" t="e">
        <f>IF(Paramétrage!#REF!&lt;&gt;0,I76,0)</f>
        <v>#REF!</v>
      </c>
      <c r="Q76" s="2"/>
    </row>
    <row r="77" spans="1:17" x14ac:dyDescent="0.35">
      <c r="A77" s="470" t="str">
        <f t="shared" si="20"/>
        <v/>
      </c>
      <c r="B77" s="470" t="str">
        <f t="shared" si="21"/>
        <v/>
      </c>
      <c r="C77" s="470" t="str">
        <f t="shared" si="22"/>
        <v/>
      </c>
      <c r="D77" s="470" t="str">
        <f t="shared" si="23"/>
        <v/>
      </c>
      <c r="E77" s="470" t="str">
        <f t="shared" si="24"/>
        <v/>
      </c>
      <c r="F77" s="470" t="str">
        <f t="shared" si="25"/>
        <v/>
      </c>
      <c r="G77" s="199" t="str">
        <f>IF(Paramétrage!BD516&lt;&gt;0,Paramétrage!BB516,"")</f>
        <v/>
      </c>
      <c r="H77" s="2" t="str">
        <f>IF(Paramétrage!BD516&lt;&gt;0,Paramétrage!BC516,"")</f>
        <v/>
      </c>
      <c r="I77" s="2" t="str">
        <f t="shared" si="26"/>
        <v/>
      </c>
      <c r="J77" s="2" t="str">
        <f>IF(Paramétrage!BD516&lt;&gt;0,Paramétrage!BD516,"")</f>
        <v/>
      </c>
      <c r="K77" s="2" t="str">
        <f>IF(Paramétrage!BE516&lt;&gt;0,Paramétrage!BE516,"")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IF(Paramétrage!BD516&lt;&gt;0,Paramétrage!BF516,"")</f>
        <v/>
      </c>
      <c r="P77" s="258" t="e">
        <f>IF(Paramétrage!#REF!&lt;&gt;0,I77,0)</f>
        <v>#REF!</v>
      </c>
      <c r="Q77" s="2"/>
    </row>
    <row r="78" spans="1:17" x14ac:dyDescent="0.35">
      <c r="A78" s="470" t="str">
        <f t="shared" si="20"/>
        <v/>
      </c>
      <c r="B78" s="470" t="str">
        <f t="shared" si="21"/>
        <v/>
      </c>
      <c r="C78" s="470" t="str">
        <f t="shared" si="22"/>
        <v/>
      </c>
      <c r="D78" s="470" t="str">
        <f t="shared" si="23"/>
        <v/>
      </c>
      <c r="E78" s="470" t="str">
        <f t="shared" si="24"/>
        <v/>
      </c>
      <c r="F78" s="470" t="str">
        <f t="shared" si="25"/>
        <v/>
      </c>
      <c r="G78" s="199" t="str">
        <f>IF(Paramétrage!BD517&lt;&gt;0,Paramétrage!BB517,"")</f>
        <v/>
      </c>
      <c r="H78" s="2" t="str">
        <f>IF(Paramétrage!BD517&lt;&gt;0,Paramétrage!BC517,"")</f>
        <v/>
      </c>
      <c r="I78" s="2" t="str">
        <f t="shared" si="26"/>
        <v/>
      </c>
      <c r="J78" s="2" t="str">
        <f>IF(Paramétrage!BD517&lt;&gt;0,Paramétrage!BD517,"")</f>
        <v/>
      </c>
      <c r="K78" s="2" t="str">
        <f>IF(Paramétrage!BE517&lt;&gt;0,Paramétrage!BE517,"")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IF(Paramétrage!BD517&lt;&gt;0,Paramétrage!BF517,"")</f>
        <v/>
      </c>
      <c r="P78" s="258" t="e">
        <f>IF(Paramétrage!#REF!&lt;&gt;0,I78,0)</f>
        <v>#REF!</v>
      </c>
      <c r="Q78" s="2"/>
    </row>
    <row r="79" spans="1:17" x14ac:dyDescent="0.35">
      <c r="A79" s="470" t="str">
        <f t="shared" si="20"/>
        <v/>
      </c>
      <c r="B79" s="470" t="str">
        <f t="shared" si="21"/>
        <v/>
      </c>
      <c r="C79" s="470" t="str">
        <f t="shared" si="22"/>
        <v/>
      </c>
      <c r="D79" s="470" t="str">
        <f t="shared" si="23"/>
        <v/>
      </c>
      <c r="E79" s="470" t="str">
        <f t="shared" si="24"/>
        <v/>
      </c>
      <c r="F79" s="470" t="str">
        <f t="shared" si="25"/>
        <v/>
      </c>
      <c r="G79" s="199" t="str">
        <f>IF(Paramétrage!BD518&lt;&gt;0,Paramétrage!BB518,"")</f>
        <v/>
      </c>
      <c r="H79" s="2" t="str">
        <f>IF(Paramétrage!BD518&lt;&gt;0,Paramétrage!BC518,"")</f>
        <v/>
      </c>
      <c r="I79" s="2" t="str">
        <f t="shared" si="26"/>
        <v/>
      </c>
      <c r="J79" s="2" t="str">
        <f>IF(Paramétrage!BD518&lt;&gt;0,Paramétrage!BD518,"")</f>
        <v/>
      </c>
      <c r="K79" s="2" t="str">
        <f>IF(Paramétrage!BE518&lt;&gt;0,Paramétrage!BE518,"")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IF(Paramétrage!BD518&lt;&gt;0,Paramétrage!BF518,"")</f>
        <v/>
      </c>
      <c r="P79" s="258" t="e">
        <f>IF(Paramétrage!#REF!&lt;&gt;0,I79,0)</f>
        <v>#REF!</v>
      </c>
      <c r="Q79" s="2"/>
    </row>
    <row r="80" spans="1:17" x14ac:dyDescent="0.35">
      <c r="A80" s="470" t="str">
        <f t="shared" si="20"/>
        <v/>
      </c>
      <c r="B80" s="470" t="str">
        <f t="shared" si="21"/>
        <v/>
      </c>
      <c r="C80" s="470" t="str">
        <f t="shared" si="22"/>
        <v/>
      </c>
      <c r="D80" s="470" t="str">
        <f t="shared" si="23"/>
        <v/>
      </c>
      <c r="E80" s="470" t="str">
        <f t="shared" si="24"/>
        <v/>
      </c>
      <c r="F80" s="470" t="str">
        <f t="shared" si="25"/>
        <v/>
      </c>
      <c r="G80" s="199" t="str">
        <f>IF(Paramétrage!BD519&lt;&gt;0,Paramétrage!BB519,"")</f>
        <v/>
      </c>
      <c r="H80" s="2" t="str">
        <f>IF(Paramétrage!BD519&lt;&gt;0,Paramétrage!BC519,"")</f>
        <v/>
      </c>
      <c r="I80" s="2" t="str">
        <f t="shared" si="26"/>
        <v/>
      </c>
      <c r="J80" s="2" t="str">
        <f>IF(Paramétrage!BD519&lt;&gt;0,Paramétrage!BD519,"")</f>
        <v/>
      </c>
      <c r="K80" s="2" t="str">
        <f>IF(Paramétrage!BE519&lt;&gt;0,Paramétrage!BE519,"")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IF(Paramétrage!BD519&lt;&gt;0,Paramétrage!BF519,"")</f>
        <v/>
      </c>
      <c r="P80" s="258" t="e">
        <f>IF(Paramétrage!#REF!&lt;&gt;0,I80,0)</f>
        <v>#REF!</v>
      </c>
      <c r="Q80" s="2"/>
    </row>
    <row r="81" spans="1:17" x14ac:dyDescent="0.35">
      <c r="A81" s="470" t="str">
        <f t="shared" si="20"/>
        <v/>
      </c>
      <c r="B81" s="470" t="str">
        <f t="shared" si="21"/>
        <v/>
      </c>
      <c r="C81" s="470" t="str">
        <f t="shared" si="22"/>
        <v/>
      </c>
      <c r="D81" s="470" t="str">
        <f t="shared" si="23"/>
        <v/>
      </c>
      <c r="E81" s="470" t="str">
        <f t="shared" si="24"/>
        <v/>
      </c>
      <c r="F81" s="470" t="str">
        <f t="shared" si="25"/>
        <v/>
      </c>
      <c r="G81" s="199" t="str">
        <f>IF(Paramétrage!BD520&lt;&gt;0,Paramétrage!BB520,"")</f>
        <v/>
      </c>
      <c r="H81" s="2" t="str">
        <f>IF(Paramétrage!BD520&lt;&gt;0,Paramétrage!BC520,"")</f>
        <v/>
      </c>
      <c r="I81" s="2" t="str">
        <f t="shared" si="26"/>
        <v/>
      </c>
      <c r="J81" s="2" t="str">
        <f>IF(Paramétrage!BD520&lt;&gt;0,Paramétrage!BD520,"")</f>
        <v/>
      </c>
      <c r="K81" s="2" t="str">
        <f>IF(Paramétrage!BE520&lt;&gt;0,Paramétrage!BE520,"")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IF(Paramétrage!BD520&lt;&gt;0,Paramétrage!BF520,"")</f>
        <v/>
      </c>
      <c r="P81" s="258" t="e">
        <f>IF(Paramétrage!#REF!&lt;&gt;0,I81,0)</f>
        <v>#REF!</v>
      </c>
      <c r="Q81" s="2"/>
    </row>
    <row r="82" spans="1:17" x14ac:dyDescent="0.35">
      <c r="A82" s="470" t="str">
        <f t="shared" si="20"/>
        <v/>
      </c>
      <c r="B82" s="470" t="str">
        <f t="shared" si="21"/>
        <v/>
      </c>
      <c r="C82" s="470" t="str">
        <f t="shared" si="22"/>
        <v/>
      </c>
      <c r="D82" s="470" t="str">
        <f t="shared" si="23"/>
        <v/>
      </c>
      <c r="E82" s="470" t="str">
        <f t="shared" si="24"/>
        <v/>
      </c>
      <c r="F82" s="470" t="str">
        <f t="shared" si="25"/>
        <v/>
      </c>
      <c r="G82" s="199" t="str">
        <f>IF(Paramétrage!BD521&lt;&gt;0,Paramétrage!BB521,"")</f>
        <v/>
      </c>
      <c r="H82" s="2" t="str">
        <f>IF(Paramétrage!BD521&lt;&gt;0,Paramétrage!BC521,"")</f>
        <v/>
      </c>
      <c r="I82" s="2" t="str">
        <f t="shared" si="26"/>
        <v/>
      </c>
      <c r="J82" s="2" t="str">
        <f>IF(Paramétrage!BD521&lt;&gt;0,Paramétrage!BD521,"")</f>
        <v/>
      </c>
      <c r="K82" s="2" t="str">
        <f>IF(Paramétrage!BE521&lt;&gt;0,Paramétrage!BE521,"")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IF(Paramétrage!BD521&lt;&gt;0,Paramétrage!BF521,"")</f>
        <v/>
      </c>
      <c r="P82" s="258" t="e">
        <f>IF(Paramétrage!#REF!&lt;&gt;0,I82,0)</f>
        <v>#REF!</v>
      </c>
      <c r="Q82" s="2"/>
    </row>
    <row r="83" spans="1:17" x14ac:dyDescent="0.35">
      <c r="A83" s="470" t="str">
        <f t="shared" si="20"/>
        <v/>
      </c>
      <c r="B83" s="470" t="str">
        <f t="shared" si="21"/>
        <v/>
      </c>
      <c r="C83" s="470" t="str">
        <f t="shared" si="22"/>
        <v/>
      </c>
      <c r="D83" s="470" t="str">
        <f t="shared" si="23"/>
        <v/>
      </c>
      <c r="E83" s="470" t="str">
        <f t="shared" si="24"/>
        <v/>
      </c>
      <c r="F83" s="470" t="str">
        <f t="shared" si="25"/>
        <v/>
      </c>
      <c r="G83" s="199" t="str">
        <f>IF(Paramétrage!BD522&lt;&gt;0,Paramétrage!BB522,"")</f>
        <v/>
      </c>
      <c r="H83" s="2" t="str">
        <f>IF(Paramétrage!BD522&lt;&gt;0,Paramétrage!BC522,"")</f>
        <v/>
      </c>
      <c r="I83" s="2" t="str">
        <f t="shared" si="26"/>
        <v/>
      </c>
      <c r="J83" s="2" t="str">
        <f>IF(Paramétrage!BD522&lt;&gt;0,Paramétrage!BD522,"")</f>
        <v/>
      </c>
      <c r="K83" s="2" t="str">
        <f>IF(Paramétrage!BE522&lt;&gt;0,Paramétrage!BE522,"")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IF(Paramétrage!BD522&lt;&gt;0,Paramétrage!BF522,"")</f>
        <v/>
      </c>
      <c r="P83" s="258" t="e">
        <f>IF(Paramétrage!#REF!&lt;&gt;0,I83,0)</f>
        <v>#REF!</v>
      </c>
      <c r="Q83" s="2"/>
    </row>
    <row r="84" spans="1:17" x14ac:dyDescent="0.35">
      <c r="A84" s="470" t="str">
        <f t="shared" si="20"/>
        <v/>
      </c>
      <c r="B84" s="470" t="str">
        <f t="shared" si="21"/>
        <v/>
      </c>
      <c r="C84" s="470" t="str">
        <f t="shared" si="22"/>
        <v/>
      </c>
      <c r="D84" s="470" t="str">
        <f t="shared" si="23"/>
        <v/>
      </c>
      <c r="E84" s="470" t="str">
        <f t="shared" si="24"/>
        <v/>
      </c>
      <c r="F84" s="470" t="str">
        <f t="shared" si="25"/>
        <v/>
      </c>
      <c r="G84" s="199" t="str">
        <f>IF(Paramétrage!BD523&lt;&gt;0,Paramétrage!BB523,"")</f>
        <v/>
      </c>
      <c r="H84" s="2" t="str">
        <f>IF(Paramétrage!BD523&lt;&gt;0,Paramétrage!BC523,"")</f>
        <v/>
      </c>
      <c r="I84" s="2" t="str">
        <f t="shared" si="26"/>
        <v/>
      </c>
      <c r="J84" s="2" t="str">
        <f>IF(Paramétrage!BD523&lt;&gt;0,Paramétrage!BD523,"")</f>
        <v/>
      </c>
      <c r="K84" s="2" t="str">
        <f>IF(Paramétrage!BE523&lt;&gt;0,Paramétrage!BE523,"")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IF(Paramétrage!BD523&lt;&gt;0,Paramétrage!BF523,"")</f>
        <v/>
      </c>
      <c r="P84" s="258" t="e">
        <f>IF(Paramétrage!#REF!&lt;&gt;0,I84,0)</f>
        <v>#REF!</v>
      </c>
      <c r="Q84" s="2"/>
    </row>
    <row r="85" spans="1:17" x14ac:dyDescent="0.35">
      <c r="A85" s="470" t="str">
        <f t="shared" si="20"/>
        <v/>
      </c>
      <c r="B85" s="470" t="str">
        <f t="shared" si="21"/>
        <v/>
      </c>
      <c r="C85" s="470" t="str">
        <f t="shared" si="22"/>
        <v/>
      </c>
      <c r="D85" s="470" t="str">
        <f t="shared" si="23"/>
        <v/>
      </c>
      <c r="E85" s="470" t="str">
        <f t="shared" si="24"/>
        <v/>
      </c>
      <c r="F85" s="470" t="str">
        <f t="shared" si="25"/>
        <v/>
      </c>
      <c r="G85" s="199" t="str">
        <f>IF(Paramétrage!BD524&lt;&gt;0,Paramétrage!BB524,"")</f>
        <v/>
      </c>
      <c r="H85" s="2" t="str">
        <f>IF(Paramétrage!BD524&lt;&gt;0,Paramétrage!BC524,"")</f>
        <v/>
      </c>
      <c r="I85" s="2" t="str">
        <f t="shared" si="26"/>
        <v/>
      </c>
      <c r="J85" s="2" t="str">
        <f>IF(Paramétrage!BD524&lt;&gt;0,Paramétrage!BD524,"")</f>
        <v/>
      </c>
      <c r="K85" s="2" t="str">
        <f>IF(Paramétrage!BE524&lt;&gt;0,Paramétrage!BE524,"")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IF(Paramétrage!BD524&lt;&gt;0,Paramétrage!BF524,"")</f>
        <v/>
      </c>
      <c r="P85" s="258" t="e">
        <f>IF(Paramétrage!#REF!&lt;&gt;0,I85,0)</f>
        <v>#REF!</v>
      </c>
      <c r="Q85" s="2"/>
    </row>
    <row r="86" spans="1:17" x14ac:dyDescent="0.35">
      <c r="A86" s="470" t="str">
        <f t="shared" si="20"/>
        <v/>
      </c>
      <c r="B86" s="470" t="str">
        <f t="shared" si="21"/>
        <v/>
      </c>
      <c r="C86" s="470" t="str">
        <f t="shared" si="22"/>
        <v/>
      </c>
      <c r="D86" s="470" t="str">
        <f t="shared" si="23"/>
        <v/>
      </c>
      <c r="E86" s="470" t="str">
        <f t="shared" si="24"/>
        <v/>
      </c>
      <c r="F86" s="470" t="str">
        <f t="shared" si="25"/>
        <v/>
      </c>
      <c r="G86" s="199" t="str">
        <f>IF(Paramétrage!BD525&lt;&gt;0,Paramétrage!BB525,"")</f>
        <v/>
      </c>
      <c r="H86" s="2" t="str">
        <f>IF(Paramétrage!BD525&lt;&gt;0,Paramétrage!BC525,"")</f>
        <v/>
      </c>
      <c r="I86" s="2" t="str">
        <f t="shared" si="26"/>
        <v/>
      </c>
      <c r="J86" s="2" t="str">
        <f>IF(Paramétrage!BD525&lt;&gt;0,Paramétrage!BD525,"")</f>
        <v/>
      </c>
      <c r="K86" s="2" t="str">
        <f>IF(Paramétrage!BE525&lt;&gt;0,Paramétrage!BE525,"")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IF(Paramétrage!BD525&lt;&gt;0,Paramétrage!BF525,"")</f>
        <v/>
      </c>
      <c r="P86" s="258" t="e">
        <f>IF(Paramétrage!#REF!&lt;&gt;0,I86,0)</f>
        <v>#REF!</v>
      </c>
      <c r="Q86" s="2"/>
    </row>
    <row r="87" spans="1:17" x14ac:dyDescent="0.35">
      <c r="A87" s="470" t="str">
        <f t="shared" si="20"/>
        <v/>
      </c>
      <c r="B87" s="470" t="str">
        <f t="shared" si="21"/>
        <v/>
      </c>
      <c r="C87" s="470" t="str">
        <f t="shared" si="22"/>
        <v/>
      </c>
      <c r="D87" s="470" t="str">
        <f t="shared" si="23"/>
        <v/>
      </c>
      <c r="E87" s="470" t="str">
        <f t="shared" si="24"/>
        <v/>
      </c>
      <c r="F87" s="470" t="str">
        <f t="shared" si="25"/>
        <v/>
      </c>
      <c r="G87" s="199" t="str">
        <f>IF(Paramétrage!BD526&lt;&gt;0,Paramétrage!BB526,"")</f>
        <v/>
      </c>
      <c r="H87" s="2" t="str">
        <f>IF(Paramétrage!BD526&lt;&gt;0,Paramétrage!BC526,"")</f>
        <v/>
      </c>
      <c r="I87" s="2" t="str">
        <f t="shared" si="26"/>
        <v/>
      </c>
      <c r="J87" s="2" t="str">
        <f>IF(Paramétrage!BD526&lt;&gt;0,Paramétrage!BD526,"")</f>
        <v/>
      </c>
      <c r="K87" s="2" t="str">
        <f>IF(Paramétrage!BE526&lt;&gt;0,Paramétrage!BE526,"")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IF(Paramétrage!BD526&lt;&gt;0,Paramétrage!BF526,"")</f>
        <v/>
      </c>
      <c r="P87" s="258" t="e">
        <f>IF(Paramétrage!#REF!&lt;&gt;0,I87,0)</f>
        <v>#REF!</v>
      </c>
      <c r="Q87" s="2"/>
    </row>
    <row r="88" spans="1:17" x14ac:dyDescent="0.35">
      <c r="A88" s="470" t="str">
        <f t="shared" si="20"/>
        <v/>
      </c>
      <c r="B88" s="470" t="str">
        <f t="shared" si="21"/>
        <v/>
      </c>
      <c r="C88" s="470" t="str">
        <f t="shared" si="22"/>
        <v/>
      </c>
      <c r="D88" s="470" t="str">
        <f t="shared" si="23"/>
        <v/>
      </c>
      <c r="E88" s="470" t="str">
        <f t="shared" si="24"/>
        <v/>
      </c>
      <c r="F88" s="470" t="str">
        <f t="shared" si="25"/>
        <v/>
      </c>
      <c r="G88" s="199" t="str">
        <f>IF(Paramétrage!BD527&lt;&gt;0,Paramétrage!BB527,"")</f>
        <v/>
      </c>
      <c r="H88" s="2" t="str">
        <f>IF(Paramétrage!BD527&lt;&gt;0,Paramétrage!BC527,"")</f>
        <v/>
      </c>
      <c r="I88" s="2" t="str">
        <f t="shared" si="26"/>
        <v/>
      </c>
      <c r="J88" s="2" t="str">
        <f>IF(Paramétrage!BD527&lt;&gt;0,Paramétrage!BD527,"")</f>
        <v/>
      </c>
      <c r="K88" s="2" t="str">
        <f>IF(Paramétrage!BE527&lt;&gt;0,Paramétrage!BE527,"")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IF(Paramétrage!BD527&lt;&gt;0,Paramétrage!BF527,"")</f>
        <v/>
      </c>
      <c r="P88" s="258" t="e">
        <f>IF(Paramétrage!#REF!&lt;&gt;0,I88,0)</f>
        <v>#REF!</v>
      </c>
      <c r="Q88" s="2"/>
    </row>
    <row r="89" spans="1:17" x14ac:dyDescent="0.35">
      <c r="A89" s="470" t="str">
        <f t="shared" si="20"/>
        <v/>
      </c>
      <c r="B89" s="470" t="str">
        <f t="shared" si="21"/>
        <v/>
      </c>
      <c r="C89" s="470" t="str">
        <f t="shared" si="22"/>
        <v/>
      </c>
      <c r="D89" s="470" t="str">
        <f t="shared" si="23"/>
        <v/>
      </c>
      <c r="E89" s="470" t="str">
        <f t="shared" si="24"/>
        <v/>
      </c>
      <c r="F89" s="470" t="str">
        <f t="shared" si="25"/>
        <v/>
      </c>
      <c r="G89" s="199" t="str">
        <f>IF(Paramétrage!BD528&lt;&gt;0,Paramétrage!BB528,"")</f>
        <v/>
      </c>
      <c r="H89" s="2" t="str">
        <f>IF(Paramétrage!BD528&lt;&gt;0,Paramétrage!BC528,"")</f>
        <v/>
      </c>
      <c r="I89" s="2" t="str">
        <f t="shared" si="26"/>
        <v/>
      </c>
      <c r="J89" s="2" t="str">
        <f>IF(Paramétrage!BD528&lt;&gt;0,Paramétrage!BD528,"")</f>
        <v/>
      </c>
      <c r="K89" s="2" t="str">
        <f>IF(Paramétrage!BE528&lt;&gt;0,Paramétrage!BE528,"")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IF(Paramétrage!BD528&lt;&gt;0,Paramétrage!BF528,"")</f>
        <v/>
      </c>
      <c r="P89" s="258" t="e">
        <f>IF(Paramétrage!#REF!&lt;&gt;0,I89,0)</f>
        <v>#REF!</v>
      </c>
      <c r="Q89" s="2"/>
    </row>
    <row r="90" spans="1:17" x14ac:dyDescent="0.35">
      <c r="A90" s="471" t="s">
        <v>667</v>
      </c>
      <c r="B90" s="472"/>
      <c r="C90" s="472"/>
      <c r="D90" s="472"/>
      <c r="E90" s="472"/>
      <c r="F90" s="472"/>
      <c r="G90" s="473" t="e">
        <f>IF(Paramétrage!#REF!&lt;&gt;0,Paramétrage!#REF!,"")</f>
        <v>#REF!</v>
      </c>
      <c r="H90" s="472"/>
      <c r="I90" s="472"/>
      <c r="J90" s="472"/>
      <c r="K90" s="472"/>
      <c r="L90" s="472"/>
      <c r="M90" s="472"/>
      <c r="N90" s="472"/>
      <c r="O90" s="472"/>
      <c r="P90" s="472" t="e">
        <f>IF(Paramétrage!#REF!,I90-#REF!,"")</f>
        <v>#REF!</v>
      </c>
      <c r="Q90" s="472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IF(Paramétrage!BY501&lt;&gt;0,Paramétrage!BW501,"")</f>
        <v/>
      </c>
      <c r="H92" s="2" t="str">
        <f>IF(Paramétrage!BY501&lt;&gt;0,Paramétrage!BX501,"")</f>
        <v/>
      </c>
      <c r="I92" s="2" t="str">
        <f>IF(J92&lt;&gt;"",DATEDIF($Q$2,G92,"d")*1440+H92*60,"")</f>
        <v/>
      </c>
      <c r="J92" s="2" t="str">
        <f>IF(Paramétrage!BY501&lt;&gt;0,Paramétrage!BY501,"")</f>
        <v/>
      </c>
      <c r="K92" s="2" t="str">
        <f>IF(Paramétrage!BZ501&lt;&gt;0,Paramétrage!BZ501,"")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IF(Paramétrage!BY501&lt;&gt;0,Paramétrage!CA501,"")</f>
        <v/>
      </c>
      <c r="P92" s="258" t="e">
        <f>IF(Paramétrage!#REF!&lt;&gt;0,I92,0)</f>
        <v>#REF!</v>
      </c>
      <c r="Q92" s="2"/>
    </row>
    <row r="93" spans="1:17" x14ac:dyDescent="0.35">
      <c r="A93" s="470" t="str">
        <f t="shared" ref="A93:A119" si="30">IF(J93&lt;&gt;"",I93,"")</f>
        <v/>
      </c>
      <c r="B93" s="470" t="str">
        <f t="shared" ref="B93:B119" si="31">IF(J93&lt;&gt;"",1,"")</f>
        <v/>
      </c>
      <c r="C93" s="470" t="str">
        <f t="shared" ref="C93:C119" si="32">IF(J93&lt;&gt;"",L93,"")</f>
        <v/>
      </c>
      <c r="D93" s="470" t="str">
        <f t="shared" ref="D93:D119" si="33">IF(J93&lt;&gt;"",L93,"")</f>
        <v/>
      </c>
      <c r="E93" s="470" t="str">
        <f t="shared" ref="E93:E119" si="34">IF(J93&lt;&gt;"",M93,"")</f>
        <v/>
      </c>
      <c r="F93" s="470" t="str">
        <f t="shared" ref="F93:F119" si="35">IF(J93&lt;&gt;"",N93,"")</f>
        <v/>
      </c>
      <c r="G93" s="199" t="str">
        <f>IF(Paramétrage!BY502&lt;&gt;0,Paramétrage!BW502,"")</f>
        <v/>
      </c>
      <c r="H93" s="2" t="str">
        <f>IF(Paramétrage!BY502&lt;&gt;0,Paramétrage!BX502,"")</f>
        <v/>
      </c>
      <c r="I93" s="2" t="str">
        <f t="shared" ref="I93:I119" si="36">IF(J93&lt;&gt;"",DATEDIF($Q$2,G93,"d")*1440+H93*60,"")</f>
        <v/>
      </c>
      <c r="J93" s="2" t="str">
        <f>IF(Paramétrage!BY502&lt;&gt;0,Paramétrage!BY502,"")</f>
        <v/>
      </c>
      <c r="K93" s="2" t="str">
        <f>IF(Paramétrage!BZ502&lt;&gt;0,Paramétrage!BZ502,"")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IF(Paramétrage!BY502&lt;&gt;0,Paramétrage!CA502,"")</f>
        <v/>
      </c>
      <c r="P93" s="258" t="e">
        <f>IF(Paramétrage!#REF!&lt;&gt;0,I93,0)</f>
        <v>#REF!</v>
      </c>
      <c r="Q93" s="2"/>
    </row>
    <row r="94" spans="1:17" x14ac:dyDescent="0.35">
      <c r="A94" s="470" t="str">
        <f t="shared" si="30"/>
        <v/>
      </c>
      <c r="B94" s="470" t="str">
        <f t="shared" si="31"/>
        <v/>
      </c>
      <c r="C94" s="470" t="str">
        <f t="shared" si="32"/>
        <v/>
      </c>
      <c r="D94" s="470" t="str">
        <f t="shared" si="33"/>
        <v/>
      </c>
      <c r="E94" s="470" t="str">
        <f t="shared" si="34"/>
        <v/>
      </c>
      <c r="F94" s="470" t="str">
        <f t="shared" si="35"/>
        <v/>
      </c>
      <c r="G94" s="199" t="str">
        <f>IF(Paramétrage!BY503&lt;&gt;0,Paramétrage!BW503,"")</f>
        <v/>
      </c>
      <c r="H94" s="2" t="str">
        <f>IF(Paramétrage!BY503&lt;&gt;0,Paramétrage!BX503,"")</f>
        <v/>
      </c>
      <c r="I94" s="2" t="str">
        <f t="shared" si="36"/>
        <v/>
      </c>
      <c r="J94" s="2" t="str">
        <f>IF(Paramétrage!BY503&lt;&gt;0,Paramétrage!BY503,"")</f>
        <v/>
      </c>
      <c r="K94" s="2" t="str">
        <f>IF(Paramétrage!BZ503&lt;&gt;0,Paramétrage!BZ503,"")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IF(Paramétrage!BY503&lt;&gt;0,Paramétrage!CA503,"")</f>
        <v/>
      </c>
      <c r="P94" s="258" t="e">
        <f>IF(Paramétrage!#REF!&lt;&gt;0,I94,0)</f>
        <v>#REF!</v>
      </c>
      <c r="Q94" s="2"/>
    </row>
    <row r="95" spans="1:17" x14ac:dyDescent="0.35">
      <c r="A95" s="470" t="str">
        <f t="shared" si="30"/>
        <v/>
      </c>
      <c r="B95" s="470" t="str">
        <f t="shared" si="31"/>
        <v/>
      </c>
      <c r="C95" s="470" t="str">
        <f t="shared" si="32"/>
        <v/>
      </c>
      <c r="D95" s="470" t="str">
        <f t="shared" si="33"/>
        <v/>
      </c>
      <c r="E95" s="470" t="str">
        <f t="shared" si="34"/>
        <v/>
      </c>
      <c r="F95" s="470" t="str">
        <f t="shared" si="35"/>
        <v/>
      </c>
      <c r="G95" s="199" t="str">
        <f>IF(Paramétrage!BY504&lt;&gt;0,Paramétrage!BW504,"")</f>
        <v/>
      </c>
      <c r="H95" s="2" t="str">
        <f>IF(Paramétrage!BY504&lt;&gt;0,Paramétrage!BX504,"")</f>
        <v/>
      </c>
      <c r="I95" s="2" t="str">
        <f t="shared" si="36"/>
        <v/>
      </c>
      <c r="J95" s="2" t="str">
        <f>IF(Paramétrage!BY504&lt;&gt;0,Paramétrage!BY504,"")</f>
        <v/>
      </c>
      <c r="K95" s="2" t="str">
        <f>IF(Paramétrage!BZ504&lt;&gt;0,Paramétrage!BZ504,"")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IF(Paramétrage!BY504&lt;&gt;0,Paramétrage!CA504,"")</f>
        <v/>
      </c>
      <c r="P95" s="258" t="e">
        <f>IF(Paramétrage!#REF!&lt;&gt;0,I95,0)</f>
        <v>#REF!</v>
      </c>
      <c r="Q95" s="2"/>
    </row>
    <row r="96" spans="1:17" x14ac:dyDescent="0.35">
      <c r="A96" s="470" t="str">
        <f t="shared" si="30"/>
        <v/>
      </c>
      <c r="B96" s="470" t="str">
        <f t="shared" si="31"/>
        <v/>
      </c>
      <c r="C96" s="470" t="str">
        <f t="shared" si="32"/>
        <v/>
      </c>
      <c r="D96" s="470" t="str">
        <f t="shared" si="33"/>
        <v/>
      </c>
      <c r="E96" s="470" t="str">
        <f t="shared" si="34"/>
        <v/>
      </c>
      <c r="F96" s="470" t="str">
        <f t="shared" si="35"/>
        <v/>
      </c>
      <c r="G96" s="199" t="str">
        <f>IF(Paramétrage!BY505&lt;&gt;0,Paramétrage!BW505,"")</f>
        <v/>
      </c>
      <c r="H96" s="2" t="str">
        <f>IF(Paramétrage!BY505&lt;&gt;0,Paramétrage!BX505,"")</f>
        <v/>
      </c>
      <c r="I96" s="2" t="str">
        <f t="shared" si="36"/>
        <v/>
      </c>
      <c r="J96" s="2" t="str">
        <f>IF(Paramétrage!BY505&lt;&gt;0,Paramétrage!BY505,"")</f>
        <v/>
      </c>
      <c r="K96" s="2" t="str">
        <f>IF(Paramétrage!BZ505&lt;&gt;0,Paramétrage!BZ505,"")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IF(Paramétrage!BY505&lt;&gt;0,Paramétrage!CA505,"")</f>
        <v/>
      </c>
      <c r="P96" s="258" t="e">
        <f>IF(Paramétrage!#REF!&lt;&gt;0,I96,0)</f>
        <v>#REF!</v>
      </c>
      <c r="Q96" s="2"/>
    </row>
    <row r="97" spans="1:20" x14ac:dyDescent="0.35">
      <c r="A97" s="470" t="str">
        <f t="shared" si="30"/>
        <v/>
      </c>
      <c r="B97" s="470" t="str">
        <f t="shared" si="31"/>
        <v/>
      </c>
      <c r="C97" s="470" t="str">
        <f t="shared" si="32"/>
        <v/>
      </c>
      <c r="D97" s="470" t="str">
        <f t="shared" si="33"/>
        <v/>
      </c>
      <c r="E97" s="470" t="str">
        <f t="shared" si="34"/>
        <v/>
      </c>
      <c r="F97" s="470" t="str">
        <f t="shared" si="35"/>
        <v/>
      </c>
      <c r="G97" s="199" t="str">
        <f>IF(Paramétrage!BY506&lt;&gt;0,Paramétrage!BW506,"")</f>
        <v/>
      </c>
      <c r="H97" s="2" t="str">
        <f>IF(Paramétrage!BY506&lt;&gt;0,Paramétrage!BX506,"")</f>
        <v/>
      </c>
      <c r="I97" s="2" t="str">
        <f t="shared" si="36"/>
        <v/>
      </c>
      <c r="J97" s="2" t="str">
        <f>IF(Paramétrage!BY506&lt;&gt;0,Paramétrage!BY506,"")</f>
        <v/>
      </c>
      <c r="K97" s="2" t="str">
        <f>IF(Paramétrage!BZ506&lt;&gt;0,Paramétrage!BZ506,"")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IF(Paramétrage!BY506&lt;&gt;0,Paramétrage!CA506,"")</f>
        <v/>
      </c>
      <c r="P97" s="258" t="e">
        <f>IF(Paramétrage!#REF!&lt;&gt;0,I97,0)</f>
        <v>#REF!</v>
      </c>
      <c r="Q97" s="2"/>
    </row>
    <row r="98" spans="1:20" x14ac:dyDescent="0.35">
      <c r="A98" s="470" t="str">
        <f t="shared" si="30"/>
        <v/>
      </c>
      <c r="B98" s="470" t="str">
        <f t="shared" si="31"/>
        <v/>
      </c>
      <c r="C98" s="470" t="str">
        <f t="shared" si="32"/>
        <v/>
      </c>
      <c r="D98" s="470" t="str">
        <f t="shared" si="33"/>
        <v/>
      </c>
      <c r="E98" s="470" t="str">
        <f t="shared" si="34"/>
        <v/>
      </c>
      <c r="F98" s="470" t="str">
        <f t="shared" si="35"/>
        <v/>
      </c>
      <c r="G98" s="199" t="str">
        <f>IF(Paramétrage!BY507&lt;&gt;0,Paramétrage!BW507,"")</f>
        <v/>
      </c>
      <c r="H98" s="2" t="str">
        <f>IF(Paramétrage!BY507&lt;&gt;0,Paramétrage!BX507,"")</f>
        <v/>
      </c>
      <c r="I98" s="2" t="str">
        <f t="shared" si="36"/>
        <v/>
      </c>
      <c r="J98" s="2" t="str">
        <f>IF(Paramétrage!BY507&lt;&gt;0,Paramétrage!BY507,"")</f>
        <v/>
      </c>
      <c r="K98" s="2" t="str">
        <f>IF(Paramétrage!BZ507&lt;&gt;0,Paramétrage!BZ507,"")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IF(Paramétrage!BY507&lt;&gt;0,Paramétrage!CA507,"")</f>
        <v/>
      </c>
      <c r="P98" s="258" t="e">
        <f>IF(Paramétrage!#REF!&lt;&gt;0,I98,0)</f>
        <v>#REF!</v>
      </c>
      <c r="Q98" s="2"/>
    </row>
    <row r="99" spans="1:20" x14ac:dyDescent="0.35">
      <c r="A99" s="470" t="str">
        <f t="shared" si="30"/>
        <v/>
      </c>
      <c r="B99" s="470" t="str">
        <f t="shared" si="31"/>
        <v/>
      </c>
      <c r="C99" s="470" t="str">
        <f t="shared" si="32"/>
        <v/>
      </c>
      <c r="D99" s="470" t="str">
        <f t="shared" si="33"/>
        <v/>
      </c>
      <c r="E99" s="470" t="str">
        <f t="shared" si="34"/>
        <v/>
      </c>
      <c r="F99" s="470" t="str">
        <f t="shared" si="35"/>
        <v/>
      </c>
      <c r="G99" s="199" t="str">
        <f>IF(Paramétrage!BY508&lt;&gt;0,Paramétrage!BW508,"")</f>
        <v/>
      </c>
      <c r="H99" s="2" t="str">
        <f>IF(Paramétrage!BY508&lt;&gt;0,Paramétrage!BX508,"")</f>
        <v/>
      </c>
      <c r="I99" s="2" t="str">
        <f t="shared" si="36"/>
        <v/>
      </c>
      <c r="J99" s="2" t="str">
        <f>IF(Paramétrage!BY508&lt;&gt;0,Paramétrage!BY508,"")</f>
        <v/>
      </c>
      <c r="K99" s="2" t="str">
        <f>IF(Paramétrage!BZ508&lt;&gt;0,Paramétrage!BZ508,"")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IF(Paramétrage!BY508&lt;&gt;0,Paramétrage!CA508,"")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70" t="str">
        <f t="shared" si="30"/>
        <v/>
      </c>
      <c r="B100" s="470" t="str">
        <f t="shared" si="31"/>
        <v/>
      </c>
      <c r="C100" s="470" t="str">
        <f t="shared" si="32"/>
        <v/>
      </c>
      <c r="D100" s="470" t="str">
        <f t="shared" si="33"/>
        <v/>
      </c>
      <c r="E100" s="470" t="str">
        <f t="shared" si="34"/>
        <v/>
      </c>
      <c r="F100" s="470" t="str">
        <f t="shared" si="35"/>
        <v/>
      </c>
      <c r="G100" s="199" t="str">
        <f>IF(Paramétrage!BY509&lt;&gt;0,Paramétrage!BW509,"")</f>
        <v/>
      </c>
      <c r="H100" s="2" t="str">
        <f>IF(Paramétrage!BY509&lt;&gt;0,Paramétrage!BX509,"")</f>
        <v/>
      </c>
      <c r="I100" s="2" t="str">
        <f t="shared" si="36"/>
        <v/>
      </c>
      <c r="J100" s="2" t="str">
        <f>IF(Paramétrage!BY509&lt;&gt;0,Paramétrage!BY509,"")</f>
        <v/>
      </c>
      <c r="K100" s="2" t="str">
        <f>IF(Paramétrage!BZ509&lt;&gt;0,Paramétrage!BZ509,"")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IF(Paramétrage!BY509&lt;&gt;0,Paramétrage!CA509,"")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70" t="str">
        <f t="shared" si="30"/>
        <v/>
      </c>
      <c r="B101" s="470" t="str">
        <f t="shared" si="31"/>
        <v/>
      </c>
      <c r="C101" s="470" t="str">
        <f t="shared" si="32"/>
        <v/>
      </c>
      <c r="D101" s="470" t="str">
        <f t="shared" si="33"/>
        <v/>
      </c>
      <c r="E101" s="470" t="str">
        <f t="shared" si="34"/>
        <v/>
      </c>
      <c r="F101" s="470" t="str">
        <f t="shared" si="35"/>
        <v/>
      </c>
      <c r="G101" s="199" t="str">
        <f>IF(Paramétrage!BY510&lt;&gt;0,Paramétrage!BW510,"")</f>
        <v/>
      </c>
      <c r="H101" s="2" t="str">
        <f>IF(Paramétrage!BY510&lt;&gt;0,Paramétrage!BX510,"")</f>
        <v/>
      </c>
      <c r="I101" s="2" t="str">
        <f t="shared" si="36"/>
        <v/>
      </c>
      <c r="J101" s="2" t="str">
        <f>IF(Paramétrage!BY510&lt;&gt;0,Paramétrage!BY510,"")</f>
        <v/>
      </c>
      <c r="K101" s="2" t="str">
        <f>IF(Paramétrage!BZ510&lt;&gt;0,Paramétrage!BZ510,"")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IF(Paramétrage!BY510&lt;&gt;0,Paramétrage!CA510,"")</f>
        <v/>
      </c>
      <c r="P101" s="258" t="e">
        <f>IF(Paramétrage!#REF!&lt;&gt;0,I101,0)</f>
        <v>#REF!</v>
      </c>
      <c r="Q101" s="2"/>
    </row>
    <row r="102" spans="1:20" x14ac:dyDescent="0.35">
      <c r="A102" s="470" t="str">
        <f t="shared" si="30"/>
        <v/>
      </c>
      <c r="B102" s="470" t="str">
        <f t="shared" si="31"/>
        <v/>
      </c>
      <c r="C102" s="470" t="str">
        <f t="shared" si="32"/>
        <v/>
      </c>
      <c r="D102" s="470" t="str">
        <f t="shared" si="33"/>
        <v/>
      </c>
      <c r="E102" s="470" t="str">
        <f t="shared" si="34"/>
        <v/>
      </c>
      <c r="F102" s="470" t="str">
        <f t="shared" si="35"/>
        <v/>
      </c>
      <c r="G102" s="199" t="str">
        <f>IF(Paramétrage!BY511&lt;&gt;0,Paramétrage!BW511,"")</f>
        <v/>
      </c>
      <c r="H102" s="2" t="str">
        <f>IF(Paramétrage!BY511&lt;&gt;0,Paramétrage!BX511,"")</f>
        <v/>
      </c>
      <c r="I102" s="2" t="str">
        <f t="shared" si="36"/>
        <v/>
      </c>
      <c r="J102" s="2" t="str">
        <f>IF(Paramétrage!BY511&lt;&gt;0,Paramétrage!BY511,"")</f>
        <v/>
      </c>
      <c r="K102" s="2" t="str">
        <f>IF(Paramétrage!BZ511&lt;&gt;0,Paramétrage!BZ511,"")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IF(Paramétrage!BY511&lt;&gt;0,Paramétrage!CA511,"")</f>
        <v/>
      </c>
      <c r="P102" s="258" t="e">
        <f>IF(Paramétrage!#REF!&lt;&gt;0,I102,0)</f>
        <v>#REF!</v>
      </c>
      <c r="Q102" s="2"/>
    </row>
    <row r="103" spans="1:20" x14ac:dyDescent="0.35">
      <c r="A103" s="470" t="str">
        <f t="shared" si="30"/>
        <v/>
      </c>
      <c r="B103" s="470" t="str">
        <f t="shared" si="31"/>
        <v/>
      </c>
      <c r="C103" s="470" t="str">
        <f t="shared" si="32"/>
        <v/>
      </c>
      <c r="D103" s="470" t="str">
        <f t="shared" si="33"/>
        <v/>
      </c>
      <c r="E103" s="470" t="str">
        <f t="shared" si="34"/>
        <v/>
      </c>
      <c r="F103" s="470" t="str">
        <f t="shared" si="35"/>
        <v/>
      </c>
      <c r="G103" s="199" t="str">
        <f>IF(Paramétrage!BY512&lt;&gt;0,Paramétrage!BW512,"")</f>
        <v/>
      </c>
      <c r="H103" s="2" t="str">
        <f>IF(Paramétrage!BY512&lt;&gt;0,Paramétrage!BX512,"")</f>
        <v/>
      </c>
      <c r="I103" s="2" t="str">
        <f t="shared" si="36"/>
        <v/>
      </c>
      <c r="J103" s="2" t="str">
        <f>IF(Paramétrage!BY512&lt;&gt;0,Paramétrage!BY512,"")</f>
        <v/>
      </c>
      <c r="K103" s="2" t="str">
        <f>IF(Paramétrage!BZ512&lt;&gt;0,Paramétrage!BZ512,"")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IF(Paramétrage!BY512&lt;&gt;0,Paramétrage!CA512,"")</f>
        <v/>
      </c>
      <c r="P103" s="258" t="e">
        <f>IF(Paramétrage!#REF!&lt;&gt;0,I103,0)</f>
        <v>#REF!</v>
      </c>
      <c r="Q103" s="2"/>
    </row>
    <row r="104" spans="1:20" x14ac:dyDescent="0.35">
      <c r="A104" s="470" t="str">
        <f t="shared" si="30"/>
        <v/>
      </c>
      <c r="B104" s="470" t="str">
        <f t="shared" si="31"/>
        <v/>
      </c>
      <c r="C104" s="470" t="str">
        <f t="shared" si="32"/>
        <v/>
      </c>
      <c r="D104" s="470" t="str">
        <f t="shared" si="33"/>
        <v/>
      </c>
      <c r="E104" s="470" t="str">
        <f t="shared" si="34"/>
        <v/>
      </c>
      <c r="F104" s="470" t="str">
        <f t="shared" si="35"/>
        <v/>
      </c>
      <c r="G104" s="199" t="str">
        <f>IF(Paramétrage!BY513&lt;&gt;0,Paramétrage!BW513,"")</f>
        <v/>
      </c>
      <c r="H104" s="2" t="str">
        <f>IF(Paramétrage!BY513&lt;&gt;0,Paramétrage!BX513,"")</f>
        <v/>
      </c>
      <c r="I104" s="2" t="str">
        <f t="shared" si="36"/>
        <v/>
      </c>
      <c r="J104" s="2" t="str">
        <f>IF(Paramétrage!BY513&lt;&gt;0,Paramétrage!BY513,"")</f>
        <v/>
      </c>
      <c r="K104" s="2" t="str">
        <f>IF(Paramétrage!BZ513&lt;&gt;0,Paramétrage!BZ513,"")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IF(Paramétrage!BY513&lt;&gt;0,Paramétrage!CA513,"")</f>
        <v/>
      </c>
      <c r="P104" s="258" t="e">
        <f>IF(Paramétrage!#REF!&lt;&gt;0,I104,0)</f>
        <v>#REF!</v>
      </c>
      <c r="Q104" s="2"/>
    </row>
    <row r="105" spans="1:20" x14ac:dyDescent="0.35">
      <c r="A105" s="470" t="str">
        <f t="shared" si="30"/>
        <v/>
      </c>
      <c r="B105" s="470" t="str">
        <f t="shared" si="31"/>
        <v/>
      </c>
      <c r="C105" s="470" t="str">
        <f t="shared" si="32"/>
        <v/>
      </c>
      <c r="D105" s="470" t="str">
        <f t="shared" si="33"/>
        <v/>
      </c>
      <c r="E105" s="470" t="str">
        <f t="shared" si="34"/>
        <v/>
      </c>
      <c r="F105" s="470" t="str">
        <f t="shared" si="35"/>
        <v/>
      </c>
      <c r="G105" s="199" t="str">
        <f>IF(Paramétrage!BY514&lt;&gt;0,Paramétrage!BW514,"")</f>
        <v/>
      </c>
      <c r="H105" s="2" t="str">
        <f>IF(Paramétrage!BY514&lt;&gt;0,Paramétrage!BX514,"")</f>
        <v/>
      </c>
      <c r="I105" s="2" t="str">
        <f t="shared" si="36"/>
        <v/>
      </c>
      <c r="J105" s="2" t="str">
        <f>IF(Paramétrage!BY514&lt;&gt;0,Paramétrage!BY514,"")</f>
        <v/>
      </c>
      <c r="K105" s="2" t="str">
        <f>IF(Paramétrage!BZ514&lt;&gt;0,Paramétrage!BZ514,"")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IF(Paramétrage!BY514&lt;&gt;0,Paramétrage!CA514,"")</f>
        <v/>
      </c>
      <c r="P105" s="258" t="e">
        <f>IF(Paramétrage!#REF!&lt;&gt;0,I105,0)</f>
        <v>#REF!</v>
      </c>
      <c r="Q105" s="2"/>
    </row>
    <row r="106" spans="1:20" x14ac:dyDescent="0.35">
      <c r="A106" s="470" t="str">
        <f t="shared" si="30"/>
        <v/>
      </c>
      <c r="B106" s="470" t="str">
        <f t="shared" si="31"/>
        <v/>
      </c>
      <c r="C106" s="470" t="str">
        <f t="shared" si="32"/>
        <v/>
      </c>
      <c r="D106" s="470" t="str">
        <f t="shared" si="33"/>
        <v/>
      </c>
      <c r="E106" s="470" t="str">
        <f t="shared" si="34"/>
        <v/>
      </c>
      <c r="F106" s="470" t="str">
        <f t="shared" si="35"/>
        <v/>
      </c>
      <c r="G106" s="199" t="str">
        <f>IF(Paramétrage!BY515&lt;&gt;0,Paramétrage!BW515,"")</f>
        <v/>
      </c>
      <c r="H106" s="2" t="str">
        <f>IF(Paramétrage!BY515&lt;&gt;0,Paramétrage!BX515,"")</f>
        <v/>
      </c>
      <c r="I106" s="2" t="str">
        <f t="shared" si="36"/>
        <v/>
      </c>
      <c r="J106" s="2" t="str">
        <f>IF(Paramétrage!BY515&lt;&gt;0,Paramétrage!BY515,"")</f>
        <v/>
      </c>
      <c r="K106" s="2" t="str">
        <f>IF(Paramétrage!BZ515&lt;&gt;0,Paramétrage!BZ515,"")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IF(Paramétrage!BY515&lt;&gt;0,Paramétrage!CA515,"")</f>
        <v/>
      </c>
      <c r="P106" s="258" t="e">
        <f>IF(Paramétrage!#REF!&lt;&gt;0,I106,0)</f>
        <v>#REF!</v>
      </c>
      <c r="Q106" s="2"/>
    </row>
    <row r="107" spans="1:20" x14ac:dyDescent="0.35">
      <c r="A107" s="470" t="str">
        <f t="shared" si="30"/>
        <v/>
      </c>
      <c r="B107" s="470" t="str">
        <f t="shared" si="31"/>
        <v/>
      </c>
      <c r="C107" s="470" t="str">
        <f t="shared" si="32"/>
        <v/>
      </c>
      <c r="D107" s="470" t="str">
        <f t="shared" si="33"/>
        <v/>
      </c>
      <c r="E107" s="470" t="str">
        <f t="shared" si="34"/>
        <v/>
      </c>
      <c r="F107" s="470" t="str">
        <f t="shared" si="35"/>
        <v/>
      </c>
      <c r="G107" s="199" t="str">
        <f>IF(Paramétrage!BY516&lt;&gt;0,Paramétrage!BW516,"")</f>
        <v/>
      </c>
      <c r="H107" s="2" t="str">
        <f>IF(Paramétrage!BY516&lt;&gt;0,Paramétrage!BX516,"")</f>
        <v/>
      </c>
      <c r="I107" s="2" t="str">
        <f t="shared" si="36"/>
        <v/>
      </c>
      <c r="J107" s="2" t="str">
        <f>IF(Paramétrage!BY516&lt;&gt;0,Paramétrage!BY516,"")</f>
        <v/>
      </c>
      <c r="K107" s="2" t="str">
        <f>IF(Paramétrage!BZ516&lt;&gt;0,Paramétrage!BZ516,"")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IF(Paramétrage!BY516&lt;&gt;0,Paramétrage!CA516,"")</f>
        <v/>
      </c>
      <c r="P107" s="258" t="e">
        <f>IF(Paramétrage!#REF!&lt;&gt;0,I107,0)</f>
        <v>#REF!</v>
      </c>
      <c r="Q107" s="2"/>
    </row>
    <row r="108" spans="1:20" x14ac:dyDescent="0.35">
      <c r="A108" s="470" t="str">
        <f t="shared" si="30"/>
        <v/>
      </c>
      <c r="B108" s="470" t="str">
        <f t="shared" si="31"/>
        <v/>
      </c>
      <c r="C108" s="470" t="str">
        <f t="shared" si="32"/>
        <v/>
      </c>
      <c r="D108" s="470" t="str">
        <f t="shared" si="33"/>
        <v/>
      </c>
      <c r="E108" s="470" t="str">
        <f t="shared" si="34"/>
        <v/>
      </c>
      <c r="F108" s="470" t="str">
        <f t="shared" si="35"/>
        <v/>
      </c>
      <c r="G108" s="199" t="str">
        <f>IF(Paramétrage!BY517&lt;&gt;0,Paramétrage!BW517,"")</f>
        <v/>
      </c>
      <c r="H108" s="2" t="str">
        <f>IF(Paramétrage!BY517&lt;&gt;0,Paramétrage!BX517,"")</f>
        <v/>
      </c>
      <c r="I108" s="2" t="str">
        <f t="shared" si="36"/>
        <v/>
      </c>
      <c r="J108" s="2" t="str">
        <f>IF(Paramétrage!BY517&lt;&gt;0,Paramétrage!BY517,"")</f>
        <v/>
      </c>
      <c r="K108" s="2" t="str">
        <f>IF(Paramétrage!BZ517&lt;&gt;0,Paramétrage!BZ517,"")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IF(Paramétrage!BY517&lt;&gt;0,Paramétrage!CA517,"")</f>
        <v/>
      </c>
      <c r="P108" s="258" t="e">
        <f>IF(Paramétrage!#REF!&lt;&gt;0,I108,0)</f>
        <v>#REF!</v>
      </c>
      <c r="Q108" s="2"/>
    </row>
    <row r="109" spans="1:20" x14ac:dyDescent="0.35">
      <c r="A109" s="470" t="str">
        <f t="shared" si="30"/>
        <v/>
      </c>
      <c r="B109" s="470" t="str">
        <f t="shared" si="31"/>
        <v/>
      </c>
      <c r="C109" s="470" t="str">
        <f t="shared" si="32"/>
        <v/>
      </c>
      <c r="D109" s="470" t="str">
        <f t="shared" si="33"/>
        <v/>
      </c>
      <c r="E109" s="470" t="str">
        <f t="shared" si="34"/>
        <v/>
      </c>
      <c r="F109" s="470" t="str">
        <f t="shared" si="35"/>
        <v/>
      </c>
      <c r="G109" s="199" t="str">
        <f>IF(Paramétrage!BY518&lt;&gt;0,Paramétrage!BW518,"")</f>
        <v/>
      </c>
      <c r="H109" s="2" t="str">
        <f>IF(Paramétrage!BY518&lt;&gt;0,Paramétrage!BX518,"")</f>
        <v/>
      </c>
      <c r="I109" s="2" t="str">
        <f t="shared" si="36"/>
        <v/>
      </c>
      <c r="J109" s="2" t="str">
        <f>IF(Paramétrage!BY518&lt;&gt;0,Paramétrage!BY518,"")</f>
        <v/>
      </c>
      <c r="K109" s="2" t="str">
        <f>IF(Paramétrage!BZ518&lt;&gt;0,Paramétrage!BZ518,"")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IF(Paramétrage!BY518&lt;&gt;0,Paramétrage!CA518,"")</f>
        <v/>
      </c>
      <c r="P109" s="258" t="e">
        <f>IF(Paramétrage!#REF!&lt;&gt;0,I109,0)</f>
        <v>#REF!</v>
      </c>
      <c r="Q109" s="2"/>
    </row>
    <row r="110" spans="1:20" x14ac:dyDescent="0.35">
      <c r="A110" s="470" t="str">
        <f t="shared" si="30"/>
        <v/>
      </c>
      <c r="B110" s="470" t="str">
        <f t="shared" si="31"/>
        <v/>
      </c>
      <c r="C110" s="470" t="str">
        <f t="shared" si="32"/>
        <v/>
      </c>
      <c r="D110" s="470" t="str">
        <f t="shared" si="33"/>
        <v/>
      </c>
      <c r="E110" s="470" t="str">
        <f t="shared" si="34"/>
        <v/>
      </c>
      <c r="F110" s="470" t="str">
        <f t="shared" si="35"/>
        <v/>
      </c>
      <c r="G110" s="199" t="str">
        <f>IF(Paramétrage!BY519&lt;&gt;0,Paramétrage!BW519,"")</f>
        <v/>
      </c>
      <c r="H110" s="2" t="str">
        <f>IF(Paramétrage!BY519&lt;&gt;0,Paramétrage!BX519,"")</f>
        <v/>
      </c>
      <c r="I110" s="2" t="str">
        <f t="shared" si="36"/>
        <v/>
      </c>
      <c r="J110" s="2" t="str">
        <f>IF(Paramétrage!BY519&lt;&gt;0,Paramétrage!BY519,"")</f>
        <v/>
      </c>
      <c r="K110" s="2" t="str">
        <f>IF(Paramétrage!BZ519&lt;&gt;0,Paramétrage!BZ519,"")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IF(Paramétrage!BY519&lt;&gt;0,Paramétrage!CA519,"")</f>
        <v/>
      </c>
      <c r="P110" s="258" t="e">
        <f>IF(Paramétrage!#REF!&lt;&gt;0,I110,0)</f>
        <v>#REF!</v>
      </c>
      <c r="Q110" s="2"/>
    </row>
    <row r="111" spans="1:20" x14ac:dyDescent="0.35">
      <c r="A111" s="470" t="str">
        <f t="shared" si="30"/>
        <v/>
      </c>
      <c r="B111" s="470" t="str">
        <f t="shared" si="31"/>
        <v/>
      </c>
      <c r="C111" s="470" t="str">
        <f t="shared" si="32"/>
        <v/>
      </c>
      <c r="D111" s="470" t="str">
        <f t="shared" si="33"/>
        <v/>
      </c>
      <c r="E111" s="470" t="str">
        <f t="shared" si="34"/>
        <v/>
      </c>
      <c r="F111" s="470" t="str">
        <f t="shared" si="35"/>
        <v/>
      </c>
      <c r="G111" s="199" t="str">
        <f>IF(Paramétrage!BY520&lt;&gt;0,Paramétrage!BW520,"")</f>
        <v/>
      </c>
      <c r="H111" s="2" t="str">
        <f>IF(Paramétrage!BY520&lt;&gt;0,Paramétrage!BX520,"")</f>
        <v/>
      </c>
      <c r="I111" s="2" t="str">
        <f t="shared" si="36"/>
        <v/>
      </c>
      <c r="J111" s="2" t="str">
        <f>IF(Paramétrage!BY520&lt;&gt;0,Paramétrage!BY520,"")</f>
        <v/>
      </c>
      <c r="K111" s="2" t="str">
        <f>IF(Paramétrage!BZ520&lt;&gt;0,Paramétrage!BZ520,"")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IF(Paramétrage!BY520&lt;&gt;0,Paramétrage!CA520,"")</f>
        <v/>
      </c>
      <c r="P111" s="258" t="e">
        <f>IF(Paramétrage!#REF!&lt;&gt;0,I111,0)</f>
        <v>#REF!</v>
      </c>
      <c r="Q111" s="2"/>
    </row>
    <row r="112" spans="1:20" x14ac:dyDescent="0.35">
      <c r="A112" s="470" t="str">
        <f t="shared" si="30"/>
        <v/>
      </c>
      <c r="B112" s="470" t="str">
        <f t="shared" si="31"/>
        <v/>
      </c>
      <c r="C112" s="470" t="str">
        <f t="shared" si="32"/>
        <v/>
      </c>
      <c r="D112" s="470" t="str">
        <f t="shared" si="33"/>
        <v/>
      </c>
      <c r="E112" s="470" t="str">
        <f t="shared" si="34"/>
        <v/>
      </c>
      <c r="F112" s="470" t="str">
        <f t="shared" si="35"/>
        <v/>
      </c>
      <c r="G112" s="199" t="str">
        <f>IF(Paramétrage!BY521&lt;&gt;0,Paramétrage!BW521,"")</f>
        <v/>
      </c>
      <c r="H112" s="2" t="str">
        <f>IF(Paramétrage!BY521&lt;&gt;0,Paramétrage!BX521,"")</f>
        <v/>
      </c>
      <c r="I112" s="2" t="str">
        <f t="shared" si="36"/>
        <v/>
      </c>
      <c r="J112" s="2" t="str">
        <f>IF(Paramétrage!BY521&lt;&gt;0,Paramétrage!BY521,"")</f>
        <v/>
      </c>
      <c r="K112" s="2" t="str">
        <f>IF(Paramétrage!BZ521&lt;&gt;0,Paramétrage!BZ521,"")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IF(Paramétrage!BY521&lt;&gt;0,Paramétrage!CA521,"")</f>
        <v/>
      </c>
      <c r="P112" s="258" t="e">
        <f>IF(Paramétrage!#REF!&lt;&gt;0,I112,0)</f>
        <v>#REF!</v>
      </c>
      <c r="Q112" s="2"/>
    </row>
    <row r="113" spans="1:17" x14ac:dyDescent="0.35">
      <c r="A113" s="470" t="str">
        <f t="shared" si="30"/>
        <v/>
      </c>
      <c r="B113" s="470" t="str">
        <f t="shared" si="31"/>
        <v/>
      </c>
      <c r="C113" s="470" t="str">
        <f t="shared" si="32"/>
        <v/>
      </c>
      <c r="D113" s="470" t="str">
        <f t="shared" si="33"/>
        <v/>
      </c>
      <c r="E113" s="470" t="str">
        <f t="shared" si="34"/>
        <v/>
      </c>
      <c r="F113" s="470" t="str">
        <f t="shared" si="35"/>
        <v/>
      </c>
      <c r="G113" s="199" t="str">
        <f>IF(Paramétrage!BY522&lt;&gt;0,Paramétrage!BW522,"")</f>
        <v/>
      </c>
      <c r="H113" s="2" t="str">
        <f>IF(Paramétrage!BY522&lt;&gt;0,Paramétrage!BX522,"")</f>
        <v/>
      </c>
      <c r="I113" s="2" t="str">
        <f t="shared" si="36"/>
        <v/>
      </c>
      <c r="J113" s="2" t="str">
        <f>IF(Paramétrage!BY522&lt;&gt;0,Paramétrage!BY522,"")</f>
        <v/>
      </c>
      <c r="K113" s="2" t="str">
        <f>IF(Paramétrage!BZ522&lt;&gt;0,Paramétrage!BZ522,"")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IF(Paramétrage!BY522&lt;&gt;0,Paramétrage!CA522,"")</f>
        <v/>
      </c>
      <c r="P113" s="258" t="e">
        <f>IF(Paramétrage!#REF!&lt;&gt;0,I113,0)</f>
        <v>#REF!</v>
      </c>
      <c r="Q113" s="2"/>
    </row>
    <row r="114" spans="1:17" x14ac:dyDescent="0.35">
      <c r="A114" s="470" t="str">
        <f t="shared" si="30"/>
        <v/>
      </c>
      <c r="B114" s="470" t="str">
        <f t="shared" si="31"/>
        <v/>
      </c>
      <c r="C114" s="470" t="str">
        <f t="shared" si="32"/>
        <v/>
      </c>
      <c r="D114" s="470" t="str">
        <f t="shared" si="33"/>
        <v/>
      </c>
      <c r="E114" s="470" t="str">
        <f t="shared" si="34"/>
        <v/>
      </c>
      <c r="F114" s="470" t="str">
        <f t="shared" si="35"/>
        <v/>
      </c>
      <c r="G114" s="199" t="str">
        <f>IF(Paramétrage!BY523&lt;&gt;0,Paramétrage!BW523,"")</f>
        <v/>
      </c>
      <c r="H114" s="2" t="str">
        <f>IF(Paramétrage!BY523&lt;&gt;0,Paramétrage!BX523,"")</f>
        <v/>
      </c>
      <c r="I114" s="2" t="str">
        <f t="shared" si="36"/>
        <v/>
      </c>
      <c r="J114" s="2" t="str">
        <f>IF(Paramétrage!BY523&lt;&gt;0,Paramétrage!BY523,"")</f>
        <v/>
      </c>
      <c r="K114" s="2" t="str">
        <f>IF(Paramétrage!BZ523&lt;&gt;0,Paramétrage!BZ523,"")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IF(Paramétrage!BY523&lt;&gt;0,Paramétrage!CA523,"")</f>
        <v/>
      </c>
      <c r="P114" s="258" t="e">
        <f>IF(Paramétrage!#REF!&lt;&gt;0,I114,0)</f>
        <v>#REF!</v>
      </c>
      <c r="Q114" s="2"/>
    </row>
    <row r="115" spans="1:17" x14ac:dyDescent="0.35">
      <c r="A115" s="470" t="str">
        <f t="shared" si="30"/>
        <v/>
      </c>
      <c r="B115" s="470" t="str">
        <f t="shared" si="31"/>
        <v/>
      </c>
      <c r="C115" s="470" t="str">
        <f t="shared" si="32"/>
        <v/>
      </c>
      <c r="D115" s="470" t="str">
        <f t="shared" si="33"/>
        <v/>
      </c>
      <c r="E115" s="470" t="str">
        <f t="shared" si="34"/>
        <v/>
      </c>
      <c r="F115" s="470" t="str">
        <f t="shared" si="35"/>
        <v/>
      </c>
      <c r="G115" s="199" t="str">
        <f>IF(Paramétrage!BY524&lt;&gt;0,Paramétrage!BW524,"")</f>
        <v/>
      </c>
      <c r="H115" s="2" t="str">
        <f>IF(Paramétrage!BY524&lt;&gt;0,Paramétrage!BX524,"")</f>
        <v/>
      </c>
      <c r="I115" s="2" t="str">
        <f t="shared" si="36"/>
        <v/>
      </c>
      <c r="J115" s="2" t="str">
        <f>IF(Paramétrage!BY524&lt;&gt;0,Paramétrage!BY524,"")</f>
        <v/>
      </c>
      <c r="K115" s="2" t="str">
        <f>IF(Paramétrage!BZ524&lt;&gt;0,Paramétrage!BZ524,"")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IF(Paramétrage!BY524&lt;&gt;0,Paramétrage!CA524,"")</f>
        <v/>
      </c>
      <c r="P115" s="258" t="e">
        <f>IF(Paramétrage!#REF!&lt;&gt;0,I115,0)</f>
        <v>#REF!</v>
      </c>
      <c r="Q115" s="2"/>
    </row>
    <row r="116" spans="1:17" x14ac:dyDescent="0.35">
      <c r="A116" s="470" t="str">
        <f t="shared" si="30"/>
        <v/>
      </c>
      <c r="B116" s="470" t="str">
        <f t="shared" si="31"/>
        <v/>
      </c>
      <c r="C116" s="470" t="str">
        <f t="shared" si="32"/>
        <v/>
      </c>
      <c r="D116" s="470" t="str">
        <f t="shared" si="33"/>
        <v/>
      </c>
      <c r="E116" s="470" t="str">
        <f t="shared" si="34"/>
        <v/>
      </c>
      <c r="F116" s="470" t="str">
        <f t="shared" si="35"/>
        <v/>
      </c>
      <c r="G116" s="199" t="str">
        <f>IF(Paramétrage!BY525&lt;&gt;0,Paramétrage!BW525,"")</f>
        <v/>
      </c>
      <c r="H116" s="2" t="str">
        <f>IF(Paramétrage!BY525&lt;&gt;0,Paramétrage!BX525,"")</f>
        <v/>
      </c>
      <c r="I116" s="2" t="str">
        <f t="shared" si="36"/>
        <v/>
      </c>
      <c r="J116" s="2" t="str">
        <f>IF(Paramétrage!BY525&lt;&gt;0,Paramétrage!BY525,"")</f>
        <v/>
      </c>
      <c r="K116" s="2" t="str">
        <f>IF(Paramétrage!BZ525&lt;&gt;0,Paramétrage!BZ525,"")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IF(Paramétrage!BY525&lt;&gt;0,Paramétrage!CA525,"")</f>
        <v/>
      </c>
      <c r="P116" s="258" t="e">
        <f>IF(Paramétrage!#REF!&lt;&gt;0,I116,0)</f>
        <v>#REF!</v>
      </c>
      <c r="Q116" s="2"/>
    </row>
    <row r="117" spans="1:17" x14ac:dyDescent="0.35">
      <c r="A117" s="470" t="str">
        <f t="shared" si="30"/>
        <v/>
      </c>
      <c r="B117" s="470" t="str">
        <f t="shared" si="31"/>
        <v/>
      </c>
      <c r="C117" s="470" t="str">
        <f t="shared" si="32"/>
        <v/>
      </c>
      <c r="D117" s="470" t="str">
        <f t="shared" si="33"/>
        <v/>
      </c>
      <c r="E117" s="470" t="str">
        <f t="shared" si="34"/>
        <v/>
      </c>
      <c r="F117" s="470" t="str">
        <f t="shared" si="35"/>
        <v/>
      </c>
      <c r="G117" s="199" t="str">
        <f>IF(Paramétrage!BY526&lt;&gt;0,Paramétrage!BW526,"")</f>
        <v/>
      </c>
      <c r="H117" s="2" t="str">
        <f>IF(Paramétrage!BY526&lt;&gt;0,Paramétrage!BX526,"")</f>
        <v/>
      </c>
      <c r="I117" s="2" t="str">
        <f t="shared" si="36"/>
        <v/>
      </c>
      <c r="J117" s="2" t="str">
        <f>IF(Paramétrage!BY526&lt;&gt;0,Paramétrage!BY526,"")</f>
        <v/>
      </c>
      <c r="K117" s="2" t="str">
        <f>IF(Paramétrage!BZ526&lt;&gt;0,Paramétrage!BZ526,"")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IF(Paramétrage!BY526&lt;&gt;0,Paramétrage!CA526,"")</f>
        <v/>
      </c>
      <c r="P117" s="258" t="e">
        <f>IF(Paramétrage!#REF!&lt;&gt;0,I117,0)</f>
        <v>#REF!</v>
      </c>
      <c r="Q117" s="2"/>
    </row>
    <row r="118" spans="1:17" x14ac:dyDescent="0.35">
      <c r="A118" s="470" t="str">
        <f t="shared" si="30"/>
        <v/>
      </c>
      <c r="B118" s="470" t="str">
        <f t="shared" si="31"/>
        <v/>
      </c>
      <c r="C118" s="470" t="str">
        <f t="shared" si="32"/>
        <v/>
      </c>
      <c r="D118" s="470" t="str">
        <f t="shared" si="33"/>
        <v/>
      </c>
      <c r="E118" s="470" t="str">
        <f t="shared" si="34"/>
        <v/>
      </c>
      <c r="F118" s="470" t="str">
        <f t="shared" si="35"/>
        <v/>
      </c>
      <c r="G118" s="199" t="str">
        <f>IF(Paramétrage!BY527&lt;&gt;0,Paramétrage!BW527,"")</f>
        <v/>
      </c>
      <c r="H118" s="2" t="str">
        <f>IF(Paramétrage!BY527&lt;&gt;0,Paramétrage!BX527,"")</f>
        <v/>
      </c>
      <c r="I118" s="2" t="str">
        <f t="shared" si="36"/>
        <v/>
      </c>
      <c r="J118" s="2" t="str">
        <f>IF(Paramétrage!BY527&lt;&gt;0,Paramétrage!BY527,"")</f>
        <v/>
      </c>
      <c r="K118" s="2" t="str">
        <f>IF(Paramétrage!BZ527&lt;&gt;0,Paramétrage!BZ527,"")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IF(Paramétrage!BY527&lt;&gt;0,Paramétrage!CA527,"")</f>
        <v/>
      </c>
      <c r="P118" s="258" t="e">
        <f>IF(Paramétrage!#REF!&lt;&gt;0,I118,0)</f>
        <v>#REF!</v>
      </c>
      <c r="Q118" s="2"/>
    </row>
    <row r="119" spans="1:17" x14ac:dyDescent="0.35">
      <c r="A119" s="470" t="str">
        <f t="shared" si="30"/>
        <v/>
      </c>
      <c r="B119" s="470" t="str">
        <f t="shared" si="31"/>
        <v/>
      </c>
      <c r="C119" s="470" t="str">
        <f t="shared" si="32"/>
        <v/>
      </c>
      <c r="D119" s="470" t="str">
        <f t="shared" si="33"/>
        <v/>
      </c>
      <c r="E119" s="470" t="str">
        <f t="shared" si="34"/>
        <v/>
      </c>
      <c r="F119" s="470" t="str">
        <f t="shared" si="35"/>
        <v/>
      </c>
      <c r="G119" s="199" t="str">
        <f>IF(Paramétrage!BY528&lt;&gt;0,Paramétrage!BW528,"")</f>
        <v/>
      </c>
      <c r="H119" s="2" t="str">
        <f>IF(Paramétrage!BY528&lt;&gt;0,Paramétrage!BX528,"")</f>
        <v/>
      </c>
      <c r="I119" s="2" t="str">
        <f t="shared" si="36"/>
        <v/>
      </c>
      <c r="J119" s="2" t="str">
        <f>IF(Paramétrage!BY528&lt;&gt;0,Paramétrage!BY528,"")</f>
        <v/>
      </c>
      <c r="K119" s="2" t="str">
        <f>IF(Paramétrage!BZ528&lt;&gt;0,Paramétrage!BZ528,"")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IF(Paramétrage!BY528&lt;&gt;0,Paramétrage!CA528,"")</f>
        <v/>
      </c>
      <c r="P119" s="258" t="e">
        <f>IF(Paramétrage!#REF!&lt;&gt;0,I119,0)</f>
        <v>#REF!</v>
      </c>
      <c r="Q119" s="2"/>
    </row>
    <row r="120" spans="1:17" x14ac:dyDescent="0.35">
      <c r="A120" s="471" t="s">
        <v>688</v>
      </c>
      <c r="B120" s="472"/>
      <c r="C120" s="472"/>
      <c r="D120" s="472"/>
      <c r="E120" s="472"/>
      <c r="F120" s="472"/>
      <c r="G120" s="473" t="e">
        <f>IF(Paramétrage!#REF!&lt;&gt;0,Paramétrage!#REF!,"")</f>
        <v>#REF!</v>
      </c>
      <c r="H120" s="472"/>
      <c r="I120" s="472"/>
      <c r="J120" s="472"/>
      <c r="K120" s="472"/>
      <c r="L120" s="472"/>
      <c r="M120" s="472"/>
      <c r="N120" s="472"/>
      <c r="O120" s="472"/>
      <c r="P120" s="472" t="e">
        <f>IF(Paramétrage!#REF!,I120-#REF!,"")</f>
        <v>#REF!</v>
      </c>
      <c r="Q120" s="472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IF(Paramétrage!CT501&lt;&gt;0,Paramétrage!CR501,"")</f>
        <v/>
      </c>
      <c r="H122" s="2" t="str">
        <f>IF(Paramétrage!CT501&lt;&gt;0,Paramétrage!CS501,"")</f>
        <v/>
      </c>
      <c r="I122" s="2" t="str">
        <f>IF(J122&lt;&gt;"",DATEDIF($Q$2,G122,"d")*1440+H122*60,"")</f>
        <v/>
      </c>
      <c r="J122" s="2" t="str">
        <f>IF(Paramétrage!CT501&lt;&gt;0,Paramétrage!CT501,"")</f>
        <v/>
      </c>
      <c r="K122" s="2" t="str">
        <f>IF(Paramétrage!CU501&lt;&gt;0,Paramétrage!CU501,"")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IF(Paramétrage!CT501&lt;&gt;0,Paramétrage!CV501,"")</f>
        <v/>
      </c>
      <c r="P122" s="258" t="e">
        <f>IF(Paramétrage!#REF!&lt;&gt;0,I122,0)</f>
        <v>#REF!</v>
      </c>
      <c r="Q122" s="2"/>
    </row>
    <row r="123" spans="1:17" x14ac:dyDescent="0.35">
      <c r="A123" s="470" t="str">
        <f t="shared" ref="A123:A149" si="40">IF(J123&lt;&gt;"",I123,"")</f>
        <v/>
      </c>
      <c r="B123" s="470" t="str">
        <f t="shared" ref="B123:B149" si="41">IF(J123&lt;&gt;"",1,"")</f>
        <v/>
      </c>
      <c r="C123" s="470" t="str">
        <f t="shared" ref="C123:C149" si="42">IF(J123&lt;&gt;"",L123,"")</f>
        <v/>
      </c>
      <c r="D123" s="470" t="str">
        <f t="shared" ref="D123:D149" si="43">IF(J123&lt;&gt;"",L123,"")</f>
        <v/>
      </c>
      <c r="E123" s="470" t="str">
        <f t="shared" ref="E123:E149" si="44">IF(J123&lt;&gt;"",M123,"")</f>
        <v/>
      </c>
      <c r="F123" s="470" t="str">
        <f t="shared" ref="F123:F149" si="45">IF(J123&lt;&gt;"",N123,"")</f>
        <v/>
      </c>
      <c r="G123" s="199" t="str">
        <f>IF(Paramétrage!CT502&lt;&gt;0,Paramétrage!CR502,"")</f>
        <v/>
      </c>
      <c r="H123" s="2" t="str">
        <f>IF(Paramétrage!CT502&lt;&gt;0,Paramétrage!CS502,"")</f>
        <v/>
      </c>
      <c r="I123" s="2" t="str">
        <f t="shared" ref="I123:I149" si="46">IF(J123&lt;&gt;"",DATEDIF($Q$2,G123,"d")*1440+H123*60,"")</f>
        <v/>
      </c>
      <c r="J123" s="2" t="str">
        <f>IF(Paramétrage!CT502&lt;&gt;0,Paramétrage!CT502,"")</f>
        <v/>
      </c>
      <c r="K123" s="2" t="str">
        <f>IF(Paramétrage!CU502&lt;&gt;0,Paramétrage!CU502,"")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IF(Paramétrage!CT502&lt;&gt;0,Paramétrage!CV502,"")</f>
        <v/>
      </c>
      <c r="P123" s="258" t="e">
        <f>IF(Paramétrage!#REF!&lt;&gt;0,I123,0)</f>
        <v>#REF!</v>
      </c>
      <c r="Q123" s="2"/>
    </row>
    <row r="124" spans="1:17" x14ac:dyDescent="0.35">
      <c r="A124" s="470" t="str">
        <f t="shared" si="40"/>
        <v/>
      </c>
      <c r="B124" s="470" t="str">
        <f t="shared" si="41"/>
        <v/>
      </c>
      <c r="C124" s="470" t="str">
        <f t="shared" si="42"/>
        <v/>
      </c>
      <c r="D124" s="470" t="str">
        <f t="shared" si="43"/>
        <v/>
      </c>
      <c r="E124" s="470" t="str">
        <f t="shared" si="44"/>
        <v/>
      </c>
      <c r="F124" s="470" t="str">
        <f t="shared" si="45"/>
        <v/>
      </c>
      <c r="G124" s="199" t="str">
        <f>IF(Paramétrage!CT503&lt;&gt;0,Paramétrage!CR503,"")</f>
        <v/>
      </c>
      <c r="H124" s="2" t="str">
        <f>IF(Paramétrage!CT503&lt;&gt;0,Paramétrage!CS503,"")</f>
        <v/>
      </c>
      <c r="I124" s="2" t="str">
        <f t="shared" si="46"/>
        <v/>
      </c>
      <c r="J124" s="2" t="str">
        <f>IF(Paramétrage!CT503&lt;&gt;0,Paramétrage!CT503,"")</f>
        <v/>
      </c>
      <c r="K124" s="2" t="str">
        <f>IF(Paramétrage!CU503&lt;&gt;0,Paramétrage!CU503,"")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IF(Paramétrage!CT503&lt;&gt;0,Paramétrage!CV503,"")</f>
        <v/>
      </c>
      <c r="P124" s="258" t="e">
        <f>IF(Paramétrage!#REF!&lt;&gt;0,I124,0)</f>
        <v>#REF!</v>
      </c>
      <c r="Q124" s="2"/>
    </row>
    <row r="125" spans="1:17" x14ac:dyDescent="0.35">
      <c r="A125" s="470" t="str">
        <f t="shared" si="40"/>
        <v/>
      </c>
      <c r="B125" s="470" t="str">
        <f t="shared" si="41"/>
        <v/>
      </c>
      <c r="C125" s="470" t="str">
        <f t="shared" si="42"/>
        <v/>
      </c>
      <c r="D125" s="470" t="str">
        <f t="shared" si="43"/>
        <v/>
      </c>
      <c r="E125" s="470" t="str">
        <f t="shared" si="44"/>
        <v/>
      </c>
      <c r="F125" s="470" t="str">
        <f t="shared" si="45"/>
        <v/>
      </c>
      <c r="G125" s="199" t="str">
        <f>IF(Paramétrage!CT504&lt;&gt;0,Paramétrage!CR504,"")</f>
        <v/>
      </c>
      <c r="H125" s="2" t="str">
        <f>IF(Paramétrage!CT504&lt;&gt;0,Paramétrage!CS504,"")</f>
        <v/>
      </c>
      <c r="I125" s="2" t="str">
        <f t="shared" si="46"/>
        <v/>
      </c>
      <c r="J125" s="2" t="str">
        <f>IF(Paramétrage!CT504&lt;&gt;0,Paramétrage!CT504,"")</f>
        <v/>
      </c>
      <c r="K125" s="2" t="str">
        <f>IF(Paramétrage!CU504&lt;&gt;0,Paramétrage!CU504,"")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IF(Paramétrage!CT504&lt;&gt;0,Paramétrage!CV504,"")</f>
        <v/>
      </c>
      <c r="P125" s="258" t="e">
        <f>IF(Paramétrage!#REF!&lt;&gt;0,I125,0)</f>
        <v>#REF!</v>
      </c>
      <c r="Q125" s="2"/>
    </row>
    <row r="126" spans="1:17" x14ac:dyDescent="0.35">
      <c r="A126" s="470" t="str">
        <f t="shared" si="40"/>
        <v/>
      </c>
      <c r="B126" s="470" t="str">
        <f t="shared" si="41"/>
        <v/>
      </c>
      <c r="C126" s="470" t="str">
        <f t="shared" si="42"/>
        <v/>
      </c>
      <c r="D126" s="470" t="str">
        <f t="shared" si="43"/>
        <v/>
      </c>
      <c r="E126" s="470" t="str">
        <f t="shared" si="44"/>
        <v/>
      </c>
      <c r="F126" s="470" t="str">
        <f t="shared" si="45"/>
        <v/>
      </c>
      <c r="G126" s="199" t="str">
        <f>IF(Paramétrage!CT505&lt;&gt;0,Paramétrage!CR505,"")</f>
        <v/>
      </c>
      <c r="H126" s="2" t="str">
        <f>IF(Paramétrage!CT505&lt;&gt;0,Paramétrage!CS505,"")</f>
        <v/>
      </c>
      <c r="I126" s="2" t="str">
        <f t="shared" si="46"/>
        <v/>
      </c>
      <c r="J126" s="2" t="str">
        <f>IF(Paramétrage!CT505&lt;&gt;0,Paramétrage!CT505,"")</f>
        <v/>
      </c>
      <c r="K126" s="2" t="str">
        <f>IF(Paramétrage!CU505&lt;&gt;0,Paramétrage!CU505,"")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IF(Paramétrage!CT505&lt;&gt;0,Paramétrage!CV505,"")</f>
        <v/>
      </c>
      <c r="P126" s="258" t="e">
        <f>IF(Paramétrage!#REF!&lt;&gt;0,I126,0)</f>
        <v>#REF!</v>
      </c>
      <c r="Q126" s="2"/>
    </row>
    <row r="127" spans="1:17" x14ac:dyDescent="0.35">
      <c r="A127" s="470" t="str">
        <f t="shared" si="40"/>
        <v/>
      </c>
      <c r="B127" s="470" t="str">
        <f t="shared" si="41"/>
        <v/>
      </c>
      <c r="C127" s="470" t="str">
        <f t="shared" si="42"/>
        <v/>
      </c>
      <c r="D127" s="470" t="str">
        <f t="shared" si="43"/>
        <v/>
      </c>
      <c r="E127" s="470" t="str">
        <f t="shared" si="44"/>
        <v/>
      </c>
      <c r="F127" s="470" t="str">
        <f t="shared" si="45"/>
        <v/>
      </c>
      <c r="G127" s="199" t="str">
        <f>IF(Paramétrage!CT506&lt;&gt;0,Paramétrage!CR506,"")</f>
        <v/>
      </c>
      <c r="H127" s="2" t="str">
        <f>IF(Paramétrage!CT506&lt;&gt;0,Paramétrage!CS506,"")</f>
        <v/>
      </c>
      <c r="I127" s="2" t="str">
        <f t="shared" si="46"/>
        <v/>
      </c>
      <c r="J127" s="2" t="str">
        <f>IF(Paramétrage!CT506&lt;&gt;0,Paramétrage!CT506,"")</f>
        <v/>
      </c>
      <c r="K127" s="2" t="str">
        <f>IF(Paramétrage!CU506&lt;&gt;0,Paramétrage!CU506,"")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IF(Paramétrage!CT506&lt;&gt;0,Paramétrage!CV506,"")</f>
        <v/>
      </c>
      <c r="P127" s="258" t="e">
        <f>IF(Paramétrage!#REF!&lt;&gt;0,I127,0)</f>
        <v>#REF!</v>
      </c>
      <c r="Q127" s="2"/>
    </row>
    <row r="128" spans="1:17" x14ac:dyDescent="0.35">
      <c r="A128" s="470" t="str">
        <f t="shared" si="40"/>
        <v/>
      </c>
      <c r="B128" s="470" t="str">
        <f t="shared" si="41"/>
        <v/>
      </c>
      <c r="C128" s="470" t="str">
        <f t="shared" si="42"/>
        <v/>
      </c>
      <c r="D128" s="470" t="str">
        <f t="shared" si="43"/>
        <v/>
      </c>
      <c r="E128" s="470" t="str">
        <f t="shared" si="44"/>
        <v/>
      </c>
      <c r="F128" s="470" t="str">
        <f t="shared" si="45"/>
        <v/>
      </c>
      <c r="G128" s="199" t="str">
        <f>IF(Paramétrage!CT507&lt;&gt;0,Paramétrage!CR507,"")</f>
        <v/>
      </c>
      <c r="H128" s="2" t="str">
        <f>IF(Paramétrage!CT507&lt;&gt;0,Paramétrage!CS507,"")</f>
        <v/>
      </c>
      <c r="I128" s="2" t="str">
        <f t="shared" si="46"/>
        <v/>
      </c>
      <c r="J128" s="2" t="str">
        <f>IF(Paramétrage!CT507&lt;&gt;0,Paramétrage!CT507,"")</f>
        <v/>
      </c>
      <c r="K128" s="2" t="str">
        <f>IF(Paramétrage!CU507&lt;&gt;0,Paramétrage!CU507,"")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IF(Paramétrage!CT507&lt;&gt;0,Paramétrage!CV507,"")</f>
        <v/>
      </c>
      <c r="P128" s="258" t="e">
        <f>IF(Paramétrage!#REF!&lt;&gt;0,I128,0)</f>
        <v>#REF!</v>
      </c>
      <c r="Q128" s="2"/>
    </row>
    <row r="129" spans="1:17" x14ac:dyDescent="0.35">
      <c r="A129" s="470" t="str">
        <f t="shared" si="40"/>
        <v/>
      </c>
      <c r="B129" s="470" t="str">
        <f t="shared" si="41"/>
        <v/>
      </c>
      <c r="C129" s="470" t="str">
        <f t="shared" si="42"/>
        <v/>
      </c>
      <c r="D129" s="470" t="str">
        <f t="shared" si="43"/>
        <v/>
      </c>
      <c r="E129" s="470" t="str">
        <f t="shared" si="44"/>
        <v/>
      </c>
      <c r="F129" s="470" t="str">
        <f t="shared" si="45"/>
        <v/>
      </c>
      <c r="G129" s="199" t="str">
        <f>IF(Paramétrage!CT508&lt;&gt;0,Paramétrage!CR508,"")</f>
        <v/>
      </c>
      <c r="H129" s="2" t="str">
        <f>IF(Paramétrage!CT508&lt;&gt;0,Paramétrage!CS508,"")</f>
        <v/>
      </c>
      <c r="I129" s="2" t="str">
        <f t="shared" si="46"/>
        <v/>
      </c>
      <c r="J129" s="2" t="str">
        <f>IF(Paramétrage!CT508&lt;&gt;0,Paramétrage!CT508,"")</f>
        <v/>
      </c>
      <c r="K129" s="2" t="str">
        <f>IF(Paramétrage!CU508&lt;&gt;0,Paramétrage!CU508,"")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IF(Paramétrage!CT508&lt;&gt;0,Paramétrage!CV508,"")</f>
        <v/>
      </c>
      <c r="P129" s="258" t="e">
        <f>IF(Paramétrage!#REF!&lt;&gt;0,I129,0)</f>
        <v>#REF!</v>
      </c>
      <c r="Q129" s="2"/>
    </row>
    <row r="130" spans="1:17" x14ac:dyDescent="0.35">
      <c r="A130" s="470" t="str">
        <f t="shared" si="40"/>
        <v/>
      </c>
      <c r="B130" s="470" t="str">
        <f t="shared" si="41"/>
        <v/>
      </c>
      <c r="C130" s="470" t="str">
        <f t="shared" si="42"/>
        <v/>
      </c>
      <c r="D130" s="470" t="str">
        <f t="shared" si="43"/>
        <v/>
      </c>
      <c r="E130" s="470" t="str">
        <f t="shared" si="44"/>
        <v/>
      </c>
      <c r="F130" s="470" t="str">
        <f t="shared" si="45"/>
        <v/>
      </c>
      <c r="G130" s="199" t="str">
        <f>IF(Paramétrage!CT509&lt;&gt;0,Paramétrage!CR509,"")</f>
        <v/>
      </c>
      <c r="H130" s="2" t="str">
        <f>IF(Paramétrage!CT509&lt;&gt;0,Paramétrage!CS509,"")</f>
        <v/>
      </c>
      <c r="I130" s="2" t="str">
        <f t="shared" si="46"/>
        <v/>
      </c>
      <c r="J130" s="2" t="str">
        <f>IF(Paramétrage!CT509&lt;&gt;0,Paramétrage!CT509,"")</f>
        <v/>
      </c>
      <c r="K130" s="2" t="str">
        <f>IF(Paramétrage!CU509&lt;&gt;0,Paramétrage!CU509,"")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IF(Paramétrage!CT509&lt;&gt;0,Paramétrage!CV509,"")</f>
        <v/>
      </c>
      <c r="P130" s="258" t="e">
        <f>IF(Paramétrage!#REF!&lt;&gt;0,I130,0)</f>
        <v>#REF!</v>
      </c>
      <c r="Q130" s="2"/>
    </row>
    <row r="131" spans="1:17" x14ac:dyDescent="0.35">
      <c r="A131" s="470" t="str">
        <f t="shared" si="40"/>
        <v/>
      </c>
      <c r="B131" s="470" t="str">
        <f t="shared" si="41"/>
        <v/>
      </c>
      <c r="C131" s="470" t="str">
        <f t="shared" si="42"/>
        <v/>
      </c>
      <c r="D131" s="470" t="str">
        <f t="shared" si="43"/>
        <v/>
      </c>
      <c r="E131" s="470" t="str">
        <f t="shared" si="44"/>
        <v/>
      </c>
      <c r="F131" s="470" t="str">
        <f t="shared" si="45"/>
        <v/>
      </c>
      <c r="G131" s="199" t="str">
        <f>IF(Paramétrage!CT510&lt;&gt;0,Paramétrage!CR510,"")</f>
        <v/>
      </c>
      <c r="H131" s="2" t="str">
        <f>IF(Paramétrage!CT510&lt;&gt;0,Paramétrage!CS510,"")</f>
        <v/>
      </c>
      <c r="I131" s="2" t="str">
        <f t="shared" si="46"/>
        <v/>
      </c>
      <c r="J131" s="2" t="str">
        <f>IF(Paramétrage!CT510&lt;&gt;0,Paramétrage!CT510,"")</f>
        <v/>
      </c>
      <c r="K131" s="2" t="str">
        <f>IF(Paramétrage!CU510&lt;&gt;0,Paramétrage!CU510,"")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IF(Paramétrage!CT510&lt;&gt;0,Paramétrage!CV510,"")</f>
        <v/>
      </c>
      <c r="P131" s="258" t="e">
        <f>IF(Paramétrage!#REF!&lt;&gt;0,I131,0)</f>
        <v>#REF!</v>
      </c>
      <c r="Q131" s="2"/>
    </row>
    <row r="132" spans="1:17" x14ac:dyDescent="0.35">
      <c r="A132" s="470" t="str">
        <f t="shared" si="40"/>
        <v/>
      </c>
      <c r="B132" s="470" t="str">
        <f t="shared" si="41"/>
        <v/>
      </c>
      <c r="C132" s="470" t="str">
        <f t="shared" si="42"/>
        <v/>
      </c>
      <c r="D132" s="470" t="str">
        <f t="shared" si="43"/>
        <v/>
      </c>
      <c r="E132" s="470" t="str">
        <f t="shared" si="44"/>
        <v/>
      </c>
      <c r="F132" s="470" t="str">
        <f t="shared" si="45"/>
        <v/>
      </c>
      <c r="G132" s="199" t="str">
        <f>IF(Paramétrage!CT511&lt;&gt;0,Paramétrage!CR511,"")</f>
        <v/>
      </c>
      <c r="H132" s="2" t="str">
        <f>IF(Paramétrage!CT511&lt;&gt;0,Paramétrage!CS511,"")</f>
        <v/>
      </c>
      <c r="I132" s="2" t="str">
        <f t="shared" si="46"/>
        <v/>
      </c>
      <c r="J132" s="2" t="str">
        <f>IF(Paramétrage!CT511&lt;&gt;0,Paramétrage!CT511,"")</f>
        <v/>
      </c>
      <c r="K132" s="2" t="str">
        <f>IF(Paramétrage!CU511&lt;&gt;0,Paramétrage!CU511,"")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IF(Paramétrage!CT511&lt;&gt;0,Paramétrage!CV511,"")</f>
        <v/>
      </c>
      <c r="P132" s="258" t="e">
        <f>IF(Paramétrage!#REF!&lt;&gt;0,I132,0)</f>
        <v>#REF!</v>
      </c>
      <c r="Q132" s="2"/>
    </row>
    <row r="133" spans="1:17" x14ac:dyDescent="0.35">
      <c r="A133" s="470" t="str">
        <f t="shared" si="40"/>
        <v/>
      </c>
      <c r="B133" s="470" t="str">
        <f t="shared" si="41"/>
        <v/>
      </c>
      <c r="C133" s="470" t="str">
        <f t="shared" si="42"/>
        <v/>
      </c>
      <c r="D133" s="470" t="str">
        <f t="shared" si="43"/>
        <v/>
      </c>
      <c r="E133" s="470" t="str">
        <f t="shared" si="44"/>
        <v/>
      </c>
      <c r="F133" s="470" t="str">
        <f t="shared" si="45"/>
        <v/>
      </c>
      <c r="G133" s="199" t="str">
        <f>IF(Paramétrage!CT512&lt;&gt;0,Paramétrage!CR512,"")</f>
        <v/>
      </c>
      <c r="H133" s="2" t="str">
        <f>IF(Paramétrage!CT512&lt;&gt;0,Paramétrage!CS512,"")</f>
        <v/>
      </c>
      <c r="I133" s="2" t="str">
        <f t="shared" si="46"/>
        <v/>
      </c>
      <c r="J133" s="2" t="str">
        <f>IF(Paramétrage!CT512&lt;&gt;0,Paramétrage!CT512,"")</f>
        <v/>
      </c>
      <c r="K133" s="2" t="str">
        <f>IF(Paramétrage!CU512&lt;&gt;0,Paramétrage!CU512,"")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IF(Paramétrage!CT512&lt;&gt;0,Paramétrage!CV512,"")</f>
        <v/>
      </c>
      <c r="P133" s="258" t="e">
        <f>IF(Paramétrage!#REF!&lt;&gt;0,I133,0)</f>
        <v>#REF!</v>
      </c>
      <c r="Q133" s="2"/>
    </row>
    <row r="134" spans="1:17" x14ac:dyDescent="0.35">
      <c r="A134" s="470" t="str">
        <f t="shared" si="40"/>
        <v/>
      </c>
      <c r="B134" s="470" t="str">
        <f t="shared" si="41"/>
        <v/>
      </c>
      <c r="C134" s="470" t="str">
        <f t="shared" si="42"/>
        <v/>
      </c>
      <c r="D134" s="470" t="str">
        <f t="shared" si="43"/>
        <v/>
      </c>
      <c r="E134" s="470" t="str">
        <f t="shared" si="44"/>
        <v/>
      </c>
      <c r="F134" s="470" t="str">
        <f t="shared" si="45"/>
        <v/>
      </c>
      <c r="G134" s="199" t="str">
        <f>IF(Paramétrage!CT513&lt;&gt;0,Paramétrage!CR513,"")</f>
        <v/>
      </c>
      <c r="H134" s="2" t="str">
        <f>IF(Paramétrage!CT513&lt;&gt;0,Paramétrage!CS513,"")</f>
        <v/>
      </c>
      <c r="I134" s="2" t="str">
        <f t="shared" si="46"/>
        <v/>
      </c>
      <c r="J134" s="2" t="str">
        <f>IF(Paramétrage!CT513&lt;&gt;0,Paramétrage!CT513,"")</f>
        <v/>
      </c>
      <c r="K134" s="2" t="str">
        <f>IF(Paramétrage!CU513&lt;&gt;0,Paramétrage!CU513,"")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IF(Paramétrage!CT513&lt;&gt;0,Paramétrage!CV513,"")</f>
        <v/>
      </c>
      <c r="P134" s="258" t="e">
        <f>IF(Paramétrage!#REF!&lt;&gt;0,I134,0)</f>
        <v>#REF!</v>
      </c>
      <c r="Q134" s="2"/>
    </row>
    <row r="135" spans="1:17" x14ac:dyDescent="0.35">
      <c r="A135" s="470" t="str">
        <f t="shared" si="40"/>
        <v/>
      </c>
      <c r="B135" s="470" t="str">
        <f t="shared" si="41"/>
        <v/>
      </c>
      <c r="C135" s="470" t="str">
        <f t="shared" si="42"/>
        <v/>
      </c>
      <c r="D135" s="470" t="str">
        <f t="shared" si="43"/>
        <v/>
      </c>
      <c r="E135" s="470" t="str">
        <f t="shared" si="44"/>
        <v/>
      </c>
      <c r="F135" s="470" t="str">
        <f t="shared" si="45"/>
        <v/>
      </c>
      <c r="G135" s="199" t="str">
        <f>IF(Paramétrage!CT514&lt;&gt;0,Paramétrage!CR514,"")</f>
        <v/>
      </c>
      <c r="H135" s="2" t="str">
        <f>IF(Paramétrage!CT514&lt;&gt;0,Paramétrage!CS514,"")</f>
        <v/>
      </c>
      <c r="I135" s="2" t="str">
        <f t="shared" si="46"/>
        <v/>
      </c>
      <c r="J135" s="2" t="str">
        <f>IF(Paramétrage!CT514&lt;&gt;0,Paramétrage!CT514,"")</f>
        <v/>
      </c>
      <c r="K135" s="2" t="str">
        <f>IF(Paramétrage!CU514&lt;&gt;0,Paramétrage!CU514,"")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IF(Paramétrage!CT514&lt;&gt;0,Paramétrage!CV514,"")</f>
        <v/>
      </c>
      <c r="P135" s="258" t="e">
        <f>IF(Paramétrage!#REF!&lt;&gt;0,I135,0)</f>
        <v>#REF!</v>
      </c>
      <c r="Q135" s="2"/>
    </row>
    <row r="136" spans="1:17" x14ac:dyDescent="0.35">
      <c r="A136" s="470" t="str">
        <f t="shared" si="40"/>
        <v/>
      </c>
      <c r="B136" s="470" t="str">
        <f t="shared" si="41"/>
        <v/>
      </c>
      <c r="C136" s="470" t="str">
        <f t="shared" si="42"/>
        <v/>
      </c>
      <c r="D136" s="470" t="str">
        <f t="shared" si="43"/>
        <v/>
      </c>
      <c r="E136" s="470" t="str">
        <f t="shared" si="44"/>
        <v/>
      </c>
      <c r="F136" s="470" t="str">
        <f t="shared" si="45"/>
        <v/>
      </c>
      <c r="G136" s="199" t="str">
        <f>IF(Paramétrage!CT515&lt;&gt;0,Paramétrage!CR515,"")</f>
        <v/>
      </c>
      <c r="H136" s="2" t="str">
        <f>IF(Paramétrage!CT515&lt;&gt;0,Paramétrage!CS515,"")</f>
        <v/>
      </c>
      <c r="I136" s="2" t="str">
        <f t="shared" si="46"/>
        <v/>
      </c>
      <c r="J136" s="2" t="str">
        <f>IF(Paramétrage!CT515&lt;&gt;0,Paramétrage!CT515,"")</f>
        <v/>
      </c>
      <c r="K136" s="2" t="str">
        <f>IF(Paramétrage!CU515&lt;&gt;0,Paramétrage!CU515,"")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IF(Paramétrage!CT515&lt;&gt;0,Paramétrage!CV515,"")</f>
        <v/>
      </c>
      <c r="P136" s="258" t="e">
        <f>IF(Paramétrage!#REF!&lt;&gt;0,I136,0)</f>
        <v>#REF!</v>
      </c>
      <c r="Q136" s="2"/>
    </row>
    <row r="137" spans="1:17" x14ac:dyDescent="0.35">
      <c r="A137" s="470" t="str">
        <f t="shared" si="40"/>
        <v/>
      </c>
      <c r="B137" s="470" t="str">
        <f t="shared" si="41"/>
        <v/>
      </c>
      <c r="C137" s="470" t="str">
        <f t="shared" si="42"/>
        <v/>
      </c>
      <c r="D137" s="470" t="str">
        <f t="shared" si="43"/>
        <v/>
      </c>
      <c r="E137" s="470" t="str">
        <f t="shared" si="44"/>
        <v/>
      </c>
      <c r="F137" s="470" t="str">
        <f t="shared" si="45"/>
        <v/>
      </c>
      <c r="G137" s="199" t="str">
        <f>IF(Paramétrage!CT516&lt;&gt;0,Paramétrage!CR516,"")</f>
        <v/>
      </c>
      <c r="H137" s="2" t="str">
        <f>IF(Paramétrage!CT516&lt;&gt;0,Paramétrage!CS516,"")</f>
        <v/>
      </c>
      <c r="I137" s="2" t="str">
        <f t="shared" si="46"/>
        <v/>
      </c>
      <c r="J137" s="2" t="str">
        <f>IF(Paramétrage!CT516&lt;&gt;0,Paramétrage!CT516,"")</f>
        <v/>
      </c>
      <c r="K137" s="2" t="str">
        <f>IF(Paramétrage!CU516&lt;&gt;0,Paramétrage!CU516,"")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IF(Paramétrage!CT516&lt;&gt;0,Paramétrage!CV516,"")</f>
        <v/>
      </c>
      <c r="P137" s="258" t="e">
        <f>IF(Paramétrage!#REF!&lt;&gt;0,I137,0)</f>
        <v>#REF!</v>
      </c>
      <c r="Q137" s="2"/>
    </row>
    <row r="138" spans="1:17" x14ac:dyDescent="0.35">
      <c r="A138" s="470" t="str">
        <f t="shared" si="40"/>
        <v/>
      </c>
      <c r="B138" s="470" t="str">
        <f t="shared" si="41"/>
        <v/>
      </c>
      <c r="C138" s="470" t="str">
        <f t="shared" si="42"/>
        <v/>
      </c>
      <c r="D138" s="470" t="str">
        <f t="shared" si="43"/>
        <v/>
      </c>
      <c r="E138" s="470" t="str">
        <f t="shared" si="44"/>
        <v/>
      </c>
      <c r="F138" s="470" t="str">
        <f t="shared" si="45"/>
        <v/>
      </c>
      <c r="G138" s="199" t="str">
        <f>IF(Paramétrage!CT517&lt;&gt;0,Paramétrage!CR517,"")</f>
        <v/>
      </c>
      <c r="H138" s="2" t="str">
        <f>IF(Paramétrage!CT517&lt;&gt;0,Paramétrage!CS517,"")</f>
        <v/>
      </c>
      <c r="I138" s="2" t="str">
        <f t="shared" si="46"/>
        <v/>
      </c>
      <c r="J138" s="2" t="str">
        <f>IF(Paramétrage!CT517&lt;&gt;0,Paramétrage!CT517,"")</f>
        <v/>
      </c>
      <c r="K138" s="2" t="str">
        <f>IF(Paramétrage!CU517&lt;&gt;0,Paramétrage!CU517,"")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IF(Paramétrage!CT517&lt;&gt;0,Paramétrage!CV517,"")</f>
        <v/>
      </c>
      <c r="P138" s="258" t="e">
        <f>IF(Paramétrage!#REF!&lt;&gt;0,I138,0)</f>
        <v>#REF!</v>
      </c>
      <c r="Q138" s="2"/>
    </row>
    <row r="139" spans="1:17" x14ac:dyDescent="0.35">
      <c r="A139" s="470" t="str">
        <f t="shared" si="40"/>
        <v/>
      </c>
      <c r="B139" s="470" t="str">
        <f t="shared" si="41"/>
        <v/>
      </c>
      <c r="C139" s="470" t="str">
        <f t="shared" si="42"/>
        <v/>
      </c>
      <c r="D139" s="470" t="str">
        <f t="shared" si="43"/>
        <v/>
      </c>
      <c r="E139" s="470" t="str">
        <f t="shared" si="44"/>
        <v/>
      </c>
      <c r="F139" s="470" t="str">
        <f t="shared" si="45"/>
        <v/>
      </c>
      <c r="G139" s="199" t="str">
        <f>IF(Paramétrage!CT518&lt;&gt;0,Paramétrage!CR518,"")</f>
        <v/>
      </c>
      <c r="H139" s="2" t="str">
        <f>IF(Paramétrage!CT518&lt;&gt;0,Paramétrage!CS518,"")</f>
        <v/>
      </c>
      <c r="I139" s="2" t="str">
        <f t="shared" si="46"/>
        <v/>
      </c>
      <c r="J139" s="2" t="str">
        <f>IF(Paramétrage!CT518&lt;&gt;0,Paramétrage!CT518,"")</f>
        <v/>
      </c>
      <c r="K139" s="2" t="str">
        <f>IF(Paramétrage!CU518&lt;&gt;0,Paramétrage!CU518,"")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IF(Paramétrage!CT518&lt;&gt;0,Paramétrage!CV518,"")</f>
        <v/>
      </c>
      <c r="P139" s="258" t="e">
        <f>IF(Paramétrage!#REF!&lt;&gt;0,I139,0)</f>
        <v>#REF!</v>
      </c>
      <c r="Q139" s="2"/>
    </row>
    <row r="140" spans="1:17" x14ac:dyDescent="0.35">
      <c r="A140" s="470" t="str">
        <f t="shared" si="40"/>
        <v/>
      </c>
      <c r="B140" s="470" t="str">
        <f t="shared" si="41"/>
        <v/>
      </c>
      <c r="C140" s="470" t="str">
        <f t="shared" si="42"/>
        <v/>
      </c>
      <c r="D140" s="470" t="str">
        <f t="shared" si="43"/>
        <v/>
      </c>
      <c r="E140" s="470" t="str">
        <f t="shared" si="44"/>
        <v/>
      </c>
      <c r="F140" s="470" t="str">
        <f t="shared" si="45"/>
        <v/>
      </c>
      <c r="G140" s="199" t="str">
        <f>IF(Paramétrage!CT519&lt;&gt;0,Paramétrage!CR519,"")</f>
        <v/>
      </c>
      <c r="H140" s="2" t="str">
        <f>IF(Paramétrage!CT519&lt;&gt;0,Paramétrage!CS519,"")</f>
        <v/>
      </c>
      <c r="I140" s="2" t="str">
        <f t="shared" si="46"/>
        <v/>
      </c>
      <c r="J140" s="2" t="str">
        <f>IF(Paramétrage!CT519&lt;&gt;0,Paramétrage!CT519,"")</f>
        <v/>
      </c>
      <c r="K140" s="2" t="str">
        <f>IF(Paramétrage!CU519&lt;&gt;0,Paramétrage!CU519,"")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IF(Paramétrage!CT519&lt;&gt;0,Paramétrage!CV519,"")</f>
        <v/>
      </c>
      <c r="P140" s="258" t="e">
        <f>IF(Paramétrage!#REF!&lt;&gt;0,I140,0)</f>
        <v>#REF!</v>
      </c>
      <c r="Q140" s="2"/>
    </row>
    <row r="141" spans="1:17" x14ac:dyDescent="0.35">
      <c r="A141" s="470" t="str">
        <f t="shared" si="40"/>
        <v/>
      </c>
      <c r="B141" s="470" t="str">
        <f t="shared" si="41"/>
        <v/>
      </c>
      <c r="C141" s="470" t="str">
        <f t="shared" si="42"/>
        <v/>
      </c>
      <c r="D141" s="470" t="str">
        <f t="shared" si="43"/>
        <v/>
      </c>
      <c r="E141" s="470" t="str">
        <f t="shared" si="44"/>
        <v/>
      </c>
      <c r="F141" s="470" t="str">
        <f t="shared" si="45"/>
        <v/>
      </c>
      <c r="G141" s="199" t="str">
        <f>IF(Paramétrage!CT520&lt;&gt;0,Paramétrage!CR520,"")</f>
        <v/>
      </c>
      <c r="H141" s="2" t="str">
        <f>IF(Paramétrage!CT520&lt;&gt;0,Paramétrage!CS520,"")</f>
        <v/>
      </c>
      <c r="I141" s="2" t="str">
        <f t="shared" si="46"/>
        <v/>
      </c>
      <c r="J141" s="2" t="str">
        <f>IF(Paramétrage!CT520&lt;&gt;0,Paramétrage!CT520,"")</f>
        <v/>
      </c>
      <c r="K141" s="2" t="str">
        <f>IF(Paramétrage!CU520&lt;&gt;0,Paramétrage!CU520,"")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IF(Paramétrage!CT520&lt;&gt;0,Paramétrage!CV520,"")</f>
        <v/>
      </c>
      <c r="P141" s="258" t="e">
        <f>IF(Paramétrage!#REF!&lt;&gt;0,I141,0)</f>
        <v>#REF!</v>
      </c>
      <c r="Q141" s="2"/>
    </row>
    <row r="142" spans="1:17" x14ac:dyDescent="0.35">
      <c r="A142" s="470" t="str">
        <f t="shared" si="40"/>
        <v/>
      </c>
      <c r="B142" s="470" t="str">
        <f t="shared" si="41"/>
        <v/>
      </c>
      <c r="C142" s="470" t="str">
        <f t="shared" si="42"/>
        <v/>
      </c>
      <c r="D142" s="470" t="str">
        <f t="shared" si="43"/>
        <v/>
      </c>
      <c r="E142" s="470" t="str">
        <f t="shared" si="44"/>
        <v/>
      </c>
      <c r="F142" s="470" t="str">
        <f t="shared" si="45"/>
        <v/>
      </c>
      <c r="G142" s="199" t="str">
        <f>IF(Paramétrage!CT521&lt;&gt;0,Paramétrage!CR521,"")</f>
        <v/>
      </c>
      <c r="H142" s="2" t="str">
        <f>IF(Paramétrage!CT521&lt;&gt;0,Paramétrage!CS521,"")</f>
        <v/>
      </c>
      <c r="I142" s="2" t="str">
        <f t="shared" si="46"/>
        <v/>
      </c>
      <c r="J142" s="2" t="str">
        <f>IF(Paramétrage!CT521&lt;&gt;0,Paramétrage!CT521,"")</f>
        <v/>
      </c>
      <c r="K142" s="2" t="str">
        <f>IF(Paramétrage!CU521&lt;&gt;0,Paramétrage!CU521,"")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IF(Paramétrage!CT521&lt;&gt;0,Paramétrage!CV521,"")</f>
        <v/>
      </c>
      <c r="P142" s="258" t="e">
        <f>IF(Paramétrage!#REF!&lt;&gt;0,I142,0)</f>
        <v>#REF!</v>
      </c>
      <c r="Q142" s="2"/>
    </row>
    <row r="143" spans="1:17" x14ac:dyDescent="0.35">
      <c r="A143" s="470" t="str">
        <f t="shared" si="40"/>
        <v/>
      </c>
      <c r="B143" s="470" t="str">
        <f t="shared" si="41"/>
        <v/>
      </c>
      <c r="C143" s="470" t="str">
        <f t="shared" si="42"/>
        <v/>
      </c>
      <c r="D143" s="470" t="str">
        <f t="shared" si="43"/>
        <v/>
      </c>
      <c r="E143" s="470" t="str">
        <f t="shared" si="44"/>
        <v/>
      </c>
      <c r="F143" s="470" t="str">
        <f t="shared" si="45"/>
        <v/>
      </c>
      <c r="G143" s="199" t="str">
        <f>IF(Paramétrage!CT522&lt;&gt;0,Paramétrage!CR522,"")</f>
        <v/>
      </c>
      <c r="H143" s="2" t="str">
        <f>IF(Paramétrage!CT522&lt;&gt;0,Paramétrage!CS522,"")</f>
        <v/>
      </c>
      <c r="I143" s="2" t="str">
        <f t="shared" si="46"/>
        <v/>
      </c>
      <c r="J143" s="2" t="str">
        <f>IF(Paramétrage!CT522&lt;&gt;0,Paramétrage!CT522,"")</f>
        <v/>
      </c>
      <c r="K143" s="2" t="str">
        <f>IF(Paramétrage!CU522&lt;&gt;0,Paramétrage!CU522,"")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IF(Paramétrage!CT522&lt;&gt;0,Paramétrage!CV522,"")</f>
        <v/>
      </c>
      <c r="P143" s="258" t="e">
        <f>IF(Paramétrage!#REF!&lt;&gt;0,I143,0)</f>
        <v>#REF!</v>
      </c>
      <c r="Q143" s="2"/>
    </row>
    <row r="144" spans="1:17" x14ac:dyDescent="0.35">
      <c r="A144" s="470" t="str">
        <f t="shared" si="40"/>
        <v/>
      </c>
      <c r="B144" s="470" t="str">
        <f t="shared" si="41"/>
        <v/>
      </c>
      <c r="C144" s="470" t="str">
        <f t="shared" si="42"/>
        <v/>
      </c>
      <c r="D144" s="470" t="str">
        <f t="shared" si="43"/>
        <v/>
      </c>
      <c r="E144" s="470" t="str">
        <f t="shared" si="44"/>
        <v/>
      </c>
      <c r="F144" s="470" t="str">
        <f t="shared" si="45"/>
        <v/>
      </c>
      <c r="G144" s="199" t="str">
        <f>IF(Paramétrage!CT523&lt;&gt;0,Paramétrage!CR523,"")</f>
        <v/>
      </c>
      <c r="H144" s="2" t="str">
        <f>IF(Paramétrage!CT523&lt;&gt;0,Paramétrage!CS523,"")</f>
        <v/>
      </c>
      <c r="I144" s="2" t="str">
        <f t="shared" si="46"/>
        <v/>
      </c>
      <c r="J144" s="2" t="str">
        <f>IF(Paramétrage!CT523&lt;&gt;0,Paramétrage!CT523,"")</f>
        <v/>
      </c>
      <c r="K144" s="2" t="str">
        <f>IF(Paramétrage!CU523&lt;&gt;0,Paramétrage!CU523,"")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IF(Paramétrage!CT523&lt;&gt;0,Paramétrage!CV523,"")</f>
        <v/>
      </c>
      <c r="P144" s="258" t="e">
        <f>IF(Paramétrage!#REF!&lt;&gt;0,I144,0)</f>
        <v>#REF!</v>
      </c>
      <c r="Q144" s="2"/>
    </row>
    <row r="145" spans="1:17" x14ac:dyDescent="0.35">
      <c r="A145" s="470" t="str">
        <f t="shared" si="40"/>
        <v/>
      </c>
      <c r="B145" s="470" t="str">
        <f t="shared" si="41"/>
        <v/>
      </c>
      <c r="C145" s="470" t="str">
        <f t="shared" si="42"/>
        <v/>
      </c>
      <c r="D145" s="470" t="str">
        <f t="shared" si="43"/>
        <v/>
      </c>
      <c r="E145" s="470" t="str">
        <f t="shared" si="44"/>
        <v/>
      </c>
      <c r="F145" s="470" t="str">
        <f t="shared" si="45"/>
        <v/>
      </c>
      <c r="G145" s="199" t="str">
        <f>IF(Paramétrage!CT524&lt;&gt;0,Paramétrage!CR524,"")</f>
        <v/>
      </c>
      <c r="H145" s="2" t="str">
        <f>IF(Paramétrage!CT524&lt;&gt;0,Paramétrage!CS524,"")</f>
        <v/>
      </c>
      <c r="I145" s="2" t="str">
        <f t="shared" si="46"/>
        <v/>
      </c>
      <c r="J145" s="2" t="str">
        <f>IF(Paramétrage!CT524&lt;&gt;0,Paramétrage!CT524,"")</f>
        <v/>
      </c>
      <c r="K145" s="2" t="str">
        <f>IF(Paramétrage!CU524&lt;&gt;0,Paramétrage!CU524,"")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IF(Paramétrage!CT524&lt;&gt;0,Paramétrage!CV524,"")</f>
        <v/>
      </c>
      <c r="P145" s="258" t="e">
        <f>IF(Paramétrage!#REF!&lt;&gt;0,I145,0)</f>
        <v>#REF!</v>
      </c>
      <c r="Q145" s="2"/>
    </row>
    <row r="146" spans="1:17" x14ac:dyDescent="0.35">
      <c r="A146" s="470" t="str">
        <f t="shared" si="40"/>
        <v/>
      </c>
      <c r="B146" s="470" t="str">
        <f t="shared" si="41"/>
        <v/>
      </c>
      <c r="C146" s="470" t="str">
        <f t="shared" si="42"/>
        <v/>
      </c>
      <c r="D146" s="470" t="str">
        <f t="shared" si="43"/>
        <v/>
      </c>
      <c r="E146" s="470" t="str">
        <f t="shared" si="44"/>
        <v/>
      </c>
      <c r="F146" s="470" t="str">
        <f t="shared" si="45"/>
        <v/>
      </c>
      <c r="G146" s="199" t="str">
        <f>IF(Paramétrage!CT525&lt;&gt;0,Paramétrage!CR525,"")</f>
        <v/>
      </c>
      <c r="H146" s="2" t="str">
        <f>IF(Paramétrage!CT525&lt;&gt;0,Paramétrage!CS525,"")</f>
        <v/>
      </c>
      <c r="I146" s="2" t="str">
        <f t="shared" si="46"/>
        <v/>
      </c>
      <c r="J146" s="2" t="str">
        <f>IF(Paramétrage!CT525&lt;&gt;0,Paramétrage!CT525,"")</f>
        <v/>
      </c>
      <c r="K146" s="2" t="str">
        <f>IF(Paramétrage!CU525&lt;&gt;0,Paramétrage!CU525,"")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IF(Paramétrage!CT525&lt;&gt;0,Paramétrage!CV525,"")</f>
        <v/>
      </c>
      <c r="P146" s="258" t="e">
        <f>IF(Paramétrage!#REF!&lt;&gt;0,I146,0)</f>
        <v>#REF!</v>
      </c>
      <c r="Q146" s="2"/>
    </row>
    <row r="147" spans="1:17" x14ac:dyDescent="0.35">
      <c r="A147" s="470" t="str">
        <f t="shared" si="40"/>
        <v/>
      </c>
      <c r="B147" s="470" t="str">
        <f t="shared" si="41"/>
        <v/>
      </c>
      <c r="C147" s="470" t="str">
        <f t="shared" si="42"/>
        <v/>
      </c>
      <c r="D147" s="470" t="str">
        <f t="shared" si="43"/>
        <v/>
      </c>
      <c r="E147" s="470" t="str">
        <f t="shared" si="44"/>
        <v/>
      </c>
      <c r="F147" s="470" t="str">
        <f t="shared" si="45"/>
        <v/>
      </c>
      <c r="G147" s="199" t="str">
        <f>IF(Paramétrage!CT526&lt;&gt;0,Paramétrage!CR526,"")</f>
        <v/>
      </c>
      <c r="H147" s="2" t="str">
        <f>IF(Paramétrage!CT526&lt;&gt;0,Paramétrage!CS526,"")</f>
        <v/>
      </c>
      <c r="I147" s="2" t="str">
        <f t="shared" si="46"/>
        <v/>
      </c>
      <c r="J147" s="2" t="str">
        <f>IF(Paramétrage!CT526&lt;&gt;0,Paramétrage!CT526,"")</f>
        <v/>
      </c>
      <c r="K147" s="2" t="str">
        <f>IF(Paramétrage!CU526&lt;&gt;0,Paramétrage!CU526,"")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IF(Paramétrage!CT526&lt;&gt;0,Paramétrage!CV526,"")</f>
        <v/>
      </c>
      <c r="P147" s="258" t="e">
        <f>IF(Paramétrage!#REF!&lt;&gt;0,I147,0)</f>
        <v>#REF!</v>
      </c>
      <c r="Q147" s="2"/>
    </row>
    <row r="148" spans="1:17" x14ac:dyDescent="0.35">
      <c r="A148" s="470" t="str">
        <f t="shared" si="40"/>
        <v/>
      </c>
      <c r="B148" s="470" t="str">
        <f t="shared" si="41"/>
        <v/>
      </c>
      <c r="C148" s="470" t="str">
        <f t="shared" si="42"/>
        <v/>
      </c>
      <c r="D148" s="470" t="str">
        <f t="shared" si="43"/>
        <v/>
      </c>
      <c r="E148" s="470" t="str">
        <f t="shared" si="44"/>
        <v/>
      </c>
      <c r="F148" s="470" t="str">
        <f t="shared" si="45"/>
        <v/>
      </c>
      <c r="G148" s="199" t="str">
        <f>IF(Paramétrage!CT527&lt;&gt;0,Paramétrage!CR527,"")</f>
        <v/>
      </c>
      <c r="H148" s="2" t="str">
        <f>IF(Paramétrage!CT527&lt;&gt;0,Paramétrage!CS527,"")</f>
        <v/>
      </c>
      <c r="I148" s="2" t="str">
        <f t="shared" si="46"/>
        <v/>
      </c>
      <c r="J148" s="2" t="str">
        <f>IF(Paramétrage!CT527&lt;&gt;0,Paramétrage!CT527,"")</f>
        <v/>
      </c>
      <c r="K148" s="2" t="str">
        <f>IF(Paramétrage!CU527&lt;&gt;0,Paramétrage!CU527,"")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IF(Paramétrage!CT527&lt;&gt;0,Paramétrage!CV527,"")</f>
        <v/>
      </c>
      <c r="P148" s="258" t="e">
        <f>IF(Paramétrage!#REF!&lt;&gt;0,I148,0)</f>
        <v>#REF!</v>
      </c>
      <c r="Q148" s="2"/>
    </row>
    <row r="149" spans="1:17" x14ac:dyDescent="0.35">
      <c r="A149" s="470" t="str">
        <f t="shared" si="40"/>
        <v/>
      </c>
      <c r="B149" s="470" t="str">
        <f t="shared" si="41"/>
        <v/>
      </c>
      <c r="C149" s="470" t="str">
        <f t="shared" si="42"/>
        <v/>
      </c>
      <c r="D149" s="470" t="str">
        <f t="shared" si="43"/>
        <v/>
      </c>
      <c r="E149" s="470" t="str">
        <f t="shared" si="44"/>
        <v/>
      </c>
      <c r="F149" s="470" t="str">
        <f t="shared" si="45"/>
        <v/>
      </c>
      <c r="G149" s="199" t="str">
        <f>IF(Paramétrage!CT528&lt;&gt;0,Paramétrage!CR528,"")</f>
        <v/>
      </c>
      <c r="H149" s="2" t="str">
        <f>IF(Paramétrage!CT528&lt;&gt;0,Paramétrage!CS528,"")</f>
        <v/>
      </c>
      <c r="I149" s="2" t="str">
        <f t="shared" si="46"/>
        <v/>
      </c>
      <c r="J149" s="2" t="str">
        <f>IF(Paramétrage!CT528&lt;&gt;0,Paramétrage!CT528,"")</f>
        <v/>
      </c>
      <c r="K149" s="2" t="str">
        <f>IF(Paramétrage!CU528&lt;&gt;0,Paramétrage!CU528,"")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IF(Paramétrage!CT528&lt;&gt;0,Paramétrage!CV528,"")</f>
        <v/>
      </c>
      <c r="P149" s="258" t="e">
        <f>IF(Paramétrage!#REF!&lt;&gt;0,I149,0)</f>
        <v>#REF!</v>
      </c>
      <c r="Q149" s="2"/>
    </row>
    <row r="150" spans="1:17" x14ac:dyDescent="0.35">
      <c r="A150" s="471" t="s">
        <v>713</v>
      </c>
      <c r="B150" s="472"/>
      <c r="C150" s="472"/>
      <c r="D150" s="472"/>
      <c r="E150" s="472"/>
      <c r="F150" s="472"/>
      <c r="G150" s="473" t="e">
        <f>IF(Paramétrage!#REF!&lt;&gt;0,Paramétrage!#REF!,"")</f>
        <v>#REF!</v>
      </c>
      <c r="H150" s="472"/>
      <c r="I150" s="472"/>
      <c r="J150" s="472"/>
      <c r="K150" s="472"/>
      <c r="L150" s="472"/>
      <c r="M150" s="472"/>
      <c r="N150" s="472"/>
      <c r="O150" s="472"/>
      <c r="P150" s="472" t="e">
        <f>IF(Paramétrage!#REF!,I150-#REF!,"")</f>
        <v>#REF!</v>
      </c>
      <c r="Q150" s="472"/>
    </row>
    <row r="151" spans="1:17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17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IF(Paramétrage!DO501&lt;&gt;0,Paramétrage!DM501,"")</f>
        <v/>
      </c>
      <c r="H152" s="2" t="str">
        <f>IF(Paramétrage!DO501&lt;&gt;0,Paramétrage!DN501,"")</f>
        <v/>
      </c>
      <c r="I152" s="2" t="str">
        <f>IF(J152&lt;&gt;"",DATEDIF($Q$2,G152,"d")*1440+H152*60,"")</f>
        <v/>
      </c>
      <c r="J152" s="2" t="str">
        <f>IF(Paramétrage!DO501&lt;&gt;0,Paramétrage!DO501,"")</f>
        <v/>
      </c>
      <c r="K152" s="2" t="str">
        <f>IF(Paramétrage!DP501&lt;&gt;0,Paramétrage!DP501,"")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IF(Paramétrage!DO501&lt;&gt;0,Paramétrage!DQ501,"")</f>
        <v/>
      </c>
      <c r="P152" s="258" t="e">
        <f>IF(Paramétrage!#REF!&lt;&gt;0,I152,0)</f>
        <v>#REF!</v>
      </c>
      <c r="Q152" s="2"/>
    </row>
    <row r="153" spans="1:17" x14ac:dyDescent="0.35">
      <c r="A153" s="470" t="str">
        <f t="shared" ref="A153:A179" si="50">IF(J153&lt;&gt;"",I153,"")</f>
        <v/>
      </c>
      <c r="B153" s="470" t="str">
        <f t="shared" ref="B153:B179" si="51">IF(J153&lt;&gt;"",1,"")</f>
        <v/>
      </c>
      <c r="C153" s="470" t="str">
        <f t="shared" ref="C153:C179" si="52">IF(J153&lt;&gt;"",L153,"")</f>
        <v/>
      </c>
      <c r="D153" s="470" t="str">
        <f t="shared" ref="D153:D179" si="53">IF(J153&lt;&gt;"",L153,"")</f>
        <v/>
      </c>
      <c r="E153" s="470" t="str">
        <f t="shared" ref="E153:E179" si="54">IF(J153&lt;&gt;"",M153,"")</f>
        <v/>
      </c>
      <c r="F153" s="470" t="str">
        <f t="shared" ref="F153:F179" si="55">IF(J153&lt;&gt;"",N153,"")</f>
        <v/>
      </c>
      <c r="G153" s="199" t="str">
        <f>IF(Paramétrage!DO502&lt;&gt;0,Paramétrage!DM502,"")</f>
        <v/>
      </c>
      <c r="H153" s="2" t="str">
        <f>IF(Paramétrage!DO502&lt;&gt;0,Paramétrage!DN502,"")</f>
        <v/>
      </c>
      <c r="I153" s="2" t="str">
        <f t="shared" ref="I153:I179" si="56">IF(J153&lt;&gt;"",DATEDIF($Q$2,G153,"d")*1440+H153*60,"")</f>
        <v/>
      </c>
      <c r="J153" s="2" t="str">
        <f>IF(Paramétrage!DO502&lt;&gt;0,Paramétrage!DO502,"")</f>
        <v/>
      </c>
      <c r="K153" s="2" t="str">
        <f>IF(Paramétrage!DP502&lt;&gt;0,Paramétrage!DP502,"")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IF(Paramétrage!DO502&lt;&gt;0,Paramétrage!DQ502,"")</f>
        <v/>
      </c>
      <c r="P153" s="258" t="e">
        <f>IF(Paramétrage!#REF!&lt;&gt;0,I153,0)</f>
        <v>#REF!</v>
      </c>
      <c r="Q153" s="2"/>
    </row>
    <row r="154" spans="1:17" x14ac:dyDescent="0.35">
      <c r="A154" s="470" t="str">
        <f t="shared" si="50"/>
        <v/>
      </c>
      <c r="B154" s="470" t="str">
        <f t="shared" si="51"/>
        <v/>
      </c>
      <c r="C154" s="470" t="str">
        <f t="shared" si="52"/>
        <v/>
      </c>
      <c r="D154" s="470" t="str">
        <f t="shared" si="53"/>
        <v/>
      </c>
      <c r="E154" s="470" t="str">
        <f t="shared" si="54"/>
        <v/>
      </c>
      <c r="F154" s="470" t="str">
        <f t="shared" si="55"/>
        <v/>
      </c>
      <c r="G154" s="199" t="str">
        <f>IF(Paramétrage!DO503&lt;&gt;0,Paramétrage!DM503,"")</f>
        <v/>
      </c>
      <c r="H154" s="2" t="str">
        <f>IF(Paramétrage!DO503&lt;&gt;0,Paramétrage!DN503,"")</f>
        <v/>
      </c>
      <c r="I154" s="2" t="str">
        <f t="shared" si="56"/>
        <v/>
      </c>
      <c r="J154" s="2" t="str">
        <f>IF(Paramétrage!DO503&lt;&gt;0,Paramétrage!DO503,"")</f>
        <v/>
      </c>
      <c r="K154" s="2" t="str">
        <f>IF(Paramétrage!DP503&lt;&gt;0,Paramétrage!DP503,"")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IF(Paramétrage!DO503&lt;&gt;0,Paramétrage!DQ503,"")</f>
        <v/>
      </c>
      <c r="P154" s="258" t="e">
        <f>IF(Paramétrage!#REF!&lt;&gt;0,I154,0)</f>
        <v>#REF!</v>
      </c>
      <c r="Q154" s="2"/>
    </row>
    <row r="155" spans="1:17" x14ac:dyDescent="0.35">
      <c r="A155" s="470" t="str">
        <f t="shared" si="50"/>
        <v/>
      </c>
      <c r="B155" s="470" t="str">
        <f t="shared" si="51"/>
        <v/>
      </c>
      <c r="C155" s="470" t="str">
        <f t="shared" si="52"/>
        <v/>
      </c>
      <c r="D155" s="470" t="str">
        <f t="shared" si="53"/>
        <v/>
      </c>
      <c r="E155" s="470" t="str">
        <f t="shared" si="54"/>
        <v/>
      </c>
      <c r="F155" s="470" t="str">
        <f t="shared" si="55"/>
        <v/>
      </c>
      <c r="G155" s="199" t="str">
        <f>IF(Paramétrage!DO504&lt;&gt;0,Paramétrage!DM504,"")</f>
        <v/>
      </c>
      <c r="H155" s="2" t="str">
        <f>IF(Paramétrage!DO504&lt;&gt;0,Paramétrage!DN504,"")</f>
        <v/>
      </c>
      <c r="I155" s="2" t="str">
        <f t="shared" si="56"/>
        <v/>
      </c>
      <c r="J155" s="2" t="str">
        <f>IF(Paramétrage!DO504&lt;&gt;0,Paramétrage!DO504,"")</f>
        <v/>
      </c>
      <c r="K155" s="2" t="str">
        <f>IF(Paramétrage!DP504&lt;&gt;0,Paramétrage!DP504,"")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IF(Paramétrage!DO504&lt;&gt;0,Paramétrage!DQ504,"")</f>
        <v/>
      </c>
      <c r="P155" s="258" t="e">
        <f>IF(Paramétrage!#REF!&lt;&gt;0,I155,0)</f>
        <v>#REF!</v>
      </c>
      <c r="Q155" s="2"/>
    </row>
    <row r="156" spans="1:17" x14ac:dyDescent="0.35">
      <c r="A156" s="470" t="str">
        <f t="shared" si="50"/>
        <v/>
      </c>
      <c r="B156" s="470" t="str">
        <f t="shared" si="51"/>
        <v/>
      </c>
      <c r="C156" s="470" t="str">
        <f t="shared" si="52"/>
        <v/>
      </c>
      <c r="D156" s="470" t="str">
        <f t="shared" si="53"/>
        <v/>
      </c>
      <c r="E156" s="470" t="str">
        <f t="shared" si="54"/>
        <v/>
      </c>
      <c r="F156" s="470" t="str">
        <f t="shared" si="55"/>
        <v/>
      </c>
      <c r="G156" s="199" t="str">
        <f>IF(Paramétrage!DO505&lt;&gt;0,Paramétrage!DM505,"")</f>
        <v/>
      </c>
      <c r="H156" s="2" t="str">
        <f>IF(Paramétrage!DO505&lt;&gt;0,Paramétrage!DN505,"")</f>
        <v/>
      </c>
      <c r="I156" s="2" t="str">
        <f t="shared" si="56"/>
        <v/>
      </c>
      <c r="J156" s="2" t="str">
        <f>IF(Paramétrage!DO505&lt;&gt;0,Paramétrage!DO505,"")</f>
        <v/>
      </c>
      <c r="K156" s="2" t="str">
        <f>IF(Paramétrage!DP505&lt;&gt;0,Paramétrage!DP505,"")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IF(Paramétrage!DO505&lt;&gt;0,Paramétrage!DQ505,"")</f>
        <v/>
      </c>
      <c r="P156" s="258" t="e">
        <f>IF(Paramétrage!#REF!&lt;&gt;0,I156,0)</f>
        <v>#REF!</v>
      </c>
      <c r="Q156" s="2"/>
    </row>
    <row r="157" spans="1:17" x14ac:dyDescent="0.35">
      <c r="A157" s="470" t="str">
        <f t="shared" si="50"/>
        <v/>
      </c>
      <c r="B157" s="470" t="str">
        <f t="shared" si="51"/>
        <v/>
      </c>
      <c r="C157" s="470" t="str">
        <f t="shared" si="52"/>
        <v/>
      </c>
      <c r="D157" s="470" t="str">
        <f t="shared" si="53"/>
        <v/>
      </c>
      <c r="E157" s="470" t="str">
        <f t="shared" si="54"/>
        <v/>
      </c>
      <c r="F157" s="470" t="str">
        <f t="shared" si="55"/>
        <v/>
      </c>
      <c r="G157" s="199" t="str">
        <f>IF(Paramétrage!DO506&lt;&gt;0,Paramétrage!DM506,"")</f>
        <v/>
      </c>
      <c r="H157" s="2" t="str">
        <f>IF(Paramétrage!DO506&lt;&gt;0,Paramétrage!DN506,"")</f>
        <v/>
      </c>
      <c r="I157" s="2" t="str">
        <f t="shared" si="56"/>
        <v/>
      </c>
      <c r="J157" s="2" t="str">
        <f>IF(Paramétrage!DO506&lt;&gt;0,Paramétrage!DO506,"")</f>
        <v/>
      </c>
      <c r="K157" s="2" t="str">
        <f>IF(Paramétrage!DP506&lt;&gt;0,Paramétrage!DP506,"")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IF(Paramétrage!DO506&lt;&gt;0,Paramétrage!DQ506,"")</f>
        <v/>
      </c>
      <c r="P157" s="258" t="e">
        <f>IF(Paramétrage!#REF!&lt;&gt;0,I157,0)</f>
        <v>#REF!</v>
      </c>
      <c r="Q157" s="2"/>
    </row>
    <row r="158" spans="1:17" x14ac:dyDescent="0.35">
      <c r="A158" s="470" t="str">
        <f t="shared" si="50"/>
        <v/>
      </c>
      <c r="B158" s="470" t="str">
        <f t="shared" si="51"/>
        <v/>
      </c>
      <c r="C158" s="470" t="str">
        <f t="shared" si="52"/>
        <v/>
      </c>
      <c r="D158" s="470" t="str">
        <f t="shared" si="53"/>
        <v/>
      </c>
      <c r="E158" s="470" t="str">
        <f t="shared" si="54"/>
        <v/>
      </c>
      <c r="F158" s="470" t="str">
        <f t="shared" si="55"/>
        <v/>
      </c>
      <c r="G158" s="199" t="str">
        <f>IF(Paramétrage!DO507&lt;&gt;0,Paramétrage!DM507,"")</f>
        <v/>
      </c>
      <c r="H158" s="2" t="str">
        <f>IF(Paramétrage!DO507&lt;&gt;0,Paramétrage!DN507,"")</f>
        <v/>
      </c>
      <c r="I158" s="2" t="str">
        <f t="shared" si="56"/>
        <v/>
      </c>
      <c r="J158" s="2" t="str">
        <f>IF(Paramétrage!DO507&lt;&gt;0,Paramétrage!DO507,"")</f>
        <v/>
      </c>
      <c r="K158" s="2" t="str">
        <f>IF(Paramétrage!DP507&lt;&gt;0,Paramétrage!DP507,"")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IF(Paramétrage!DO507&lt;&gt;0,Paramétrage!DQ507,"")</f>
        <v/>
      </c>
      <c r="P158" s="258" t="e">
        <f>IF(Paramétrage!#REF!&lt;&gt;0,I158,0)</f>
        <v>#REF!</v>
      </c>
      <c r="Q158" s="2"/>
    </row>
    <row r="159" spans="1:17" x14ac:dyDescent="0.35">
      <c r="A159" s="470" t="str">
        <f t="shared" si="50"/>
        <v/>
      </c>
      <c r="B159" s="470" t="str">
        <f t="shared" si="51"/>
        <v/>
      </c>
      <c r="C159" s="470" t="str">
        <f t="shared" si="52"/>
        <v/>
      </c>
      <c r="D159" s="470" t="str">
        <f t="shared" si="53"/>
        <v/>
      </c>
      <c r="E159" s="470" t="str">
        <f t="shared" si="54"/>
        <v/>
      </c>
      <c r="F159" s="470" t="str">
        <f t="shared" si="55"/>
        <v/>
      </c>
      <c r="G159" s="199" t="str">
        <f>IF(Paramétrage!DO508&lt;&gt;0,Paramétrage!DM508,"")</f>
        <v/>
      </c>
      <c r="H159" s="2" t="str">
        <f>IF(Paramétrage!DO508&lt;&gt;0,Paramétrage!DN508,"")</f>
        <v/>
      </c>
      <c r="I159" s="2" t="str">
        <f t="shared" si="56"/>
        <v/>
      </c>
      <c r="J159" s="2" t="str">
        <f>IF(Paramétrage!DO508&lt;&gt;0,Paramétrage!DO508,"")</f>
        <v/>
      </c>
      <c r="K159" s="2" t="str">
        <f>IF(Paramétrage!DP508&lt;&gt;0,Paramétrage!DP508,"")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IF(Paramétrage!DO508&lt;&gt;0,Paramétrage!DQ508,"")</f>
        <v/>
      </c>
      <c r="P159" s="258" t="e">
        <f>IF(Paramétrage!#REF!&lt;&gt;0,I159,0)</f>
        <v>#REF!</v>
      </c>
      <c r="Q159" s="2"/>
    </row>
    <row r="160" spans="1:17" x14ac:dyDescent="0.35">
      <c r="A160" s="470" t="str">
        <f t="shared" si="50"/>
        <v/>
      </c>
      <c r="B160" s="470" t="str">
        <f t="shared" si="51"/>
        <v/>
      </c>
      <c r="C160" s="470" t="str">
        <f t="shared" si="52"/>
        <v/>
      </c>
      <c r="D160" s="470" t="str">
        <f t="shared" si="53"/>
        <v/>
      </c>
      <c r="E160" s="470" t="str">
        <f t="shared" si="54"/>
        <v/>
      </c>
      <c r="F160" s="470" t="str">
        <f t="shared" si="55"/>
        <v/>
      </c>
      <c r="G160" s="199" t="str">
        <f>IF(Paramétrage!DO509&lt;&gt;0,Paramétrage!DM509,"")</f>
        <v/>
      </c>
      <c r="H160" s="2" t="str">
        <f>IF(Paramétrage!DO509&lt;&gt;0,Paramétrage!DN509,"")</f>
        <v/>
      </c>
      <c r="I160" s="2" t="str">
        <f t="shared" si="56"/>
        <v/>
      </c>
      <c r="J160" s="2" t="str">
        <f>IF(Paramétrage!DO509&lt;&gt;0,Paramétrage!DO509,"")</f>
        <v/>
      </c>
      <c r="K160" s="2" t="str">
        <f>IF(Paramétrage!DP509&lt;&gt;0,Paramétrage!DP509,"")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IF(Paramétrage!DO509&lt;&gt;0,Paramétrage!DQ509,"")</f>
        <v/>
      </c>
      <c r="P160" s="258" t="e">
        <f>IF(Paramétrage!#REF!&lt;&gt;0,I160,0)</f>
        <v>#REF!</v>
      </c>
      <c r="Q160" s="2"/>
    </row>
    <row r="161" spans="1:17" x14ac:dyDescent="0.35">
      <c r="A161" s="470" t="str">
        <f t="shared" si="50"/>
        <v/>
      </c>
      <c r="B161" s="470" t="str">
        <f t="shared" si="51"/>
        <v/>
      </c>
      <c r="C161" s="470" t="str">
        <f t="shared" si="52"/>
        <v/>
      </c>
      <c r="D161" s="470" t="str">
        <f t="shared" si="53"/>
        <v/>
      </c>
      <c r="E161" s="470" t="str">
        <f t="shared" si="54"/>
        <v/>
      </c>
      <c r="F161" s="470" t="str">
        <f t="shared" si="55"/>
        <v/>
      </c>
      <c r="G161" s="199" t="str">
        <f>IF(Paramétrage!DO510&lt;&gt;0,Paramétrage!DM510,"")</f>
        <v/>
      </c>
      <c r="H161" s="2" t="str">
        <f>IF(Paramétrage!DO510&lt;&gt;0,Paramétrage!DN510,"")</f>
        <v/>
      </c>
      <c r="I161" s="2" t="str">
        <f t="shared" si="56"/>
        <v/>
      </c>
      <c r="J161" s="2" t="str">
        <f>IF(Paramétrage!DO510&lt;&gt;0,Paramétrage!DO510,"")</f>
        <v/>
      </c>
      <c r="K161" s="2" t="str">
        <f>IF(Paramétrage!DP510&lt;&gt;0,Paramétrage!DP510,"")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IF(Paramétrage!DO510&lt;&gt;0,Paramétrage!DQ510,"")</f>
        <v/>
      </c>
      <c r="P161" s="258" t="e">
        <f>IF(Paramétrage!#REF!&lt;&gt;0,I161,0)</f>
        <v>#REF!</v>
      </c>
      <c r="Q161" s="2"/>
    </row>
    <row r="162" spans="1:17" x14ac:dyDescent="0.35">
      <c r="A162" s="470" t="str">
        <f t="shared" si="50"/>
        <v/>
      </c>
      <c r="B162" s="470" t="str">
        <f t="shared" si="51"/>
        <v/>
      </c>
      <c r="C162" s="470" t="str">
        <f t="shared" si="52"/>
        <v/>
      </c>
      <c r="D162" s="470" t="str">
        <f t="shared" si="53"/>
        <v/>
      </c>
      <c r="E162" s="470" t="str">
        <f t="shared" si="54"/>
        <v/>
      </c>
      <c r="F162" s="470" t="str">
        <f t="shared" si="55"/>
        <v/>
      </c>
      <c r="G162" s="199" t="str">
        <f>IF(Paramétrage!DO511&lt;&gt;0,Paramétrage!DM511,"")</f>
        <v/>
      </c>
      <c r="H162" s="2" t="str">
        <f>IF(Paramétrage!DO511&lt;&gt;0,Paramétrage!DN511,"")</f>
        <v/>
      </c>
      <c r="I162" s="2" t="str">
        <f t="shared" si="56"/>
        <v/>
      </c>
      <c r="J162" s="2" t="str">
        <f>IF(Paramétrage!DO511&lt;&gt;0,Paramétrage!DO511,"")</f>
        <v/>
      </c>
      <c r="K162" s="2" t="str">
        <f>IF(Paramétrage!DP511&lt;&gt;0,Paramétrage!DP511,"")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IF(Paramétrage!DO511&lt;&gt;0,Paramétrage!DQ511,"")</f>
        <v/>
      </c>
      <c r="P162" s="258" t="e">
        <f>IF(Paramétrage!#REF!&lt;&gt;0,I162,0)</f>
        <v>#REF!</v>
      </c>
      <c r="Q162" s="2"/>
    </row>
    <row r="163" spans="1:17" x14ac:dyDescent="0.35">
      <c r="A163" s="470" t="str">
        <f t="shared" si="50"/>
        <v/>
      </c>
      <c r="B163" s="470" t="str">
        <f t="shared" si="51"/>
        <v/>
      </c>
      <c r="C163" s="470" t="str">
        <f t="shared" si="52"/>
        <v/>
      </c>
      <c r="D163" s="470" t="str">
        <f t="shared" si="53"/>
        <v/>
      </c>
      <c r="E163" s="470" t="str">
        <f t="shared" si="54"/>
        <v/>
      </c>
      <c r="F163" s="470" t="str">
        <f t="shared" si="55"/>
        <v/>
      </c>
      <c r="G163" s="199" t="str">
        <f>IF(Paramétrage!DO512&lt;&gt;0,Paramétrage!DM512,"")</f>
        <v/>
      </c>
      <c r="H163" s="2" t="str">
        <f>IF(Paramétrage!DO512&lt;&gt;0,Paramétrage!DN512,"")</f>
        <v/>
      </c>
      <c r="I163" s="2" t="str">
        <f t="shared" si="56"/>
        <v/>
      </c>
      <c r="J163" s="2" t="str">
        <f>IF(Paramétrage!DO512&lt;&gt;0,Paramétrage!DO512,"")</f>
        <v/>
      </c>
      <c r="K163" s="2" t="str">
        <f>IF(Paramétrage!DP512&lt;&gt;0,Paramétrage!DP512,"")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IF(Paramétrage!DO512&lt;&gt;0,Paramétrage!DQ512,"")</f>
        <v/>
      </c>
      <c r="P163" s="258" t="e">
        <f>IF(Paramétrage!#REF!&lt;&gt;0,I163,0)</f>
        <v>#REF!</v>
      </c>
      <c r="Q163" s="2"/>
    </row>
    <row r="164" spans="1:17" x14ac:dyDescent="0.35">
      <c r="A164" s="470" t="str">
        <f t="shared" si="50"/>
        <v/>
      </c>
      <c r="B164" s="470" t="str">
        <f t="shared" si="51"/>
        <v/>
      </c>
      <c r="C164" s="470" t="str">
        <f t="shared" si="52"/>
        <v/>
      </c>
      <c r="D164" s="470" t="str">
        <f t="shared" si="53"/>
        <v/>
      </c>
      <c r="E164" s="470" t="str">
        <f t="shared" si="54"/>
        <v/>
      </c>
      <c r="F164" s="470" t="str">
        <f t="shared" si="55"/>
        <v/>
      </c>
      <c r="G164" s="199" t="str">
        <f>IF(Paramétrage!DO513&lt;&gt;0,Paramétrage!DM513,"")</f>
        <v/>
      </c>
      <c r="H164" s="2" t="str">
        <f>IF(Paramétrage!DO513&lt;&gt;0,Paramétrage!DN513,"")</f>
        <v/>
      </c>
      <c r="I164" s="2" t="str">
        <f t="shared" si="56"/>
        <v/>
      </c>
      <c r="J164" s="2" t="str">
        <f>IF(Paramétrage!DO513&lt;&gt;0,Paramétrage!DO513,"")</f>
        <v/>
      </c>
      <c r="K164" s="2" t="str">
        <f>IF(Paramétrage!DP513&lt;&gt;0,Paramétrage!DP513,"")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IF(Paramétrage!DO513&lt;&gt;0,Paramétrage!DQ513,"")</f>
        <v/>
      </c>
      <c r="P164" s="258" t="e">
        <f>IF(Paramétrage!#REF!&lt;&gt;0,I164,0)</f>
        <v>#REF!</v>
      </c>
      <c r="Q164" s="2"/>
    </row>
    <row r="165" spans="1:17" x14ac:dyDescent="0.35">
      <c r="A165" s="470" t="str">
        <f t="shared" si="50"/>
        <v/>
      </c>
      <c r="B165" s="470" t="str">
        <f t="shared" si="51"/>
        <v/>
      </c>
      <c r="C165" s="470" t="str">
        <f t="shared" si="52"/>
        <v/>
      </c>
      <c r="D165" s="470" t="str">
        <f t="shared" si="53"/>
        <v/>
      </c>
      <c r="E165" s="470" t="str">
        <f t="shared" si="54"/>
        <v/>
      </c>
      <c r="F165" s="470" t="str">
        <f t="shared" si="55"/>
        <v/>
      </c>
      <c r="G165" s="199" t="str">
        <f>IF(Paramétrage!DO514&lt;&gt;0,Paramétrage!DM514,"")</f>
        <v/>
      </c>
      <c r="H165" s="2" t="str">
        <f>IF(Paramétrage!DO514&lt;&gt;0,Paramétrage!DN514,"")</f>
        <v/>
      </c>
      <c r="I165" s="2" t="str">
        <f t="shared" si="56"/>
        <v/>
      </c>
      <c r="J165" s="2" t="str">
        <f>IF(Paramétrage!DO514&lt;&gt;0,Paramétrage!DO514,"")</f>
        <v/>
      </c>
      <c r="K165" s="2" t="str">
        <f>IF(Paramétrage!DP514&lt;&gt;0,Paramétrage!DP514,"")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IF(Paramétrage!DO514&lt;&gt;0,Paramétrage!DQ514,"")</f>
        <v/>
      </c>
      <c r="P165" s="258" t="e">
        <f>IF(Paramétrage!#REF!&lt;&gt;0,I165,0)</f>
        <v>#REF!</v>
      </c>
      <c r="Q165" s="2"/>
    </row>
    <row r="166" spans="1:17" x14ac:dyDescent="0.35">
      <c r="A166" s="470" t="str">
        <f t="shared" si="50"/>
        <v/>
      </c>
      <c r="B166" s="470" t="str">
        <f t="shared" si="51"/>
        <v/>
      </c>
      <c r="C166" s="470" t="str">
        <f t="shared" si="52"/>
        <v/>
      </c>
      <c r="D166" s="470" t="str">
        <f t="shared" si="53"/>
        <v/>
      </c>
      <c r="E166" s="470" t="str">
        <f t="shared" si="54"/>
        <v/>
      </c>
      <c r="F166" s="470" t="str">
        <f t="shared" si="55"/>
        <v/>
      </c>
      <c r="G166" s="199" t="str">
        <f>IF(Paramétrage!DO515&lt;&gt;0,Paramétrage!DM515,"")</f>
        <v/>
      </c>
      <c r="H166" s="2" t="str">
        <f>IF(Paramétrage!DO515&lt;&gt;0,Paramétrage!DN515,"")</f>
        <v/>
      </c>
      <c r="I166" s="2" t="str">
        <f t="shared" si="56"/>
        <v/>
      </c>
      <c r="J166" s="2" t="str">
        <f>IF(Paramétrage!DO515&lt;&gt;0,Paramétrage!DO515,"")</f>
        <v/>
      </c>
      <c r="K166" s="2" t="str">
        <f>IF(Paramétrage!DP515&lt;&gt;0,Paramétrage!DP515,"")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IF(Paramétrage!DO515&lt;&gt;0,Paramétrage!DQ515,"")</f>
        <v/>
      </c>
      <c r="P166" s="258" t="e">
        <f>IF(Paramétrage!#REF!&lt;&gt;0,I166,0)</f>
        <v>#REF!</v>
      </c>
      <c r="Q166" s="2"/>
    </row>
    <row r="167" spans="1:17" x14ac:dyDescent="0.35">
      <c r="A167" s="470" t="str">
        <f t="shared" si="50"/>
        <v/>
      </c>
      <c r="B167" s="470" t="str">
        <f t="shared" si="51"/>
        <v/>
      </c>
      <c r="C167" s="470" t="str">
        <f t="shared" si="52"/>
        <v/>
      </c>
      <c r="D167" s="470" t="str">
        <f t="shared" si="53"/>
        <v/>
      </c>
      <c r="E167" s="470" t="str">
        <f t="shared" si="54"/>
        <v/>
      </c>
      <c r="F167" s="470" t="str">
        <f t="shared" si="55"/>
        <v/>
      </c>
      <c r="G167" s="199" t="str">
        <f>IF(Paramétrage!DO516&lt;&gt;0,Paramétrage!DM516,"")</f>
        <v/>
      </c>
      <c r="H167" s="2" t="str">
        <f>IF(Paramétrage!DO516&lt;&gt;0,Paramétrage!DN516,"")</f>
        <v/>
      </c>
      <c r="I167" s="2" t="str">
        <f t="shared" si="56"/>
        <v/>
      </c>
      <c r="J167" s="2" t="str">
        <f>IF(Paramétrage!DO516&lt;&gt;0,Paramétrage!DO516,"")</f>
        <v/>
      </c>
      <c r="K167" s="2" t="str">
        <f>IF(Paramétrage!DP516&lt;&gt;0,Paramétrage!DP516,"")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IF(Paramétrage!DO516&lt;&gt;0,Paramétrage!DQ516,"")</f>
        <v/>
      </c>
      <c r="P167" s="258" t="e">
        <f>IF(Paramétrage!#REF!&lt;&gt;0,I167,0)</f>
        <v>#REF!</v>
      </c>
      <c r="Q167" s="2"/>
    </row>
    <row r="168" spans="1:17" x14ac:dyDescent="0.35">
      <c r="A168" s="470" t="str">
        <f t="shared" si="50"/>
        <v/>
      </c>
      <c r="B168" s="470" t="str">
        <f t="shared" si="51"/>
        <v/>
      </c>
      <c r="C168" s="470" t="str">
        <f t="shared" si="52"/>
        <v/>
      </c>
      <c r="D168" s="470" t="str">
        <f t="shared" si="53"/>
        <v/>
      </c>
      <c r="E168" s="470" t="str">
        <f t="shared" si="54"/>
        <v/>
      </c>
      <c r="F168" s="470" t="str">
        <f t="shared" si="55"/>
        <v/>
      </c>
      <c r="G168" s="199" t="str">
        <f>IF(Paramétrage!DO517&lt;&gt;0,Paramétrage!DM517,"")</f>
        <v/>
      </c>
      <c r="H168" s="2" t="str">
        <f>IF(Paramétrage!DO517&lt;&gt;0,Paramétrage!DN517,"")</f>
        <v/>
      </c>
      <c r="I168" s="2" t="str">
        <f t="shared" si="56"/>
        <v/>
      </c>
      <c r="J168" s="2" t="str">
        <f>IF(Paramétrage!DO517&lt;&gt;0,Paramétrage!DO517,"")</f>
        <v/>
      </c>
      <c r="K168" s="2" t="str">
        <f>IF(Paramétrage!DP517&lt;&gt;0,Paramétrage!DP517,"")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IF(Paramétrage!DO517&lt;&gt;0,Paramétrage!DQ517,"")</f>
        <v/>
      </c>
      <c r="P168" s="258" t="e">
        <f>IF(Paramétrage!#REF!&lt;&gt;0,I168,0)</f>
        <v>#REF!</v>
      </c>
      <c r="Q168" s="2"/>
    </row>
    <row r="169" spans="1:17" x14ac:dyDescent="0.35">
      <c r="A169" s="470" t="str">
        <f t="shared" si="50"/>
        <v/>
      </c>
      <c r="B169" s="470" t="str">
        <f t="shared" si="51"/>
        <v/>
      </c>
      <c r="C169" s="470" t="str">
        <f t="shared" si="52"/>
        <v/>
      </c>
      <c r="D169" s="470" t="str">
        <f t="shared" si="53"/>
        <v/>
      </c>
      <c r="E169" s="470" t="str">
        <f t="shared" si="54"/>
        <v/>
      </c>
      <c r="F169" s="470" t="str">
        <f t="shared" si="55"/>
        <v/>
      </c>
      <c r="G169" s="199" t="str">
        <f>IF(Paramétrage!DO518&lt;&gt;0,Paramétrage!DM518,"")</f>
        <v/>
      </c>
      <c r="H169" s="2" t="str">
        <f>IF(Paramétrage!DO518&lt;&gt;0,Paramétrage!DN518,"")</f>
        <v/>
      </c>
      <c r="I169" s="2" t="str">
        <f t="shared" si="56"/>
        <v/>
      </c>
      <c r="J169" s="2" t="str">
        <f>IF(Paramétrage!DO518&lt;&gt;0,Paramétrage!DO518,"")</f>
        <v/>
      </c>
      <c r="K169" s="2" t="str">
        <f>IF(Paramétrage!DP518&lt;&gt;0,Paramétrage!DP518,"")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IF(Paramétrage!DO518&lt;&gt;0,Paramétrage!DQ518,"")</f>
        <v/>
      </c>
      <c r="P169" s="258" t="e">
        <f>IF(Paramétrage!#REF!&lt;&gt;0,I169,0)</f>
        <v>#REF!</v>
      </c>
      <c r="Q169" s="2"/>
    </row>
    <row r="170" spans="1:17" x14ac:dyDescent="0.35">
      <c r="A170" s="470" t="str">
        <f t="shared" si="50"/>
        <v/>
      </c>
      <c r="B170" s="470" t="str">
        <f t="shared" si="51"/>
        <v/>
      </c>
      <c r="C170" s="470" t="str">
        <f t="shared" si="52"/>
        <v/>
      </c>
      <c r="D170" s="470" t="str">
        <f t="shared" si="53"/>
        <v/>
      </c>
      <c r="E170" s="470" t="str">
        <f t="shared" si="54"/>
        <v/>
      </c>
      <c r="F170" s="470" t="str">
        <f t="shared" si="55"/>
        <v/>
      </c>
      <c r="G170" s="199" t="str">
        <f>IF(Paramétrage!DO519&lt;&gt;0,Paramétrage!DM519,"")</f>
        <v/>
      </c>
      <c r="H170" s="2" t="str">
        <f>IF(Paramétrage!DO519&lt;&gt;0,Paramétrage!DN519,"")</f>
        <v/>
      </c>
      <c r="I170" s="2" t="str">
        <f t="shared" si="56"/>
        <v/>
      </c>
      <c r="J170" s="2" t="str">
        <f>IF(Paramétrage!DO519&lt;&gt;0,Paramétrage!DO519,"")</f>
        <v/>
      </c>
      <c r="K170" s="2" t="str">
        <f>IF(Paramétrage!DP519&lt;&gt;0,Paramétrage!DP519,"")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IF(Paramétrage!DO519&lt;&gt;0,Paramétrage!DQ519,"")</f>
        <v/>
      </c>
      <c r="P170" s="258" t="e">
        <f>IF(Paramétrage!#REF!&lt;&gt;0,I170,0)</f>
        <v>#REF!</v>
      </c>
      <c r="Q170" s="2"/>
    </row>
    <row r="171" spans="1:17" x14ac:dyDescent="0.35">
      <c r="A171" s="470" t="str">
        <f t="shared" si="50"/>
        <v/>
      </c>
      <c r="B171" s="470" t="str">
        <f t="shared" si="51"/>
        <v/>
      </c>
      <c r="C171" s="470" t="str">
        <f t="shared" si="52"/>
        <v/>
      </c>
      <c r="D171" s="470" t="str">
        <f t="shared" si="53"/>
        <v/>
      </c>
      <c r="E171" s="470" t="str">
        <f t="shared" si="54"/>
        <v/>
      </c>
      <c r="F171" s="470" t="str">
        <f t="shared" si="55"/>
        <v/>
      </c>
      <c r="G171" s="199" t="str">
        <f>IF(Paramétrage!DO520&lt;&gt;0,Paramétrage!DM520,"")</f>
        <v/>
      </c>
      <c r="H171" s="2" t="str">
        <f>IF(Paramétrage!DO520&lt;&gt;0,Paramétrage!DN520,"")</f>
        <v/>
      </c>
      <c r="I171" s="2" t="str">
        <f t="shared" si="56"/>
        <v/>
      </c>
      <c r="J171" s="2" t="str">
        <f>IF(Paramétrage!DO520&lt;&gt;0,Paramétrage!DO520,"")</f>
        <v/>
      </c>
      <c r="K171" s="2" t="str">
        <f>IF(Paramétrage!DP520&lt;&gt;0,Paramétrage!DP520,"")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IF(Paramétrage!DO520&lt;&gt;0,Paramétrage!DQ520,"")</f>
        <v/>
      </c>
      <c r="P171" s="258" t="e">
        <f>IF(Paramétrage!#REF!&lt;&gt;0,I171,0)</f>
        <v>#REF!</v>
      </c>
      <c r="Q171" s="2"/>
    </row>
    <row r="172" spans="1:17" x14ac:dyDescent="0.35">
      <c r="A172" s="470" t="str">
        <f t="shared" si="50"/>
        <v/>
      </c>
      <c r="B172" s="470" t="str">
        <f t="shared" si="51"/>
        <v/>
      </c>
      <c r="C172" s="470" t="str">
        <f t="shared" si="52"/>
        <v/>
      </c>
      <c r="D172" s="470" t="str">
        <f t="shared" si="53"/>
        <v/>
      </c>
      <c r="E172" s="470" t="str">
        <f t="shared" si="54"/>
        <v/>
      </c>
      <c r="F172" s="470" t="str">
        <f t="shared" si="55"/>
        <v/>
      </c>
      <c r="G172" s="199" t="str">
        <f>IF(Paramétrage!DO521&lt;&gt;0,Paramétrage!DM521,"")</f>
        <v/>
      </c>
      <c r="H172" s="2" t="str">
        <f>IF(Paramétrage!DO521&lt;&gt;0,Paramétrage!DN521,"")</f>
        <v/>
      </c>
      <c r="I172" s="2" t="str">
        <f t="shared" si="56"/>
        <v/>
      </c>
      <c r="J172" s="2" t="str">
        <f>IF(Paramétrage!DO521&lt;&gt;0,Paramétrage!DO521,"")</f>
        <v/>
      </c>
      <c r="K172" s="2" t="str">
        <f>IF(Paramétrage!DP521&lt;&gt;0,Paramétrage!DP521,"")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IF(Paramétrage!DO521&lt;&gt;0,Paramétrage!DQ521,"")</f>
        <v/>
      </c>
      <c r="P172" s="258" t="e">
        <f>IF(Paramétrage!#REF!&lt;&gt;0,I172,0)</f>
        <v>#REF!</v>
      </c>
      <c r="Q172" s="2"/>
    </row>
    <row r="173" spans="1:17" x14ac:dyDescent="0.35">
      <c r="A173" s="470" t="str">
        <f t="shared" si="50"/>
        <v/>
      </c>
      <c r="B173" s="470" t="str">
        <f t="shared" si="51"/>
        <v/>
      </c>
      <c r="C173" s="470" t="str">
        <f t="shared" si="52"/>
        <v/>
      </c>
      <c r="D173" s="470" t="str">
        <f t="shared" si="53"/>
        <v/>
      </c>
      <c r="E173" s="470" t="str">
        <f t="shared" si="54"/>
        <v/>
      </c>
      <c r="F173" s="470" t="str">
        <f t="shared" si="55"/>
        <v/>
      </c>
      <c r="G173" s="199" t="str">
        <f>IF(Paramétrage!DO522&lt;&gt;0,Paramétrage!DM522,"")</f>
        <v/>
      </c>
      <c r="H173" s="2" t="str">
        <f>IF(Paramétrage!DO522&lt;&gt;0,Paramétrage!DN522,"")</f>
        <v/>
      </c>
      <c r="I173" s="2" t="str">
        <f t="shared" si="56"/>
        <v/>
      </c>
      <c r="J173" s="2" t="str">
        <f>IF(Paramétrage!DO522&lt;&gt;0,Paramétrage!DO522,"")</f>
        <v/>
      </c>
      <c r="K173" s="2" t="str">
        <f>IF(Paramétrage!DP522&lt;&gt;0,Paramétrage!DP522,"")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IF(Paramétrage!DO522&lt;&gt;0,Paramétrage!DQ522,"")</f>
        <v/>
      </c>
      <c r="P173" s="258" t="e">
        <f>IF(Paramétrage!#REF!&lt;&gt;0,I173,0)</f>
        <v>#REF!</v>
      </c>
      <c r="Q173" s="2"/>
    </row>
    <row r="174" spans="1:17" x14ac:dyDescent="0.35">
      <c r="A174" s="470" t="str">
        <f t="shared" si="50"/>
        <v/>
      </c>
      <c r="B174" s="470" t="str">
        <f t="shared" si="51"/>
        <v/>
      </c>
      <c r="C174" s="470" t="str">
        <f t="shared" si="52"/>
        <v/>
      </c>
      <c r="D174" s="470" t="str">
        <f t="shared" si="53"/>
        <v/>
      </c>
      <c r="E174" s="470" t="str">
        <f t="shared" si="54"/>
        <v/>
      </c>
      <c r="F174" s="470" t="str">
        <f t="shared" si="55"/>
        <v/>
      </c>
      <c r="G174" s="199" t="str">
        <f>IF(Paramétrage!DO523&lt;&gt;0,Paramétrage!DM523,"")</f>
        <v/>
      </c>
      <c r="H174" s="2" t="str">
        <f>IF(Paramétrage!DO523&lt;&gt;0,Paramétrage!DN523,"")</f>
        <v/>
      </c>
      <c r="I174" s="2" t="str">
        <f t="shared" si="56"/>
        <v/>
      </c>
      <c r="J174" s="2" t="str">
        <f>IF(Paramétrage!DO523&lt;&gt;0,Paramétrage!DO523,"")</f>
        <v/>
      </c>
      <c r="K174" s="2" t="str">
        <f>IF(Paramétrage!DP523&lt;&gt;0,Paramétrage!DP523,"")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IF(Paramétrage!DO523&lt;&gt;0,Paramétrage!DQ523,"")</f>
        <v/>
      </c>
      <c r="P174" s="258" t="e">
        <f>IF(Paramétrage!#REF!&lt;&gt;0,I174,0)</f>
        <v>#REF!</v>
      </c>
      <c r="Q174" s="2"/>
    </row>
    <row r="175" spans="1:17" x14ac:dyDescent="0.35">
      <c r="A175" s="470" t="str">
        <f t="shared" si="50"/>
        <v/>
      </c>
      <c r="B175" s="470" t="str">
        <f t="shared" si="51"/>
        <v/>
      </c>
      <c r="C175" s="470" t="str">
        <f t="shared" si="52"/>
        <v/>
      </c>
      <c r="D175" s="470" t="str">
        <f t="shared" si="53"/>
        <v/>
      </c>
      <c r="E175" s="470" t="str">
        <f t="shared" si="54"/>
        <v/>
      </c>
      <c r="F175" s="470" t="str">
        <f t="shared" si="55"/>
        <v/>
      </c>
      <c r="G175" s="199" t="str">
        <f>IF(Paramétrage!DO524&lt;&gt;0,Paramétrage!DM524,"")</f>
        <v/>
      </c>
      <c r="H175" s="2" t="str">
        <f>IF(Paramétrage!DO524&lt;&gt;0,Paramétrage!DN524,"")</f>
        <v/>
      </c>
      <c r="I175" s="2" t="str">
        <f t="shared" si="56"/>
        <v/>
      </c>
      <c r="J175" s="2" t="str">
        <f>IF(Paramétrage!DO524&lt;&gt;0,Paramétrage!DO524,"")</f>
        <v/>
      </c>
      <c r="K175" s="2" t="str">
        <f>IF(Paramétrage!DP524&lt;&gt;0,Paramétrage!DP524,"")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IF(Paramétrage!DO524&lt;&gt;0,Paramétrage!DQ524,"")</f>
        <v/>
      </c>
      <c r="P175" s="258" t="e">
        <f>IF(Paramétrage!#REF!&lt;&gt;0,I175,0)</f>
        <v>#REF!</v>
      </c>
      <c r="Q175" s="2"/>
    </row>
    <row r="176" spans="1:17" x14ac:dyDescent="0.35">
      <c r="A176" s="470" t="str">
        <f t="shared" si="50"/>
        <v/>
      </c>
      <c r="B176" s="470" t="str">
        <f t="shared" si="51"/>
        <v/>
      </c>
      <c r="C176" s="470" t="str">
        <f t="shared" si="52"/>
        <v/>
      </c>
      <c r="D176" s="470" t="str">
        <f t="shared" si="53"/>
        <v/>
      </c>
      <c r="E176" s="470" t="str">
        <f t="shared" si="54"/>
        <v/>
      </c>
      <c r="F176" s="470" t="str">
        <f t="shared" si="55"/>
        <v/>
      </c>
      <c r="G176" s="199" t="str">
        <f>IF(Paramétrage!DO525&lt;&gt;0,Paramétrage!DM525,"")</f>
        <v/>
      </c>
      <c r="H176" s="2" t="str">
        <f>IF(Paramétrage!DO525&lt;&gt;0,Paramétrage!DN525,"")</f>
        <v/>
      </c>
      <c r="I176" s="2" t="str">
        <f t="shared" si="56"/>
        <v/>
      </c>
      <c r="J176" s="2" t="str">
        <f>IF(Paramétrage!DO525&lt;&gt;0,Paramétrage!DO525,"")</f>
        <v/>
      </c>
      <c r="K176" s="2" t="str">
        <f>IF(Paramétrage!DP525&lt;&gt;0,Paramétrage!DP525,"")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IF(Paramétrage!DO525&lt;&gt;0,Paramétrage!DQ525,"")</f>
        <v/>
      </c>
      <c r="P176" s="258" t="e">
        <f>IF(Paramétrage!#REF!&lt;&gt;0,I176,0)</f>
        <v>#REF!</v>
      </c>
      <c r="Q176" s="2"/>
    </row>
    <row r="177" spans="1:17" x14ac:dyDescent="0.35">
      <c r="A177" s="470" t="str">
        <f t="shared" si="50"/>
        <v/>
      </c>
      <c r="B177" s="470" t="str">
        <f t="shared" si="51"/>
        <v/>
      </c>
      <c r="C177" s="470" t="str">
        <f t="shared" si="52"/>
        <v/>
      </c>
      <c r="D177" s="470" t="str">
        <f t="shared" si="53"/>
        <v/>
      </c>
      <c r="E177" s="470" t="str">
        <f t="shared" si="54"/>
        <v/>
      </c>
      <c r="F177" s="470" t="str">
        <f t="shared" si="55"/>
        <v/>
      </c>
      <c r="G177" s="199" t="str">
        <f>IF(Paramétrage!DO526&lt;&gt;0,Paramétrage!DM526,"")</f>
        <v/>
      </c>
      <c r="H177" s="2" t="str">
        <f>IF(Paramétrage!DO526&lt;&gt;0,Paramétrage!DN526,"")</f>
        <v/>
      </c>
      <c r="I177" s="2" t="str">
        <f t="shared" si="56"/>
        <v/>
      </c>
      <c r="J177" s="2" t="str">
        <f>IF(Paramétrage!DO526&lt;&gt;0,Paramétrage!DO526,"")</f>
        <v/>
      </c>
      <c r="K177" s="2" t="str">
        <f>IF(Paramétrage!DP526&lt;&gt;0,Paramétrage!DP526,"")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IF(Paramétrage!DO526&lt;&gt;0,Paramétrage!DQ526,"")</f>
        <v/>
      </c>
      <c r="P177" s="258" t="e">
        <f>IF(Paramétrage!#REF!&lt;&gt;0,I177,0)</f>
        <v>#REF!</v>
      </c>
      <c r="Q177" s="2"/>
    </row>
    <row r="178" spans="1:17" x14ac:dyDescent="0.35">
      <c r="A178" s="470" t="str">
        <f t="shared" si="50"/>
        <v/>
      </c>
      <c r="B178" s="470" t="str">
        <f t="shared" si="51"/>
        <v/>
      </c>
      <c r="C178" s="470" t="str">
        <f t="shared" si="52"/>
        <v/>
      </c>
      <c r="D178" s="470" t="str">
        <f t="shared" si="53"/>
        <v/>
      </c>
      <c r="E178" s="470" t="str">
        <f t="shared" si="54"/>
        <v/>
      </c>
      <c r="F178" s="470" t="str">
        <f t="shared" si="55"/>
        <v/>
      </c>
      <c r="G178" s="199" t="str">
        <f>IF(Paramétrage!DO527&lt;&gt;0,Paramétrage!DM527,"")</f>
        <v/>
      </c>
      <c r="H178" s="2" t="str">
        <f>IF(Paramétrage!DO527&lt;&gt;0,Paramétrage!DN527,"")</f>
        <v/>
      </c>
      <c r="I178" s="2" t="str">
        <f t="shared" si="56"/>
        <v/>
      </c>
      <c r="J178" s="2" t="str">
        <f>IF(Paramétrage!DO527&lt;&gt;0,Paramétrage!DO527,"")</f>
        <v/>
      </c>
      <c r="K178" s="2" t="str">
        <f>IF(Paramétrage!DP527&lt;&gt;0,Paramétrage!DP527,"")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IF(Paramétrage!DO527&lt;&gt;0,Paramétrage!DQ527,"")</f>
        <v/>
      </c>
      <c r="P178" s="258" t="e">
        <f>IF(Paramétrage!#REF!&lt;&gt;0,I178,0)</f>
        <v>#REF!</v>
      </c>
      <c r="Q178" s="2"/>
    </row>
    <row r="179" spans="1:17" x14ac:dyDescent="0.35">
      <c r="A179" s="470" t="str">
        <f t="shared" si="50"/>
        <v/>
      </c>
      <c r="B179" s="470" t="str">
        <f t="shared" si="51"/>
        <v/>
      </c>
      <c r="C179" s="470" t="str">
        <f t="shared" si="52"/>
        <v/>
      </c>
      <c r="D179" s="470" t="str">
        <f t="shared" si="53"/>
        <v/>
      </c>
      <c r="E179" s="470" t="str">
        <f t="shared" si="54"/>
        <v/>
      </c>
      <c r="F179" s="470" t="str">
        <f t="shared" si="55"/>
        <v/>
      </c>
      <c r="G179" s="199" t="str">
        <f>IF(Paramétrage!DO528&lt;&gt;0,Paramétrage!DM528,"")</f>
        <v/>
      </c>
      <c r="H179" s="2" t="str">
        <f>IF(Paramétrage!DO528&lt;&gt;0,Paramétrage!DN528,"")</f>
        <v/>
      </c>
      <c r="I179" s="2" t="str">
        <f t="shared" si="56"/>
        <v/>
      </c>
      <c r="J179" s="2" t="str">
        <f>IF(Paramétrage!DO528&lt;&gt;0,Paramétrage!DO528,"")</f>
        <v/>
      </c>
      <c r="K179" s="2" t="str">
        <f>IF(Paramétrage!DP528&lt;&gt;0,Paramétrage!DP528,"")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IF(Paramétrage!DO528&lt;&gt;0,Paramétrage!DQ528,"")</f>
        <v/>
      </c>
      <c r="P179" s="258" t="e">
        <f>IF(Paramétrage!#REF!&lt;&gt;0,I179,0)</f>
        <v>#REF!</v>
      </c>
      <c r="Q179" s="2"/>
    </row>
    <row r="180" spans="1:17" x14ac:dyDescent="0.35">
      <c r="A180" s="471" t="s">
        <v>732</v>
      </c>
      <c r="B180" s="472"/>
      <c r="C180" s="472"/>
      <c r="D180" s="472"/>
      <c r="E180" s="472"/>
      <c r="F180" s="472"/>
      <c r="G180" s="473" t="e">
        <f>IF(Paramétrage!#REF!&lt;&gt;0,Paramétrage!#REF!,"")</f>
        <v>#REF!</v>
      </c>
      <c r="H180" s="472"/>
      <c r="I180" s="472"/>
      <c r="J180" s="472"/>
      <c r="K180" s="472"/>
      <c r="L180" s="472"/>
      <c r="M180" s="472"/>
      <c r="N180" s="472"/>
      <c r="O180" s="472"/>
      <c r="P180" s="472" t="e">
        <f>IF(Paramétrage!#REF!,I180-#REF!,"")</f>
        <v>#REF!</v>
      </c>
      <c r="Q180" s="472"/>
    </row>
    <row r="181" spans="1:17" ht="43.5" x14ac:dyDescent="0.35">
      <c r="A181" s="23" t="s">
        <v>353</v>
      </c>
      <c r="B181" s="23" t="s">
        <v>365</v>
      </c>
      <c r="C181" s="23" t="s">
        <v>361</v>
      </c>
      <c r="D181" s="23" t="s">
        <v>362</v>
      </c>
      <c r="E181" s="23" t="s">
        <v>363</v>
      </c>
      <c r="F181" s="23" t="s">
        <v>364</v>
      </c>
      <c r="G181" s="106" t="s">
        <v>163</v>
      </c>
      <c r="H181" s="106" t="s">
        <v>24</v>
      </c>
      <c r="I181" s="106" t="s">
        <v>165</v>
      </c>
      <c r="J181" s="106" t="s">
        <v>106</v>
      </c>
      <c r="K181" s="106" t="s">
        <v>166</v>
      </c>
      <c r="L181" s="106" t="s">
        <v>22</v>
      </c>
      <c r="M181" s="106" t="s">
        <v>164</v>
      </c>
      <c r="N181" s="106" t="s">
        <v>108</v>
      </c>
      <c r="O181" s="106" t="s">
        <v>107</v>
      </c>
      <c r="P181" s="260" t="s">
        <v>169</v>
      </c>
      <c r="Q181" s="200">
        <f>Paramétrage!D3</f>
        <v>0</v>
      </c>
    </row>
    <row r="182" spans="1:17" x14ac:dyDescent="0.35">
      <c r="A182" s="470" t="str">
        <f>IF(J182&lt;&gt;"",I182,"")</f>
        <v/>
      </c>
      <c r="B182" s="470" t="str">
        <f>IF(J182&lt;&gt;"",1,"")</f>
        <v/>
      </c>
      <c r="C182" s="470" t="str">
        <f>IF(J182&lt;&gt;"",L182,"")</f>
        <v/>
      </c>
      <c r="D182" s="470" t="str">
        <f>IF(J182&lt;&gt;"",L182,"")</f>
        <v/>
      </c>
      <c r="E182" s="470" t="str">
        <f>IF(J182&lt;&gt;"",M182,"")</f>
        <v/>
      </c>
      <c r="F182" s="470" t="str">
        <f>IF(J182&lt;&gt;"",N182,"")</f>
        <v/>
      </c>
      <c r="G182" s="199" t="str">
        <f>IF(Paramétrage!EJ501&lt;&gt;0,Paramétrage!EH501,"")</f>
        <v/>
      </c>
      <c r="H182" s="2" t="str">
        <f>IF(Paramétrage!EJ501&lt;&gt;0,Paramétrage!EI501,"")</f>
        <v/>
      </c>
      <c r="I182" s="2" t="str">
        <f>IF(J182&lt;&gt;"",DATEDIF($Q$2,G182,"d")*1440+H182*60,"")</f>
        <v/>
      </c>
      <c r="J182" s="2" t="str">
        <f>IF(Paramétrage!EJ501&lt;&gt;0,Paramétrage!EJ501,"")</f>
        <v/>
      </c>
      <c r="K182" s="2" t="str">
        <f>IF(Paramétrage!EK501&lt;&gt;0,Paramétrage!EK501,"")</f>
        <v/>
      </c>
      <c r="L182" s="2" t="str">
        <f>IF(J182&lt;&gt;"",ROUNDUP(J182/K182,0),"")</f>
        <v/>
      </c>
      <c r="M182" s="2" t="str">
        <f>IF(J182&lt;&gt;"",J182/L182,"")</f>
        <v/>
      </c>
      <c r="N182" s="2" t="str">
        <f>IF(J182&lt;&gt;"",M182/O182,"")</f>
        <v/>
      </c>
      <c r="O182" s="2" t="str">
        <f>IF(Paramétrage!EJ501&lt;&gt;0,Paramétrage!EL501,"")</f>
        <v/>
      </c>
      <c r="P182" s="258" t="e">
        <f>IF(Paramétrage!#REF!&lt;&gt;0,I182,0)</f>
        <v>#REF!</v>
      </c>
      <c r="Q182" s="2"/>
    </row>
    <row r="183" spans="1:17" x14ac:dyDescent="0.35">
      <c r="A183" s="470" t="str">
        <f t="shared" ref="A183:A210" si="60">IF(J183&lt;&gt;"",I183,"")</f>
        <v/>
      </c>
      <c r="B183" s="470" t="str">
        <f t="shared" ref="B183:B210" si="61">IF(J183&lt;&gt;"",1,"")</f>
        <v/>
      </c>
      <c r="C183" s="470" t="str">
        <f t="shared" ref="C183:C210" si="62">IF(J183&lt;&gt;"",L183,"")</f>
        <v/>
      </c>
      <c r="D183" s="470" t="str">
        <f t="shared" ref="D183:D210" si="63">IF(J183&lt;&gt;"",L183,"")</f>
        <v/>
      </c>
      <c r="E183" s="470" t="str">
        <f t="shared" ref="E183:E210" si="64">IF(J183&lt;&gt;"",M183,"")</f>
        <v/>
      </c>
      <c r="F183" s="470" t="str">
        <f t="shared" ref="F183:F210" si="65">IF(J183&lt;&gt;"",N183,"")</f>
        <v/>
      </c>
      <c r="G183" s="199" t="str">
        <f>IF(Paramétrage!EJ502&lt;&gt;0,Paramétrage!EH502,"")</f>
        <v/>
      </c>
      <c r="H183" s="2" t="str">
        <f>IF(Paramétrage!EJ502&lt;&gt;0,Paramétrage!EI502,"")</f>
        <v/>
      </c>
      <c r="I183" s="2" t="str">
        <f t="shared" ref="I183:I210" si="66">IF(J183&lt;&gt;"",DATEDIF($Q$2,G183,"d")*1440+H183*60,"")</f>
        <v/>
      </c>
      <c r="J183" s="2" t="str">
        <f>IF(Paramétrage!EJ502&lt;&gt;0,Paramétrage!EJ502,"")</f>
        <v/>
      </c>
      <c r="K183" s="2" t="str">
        <f>IF(Paramétrage!EK502&lt;&gt;0,Paramétrage!EK502,"")</f>
        <v/>
      </c>
      <c r="L183" s="2" t="str">
        <f t="shared" ref="L183:L210" si="67">IF(J183&lt;&gt;"",ROUNDUP(J183/K183,0),"")</f>
        <v/>
      </c>
      <c r="M183" s="2" t="str">
        <f t="shared" ref="M183:M210" si="68">IF(J183&lt;&gt;"",J183/L183,"")</f>
        <v/>
      </c>
      <c r="N183" s="2" t="str">
        <f t="shared" ref="N183:N210" si="69">IF(J183&lt;&gt;"",M183/O183,"")</f>
        <v/>
      </c>
      <c r="O183" s="2" t="str">
        <f>IF(Paramétrage!EJ502&lt;&gt;0,Paramétrage!EL502,"")</f>
        <v/>
      </c>
      <c r="P183" s="258" t="e">
        <f>IF(Paramétrage!#REF!&lt;&gt;0,I183,0)</f>
        <v>#REF!</v>
      </c>
      <c r="Q183" s="2"/>
    </row>
    <row r="184" spans="1:17" x14ac:dyDescent="0.35">
      <c r="A184" s="470" t="str">
        <f t="shared" si="60"/>
        <v/>
      </c>
      <c r="B184" s="470" t="str">
        <f t="shared" si="61"/>
        <v/>
      </c>
      <c r="C184" s="470" t="str">
        <f t="shared" si="62"/>
        <v/>
      </c>
      <c r="D184" s="470" t="str">
        <f t="shared" si="63"/>
        <v/>
      </c>
      <c r="E184" s="470" t="str">
        <f t="shared" si="64"/>
        <v/>
      </c>
      <c r="F184" s="470" t="str">
        <f t="shared" si="65"/>
        <v/>
      </c>
      <c r="G184" s="199" t="str">
        <f>IF(Paramétrage!EJ503&lt;&gt;0,Paramétrage!EH503,"")</f>
        <v/>
      </c>
      <c r="H184" s="2" t="str">
        <f>IF(Paramétrage!EJ503&lt;&gt;0,Paramétrage!EI503,"")</f>
        <v/>
      </c>
      <c r="I184" s="2" t="str">
        <f t="shared" si="66"/>
        <v/>
      </c>
      <c r="J184" s="2" t="str">
        <f>IF(Paramétrage!EJ503&lt;&gt;0,Paramétrage!EJ503,"")</f>
        <v/>
      </c>
      <c r="K184" s="2" t="str">
        <f>IF(Paramétrage!EK503&lt;&gt;0,Paramétrage!EK503,"")</f>
        <v/>
      </c>
      <c r="L184" s="2" t="str">
        <f t="shared" si="67"/>
        <v/>
      </c>
      <c r="M184" s="2" t="str">
        <f t="shared" si="68"/>
        <v/>
      </c>
      <c r="N184" s="2" t="str">
        <f t="shared" si="69"/>
        <v/>
      </c>
      <c r="O184" s="2" t="str">
        <f>IF(Paramétrage!EJ503&lt;&gt;0,Paramétrage!EL503,"")</f>
        <v/>
      </c>
      <c r="P184" s="258" t="e">
        <f>IF(Paramétrage!#REF!&lt;&gt;0,I184,0)</f>
        <v>#REF!</v>
      </c>
      <c r="Q184" s="2"/>
    </row>
    <row r="185" spans="1:17" x14ac:dyDescent="0.35">
      <c r="A185" s="470" t="str">
        <f t="shared" si="60"/>
        <v/>
      </c>
      <c r="B185" s="470" t="str">
        <f t="shared" si="61"/>
        <v/>
      </c>
      <c r="C185" s="470" t="str">
        <f t="shared" si="62"/>
        <v/>
      </c>
      <c r="D185" s="470" t="str">
        <f t="shared" si="63"/>
        <v/>
      </c>
      <c r="E185" s="470" t="str">
        <f t="shared" si="64"/>
        <v/>
      </c>
      <c r="F185" s="470" t="str">
        <f t="shared" si="65"/>
        <v/>
      </c>
      <c r="G185" s="199" t="str">
        <f>IF(Paramétrage!EJ504&lt;&gt;0,Paramétrage!EH504,"")</f>
        <v/>
      </c>
      <c r="H185" s="2" t="str">
        <f>IF(Paramétrage!EJ504&lt;&gt;0,Paramétrage!EI504,"")</f>
        <v/>
      </c>
      <c r="I185" s="2" t="str">
        <f t="shared" si="66"/>
        <v/>
      </c>
      <c r="J185" s="2" t="str">
        <f>IF(Paramétrage!EJ504&lt;&gt;0,Paramétrage!EJ504,"")</f>
        <v/>
      </c>
      <c r="K185" s="2" t="str">
        <f>IF(Paramétrage!EK504&lt;&gt;0,Paramétrage!EK504,"")</f>
        <v/>
      </c>
      <c r="L185" s="2" t="str">
        <f t="shared" si="67"/>
        <v/>
      </c>
      <c r="M185" s="2" t="str">
        <f t="shared" si="68"/>
        <v/>
      </c>
      <c r="N185" s="2" t="str">
        <f t="shared" si="69"/>
        <v/>
      </c>
      <c r="O185" s="2" t="str">
        <f>IF(Paramétrage!EJ504&lt;&gt;0,Paramétrage!EL504,"")</f>
        <v/>
      </c>
      <c r="P185" s="258" t="e">
        <f>IF(Paramétrage!#REF!&lt;&gt;0,I185,0)</f>
        <v>#REF!</v>
      </c>
      <c r="Q185" s="2"/>
    </row>
    <row r="186" spans="1:17" x14ac:dyDescent="0.35">
      <c r="A186" s="470" t="str">
        <f t="shared" si="60"/>
        <v/>
      </c>
      <c r="B186" s="470" t="str">
        <f t="shared" si="61"/>
        <v/>
      </c>
      <c r="C186" s="470" t="str">
        <f t="shared" si="62"/>
        <v/>
      </c>
      <c r="D186" s="470" t="str">
        <f t="shared" si="63"/>
        <v/>
      </c>
      <c r="E186" s="470" t="str">
        <f t="shared" si="64"/>
        <v/>
      </c>
      <c r="F186" s="470" t="str">
        <f t="shared" si="65"/>
        <v/>
      </c>
      <c r="G186" s="199" t="str">
        <f>IF(Paramétrage!EJ505&lt;&gt;0,Paramétrage!EH505,"")</f>
        <v/>
      </c>
      <c r="H186" s="2" t="str">
        <f>IF(Paramétrage!EJ505&lt;&gt;0,Paramétrage!EI505,"")</f>
        <v/>
      </c>
      <c r="I186" s="2" t="str">
        <f t="shared" si="66"/>
        <v/>
      </c>
      <c r="J186" s="2" t="str">
        <f>IF(Paramétrage!EJ505&lt;&gt;0,Paramétrage!EJ505,"")</f>
        <v/>
      </c>
      <c r="K186" s="2" t="str">
        <f>IF(Paramétrage!EK505&lt;&gt;0,Paramétrage!EK505,"")</f>
        <v/>
      </c>
      <c r="L186" s="2" t="str">
        <f t="shared" si="67"/>
        <v/>
      </c>
      <c r="M186" s="2" t="str">
        <f t="shared" si="68"/>
        <v/>
      </c>
      <c r="N186" s="2" t="str">
        <f t="shared" si="69"/>
        <v/>
      </c>
      <c r="O186" s="2" t="str">
        <f>IF(Paramétrage!EJ505&lt;&gt;0,Paramétrage!EL505,"")</f>
        <v/>
      </c>
      <c r="P186" s="258" t="e">
        <f>IF(Paramétrage!#REF!&lt;&gt;0,I186,0)</f>
        <v>#REF!</v>
      </c>
      <c r="Q186" s="2"/>
    </row>
    <row r="187" spans="1:17" x14ac:dyDescent="0.35">
      <c r="A187" s="470" t="str">
        <f t="shared" si="60"/>
        <v/>
      </c>
      <c r="B187" s="470" t="str">
        <f t="shared" si="61"/>
        <v/>
      </c>
      <c r="C187" s="470" t="str">
        <f t="shared" si="62"/>
        <v/>
      </c>
      <c r="D187" s="470" t="str">
        <f t="shared" si="63"/>
        <v/>
      </c>
      <c r="E187" s="470" t="str">
        <f t="shared" si="64"/>
        <v/>
      </c>
      <c r="F187" s="470" t="str">
        <f t="shared" si="65"/>
        <v/>
      </c>
      <c r="G187" s="199" t="str">
        <f>IF(Paramétrage!EJ506&lt;&gt;0,Paramétrage!EH506,"")</f>
        <v/>
      </c>
      <c r="H187" s="2" t="str">
        <f>IF(Paramétrage!EJ506&lt;&gt;0,Paramétrage!EI506,"")</f>
        <v/>
      </c>
      <c r="I187" s="2" t="str">
        <f t="shared" si="66"/>
        <v/>
      </c>
      <c r="J187" s="2" t="str">
        <f>IF(Paramétrage!EJ506&lt;&gt;0,Paramétrage!EJ506,"")</f>
        <v/>
      </c>
      <c r="K187" s="2" t="str">
        <f>IF(Paramétrage!EK506&lt;&gt;0,Paramétrage!EK506,"")</f>
        <v/>
      </c>
      <c r="L187" s="2" t="str">
        <f t="shared" si="67"/>
        <v/>
      </c>
      <c r="M187" s="2" t="str">
        <f t="shared" si="68"/>
        <v/>
      </c>
      <c r="N187" s="2" t="str">
        <f t="shared" si="69"/>
        <v/>
      </c>
      <c r="O187" s="2" t="str">
        <f>IF(Paramétrage!EJ506&lt;&gt;0,Paramétrage!EL506,"")</f>
        <v/>
      </c>
      <c r="P187" s="258" t="e">
        <f>IF(Paramétrage!#REF!&lt;&gt;0,I187,0)</f>
        <v>#REF!</v>
      </c>
      <c r="Q187" s="2"/>
    </row>
    <row r="188" spans="1:17" x14ac:dyDescent="0.35">
      <c r="A188" s="470" t="str">
        <f t="shared" si="60"/>
        <v/>
      </c>
      <c r="B188" s="470" t="str">
        <f t="shared" si="61"/>
        <v/>
      </c>
      <c r="C188" s="470" t="str">
        <f t="shared" si="62"/>
        <v/>
      </c>
      <c r="D188" s="470" t="str">
        <f t="shared" si="63"/>
        <v/>
      </c>
      <c r="E188" s="470" t="str">
        <f t="shared" si="64"/>
        <v/>
      </c>
      <c r="F188" s="470" t="str">
        <f t="shared" si="65"/>
        <v/>
      </c>
      <c r="G188" s="199" t="str">
        <f>IF(Paramétrage!EJ507&lt;&gt;0,Paramétrage!EH507,"")</f>
        <v/>
      </c>
      <c r="H188" s="2" t="str">
        <f>IF(Paramétrage!EJ507&lt;&gt;0,Paramétrage!EI507,"")</f>
        <v/>
      </c>
      <c r="I188" s="2" t="str">
        <f t="shared" si="66"/>
        <v/>
      </c>
      <c r="J188" s="2" t="str">
        <f>IF(Paramétrage!EJ507&lt;&gt;0,Paramétrage!EJ507,"")</f>
        <v/>
      </c>
      <c r="K188" s="2" t="str">
        <f>IF(Paramétrage!EK507&lt;&gt;0,Paramétrage!EK507,"")</f>
        <v/>
      </c>
      <c r="L188" s="2" t="str">
        <f t="shared" si="67"/>
        <v/>
      </c>
      <c r="M188" s="2" t="str">
        <f t="shared" si="68"/>
        <v/>
      </c>
      <c r="N188" s="2" t="str">
        <f t="shared" si="69"/>
        <v/>
      </c>
      <c r="O188" s="2" t="str">
        <f>IF(Paramétrage!EJ507&lt;&gt;0,Paramétrage!EL507,"")</f>
        <v/>
      </c>
      <c r="P188" s="258" t="e">
        <f>IF(Paramétrage!#REF!&lt;&gt;0,I188,0)</f>
        <v>#REF!</v>
      </c>
      <c r="Q188" s="2"/>
    </row>
    <row r="189" spans="1:17" x14ac:dyDescent="0.35">
      <c r="A189" s="470" t="str">
        <f t="shared" si="60"/>
        <v/>
      </c>
      <c r="B189" s="470" t="str">
        <f t="shared" si="61"/>
        <v/>
      </c>
      <c r="C189" s="470" t="str">
        <f t="shared" si="62"/>
        <v/>
      </c>
      <c r="D189" s="470" t="str">
        <f t="shared" si="63"/>
        <v/>
      </c>
      <c r="E189" s="470" t="str">
        <f t="shared" si="64"/>
        <v/>
      </c>
      <c r="F189" s="470" t="str">
        <f t="shared" si="65"/>
        <v/>
      </c>
      <c r="G189" s="199" t="str">
        <f>IF(Paramétrage!EJ508&lt;&gt;0,Paramétrage!EH508,"")</f>
        <v/>
      </c>
      <c r="H189" s="2" t="str">
        <f>IF(Paramétrage!EJ508&lt;&gt;0,Paramétrage!EI508,"")</f>
        <v/>
      </c>
      <c r="I189" s="2" t="str">
        <f t="shared" si="66"/>
        <v/>
      </c>
      <c r="J189" s="2" t="str">
        <f>IF(Paramétrage!EJ508&lt;&gt;0,Paramétrage!EJ508,"")</f>
        <v/>
      </c>
      <c r="K189" s="2" t="str">
        <f>IF(Paramétrage!EK508&lt;&gt;0,Paramétrage!EK508,"")</f>
        <v/>
      </c>
      <c r="L189" s="2" t="str">
        <f t="shared" si="67"/>
        <v/>
      </c>
      <c r="M189" s="2" t="str">
        <f t="shared" si="68"/>
        <v/>
      </c>
      <c r="N189" s="2" t="str">
        <f t="shared" si="69"/>
        <v/>
      </c>
      <c r="O189" s="2" t="str">
        <f>IF(Paramétrage!EJ508&lt;&gt;0,Paramétrage!EL508,"")</f>
        <v/>
      </c>
      <c r="P189" s="258" t="e">
        <f>IF(Paramétrage!#REF!&lt;&gt;0,I189,0)</f>
        <v>#REF!</v>
      </c>
      <c r="Q189" s="2"/>
    </row>
    <row r="190" spans="1:17" x14ac:dyDescent="0.35">
      <c r="A190" s="470" t="str">
        <f t="shared" si="60"/>
        <v/>
      </c>
      <c r="B190" s="470" t="str">
        <f t="shared" si="61"/>
        <v/>
      </c>
      <c r="C190" s="470" t="str">
        <f t="shared" si="62"/>
        <v/>
      </c>
      <c r="D190" s="470" t="str">
        <f t="shared" si="63"/>
        <v/>
      </c>
      <c r="E190" s="470" t="str">
        <f t="shared" si="64"/>
        <v/>
      </c>
      <c r="F190" s="470" t="str">
        <f t="shared" si="65"/>
        <v/>
      </c>
      <c r="G190" s="199" t="str">
        <f>IF(Paramétrage!EJ509&lt;&gt;0,Paramétrage!EH509,"")</f>
        <v/>
      </c>
      <c r="H190" s="2" t="str">
        <f>IF(Paramétrage!EJ509&lt;&gt;0,Paramétrage!EI509,"")</f>
        <v/>
      </c>
      <c r="I190" s="2" t="str">
        <f t="shared" si="66"/>
        <v/>
      </c>
      <c r="J190" s="2" t="str">
        <f>IF(Paramétrage!EJ509&lt;&gt;0,Paramétrage!EJ509,"")</f>
        <v/>
      </c>
      <c r="K190" s="2" t="str">
        <f>IF(Paramétrage!EK509&lt;&gt;0,Paramétrage!EK509,"")</f>
        <v/>
      </c>
      <c r="L190" s="2" t="str">
        <f t="shared" si="67"/>
        <v/>
      </c>
      <c r="M190" s="2" t="str">
        <f t="shared" si="68"/>
        <v/>
      </c>
      <c r="N190" s="2" t="str">
        <f t="shared" si="69"/>
        <v/>
      </c>
      <c r="O190" s="2" t="str">
        <f>IF(Paramétrage!EJ509&lt;&gt;0,Paramétrage!EL509,"")</f>
        <v/>
      </c>
      <c r="P190" s="258" t="e">
        <f>IF(Paramétrage!#REF!&lt;&gt;0,I190,0)</f>
        <v>#REF!</v>
      </c>
      <c r="Q190" s="2"/>
    </row>
    <row r="191" spans="1:17" x14ac:dyDescent="0.35">
      <c r="A191" s="470" t="str">
        <f t="shared" si="60"/>
        <v/>
      </c>
      <c r="B191" s="470" t="str">
        <f t="shared" si="61"/>
        <v/>
      </c>
      <c r="C191" s="470" t="str">
        <f t="shared" si="62"/>
        <v/>
      </c>
      <c r="D191" s="470" t="str">
        <f t="shared" si="63"/>
        <v/>
      </c>
      <c r="E191" s="470" t="str">
        <f t="shared" si="64"/>
        <v/>
      </c>
      <c r="F191" s="470" t="str">
        <f t="shared" si="65"/>
        <v/>
      </c>
      <c r="G191" s="199" t="str">
        <f>IF(Paramétrage!EJ510&lt;&gt;0,Paramétrage!EH510,"")</f>
        <v/>
      </c>
      <c r="H191" s="2" t="str">
        <f>IF(Paramétrage!EJ510&lt;&gt;0,Paramétrage!EI510,"")</f>
        <v/>
      </c>
      <c r="I191" s="2" t="str">
        <f t="shared" si="66"/>
        <v/>
      </c>
      <c r="J191" s="2" t="str">
        <f>IF(Paramétrage!EJ510&lt;&gt;0,Paramétrage!EJ510,"")</f>
        <v/>
      </c>
      <c r="K191" s="2" t="str">
        <f>IF(Paramétrage!EK510&lt;&gt;0,Paramétrage!EK510,"")</f>
        <v/>
      </c>
      <c r="L191" s="2" t="str">
        <f t="shared" si="67"/>
        <v/>
      </c>
      <c r="M191" s="2" t="str">
        <f t="shared" si="68"/>
        <v/>
      </c>
      <c r="N191" s="2" t="str">
        <f t="shared" si="69"/>
        <v/>
      </c>
      <c r="O191" s="2" t="str">
        <f>IF(Paramétrage!EJ510&lt;&gt;0,Paramétrage!EL510,"")</f>
        <v/>
      </c>
      <c r="P191" s="258" t="e">
        <f>IF(Paramétrage!#REF!&lt;&gt;0,I191,0)</f>
        <v>#REF!</v>
      </c>
      <c r="Q191" s="2"/>
    </row>
    <row r="192" spans="1:17" x14ac:dyDescent="0.35">
      <c r="A192" s="470" t="str">
        <f t="shared" si="60"/>
        <v/>
      </c>
      <c r="B192" s="470" t="str">
        <f t="shared" si="61"/>
        <v/>
      </c>
      <c r="C192" s="470" t="str">
        <f t="shared" si="62"/>
        <v/>
      </c>
      <c r="D192" s="470" t="str">
        <f t="shared" si="63"/>
        <v/>
      </c>
      <c r="E192" s="470" t="str">
        <f t="shared" si="64"/>
        <v/>
      </c>
      <c r="F192" s="470" t="str">
        <f t="shared" si="65"/>
        <v/>
      </c>
      <c r="G192" s="199" t="str">
        <f>IF(Paramétrage!EJ511&lt;&gt;0,Paramétrage!EH511,"")</f>
        <v/>
      </c>
      <c r="H192" s="2" t="str">
        <f>IF(Paramétrage!EJ511&lt;&gt;0,Paramétrage!EI511,"")</f>
        <v/>
      </c>
      <c r="I192" s="2" t="str">
        <f t="shared" si="66"/>
        <v/>
      </c>
      <c r="J192" s="2" t="str">
        <f>IF(Paramétrage!EJ511&lt;&gt;0,Paramétrage!EJ511,"")</f>
        <v/>
      </c>
      <c r="K192" s="2" t="str">
        <f>IF(Paramétrage!EK511&lt;&gt;0,Paramétrage!EK511,"")</f>
        <v/>
      </c>
      <c r="L192" s="2" t="str">
        <f t="shared" si="67"/>
        <v/>
      </c>
      <c r="M192" s="2" t="str">
        <f t="shared" si="68"/>
        <v/>
      </c>
      <c r="N192" s="2" t="str">
        <f t="shared" si="69"/>
        <v/>
      </c>
      <c r="O192" s="2" t="str">
        <f>IF(Paramétrage!EJ511&lt;&gt;0,Paramétrage!EL511,"")</f>
        <v/>
      </c>
      <c r="P192" s="258" t="e">
        <f>IF(Paramétrage!#REF!&lt;&gt;0,I192,0)</f>
        <v>#REF!</v>
      </c>
      <c r="Q192" s="2"/>
    </row>
    <row r="193" spans="1:17" x14ac:dyDescent="0.35">
      <c r="A193" s="470" t="str">
        <f t="shared" si="60"/>
        <v/>
      </c>
      <c r="B193" s="470" t="str">
        <f t="shared" si="61"/>
        <v/>
      </c>
      <c r="C193" s="470" t="str">
        <f t="shared" si="62"/>
        <v/>
      </c>
      <c r="D193" s="470" t="str">
        <f t="shared" si="63"/>
        <v/>
      </c>
      <c r="E193" s="470" t="str">
        <f t="shared" si="64"/>
        <v/>
      </c>
      <c r="F193" s="470" t="str">
        <f t="shared" si="65"/>
        <v/>
      </c>
      <c r="G193" s="199" t="str">
        <f>IF(Paramétrage!EJ512&lt;&gt;0,Paramétrage!EH512,"")</f>
        <v/>
      </c>
      <c r="H193" s="2" t="str">
        <f>IF(Paramétrage!EJ512&lt;&gt;0,Paramétrage!EI512,"")</f>
        <v/>
      </c>
      <c r="I193" s="2" t="str">
        <f t="shared" si="66"/>
        <v/>
      </c>
      <c r="J193" s="2" t="str">
        <f>IF(Paramétrage!EJ512&lt;&gt;0,Paramétrage!EJ512,"")</f>
        <v/>
      </c>
      <c r="K193" s="2" t="str">
        <f>IF(Paramétrage!EK512&lt;&gt;0,Paramétrage!EK512,"")</f>
        <v/>
      </c>
      <c r="L193" s="2" t="str">
        <f t="shared" si="67"/>
        <v/>
      </c>
      <c r="M193" s="2" t="str">
        <f t="shared" si="68"/>
        <v/>
      </c>
      <c r="N193" s="2" t="str">
        <f t="shared" si="69"/>
        <v/>
      </c>
      <c r="O193" s="2" t="str">
        <f>IF(Paramétrage!EJ512&lt;&gt;0,Paramétrage!EL512,"")</f>
        <v/>
      </c>
      <c r="P193" s="258" t="e">
        <f>IF(Paramétrage!#REF!&lt;&gt;0,I193,0)</f>
        <v>#REF!</v>
      </c>
      <c r="Q193" s="2"/>
    </row>
    <row r="194" spans="1:17" x14ac:dyDescent="0.35">
      <c r="A194" s="470" t="str">
        <f t="shared" si="60"/>
        <v/>
      </c>
      <c r="B194" s="470" t="str">
        <f t="shared" si="61"/>
        <v/>
      </c>
      <c r="C194" s="470" t="str">
        <f t="shared" si="62"/>
        <v/>
      </c>
      <c r="D194" s="470" t="str">
        <f t="shared" si="63"/>
        <v/>
      </c>
      <c r="E194" s="470" t="str">
        <f t="shared" si="64"/>
        <v/>
      </c>
      <c r="F194" s="470" t="str">
        <f t="shared" si="65"/>
        <v/>
      </c>
      <c r="G194" s="199" t="str">
        <f>IF(Paramétrage!EJ513&lt;&gt;0,Paramétrage!EH513,"")</f>
        <v/>
      </c>
      <c r="H194" s="2" t="str">
        <f>IF(Paramétrage!EJ513&lt;&gt;0,Paramétrage!EI513,"")</f>
        <v/>
      </c>
      <c r="I194" s="2" t="str">
        <f t="shared" si="66"/>
        <v/>
      </c>
      <c r="J194" s="2" t="str">
        <f>IF(Paramétrage!EJ513&lt;&gt;0,Paramétrage!EJ513,"")</f>
        <v/>
      </c>
      <c r="K194" s="2" t="str">
        <f>IF(Paramétrage!EK513&lt;&gt;0,Paramétrage!EK513,"")</f>
        <v/>
      </c>
      <c r="L194" s="2" t="str">
        <f t="shared" si="67"/>
        <v/>
      </c>
      <c r="M194" s="2" t="str">
        <f t="shared" si="68"/>
        <v/>
      </c>
      <c r="N194" s="2" t="str">
        <f t="shared" si="69"/>
        <v/>
      </c>
      <c r="O194" s="2" t="str">
        <f>IF(Paramétrage!EJ513&lt;&gt;0,Paramétrage!EL513,"")</f>
        <v/>
      </c>
      <c r="P194" s="258" t="e">
        <f>IF(Paramétrage!#REF!&lt;&gt;0,I194,0)</f>
        <v>#REF!</v>
      </c>
      <c r="Q194" s="2"/>
    </row>
    <row r="195" spans="1:17" x14ac:dyDescent="0.35">
      <c r="A195" s="470" t="str">
        <f t="shared" si="60"/>
        <v/>
      </c>
      <c r="B195" s="470" t="str">
        <f t="shared" si="61"/>
        <v/>
      </c>
      <c r="C195" s="470" t="str">
        <f t="shared" si="62"/>
        <v/>
      </c>
      <c r="D195" s="470" t="str">
        <f t="shared" si="63"/>
        <v/>
      </c>
      <c r="E195" s="470" t="str">
        <f t="shared" si="64"/>
        <v/>
      </c>
      <c r="F195" s="470" t="str">
        <f t="shared" si="65"/>
        <v/>
      </c>
      <c r="G195" s="199" t="str">
        <f>IF(Paramétrage!EJ514&lt;&gt;0,Paramétrage!EH514,"")</f>
        <v/>
      </c>
      <c r="H195" s="2" t="str">
        <f>IF(Paramétrage!EJ514&lt;&gt;0,Paramétrage!EI514,"")</f>
        <v/>
      </c>
      <c r="I195" s="2" t="str">
        <f t="shared" si="66"/>
        <v/>
      </c>
      <c r="J195" s="2" t="str">
        <f>IF(Paramétrage!EJ514&lt;&gt;0,Paramétrage!EJ514,"")</f>
        <v/>
      </c>
      <c r="K195" s="2" t="str">
        <f>IF(Paramétrage!EK514&lt;&gt;0,Paramétrage!EK514,"")</f>
        <v/>
      </c>
      <c r="L195" s="2" t="str">
        <f t="shared" si="67"/>
        <v/>
      </c>
      <c r="M195" s="2" t="str">
        <f t="shared" si="68"/>
        <v/>
      </c>
      <c r="N195" s="2" t="str">
        <f t="shared" si="69"/>
        <v/>
      </c>
      <c r="O195" s="2" t="str">
        <f>IF(Paramétrage!EJ514&lt;&gt;0,Paramétrage!EL514,"")</f>
        <v/>
      </c>
      <c r="P195" s="258" t="e">
        <f>IF(Paramétrage!#REF!&lt;&gt;0,I195,0)</f>
        <v>#REF!</v>
      </c>
      <c r="Q195" s="2"/>
    </row>
    <row r="196" spans="1:17" x14ac:dyDescent="0.35">
      <c r="A196" s="470" t="str">
        <f t="shared" si="60"/>
        <v/>
      </c>
      <c r="B196" s="470" t="str">
        <f t="shared" si="61"/>
        <v/>
      </c>
      <c r="C196" s="470" t="str">
        <f t="shared" si="62"/>
        <v/>
      </c>
      <c r="D196" s="470" t="str">
        <f t="shared" si="63"/>
        <v/>
      </c>
      <c r="E196" s="470" t="str">
        <f t="shared" si="64"/>
        <v/>
      </c>
      <c r="F196" s="470" t="str">
        <f t="shared" si="65"/>
        <v/>
      </c>
      <c r="G196" s="199" t="str">
        <f>IF(Paramétrage!EJ515&lt;&gt;0,Paramétrage!EH515,"")</f>
        <v/>
      </c>
      <c r="H196" s="2" t="str">
        <f>IF(Paramétrage!EJ515&lt;&gt;0,Paramétrage!EI515,"")</f>
        <v/>
      </c>
      <c r="I196" s="2" t="str">
        <f t="shared" si="66"/>
        <v/>
      </c>
      <c r="J196" s="2" t="str">
        <f>IF(Paramétrage!EJ515&lt;&gt;0,Paramétrage!EJ515,"")</f>
        <v/>
      </c>
      <c r="K196" s="2" t="str">
        <f>IF(Paramétrage!EK515&lt;&gt;0,Paramétrage!EK515,"")</f>
        <v/>
      </c>
      <c r="L196" s="2" t="str">
        <f t="shared" si="67"/>
        <v/>
      </c>
      <c r="M196" s="2" t="str">
        <f t="shared" si="68"/>
        <v/>
      </c>
      <c r="N196" s="2" t="str">
        <f t="shared" si="69"/>
        <v/>
      </c>
      <c r="O196" s="2" t="str">
        <f>IF(Paramétrage!EJ515&lt;&gt;0,Paramétrage!EL515,"")</f>
        <v/>
      </c>
      <c r="P196" s="258" t="e">
        <f>IF(Paramétrage!#REF!&lt;&gt;0,I196,0)</f>
        <v>#REF!</v>
      </c>
      <c r="Q196" s="2"/>
    </row>
    <row r="197" spans="1:17" x14ac:dyDescent="0.35">
      <c r="A197" s="470" t="str">
        <f t="shared" si="60"/>
        <v/>
      </c>
      <c r="B197" s="470" t="str">
        <f t="shared" si="61"/>
        <v/>
      </c>
      <c r="C197" s="470" t="str">
        <f t="shared" si="62"/>
        <v/>
      </c>
      <c r="D197" s="470" t="str">
        <f t="shared" si="63"/>
        <v/>
      </c>
      <c r="E197" s="470" t="str">
        <f t="shared" si="64"/>
        <v/>
      </c>
      <c r="F197" s="470" t="str">
        <f t="shared" si="65"/>
        <v/>
      </c>
      <c r="G197" s="199" t="str">
        <f>IF(Paramétrage!EJ516&lt;&gt;0,Paramétrage!EH516,"")</f>
        <v/>
      </c>
      <c r="H197" s="2" t="str">
        <f>IF(Paramétrage!EJ516&lt;&gt;0,Paramétrage!EI516,"")</f>
        <v/>
      </c>
      <c r="I197" s="2" t="str">
        <f t="shared" si="66"/>
        <v/>
      </c>
      <c r="J197" s="2" t="str">
        <f>IF(Paramétrage!EJ516&lt;&gt;0,Paramétrage!EJ516,"")</f>
        <v/>
      </c>
      <c r="K197" s="2" t="str">
        <f>IF(Paramétrage!EK516&lt;&gt;0,Paramétrage!EK516,"")</f>
        <v/>
      </c>
      <c r="L197" s="2" t="str">
        <f t="shared" si="67"/>
        <v/>
      </c>
      <c r="M197" s="2" t="str">
        <f t="shared" si="68"/>
        <v/>
      </c>
      <c r="N197" s="2" t="str">
        <f t="shared" si="69"/>
        <v/>
      </c>
      <c r="O197" s="2" t="str">
        <f>IF(Paramétrage!EJ516&lt;&gt;0,Paramétrage!EL516,"")</f>
        <v/>
      </c>
      <c r="P197" s="258" t="e">
        <f>IF(Paramétrage!#REF!&lt;&gt;0,I197,0)</f>
        <v>#REF!</v>
      </c>
      <c r="Q197" s="2"/>
    </row>
    <row r="198" spans="1:17" x14ac:dyDescent="0.35">
      <c r="A198" s="470" t="str">
        <f t="shared" si="60"/>
        <v/>
      </c>
      <c r="B198" s="470" t="str">
        <f t="shared" si="61"/>
        <v/>
      </c>
      <c r="C198" s="470" t="str">
        <f t="shared" si="62"/>
        <v/>
      </c>
      <c r="D198" s="470" t="str">
        <f t="shared" si="63"/>
        <v/>
      </c>
      <c r="E198" s="470" t="str">
        <f t="shared" si="64"/>
        <v/>
      </c>
      <c r="F198" s="470" t="str">
        <f t="shared" si="65"/>
        <v/>
      </c>
      <c r="G198" s="199" t="str">
        <f>IF(Paramétrage!EJ517&lt;&gt;0,Paramétrage!EH517,"")</f>
        <v/>
      </c>
      <c r="H198" s="2" t="str">
        <f>IF(Paramétrage!EJ517&lt;&gt;0,Paramétrage!EI517,"")</f>
        <v/>
      </c>
      <c r="I198" s="2" t="str">
        <f t="shared" si="66"/>
        <v/>
      </c>
      <c r="J198" s="2" t="str">
        <f>IF(Paramétrage!EJ517&lt;&gt;0,Paramétrage!EJ517,"")</f>
        <v/>
      </c>
      <c r="K198" s="2" t="str">
        <f>IF(Paramétrage!EK517&lt;&gt;0,Paramétrage!EK517,"")</f>
        <v/>
      </c>
      <c r="L198" s="2" t="str">
        <f t="shared" si="67"/>
        <v/>
      </c>
      <c r="M198" s="2" t="str">
        <f t="shared" si="68"/>
        <v/>
      </c>
      <c r="N198" s="2" t="str">
        <f t="shared" si="69"/>
        <v/>
      </c>
      <c r="O198" s="2" t="str">
        <f>IF(Paramétrage!EJ517&lt;&gt;0,Paramétrage!EL517,"")</f>
        <v/>
      </c>
      <c r="P198" s="258" t="e">
        <f>IF(Paramétrage!#REF!&lt;&gt;0,I198,0)</f>
        <v>#REF!</v>
      </c>
      <c r="Q198" s="2"/>
    </row>
    <row r="199" spans="1:17" x14ac:dyDescent="0.35">
      <c r="A199" s="470" t="str">
        <f t="shared" si="60"/>
        <v/>
      </c>
      <c r="B199" s="470" t="str">
        <f t="shared" si="61"/>
        <v/>
      </c>
      <c r="C199" s="470" t="str">
        <f t="shared" si="62"/>
        <v/>
      </c>
      <c r="D199" s="470" t="str">
        <f t="shared" si="63"/>
        <v/>
      </c>
      <c r="E199" s="470" t="str">
        <f t="shared" si="64"/>
        <v/>
      </c>
      <c r="F199" s="470" t="str">
        <f t="shared" si="65"/>
        <v/>
      </c>
      <c r="G199" s="199" t="str">
        <f>IF(Paramétrage!EJ518&lt;&gt;0,Paramétrage!EH518,"")</f>
        <v/>
      </c>
      <c r="H199" s="2" t="str">
        <f>IF(Paramétrage!EJ518&lt;&gt;0,Paramétrage!EI518,"")</f>
        <v/>
      </c>
      <c r="I199" s="2" t="str">
        <f t="shared" si="66"/>
        <v/>
      </c>
      <c r="J199" s="2" t="str">
        <f>IF(Paramétrage!EJ518&lt;&gt;0,Paramétrage!EJ518,"")</f>
        <v/>
      </c>
      <c r="K199" s="2" t="str">
        <f>IF(Paramétrage!EK518&lt;&gt;0,Paramétrage!EK518,"")</f>
        <v/>
      </c>
      <c r="L199" s="2" t="str">
        <f t="shared" si="67"/>
        <v/>
      </c>
      <c r="M199" s="2" t="str">
        <f t="shared" si="68"/>
        <v/>
      </c>
      <c r="N199" s="2" t="str">
        <f t="shared" si="69"/>
        <v/>
      </c>
      <c r="O199" s="2" t="str">
        <f>IF(Paramétrage!EJ518&lt;&gt;0,Paramétrage!EL518,"")</f>
        <v/>
      </c>
      <c r="P199" s="258" t="e">
        <f>IF(Paramétrage!#REF!&lt;&gt;0,I199,0)</f>
        <v>#REF!</v>
      </c>
      <c r="Q199" s="2"/>
    </row>
    <row r="200" spans="1:17" x14ac:dyDescent="0.35">
      <c r="A200" s="470" t="str">
        <f t="shared" si="60"/>
        <v/>
      </c>
      <c r="B200" s="470" t="str">
        <f t="shared" si="61"/>
        <v/>
      </c>
      <c r="C200" s="470" t="str">
        <f t="shared" si="62"/>
        <v/>
      </c>
      <c r="D200" s="470" t="str">
        <f t="shared" si="63"/>
        <v/>
      </c>
      <c r="E200" s="470" t="str">
        <f t="shared" si="64"/>
        <v/>
      </c>
      <c r="F200" s="470" t="str">
        <f t="shared" si="65"/>
        <v/>
      </c>
      <c r="G200" s="199" t="str">
        <f>IF(Paramétrage!EJ519&lt;&gt;0,Paramétrage!EH519,"")</f>
        <v/>
      </c>
      <c r="H200" s="2" t="str">
        <f>IF(Paramétrage!EJ519&lt;&gt;0,Paramétrage!EI519,"")</f>
        <v/>
      </c>
      <c r="I200" s="2" t="str">
        <f t="shared" si="66"/>
        <v/>
      </c>
      <c r="J200" s="2" t="str">
        <f>IF(Paramétrage!EJ519&lt;&gt;0,Paramétrage!EJ519,"")</f>
        <v/>
      </c>
      <c r="K200" s="2" t="str">
        <f>IF(Paramétrage!EK519&lt;&gt;0,Paramétrage!EK519,"")</f>
        <v/>
      </c>
      <c r="L200" s="2" t="str">
        <f t="shared" si="67"/>
        <v/>
      </c>
      <c r="M200" s="2" t="str">
        <f t="shared" si="68"/>
        <v/>
      </c>
      <c r="N200" s="2" t="str">
        <f t="shared" si="69"/>
        <v/>
      </c>
      <c r="O200" s="2" t="str">
        <f>IF(Paramétrage!EJ519&lt;&gt;0,Paramétrage!EL519,"")</f>
        <v/>
      </c>
      <c r="P200" s="258" t="e">
        <f>IF(Paramétrage!#REF!&lt;&gt;0,I200,0)</f>
        <v>#REF!</v>
      </c>
      <c r="Q200" s="2"/>
    </row>
    <row r="201" spans="1:17" x14ac:dyDescent="0.35">
      <c r="A201" s="470" t="str">
        <f t="shared" si="60"/>
        <v/>
      </c>
      <c r="B201" s="470" t="str">
        <f t="shared" si="61"/>
        <v/>
      </c>
      <c r="C201" s="470" t="str">
        <f t="shared" si="62"/>
        <v/>
      </c>
      <c r="D201" s="470" t="str">
        <f t="shared" si="63"/>
        <v/>
      </c>
      <c r="E201" s="470" t="str">
        <f t="shared" si="64"/>
        <v/>
      </c>
      <c r="F201" s="470" t="str">
        <f t="shared" si="65"/>
        <v/>
      </c>
      <c r="G201" s="199" t="str">
        <f>IF(Paramétrage!EJ520&lt;&gt;0,Paramétrage!EH520,"")</f>
        <v/>
      </c>
      <c r="H201" s="2" t="str">
        <f>IF(Paramétrage!EJ520&lt;&gt;0,Paramétrage!EI520,"")</f>
        <v/>
      </c>
      <c r="I201" s="2" t="str">
        <f t="shared" si="66"/>
        <v/>
      </c>
      <c r="J201" s="2" t="str">
        <f>IF(Paramétrage!EJ520&lt;&gt;0,Paramétrage!EJ520,"")</f>
        <v/>
      </c>
      <c r="K201" s="2" t="str">
        <f>IF(Paramétrage!EK520&lt;&gt;0,Paramétrage!EK520,"")</f>
        <v/>
      </c>
      <c r="L201" s="2" t="str">
        <f t="shared" si="67"/>
        <v/>
      </c>
      <c r="M201" s="2" t="str">
        <f t="shared" si="68"/>
        <v/>
      </c>
      <c r="N201" s="2" t="str">
        <f t="shared" si="69"/>
        <v/>
      </c>
      <c r="O201" s="2" t="str">
        <f>IF(Paramétrage!EJ520&lt;&gt;0,Paramétrage!EL520,"")</f>
        <v/>
      </c>
      <c r="P201" s="258" t="e">
        <f>IF(Paramétrage!#REF!&lt;&gt;0,I201,0)</f>
        <v>#REF!</v>
      </c>
      <c r="Q201" s="2"/>
    </row>
    <row r="202" spans="1:17" x14ac:dyDescent="0.35">
      <c r="A202" s="470" t="str">
        <f t="shared" si="60"/>
        <v/>
      </c>
      <c r="B202" s="470" t="str">
        <f t="shared" si="61"/>
        <v/>
      </c>
      <c r="C202" s="470" t="str">
        <f t="shared" si="62"/>
        <v/>
      </c>
      <c r="D202" s="470" t="str">
        <f t="shared" si="63"/>
        <v/>
      </c>
      <c r="E202" s="470" t="str">
        <f t="shared" si="64"/>
        <v/>
      </c>
      <c r="F202" s="470" t="str">
        <f t="shared" si="65"/>
        <v/>
      </c>
      <c r="G202" s="199" t="str">
        <f>IF(Paramétrage!EJ521&lt;&gt;0,Paramétrage!EH521,"")</f>
        <v/>
      </c>
      <c r="H202" s="2" t="str">
        <f>IF(Paramétrage!EJ521&lt;&gt;0,Paramétrage!EI521,"")</f>
        <v/>
      </c>
      <c r="I202" s="2" t="str">
        <f t="shared" si="66"/>
        <v/>
      </c>
      <c r="J202" s="2" t="str">
        <f>IF(Paramétrage!EJ521&lt;&gt;0,Paramétrage!EJ521,"")</f>
        <v/>
      </c>
      <c r="K202" s="2" t="str">
        <f>IF(Paramétrage!EK521&lt;&gt;0,Paramétrage!EK521,"")</f>
        <v/>
      </c>
      <c r="L202" s="2" t="str">
        <f t="shared" si="67"/>
        <v/>
      </c>
      <c r="M202" s="2" t="str">
        <f t="shared" si="68"/>
        <v/>
      </c>
      <c r="N202" s="2" t="str">
        <f t="shared" si="69"/>
        <v/>
      </c>
      <c r="O202" s="2" t="str">
        <f>IF(Paramétrage!EJ521&lt;&gt;0,Paramétrage!EL521,"")</f>
        <v/>
      </c>
      <c r="P202" s="258" t="e">
        <f>IF(Paramétrage!#REF!&lt;&gt;0,I202,0)</f>
        <v>#REF!</v>
      </c>
      <c r="Q202" s="2"/>
    </row>
    <row r="203" spans="1:17" x14ac:dyDescent="0.35">
      <c r="A203" s="470" t="str">
        <f t="shared" si="60"/>
        <v/>
      </c>
      <c r="B203" s="470" t="str">
        <f t="shared" si="61"/>
        <v/>
      </c>
      <c r="C203" s="470" t="str">
        <f t="shared" si="62"/>
        <v/>
      </c>
      <c r="D203" s="470" t="str">
        <f t="shared" si="63"/>
        <v/>
      </c>
      <c r="E203" s="470" t="str">
        <f t="shared" si="64"/>
        <v/>
      </c>
      <c r="F203" s="470" t="str">
        <f t="shared" si="65"/>
        <v/>
      </c>
      <c r="G203" s="199" t="str">
        <f>IF(Paramétrage!EJ522&lt;&gt;0,Paramétrage!EH522,"")</f>
        <v/>
      </c>
      <c r="H203" s="2" t="str">
        <f>IF(Paramétrage!EJ522&lt;&gt;0,Paramétrage!EI522,"")</f>
        <v/>
      </c>
      <c r="I203" s="2" t="str">
        <f t="shared" si="66"/>
        <v/>
      </c>
      <c r="J203" s="2" t="str">
        <f>IF(Paramétrage!EJ522&lt;&gt;0,Paramétrage!EJ522,"")</f>
        <v/>
      </c>
      <c r="K203" s="2" t="str">
        <f>IF(Paramétrage!EK522&lt;&gt;0,Paramétrage!EK522,"")</f>
        <v/>
      </c>
      <c r="L203" s="2" t="str">
        <f t="shared" si="67"/>
        <v/>
      </c>
      <c r="M203" s="2" t="str">
        <f t="shared" si="68"/>
        <v/>
      </c>
      <c r="N203" s="2" t="str">
        <f t="shared" si="69"/>
        <v/>
      </c>
      <c r="O203" s="2" t="str">
        <f>IF(Paramétrage!EJ522&lt;&gt;0,Paramétrage!EL522,"")</f>
        <v/>
      </c>
      <c r="P203" s="258" t="e">
        <f>IF(Paramétrage!#REF!&lt;&gt;0,I203,0)</f>
        <v>#REF!</v>
      </c>
      <c r="Q203" s="2"/>
    </row>
    <row r="204" spans="1:17" x14ac:dyDescent="0.35">
      <c r="A204" s="470" t="str">
        <f t="shared" si="60"/>
        <v/>
      </c>
      <c r="B204" s="470" t="str">
        <f t="shared" si="61"/>
        <v/>
      </c>
      <c r="C204" s="470" t="str">
        <f t="shared" si="62"/>
        <v/>
      </c>
      <c r="D204" s="470" t="str">
        <f t="shared" si="63"/>
        <v/>
      </c>
      <c r="E204" s="470" t="str">
        <f t="shared" si="64"/>
        <v/>
      </c>
      <c r="F204" s="470" t="str">
        <f t="shared" si="65"/>
        <v/>
      </c>
      <c r="G204" s="199" t="str">
        <f>IF(Paramétrage!EJ523&lt;&gt;0,Paramétrage!EH523,"")</f>
        <v/>
      </c>
      <c r="H204" s="2" t="str">
        <f>IF(Paramétrage!EJ523&lt;&gt;0,Paramétrage!EI523,"")</f>
        <v/>
      </c>
      <c r="I204" s="2" t="str">
        <f t="shared" si="66"/>
        <v/>
      </c>
      <c r="J204" s="2" t="str">
        <f>IF(Paramétrage!EJ523&lt;&gt;0,Paramétrage!EJ523,"")</f>
        <v/>
      </c>
      <c r="K204" s="2" t="str">
        <f>IF(Paramétrage!EK523&lt;&gt;0,Paramétrage!EK523,"")</f>
        <v/>
      </c>
      <c r="L204" s="2" t="str">
        <f t="shared" si="67"/>
        <v/>
      </c>
      <c r="M204" s="2" t="str">
        <f t="shared" si="68"/>
        <v/>
      </c>
      <c r="N204" s="2" t="str">
        <f t="shared" si="69"/>
        <v/>
      </c>
      <c r="O204" s="2" t="str">
        <f>IF(Paramétrage!EJ523&lt;&gt;0,Paramétrage!EL523,"")</f>
        <v/>
      </c>
      <c r="P204" s="258" t="e">
        <f>IF(Paramétrage!#REF!&lt;&gt;0,I204,0)</f>
        <v>#REF!</v>
      </c>
      <c r="Q204" s="2"/>
    </row>
    <row r="205" spans="1:17" x14ac:dyDescent="0.35">
      <c r="A205" s="470" t="str">
        <f t="shared" si="60"/>
        <v/>
      </c>
      <c r="B205" s="470" t="str">
        <f t="shared" si="61"/>
        <v/>
      </c>
      <c r="C205" s="470" t="str">
        <f t="shared" si="62"/>
        <v/>
      </c>
      <c r="D205" s="470" t="str">
        <f t="shared" si="63"/>
        <v/>
      </c>
      <c r="E205" s="470" t="str">
        <f t="shared" si="64"/>
        <v/>
      </c>
      <c r="F205" s="470" t="str">
        <f t="shared" si="65"/>
        <v/>
      </c>
      <c r="G205" s="199" t="str">
        <f>IF(Paramétrage!EJ524&lt;&gt;0,Paramétrage!EH524,"")</f>
        <v/>
      </c>
      <c r="H205" s="2" t="str">
        <f>IF(Paramétrage!EJ524&lt;&gt;0,Paramétrage!EI524,"")</f>
        <v/>
      </c>
      <c r="I205" s="2" t="str">
        <f t="shared" si="66"/>
        <v/>
      </c>
      <c r="J205" s="2" t="str">
        <f>IF(Paramétrage!EJ524&lt;&gt;0,Paramétrage!EJ524,"")</f>
        <v/>
      </c>
      <c r="K205" s="2" t="str">
        <f>IF(Paramétrage!EK524&lt;&gt;0,Paramétrage!EK524,"")</f>
        <v/>
      </c>
      <c r="L205" s="2" t="str">
        <f t="shared" si="67"/>
        <v/>
      </c>
      <c r="M205" s="2" t="str">
        <f t="shared" si="68"/>
        <v/>
      </c>
      <c r="N205" s="2" t="str">
        <f t="shared" si="69"/>
        <v/>
      </c>
      <c r="O205" s="2" t="str">
        <f>IF(Paramétrage!EJ524&lt;&gt;0,Paramétrage!EL524,"")</f>
        <v/>
      </c>
      <c r="P205" s="258" t="e">
        <f>IF(Paramétrage!#REF!&lt;&gt;0,I205,0)</f>
        <v>#REF!</v>
      </c>
      <c r="Q205" s="2"/>
    </row>
    <row r="206" spans="1:17" x14ac:dyDescent="0.35">
      <c r="A206" s="470" t="str">
        <f t="shared" si="60"/>
        <v/>
      </c>
      <c r="B206" s="470" t="str">
        <f t="shared" si="61"/>
        <v/>
      </c>
      <c r="C206" s="470" t="str">
        <f t="shared" si="62"/>
        <v/>
      </c>
      <c r="D206" s="470" t="str">
        <f t="shared" si="63"/>
        <v/>
      </c>
      <c r="E206" s="470" t="str">
        <f t="shared" si="64"/>
        <v/>
      </c>
      <c r="F206" s="470" t="str">
        <f t="shared" si="65"/>
        <v/>
      </c>
      <c r="G206" s="199" t="str">
        <f>IF(Paramétrage!EJ525&lt;&gt;0,Paramétrage!EH525,"")</f>
        <v/>
      </c>
      <c r="H206" s="2" t="str">
        <f>IF(Paramétrage!EJ525&lt;&gt;0,Paramétrage!EI525,"")</f>
        <v/>
      </c>
      <c r="I206" s="2" t="str">
        <f t="shared" si="66"/>
        <v/>
      </c>
      <c r="J206" s="2" t="str">
        <f>IF(Paramétrage!EJ525&lt;&gt;0,Paramétrage!EJ525,"")</f>
        <v/>
      </c>
      <c r="K206" s="2" t="str">
        <f>IF(Paramétrage!EK525&lt;&gt;0,Paramétrage!EK525,"")</f>
        <v/>
      </c>
      <c r="L206" s="2" t="str">
        <f t="shared" si="67"/>
        <v/>
      </c>
      <c r="M206" s="2" t="str">
        <f t="shared" si="68"/>
        <v/>
      </c>
      <c r="N206" s="2" t="str">
        <f t="shared" si="69"/>
        <v/>
      </c>
      <c r="O206" s="2" t="str">
        <f>IF(Paramétrage!EJ525&lt;&gt;0,Paramétrage!EL525,"")</f>
        <v/>
      </c>
      <c r="P206" s="258" t="e">
        <f>IF(Paramétrage!#REF!&lt;&gt;0,I206,0)</f>
        <v>#REF!</v>
      </c>
      <c r="Q206" s="2"/>
    </row>
    <row r="207" spans="1:17" x14ac:dyDescent="0.35">
      <c r="A207" s="470" t="str">
        <f t="shared" si="60"/>
        <v/>
      </c>
      <c r="B207" s="470" t="str">
        <f t="shared" si="61"/>
        <v/>
      </c>
      <c r="C207" s="470" t="str">
        <f t="shared" si="62"/>
        <v/>
      </c>
      <c r="D207" s="470" t="str">
        <f t="shared" si="63"/>
        <v/>
      </c>
      <c r="E207" s="470" t="str">
        <f t="shared" si="64"/>
        <v/>
      </c>
      <c r="F207" s="470" t="str">
        <f t="shared" si="65"/>
        <v/>
      </c>
      <c r="G207" s="199" t="str">
        <f>IF(Paramétrage!EJ526&lt;&gt;0,Paramétrage!EH526,"")</f>
        <v/>
      </c>
      <c r="H207" s="2" t="str">
        <f>IF(Paramétrage!EJ526&lt;&gt;0,Paramétrage!EI526,"")</f>
        <v/>
      </c>
      <c r="I207" s="2" t="str">
        <f t="shared" si="66"/>
        <v/>
      </c>
      <c r="J207" s="2" t="str">
        <f>IF(Paramétrage!EJ526&lt;&gt;0,Paramétrage!EJ526,"")</f>
        <v/>
      </c>
      <c r="K207" s="2" t="str">
        <f>IF(Paramétrage!EK526&lt;&gt;0,Paramétrage!EK526,"")</f>
        <v/>
      </c>
      <c r="L207" s="2" t="str">
        <f t="shared" si="67"/>
        <v/>
      </c>
      <c r="M207" s="2" t="str">
        <f t="shared" si="68"/>
        <v/>
      </c>
      <c r="N207" s="2" t="str">
        <f t="shared" si="69"/>
        <v/>
      </c>
      <c r="O207" s="2" t="str">
        <f>IF(Paramétrage!EJ526&lt;&gt;0,Paramétrage!EL526,"")</f>
        <v/>
      </c>
      <c r="P207" s="258" t="e">
        <f>IF(Paramétrage!#REF!&lt;&gt;0,I207,0)</f>
        <v>#REF!</v>
      </c>
      <c r="Q207" s="2"/>
    </row>
    <row r="208" spans="1:17" x14ac:dyDescent="0.35">
      <c r="A208" s="470" t="str">
        <f t="shared" si="60"/>
        <v/>
      </c>
      <c r="B208" s="470" t="str">
        <f t="shared" si="61"/>
        <v/>
      </c>
      <c r="C208" s="470" t="str">
        <f t="shared" si="62"/>
        <v/>
      </c>
      <c r="D208" s="470" t="str">
        <f t="shared" si="63"/>
        <v/>
      </c>
      <c r="E208" s="470" t="str">
        <f t="shared" si="64"/>
        <v/>
      </c>
      <c r="F208" s="470" t="str">
        <f t="shared" si="65"/>
        <v/>
      </c>
      <c r="G208" s="199" t="str">
        <f>IF(Paramétrage!EJ527&lt;&gt;0,Paramétrage!EH527,"")</f>
        <v/>
      </c>
      <c r="H208" s="2" t="str">
        <f>IF(Paramétrage!EJ527&lt;&gt;0,Paramétrage!EI527,"")</f>
        <v/>
      </c>
      <c r="I208" s="2" t="str">
        <f t="shared" si="66"/>
        <v/>
      </c>
      <c r="J208" s="2" t="str">
        <f>IF(Paramétrage!EJ527&lt;&gt;0,Paramétrage!EJ527,"")</f>
        <v/>
      </c>
      <c r="K208" s="2" t="str">
        <f>IF(Paramétrage!EK527&lt;&gt;0,Paramétrage!EK527,"")</f>
        <v/>
      </c>
      <c r="L208" s="2" t="str">
        <f t="shared" si="67"/>
        <v/>
      </c>
      <c r="M208" s="2" t="str">
        <f t="shared" si="68"/>
        <v/>
      </c>
      <c r="N208" s="2" t="str">
        <f t="shared" si="69"/>
        <v/>
      </c>
      <c r="O208" s="2" t="str">
        <f>IF(Paramétrage!EJ527&lt;&gt;0,Paramétrage!EL527,"")</f>
        <v/>
      </c>
      <c r="P208" s="258" t="e">
        <f>IF(Paramétrage!#REF!&lt;&gt;0,I208,0)</f>
        <v>#REF!</v>
      </c>
      <c r="Q208" s="2"/>
    </row>
    <row r="209" spans="1:17" x14ac:dyDescent="0.35">
      <c r="A209" s="470" t="str">
        <f t="shared" si="60"/>
        <v/>
      </c>
      <c r="B209" s="470" t="str">
        <f t="shared" si="61"/>
        <v/>
      </c>
      <c r="C209" s="470" t="str">
        <f t="shared" si="62"/>
        <v/>
      </c>
      <c r="D209" s="470" t="str">
        <f t="shared" si="63"/>
        <v/>
      </c>
      <c r="E209" s="470" t="str">
        <f t="shared" si="64"/>
        <v/>
      </c>
      <c r="F209" s="470" t="str">
        <f t="shared" si="65"/>
        <v/>
      </c>
      <c r="G209" s="199" t="str">
        <f>IF(Paramétrage!EJ528&lt;&gt;0,Paramétrage!EH528,"")</f>
        <v/>
      </c>
      <c r="H209" s="2" t="str">
        <f>IF(Paramétrage!EJ528&lt;&gt;0,Paramétrage!EI528,"")</f>
        <v/>
      </c>
      <c r="I209" s="2" t="str">
        <f t="shared" si="66"/>
        <v/>
      </c>
      <c r="J209" s="2" t="str">
        <f>IF(Paramétrage!EJ528&lt;&gt;0,Paramétrage!EJ528,"")</f>
        <v/>
      </c>
      <c r="K209" s="2" t="str">
        <f>IF(Paramétrage!EK528&lt;&gt;0,Paramétrage!EK528,"")</f>
        <v/>
      </c>
      <c r="L209" s="2" t="str">
        <f t="shared" si="67"/>
        <v/>
      </c>
      <c r="M209" s="2" t="str">
        <f t="shared" si="68"/>
        <v/>
      </c>
      <c r="N209" s="2" t="str">
        <f t="shared" si="69"/>
        <v/>
      </c>
      <c r="O209" s="2" t="str">
        <f>IF(Paramétrage!EJ528&lt;&gt;0,Paramétrage!EL528,"")</f>
        <v/>
      </c>
      <c r="P209" s="258" t="e">
        <f>IF(Paramétrage!#REF!&lt;&gt;0,I209,0)</f>
        <v>#REF!</v>
      </c>
      <c r="Q209" s="2"/>
    </row>
    <row r="210" spans="1:17" x14ac:dyDescent="0.35">
      <c r="A210" s="470" t="str">
        <f t="shared" si="60"/>
        <v/>
      </c>
      <c r="B210" s="470" t="str">
        <f t="shared" si="61"/>
        <v/>
      </c>
      <c r="C210" s="470" t="str">
        <f t="shared" si="62"/>
        <v/>
      </c>
      <c r="D210" s="470" t="str">
        <f t="shared" si="63"/>
        <v/>
      </c>
      <c r="E210" s="470" t="str">
        <f t="shared" si="64"/>
        <v/>
      </c>
      <c r="F210" s="470" t="str">
        <f t="shared" si="65"/>
        <v/>
      </c>
      <c r="G210" s="199" t="str">
        <f>IF(Paramétrage!EJ529&lt;&gt;0,Paramétrage!EH529,"")</f>
        <v/>
      </c>
      <c r="H210" s="2" t="str">
        <f>IF(Paramétrage!EJ529&lt;&gt;0,Paramétrage!EI529,"")</f>
        <v/>
      </c>
      <c r="I210" s="2" t="str">
        <f t="shared" si="66"/>
        <v/>
      </c>
      <c r="J210" s="2" t="str">
        <f>IF(Paramétrage!EJ529&lt;&gt;0,Paramétrage!EJ529,"")</f>
        <v/>
      </c>
      <c r="K210" s="2" t="str">
        <f>IF(Paramétrage!EK529&lt;&gt;0,Paramétrage!EK529,"")</f>
        <v/>
      </c>
      <c r="L210" s="2" t="str">
        <f t="shared" si="67"/>
        <v/>
      </c>
      <c r="M210" s="2" t="str">
        <f t="shared" si="68"/>
        <v/>
      </c>
      <c r="N210" s="2" t="str">
        <f t="shared" si="69"/>
        <v/>
      </c>
      <c r="O210" s="2" t="str">
        <f>IF(Paramétrage!EJ529&lt;&gt;0,Paramétrage!EL529,"")</f>
        <v/>
      </c>
      <c r="P210" s="258" t="e">
        <f>IF(Paramétrage!#REF!&lt;&gt;0,I210,0)</f>
        <v>#REF!</v>
      </c>
      <c r="Q210" s="2"/>
    </row>
    <row r="211" spans="1:17" x14ac:dyDescent="0.35">
      <c r="A211" s="1" t="e">
        <f t="shared" ref="A211:A247" si="70">IF(J211&lt;&gt;"",I211,"")</f>
        <v>#REF!</v>
      </c>
      <c r="B211" s="1" t="e">
        <f t="shared" ref="B211:B247" si="71">IF(J211&lt;&gt;"",1,"")</f>
        <v>#REF!</v>
      </c>
      <c r="C211" s="1" t="e">
        <f t="shared" ref="C211:C247" si="72">IF(J211&lt;&gt;"",L211,"")</f>
        <v>#REF!</v>
      </c>
      <c r="D211" s="1" t="e">
        <f t="shared" ref="D211:D247" si="73">IF(J211&lt;&gt;"",L211,"")</f>
        <v>#REF!</v>
      </c>
      <c r="E211" s="1" t="e">
        <f t="shared" ref="E211:E247" si="74">IF(J211&lt;&gt;"",M211,"")</f>
        <v>#REF!</v>
      </c>
      <c r="F211" s="1" t="e">
        <f t="shared" ref="F211:F247" si="75">IF(J211&lt;&gt;"",N211,"")</f>
        <v>#REF!</v>
      </c>
      <c r="G211" s="199" t="e">
        <f>IF(Paramétrage!#REF!&lt;&gt;0,Paramétrage!#REF!,"")</f>
        <v>#REF!</v>
      </c>
      <c r="H211" s="2" t="e">
        <f>IF(Paramétrage!#REF!&lt;&gt;0,Paramétrage!#REF!,"")</f>
        <v>#REF!</v>
      </c>
      <c r="I211" s="2" t="e">
        <f t="shared" ref="I211:I252" si="76">IF(J211&lt;&gt;"",DATEDIF($Q$53,G211,"d")*1440+H211*60,"")</f>
        <v>#REF!</v>
      </c>
      <c r="J211" s="2" t="e">
        <f>IF(Paramétrage!#REF!&lt;&gt;0,Paramétrage!#REF!,"")</f>
        <v>#REF!</v>
      </c>
      <c r="K211" s="2" t="e">
        <f>IF(Paramétrage!#REF!&lt;&gt;0,Paramétrage!#REF!,"")</f>
        <v>#REF!</v>
      </c>
      <c r="L211" s="2" t="e">
        <f t="shared" ref="L211:L247" si="77">IF(J211&lt;&gt;"",ROUNDUP(J211/K211,0),"")</f>
        <v>#REF!</v>
      </c>
      <c r="M211" s="2" t="e">
        <f t="shared" ref="M211:M247" si="78">IF(J211&lt;&gt;"",J211/L211,"")</f>
        <v>#REF!</v>
      </c>
      <c r="N211" s="2" t="e">
        <f t="shared" ref="N211:N247" si="79">IF(J211&lt;&gt;"",M211/O211,"")</f>
        <v>#REF!</v>
      </c>
      <c r="O211" s="2" t="e">
        <f>IF(Paramétrage!#REF!&lt;&gt;0,Paramétrage!#REF!,"")</f>
        <v>#REF!</v>
      </c>
      <c r="P211" s="258" t="e">
        <f>IF(Paramétrage!#REF!&lt;&gt;0,I211,0)</f>
        <v>#REF!</v>
      </c>
      <c r="Q211" s="2"/>
    </row>
    <row r="212" spans="1:17" x14ac:dyDescent="0.35">
      <c r="A212" s="1" t="e">
        <f t="shared" si="70"/>
        <v>#REF!</v>
      </c>
      <c r="B212" s="1" t="e">
        <f t="shared" si="71"/>
        <v>#REF!</v>
      </c>
      <c r="C212" s="1" t="e">
        <f t="shared" si="72"/>
        <v>#REF!</v>
      </c>
      <c r="D212" s="1" t="e">
        <f t="shared" si="73"/>
        <v>#REF!</v>
      </c>
      <c r="E212" s="1" t="e">
        <f t="shared" si="74"/>
        <v>#REF!</v>
      </c>
      <c r="F212" s="1" t="e">
        <f t="shared" si="75"/>
        <v>#REF!</v>
      </c>
      <c r="G212" s="199" t="e">
        <f>IF(Paramétrage!#REF!&lt;&gt;0,Paramétrage!#REF!,"")</f>
        <v>#REF!</v>
      </c>
      <c r="H212" s="2" t="e">
        <f>IF(Paramétrage!#REF!&lt;&gt;0,Paramétrage!#REF!,"")</f>
        <v>#REF!</v>
      </c>
      <c r="I212" s="2" t="e">
        <f t="shared" si="76"/>
        <v>#REF!</v>
      </c>
      <c r="J212" s="2" t="e">
        <f>IF(Paramétrage!#REF!&lt;&gt;0,Paramétrage!#REF!,"")</f>
        <v>#REF!</v>
      </c>
      <c r="K212" s="2" t="e">
        <f>IF(Paramétrage!#REF!&lt;&gt;0,Paramétrage!#REF!,"")</f>
        <v>#REF!</v>
      </c>
      <c r="L212" s="2" t="e">
        <f t="shared" si="77"/>
        <v>#REF!</v>
      </c>
      <c r="M212" s="2" t="e">
        <f t="shared" si="78"/>
        <v>#REF!</v>
      </c>
      <c r="N212" s="2" t="e">
        <f t="shared" si="79"/>
        <v>#REF!</v>
      </c>
      <c r="O212" s="2" t="e">
        <f>IF(Paramétrage!#REF!&lt;&gt;0,Paramétrage!#REF!,"")</f>
        <v>#REF!</v>
      </c>
      <c r="P212" s="258" t="e">
        <f>IF(Paramétrage!#REF!&lt;&gt;0,I212,0)</f>
        <v>#REF!</v>
      </c>
      <c r="Q212" s="2"/>
    </row>
    <row r="213" spans="1:17" x14ac:dyDescent="0.35">
      <c r="A213" s="1" t="e">
        <f t="shared" si="70"/>
        <v>#REF!</v>
      </c>
      <c r="B213" s="1" t="e">
        <f t="shared" si="71"/>
        <v>#REF!</v>
      </c>
      <c r="C213" s="1" t="e">
        <f t="shared" si="72"/>
        <v>#REF!</v>
      </c>
      <c r="D213" s="1" t="e">
        <f t="shared" si="73"/>
        <v>#REF!</v>
      </c>
      <c r="E213" s="1" t="e">
        <f t="shared" si="74"/>
        <v>#REF!</v>
      </c>
      <c r="F213" s="1" t="e">
        <f t="shared" si="75"/>
        <v>#REF!</v>
      </c>
      <c r="G213" s="199" t="e">
        <f>IF(Paramétrage!#REF!&lt;&gt;0,Paramétrage!#REF!,"")</f>
        <v>#REF!</v>
      </c>
      <c r="H213" s="2" t="e">
        <f>IF(Paramétrage!#REF!&lt;&gt;0,Paramétrage!#REF!,"")</f>
        <v>#REF!</v>
      </c>
      <c r="I213" s="2" t="e">
        <f t="shared" si="76"/>
        <v>#REF!</v>
      </c>
      <c r="J213" s="2" t="e">
        <f>IF(Paramétrage!#REF!&lt;&gt;0,Paramétrage!#REF!,"")</f>
        <v>#REF!</v>
      </c>
      <c r="K213" s="2" t="e">
        <f>IF(Paramétrage!#REF!&lt;&gt;0,Paramétrage!#REF!,"")</f>
        <v>#REF!</v>
      </c>
      <c r="L213" s="2" t="e">
        <f t="shared" si="77"/>
        <v>#REF!</v>
      </c>
      <c r="M213" s="2" t="e">
        <f t="shared" si="78"/>
        <v>#REF!</v>
      </c>
      <c r="N213" s="2" t="e">
        <f t="shared" si="79"/>
        <v>#REF!</v>
      </c>
      <c r="O213" s="2" t="e">
        <f>IF(Paramétrage!#REF!&lt;&gt;0,Paramétrage!#REF!,"")</f>
        <v>#REF!</v>
      </c>
      <c r="P213" s="258" t="e">
        <f>IF(Paramétrage!#REF!&lt;&gt;0,I213,0)</f>
        <v>#REF!</v>
      </c>
      <c r="Q213" s="2"/>
    </row>
    <row r="214" spans="1:17" x14ac:dyDescent="0.35">
      <c r="A214" s="1" t="e">
        <f t="shared" si="70"/>
        <v>#REF!</v>
      </c>
      <c r="B214" s="1" t="e">
        <f t="shared" si="71"/>
        <v>#REF!</v>
      </c>
      <c r="C214" s="1" t="e">
        <f t="shared" si="72"/>
        <v>#REF!</v>
      </c>
      <c r="D214" s="1" t="e">
        <f t="shared" si="73"/>
        <v>#REF!</v>
      </c>
      <c r="E214" s="1" t="e">
        <f t="shared" si="74"/>
        <v>#REF!</v>
      </c>
      <c r="F214" s="1" t="e">
        <f t="shared" si="75"/>
        <v>#REF!</v>
      </c>
      <c r="G214" s="199" t="e">
        <f>IF(Paramétrage!#REF!&lt;&gt;0,Paramétrage!#REF!,"")</f>
        <v>#REF!</v>
      </c>
      <c r="H214" s="2" t="e">
        <f>IF(Paramétrage!#REF!&lt;&gt;0,Paramétrage!#REF!,"")</f>
        <v>#REF!</v>
      </c>
      <c r="I214" s="2" t="e">
        <f t="shared" si="76"/>
        <v>#REF!</v>
      </c>
      <c r="J214" s="2" t="e">
        <f>IF(Paramétrage!#REF!&lt;&gt;0,Paramétrage!#REF!,"")</f>
        <v>#REF!</v>
      </c>
      <c r="K214" s="2" t="e">
        <f>IF(Paramétrage!#REF!&lt;&gt;0,Paramétrage!#REF!,"")</f>
        <v>#REF!</v>
      </c>
      <c r="L214" s="2" t="e">
        <f t="shared" si="77"/>
        <v>#REF!</v>
      </c>
      <c r="M214" s="2" t="e">
        <f t="shared" si="78"/>
        <v>#REF!</v>
      </c>
      <c r="N214" s="2" t="e">
        <f t="shared" si="79"/>
        <v>#REF!</v>
      </c>
      <c r="O214" s="2" t="e">
        <f>IF(Paramétrage!#REF!&lt;&gt;0,Paramétrage!#REF!,"")</f>
        <v>#REF!</v>
      </c>
      <c r="P214" s="258" t="e">
        <f>IF(Paramétrage!#REF!&lt;&gt;0,I214,0)</f>
        <v>#REF!</v>
      </c>
      <c r="Q214" s="2"/>
    </row>
    <row r="215" spans="1:17" x14ac:dyDescent="0.35">
      <c r="A215" s="1" t="e">
        <f t="shared" si="70"/>
        <v>#REF!</v>
      </c>
      <c r="B215" s="1" t="e">
        <f t="shared" si="71"/>
        <v>#REF!</v>
      </c>
      <c r="C215" s="1" t="e">
        <f t="shared" si="72"/>
        <v>#REF!</v>
      </c>
      <c r="D215" s="1" t="e">
        <f t="shared" si="73"/>
        <v>#REF!</v>
      </c>
      <c r="E215" s="1" t="e">
        <f t="shared" si="74"/>
        <v>#REF!</v>
      </c>
      <c r="F215" s="1" t="e">
        <f t="shared" si="75"/>
        <v>#REF!</v>
      </c>
      <c r="G215" s="199" t="e">
        <f>IF(Paramétrage!#REF!&lt;&gt;0,Paramétrage!#REF!,"")</f>
        <v>#REF!</v>
      </c>
      <c r="H215" s="2" t="e">
        <f>IF(Paramétrage!#REF!&lt;&gt;0,Paramétrage!#REF!,"")</f>
        <v>#REF!</v>
      </c>
      <c r="I215" s="2" t="e">
        <f t="shared" si="76"/>
        <v>#REF!</v>
      </c>
      <c r="J215" s="2" t="e">
        <f>IF(Paramétrage!#REF!&lt;&gt;0,Paramétrage!#REF!,"")</f>
        <v>#REF!</v>
      </c>
      <c r="K215" s="2" t="e">
        <f>IF(Paramétrage!#REF!&lt;&gt;0,Paramétrage!#REF!,"")</f>
        <v>#REF!</v>
      </c>
      <c r="L215" s="2" t="e">
        <f t="shared" si="77"/>
        <v>#REF!</v>
      </c>
      <c r="M215" s="2" t="e">
        <f t="shared" si="78"/>
        <v>#REF!</v>
      </c>
      <c r="N215" s="2" t="e">
        <f t="shared" si="79"/>
        <v>#REF!</v>
      </c>
      <c r="O215" s="2" t="e">
        <f>IF(Paramétrage!#REF!&lt;&gt;0,Paramétrage!#REF!,"")</f>
        <v>#REF!</v>
      </c>
      <c r="P215" s="258" t="e">
        <f>IF(Paramétrage!#REF!&lt;&gt;0,I215,0)</f>
        <v>#REF!</v>
      </c>
      <c r="Q215" s="2"/>
    </row>
    <row r="216" spans="1:17" x14ac:dyDescent="0.35">
      <c r="A216" s="1" t="e">
        <f t="shared" si="70"/>
        <v>#REF!</v>
      </c>
      <c r="B216" s="1" t="e">
        <f t="shared" si="71"/>
        <v>#REF!</v>
      </c>
      <c r="C216" s="1" t="e">
        <f t="shared" si="72"/>
        <v>#REF!</v>
      </c>
      <c r="D216" s="1" t="e">
        <f t="shared" si="73"/>
        <v>#REF!</v>
      </c>
      <c r="E216" s="1" t="e">
        <f t="shared" si="74"/>
        <v>#REF!</v>
      </c>
      <c r="F216" s="1" t="e">
        <f t="shared" si="75"/>
        <v>#REF!</v>
      </c>
      <c r="G216" s="199" t="e">
        <f>IF(Paramétrage!#REF!&lt;&gt;0,Paramétrage!#REF!,"")</f>
        <v>#REF!</v>
      </c>
      <c r="H216" s="2" t="e">
        <f>IF(Paramétrage!#REF!&lt;&gt;0,Paramétrage!#REF!,"")</f>
        <v>#REF!</v>
      </c>
      <c r="I216" s="2" t="e">
        <f t="shared" si="76"/>
        <v>#REF!</v>
      </c>
      <c r="J216" s="2" t="e">
        <f>IF(Paramétrage!#REF!&lt;&gt;0,Paramétrage!#REF!,"")</f>
        <v>#REF!</v>
      </c>
      <c r="K216" s="2" t="e">
        <f>IF(Paramétrage!#REF!&lt;&gt;0,Paramétrage!#REF!,"")</f>
        <v>#REF!</v>
      </c>
      <c r="L216" s="2" t="e">
        <f t="shared" si="77"/>
        <v>#REF!</v>
      </c>
      <c r="M216" s="2" t="e">
        <f t="shared" si="78"/>
        <v>#REF!</v>
      </c>
      <c r="N216" s="2" t="e">
        <f t="shared" si="79"/>
        <v>#REF!</v>
      </c>
      <c r="O216" s="2" t="e">
        <f>IF(Paramétrage!#REF!&lt;&gt;0,Paramétrage!#REF!,"")</f>
        <v>#REF!</v>
      </c>
      <c r="P216" s="258" t="e">
        <f>IF(Paramétrage!#REF!&lt;&gt;0,I216,0)</f>
        <v>#REF!</v>
      </c>
      <c r="Q216" s="2"/>
    </row>
    <row r="217" spans="1:17" x14ac:dyDescent="0.35">
      <c r="A217" s="1" t="e">
        <f t="shared" si="70"/>
        <v>#REF!</v>
      </c>
      <c r="B217" s="1" t="e">
        <f t="shared" si="71"/>
        <v>#REF!</v>
      </c>
      <c r="C217" s="1" t="e">
        <f t="shared" si="72"/>
        <v>#REF!</v>
      </c>
      <c r="D217" s="1" t="e">
        <f t="shared" si="73"/>
        <v>#REF!</v>
      </c>
      <c r="E217" s="1" t="e">
        <f t="shared" si="74"/>
        <v>#REF!</v>
      </c>
      <c r="F217" s="1" t="e">
        <f t="shared" si="75"/>
        <v>#REF!</v>
      </c>
      <c r="G217" s="199" t="e">
        <f>IF(Paramétrage!#REF!&lt;&gt;0,Paramétrage!#REF!,"")</f>
        <v>#REF!</v>
      </c>
      <c r="H217" s="2" t="e">
        <f>IF(Paramétrage!#REF!&lt;&gt;0,Paramétrage!#REF!,"")</f>
        <v>#REF!</v>
      </c>
      <c r="I217" s="2" t="e">
        <f t="shared" si="76"/>
        <v>#REF!</v>
      </c>
      <c r="J217" s="2" t="e">
        <f>IF(Paramétrage!#REF!&lt;&gt;0,Paramétrage!#REF!,"")</f>
        <v>#REF!</v>
      </c>
      <c r="K217" s="2" t="e">
        <f>IF(Paramétrage!#REF!&lt;&gt;0,Paramétrage!#REF!,"")</f>
        <v>#REF!</v>
      </c>
      <c r="L217" s="2" t="e">
        <f t="shared" si="77"/>
        <v>#REF!</v>
      </c>
      <c r="M217" s="2" t="e">
        <f t="shared" si="78"/>
        <v>#REF!</v>
      </c>
      <c r="N217" s="2" t="e">
        <f t="shared" si="79"/>
        <v>#REF!</v>
      </c>
      <c r="O217" s="2" t="e">
        <f>IF(Paramétrage!#REF!&lt;&gt;0,Paramétrage!#REF!,"")</f>
        <v>#REF!</v>
      </c>
      <c r="P217" s="258" t="e">
        <f>IF(Paramétrage!#REF!&lt;&gt;0,I217,0)</f>
        <v>#REF!</v>
      </c>
      <c r="Q217" s="2"/>
    </row>
    <row r="218" spans="1:17" x14ac:dyDescent="0.35">
      <c r="A218" s="1" t="e">
        <f t="shared" si="70"/>
        <v>#REF!</v>
      </c>
      <c r="B218" s="1" t="e">
        <f t="shared" si="71"/>
        <v>#REF!</v>
      </c>
      <c r="C218" s="1" t="e">
        <f t="shared" si="72"/>
        <v>#REF!</v>
      </c>
      <c r="D218" s="1" t="e">
        <f t="shared" si="73"/>
        <v>#REF!</v>
      </c>
      <c r="E218" s="1" t="e">
        <f t="shared" si="74"/>
        <v>#REF!</v>
      </c>
      <c r="F218" s="1" t="e">
        <f t="shared" si="75"/>
        <v>#REF!</v>
      </c>
      <c r="G218" s="199" t="e">
        <f>IF(Paramétrage!#REF!&lt;&gt;0,Paramétrage!#REF!,"")</f>
        <v>#REF!</v>
      </c>
      <c r="H218" s="2" t="e">
        <f>IF(Paramétrage!#REF!&lt;&gt;0,Paramétrage!#REF!,"")</f>
        <v>#REF!</v>
      </c>
      <c r="I218" s="2" t="e">
        <f t="shared" si="76"/>
        <v>#REF!</v>
      </c>
      <c r="J218" s="2" t="e">
        <f>IF(Paramétrage!#REF!&lt;&gt;0,Paramétrage!#REF!,"")</f>
        <v>#REF!</v>
      </c>
      <c r="K218" s="2" t="e">
        <f>IF(Paramétrage!#REF!&lt;&gt;0,Paramétrage!#REF!,"")</f>
        <v>#REF!</v>
      </c>
      <c r="L218" s="2" t="e">
        <f t="shared" si="77"/>
        <v>#REF!</v>
      </c>
      <c r="M218" s="2" t="e">
        <f t="shared" si="78"/>
        <v>#REF!</v>
      </c>
      <c r="N218" s="2" t="e">
        <f t="shared" si="79"/>
        <v>#REF!</v>
      </c>
      <c r="O218" s="2" t="e">
        <f>IF(Paramétrage!#REF!&lt;&gt;0,Paramétrage!#REF!,"")</f>
        <v>#REF!</v>
      </c>
      <c r="P218" s="258" t="e">
        <f>IF(Paramétrage!#REF!&lt;&gt;0,I218,0)</f>
        <v>#REF!</v>
      </c>
      <c r="Q218" s="2"/>
    </row>
    <row r="219" spans="1:17" x14ac:dyDescent="0.35">
      <c r="A219" s="1" t="e">
        <f t="shared" si="70"/>
        <v>#REF!</v>
      </c>
      <c r="B219" s="1" t="e">
        <f t="shared" si="71"/>
        <v>#REF!</v>
      </c>
      <c r="C219" s="1" t="e">
        <f t="shared" si="72"/>
        <v>#REF!</v>
      </c>
      <c r="D219" s="1" t="e">
        <f t="shared" si="73"/>
        <v>#REF!</v>
      </c>
      <c r="E219" s="1" t="e">
        <f t="shared" si="74"/>
        <v>#REF!</v>
      </c>
      <c r="F219" s="1" t="e">
        <f t="shared" si="75"/>
        <v>#REF!</v>
      </c>
      <c r="G219" s="199" t="e">
        <f>IF(Paramétrage!#REF!&lt;&gt;0,Paramétrage!#REF!,"")</f>
        <v>#REF!</v>
      </c>
      <c r="H219" s="2" t="e">
        <f>IF(Paramétrage!#REF!&lt;&gt;0,Paramétrage!#REF!,"")</f>
        <v>#REF!</v>
      </c>
      <c r="I219" s="2" t="e">
        <f t="shared" si="76"/>
        <v>#REF!</v>
      </c>
      <c r="J219" s="2" t="e">
        <f>IF(Paramétrage!#REF!&lt;&gt;0,Paramétrage!#REF!,"")</f>
        <v>#REF!</v>
      </c>
      <c r="K219" s="2" t="e">
        <f>IF(Paramétrage!#REF!&lt;&gt;0,Paramétrage!#REF!,"")</f>
        <v>#REF!</v>
      </c>
      <c r="L219" s="2" t="e">
        <f t="shared" si="77"/>
        <v>#REF!</v>
      </c>
      <c r="M219" s="2" t="e">
        <f t="shared" si="78"/>
        <v>#REF!</v>
      </c>
      <c r="N219" s="2" t="e">
        <f t="shared" si="79"/>
        <v>#REF!</v>
      </c>
      <c r="O219" s="2" t="e">
        <f>IF(Paramétrage!#REF!&lt;&gt;0,Paramétrage!#REF!,"")</f>
        <v>#REF!</v>
      </c>
      <c r="P219" s="258" t="e">
        <f>IF(Paramétrage!#REF!&lt;&gt;0,I219,0)</f>
        <v>#REF!</v>
      </c>
      <c r="Q219" s="2"/>
    </row>
    <row r="220" spans="1:17" x14ac:dyDescent="0.35">
      <c r="A220" s="1" t="e">
        <f t="shared" si="70"/>
        <v>#REF!</v>
      </c>
      <c r="B220" s="1" t="e">
        <f t="shared" si="71"/>
        <v>#REF!</v>
      </c>
      <c r="C220" s="1" t="e">
        <f t="shared" si="72"/>
        <v>#REF!</v>
      </c>
      <c r="D220" s="1" t="e">
        <f t="shared" si="73"/>
        <v>#REF!</v>
      </c>
      <c r="E220" s="1" t="e">
        <f t="shared" si="74"/>
        <v>#REF!</v>
      </c>
      <c r="F220" s="1" t="e">
        <f t="shared" si="75"/>
        <v>#REF!</v>
      </c>
      <c r="G220" s="199" t="e">
        <f>IF(Paramétrage!#REF!&lt;&gt;0,Paramétrage!#REF!,"")</f>
        <v>#REF!</v>
      </c>
      <c r="H220" s="2" t="e">
        <f>IF(Paramétrage!#REF!&lt;&gt;0,Paramétrage!#REF!,"")</f>
        <v>#REF!</v>
      </c>
      <c r="I220" s="2" t="e">
        <f t="shared" si="76"/>
        <v>#REF!</v>
      </c>
      <c r="J220" s="2" t="e">
        <f>IF(Paramétrage!#REF!&lt;&gt;0,Paramétrage!#REF!,"")</f>
        <v>#REF!</v>
      </c>
      <c r="K220" s="2" t="e">
        <f>IF(Paramétrage!#REF!&lt;&gt;0,Paramétrage!#REF!,"")</f>
        <v>#REF!</v>
      </c>
      <c r="L220" s="2" t="e">
        <f t="shared" si="77"/>
        <v>#REF!</v>
      </c>
      <c r="M220" s="2" t="e">
        <f t="shared" si="78"/>
        <v>#REF!</v>
      </c>
      <c r="N220" s="2" t="e">
        <f t="shared" si="79"/>
        <v>#REF!</v>
      </c>
      <c r="O220" s="2" t="e">
        <f>IF(Paramétrage!#REF!&lt;&gt;0,Paramétrage!#REF!,"")</f>
        <v>#REF!</v>
      </c>
      <c r="P220" s="258" t="e">
        <f>IF(Paramétrage!#REF!&lt;&gt;0,I220,0)</f>
        <v>#REF!</v>
      </c>
      <c r="Q220" s="2"/>
    </row>
    <row r="221" spans="1:17" x14ac:dyDescent="0.35">
      <c r="A221" s="1" t="e">
        <f t="shared" si="70"/>
        <v>#REF!</v>
      </c>
      <c r="B221" s="1" t="e">
        <f t="shared" si="71"/>
        <v>#REF!</v>
      </c>
      <c r="C221" s="1" t="e">
        <f t="shared" si="72"/>
        <v>#REF!</v>
      </c>
      <c r="D221" s="1" t="e">
        <f t="shared" si="73"/>
        <v>#REF!</v>
      </c>
      <c r="E221" s="1" t="e">
        <f t="shared" si="74"/>
        <v>#REF!</v>
      </c>
      <c r="F221" s="1" t="e">
        <f t="shared" si="75"/>
        <v>#REF!</v>
      </c>
      <c r="G221" s="199" t="e">
        <f>IF(Paramétrage!#REF!&lt;&gt;0,Paramétrage!#REF!,"")</f>
        <v>#REF!</v>
      </c>
      <c r="H221" s="2" t="e">
        <f>IF(Paramétrage!#REF!&lt;&gt;0,Paramétrage!#REF!,"")</f>
        <v>#REF!</v>
      </c>
      <c r="I221" s="2" t="e">
        <f t="shared" si="76"/>
        <v>#REF!</v>
      </c>
      <c r="J221" s="2" t="e">
        <f>IF(Paramétrage!#REF!&lt;&gt;0,Paramétrage!#REF!,"")</f>
        <v>#REF!</v>
      </c>
      <c r="K221" s="2" t="e">
        <f>IF(Paramétrage!#REF!&lt;&gt;0,Paramétrage!#REF!,"")</f>
        <v>#REF!</v>
      </c>
      <c r="L221" s="2" t="e">
        <f t="shared" si="77"/>
        <v>#REF!</v>
      </c>
      <c r="M221" s="2" t="e">
        <f t="shared" si="78"/>
        <v>#REF!</v>
      </c>
      <c r="N221" s="2" t="e">
        <f t="shared" si="79"/>
        <v>#REF!</v>
      </c>
      <c r="O221" s="2" t="e">
        <f>IF(Paramétrage!#REF!&lt;&gt;0,Paramétrage!#REF!,"")</f>
        <v>#REF!</v>
      </c>
      <c r="P221" s="258" t="e">
        <f>IF(Paramétrage!#REF!&lt;&gt;0,I221,0)</f>
        <v>#REF!</v>
      </c>
      <c r="Q221" s="2"/>
    </row>
    <row r="222" spans="1:17" x14ac:dyDescent="0.35">
      <c r="A222" s="1" t="e">
        <f t="shared" si="70"/>
        <v>#REF!</v>
      </c>
      <c r="B222" s="1" t="e">
        <f t="shared" si="71"/>
        <v>#REF!</v>
      </c>
      <c r="C222" s="1" t="e">
        <f t="shared" si="72"/>
        <v>#REF!</v>
      </c>
      <c r="D222" s="1" t="e">
        <f t="shared" si="73"/>
        <v>#REF!</v>
      </c>
      <c r="E222" s="1" t="e">
        <f t="shared" si="74"/>
        <v>#REF!</v>
      </c>
      <c r="F222" s="1" t="e">
        <f t="shared" si="75"/>
        <v>#REF!</v>
      </c>
      <c r="G222" s="199" t="e">
        <f>IF(Paramétrage!#REF!&lt;&gt;0,Paramétrage!#REF!,"")</f>
        <v>#REF!</v>
      </c>
      <c r="H222" s="2" t="e">
        <f>IF(Paramétrage!#REF!&lt;&gt;0,Paramétrage!#REF!,"")</f>
        <v>#REF!</v>
      </c>
      <c r="I222" s="2" t="e">
        <f t="shared" si="76"/>
        <v>#REF!</v>
      </c>
      <c r="J222" s="2" t="e">
        <f>IF(Paramétrage!#REF!&lt;&gt;0,Paramétrage!#REF!,"")</f>
        <v>#REF!</v>
      </c>
      <c r="K222" s="2" t="e">
        <f>IF(Paramétrage!#REF!&lt;&gt;0,Paramétrage!#REF!,"")</f>
        <v>#REF!</v>
      </c>
      <c r="L222" s="2" t="e">
        <f t="shared" si="77"/>
        <v>#REF!</v>
      </c>
      <c r="M222" s="2" t="e">
        <f t="shared" si="78"/>
        <v>#REF!</v>
      </c>
      <c r="N222" s="2" t="e">
        <f t="shared" si="79"/>
        <v>#REF!</v>
      </c>
      <c r="O222" s="2" t="e">
        <f>IF(Paramétrage!#REF!&lt;&gt;0,Paramétrage!#REF!,"")</f>
        <v>#REF!</v>
      </c>
      <c r="P222" s="258" t="e">
        <f>IF(Paramétrage!#REF!&lt;&gt;0,I222,0)</f>
        <v>#REF!</v>
      </c>
      <c r="Q222" s="2"/>
    </row>
    <row r="223" spans="1:17" x14ac:dyDescent="0.35">
      <c r="A223" s="1" t="e">
        <f t="shared" si="70"/>
        <v>#REF!</v>
      </c>
      <c r="B223" s="1" t="e">
        <f t="shared" si="71"/>
        <v>#REF!</v>
      </c>
      <c r="C223" s="1" t="e">
        <f t="shared" si="72"/>
        <v>#REF!</v>
      </c>
      <c r="D223" s="1" t="e">
        <f t="shared" si="73"/>
        <v>#REF!</v>
      </c>
      <c r="E223" s="1" t="e">
        <f t="shared" si="74"/>
        <v>#REF!</v>
      </c>
      <c r="F223" s="1" t="e">
        <f t="shared" si="75"/>
        <v>#REF!</v>
      </c>
      <c r="G223" s="199" t="e">
        <f>IF(Paramétrage!#REF!&lt;&gt;0,Paramétrage!#REF!,"")</f>
        <v>#REF!</v>
      </c>
      <c r="H223" s="2" t="e">
        <f>IF(Paramétrage!#REF!&lt;&gt;0,Paramétrage!#REF!,"")</f>
        <v>#REF!</v>
      </c>
      <c r="I223" s="2" t="e">
        <f t="shared" si="76"/>
        <v>#REF!</v>
      </c>
      <c r="J223" s="2" t="e">
        <f>IF(Paramétrage!#REF!&lt;&gt;0,Paramétrage!#REF!,"")</f>
        <v>#REF!</v>
      </c>
      <c r="K223" s="2" t="e">
        <f>IF(Paramétrage!#REF!&lt;&gt;0,Paramétrage!#REF!,"")</f>
        <v>#REF!</v>
      </c>
      <c r="L223" s="2" t="e">
        <f t="shared" si="77"/>
        <v>#REF!</v>
      </c>
      <c r="M223" s="2" t="e">
        <f t="shared" si="78"/>
        <v>#REF!</v>
      </c>
      <c r="N223" s="2" t="e">
        <f t="shared" si="79"/>
        <v>#REF!</v>
      </c>
      <c r="O223" s="2" t="e">
        <f>IF(Paramétrage!#REF!&lt;&gt;0,Paramétrage!#REF!,"")</f>
        <v>#REF!</v>
      </c>
      <c r="P223" s="258" t="e">
        <f>IF(Paramétrage!#REF!&lt;&gt;0,I223,0)</f>
        <v>#REF!</v>
      </c>
      <c r="Q223" s="2"/>
    </row>
    <row r="224" spans="1:17" x14ac:dyDescent="0.35">
      <c r="A224" s="1" t="e">
        <f t="shared" si="70"/>
        <v>#REF!</v>
      </c>
      <c r="B224" s="1" t="e">
        <f t="shared" si="71"/>
        <v>#REF!</v>
      </c>
      <c r="C224" s="1" t="e">
        <f t="shared" si="72"/>
        <v>#REF!</v>
      </c>
      <c r="D224" s="1" t="e">
        <f t="shared" si="73"/>
        <v>#REF!</v>
      </c>
      <c r="E224" s="1" t="e">
        <f t="shared" si="74"/>
        <v>#REF!</v>
      </c>
      <c r="F224" s="1" t="e">
        <f t="shared" si="75"/>
        <v>#REF!</v>
      </c>
      <c r="G224" s="199" t="e">
        <f>IF(Paramétrage!#REF!&lt;&gt;0,Paramétrage!#REF!,"")</f>
        <v>#REF!</v>
      </c>
      <c r="H224" s="2" t="e">
        <f>IF(Paramétrage!#REF!&lt;&gt;0,Paramétrage!#REF!,"")</f>
        <v>#REF!</v>
      </c>
      <c r="I224" s="2" t="e">
        <f t="shared" si="76"/>
        <v>#REF!</v>
      </c>
      <c r="J224" s="2" t="e">
        <f>IF(Paramétrage!#REF!&lt;&gt;0,Paramétrage!#REF!,"")</f>
        <v>#REF!</v>
      </c>
      <c r="K224" s="2" t="e">
        <f>IF(Paramétrage!#REF!&lt;&gt;0,Paramétrage!#REF!,"")</f>
        <v>#REF!</v>
      </c>
      <c r="L224" s="2" t="e">
        <f t="shared" si="77"/>
        <v>#REF!</v>
      </c>
      <c r="M224" s="2" t="e">
        <f t="shared" si="78"/>
        <v>#REF!</v>
      </c>
      <c r="N224" s="2" t="e">
        <f t="shared" si="79"/>
        <v>#REF!</v>
      </c>
      <c r="O224" s="2" t="e">
        <f>IF(Paramétrage!#REF!&lt;&gt;0,Paramétrage!#REF!,"")</f>
        <v>#REF!</v>
      </c>
      <c r="P224" s="258" t="e">
        <f>IF(Paramétrage!#REF!&lt;&gt;0,I224,0)</f>
        <v>#REF!</v>
      </c>
      <c r="Q224" s="2"/>
    </row>
    <row r="225" spans="1:17" x14ac:dyDescent="0.35">
      <c r="A225" s="1" t="e">
        <f t="shared" si="70"/>
        <v>#REF!</v>
      </c>
      <c r="B225" s="1" t="e">
        <f t="shared" si="71"/>
        <v>#REF!</v>
      </c>
      <c r="C225" s="1" t="e">
        <f t="shared" si="72"/>
        <v>#REF!</v>
      </c>
      <c r="D225" s="1" t="e">
        <f t="shared" si="73"/>
        <v>#REF!</v>
      </c>
      <c r="E225" s="1" t="e">
        <f t="shared" si="74"/>
        <v>#REF!</v>
      </c>
      <c r="F225" s="1" t="e">
        <f t="shared" si="75"/>
        <v>#REF!</v>
      </c>
      <c r="G225" s="199" t="e">
        <f>IF(Paramétrage!#REF!&lt;&gt;0,Paramétrage!#REF!,"")</f>
        <v>#REF!</v>
      </c>
      <c r="H225" s="2" t="e">
        <f>IF(Paramétrage!#REF!&lt;&gt;0,Paramétrage!#REF!,"")</f>
        <v>#REF!</v>
      </c>
      <c r="I225" s="2" t="e">
        <f t="shared" si="76"/>
        <v>#REF!</v>
      </c>
      <c r="J225" s="2" t="e">
        <f>IF(Paramétrage!#REF!&lt;&gt;0,Paramétrage!#REF!,"")</f>
        <v>#REF!</v>
      </c>
      <c r="K225" s="2" t="e">
        <f>IF(Paramétrage!#REF!&lt;&gt;0,Paramétrage!#REF!,"")</f>
        <v>#REF!</v>
      </c>
      <c r="L225" s="2" t="e">
        <f t="shared" si="77"/>
        <v>#REF!</v>
      </c>
      <c r="M225" s="2" t="e">
        <f t="shared" si="78"/>
        <v>#REF!</v>
      </c>
      <c r="N225" s="2" t="e">
        <f t="shared" si="79"/>
        <v>#REF!</v>
      </c>
      <c r="O225" s="2" t="e">
        <f>IF(Paramétrage!#REF!&lt;&gt;0,Paramétrage!#REF!,"")</f>
        <v>#REF!</v>
      </c>
      <c r="P225" s="258" t="e">
        <f>IF(Paramétrage!#REF!&lt;&gt;0,I225,0)</f>
        <v>#REF!</v>
      </c>
      <c r="Q225" s="2"/>
    </row>
    <row r="226" spans="1:17" x14ac:dyDescent="0.35">
      <c r="A226" s="1" t="e">
        <f t="shared" si="70"/>
        <v>#REF!</v>
      </c>
      <c r="B226" s="1" t="e">
        <f t="shared" si="71"/>
        <v>#REF!</v>
      </c>
      <c r="C226" s="1" t="e">
        <f t="shared" si="72"/>
        <v>#REF!</v>
      </c>
      <c r="D226" s="1" t="e">
        <f t="shared" si="73"/>
        <v>#REF!</v>
      </c>
      <c r="E226" s="1" t="e">
        <f t="shared" si="74"/>
        <v>#REF!</v>
      </c>
      <c r="F226" s="1" t="e">
        <f t="shared" si="75"/>
        <v>#REF!</v>
      </c>
      <c r="G226" s="199" t="e">
        <f>IF(Paramétrage!#REF!&lt;&gt;0,Paramétrage!#REF!,"")</f>
        <v>#REF!</v>
      </c>
      <c r="H226" s="2" t="e">
        <f>IF(Paramétrage!#REF!&lt;&gt;0,Paramétrage!#REF!,"")</f>
        <v>#REF!</v>
      </c>
      <c r="I226" s="2" t="e">
        <f t="shared" si="76"/>
        <v>#REF!</v>
      </c>
      <c r="J226" s="2" t="e">
        <f>IF(Paramétrage!#REF!&lt;&gt;0,Paramétrage!#REF!,"")</f>
        <v>#REF!</v>
      </c>
      <c r="K226" s="2" t="e">
        <f>IF(Paramétrage!#REF!&lt;&gt;0,Paramétrage!#REF!,"")</f>
        <v>#REF!</v>
      </c>
      <c r="L226" s="2" t="e">
        <f t="shared" si="77"/>
        <v>#REF!</v>
      </c>
      <c r="M226" s="2" t="e">
        <f t="shared" si="78"/>
        <v>#REF!</v>
      </c>
      <c r="N226" s="2" t="e">
        <f t="shared" si="79"/>
        <v>#REF!</v>
      </c>
      <c r="O226" s="2" t="e">
        <f>IF(Paramétrage!#REF!&lt;&gt;0,Paramétrage!#REF!,"")</f>
        <v>#REF!</v>
      </c>
      <c r="P226" s="258" t="e">
        <f>IF(Paramétrage!#REF!&lt;&gt;0,I226,0)</f>
        <v>#REF!</v>
      </c>
      <c r="Q226" s="2"/>
    </row>
    <row r="227" spans="1:17" x14ac:dyDescent="0.35">
      <c r="A227" s="1" t="e">
        <f t="shared" si="70"/>
        <v>#REF!</v>
      </c>
      <c r="B227" s="1" t="e">
        <f t="shared" si="71"/>
        <v>#REF!</v>
      </c>
      <c r="C227" s="1" t="e">
        <f t="shared" si="72"/>
        <v>#REF!</v>
      </c>
      <c r="D227" s="1" t="e">
        <f t="shared" si="73"/>
        <v>#REF!</v>
      </c>
      <c r="E227" s="1" t="e">
        <f t="shared" si="74"/>
        <v>#REF!</v>
      </c>
      <c r="F227" s="1" t="e">
        <f t="shared" si="75"/>
        <v>#REF!</v>
      </c>
      <c r="G227" s="199" t="e">
        <f>IF(Paramétrage!#REF!&lt;&gt;0,Paramétrage!#REF!,"")</f>
        <v>#REF!</v>
      </c>
      <c r="H227" s="2" t="e">
        <f>IF(Paramétrage!#REF!&lt;&gt;0,Paramétrage!#REF!,"")</f>
        <v>#REF!</v>
      </c>
      <c r="I227" s="2" t="e">
        <f t="shared" si="76"/>
        <v>#REF!</v>
      </c>
      <c r="J227" s="2" t="e">
        <f>IF(Paramétrage!#REF!&lt;&gt;0,Paramétrage!#REF!,"")</f>
        <v>#REF!</v>
      </c>
      <c r="K227" s="2" t="e">
        <f>IF(Paramétrage!#REF!&lt;&gt;0,Paramétrage!#REF!,"")</f>
        <v>#REF!</v>
      </c>
      <c r="L227" s="2" t="e">
        <f t="shared" si="77"/>
        <v>#REF!</v>
      </c>
      <c r="M227" s="2" t="e">
        <f t="shared" si="78"/>
        <v>#REF!</v>
      </c>
      <c r="N227" s="2" t="e">
        <f t="shared" si="79"/>
        <v>#REF!</v>
      </c>
      <c r="O227" s="2" t="e">
        <f>IF(Paramétrage!#REF!&lt;&gt;0,Paramétrage!#REF!,"")</f>
        <v>#REF!</v>
      </c>
      <c r="P227" s="258" t="e">
        <f>IF(Paramétrage!#REF!&lt;&gt;0,I227,0)</f>
        <v>#REF!</v>
      </c>
      <c r="Q227" s="2"/>
    </row>
    <row r="228" spans="1:17" x14ac:dyDescent="0.35">
      <c r="A228" s="1" t="e">
        <f t="shared" si="70"/>
        <v>#REF!</v>
      </c>
      <c r="B228" s="1" t="e">
        <f t="shared" si="71"/>
        <v>#REF!</v>
      </c>
      <c r="C228" s="1" t="e">
        <f t="shared" si="72"/>
        <v>#REF!</v>
      </c>
      <c r="D228" s="1" t="e">
        <f t="shared" si="73"/>
        <v>#REF!</v>
      </c>
      <c r="E228" s="1" t="e">
        <f t="shared" si="74"/>
        <v>#REF!</v>
      </c>
      <c r="F228" s="1" t="e">
        <f t="shared" si="75"/>
        <v>#REF!</v>
      </c>
      <c r="G228" s="199" t="e">
        <f>IF(Paramétrage!#REF!&lt;&gt;0,Paramétrage!#REF!,"")</f>
        <v>#REF!</v>
      </c>
      <c r="H228" s="2" t="e">
        <f>IF(Paramétrage!#REF!&lt;&gt;0,Paramétrage!#REF!,"")</f>
        <v>#REF!</v>
      </c>
      <c r="I228" s="2" t="e">
        <f t="shared" si="76"/>
        <v>#REF!</v>
      </c>
      <c r="J228" s="2" t="e">
        <f>IF(Paramétrage!#REF!&lt;&gt;0,Paramétrage!#REF!,"")</f>
        <v>#REF!</v>
      </c>
      <c r="K228" s="2" t="e">
        <f>IF(Paramétrage!#REF!&lt;&gt;0,Paramétrage!#REF!,"")</f>
        <v>#REF!</v>
      </c>
      <c r="L228" s="2" t="e">
        <f t="shared" si="77"/>
        <v>#REF!</v>
      </c>
      <c r="M228" s="2" t="e">
        <f t="shared" si="78"/>
        <v>#REF!</v>
      </c>
      <c r="N228" s="2" t="e">
        <f t="shared" si="79"/>
        <v>#REF!</v>
      </c>
      <c r="O228" s="2" t="e">
        <f>IF(Paramétrage!#REF!&lt;&gt;0,Paramétrage!#REF!,"")</f>
        <v>#REF!</v>
      </c>
      <c r="P228" s="258" t="e">
        <f>IF(Paramétrage!#REF!&lt;&gt;0,I228,0)</f>
        <v>#REF!</v>
      </c>
      <c r="Q228" s="2"/>
    </row>
    <row r="229" spans="1:17" x14ac:dyDescent="0.35">
      <c r="A229" s="1" t="e">
        <f t="shared" si="70"/>
        <v>#REF!</v>
      </c>
      <c r="B229" s="1" t="e">
        <f t="shared" si="71"/>
        <v>#REF!</v>
      </c>
      <c r="C229" s="1" t="e">
        <f t="shared" si="72"/>
        <v>#REF!</v>
      </c>
      <c r="D229" s="1" t="e">
        <f t="shared" si="73"/>
        <v>#REF!</v>
      </c>
      <c r="E229" s="1" t="e">
        <f t="shared" si="74"/>
        <v>#REF!</v>
      </c>
      <c r="F229" s="1" t="e">
        <f t="shared" si="75"/>
        <v>#REF!</v>
      </c>
      <c r="G229" s="199" t="e">
        <f>IF(Paramétrage!#REF!&lt;&gt;0,Paramétrage!#REF!,"")</f>
        <v>#REF!</v>
      </c>
      <c r="H229" s="2" t="e">
        <f>IF(Paramétrage!#REF!&lt;&gt;0,Paramétrage!#REF!,"")</f>
        <v>#REF!</v>
      </c>
      <c r="I229" s="2" t="e">
        <f t="shared" si="76"/>
        <v>#REF!</v>
      </c>
      <c r="J229" s="2" t="e">
        <f>IF(Paramétrage!#REF!&lt;&gt;0,Paramétrage!#REF!,"")</f>
        <v>#REF!</v>
      </c>
      <c r="K229" s="2" t="e">
        <f>IF(Paramétrage!#REF!&lt;&gt;0,Paramétrage!#REF!,"")</f>
        <v>#REF!</v>
      </c>
      <c r="L229" s="2" t="e">
        <f t="shared" si="77"/>
        <v>#REF!</v>
      </c>
      <c r="M229" s="2" t="e">
        <f t="shared" si="78"/>
        <v>#REF!</v>
      </c>
      <c r="N229" s="2" t="e">
        <f t="shared" si="79"/>
        <v>#REF!</v>
      </c>
      <c r="O229" s="2" t="e">
        <f>IF(Paramétrage!#REF!&lt;&gt;0,Paramétrage!#REF!,"")</f>
        <v>#REF!</v>
      </c>
      <c r="P229" s="258" t="e">
        <f>IF(Paramétrage!#REF!&lt;&gt;0,I229,0)</f>
        <v>#REF!</v>
      </c>
      <c r="Q229" s="2"/>
    </row>
    <row r="230" spans="1:17" x14ac:dyDescent="0.35">
      <c r="A230" s="1" t="e">
        <f t="shared" si="70"/>
        <v>#REF!</v>
      </c>
      <c r="B230" s="1" t="e">
        <f t="shared" si="71"/>
        <v>#REF!</v>
      </c>
      <c r="C230" s="1" t="e">
        <f t="shared" si="72"/>
        <v>#REF!</v>
      </c>
      <c r="D230" s="1" t="e">
        <f t="shared" si="73"/>
        <v>#REF!</v>
      </c>
      <c r="E230" s="1" t="e">
        <f t="shared" si="74"/>
        <v>#REF!</v>
      </c>
      <c r="F230" s="1" t="e">
        <f t="shared" si="75"/>
        <v>#REF!</v>
      </c>
      <c r="G230" s="199" t="e">
        <f>IF(Paramétrage!#REF!&lt;&gt;0,Paramétrage!#REF!,"")</f>
        <v>#REF!</v>
      </c>
      <c r="H230" s="2" t="e">
        <f>IF(Paramétrage!#REF!&lt;&gt;0,Paramétrage!#REF!,"")</f>
        <v>#REF!</v>
      </c>
      <c r="I230" s="2" t="e">
        <f t="shared" si="76"/>
        <v>#REF!</v>
      </c>
      <c r="J230" s="2" t="e">
        <f>IF(Paramétrage!#REF!&lt;&gt;0,Paramétrage!#REF!,"")</f>
        <v>#REF!</v>
      </c>
      <c r="K230" s="2" t="e">
        <f>IF(Paramétrage!#REF!&lt;&gt;0,Paramétrage!#REF!,"")</f>
        <v>#REF!</v>
      </c>
      <c r="L230" s="2" t="e">
        <f t="shared" si="77"/>
        <v>#REF!</v>
      </c>
      <c r="M230" s="2" t="e">
        <f t="shared" si="78"/>
        <v>#REF!</v>
      </c>
      <c r="N230" s="2" t="e">
        <f t="shared" si="79"/>
        <v>#REF!</v>
      </c>
      <c r="O230" s="2" t="e">
        <f>IF(Paramétrage!#REF!&lt;&gt;0,Paramétrage!#REF!,"")</f>
        <v>#REF!</v>
      </c>
      <c r="P230" s="258" t="e">
        <f>IF(Paramétrage!#REF!&lt;&gt;0,I230,0)</f>
        <v>#REF!</v>
      </c>
      <c r="Q230" s="2"/>
    </row>
    <row r="231" spans="1:17" x14ac:dyDescent="0.35">
      <c r="A231" s="1" t="e">
        <f t="shared" si="70"/>
        <v>#REF!</v>
      </c>
      <c r="B231" s="1" t="e">
        <f t="shared" si="71"/>
        <v>#REF!</v>
      </c>
      <c r="C231" s="1" t="e">
        <f t="shared" si="72"/>
        <v>#REF!</v>
      </c>
      <c r="D231" s="1" t="e">
        <f t="shared" si="73"/>
        <v>#REF!</v>
      </c>
      <c r="E231" s="1" t="e">
        <f t="shared" si="74"/>
        <v>#REF!</v>
      </c>
      <c r="F231" s="1" t="e">
        <f t="shared" si="75"/>
        <v>#REF!</v>
      </c>
      <c r="G231" s="199" t="e">
        <f>IF(Paramétrage!#REF!&lt;&gt;0,Paramétrage!#REF!,"")</f>
        <v>#REF!</v>
      </c>
      <c r="H231" s="2" t="e">
        <f>IF(Paramétrage!#REF!&lt;&gt;0,Paramétrage!#REF!,"")</f>
        <v>#REF!</v>
      </c>
      <c r="I231" s="2" t="e">
        <f t="shared" si="76"/>
        <v>#REF!</v>
      </c>
      <c r="J231" s="2" t="e">
        <f>IF(Paramétrage!#REF!&lt;&gt;0,Paramétrage!#REF!,"")</f>
        <v>#REF!</v>
      </c>
      <c r="K231" s="2" t="e">
        <f>IF(Paramétrage!#REF!&lt;&gt;0,Paramétrage!#REF!,"")</f>
        <v>#REF!</v>
      </c>
      <c r="L231" s="2" t="e">
        <f t="shared" si="77"/>
        <v>#REF!</v>
      </c>
      <c r="M231" s="2" t="e">
        <f t="shared" si="78"/>
        <v>#REF!</v>
      </c>
      <c r="N231" s="2" t="e">
        <f t="shared" si="79"/>
        <v>#REF!</v>
      </c>
      <c r="O231" s="2" t="e">
        <f>IF(Paramétrage!#REF!&lt;&gt;0,Paramétrage!#REF!,"")</f>
        <v>#REF!</v>
      </c>
      <c r="P231" s="258" t="e">
        <f>IF(Paramétrage!#REF!&lt;&gt;0,I231,0)</f>
        <v>#REF!</v>
      </c>
      <c r="Q231" s="2"/>
    </row>
    <row r="232" spans="1:17" x14ac:dyDescent="0.35">
      <c r="A232" s="1" t="e">
        <f t="shared" si="70"/>
        <v>#REF!</v>
      </c>
      <c r="B232" s="1" t="e">
        <f t="shared" si="71"/>
        <v>#REF!</v>
      </c>
      <c r="C232" s="1" t="e">
        <f t="shared" si="72"/>
        <v>#REF!</v>
      </c>
      <c r="D232" s="1" t="e">
        <f t="shared" si="73"/>
        <v>#REF!</v>
      </c>
      <c r="E232" s="1" t="e">
        <f t="shared" si="74"/>
        <v>#REF!</v>
      </c>
      <c r="F232" s="1" t="e">
        <f t="shared" si="75"/>
        <v>#REF!</v>
      </c>
      <c r="G232" s="199" t="e">
        <f>IF(Paramétrage!#REF!&lt;&gt;0,Paramétrage!#REF!,"")</f>
        <v>#REF!</v>
      </c>
      <c r="H232" s="2" t="e">
        <f>IF(Paramétrage!#REF!&lt;&gt;0,Paramétrage!#REF!,"")</f>
        <v>#REF!</v>
      </c>
      <c r="I232" s="2" t="e">
        <f t="shared" si="76"/>
        <v>#REF!</v>
      </c>
      <c r="J232" s="2" t="e">
        <f>IF(Paramétrage!#REF!&lt;&gt;0,Paramétrage!#REF!,"")</f>
        <v>#REF!</v>
      </c>
      <c r="K232" s="2" t="e">
        <f>IF(Paramétrage!#REF!&lt;&gt;0,Paramétrage!#REF!,"")</f>
        <v>#REF!</v>
      </c>
      <c r="L232" s="2" t="e">
        <f t="shared" si="77"/>
        <v>#REF!</v>
      </c>
      <c r="M232" s="2" t="e">
        <f t="shared" si="78"/>
        <v>#REF!</v>
      </c>
      <c r="N232" s="2" t="e">
        <f t="shared" si="79"/>
        <v>#REF!</v>
      </c>
      <c r="O232" s="2" t="e">
        <f>IF(Paramétrage!#REF!&lt;&gt;0,Paramétrage!#REF!,"")</f>
        <v>#REF!</v>
      </c>
      <c r="P232" s="258" t="e">
        <f>IF(Paramétrage!#REF!&lt;&gt;0,I232,0)</f>
        <v>#REF!</v>
      </c>
      <c r="Q232" s="2"/>
    </row>
    <row r="233" spans="1:17" x14ac:dyDescent="0.35">
      <c r="A233" s="1" t="e">
        <f t="shared" si="70"/>
        <v>#REF!</v>
      </c>
      <c r="B233" s="1" t="e">
        <f t="shared" si="71"/>
        <v>#REF!</v>
      </c>
      <c r="C233" s="1" t="e">
        <f t="shared" si="72"/>
        <v>#REF!</v>
      </c>
      <c r="D233" s="1" t="e">
        <f t="shared" si="73"/>
        <v>#REF!</v>
      </c>
      <c r="E233" s="1" t="e">
        <f t="shared" si="74"/>
        <v>#REF!</v>
      </c>
      <c r="F233" s="1" t="e">
        <f t="shared" si="75"/>
        <v>#REF!</v>
      </c>
      <c r="G233" s="199" t="e">
        <f>IF(Paramétrage!#REF!&lt;&gt;0,Paramétrage!#REF!,"")</f>
        <v>#REF!</v>
      </c>
      <c r="H233" s="2" t="e">
        <f>IF(Paramétrage!#REF!&lt;&gt;0,Paramétrage!#REF!,"")</f>
        <v>#REF!</v>
      </c>
      <c r="I233" s="2" t="e">
        <f t="shared" si="76"/>
        <v>#REF!</v>
      </c>
      <c r="J233" s="2" t="e">
        <f>IF(Paramétrage!#REF!&lt;&gt;0,Paramétrage!#REF!,"")</f>
        <v>#REF!</v>
      </c>
      <c r="K233" s="2" t="e">
        <f>IF(Paramétrage!#REF!&lt;&gt;0,Paramétrage!#REF!,"")</f>
        <v>#REF!</v>
      </c>
      <c r="L233" s="2" t="e">
        <f t="shared" si="77"/>
        <v>#REF!</v>
      </c>
      <c r="M233" s="2" t="e">
        <f t="shared" si="78"/>
        <v>#REF!</v>
      </c>
      <c r="N233" s="2" t="e">
        <f t="shared" si="79"/>
        <v>#REF!</v>
      </c>
      <c r="O233" s="2" t="e">
        <f>IF(Paramétrage!#REF!&lt;&gt;0,Paramétrage!#REF!,"")</f>
        <v>#REF!</v>
      </c>
      <c r="P233" s="258" t="e">
        <f>IF(Paramétrage!#REF!&lt;&gt;0,I233,0)</f>
        <v>#REF!</v>
      </c>
      <c r="Q233" s="2"/>
    </row>
    <row r="234" spans="1:17" x14ac:dyDescent="0.35">
      <c r="A234" s="1" t="e">
        <f t="shared" si="70"/>
        <v>#REF!</v>
      </c>
      <c r="B234" s="1" t="e">
        <f t="shared" si="71"/>
        <v>#REF!</v>
      </c>
      <c r="C234" s="1" t="e">
        <f t="shared" si="72"/>
        <v>#REF!</v>
      </c>
      <c r="D234" s="1" t="e">
        <f t="shared" si="73"/>
        <v>#REF!</v>
      </c>
      <c r="E234" s="1" t="e">
        <f t="shared" si="74"/>
        <v>#REF!</v>
      </c>
      <c r="F234" s="1" t="e">
        <f t="shared" si="75"/>
        <v>#REF!</v>
      </c>
      <c r="G234" s="199" t="e">
        <f>IF(Paramétrage!#REF!&lt;&gt;0,Paramétrage!#REF!,"")</f>
        <v>#REF!</v>
      </c>
      <c r="H234" s="2" t="e">
        <f>IF(Paramétrage!#REF!&lt;&gt;0,Paramétrage!#REF!,"")</f>
        <v>#REF!</v>
      </c>
      <c r="I234" s="2" t="e">
        <f t="shared" si="76"/>
        <v>#REF!</v>
      </c>
      <c r="J234" s="2" t="e">
        <f>IF(Paramétrage!#REF!&lt;&gt;0,Paramétrage!#REF!,"")</f>
        <v>#REF!</v>
      </c>
      <c r="K234" s="2" t="e">
        <f>IF(Paramétrage!#REF!&lt;&gt;0,Paramétrage!#REF!,"")</f>
        <v>#REF!</v>
      </c>
      <c r="L234" s="2" t="e">
        <f t="shared" si="77"/>
        <v>#REF!</v>
      </c>
      <c r="M234" s="2" t="e">
        <f t="shared" si="78"/>
        <v>#REF!</v>
      </c>
      <c r="N234" s="2" t="e">
        <f t="shared" si="79"/>
        <v>#REF!</v>
      </c>
      <c r="O234" s="2" t="e">
        <f>IF(Paramétrage!#REF!&lt;&gt;0,Paramétrage!#REF!,"")</f>
        <v>#REF!</v>
      </c>
      <c r="P234" s="258" t="e">
        <f>IF(Paramétrage!#REF!&lt;&gt;0,I234,0)</f>
        <v>#REF!</v>
      </c>
      <c r="Q234" s="2"/>
    </row>
    <row r="235" spans="1:17" x14ac:dyDescent="0.35">
      <c r="A235" s="1" t="e">
        <f t="shared" si="70"/>
        <v>#REF!</v>
      </c>
      <c r="B235" s="1" t="e">
        <f t="shared" si="71"/>
        <v>#REF!</v>
      </c>
      <c r="C235" s="1" t="e">
        <f t="shared" si="72"/>
        <v>#REF!</v>
      </c>
      <c r="D235" s="1" t="e">
        <f t="shared" si="73"/>
        <v>#REF!</v>
      </c>
      <c r="E235" s="1" t="e">
        <f t="shared" si="74"/>
        <v>#REF!</v>
      </c>
      <c r="F235" s="1" t="e">
        <f t="shared" si="75"/>
        <v>#REF!</v>
      </c>
      <c r="G235" s="199" t="e">
        <f>IF(Paramétrage!#REF!&lt;&gt;0,Paramétrage!#REF!,"")</f>
        <v>#REF!</v>
      </c>
      <c r="H235" s="2" t="e">
        <f>IF(Paramétrage!#REF!&lt;&gt;0,Paramétrage!#REF!,"")</f>
        <v>#REF!</v>
      </c>
      <c r="I235" s="2" t="e">
        <f t="shared" si="76"/>
        <v>#REF!</v>
      </c>
      <c r="J235" s="2" t="e">
        <f>IF(Paramétrage!#REF!&lt;&gt;0,Paramétrage!#REF!,"")</f>
        <v>#REF!</v>
      </c>
      <c r="K235" s="2" t="e">
        <f>IF(Paramétrage!#REF!&lt;&gt;0,Paramétrage!#REF!,"")</f>
        <v>#REF!</v>
      </c>
      <c r="L235" s="2" t="e">
        <f t="shared" si="77"/>
        <v>#REF!</v>
      </c>
      <c r="M235" s="2" t="e">
        <f t="shared" si="78"/>
        <v>#REF!</v>
      </c>
      <c r="N235" s="2" t="e">
        <f t="shared" si="79"/>
        <v>#REF!</v>
      </c>
      <c r="O235" s="2" t="e">
        <f>IF(Paramétrage!#REF!&lt;&gt;0,Paramétrage!#REF!,"")</f>
        <v>#REF!</v>
      </c>
      <c r="P235" s="258" t="e">
        <f>IF(Paramétrage!#REF!&lt;&gt;0,I235,0)</f>
        <v>#REF!</v>
      </c>
      <c r="Q235" s="2"/>
    </row>
    <row r="236" spans="1:17" x14ac:dyDescent="0.35">
      <c r="A236" s="1" t="e">
        <f t="shared" si="70"/>
        <v>#REF!</v>
      </c>
      <c r="B236" s="1" t="e">
        <f t="shared" si="71"/>
        <v>#REF!</v>
      </c>
      <c r="C236" s="1" t="e">
        <f t="shared" si="72"/>
        <v>#REF!</v>
      </c>
      <c r="D236" s="1" t="e">
        <f t="shared" si="73"/>
        <v>#REF!</v>
      </c>
      <c r="E236" s="1" t="e">
        <f t="shared" si="74"/>
        <v>#REF!</v>
      </c>
      <c r="F236" s="1" t="e">
        <f t="shared" si="75"/>
        <v>#REF!</v>
      </c>
      <c r="G236" s="199" t="e">
        <f>IF(Paramétrage!#REF!&lt;&gt;0,Paramétrage!#REF!,"")</f>
        <v>#REF!</v>
      </c>
      <c r="H236" s="2" t="e">
        <f>IF(Paramétrage!#REF!&lt;&gt;0,Paramétrage!#REF!,"")</f>
        <v>#REF!</v>
      </c>
      <c r="I236" s="2" t="e">
        <f t="shared" si="76"/>
        <v>#REF!</v>
      </c>
      <c r="J236" s="2" t="e">
        <f>IF(Paramétrage!#REF!&lt;&gt;0,Paramétrage!#REF!,"")</f>
        <v>#REF!</v>
      </c>
      <c r="K236" s="2" t="e">
        <f>IF(Paramétrage!#REF!&lt;&gt;0,Paramétrage!#REF!,"")</f>
        <v>#REF!</v>
      </c>
      <c r="L236" s="2" t="e">
        <f t="shared" si="77"/>
        <v>#REF!</v>
      </c>
      <c r="M236" s="2" t="e">
        <f t="shared" si="78"/>
        <v>#REF!</v>
      </c>
      <c r="N236" s="2" t="e">
        <f t="shared" si="79"/>
        <v>#REF!</v>
      </c>
      <c r="O236" s="2" t="e">
        <f>IF(Paramétrage!#REF!&lt;&gt;0,Paramétrage!#REF!,"")</f>
        <v>#REF!</v>
      </c>
      <c r="P236" s="258" t="e">
        <f>IF(Paramétrage!#REF!&lt;&gt;0,I236,0)</f>
        <v>#REF!</v>
      </c>
      <c r="Q236" s="2"/>
    </row>
    <row r="237" spans="1:17" x14ac:dyDescent="0.35">
      <c r="A237" s="1" t="e">
        <f t="shared" si="70"/>
        <v>#REF!</v>
      </c>
      <c r="B237" s="1" t="e">
        <f t="shared" si="71"/>
        <v>#REF!</v>
      </c>
      <c r="C237" s="1" t="e">
        <f t="shared" si="72"/>
        <v>#REF!</v>
      </c>
      <c r="D237" s="1" t="e">
        <f t="shared" si="73"/>
        <v>#REF!</v>
      </c>
      <c r="E237" s="1" t="e">
        <f t="shared" si="74"/>
        <v>#REF!</v>
      </c>
      <c r="F237" s="1" t="e">
        <f t="shared" si="75"/>
        <v>#REF!</v>
      </c>
      <c r="G237" s="199" t="e">
        <f>IF(Paramétrage!#REF!&lt;&gt;0,Paramétrage!#REF!,"")</f>
        <v>#REF!</v>
      </c>
      <c r="H237" s="2" t="e">
        <f>IF(Paramétrage!#REF!&lt;&gt;0,Paramétrage!#REF!,"")</f>
        <v>#REF!</v>
      </c>
      <c r="I237" s="2" t="e">
        <f t="shared" si="76"/>
        <v>#REF!</v>
      </c>
      <c r="J237" s="2" t="e">
        <f>IF(Paramétrage!#REF!&lt;&gt;0,Paramétrage!#REF!,"")</f>
        <v>#REF!</v>
      </c>
      <c r="K237" s="2" t="e">
        <f>IF(Paramétrage!#REF!&lt;&gt;0,Paramétrage!#REF!,"")</f>
        <v>#REF!</v>
      </c>
      <c r="L237" s="2" t="e">
        <f t="shared" si="77"/>
        <v>#REF!</v>
      </c>
      <c r="M237" s="2" t="e">
        <f t="shared" si="78"/>
        <v>#REF!</v>
      </c>
      <c r="N237" s="2" t="e">
        <f t="shared" si="79"/>
        <v>#REF!</v>
      </c>
      <c r="O237" s="2" t="e">
        <f>IF(Paramétrage!#REF!&lt;&gt;0,Paramétrage!#REF!,"")</f>
        <v>#REF!</v>
      </c>
      <c r="P237" s="258" t="e">
        <f>IF(Paramétrage!#REF!&lt;&gt;0,I237,0)</f>
        <v>#REF!</v>
      </c>
      <c r="Q237" s="2"/>
    </row>
    <row r="238" spans="1:17" x14ac:dyDescent="0.35">
      <c r="A238" s="1" t="e">
        <f t="shared" si="70"/>
        <v>#REF!</v>
      </c>
      <c r="B238" s="1" t="e">
        <f t="shared" si="71"/>
        <v>#REF!</v>
      </c>
      <c r="C238" s="1" t="e">
        <f t="shared" si="72"/>
        <v>#REF!</v>
      </c>
      <c r="D238" s="1" t="e">
        <f t="shared" si="73"/>
        <v>#REF!</v>
      </c>
      <c r="E238" s="1" t="e">
        <f t="shared" si="74"/>
        <v>#REF!</v>
      </c>
      <c r="F238" s="1" t="e">
        <f t="shared" si="75"/>
        <v>#REF!</v>
      </c>
      <c r="G238" s="199" t="e">
        <f>IF(Paramétrage!#REF!&lt;&gt;0,Paramétrage!#REF!,"")</f>
        <v>#REF!</v>
      </c>
      <c r="H238" s="2" t="e">
        <f>IF(Paramétrage!#REF!&lt;&gt;0,Paramétrage!#REF!,"")</f>
        <v>#REF!</v>
      </c>
      <c r="I238" s="2" t="e">
        <f t="shared" si="76"/>
        <v>#REF!</v>
      </c>
      <c r="J238" s="2" t="e">
        <f>IF(Paramétrage!#REF!&lt;&gt;0,Paramétrage!#REF!,"")</f>
        <v>#REF!</v>
      </c>
      <c r="K238" s="2" t="e">
        <f>IF(Paramétrage!#REF!&lt;&gt;0,Paramétrage!#REF!,"")</f>
        <v>#REF!</v>
      </c>
      <c r="L238" s="2" t="e">
        <f t="shared" si="77"/>
        <v>#REF!</v>
      </c>
      <c r="M238" s="2" t="e">
        <f t="shared" si="78"/>
        <v>#REF!</v>
      </c>
      <c r="N238" s="2" t="e">
        <f t="shared" si="79"/>
        <v>#REF!</v>
      </c>
      <c r="O238" s="2" t="e">
        <f>IF(Paramétrage!#REF!&lt;&gt;0,Paramétrage!#REF!,"")</f>
        <v>#REF!</v>
      </c>
      <c r="P238" s="258" t="e">
        <f>IF(Paramétrage!#REF!&lt;&gt;0,I238,0)</f>
        <v>#REF!</v>
      </c>
      <c r="Q238" s="2"/>
    </row>
    <row r="239" spans="1:17" x14ac:dyDescent="0.35">
      <c r="A239" s="1" t="e">
        <f t="shared" si="70"/>
        <v>#REF!</v>
      </c>
      <c r="B239" s="1" t="e">
        <f t="shared" si="71"/>
        <v>#REF!</v>
      </c>
      <c r="C239" s="1" t="e">
        <f t="shared" si="72"/>
        <v>#REF!</v>
      </c>
      <c r="D239" s="1" t="e">
        <f t="shared" si="73"/>
        <v>#REF!</v>
      </c>
      <c r="E239" s="1" t="e">
        <f t="shared" si="74"/>
        <v>#REF!</v>
      </c>
      <c r="F239" s="1" t="e">
        <f t="shared" si="75"/>
        <v>#REF!</v>
      </c>
      <c r="G239" s="199" t="e">
        <f>IF(Paramétrage!#REF!&lt;&gt;0,Paramétrage!#REF!,"")</f>
        <v>#REF!</v>
      </c>
      <c r="H239" s="2" t="e">
        <f>IF(Paramétrage!#REF!&lt;&gt;0,Paramétrage!#REF!,"")</f>
        <v>#REF!</v>
      </c>
      <c r="I239" s="2" t="e">
        <f t="shared" si="76"/>
        <v>#REF!</v>
      </c>
      <c r="J239" s="2" t="e">
        <f>IF(Paramétrage!#REF!&lt;&gt;0,Paramétrage!#REF!,"")</f>
        <v>#REF!</v>
      </c>
      <c r="K239" s="2" t="e">
        <f>IF(Paramétrage!#REF!&lt;&gt;0,Paramétrage!#REF!,"")</f>
        <v>#REF!</v>
      </c>
      <c r="L239" s="2" t="e">
        <f t="shared" si="77"/>
        <v>#REF!</v>
      </c>
      <c r="M239" s="2" t="e">
        <f t="shared" si="78"/>
        <v>#REF!</v>
      </c>
      <c r="N239" s="2" t="e">
        <f t="shared" si="79"/>
        <v>#REF!</v>
      </c>
      <c r="O239" s="2" t="e">
        <f>IF(Paramétrage!#REF!&lt;&gt;0,Paramétrage!#REF!,"")</f>
        <v>#REF!</v>
      </c>
      <c r="P239" s="258" t="e">
        <f>IF(Paramétrage!#REF!&lt;&gt;0,I239,0)</f>
        <v>#REF!</v>
      </c>
      <c r="Q239" s="2"/>
    </row>
    <row r="240" spans="1:17" x14ac:dyDescent="0.35">
      <c r="A240" s="1" t="e">
        <f t="shared" si="70"/>
        <v>#REF!</v>
      </c>
      <c r="B240" s="1" t="e">
        <f t="shared" si="71"/>
        <v>#REF!</v>
      </c>
      <c r="C240" s="1" t="e">
        <f t="shared" si="72"/>
        <v>#REF!</v>
      </c>
      <c r="D240" s="1" t="e">
        <f t="shared" si="73"/>
        <v>#REF!</v>
      </c>
      <c r="E240" s="1" t="e">
        <f t="shared" si="74"/>
        <v>#REF!</v>
      </c>
      <c r="F240" s="1" t="e">
        <f t="shared" si="75"/>
        <v>#REF!</v>
      </c>
      <c r="G240" s="199" t="e">
        <f>IF(Paramétrage!#REF!&lt;&gt;0,Paramétrage!#REF!,"")</f>
        <v>#REF!</v>
      </c>
      <c r="H240" s="2" t="e">
        <f>IF(Paramétrage!#REF!&lt;&gt;0,Paramétrage!#REF!,"")</f>
        <v>#REF!</v>
      </c>
      <c r="I240" s="2" t="e">
        <f t="shared" si="76"/>
        <v>#REF!</v>
      </c>
      <c r="J240" s="2" t="e">
        <f>IF(Paramétrage!#REF!&lt;&gt;0,Paramétrage!#REF!,"")</f>
        <v>#REF!</v>
      </c>
      <c r="K240" s="2" t="e">
        <f>IF(Paramétrage!#REF!&lt;&gt;0,Paramétrage!#REF!,"")</f>
        <v>#REF!</v>
      </c>
      <c r="L240" s="2" t="e">
        <f t="shared" si="77"/>
        <v>#REF!</v>
      </c>
      <c r="M240" s="2" t="e">
        <f t="shared" si="78"/>
        <v>#REF!</v>
      </c>
      <c r="N240" s="2" t="e">
        <f t="shared" si="79"/>
        <v>#REF!</v>
      </c>
      <c r="O240" s="2" t="e">
        <f>IF(Paramétrage!#REF!&lt;&gt;0,Paramétrage!#REF!,"")</f>
        <v>#REF!</v>
      </c>
      <c r="P240" s="258" t="e">
        <f>IF(Paramétrage!#REF!&lt;&gt;0,I240,0)</f>
        <v>#REF!</v>
      </c>
      <c r="Q240" s="2"/>
    </row>
    <row r="241" spans="1:17" x14ac:dyDescent="0.35">
      <c r="A241" s="1" t="e">
        <f t="shared" si="70"/>
        <v>#REF!</v>
      </c>
      <c r="B241" s="1" t="e">
        <f t="shared" si="71"/>
        <v>#REF!</v>
      </c>
      <c r="C241" s="1" t="e">
        <f t="shared" si="72"/>
        <v>#REF!</v>
      </c>
      <c r="D241" s="1" t="e">
        <f t="shared" si="73"/>
        <v>#REF!</v>
      </c>
      <c r="E241" s="1" t="e">
        <f t="shared" si="74"/>
        <v>#REF!</v>
      </c>
      <c r="F241" s="1" t="e">
        <f t="shared" si="75"/>
        <v>#REF!</v>
      </c>
      <c r="G241" s="199" t="e">
        <f>IF(Paramétrage!#REF!&lt;&gt;0,Paramétrage!#REF!,"")</f>
        <v>#REF!</v>
      </c>
      <c r="H241" s="2" t="e">
        <f>IF(Paramétrage!#REF!&lt;&gt;0,Paramétrage!#REF!,"")</f>
        <v>#REF!</v>
      </c>
      <c r="I241" s="2" t="e">
        <f t="shared" si="76"/>
        <v>#REF!</v>
      </c>
      <c r="J241" s="2" t="e">
        <f>IF(Paramétrage!#REF!&lt;&gt;0,Paramétrage!#REF!,"")</f>
        <v>#REF!</v>
      </c>
      <c r="K241" s="2" t="e">
        <f>IF(Paramétrage!#REF!&lt;&gt;0,Paramétrage!#REF!,"")</f>
        <v>#REF!</v>
      </c>
      <c r="L241" s="2" t="e">
        <f t="shared" si="77"/>
        <v>#REF!</v>
      </c>
      <c r="M241" s="2" t="e">
        <f t="shared" si="78"/>
        <v>#REF!</v>
      </c>
      <c r="N241" s="2" t="e">
        <f t="shared" si="79"/>
        <v>#REF!</v>
      </c>
      <c r="O241" s="2" t="e">
        <f>IF(Paramétrage!#REF!&lt;&gt;0,Paramétrage!#REF!,"")</f>
        <v>#REF!</v>
      </c>
      <c r="P241" s="258" t="e">
        <f>IF(Paramétrage!#REF!&lt;&gt;0,I241,0)</f>
        <v>#REF!</v>
      </c>
      <c r="Q241" s="2"/>
    </row>
    <row r="242" spans="1:17" x14ac:dyDescent="0.35">
      <c r="A242" s="1" t="e">
        <f t="shared" si="70"/>
        <v>#REF!</v>
      </c>
      <c r="B242" s="1" t="e">
        <f t="shared" si="71"/>
        <v>#REF!</v>
      </c>
      <c r="C242" s="1" t="e">
        <f t="shared" si="72"/>
        <v>#REF!</v>
      </c>
      <c r="D242" s="1" t="e">
        <f t="shared" si="73"/>
        <v>#REF!</v>
      </c>
      <c r="E242" s="1" t="e">
        <f t="shared" si="74"/>
        <v>#REF!</v>
      </c>
      <c r="F242" s="1" t="e">
        <f t="shared" si="75"/>
        <v>#REF!</v>
      </c>
      <c r="G242" s="199" t="e">
        <f>IF(Paramétrage!#REF!&lt;&gt;0,Paramétrage!#REF!,"")</f>
        <v>#REF!</v>
      </c>
      <c r="H242" s="2" t="e">
        <f>IF(Paramétrage!#REF!&lt;&gt;0,Paramétrage!#REF!,"")</f>
        <v>#REF!</v>
      </c>
      <c r="I242" s="2" t="e">
        <f t="shared" si="76"/>
        <v>#REF!</v>
      </c>
      <c r="J242" s="2" t="e">
        <f>IF(Paramétrage!#REF!&lt;&gt;0,Paramétrage!#REF!,"")</f>
        <v>#REF!</v>
      </c>
      <c r="K242" s="2" t="e">
        <f>IF(Paramétrage!#REF!&lt;&gt;0,Paramétrage!#REF!,"")</f>
        <v>#REF!</v>
      </c>
      <c r="L242" s="2" t="e">
        <f t="shared" si="77"/>
        <v>#REF!</v>
      </c>
      <c r="M242" s="2" t="e">
        <f t="shared" si="78"/>
        <v>#REF!</v>
      </c>
      <c r="N242" s="2" t="e">
        <f t="shared" si="79"/>
        <v>#REF!</v>
      </c>
      <c r="O242" s="2" t="e">
        <f>IF(Paramétrage!#REF!&lt;&gt;0,Paramétrage!#REF!,"")</f>
        <v>#REF!</v>
      </c>
      <c r="P242" s="258" t="e">
        <f>IF(Paramétrage!#REF!&lt;&gt;0,I242,0)</f>
        <v>#REF!</v>
      </c>
      <c r="Q242" s="2"/>
    </row>
    <row r="243" spans="1:17" x14ac:dyDescent="0.35">
      <c r="A243" s="1" t="e">
        <f t="shared" si="70"/>
        <v>#REF!</v>
      </c>
      <c r="B243" s="1" t="e">
        <f t="shared" si="71"/>
        <v>#REF!</v>
      </c>
      <c r="C243" s="1" t="e">
        <f t="shared" si="72"/>
        <v>#REF!</v>
      </c>
      <c r="D243" s="1" t="e">
        <f t="shared" si="73"/>
        <v>#REF!</v>
      </c>
      <c r="E243" s="1" t="e">
        <f t="shared" si="74"/>
        <v>#REF!</v>
      </c>
      <c r="F243" s="1" t="e">
        <f t="shared" si="75"/>
        <v>#REF!</v>
      </c>
      <c r="G243" s="199" t="e">
        <f>IF(Paramétrage!#REF!&lt;&gt;0,Paramétrage!#REF!,"")</f>
        <v>#REF!</v>
      </c>
      <c r="H243" s="2" t="e">
        <f>IF(Paramétrage!#REF!&lt;&gt;0,Paramétrage!#REF!,"")</f>
        <v>#REF!</v>
      </c>
      <c r="I243" s="2" t="e">
        <f t="shared" si="76"/>
        <v>#REF!</v>
      </c>
      <c r="J243" s="2" t="e">
        <f>IF(Paramétrage!#REF!&lt;&gt;0,Paramétrage!#REF!,"")</f>
        <v>#REF!</v>
      </c>
      <c r="K243" s="2" t="e">
        <f>IF(Paramétrage!#REF!&lt;&gt;0,Paramétrage!#REF!,"")</f>
        <v>#REF!</v>
      </c>
      <c r="L243" s="2" t="e">
        <f t="shared" si="77"/>
        <v>#REF!</v>
      </c>
      <c r="M243" s="2" t="e">
        <f t="shared" si="78"/>
        <v>#REF!</v>
      </c>
      <c r="N243" s="2" t="e">
        <f t="shared" si="79"/>
        <v>#REF!</v>
      </c>
      <c r="O243" s="2" t="e">
        <f>IF(Paramétrage!#REF!&lt;&gt;0,Paramétrage!#REF!,"")</f>
        <v>#REF!</v>
      </c>
      <c r="P243" s="258" t="e">
        <f>IF(Paramétrage!#REF!&lt;&gt;0,I243,0)</f>
        <v>#REF!</v>
      </c>
      <c r="Q243" s="2"/>
    </row>
    <row r="244" spans="1:17" x14ac:dyDescent="0.35">
      <c r="A244" s="1" t="e">
        <f t="shared" si="70"/>
        <v>#REF!</v>
      </c>
      <c r="B244" s="1" t="e">
        <f t="shared" si="71"/>
        <v>#REF!</v>
      </c>
      <c r="C244" s="1" t="e">
        <f t="shared" si="72"/>
        <v>#REF!</v>
      </c>
      <c r="D244" s="1" t="e">
        <f t="shared" si="73"/>
        <v>#REF!</v>
      </c>
      <c r="E244" s="1" t="e">
        <f t="shared" si="74"/>
        <v>#REF!</v>
      </c>
      <c r="F244" s="1" t="e">
        <f t="shared" si="75"/>
        <v>#REF!</v>
      </c>
      <c r="G244" s="199" t="e">
        <f>IF(Paramétrage!#REF!&lt;&gt;0,Paramétrage!#REF!,"")</f>
        <v>#REF!</v>
      </c>
      <c r="H244" s="2" t="e">
        <f>IF(Paramétrage!#REF!&lt;&gt;0,Paramétrage!#REF!,"")</f>
        <v>#REF!</v>
      </c>
      <c r="I244" s="2" t="e">
        <f t="shared" si="76"/>
        <v>#REF!</v>
      </c>
      <c r="J244" s="2" t="e">
        <f>IF(Paramétrage!#REF!&lt;&gt;0,Paramétrage!#REF!,"")</f>
        <v>#REF!</v>
      </c>
      <c r="K244" s="2" t="e">
        <f>IF(Paramétrage!#REF!&lt;&gt;0,Paramétrage!#REF!,"")</f>
        <v>#REF!</v>
      </c>
      <c r="L244" s="2" t="e">
        <f t="shared" si="77"/>
        <v>#REF!</v>
      </c>
      <c r="M244" s="2" t="e">
        <f t="shared" si="78"/>
        <v>#REF!</v>
      </c>
      <c r="N244" s="2" t="e">
        <f t="shared" si="79"/>
        <v>#REF!</v>
      </c>
      <c r="O244" s="2" t="e">
        <f>IF(Paramétrage!#REF!&lt;&gt;0,Paramétrage!#REF!,"")</f>
        <v>#REF!</v>
      </c>
      <c r="P244" s="258" t="e">
        <f>IF(Paramétrage!#REF!&lt;&gt;0,I244,0)</f>
        <v>#REF!</v>
      </c>
      <c r="Q244" s="2"/>
    </row>
    <row r="245" spans="1:17" x14ac:dyDescent="0.35">
      <c r="A245" s="1" t="e">
        <f t="shared" si="70"/>
        <v>#REF!</v>
      </c>
      <c r="B245" s="1" t="e">
        <f t="shared" si="71"/>
        <v>#REF!</v>
      </c>
      <c r="C245" s="1" t="e">
        <f t="shared" si="72"/>
        <v>#REF!</v>
      </c>
      <c r="D245" s="1" t="e">
        <f t="shared" si="73"/>
        <v>#REF!</v>
      </c>
      <c r="E245" s="1" t="e">
        <f t="shared" si="74"/>
        <v>#REF!</v>
      </c>
      <c r="F245" s="1" t="e">
        <f t="shared" si="75"/>
        <v>#REF!</v>
      </c>
      <c r="G245" s="199" t="e">
        <f>IF(Paramétrage!#REF!&lt;&gt;0,Paramétrage!#REF!,"")</f>
        <v>#REF!</v>
      </c>
      <c r="H245" s="2" t="e">
        <f>IF(Paramétrage!#REF!&lt;&gt;0,Paramétrage!#REF!,"")</f>
        <v>#REF!</v>
      </c>
      <c r="I245" s="2" t="e">
        <f t="shared" si="76"/>
        <v>#REF!</v>
      </c>
      <c r="J245" s="2" t="e">
        <f>IF(Paramétrage!#REF!&lt;&gt;0,Paramétrage!#REF!,"")</f>
        <v>#REF!</v>
      </c>
      <c r="K245" s="2" t="e">
        <f>IF(Paramétrage!#REF!&lt;&gt;0,Paramétrage!#REF!,"")</f>
        <v>#REF!</v>
      </c>
      <c r="L245" s="2" t="e">
        <f t="shared" si="77"/>
        <v>#REF!</v>
      </c>
      <c r="M245" s="2" t="e">
        <f t="shared" si="78"/>
        <v>#REF!</v>
      </c>
      <c r="N245" s="2" t="e">
        <f t="shared" si="79"/>
        <v>#REF!</v>
      </c>
      <c r="O245" s="2" t="e">
        <f>IF(Paramétrage!#REF!&lt;&gt;0,Paramétrage!#REF!,"")</f>
        <v>#REF!</v>
      </c>
      <c r="P245" s="258" t="e">
        <f>IF(Paramétrage!#REF!&lt;&gt;0,I245,0)</f>
        <v>#REF!</v>
      </c>
      <c r="Q245" s="2"/>
    </row>
    <row r="246" spans="1:17" x14ac:dyDescent="0.35">
      <c r="A246" s="1" t="e">
        <f t="shared" si="70"/>
        <v>#REF!</v>
      </c>
      <c r="B246" s="1" t="e">
        <f t="shared" si="71"/>
        <v>#REF!</v>
      </c>
      <c r="C246" s="1" t="e">
        <f t="shared" si="72"/>
        <v>#REF!</v>
      </c>
      <c r="D246" s="1" t="e">
        <f t="shared" si="73"/>
        <v>#REF!</v>
      </c>
      <c r="E246" s="1" t="e">
        <f t="shared" si="74"/>
        <v>#REF!</v>
      </c>
      <c r="F246" s="1" t="e">
        <f t="shared" si="75"/>
        <v>#REF!</v>
      </c>
      <c r="G246" s="199" t="e">
        <f>IF(Paramétrage!#REF!&lt;&gt;0,Paramétrage!#REF!,"")</f>
        <v>#REF!</v>
      </c>
      <c r="H246" s="2" t="e">
        <f>IF(Paramétrage!#REF!&lt;&gt;0,Paramétrage!#REF!,"")</f>
        <v>#REF!</v>
      </c>
      <c r="I246" s="2" t="e">
        <f t="shared" si="76"/>
        <v>#REF!</v>
      </c>
      <c r="J246" s="2" t="e">
        <f>IF(Paramétrage!#REF!&lt;&gt;0,Paramétrage!#REF!,"")</f>
        <v>#REF!</v>
      </c>
      <c r="K246" s="2" t="e">
        <f>IF(Paramétrage!#REF!&lt;&gt;0,Paramétrage!#REF!,"")</f>
        <v>#REF!</v>
      </c>
      <c r="L246" s="2" t="e">
        <f t="shared" si="77"/>
        <v>#REF!</v>
      </c>
      <c r="M246" s="2" t="e">
        <f t="shared" si="78"/>
        <v>#REF!</v>
      </c>
      <c r="N246" s="2" t="e">
        <f t="shared" si="79"/>
        <v>#REF!</v>
      </c>
      <c r="O246" s="2" t="e">
        <f>IF(Paramétrage!#REF!&lt;&gt;0,Paramétrage!#REF!,"")</f>
        <v>#REF!</v>
      </c>
      <c r="P246" s="258" t="e">
        <f>IF(Paramétrage!#REF!&lt;&gt;0,I246,0)</f>
        <v>#REF!</v>
      </c>
      <c r="Q246" s="2"/>
    </row>
    <row r="247" spans="1:17" x14ac:dyDescent="0.35">
      <c r="A247" s="1" t="e">
        <f t="shared" si="70"/>
        <v>#REF!</v>
      </c>
      <c r="B247" s="1" t="e">
        <f t="shared" si="71"/>
        <v>#REF!</v>
      </c>
      <c r="C247" s="1" t="e">
        <f t="shared" si="72"/>
        <v>#REF!</v>
      </c>
      <c r="D247" s="1" t="e">
        <f t="shared" si="73"/>
        <v>#REF!</v>
      </c>
      <c r="E247" s="1" t="e">
        <f t="shared" si="74"/>
        <v>#REF!</v>
      </c>
      <c r="F247" s="1" t="e">
        <f t="shared" si="75"/>
        <v>#REF!</v>
      </c>
      <c r="G247" s="199" t="e">
        <f>IF(Paramétrage!#REF!&lt;&gt;0,Paramétrage!#REF!,"")</f>
        <v>#REF!</v>
      </c>
      <c r="H247" s="2" t="e">
        <f>IF(Paramétrage!#REF!&lt;&gt;0,Paramétrage!#REF!,"")</f>
        <v>#REF!</v>
      </c>
      <c r="I247" s="2" t="e">
        <f t="shared" si="76"/>
        <v>#REF!</v>
      </c>
      <c r="J247" s="2" t="e">
        <f>IF(Paramétrage!#REF!&lt;&gt;0,Paramétrage!#REF!,"")</f>
        <v>#REF!</v>
      </c>
      <c r="K247" s="2" t="e">
        <f>IF(Paramétrage!#REF!&lt;&gt;0,Paramétrage!#REF!,"")</f>
        <v>#REF!</v>
      </c>
      <c r="L247" s="2" t="e">
        <f t="shared" si="77"/>
        <v>#REF!</v>
      </c>
      <c r="M247" s="2" t="e">
        <f t="shared" si="78"/>
        <v>#REF!</v>
      </c>
      <c r="N247" s="2" t="e">
        <f t="shared" si="79"/>
        <v>#REF!</v>
      </c>
      <c r="O247" s="2" t="e">
        <f>IF(Paramétrage!#REF!&lt;&gt;0,Paramétrage!#REF!,"")</f>
        <v>#REF!</v>
      </c>
      <c r="P247" s="258" t="e">
        <f>IF(Paramétrage!#REF!&lt;&gt;0,I247,0)</f>
        <v>#REF!</v>
      </c>
      <c r="Q247" s="2"/>
    </row>
    <row r="248" spans="1:17" x14ac:dyDescent="0.35">
      <c r="A248" s="1" t="e">
        <f t="shared" ref="A248:A285" si="80">IF(J248&lt;&gt;"",I248,"")</f>
        <v>#REF!</v>
      </c>
      <c r="B248" s="1" t="e">
        <f t="shared" ref="B248:B285" si="81">IF(J248&lt;&gt;"",1,"")</f>
        <v>#REF!</v>
      </c>
      <c r="C248" s="1" t="e">
        <f t="shared" ref="C248:C285" si="82">IF(J248&lt;&gt;"",L248,"")</f>
        <v>#REF!</v>
      </c>
      <c r="D248" s="1" t="e">
        <f t="shared" ref="D248:D285" si="83">IF(J248&lt;&gt;"",L248,"")</f>
        <v>#REF!</v>
      </c>
      <c r="E248" s="1" t="e">
        <f t="shared" ref="E248:E285" si="84">IF(J248&lt;&gt;"",M248,"")</f>
        <v>#REF!</v>
      </c>
      <c r="F248" s="1" t="e">
        <f t="shared" ref="F248:F285" si="85">IF(J248&lt;&gt;"",N248,"")</f>
        <v>#REF!</v>
      </c>
      <c r="G248" s="199" t="e">
        <f>IF(Paramétrage!#REF!&lt;&gt;0,Paramétrage!#REF!,"")</f>
        <v>#REF!</v>
      </c>
      <c r="H248" s="2" t="e">
        <f>IF(Paramétrage!#REF!&lt;&gt;0,Paramétrage!#REF!,"")</f>
        <v>#REF!</v>
      </c>
      <c r="I248" s="2" t="e">
        <f t="shared" si="76"/>
        <v>#REF!</v>
      </c>
      <c r="J248" s="2" t="e">
        <f>IF(Paramétrage!#REF!&lt;&gt;0,Paramétrage!#REF!,"")</f>
        <v>#REF!</v>
      </c>
      <c r="K248" s="2" t="e">
        <f>IF(Paramétrage!#REF!&lt;&gt;0,Paramétrage!#REF!,"")</f>
        <v>#REF!</v>
      </c>
      <c r="L248" s="2" t="e">
        <f t="shared" ref="L248:L285" si="86">IF(J248&lt;&gt;"",ROUNDUP(J248/K248,0),"")</f>
        <v>#REF!</v>
      </c>
      <c r="M248" s="2" t="e">
        <f t="shared" ref="M248:M285" si="87">IF(J248&lt;&gt;"",J248/L248,"")</f>
        <v>#REF!</v>
      </c>
      <c r="N248" s="2" t="e">
        <f t="shared" ref="N248:N285" si="88">IF(J248&lt;&gt;"",M248/O248,"")</f>
        <v>#REF!</v>
      </c>
      <c r="O248" s="2" t="e">
        <f>IF(Paramétrage!#REF!&lt;&gt;0,Paramétrage!#REF!,"")</f>
        <v>#REF!</v>
      </c>
      <c r="P248" s="258" t="e">
        <f>IF(Paramétrage!#REF!&lt;&gt;0,I248,0)</f>
        <v>#REF!</v>
      </c>
      <c r="Q248" s="2"/>
    </row>
    <row r="249" spans="1:17" x14ac:dyDescent="0.35">
      <c r="A249" s="1" t="e">
        <f t="shared" si="80"/>
        <v>#REF!</v>
      </c>
      <c r="B249" s="1" t="e">
        <f t="shared" si="81"/>
        <v>#REF!</v>
      </c>
      <c r="C249" s="1" t="e">
        <f t="shared" si="82"/>
        <v>#REF!</v>
      </c>
      <c r="D249" s="1" t="e">
        <f t="shared" si="83"/>
        <v>#REF!</v>
      </c>
      <c r="E249" s="1" t="e">
        <f t="shared" si="84"/>
        <v>#REF!</v>
      </c>
      <c r="F249" s="1" t="e">
        <f t="shared" si="85"/>
        <v>#REF!</v>
      </c>
      <c r="G249" s="199" t="e">
        <f>IF(Paramétrage!#REF!&lt;&gt;0,Paramétrage!#REF!,"")</f>
        <v>#REF!</v>
      </c>
      <c r="H249" s="2" t="e">
        <f>IF(Paramétrage!#REF!&lt;&gt;0,Paramétrage!#REF!,"")</f>
        <v>#REF!</v>
      </c>
      <c r="I249" s="2" t="e">
        <f t="shared" si="76"/>
        <v>#REF!</v>
      </c>
      <c r="J249" s="2" t="e">
        <f>IF(Paramétrage!#REF!&lt;&gt;0,Paramétrage!#REF!,"")</f>
        <v>#REF!</v>
      </c>
      <c r="K249" s="2" t="e">
        <f>IF(Paramétrage!#REF!&lt;&gt;0,Paramétrage!#REF!,"")</f>
        <v>#REF!</v>
      </c>
      <c r="L249" s="2" t="e">
        <f t="shared" si="86"/>
        <v>#REF!</v>
      </c>
      <c r="M249" s="2" t="e">
        <f t="shared" si="87"/>
        <v>#REF!</v>
      </c>
      <c r="N249" s="2" t="e">
        <f t="shared" si="88"/>
        <v>#REF!</v>
      </c>
      <c r="O249" s="2" t="e">
        <f>IF(Paramétrage!#REF!&lt;&gt;0,Paramétrage!#REF!,"")</f>
        <v>#REF!</v>
      </c>
      <c r="P249" s="258" t="e">
        <f>IF(Paramétrage!#REF!&lt;&gt;0,I249,0)</f>
        <v>#REF!</v>
      </c>
      <c r="Q249" s="2"/>
    </row>
    <row r="250" spans="1:17" x14ac:dyDescent="0.35">
      <c r="A250" s="1" t="e">
        <f t="shared" si="80"/>
        <v>#REF!</v>
      </c>
      <c r="B250" s="1" t="e">
        <f t="shared" si="81"/>
        <v>#REF!</v>
      </c>
      <c r="C250" s="1" t="e">
        <f t="shared" si="82"/>
        <v>#REF!</v>
      </c>
      <c r="D250" s="1" t="e">
        <f t="shared" si="83"/>
        <v>#REF!</v>
      </c>
      <c r="E250" s="1" t="e">
        <f t="shared" si="84"/>
        <v>#REF!</v>
      </c>
      <c r="F250" s="1" t="e">
        <f t="shared" si="85"/>
        <v>#REF!</v>
      </c>
      <c r="G250" s="199" t="e">
        <f>IF(Paramétrage!#REF!&lt;&gt;0,Paramétrage!#REF!,"")</f>
        <v>#REF!</v>
      </c>
      <c r="H250" s="2" t="e">
        <f>IF(Paramétrage!#REF!&lt;&gt;0,Paramétrage!#REF!,"")</f>
        <v>#REF!</v>
      </c>
      <c r="I250" s="2" t="e">
        <f t="shared" si="76"/>
        <v>#REF!</v>
      </c>
      <c r="J250" s="2" t="e">
        <f>IF(Paramétrage!#REF!&lt;&gt;0,Paramétrage!#REF!,"")</f>
        <v>#REF!</v>
      </c>
      <c r="K250" s="2" t="e">
        <f>IF(Paramétrage!#REF!&lt;&gt;0,Paramétrage!#REF!,"")</f>
        <v>#REF!</v>
      </c>
      <c r="L250" s="2" t="e">
        <f t="shared" si="86"/>
        <v>#REF!</v>
      </c>
      <c r="M250" s="2" t="e">
        <f t="shared" si="87"/>
        <v>#REF!</v>
      </c>
      <c r="N250" s="2" t="e">
        <f t="shared" si="88"/>
        <v>#REF!</v>
      </c>
      <c r="O250" s="2" t="e">
        <f>IF(Paramétrage!#REF!&lt;&gt;0,Paramétrage!#REF!,"")</f>
        <v>#REF!</v>
      </c>
      <c r="P250" s="258" t="e">
        <f>IF(Paramétrage!#REF!&lt;&gt;0,I250,0)</f>
        <v>#REF!</v>
      </c>
      <c r="Q250" s="2"/>
    </row>
    <row r="251" spans="1:17" x14ac:dyDescent="0.35">
      <c r="A251" s="1" t="e">
        <f t="shared" si="80"/>
        <v>#REF!</v>
      </c>
      <c r="B251" s="1" t="e">
        <f t="shared" si="81"/>
        <v>#REF!</v>
      </c>
      <c r="C251" s="1" t="e">
        <f t="shared" si="82"/>
        <v>#REF!</v>
      </c>
      <c r="D251" s="1" t="e">
        <f t="shared" si="83"/>
        <v>#REF!</v>
      </c>
      <c r="E251" s="1" t="e">
        <f t="shared" si="84"/>
        <v>#REF!</v>
      </c>
      <c r="F251" s="1" t="e">
        <f t="shared" si="85"/>
        <v>#REF!</v>
      </c>
      <c r="G251" s="199" t="e">
        <f>IF(Paramétrage!#REF!&lt;&gt;0,Paramétrage!#REF!,"")</f>
        <v>#REF!</v>
      </c>
      <c r="H251" s="2" t="e">
        <f>IF(Paramétrage!#REF!&lt;&gt;0,Paramétrage!#REF!,"")</f>
        <v>#REF!</v>
      </c>
      <c r="I251" s="2" t="e">
        <f t="shared" si="76"/>
        <v>#REF!</v>
      </c>
      <c r="J251" s="2" t="e">
        <f>IF(Paramétrage!#REF!&lt;&gt;0,Paramétrage!#REF!,"")</f>
        <v>#REF!</v>
      </c>
      <c r="K251" s="2" t="e">
        <f>IF(Paramétrage!#REF!&lt;&gt;0,Paramétrage!#REF!,"")</f>
        <v>#REF!</v>
      </c>
      <c r="L251" s="2" t="e">
        <f t="shared" si="86"/>
        <v>#REF!</v>
      </c>
      <c r="M251" s="2" t="e">
        <f t="shared" si="87"/>
        <v>#REF!</v>
      </c>
      <c r="N251" s="2" t="e">
        <f t="shared" si="88"/>
        <v>#REF!</v>
      </c>
      <c r="O251" s="2" t="e">
        <f>IF(Paramétrage!#REF!&lt;&gt;0,Paramétrage!#REF!,"")</f>
        <v>#REF!</v>
      </c>
      <c r="P251" s="258" t="e">
        <f>IF(Paramétrage!#REF!&lt;&gt;0,I251,0)</f>
        <v>#REF!</v>
      </c>
      <c r="Q251" s="2"/>
    </row>
    <row r="252" spans="1:17" x14ac:dyDescent="0.35">
      <c r="A252" s="1" t="e">
        <f t="shared" si="80"/>
        <v>#REF!</v>
      </c>
      <c r="B252" s="1" t="e">
        <f t="shared" si="81"/>
        <v>#REF!</v>
      </c>
      <c r="C252" s="1" t="e">
        <f t="shared" si="82"/>
        <v>#REF!</v>
      </c>
      <c r="D252" s="1" t="e">
        <f t="shared" si="83"/>
        <v>#REF!</v>
      </c>
      <c r="E252" s="1" t="e">
        <f t="shared" si="84"/>
        <v>#REF!</v>
      </c>
      <c r="F252" s="1" t="e">
        <f t="shared" si="85"/>
        <v>#REF!</v>
      </c>
      <c r="G252" s="199" t="e">
        <f>IF(Paramétrage!#REF!&lt;&gt;0,Paramétrage!#REF!,"")</f>
        <v>#REF!</v>
      </c>
      <c r="H252" s="2" t="e">
        <f>IF(Paramétrage!#REF!&lt;&gt;0,Paramétrage!#REF!,"")</f>
        <v>#REF!</v>
      </c>
      <c r="I252" s="2" t="e">
        <f t="shared" si="76"/>
        <v>#REF!</v>
      </c>
      <c r="J252" s="2" t="e">
        <f>IF(Paramétrage!#REF!&lt;&gt;0,Paramétrage!#REF!,"")</f>
        <v>#REF!</v>
      </c>
      <c r="K252" s="2" t="e">
        <f>IF(Paramétrage!#REF!&lt;&gt;0,Paramétrage!#REF!,"")</f>
        <v>#REF!</v>
      </c>
      <c r="L252" s="2" t="e">
        <f t="shared" si="86"/>
        <v>#REF!</v>
      </c>
      <c r="M252" s="2" t="e">
        <f t="shared" si="87"/>
        <v>#REF!</v>
      </c>
      <c r="N252" s="2" t="e">
        <f t="shared" si="88"/>
        <v>#REF!</v>
      </c>
      <c r="O252" s="2" t="e">
        <f>IF(Paramétrage!#REF!&lt;&gt;0,Paramétrage!#REF!,"")</f>
        <v>#REF!</v>
      </c>
      <c r="P252" s="258" t="e">
        <f>IF(Paramétrage!#REF!&lt;&gt;0,I252,0)</f>
        <v>#REF!</v>
      </c>
      <c r="Q252" s="2"/>
    </row>
    <row r="253" spans="1:17" x14ac:dyDescent="0.35">
      <c r="A253" s="1" t="e">
        <f t="shared" si="80"/>
        <v>#REF!</v>
      </c>
      <c r="B253" s="1" t="e">
        <f t="shared" si="81"/>
        <v>#REF!</v>
      </c>
      <c r="C253" s="1" t="e">
        <f t="shared" si="82"/>
        <v>#REF!</v>
      </c>
      <c r="D253" s="1" t="e">
        <f t="shared" si="83"/>
        <v>#REF!</v>
      </c>
      <c r="E253" s="1" t="e">
        <f t="shared" si="84"/>
        <v>#REF!</v>
      </c>
      <c r="F253" s="1" t="e">
        <f t="shared" si="85"/>
        <v>#REF!</v>
      </c>
      <c r="G253" s="199" t="e">
        <f>IF(Paramétrage!#REF!&lt;&gt;0,Paramétrage!#REF!,"")</f>
        <v>#REF!</v>
      </c>
      <c r="H253" s="2" t="e">
        <f>IF(Paramétrage!#REF!&lt;&gt;0,Paramétrage!#REF!,"")</f>
        <v>#REF!</v>
      </c>
      <c r="I253" s="2" t="e">
        <f t="shared" ref="I253:I285" si="89">IF(J253&lt;&gt;"",DATEDIF($Q$53,G253,"d")*1440+H253*60,"")</f>
        <v>#REF!</v>
      </c>
      <c r="J253" s="2" t="e">
        <f>IF(Paramétrage!#REF!&lt;&gt;0,Paramétrage!#REF!,"")</f>
        <v>#REF!</v>
      </c>
      <c r="K253" s="2" t="e">
        <f>IF(Paramétrage!#REF!&lt;&gt;0,Paramétrage!#REF!,"")</f>
        <v>#REF!</v>
      </c>
      <c r="L253" s="2" t="e">
        <f t="shared" si="86"/>
        <v>#REF!</v>
      </c>
      <c r="M253" s="2" t="e">
        <f t="shared" si="87"/>
        <v>#REF!</v>
      </c>
      <c r="N253" s="2" t="e">
        <f t="shared" si="88"/>
        <v>#REF!</v>
      </c>
      <c r="O253" s="2" t="e">
        <f>IF(Paramétrage!#REF!&lt;&gt;0,Paramétrage!#REF!,"")</f>
        <v>#REF!</v>
      </c>
      <c r="P253" s="258" t="e">
        <f>IF(Paramétrage!#REF!&lt;&gt;0,I253,0)</f>
        <v>#REF!</v>
      </c>
      <c r="Q253" s="2"/>
    </row>
    <row r="254" spans="1:17" x14ac:dyDescent="0.35">
      <c r="A254" s="1" t="e">
        <f t="shared" si="80"/>
        <v>#REF!</v>
      </c>
      <c r="B254" s="1" t="e">
        <f t="shared" si="81"/>
        <v>#REF!</v>
      </c>
      <c r="C254" s="1" t="e">
        <f t="shared" si="82"/>
        <v>#REF!</v>
      </c>
      <c r="D254" s="1" t="e">
        <f t="shared" si="83"/>
        <v>#REF!</v>
      </c>
      <c r="E254" s="1" t="e">
        <f t="shared" si="84"/>
        <v>#REF!</v>
      </c>
      <c r="F254" s="1" t="e">
        <f t="shared" si="85"/>
        <v>#REF!</v>
      </c>
      <c r="G254" s="199" t="e">
        <f>IF(Paramétrage!#REF!&lt;&gt;0,Paramétrage!#REF!,"")</f>
        <v>#REF!</v>
      </c>
      <c r="H254" s="2" t="e">
        <f>IF(Paramétrage!#REF!&lt;&gt;0,Paramétrage!#REF!,"")</f>
        <v>#REF!</v>
      </c>
      <c r="I254" s="2" t="e">
        <f t="shared" si="89"/>
        <v>#REF!</v>
      </c>
      <c r="J254" s="2" t="e">
        <f>IF(Paramétrage!#REF!&lt;&gt;0,Paramétrage!#REF!,"")</f>
        <v>#REF!</v>
      </c>
      <c r="K254" s="2" t="e">
        <f>IF(Paramétrage!#REF!&lt;&gt;0,Paramétrage!#REF!,"")</f>
        <v>#REF!</v>
      </c>
      <c r="L254" s="2" t="e">
        <f t="shared" si="86"/>
        <v>#REF!</v>
      </c>
      <c r="M254" s="2" t="e">
        <f t="shared" si="87"/>
        <v>#REF!</v>
      </c>
      <c r="N254" s="2" t="e">
        <f t="shared" si="88"/>
        <v>#REF!</v>
      </c>
      <c r="O254" s="2" t="e">
        <f>IF(Paramétrage!#REF!&lt;&gt;0,Paramétrage!#REF!,"")</f>
        <v>#REF!</v>
      </c>
      <c r="P254" s="258" t="e">
        <f>IF(Paramétrage!#REF!&lt;&gt;0,I254,0)</f>
        <v>#REF!</v>
      </c>
      <c r="Q254" s="2"/>
    </row>
    <row r="255" spans="1:17" x14ac:dyDescent="0.35">
      <c r="A255" s="1" t="e">
        <f t="shared" si="80"/>
        <v>#REF!</v>
      </c>
      <c r="B255" s="1" t="e">
        <f t="shared" si="81"/>
        <v>#REF!</v>
      </c>
      <c r="C255" s="1" t="e">
        <f t="shared" si="82"/>
        <v>#REF!</v>
      </c>
      <c r="D255" s="1" t="e">
        <f t="shared" si="83"/>
        <v>#REF!</v>
      </c>
      <c r="E255" s="1" t="e">
        <f t="shared" si="84"/>
        <v>#REF!</v>
      </c>
      <c r="F255" s="1" t="e">
        <f t="shared" si="85"/>
        <v>#REF!</v>
      </c>
      <c r="G255" s="199" t="e">
        <f>IF(Paramétrage!#REF!&lt;&gt;0,Paramétrage!#REF!,"")</f>
        <v>#REF!</v>
      </c>
      <c r="H255" s="2" t="e">
        <f>IF(Paramétrage!#REF!&lt;&gt;0,Paramétrage!#REF!,"")</f>
        <v>#REF!</v>
      </c>
      <c r="I255" s="2" t="e">
        <f t="shared" si="89"/>
        <v>#REF!</v>
      </c>
      <c r="J255" s="2" t="e">
        <f>IF(Paramétrage!#REF!&lt;&gt;0,Paramétrage!#REF!,"")</f>
        <v>#REF!</v>
      </c>
      <c r="K255" s="2" t="e">
        <f>IF(Paramétrage!#REF!&lt;&gt;0,Paramétrage!#REF!,"")</f>
        <v>#REF!</v>
      </c>
      <c r="L255" s="2" t="e">
        <f t="shared" si="86"/>
        <v>#REF!</v>
      </c>
      <c r="M255" s="2" t="e">
        <f t="shared" si="87"/>
        <v>#REF!</v>
      </c>
      <c r="N255" s="2" t="e">
        <f t="shared" si="88"/>
        <v>#REF!</v>
      </c>
      <c r="O255" s="2" t="e">
        <f>IF(Paramétrage!#REF!&lt;&gt;0,Paramétrage!#REF!,"")</f>
        <v>#REF!</v>
      </c>
      <c r="P255" s="258" t="e">
        <f>IF(Paramétrage!#REF!&lt;&gt;0,I255,0)</f>
        <v>#REF!</v>
      </c>
      <c r="Q255" s="2"/>
    </row>
    <row r="256" spans="1:17" x14ac:dyDescent="0.35">
      <c r="A256" s="1" t="e">
        <f t="shared" si="80"/>
        <v>#REF!</v>
      </c>
      <c r="B256" s="1" t="e">
        <f t="shared" si="81"/>
        <v>#REF!</v>
      </c>
      <c r="C256" s="1" t="e">
        <f t="shared" si="82"/>
        <v>#REF!</v>
      </c>
      <c r="D256" s="1" t="e">
        <f t="shared" si="83"/>
        <v>#REF!</v>
      </c>
      <c r="E256" s="1" t="e">
        <f t="shared" si="84"/>
        <v>#REF!</v>
      </c>
      <c r="F256" s="1" t="e">
        <f t="shared" si="85"/>
        <v>#REF!</v>
      </c>
      <c r="G256" s="199" t="e">
        <f>IF(Paramétrage!#REF!&lt;&gt;0,Paramétrage!#REF!,"")</f>
        <v>#REF!</v>
      </c>
      <c r="H256" s="2" t="e">
        <f>IF(Paramétrage!#REF!&lt;&gt;0,Paramétrage!#REF!,"")</f>
        <v>#REF!</v>
      </c>
      <c r="I256" s="2" t="e">
        <f t="shared" si="89"/>
        <v>#REF!</v>
      </c>
      <c r="J256" s="2" t="e">
        <f>IF(Paramétrage!#REF!&lt;&gt;0,Paramétrage!#REF!,"")</f>
        <v>#REF!</v>
      </c>
      <c r="K256" s="2" t="e">
        <f>IF(Paramétrage!#REF!&lt;&gt;0,Paramétrage!#REF!,"")</f>
        <v>#REF!</v>
      </c>
      <c r="L256" s="2" t="e">
        <f t="shared" si="86"/>
        <v>#REF!</v>
      </c>
      <c r="M256" s="2" t="e">
        <f t="shared" si="87"/>
        <v>#REF!</v>
      </c>
      <c r="N256" s="2" t="e">
        <f t="shared" si="88"/>
        <v>#REF!</v>
      </c>
      <c r="O256" s="2" t="e">
        <f>IF(Paramétrage!#REF!&lt;&gt;0,Paramétrage!#REF!,"")</f>
        <v>#REF!</v>
      </c>
      <c r="P256" s="258" t="e">
        <f>IF(Paramétrage!#REF!&lt;&gt;0,I256,0)</f>
        <v>#REF!</v>
      </c>
      <c r="Q256" s="2"/>
    </row>
    <row r="257" spans="1:17" x14ac:dyDescent="0.35">
      <c r="A257" s="1" t="e">
        <f t="shared" si="80"/>
        <v>#REF!</v>
      </c>
      <c r="B257" s="1" t="e">
        <f t="shared" si="81"/>
        <v>#REF!</v>
      </c>
      <c r="C257" s="1" t="e">
        <f t="shared" si="82"/>
        <v>#REF!</v>
      </c>
      <c r="D257" s="1" t="e">
        <f t="shared" si="83"/>
        <v>#REF!</v>
      </c>
      <c r="E257" s="1" t="e">
        <f t="shared" si="84"/>
        <v>#REF!</v>
      </c>
      <c r="F257" s="1" t="e">
        <f t="shared" si="85"/>
        <v>#REF!</v>
      </c>
      <c r="G257" s="199" t="e">
        <f>IF(Paramétrage!#REF!&lt;&gt;0,Paramétrage!#REF!,"")</f>
        <v>#REF!</v>
      </c>
      <c r="H257" s="2" t="e">
        <f>IF(Paramétrage!#REF!&lt;&gt;0,Paramétrage!#REF!,"")</f>
        <v>#REF!</v>
      </c>
      <c r="I257" s="2" t="e">
        <f t="shared" si="89"/>
        <v>#REF!</v>
      </c>
      <c r="J257" s="2" t="e">
        <f>IF(Paramétrage!#REF!&lt;&gt;0,Paramétrage!#REF!,"")</f>
        <v>#REF!</v>
      </c>
      <c r="K257" s="2" t="e">
        <f>IF(Paramétrage!#REF!&lt;&gt;0,Paramétrage!#REF!,"")</f>
        <v>#REF!</v>
      </c>
      <c r="L257" s="2" t="e">
        <f t="shared" si="86"/>
        <v>#REF!</v>
      </c>
      <c r="M257" s="2" t="e">
        <f t="shared" si="87"/>
        <v>#REF!</v>
      </c>
      <c r="N257" s="2" t="e">
        <f t="shared" si="88"/>
        <v>#REF!</v>
      </c>
      <c r="O257" s="2" t="e">
        <f>IF(Paramétrage!#REF!&lt;&gt;0,Paramétrage!#REF!,"")</f>
        <v>#REF!</v>
      </c>
      <c r="P257" s="258" t="e">
        <f>IF(Paramétrage!#REF!&lt;&gt;0,I257,0)</f>
        <v>#REF!</v>
      </c>
      <c r="Q257" s="2"/>
    </row>
    <row r="258" spans="1:17" x14ac:dyDescent="0.35">
      <c r="A258" s="1" t="e">
        <f t="shared" si="80"/>
        <v>#REF!</v>
      </c>
      <c r="B258" s="1" t="e">
        <f t="shared" si="81"/>
        <v>#REF!</v>
      </c>
      <c r="C258" s="1" t="e">
        <f t="shared" si="82"/>
        <v>#REF!</v>
      </c>
      <c r="D258" s="1" t="e">
        <f t="shared" si="83"/>
        <v>#REF!</v>
      </c>
      <c r="E258" s="1" t="e">
        <f t="shared" si="84"/>
        <v>#REF!</v>
      </c>
      <c r="F258" s="1" t="e">
        <f t="shared" si="85"/>
        <v>#REF!</v>
      </c>
      <c r="G258" s="199" t="e">
        <f>IF(Paramétrage!#REF!&lt;&gt;0,Paramétrage!#REF!,"")</f>
        <v>#REF!</v>
      </c>
      <c r="H258" s="2" t="e">
        <f>IF(Paramétrage!#REF!&lt;&gt;0,Paramétrage!#REF!,"")</f>
        <v>#REF!</v>
      </c>
      <c r="I258" s="2" t="e">
        <f t="shared" si="89"/>
        <v>#REF!</v>
      </c>
      <c r="J258" s="2" t="e">
        <f>IF(Paramétrage!#REF!&lt;&gt;0,Paramétrage!#REF!,"")</f>
        <v>#REF!</v>
      </c>
      <c r="K258" s="2" t="e">
        <f>IF(Paramétrage!#REF!&lt;&gt;0,Paramétrage!#REF!,"")</f>
        <v>#REF!</v>
      </c>
      <c r="L258" s="2" t="e">
        <f t="shared" si="86"/>
        <v>#REF!</v>
      </c>
      <c r="M258" s="2" t="e">
        <f t="shared" si="87"/>
        <v>#REF!</v>
      </c>
      <c r="N258" s="2" t="e">
        <f t="shared" si="88"/>
        <v>#REF!</v>
      </c>
      <c r="O258" s="2" t="e">
        <f>IF(Paramétrage!#REF!&lt;&gt;0,Paramétrage!#REF!,"")</f>
        <v>#REF!</v>
      </c>
      <c r="P258" s="258" t="e">
        <f>IF(Paramétrage!#REF!&lt;&gt;0,I258,0)</f>
        <v>#REF!</v>
      </c>
      <c r="Q258" s="2"/>
    </row>
    <row r="259" spans="1:17" x14ac:dyDescent="0.35">
      <c r="A259" s="1" t="e">
        <f t="shared" si="80"/>
        <v>#REF!</v>
      </c>
      <c r="B259" s="1" t="e">
        <f t="shared" si="81"/>
        <v>#REF!</v>
      </c>
      <c r="C259" s="1" t="e">
        <f t="shared" si="82"/>
        <v>#REF!</v>
      </c>
      <c r="D259" s="1" t="e">
        <f t="shared" si="83"/>
        <v>#REF!</v>
      </c>
      <c r="E259" s="1" t="e">
        <f t="shared" si="84"/>
        <v>#REF!</v>
      </c>
      <c r="F259" s="1" t="e">
        <f t="shared" si="85"/>
        <v>#REF!</v>
      </c>
      <c r="G259" s="199" t="e">
        <f>IF(Paramétrage!#REF!&lt;&gt;0,Paramétrage!#REF!,"")</f>
        <v>#REF!</v>
      </c>
      <c r="H259" s="2" t="e">
        <f>IF(Paramétrage!#REF!&lt;&gt;0,Paramétrage!#REF!,"")</f>
        <v>#REF!</v>
      </c>
      <c r="I259" s="2" t="e">
        <f t="shared" si="89"/>
        <v>#REF!</v>
      </c>
      <c r="J259" s="2" t="e">
        <f>IF(Paramétrage!#REF!&lt;&gt;0,Paramétrage!#REF!,"")</f>
        <v>#REF!</v>
      </c>
      <c r="K259" s="2" t="e">
        <f>IF(Paramétrage!#REF!&lt;&gt;0,Paramétrage!#REF!,"")</f>
        <v>#REF!</v>
      </c>
      <c r="L259" s="2" t="e">
        <f t="shared" si="86"/>
        <v>#REF!</v>
      </c>
      <c r="M259" s="2" t="e">
        <f t="shared" si="87"/>
        <v>#REF!</v>
      </c>
      <c r="N259" s="2" t="e">
        <f t="shared" si="88"/>
        <v>#REF!</v>
      </c>
      <c r="O259" s="2" t="e">
        <f>IF(Paramétrage!#REF!&lt;&gt;0,Paramétrage!#REF!,"")</f>
        <v>#REF!</v>
      </c>
      <c r="P259" s="258" t="e">
        <f>IF(Paramétrage!#REF!&lt;&gt;0,I259,0)</f>
        <v>#REF!</v>
      </c>
      <c r="Q259" s="2"/>
    </row>
    <row r="260" spans="1:17" x14ac:dyDescent="0.35">
      <c r="A260" s="1" t="e">
        <f t="shared" si="80"/>
        <v>#REF!</v>
      </c>
      <c r="B260" s="1" t="e">
        <f t="shared" si="81"/>
        <v>#REF!</v>
      </c>
      <c r="C260" s="1" t="e">
        <f t="shared" si="82"/>
        <v>#REF!</v>
      </c>
      <c r="D260" s="1" t="e">
        <f t="shared" si="83"/>
        <v>#REF!</v>
      </c>
      <c r="E260" s="1" t="e">
        <f t="shared" si="84"/>
        <v>#REF!</v>
      </c>
      <c r="F260" s="1" t="e">
        <f t="shared" si="85"/>
        <v>#REF!</v>
      </c>
      <c r="G260" s="199" t="e">
        <f>IF(Paramétrage!#REF!&lt;&gt;0,Paramétrage!#REF!,"")</f>
        <v>#REF!</v>
      </c>
      <c r="H260" s="2" t="e">
        <f>IF(Paramétrage!#REF!&lt;&gt;0,Paramétrage!#REF!,"")</f>
        <v>#REF!</v>
      </c>
      <c r="I260" s="2" t="e">
        <f t="shared" si="89"/>
        <v>#REF!</v>
      </c>
      <c r="J260" s="2" t="e">
        <f>IF(Paramétrage!#REF!&lt;&gt;0,Paramétrage!#REF!,"")</f>
        <v>#REF!</v>
      </c>
      <c r="K260" s="2" t="e">
        <f>IF(Paramétrage!#REF!&lt;&gt;0,Paramétrage!#REF!,"")</f>
        <v>#REF!</v>
      </c>
      <c r="L260" s="2" t="e">
        <f t="shared" si="86"/>
        <v>#REF!</v>
      </c>
      <c r="M260" s="2" t="e">
        <f t="shared" si="87"/>
        <v>#REF!</v>
      </c>
      <c r="N260" s="2" t="e">
        <f t="shared" si="88"/>
        <v>#REF!</v>
      </c>
      <c r="O260" s="2" t="e">
        <f>IF(Paramétrage!#REF!&lt;&gt;0,Paramétrage!#REF!,"")</f>
        <v>#REF!</v>
      </c>
      <c r="P260" s="258" t="e">
        <f>IF(Paramétrage!#REF!&lt;&gt;0,I260,0)</f>
        <v>#REF!</v>
      </c>
      <c r="Q260" s="2"/>
    </row>
    <row r="261" spans="1:17" x14ac:dyDescent="0.35">
      <c r="A261" s="1" t="e">
        <f t="shared" si="80"/>
        <v>#REF!</v>
      </c>
      <c r="B261" s="1" t="e">
        <f t="shared" si="81"/>
        <v>#REF!</v>
      </c>
      <c r="C261" s="1" t="e">
        <f t="shared" si="82"/>
        <v>#REF!</v>
      </c>
      <c r="D261" s="1" t="e">
        <f t="shared" si="83"/>
        <v>#REF!</v>
      </c>
      <c r="E261" s="1" t="e">
        <f t="shared" si="84"/>
        <v>#REF!</v>
      </c>
      <c r="F261" s="1" t="e">
        <f t="shared" si="85"/>
        <v>#REF!</v>
      </c>
      <c r="G261" s="199" t="e">
        <f>IF(Paramétrage!#REF!&lt;&gt;0,Paramétrage!#REF!,"")</f>
        <v>#REF!</v>
      </c>
      <c r="H261" s="2" t="e">
        <f>IF(Paramétrage!#REF!&lt;&gt;0,Paramétrage!#REF!,"")</f>
        <v>#REF!</v>
      </c>
      <c r="I261" s="2" t="e">
        <f t="shared" si="89"/>
        <v>#REF!</v>
      </c>
      <c r="J261" s="2" t="e">
        <f>IF(Paramétrage!#REF!&lt;&gt;0,Paramétrage!#REF!,"")</f>
        <v>#REF!</v>
      </c>
      <c r="K261" s="2" t="e">
        <f>IF(Paramétrage!#REF!&lt;&gt;0,Paramétrage!#REF!,"")</f>
        <v>#REF!</v>
      </c>
      <c r="L261" s="2" t="e">
        <f t="shared" si="86"/>
        <v>#REF!</v>
      </c>
      <c r="M261" s="2" t="e">
        <f t="shared" si="87"/>
        <v>#REF!</v>
      </c>
      <c r="N261" s="2" t="e">
        <f t="shared" si="88"/>
        <v>#REF!</v>
      </c>
      <c r="O261" s="2" t="e">
        <f>IF(Paramétrage!#REF!&lt;&gt;0,Paramétrage!#REF!,"")</f>
        <v>#REF!</v>
      </c>
      <c r="P261" s="258" t="e">
        <f>IF(Paramétrage!#REF!&lt;&gt;0,I261,0)</f>
        <v>#REF!</v>
      </c>
      <c r="Q261" s="2"/>
    </row>
    <row r="262" spans="1:17" x14ac:dyDescent="0.35">
      <c r="A262" s="1" t="e">
        <f t="shared" si="80"/>
        <v>#REF!</v>
      </c>
      <c r="B262" s="1" t="e">
        <f t="shared" si="81"/>
        <v>#REF!</v>
      </c>
      <c r="C262" s="1" t="e">
        <f t="shared" si="82"/>
        <v>#REF!</v>
      </c>
      <c r="D262" s="1" t="e">
        <f t="shared" si="83"/>
        <v>#REF!</v>
      </c>
      <c r="E262" s="1" t="e">
        <f t="shared" si="84"/>
        <v>#REF!</v>
      </c>
      <c r="F262" s="1" t="e">
        <f t="shared" si="85"/>
        <v>#REF!</v>
      </c>
      <c r="G262" s="199" t="e">
        <f>IF(Paramétrage!#REF!&lt;&gt;0,Paramétrage!#REF!,"")</f>
        <v>#REF!</v>
      </c>
      <c r="H262" s="2" t="e">
        <f>IF(Paramétrage!#REF!&lt;&gt;0,Paramétrage!#REF!,"")</f>
        <v>#REF!</v>
      </c>
      <c r="I262" s="2" t="e">
        <f t="shared" si="89"/>
        <v>#REF!</v>
      </c>
      <c r="J262" s="2" t="e">
        <f>IF(Paramétrage!#REF!&lt;&gt;0,Paramétrage!#REF!,"")</f>
        <v>#REF!</v>
      </c>
      <c r="K262" s="2" t="e">
        <f>IF(Paramétrage!#REF!&lt;&gt;0,Paramétrage!#REF!,"")</f>
        <v>#REF!</v>
      </c>
      <c r="L262" s="2" t="e">
        <f t="shared" si="86"/>
        <v>#REF!</v>
      </c>
      <c r="M262" s="2" t="e">
        <f t="shared" si="87"/>
        <v>#REF!</v>
      </c>
      <c r="N262" s="2" t="e">
        <f t="shared" si="88"/>
        <v>#REF!</v>
      </c>
      <c r="O262" s="2" t="e">
        <f>IF(Paramétrage!#REF!&lt;&gt;0,Paramétrage!#REF!,"")</f>
        <v>#REF!</v>
      </c>
      <c r="P262" s="258" t="e">
        <f>IF(Paramétrage!#REF!&lt;&gt;0,I262,0)</f>
        <v>#REF!</v>
      </c>
      <c r="Q262" s="2"/>
    </row>
    <row r="263" spans="1:17" x14ac:dyDescent="0.35">
      <c r="A263" s="1" t="e">
        <f t="shared" si="80"/>
        <v>#REF!</v>
      </c>
      <c r="B263" s="1" t="e">
        <f t="shared" si="81"/>
        <v>#REF!</v>
      </c>
      <c r="C263" s="1" t="e">
        <f t="shared" si="82"/>
        <v>#REF!</v>
      </c>
      <c r="D263" s="1" t="e">
        <f t="shared" si="83"/>
        <v>#REF!</v>
      </c>
      <c r="E263" s="1" t="e">
        <f t="shared" si="84"/>
        <v>#REF!</v>
      </c>
      <c r="F263" s="1" t="e">
        <f t="shared" si="85"/>
        <v>#REF!</v>
      </c>
      <c r="G263" s="199" t="e">
        <f>IF(Paramétrage!#REF!&lt;&gt;0,Paramétrage!#REF!,"")</f>
        <v>#REF!</v>
      </c>
      <c r="H263" s="2" t="e">
        <f>IF(Paramétrage!#REF!&lt;&gt;0,Paramétrage!#REF!,"")</f>
        <v>#REF!</v>
      </c>
      <c r="I263" s="2" t="e">
        <f t="shared" si="89"/>
        <v>#REF!</v>
      </c>
      <c r="J263" s="2" t="e">
        <f>IF(Paramétrage!#REF!&lt;&gt;0,Paramétrage!#REF!,"")</f>
        <v>#REF!</v>
      </c>
      <c r="K263" s="2" t="e">
        <f>IF(Paramétrage!#REF!&lt;&gt;0,Paramétrage!#REF!,"")</f>
        <v>#REF!</v>
      </c>
      <c r="L263" s="2" t="e">
        <f t="shared" si="86"/>
        <v>#REF!</v>
      </c>
      <c r="M263" s="2" t="e">
        <f t="shared" si="87"/>
        <v>#REF!</v>
      </c>
      <c r="N263" s="2" t="e">
        <f t="shared" si="88"/>
        <v>#REF!</v>
      </c>
      <c r="O263" s="2" t="e">
        <f>IF(Paramétrage!#REF!&lt;&gt;0,Paramétrage!#REF!,"")</f>
        <v>#REF!</v>
      </c>
      <c r="P263" s="258" t="e">
        <f>IF(Paramétrage!#REF!&lt;&gt;0,I263,0)</f>
        <v>#REF!</v>
      </c>
      <c r="Q263" s="2"/>
    </row>
    <row r="264" spans="1:17" x14ac:dyDescent="0.35">
      <c r="A264" s="1" t="e">
        <f t="shared" si="80"/>
        <v>#REF!</v>
      </c>
      <c r="B264" s="1" t="e">
        <f t="shared" si="81"/>
        <v>#REF!</v>
      </c>
      <c r="C264" s="1" t="e">
        <f t="shared" si="82"/>
        <v>#REF!</v>
      </c>
      <c r="D264" s="1" t="e">
        <f t="shared" si="83"/>
        <v>#REF!</v>
      </c>
      <c r="E264" s="1" t="e">
        <f t="shared" si="84"/>
        <v>#REF!</v>
      </c>
      <c r="F264" s="1" t="e">
        <f t="shared" si="85"/>
        <v>#REF!</v>
      </c>
      <c r="G264" s="199" t="e">
        <f>IF(Paramétrage!#REF!&lt;&gt;0,Paramétrage!#REF!,"")</f>
        <v>#REF!</v>
      </c>
      <c r="H264" s="2" t="e">
        <f>IF(Paramétrage!#REF!&lt;&gt;0,Paramétrage!#REF!,"")</f>
        <v>#REF!</v>
      </c>
      <c r="I264" s="2" t="e">
        <f t="shared" si="89"/>
        <v>#REF!</v>
      </c>
      <c r="J264" s="2" t="e">
        <f>IF(Paramétrage!#REF!&lt;&gt;0,Paramétrage!#REF!,"")</f>
        <v>#REF!</v>
      </c>
      <c r="K264" s="2" t="e">
        <f>IF(Paramétrage!#REF!&lt;&gt;0,Paramétrage!#REF!,"")</f>
        <v>#REF!</v>
      </c>
      <c r="L264" s="2" t="e">
        <f t="shared" si="86"/>
        <v>#REF!</v>
      </c>
      <c r="M264" s="2" t="e">
        <f t="shared" si="87"/>
        <v>#REF!</v>
      </c>
      <c r="N264" s="2" t="e">
        <f t="shared" si="88"/>
        <v>#REF!</v>
      </c>
      <c r="O264" s="2" t="e">
        <f>IF(Paramétrage!#REF!&lt;&gt;0,Paramétrage!#REF!,"")</f>
        <v>#REF!</v>
      </c>
      <c r="P264" s="258" t="e">
        <f>IF(Paramétrage!#REF!&lt;&gt;0,I264,0)</f>
        <v>#REF!</v>
      </c>
      <c r="Q264" s="2"/>
    </row>
    <row r="265" spans="1:17" x14ac:dyDescent="0.35">
      <c r="A265" s="1" t="e">
        <f t="shared" si="80"/>
        <v>#REF!</v>
      </c>
      <c r="B265" s="1" t="e">
        <f t="shared" si="81"/>
        <v>#REF!</v>
      </c>
      <c r="C265" s="1" t="e">
        <f t="shared" si="82"/>
        <v>#REF!</v>
      </c>
      <c r="D265" s="1" t="e">
        <f t="shared" si="83"/>
        <v>#REF!</v>
      </c>
      <c r="E265" s="1" t="e">
        <f t="shared" si="84"/>
        <v>#REF!</v>
      </c>
      <c r="F265" s="1" t="e">
        <f t="shared" si="85"/>
        <v>#REF!</v>
      </c>
      <c r="G265" s="199" t="e">
        <f>IF(Paramétrage!#REF!&lt;&gt;0,Paramétrage!#REF!,"")</f>
        <v>#REF!</v>
      </c>
      <c r="H265" s="2" t="e">
        <f>IF(Paramétrage!#REF!&lt;&gt;0,Paramétrage!#REF!,"")</f>
        <v>#REF!</v>
      </c>
      <c r="I265" s="2" t="e">
        <f t="shared" si="89"/>
        <v>#REF!</v>
      </c>
      <c r="J265" s="2" t="e">
        <f>IF(Paramétrage!#REF!&lt;&gt;0,Paramétrage!#REF!,"")</f>
        <v>#REF!</v>
      </c>
      <c r="K265" s="2" t="e">
        <f>IF(Paramétrage!#REF!&lt;&gt;0,Paramétrage!#REF!,"")</f>
        <v>#REF!</v>
      </c>
      <c r="L265" s="2" t="e">
        <f t="shared" si="86"/>
        <v>#REF!</v>
      </c>
      <c r="M265" s="2" t="e">
        <f t="shared" si="87"/>
        <v>#REF!</v>
      </c>
      <c r="N265" s="2" t="e">
        <f t="shared" si="88"/>
        <v>#REF!</v>
      </c>
      <c r="O265" s="2" t="e">
        <f>IF(Paramétrage!#REF!&lt;&gt;0,Paramétrage!#REF!,"")</f>
        <v>#REF!</v>
      </c>
      <c r="P265" s="258" t="e">
        <f>IF(Paramétrage!#REF!&lt;&gt;0,I265,0)</f>
        <v>#REF!</v>
      </c>
      <c r="Q265" s="2"/>
    </row>
    <row r="266" spans="1:17" x14ac:dyDescent="0.35">
      <c r="A266" s="1" t="e">
        <f t="shared" si="80"/>
        <v>#REF!</v>
      </c>
      <c r="B266" s="1" t="e">
        <f t="shared" si="81"/>
        <v>#REF!</v>
      </c>
      <c r="C266" s="1" t="e">
        <f t="shared" si="82"/>
        <v>#REF!</v>
      </c>
      <c r="D266" s="1" t="e">
        <f t="shared" si="83"/>
        <v>#REF!</v>
      </c>
      <c r="E266" s="1" t="e">
        <f t="shared" si="84"/>
        <v>#REF!</v>
      </c>
      <c r="F266" s="1" t="e">
        <f t="shared" si="85"/>
        <v>#REF!</v>
      </c>
      <c r="G266" s="199" t="e">
        <f>IF(Paramétrage!#REF!&lt;&gt;0,Paramétrage!#REF!,"")</f>
        <v>#REF!</v>
      </c>
      <c r="H266" s="2" t="e">
        <f>IF(Paramétrage!#REF!&lt;&gt;0,Paramétrage!#REF!,"")</f>
        <v>#REF!</v>
      </c>
      <c r="I266" s="2" t="e">
        <f t="shared" si="89"/>
        <v>#REF!</v>
      </c>
      <c r="J266" s="2" t="e">
        <f>IF(Paramétrage!#REF!&lt;&gt;0,Paramétrage!#REF!,"")</f>
        <v>#REF!</v>
      </c>
      <c r="K266" s="2" t="e">
        <f>IF(Paramétrage!#REF!&lt;&gt;0,Paramétrage!#REF!,"")</f>
        <v>#REF!</v>
      </c>
      <c r="L266" s="2" t="e">
        <f t="shared" si="86"/>
        <v>#REF!</v>
      </c>
      <c r="M266" s="2" t="e">
        <f t="shared" si="87"/>
        <v>#REF!</v>
      </c>
      <c r="N266" s="2" t="e">
        <f t="shared" si="88"/>
        <v>#REF!</v>
      </c>
      <c r="O266" s="2" t="e">
        <f>IF(Paramétrage!#REF!&lt;&gt;0,Paramétrage!#REF!,"")</f>
        <v>#REF!</v>
      </c>
      <c r="P266" s="258" t="e">
        <f>IF(Paramétrage!#REF!&lt;&gt;0,I266,0)</f>
        <v>#REF!</v>
      </c>
      <c r="Q266" s="2"/>
    </row>
    <row r="267" spans="1:17" x14ac:dyDescent="0.35">
      <c r="A267" s="1" t="e">
        <f t="shared" si="80"/>
        <v>#REF!</v>
      </c>
      <c r="B267" s="1" t="e">
        <f t="shared" si="81"/>
        <v>#REF!</v>
      </c>
      <c r="C267" s="1" t="e">
        <f t="shared" si="82"/>
        <v>#REF!</v>
      </c>
      <c r="D267" s="1" t="e">
        <f t="shared" si="83"/>
        <v>#REF!</v>
      </c>
      <c r="E267" s="1" t="e">
        <f t="shared" si="84"/>
        <v>#REF!</v>
      </c>
      <c r="F267" s="1" t="e">
        <f t="shared" si="85"/>
        <v>#REF!</v>
      </c>
      <c r="G267" s="199" t="e">
        <f>IF(Paramétrage!#REF!&lt;&gt;0,Paramétrage!#REF!,"")</f>
        <v>#REF!</v>
      </c>
      <c r="H267" s="2" t="e">
        <f>IF(Paramétrage!#REF!&lt;&gt;0,Paramétrage!#REF!,"")</f>
        <v>#REF!</v>
      </c>
      <c r="I267" s="2" t="e">
        <f t="shared" si="89"/>
        <v>#REF!</v>
      </c>
      <c r="J267" s="2" t="e">
        <f>IF(Paramétrage!#REF!&lt;&gt;0,Paramétrage!#REF!,"")</f>
        <v>#REF!</v>
      </c>
      <c r="K267" s="2" t="e">
        <f>IF(Paramétrage!#REF!&lt;&gt;0,Paramétrage!#REF!,"")</f>
        <v>#REF!</v>
      </c>
      <c r="L267" s="2" t="e">
        <f t="shared" si="86"/>
        <v>#REF!</v>
      </c>
      <c r="M267" s="2" t="e">
        <f t="shared" si="87"/>
        <v>#REF!</v>
      </c>
      <c r="N267" s="2" t="e">
        <f t="shared" si="88"/>
        <v>#REF!</v>
      </c>
      <c r="O267" s="2" t="e">
        <f>IF(Paramétrage!#REF!&lt;&gt;0,Paramétrage!#REF!,"")</f>
        <v>#REF!</v>
      </c>
      <c r="P267" s="258" t="e">
        <f>IF(Paramétrage!#REF!&lt;&gt;0,I267,0)</f>
        <v>#REF!</v>
      </c>
      <c r="Q267" s="2"/>
    </row>
    <row r="268" spans="1:17" x14ac:dyDescent="0.35">
      <c r="A268" s="1" t="e">
        <f t="shared" si="80"/>
        <v>#REF!</v>
      </c>
      <c r="B268" s="1" t="e">
        <f t="shared" si="81"/>
        <v>#REF!</v>
      </c>
      <c r="C268" s="1" t="e">
        <f t="shared" si="82"/>
        <v>#REF!</v>
      </c>
      <c r="D268" s="1" t="e">
        <f t="shared" si="83"/>
        <v>#REF!</v>
      </c>
      <c r="E268" s="1" t="e">
        <f t="shared" si="84"/>
        <v>#REF!</v>
      </c>
      <c r="F268" s="1" t="e">
        <f t="shared" si="85"/>
        <v>#REF!</v>
      </c>
      <c r="G268" s="199" t="e">
        <f>IF(Paramétrage!#REF!&lt;&gt;0,Paramétrage!#REF!,"")</f>
        <v>#REF!</v>
      </c>
      <c r="H268" s="2" t="e">
        <f>IF(Paramétrage!#REF!&lt;&gt;0,Paramétrage!#REF!,"")</f>
        <v>#REF!</v>
      </c>
      <c r="I268" s="2" t="e">
        <f t="shared" si="89"/>
        <v>#REF!</v>
      </c>
      <c r="J268" s="2" t="e">
        <f>IF(Paramétrage!#REF!&lt;&gt;0,Paramétrage!#REF!,"")</f>
        <v>#REF!</v>
      </c>
      <c r="K268" s="2" t="e">
        <f>IF(Paramétrage!#REF!&lt;&gt;0,Paramétrage!#REF!,"")</f>
        <v>#REF!</v>
      </c>
      <c r="L268" s="2" t="e">
        <f t="shared" si="86"/>
        <v>#REF!</v>
      </c>
      <c r="M268" s="2" t="e">
        <f t="shared" si="87"/>
        <v>#REF!</v>
      </c>
      <c r="N268" s="2" t="e">
        <f t="shared" si="88"/>
        <v>#REF!</v>
      </c>
      <c r="O268" s="2" t="e">
        <f>IF(Paramétrage!#REF!&lt;&gt;0,Paramétrage!#REF!,"")</f>
        <v>#REF!</v>
      </c>
      <c r="P268" s="258" t="e">
        <f>IF(Paramétrage!#REF!&lt;&gt;0,I268,0)</f>
        <v>#REF!</v>
      </c>
      <c r="Q268" s="2"/>
    </row>
    <row r="269" spans="1:17" x14ac:dyDescent="0.35">
      <c r="A269" s="1" t="e">
        <f t="shared" si="80"/>
        <v>#REF!</v>
      </c>
      <c r="B269" s="1" t="e">
        <f t="shared" si="81"/>
        <v>#REF!</v>
      </c>
      <c r="C269" s="1" t="e">
        <f t="shared" si="82"/>
        <v>#REF!</v>
      </c>
      <c r="D269" s="1" t="e">
        <f t="shared" si="83"/>
        <v>#REF!</v>
      </c>
      <c r="E269" s="1" t="e">
        <f t="shared" si="84"/>
        <v>#REF!</v>
      </c>
      <c r="F269" s="1" t="e">
        <f t="shared" si="85"/>
        <v>#REF!</v>
      </c>
      <c r="G269" s="199" t="e">
        <f>IF(Paramétrage!#REF!&lt;&gt;0,Paramétrage!#REF!,"")</f>
        <v>#REF!</v>
      </c>
      <c r="H269" s="2" t="e">
        <f>IF(Paramétrage!#REF!&lt;&gt;0,Paramétrage!#REF!,"")</f>
        <v>#REF!</v>
      </c>
      <c r="I269" s="2" t="e">
        <f t="shared" si="89"/>
        <v>#REF!</v>
      </c>
      <c r="J269" s="2" t="e">
        <f>IF(Paramétrage!#REF!&lt;&gt;0,Paramétrage!#REF!,"")</f>
        <v>#REF!</v>
      </c>
      <c r="K269" s="2" t="e">
        <f>IF(Paramétrage!#REF!&lt;&gt;0,Paramétrage!#REF!,"")</f>
        <v>#REF!</v>
      </c>
      <c r="L269" s="2" t="e">
        <f t="shared" si="86"/>
        <v>#REF!</v>
      </c>
      <c r="M269" s="2" t="e">
        <f t="shared" si="87"/>
        <v>#REF!</v>
      </c>
      <c r="N269" s="2" t="e">
        <f t="shared" si="88"/>
        <v>#REF!</v>
      </c>
      <c r="O269" s="2" t="e">
        <f>IF(Paramétrage!#REF!&lt;&gt;0,Paramétrage!#REF!,"")</f>
        <v>#REF!</v>
      </c>
      <c r="P269" s="258" t="e">
        <f>IF(Paramétrage!#REF!&lt;&gt;0,I269,0)</f>
        <v>#REF!</v>
      </c>
      <c r="Q269" s="2"/>
    </row>
    <row r="270" spans="1:17" x14ac:dyDescent="0.35">
      <c r="A270" s="1" t="e">
        <f t="shared" si="80"/>
        <v>#REF!</v>
      </c>
      <c r="B270" s="1" t="e">
        <f t="shared" si="81"/>
        <v>#REF!</v>
      </c>
      <c r="C270" s="1" t="e">
        <f t="shared" si="82"/>
        <v>#REF!</v>
      </c>
      <c r="D270" s="1" t="e">
        <f t="shared" si="83"/>
        <v>#REF!</v>
      </c>
      <c r="E270" s="1" t="e">
        <f t="shared" si="84"/>
        <v>#REF!</v>
      </c>
      <c r="F270" s="1" t="e">
        <f t="shared" si="85"/>
        <v>#REF!</v>
      </c>
      <c r="G270" s="199" t="e">
        <f>IF(Paramétrage!#REF!&lt;&gt;0,Paramétrage!#REF!,"")</f>
        <v>#REF!</v>
      </c>
      <c r="H270" s="2" t="e">
        <f>IF(Paramétrage!#REF!&lt;&gt;0,Paramétrage!#REF!,"")</f>
        <v>#REF!</v>
      </c>
      <c r="I270" s="2" t="e">
        <f t="shared" si="89"/>
        <v>#REF!</v>
      </c>
      <c r="J270" s="2" t="e">
        <f>IF(Paramétrage!#REF!&lt;&gt;0,Paramétrage!#REF!,"")</f>
        <v>#REF!</v>
      </c>
      <c r="K270" s="2" t="e">
        <f>IF(Paramétrage!#REF!&lt;&gt;0,Paramétrage!#REF!,"")</f>
        <v>#REF!</v>
      </c>
      <c r="L270" s="2" t="e">
        <f t="shared" si="86"/>
        <v>#REF!</v>
      </c>
      <c r="M270" s="2" t="e">
        <f t="shared" si="87"/>
        <v>#REF!</v>
      </c>
      <c r="N270" s="2" t="e">
        <f t="shared" si="88"/>
        <v>#REF!</v>
      </c>
      <c r="O270" s="2" t="e">
        <f>IF(Paramétrage!#REF!&lt;&gt;0,Paramétrage!#REF!,"")</f>
        <v>#REF!</v>
      </c>
      <c r="P270" s="258" t="e">
        <f>IF(Paramétrage!#REF!&lt;&gt;0,I270,0)</f>
        <v>#REF!</v>
      </c>
      <c r="Q270" s="2"/>
    </row>
    <row r="271" spans="1:17" x14ac:dyDescent="0.35">
      <c r="A271" s="1" t="e">
        <f t="shared" si="80"/>
        <v>#REF!</v>
      </c>
      <c r="B271" s="1" t="e">
        <f t="shared" si="81"/>
        <v>#REF!</v>
      </c>
      <c r="C271" s="1" t="e">
        <f t="shared" si="82"/>
        <v>#REF!</v>
      </c>
      <c r="D271" s="1" t="e">
        <f t="shared" si="83"/>
        <v>#REF!</v>
      </c>
      <c r="E271" s="1" t="e">
        <f t="shared" si="84"/>
        <v>#REF!</v>
      </c>
      <c r="F271" s="1" t="e">
        <f t="shared" si="85"/>
        <v>#REF!</v>
      </c>
      <c r="G271" s="199" t="e">
        <f>IF(Paramétrage!#REF!&lt;&gt;0,Paramétrage!#REF!,"")</f>
        <v>#REF!</v>
      </c>
      <c r="H271" s="2" t="e">
        <f>IF(Paramétrage!#REF!&lt;&gt;0,Paramétrage!#REF!,"")</f>
        <v>#REF!</v>
      </c>
      <c r="I271" s="2" t="e">
        <f t="shared" si="89"/>
        <v>#REF!</v>
      </c>
      <c r="J271" s="2" t="e">
        <f>IF(Paramétrage!#REF!&lt;&gt;0,Paramétrage!#REF!,"")</f>
        <v>#REF!</v>
      </c>
      <c r="K271" s="2" t="e">
        <f>IF(Paramétrage!#REF!&lt;&gt;0,Paramétrage!#REF!,"")</f>
        <v>#REF!</v>
      </c>
      <c r="L271" s="2" t="e">
        <f t="shared" si="86"/>
        <v>#REF!</v>
      </c>
      <c r="M271" s="2" t="e">
        <f t="shared" si="87"/>
        <v>#REF!</v>
      </c>
      <c r="N271" s="2" t="e">
        <f t="shared" si="88"/>
        <v>#REF!</v>
      </c>
      <c r="O271" s="2" t="e">
        <f>IF(Paramétrage!#REF!&lt;&gt;0,Paramétrage!#REF!,"")</f>
        <v>#REF!</v>
      </c>
      <c r="P271" s="258" t="e">
        <f>IF(Paramétrage!#REF!&lt;&gt;0,I271,0)</f>
        <v>#REF!</v>
      </c>
      <c r="Q271" s="2"/>
    </row>
    <row r="272" spans="1:17" x14ac:dyDescent="0.35">
      <c r="A272" s="1" t="e">
        <f t="shared" si="80"/>
        <v>#REF!</v>
      </c>
      <c r="B272" s="1" t="e">
        <f t="shared" si="81"/>
        <v>#REF!</v>
      </c>
      <c r="C272" s="1" t="e">
        <f t="shared" si="82"/>
        <v>#REF!</v>
      </c>
      <c r="D272" s="1" t="e">
        <f t="shared" si="83"/>
        <v>#REF!</v>
      </c>
      <c r="E272" s="1" t="e">
        <f t="shared" si="84"/>
        <v>#REF!</v>
      </c>
      <c r="F272" s="1" t="e">
        <f t="shared" si="85"/>
        <v>#REF!</v>
      </c>
      <c r="G272" s="199" t="e">
        <f>IF(Paramétrage!#REF!&lt;&gt;0,Paramétrage!#REF!,"")</f>
        <v>#REF!</v>
      </c>
      <c r="H272" s="2" t="e">
        <f>IF(Paramétrage!#REF!&lt;&gt;0,Paramétrage!#REF!,"")</f>
        <v>#REF!</v>
      </c>
      <c r="I272" s="2" t="e">
        <f t="shared" si="89"/>
        <v>#REF!</v>
      </c>
      <c r="J272" s="2" t="e">
        <f>IF(Paramétrage!#REF!&lt;&gt;0,Paramétrage!#REF!,"")</f>
        <v>#REF!</v>
      </c>
      <c r="K272" s="2" t="e">
        <f>IF(Paramétrage!#REF!&lt;&gt;0,Paramétrage!#REF!,"")</f>
        <v>#REF!</v>
      </c>
      <c r="L272" s="2" t="e">
        <f t="shared" si="86"/>
        <v>#REF!</v>
      </c>
      <c r="M272" s="2" t="e">
        <f t="shared" si="87"/>
        <v>#REF!</v>
      </c>
      <c r="N272" s="2" t="e">
        <f t="shared" si="88"/>
        <v>#REF!</v>
      </c>
      <c r="O272" s="2" t="e">
        <f>IF(Paramétrage!#REF!&lt;&gt;0,Paramétrage!#REF!,"")</f>
        <v>#REF!</v>
      </c>
      <c r="P272" s="258" t="e">
        <f>IF(Paramétrage!#REF!&lt;&gt;0,I272,0)</f>
        <v>#REF!</v>
      </c>
      <c r="Q272" s="2"/>
    </row>
    <row r="273" spans="1:17" x14ac:dyDescent="0.35">
      <c r="A273" s="1" t="e">
        <f t="shared" si="80"/>
        <v>#REF!</v>
      </c>
      <c r="B273" s="1" t="e">
        <f t="shared" si="81"/>
        <v>#REF!</v>
      </c>
      <c r="C273" s="1" t="e">
        <f t="shared" si="82"/>
        <v>#REF!</v>
      </c>
      <c r="D273" s="1" t="e">
        <f t="shared" si="83"/>
        <v>#REF!</v>
      </c>
      <c r="E273" s="1" t="e">
        <f t="shared" si="84"/>
        <v>#REF!</v>
      </c>
      <c r="F273" s="1" t="e">
        <f t="shared" si="85"/>
        <v>#REF!</v>
      </c>
      <c r="G273" s="199" t="e">
        <f>IF(Paramétrage!#REF!&lt;&gt;0,Paramétrage!#REF!,"")</f>
        <v>#REF!</v>
      </c>
      <c r="H273" s="2" t="e">
        <f>IF(Paramétrage!#REF!&lt;&gt;0,Paramétrage!#REF!,"")</f>
        <v>#REF!</v>
      </c>
      <c r="I273" s="2" t="e">
        <f t="shared" si="89"/>
        <v>#REF!</v>
      </c>
      <c r="J273" s="2" t="e">
        <f>IF(Paramétrage!#REF!&lt;&gt;0,Paramétrage!#REF!,"")</f>
        <v>#REF!</v>
      </c>
      <c r="K273" s="2" t="e">
        <f>IF(Paramétrage!#REF!&lt;&gt;0,Paramétrage!#REF!,"")</f>
        <v>#REF!</v>
      </c>
      <c r="L273" s="2" t="e">
        <f t="shared" si="86"/>
        <v>#REF!</v>
      </c>
      <c r="M273" s="2" t="e">
        <f t="shared" si="87"/>
        <v>#REF!</v>
      </c>
      <c r="N273" s="2" t="e">
        <f t="shared" si="88"/>
        <v>#REF!</v>
      </c>
      <c r="O273" s="2" t="e">
        <f>IF(Paramétrage!#REF!&lt;&gt;0,Paramétrage!#REF!,"")</f>
        <v>#REF!</v>
      </c>
      <c r="P273" s="258" t="e">
        <f>IF(Paramétrage!#REF!&lt;&gt;0,I273,0)</f>
        <v>#REF!</v>
      </c>
      <c r="Q273" s="2"/>
    </row>
    <row r="274" spans="1:17" x14ac:dyDescent="0.35">
      <c r="A274" s="1" t="e">
        <f t="shared" si="80"/>
        <v>#REF!</v>
      </c>
      <c r="B274" s="1" t="e">
        <f t="shared" si="81"/>
        <v>#REF!</v>
      </c>
      <c r="C274" s="1" t="e">
        <f t="shared" si="82"/>
        <v>#REF!</v>
      </c>
      <c r="D274" s="1" t="e">
        <f t="shared" si="83"/>
        <v>#REF!</v>
      </c>
      <c r="E274" s="1" t="e">
        <f t="shared" si="84"/>
        <v>#REF!</v>
      </c>
      <c r="F274" s="1" t="e">
        <f t="shared" si="85"/>
        <v>#REF!</v>
      </c>
      <c r="G274" s="199" t="e">
        <f>IF(Paramétrage!#REF!&lt;&gt;0,Paramétrage!#REF!,"")</f>
        <v>#REF!</v>
      </c>
      <c r="H274" s="2" t="e">
        <f>IF(Paramétrage!#REF!&lt;&gt;0,Paramétrage!#REF!,"")</f>
        <v>#REF!</v>
      </c>
      <c r="I274" s="2" t="e">
        <f t="shared" si="89"/>
        <v>#REF!</v>
      </c>
      <c r="J274" s="2" t="e">
        <f>IF(Paramétrage!#REF!&lt;&gt;0,Paramétrage!#REF!,"")</f>
        <v>#REF!</v>
      </c>
      <c r="K274" s="2" t="e">
        <f>IF(Paramétrage!#REF!&lt;&gt;0,Paramétrage!#REF!,"")</f>
        <v>#REF!</v>
      </c>
      <c r="L274" s="2" t="e">
        <f t="shared" si="86"/>
        <v>#REF!</v>
      </c>
      <c r="M274" s="2" t="e">
        <f t="shared" si="87"/>
        <v>#REF!</v>
      </c>
      <c r="N274" s="2" t="e">
        <f t="shared" si="88"/>
        <v>#REF!</v>
      </c>
      <c r="O274" s="2" t="e">
        <f>IF(Paramétrage!#REF!&lt;&gt;0,Paramétrage!#REF!,"")</f>
        <v>#REF!</v>
      </c>
      <c r="P274" s="258" t="e">
        <f>IF(Paramétrage!#REF!&lt;&gt;0,I274,0)</f>
        <v>#REF!</v>
      </c>
      <c r="Q274" s="2"/>
    </row>
    <row r="275" spans="1:17" x14ac:dyDescent="0.35">
      <c r="A275" s="1" t="e">
        <f t="shared" si="80"/>
        <v>#REF!</v>
      </c>
      <c r="B275" s="1" t="e">
        <f t="shared" si="81"/>
        <v>#REF!</v>
      </c>
      <c r="C275" s="1" t="e">
        <f t="shared" si="82"/>
        <v>#REF!</v>
      </c>
      <c r="D275" s="1" t="e">
        <f t="shared" si="83"/>
        <v>#REF!</v>
      </c>
      <c r="E275" s="1" t="e">
        <f t="shared" si="84"/>
        <v>#REF!</v>
      </c>
      <c r="F275" s="1" t="e">
        <f t="shared" si="85"/>
        <v>#REF!</v>
      </c>
      <c r="G275" s="199" t="e">
        <f>IF(Paramétrage!#REF!&lt;&gt;0,Paramétrage!#REF!,"")</f>
        <v>#REF!</v>
      </c>
      <c r="H275" s="2" t="e">
        <f>IF(Paramétrage!#REF!&lt;&gt;0,Paramétrage!#REF!,"")</f>
        <v>#REF!</v>
      </c>
      <c r="I275" s="2" t="e">
        <f t="shared" si="89"/>
        <v>#REF!</v>
      </c>
      <c r="J275" s="2" t="e">
        <f>IF(Paramétrage!#REF!&lt;&gt;0,Paramétrage!#REF!,"")</f>
        <v>#REF!</v>
      </c>
      <c r="K275" s="2" t="e">
        <f>IF(Paramétrage!#REF!&lt;&gt;0,Paramétrage!#REF!,"")</f>
        <v>#REF!</v>
      </c>
      <c r="L275" s="2" t="e">
        <f t="shared" si="86"/>
        <v>#REF!</v>
      </c>
      <c r="M275" s="2" t="e">
        <f t="shared" si="87"/>
        <v>#REF!</v>
      </c>
      <c r="N275" s="2" t="e">
        <f t="shared" si="88"/>
        <v>#REF!</v>
      </c>
      <c r="O275" s="2" t="e">
        <f>IF(Paramétrage!#REF!&lt;&gt;0,Paramétrage!#REF!,"")</f>
        <v>#REF!</v>
      </c>
      <c r="P275" s="258" t="e">
        <f>IF(Paramétrage!#REF!&lt;&gt;0,I275,0)</f>
        <v>#REF!</v>
      </c>
      <c r="Q275" s="2"/>
    </row>
    <row r="276" spans="1:17" x14ac:dyDescent="0.35">
      <c r="A276" s="1" t="e">
        <f t="shared" si="80"/>
        <v>#REF!</v>
      </c>
      <c r="B276" s="1" t="e">
        <f t="shared" si="81"/>
        <v>#REF!</v>
      </c>
      <c r="C276" s="1" t="e">
        <f t="shared" si="82"/>
        <v>#REF!</v>
      </c>
      <c r="D276" s="1" t="e">
        <f t="shared" si="83"/>
        <v>#REF!</v>
      </c>
      <c r="E276" s="1" t="e">
        <f t="shared" si="84"/>
        <v>#REF!</v>
      </c>
      <c r="F276" s="1" t="e">
        <f t="shared" si="85"/>
        <v>#REF!</v>
      </c>
      <c r="G276" s="199" t="e">
        <f>IF(Paramétrage!#REF!&lt;&gt;0,Paramétrage!#REF!,"")</f>
        <v>#REF!</v>
      </c>
      <c r="H276" s="2" t="e">
        <f>IF(Paramétrage!#REF!&lt;&gt;0,Paramétrage!#REF!,"")</f>
        <v>#REF!</v>
      </c>
      <c r="I276" s="2" t="e">
        <f t="shared" si="89"/>
        <v>#REF!</v>
      </c>
      <c r="J276" s="2" t="e">
        <f>IF(Paramétrage!#REF!&lt;&gt;0,Paramétrage!#REF!,"")</f>
        <v>#REF!</v>
      </c>
      <c r="K276" s="2" t="e">
        <f>IF(Paramétrage!#REF!&lt;&gt;0,Paramétrage!#REF!,"")</f>
        <v>#REF!</v>
      </c>
      <c r="L276" s="2" t="e">
        <f t="shared" si="86"/>
        <v>#REF!</v>
      </c>
      <c r="M276" s="2" t="e">
        <f t="shared" si="87"/>
        <v>#REF!</v>
      </c>
      <c r="N276" s="2" t="e">
        <f t="shared" si="88"/>
        <v>#REF!</v>
      </c>
      <c r="O276" s="2" t="e">
        <f>IF(Paramétrage!#REF!&lt;&gt;0,Paramétrage!#REF!,"")</f>
        <v>#REF!</v>
      </c>
      <c r="P276" s="258" t="e">
        <f>IF(Paramétrage!#REF!&lt;&gt;0,I276,0)</f>
        <v>#REF!</v>
      </c>
      <c r="Q276" s="2"/>
    </row>
    <row r="277" spans="1:17" x14ac:dyDescent="0.35">
      <c r="A277" s="1" t="e">
        <f t="shared" si="80"/>
        <v>#REF!</v>
      </c>
      <c r="B277" s="1" t="e">
        <f t="shared" si="81"/>
        <v>#REF!</v>
      </c>
      <c r="C277" s="1" t="e">
        <f t="shared" si="82"/>
        <v>#REF!</v>
      </c>
      <c r="D277" s="1" t="e">
        <f t="shared" si="83"/>
        <v>#REF!</v>
      </c>
      <c r="E277" s="1" t="e">
        <f t="shared" si="84"/>
        <v>#REF!</v>
      </c>
      <c r="F277" s="1" t="e">
        <f t="shared" si="85"/>
        <v>#REF!</v>
      </c>
      <c r="G277" s="199" t="e">
        <f>IF(Paramétrage!#REF!&lt;&gt;0,Paramétrage!#REF!,"")</f>
        <v>#REF!</v>
      </c>
      <c r="H277" s="2" t="e">
        <f>IF(Paramétrage!#REF!&lt;&gt;0,Paramétrage!#REF!,"")</f>
        <v>#REF!</v>
      </c>
      <c r="I277" s="2" t="e">
        <f t="shared" si="89"/>
        <v>#REF!</v>
      </c>
      <c r="J277" s="2" t="e">
        <f>IF(Paramétrage!#REF!&lt;&gt;0,Paramétrage!#REF!,"")</f>
        <v>#REF!</v>
      </c>
      <c r="K277" s="2" t="e">
        <f>IF(Paramétrage!#REF!&lt;&gt;0,Paramétrage!#REF!,"")</f>
        <v>#REF!</v>
      </c>
      <c r="L277" s="2" t="e">
        <f t="shared" si="86"/>
        <v>#REF!</v>
      </c>
      <c r="M277" s="2" t="e">
        <f t="shared" si="87"/>
        <v>#REF!</v>
      </c>
      <c r="N277" s="2" t="e">
        <f t="shared" si="88"/>
        <v>#REF!</v>
      </c>
      <c r="O277" s="2" t="e">
        <f>IF(Paramétrage!#REF!&lt;&gt;0,Paramétrage!#REF!,"")</f>
        <v>#REF!</v>
      </c>
      <c r="P277" s="258" t="e">
        <f>IF(Paramétrage!#REF!&lt;&gt;0,I277,0)</f>
        <v>#REF!</v>
      </c>
      <c r="Q277" s="2"/>
    </row>
    <row r="278" spans="1:17" x14ac:dyDescent="0.35">
      <c r="A278" s="1" t="e">
        <f t="shared" si="80"/>
        <v>#REF!</v>
      </c>
      <c r="B278" s="1" t="e">
        <f t="shared" si="81"/>
        <v>#REF!</v>
      </c>
      <c r="C278" s="1" t="e">
        <f t="shared" si="82"/>
        <v>#REF!</v>
      </c>
      <c r="D278" s="1" t="e">
        <f t="shared" si="83"/>
        <v>#REF!</v>
      </c>
      <c r="E278" s="1" t="e">
        <f t="shared" si="84"/>
        <v>#REF!</v>
      </c>
      <c r="F278" s="1" t="e">
        <f t="shared" si="85"/>
        <v>#REF!</v>
      </c>
      <c r="G278" s="199" t="e">
        <f>IF(Paramétrage!#REF!&lt;&gt;0,Paramétrage!#REF!,"")</f>
        <v>#REF!</v>
      </c>
      <c r="H278" s="2" t="e">
        <f>IF(Paramétrage!#REF!&lt;&gt;0,Paramétrage!#REF!,"")</f>
        <v>#REF!</v>
      </c>
      <c r="I278" s="2" t="e">
        <f t="shared" si="89"/>
        <v>#REF!</v>
      </c>
      <c r="J278" s="2" t="e">
        <f>IF(Paramétrage!#REF!&lt;&gt;0,Paramétrage!#REF!,"")</f>
        <v>#REF!</v>
      </c>
      <c r="K278" s="2" t="e">
        <f>IF(Paramétrage!#REF!&lt;&gt;0,Paramétrage!#REF!,"")</f>
        <v>#REF!</v>
      </c>
      <c r="L278" s="2" t="e">
        <f t="shared" si="86"/>
        <v>#REF!</v>
      </c>
      <c r="M278" s="2" t="e">
        <f t="shared" si="87"/>
        <v>#REF!</v>
      </c>
      <c r="N278" s="2" t="e">
        <f t="shared" si="88"/>
        <v>#REF!</v>
      </c>
      <c r="O278" s="2" t="e">
        <f>IF(Paramétrage!#REF!&lt;&gt;0,Paramétrage!#REF!,"")</f>
        <v>#REF!</v>
      </c>
      <c r="P278" s="258" t="e">
        <f>IF(Paramétrage!#REF!&lt;&gt;0,I278,0)</f>
        <v>#REF!</v>
      </c>
      <c r="Q278" s="2"/>
    </row>
    <row r="279" spans="1:17" x14ac:dyDescent="0.35">
      <c r="A279" s="1" t="e">
        <f t="shared" si="80"/>
        <v>#REF!</v>
      </c>
      <c r="B279" s="1" t="e">
        <f t="shared" si="81"/>
        <v>#REF!</v>
      </c>
      <c r="C279" s="1" t="e">
        <f t="shared" si="82"/>
        <v>#REF!</v>
      </c>
      <c r="D279" s="1" t="e">
        <f t="shared" si="83"/>
        <v>#REF!</v>
      </c>
      <c r="E279" s="1" t="e">
        <f t="shared" si="84"/>
        <v>#REF!</v>
      </c>
      <c r="F279" s="1" t="e">
        <f t="shared" si="85"/>
        <v>#REF!</v>
      </c>
      <c r="G279" s="199" t="e">
        <f>IF(Paramétrage!#REF!&lt;&gt;0,Paramétrage!#REF!,"")</f>
        <v>#REF!</v>
      </c>
      <c r="H279" s="2" t="e">
        <f>IF(Paramétrage!#REF!&lt;&gt;0,Paramétrage!#REF!,"")</f>
        <v>#REF!</v>
      </c>
      <c r="I279" s="2" t="e">
        <f t="shared" si="89"/>
        <v>#REF!</v>
      </c>
      <c r="J279" s="2" t="e">
        <f>IF(Paramétrage!#REF!&lt;&gt;0,Paramétrage!#REF!,"")</f>
        <v>#REF!</v>
      </c>
      <c r="K279" s="2" t="e">
        <f>IF(Paramétrage!#REF!&lt;&gt;0,Paramétrage!#REF!,"")</f>
        <v>#REF!</v>
      </c>
      <c r="L279" s="2" t="e">
        <f t="shared" si="86"/>
        <v>#REF!</v>
      </c>
      <c r="M279" s="2" t="e">
        <f t="shared" si="87"/>
        <v>#REF!</v>
      </c>
      <c r="N279" s="2" t="e">
        <f t="shared" si="88"/>
        <v>#REF!</v>
      </c>
      <c r="O279" s="2" t="e">
        <f>IF(Paramétrage!#REF!&lt;&gt;0,Paramétrage!#REF!,"")</f>
        <v>#REF!</v>
      </c>
      <c r="P279" s="258" t="e">
        <f>IF(Paramétrage!#REF!&lt;&gt;0,I279,0)</f>
        <v>#REF!</v>
      </c>
      <c r="Q279" s="2"/>
    </row>
    <row r="280" spans="1:17" x14ac:dyDescent="0.35">
      <c r="A280" s="1" t="e">
        <f t="shared" si="80"/>
        <v>#REF!</v>
      </c>
      <c r="B280" s="1" t="e">
        <f t="shared" si="81"/>
        <v>#REF!</v>
      </c>
      <c r="C280" s="1" t="e">
        <f t="shared" si="82"/>
        <v>#REF!</v>
      </c>
      <c r="D280" s="1" t="e">
        <f t="shared" si="83"/>
        <v>#REF!</v>
      </c>
      <c r="E280" s="1" t="e">
        <f t="shared" si="84"/>
        <v>#REF!</v>
      </c>
      <c r="F280" s="1" t="e">
        <f t="shared" si="85"/>
        <v>#REF!</v>
      </c>
      <c r="G280" s="199" t="e">
        <f>IF(Paramétrage!#REF!&lt;&gt;0,Paramétrage!#REF!,"")</f>
        <v>#REF!</v>
      </c>
      <c r="H280" s="2" t="e">
        <f>IF(Paramétrage!#REF!&lt;&gt;0,Paramétrage!#REF!,"")</f>
        <v>#REF!</v>
      </c>
      <c r="I280" s="2" t="e">
        <f t="shared" si="89"/>
        <v>#REF!</v>
      </c>
      <c r="J280" s="2" t="e">
        <f>IF(Paramétrage!#REF!&lt;&gt;0,Paramétrage!#REF!,"")</f>
        <v>#REF!</v>
      </c>
      <c r="K280" s="2" t="e">
        <f>IF(Paramétrage!#REF!&lt;&gt;0,Paramétrage!#REF!,"")</f>
        <v>#REF!</v>
      </c>
      <c r="L280" s="2" t="e">
        <f t="shared" si="86"/>
        <v>#REF!</v>
      </c>
      <c r="M280" s="2" t="e">
        <f t="shared" si="87"/>
        <v>#REF!</v>
      </c>
      <c r="N280" s="2" t="e">
        <f t="shared" si="88"/>
        <v>#REF!</v>
      </c>
      <c r="O280" s="2" t="e">
        <f>IF(Paramétrage!#REF!&lt;&gt;0,Paramétrage!#REF!,"")</f>
        <v>#REF!</v>
      </c>
      <c r="P280" s="258" t="e">
        <f>IF(Paramétrage!#REF!&lt;&gt;0,I280,0)</f>
        <v>#REF!</v>
      </c>
      <c r="Q280" s="2"/>
    </row>
    <row r="281" spans="1:17" x14ac:dyDescent="0.35">
      <c r="A281" s="1" t="e">
        <f t="shared" si="80"/>
        <v>#REF!</v>
      </c>
      <c r="B281" s="1" t="e">
        <f t="shared" si="81"/>
        <v>#REF!</v>
      </c>
      <c r="C281" s="1" t="e">
        <f t="shared" si="82"/>
        <v>#REF!</v>
      </c>
      <c r="D281" s="1" t="e">
        <f t="shared" si="83"/>
        <v>#REF!</v>
      </c>
      <c r="E281" s="1" t="e">
        <f t="shared" si="84"/>
        <v>#REF!</v>
      </c>
      <c r="F281" s="1" t="e">
        <f t="shared" si="85"/>
        <v>#REF!</v>
      </c>
      <c r="G281" s="199" t="e">
        <f>IF(Paramétrage!#REF!&lt;&gt;0,Paramétrage!#REF!,"")</f>
        <v>#REF!</v>
      </c>
      <c r="H281" s="2" t="e">
        <f>IF(Paramétrage!#REF!&lt;&gt;0,Paramétrage!#REF!,"")</f>
        <v>#REF!</v>
      </c>
      <c r="I281" s="2" t="e">
        <f t="shared" si="89"/>
        <v>#REF!</v>
      </c>
      <c r="J281" s="2" t="e">
        <f>IF(Paramétrage!#REF!&lt;&gt;0,Paramétrage!#REF!,"")</f>
        <v>#REF!</v>
      </c>
      <c r="K281" s="2" t="e">
        <f>IF(Paramétrage!#REF!&lt;&gt;0,Paramétrage!#REF!,"")</f>
        <v>#REF!</v>
      </c>
      <c r="L281" s="2" t="e">
        <f t="shared" si="86"/>
        <v>#REF!</v>
      </c>
      <c r="M281" s="2" t="e">
        <f t="shared" si="87"/>
        <v>#REF!</v>
      </c>
      <c r="N281" s="2" t="e">
        <f t="shared" si="88"/>
        <v>#REF!</v>
      </c>
      <c r="O281" s="2" t="e">
        <f>IF(Paramétrage!#REF!&lt;&gt;0,Paramétrage!#REF!,"")</f>
        <v>#REF!</v>
      </c>
      <c r="P281" s="258" t="e">
        <f>IF(Paramétrage!#REF!&lt;&gt;0,I281,0)</f>
        <v>#REF!</v>
      </c>
      <c r="Q281" s="2"/>
    </row>
    <row r="282" spans="1:17" x14ac:dyDescent="0.35">
      <c r="A282" s="1" t="e">
        <f t="shared" si="80"/>
        <v>#REF!</v>
      </c>
      <c r="B282" s="1" t="e">
        <f t="shared" si="81"/>
        <v>#REF!</v>
      </c>
      <c r="C282" s="1" t="e">
        <f t="shared" si="82"/>
        <v>#REF!</v>
      </c>
      <c r="D282" s="1" t="e">
        <f t="shared" si="83"/>
        <v>#REF!</v>
      </c>
      <c r="E282" s="1" t="e">
        <f t="shared" si="84"/>
        <v>#REF!</v>
      </c>
      <c r="F282" s="1" t="e">
        <f t="shared" si="85"/>
        <v>#REF!</v>
      </c>
      <c r="G282" s="199" t="e">
        <f>IF(Paramétrage!#REF!&lt;&gt;0,Paramétrage!#REF!,"")</f>
        <v>#REF!</v>
      </c>
      <c r="H282" s="2" t="e">
        <f>IF(Paramétrage!#REF!&lt;&gt;0,Paramétrage!#REF!,"")</f>
        <v>#REF!</v>
      </c>
      <c r="I282" s="2" t="e">
        <f t="shared" si="89"/>
        <v>#REF!</v>
      </c>
      <c r="J282" s="2" t="e">
        <f>IF(Paramétrage!#REF!&lt;&gt;0,Paramétrage!#REF!,"")</f>
        <v>#REF!</v>
      </c>
      <c r="K282" s="2" t="e">
        <f>IF(Paramétrage!#REF!&lt;&gt;0,Paramétrage!#REF!,"")</f>
        <v>#REF!</v>
      </c>
      <c r="L282" s="2" t="e">
        <f t="shared" si="86"/>
        <v>#REF!</v>
      </c>
      <c r="M282" s="2" t="e">
        <f t="shared" si="87"/>
        <v>#REF!</v>
      </c>
      <c r="N282" s="2" t="e">
        <f t="shared" si="88"/>
        <v>#REF!</v>
      </c>
      <c r="O282" s="2" t="e">
        <f>IF(Paramétrage!#REF!&lt;&gt;0,Paramétrage!#REF!,"")</f>
        <v>#REF!</v>
      </c>
      <c r="P282" s="258" t="e">
        <f>IF(Paramétrage!#REF!&lt;&gt;0,I282,0)</f>
        <v>#REF!</v>
      </c>
      <c r="Q282" s="2"/>
    </row>
    <row r="283" spans="1:17" x14ac:dyDescent="0.35">
      <c r="A283" s="1" t="e">
        <f t="shared" si="80"/>
        <v>#REF!</v>
      </c>
      <c r="B283" s="1" t="e">
        <f t="shared" si="81"/>
        <v>#REF!</v>
      </c>
      <c r="C283" s="1" t="e">
        <f t="shared" si="82"/>
        <v>#REF!</v>
      </c>
      <c r="D283" s="1" t="e">
        <f t="shared" si="83"/>
        <v>#REF!</v>
      </c>
      <c r="E283" s="1" t="e">
        <f t="shared" si="84"/>
        <v>#REF!</v>
      </c>
      <c r="F283" s="1" t="e">
        <f t="shared" si="85"/>
        <v>#REF!</v>
      </c>
      <c r="G283" s="199" t="e">
        <f>IF(Paramétrage!#REF!&lt;&gt;0,Paramétrage!#REF!,"")</f>
        <v>#REF!</v>
      </c>
      <c r="H283" s="2" t="e">
        <f>IF(Paramétrage!#REF!&lt;&gt;0,Paramétrage!#REF!,"")</f>
        <v>#REF!</v>
      </c>
      <c r="I283" s="2" t="e">
        <f t="shared" si="89"/>
        <v>#REF!</v>
      </c>
      <c r="J283" s="2" t="e">
        <f>IF(Paramétrage!#REF!&lt;&gt;0,Paramétrage!#REF!,"")</f>
        <v>#REF!</v>
      </c>
      <c r="K283" s="2" t="e">
        <f>IF(Paramétrage!#REF!&lt;&gt;0,Paramétrage!#REF!,"")</f>
        <v>#REF!</v>
      </c>
      <c r="L283" s="2" t="e">
        <f t="shared" si="86"/>
        <v>#REF!</v>
      </c>
      <c r="M283" s="2" t="e">
        <f t="shared" si="87"/>
        <v>#REF!</v>
      </c>
      <c r="N283" s="2" t="e">
        <f t="shared" si="88"/>
        <v>#REF!</v>
      </c>
      <c r="O283" s="2" t="e">
        <f>IF(Paramétrage!#REF!&lt;&gt;0,Paramétrage!#REF!,"")</f>
        <v>#REF!</v>
      </c>
      <c r="P283" s="258" t="e">
        <f>IF(Paramétrage!#REF!&lt;&gt;0,I283,0)</f>
        <v>#REF!</v>
      </c>
      <c r="Q283" s="2"/>
    </row>
    <row r="284" spans="1:17" x14ac:dyDescent="0.35">
      <c r="A284" s="1" t="e">
        <f t="shared" si="80"/>
        <v>#REF!</v>
      </c>
      <c r="B284" s="1" t="e">
        <f t="shared" si="81"/>
        <v>#REF!</v>
      </c>
      <c r="C284" s="1" t="e">
        <f t="shared" si="82"/>
        <v>#REF!</v>
      </c>
      <c r="D284" s="1" t="e">
        <f t="shared" si="83"/>
        <v>#REF!</v>
      </c>
      <c r="E284" s="1" t="e">
        <f t="shared" si="84"/>
        <v>#REF!</v>
      </c>
      <c r="F284" s="1" t="e">
        <f t="shared" si="85"/>
        <v>#REF!</v>
      </c>
      <c r="G284" s="199" t="e">
        <f>IF(Paramétrage!#REF!&lt;&gt;0,Paramétrage!#REF!,"")</f>
        <v>#REF!</v>
      </c>
      <c r="H284" s="2" t="e">
        <f>IF(Paramétrage!#REF!&lt;&gt;0,Paramétrage!#REF!,"")</f>
        <v>#REF!</v>
      </c>
      <c r="I284" s="2" t="e">
        <f t="shared" si="89"/>
        <v>#REF!</v>
      </c>
      <c r="J284" s="2" t="e">
        <f>IF(Paramétrage!#REF!&lt;&gt;0,Paramétrage!#REF!,"")</f>
        <v>#REF!</v>
      </c>
      <c r="K284" s="2" t="e">
        <f>IF(Paramétrage!#REF!&lt;&gt;0,Paramétrage!#REF!,"")</f>
        <v>#REF!</v>
      </c>
      <c r="L284" s="2" t="e">
        <f t="shared" si="86"/>
        <v>#REF!</v>
      </c>
      <c r="M284" s="2" t="e">
        <f t="shared" si="87"/>
        <v>#REF!</v>
      </c>
      <c r="N284" s="2" t="e">
        <f t="shared" si="88"/>
        <v>#REF!</v>
      </c>
      <c r="O284" s="2" t="e">
        <f>IF(Paramétrage!#REF!&lt;&gt;0,Paramétrage!#REF!,"")</f>
        <v>#REF!</v>
      </c>
      <c r="P284" s="258" t="e">
        <f>IF(Paramétrage!#REF!&lt;&gt;0,I284,0)</f>
        <v>#REF!</v>
      </c>
      <c r="Q284" s="2"/>
    </row>
    <row r="285" spans="1:17" x14ac:dyDescent="0.35">
      <c r="A285" s="1" t="e">
        <f t="shared" si="80"/>
        <v>#REF!</v>
      </c>
      <c r="B285" s="1" t="e">
        <f t="shared" si="81"/>
        <v>#REF!</v>
      </c>
      <c r="C285" s="1" t="e">
        <f t="shared" si="82"/>
        <v>#REF!</v>
      </c>
      <c r="D285" s="1" t="e">
        <f t="shared" si="83"/>
        <v>#REF!</v>
      </c>
      <c r="E285" s="1" t="e">
        <f t="shared" si="84"/>
        <v>#REF!</v>
      </c>
      <c r="F285" s="1" t="e">
        <f t="shared" si="85"/>
        <v>#REF!</v>
      </c>
      <c r="G285" s="199" t="e">
        <f>IF(Paramétrage!#REF!&lt;&gt;0,Paramétrage!#REF!,"")</f>
        <v>#REF!</v>
      </c>
      <c r="H285" s="2" t="e">
        <f>IF(Paramétrage!#REF!&lt;&gt;0,Paramétrage!#REF!,"")</f>
        <v>#REF!</v>
      </c>
      <c r="I285" s="2" t="e">
        <f t="shared" si="89"/>
        <v>#REF!</v>
      </c>
      <c r="J285" s="2" t="e">
        <f>IF(Paramétrage!#REF!&lt;&gt;0,Paramétrage!#REF!,"")</f>
        <v>#REF!</v>
      </c>
      <c r="K285" s="2" t="e">
        <f>IF(Paramétrage!#REF!&lt;&gt;0,Paramétrage!#REF!,"")</f>
        <v>#REF!</v>
      </c>
      <c r="L285" s="2" t="e">
        <f t="shared" si="86"/>
        <v>#REF!</v>
      </c>
      <c r="M285" s="2" t="e">
        <f t="shared" si="87"/>
        <v>#REF!</v>
      </c>
      <c r="N285" s="2" t="e">
        <f t="shared" si="88"/>
        <v>#REF!</v>
      </c>
      <c r="O285" s="2" t="e">
        <f>IF(Paramétrage!#REF!&lt;&gt;0,Paramétrage!#REF!,"")</f>
        <v>#REF!</v>
      </c>
      <c r="P285" s="258" t="e">
        <f>IF(Paramétrage!#REF!&lt;&gt;0,I285,0)</f>
        <v>#REF!</v>
      </c>
      <c r="Q285" s="2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CC"/>
  </sheetPr>
  <dimension ref="A1:T179"/>
  <sheetViews>
    <sheetView topLeftCell="A125" workbookViewId="0">
      <selection activeCell="A152" sqref="A152:O17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72" customFormat="1" x14ac:dyDescent="0.35">
      <c r="A1" s="471" t="s">
        <v>1023</v>
      </c>
      <c r="G1" s="473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70" t="str">
        <f>IF(J3&lt;&gt;"",I3,"")</f>
        <v/>
      </c>
      <c r="B3" s="470" t="str">
        <f>IF(J3&lt;&gt;"",1,"")</f>
        <v/>
      </c>
      <c r="C3" s="470" t="str">
        <f>IF(J3&lt;&gt;"",L3,"")</f>
        <v/>
      </c>
      <c r="D3" s="470" t="str">
        <f>IF(J3&lt;&gt;"",L3,"")</f>
        <v/>
      </c>
      <c r="E3" s="470" t="str">
        <f>IF(J3&lt;&gt;"",M3,"")</f>
        <v/>
      </c>
      <c r="F3" s="470" t="str">
        <f>IF(J3&lt;&gt;"",N3,"")</f>
        <v/>
      </c>
      <c r="G3" s="199" t="str">
        <f>IF(Paramétrage!GF501&lt;&gt;0,Paramétrage!GD501,"")</f>
        <v/>
      </c>
      <c r="H3" s="2" t="str">
        <f>IF(Paramétrage!GF501&lt;&gt;0,Paramétrage!GE501,"")</f>
        <v/>
      </c>
      <c r="I3" s="2" t="str">
        <f>IF(J3&lt;&gt;"",DATEDIF($Q$2,G3,"d")*1440+H3*60,"")</f>
        <v/>
      </c>
      <c r="J3" s="2" t="str">
        <f>IF(Paramétrage!GF501&lt;&gt;0,Paramétrage!GF501,"")</f>
        <v/>
      </c>
      <c r="K3" s="2" t="str">
        <f>IF(Paramétrage!GG501&lt;&gt;0,Paramétrage!GG501,"")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IF(Paramétrage!GF501&lt;&gt;0,Paramétrage!GH501,"")</f>
        <v/>
      </c>
      <c r="P3" s="258">
        <f>IF(Paramétrage!G501&lt;&gt;0,I3,0)</f>
        <v>0</v>
      </c>
      <c r="Q3" s="2"/>
    </row>
    <row r="4" spans="1:17" x14ac:dyDescent="0.35">
      <c r="A4" s="470" t="str">
        <f t="shared" ref="A4:A29" si="0">IF(J4&lt;&gt;"",I4,"")</f>
        <v/>
      </c>
      <c r="B4" s="470" t="str">
        <f t="shared" ref="B4:B29" si="1">IF(J4&lt;&gt;"",1,"")</f>
        <v/>
      </c>
      <c r="C4" s="470" t="str">
        <f t="shared" ref="C4:C29" si="2">IF(J4&lt;&gt;"",L4,"")</f>
        <v/>
      </c>
      <c r="D4" s="470" t="str">
        <f t="shared" ref="D4:D29" si="3">IF(J4&lt;&gt;"",L4,"")</f>
        <v/>
      </c>
      <c r="E4" s="470" t="str">
        <f t="shared" ref="E4:E29" si="4">IF(J4&lt;&gt;"",M4,"")</f>
        <v/>
      </c>
      <c r="F4" s="470" t="str">
        <f t="shared" ref="F4:F29" si="5">IF(J4&lt;&gt;"",N4,"")</f>
        <v/>
      </c>
      <c r="G4" s="199" t="str">
        <f>IF(Paramétrage!GF502&lt;&gt;0,Paramétrage!GD502,"")</f>
        <v/>
      </c>
      <c r="H4" s="2" t="str">
        <f>IF(Paramétrage!GF502&lt;&gt;0,Paramétrage!GE502,"")</f>
        <v/>
      </c>
      <c r="I4" s="2" t="str">
        <f t="shared" ref="I4:I29" si="6">IF(J4&lt;&gt;"",DATEDIF($Q$2,G4,"d")*1440+H4*60,"")</f>
        <v/>
      </c>
      <c r="J4" s="2" t="str">
        <f>IF(Paramétrage!GF502&lt;&gt;0,Paramétrage!GF502,"")</f>
        <v/>
      </c>
      <c r="K4" s="2" t="str">
        <f>IF(Paramétrage!GG502&lt;&gt;0,Paramétrage!GG502,"")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IF(Paramétrage!GF502&lt;&gt;0,Paramétrage!GH502,"")</f>
        <v/>
      </c>
      <c r="P4" s="258">
        <f>IF(Paramétrage!G502&lt;&gt;0,I4,0)</f>
        <v>0</v>
      </c>
      <c r="Q4" s="2"/>
    </row>
    <row r="5" spans="1:17" x14ac:dyDescent="0.35">
      <c r="A5" s="470" t="str">
        <f t="shared" si="0"/>
        <v/>
      </c>
      <c r="B5" s="470" t="str">
        <f t="shared" si="1"/>
        <v/>
      </c>
      <c r="C5" s="470" t="str">
        <f t="shared" si="2"/>
        <v/>
      </c>
      <c r="D5" s="470" t="str">
        <f t="shared" si="3"/>
        <v/>
      </c>
      <c r="E5" s="470" t="str">
        <f t="shared" si="4"/>
        <v/>
      </c>
      <c r="F5" s="470" t="str">
        <f t="shared" si="5"/>
        <v/>
      </c>
      <c r="G5" s="199" t="str">
        <f>IF(Paramétrage!GF503&lt;&gt;0,Paramétrage!GD503,"")</f>
        <v/>
      </c>
      <c r="H5" s="2" t="str">
        <f>IF(Paramétrage!GF503&lt;&gt;0,Paramétrage!GE503,"")</f>
        <v/>
      </c>
      <c r="I5" s="2" t="str">
        <f t="shared" si="6"/>
        <v/>
      </c>
      <c r="J5" s="2" t="str">
        <f>IF(Paramétrage!GF503&lt;&gt;0,Paramétrage!GF503,"")</f>
        <v/>
      </c>
      <c r="K5" s="2" t="str">
        <f>IF(Paramétrage!GG503&lt;&gt;0,Paramétrage!GG503,"")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IF(Paramétrage!GF503&lt;&gt;0,Paramétrage!GH503,"")</f>
        <v/>
      </c>
      <c r="P5" s="258">
        <f>IF(Paramétrage!G503&lt;&gt;0,I5,0)</f>
        <v>0</v>
      </c>
      <c r="Q5" s="2"/>
    </row>
    <row r="6" spans="1:17" x14ac:dyDescent="0.35">
      <c r="A6" s="470" t="str">
        <f t="shared" si="0"/>
        <v/>
      </c>
      <c r="B6" s="470" t="str">
        <f t="shared" si="1"/>
        <v/>
      </c>
      <c r="C6" s="470" t="str">
        <f t="shared" si="2"/>
        <v/>
      </c>
      <c r="D6" s="470" t="str">
        <f t="shared" si="3"/>
        <v/>
      </c>
      <c r="E6" s="470" t="str">
        <f t="shared" si="4"/>
        <v/>
      </c>
      <c r="F6" s="470" t="str">
        <f t="shared" si="5"/>
        <v/>
      </c>
      <c r="G6" s="199" t="str">
        <f>IF(Paramétrage!GF504&lt;&gt;0,Paramétrage!GD504,"")</f>
        <v/>
      </c>
      <c r="H6" s="2" t="str">
        <f>IF(Paramétrage!GF504&lt;&gt;0,Paramétrage!GE504,"")</f>
        <v/>
      </c>
      <c r="I6" s="2" t="str">
        <f t="shared" si="6"/>
        <v/>
      </c>
      <c r="J6" s="2" t="str">
        <f>IF(Paramétrage!GF504&lt;&gt;0,Paramétrage!GF504,"")</f>
        <v/>
      </c>
      <c r="K6" s="2" t="str">
        <f>IF(Paramétrage!GG504&lt;&gt;0,Paramétrage!GG504,"")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IF(Paramétrage!GF504&lt;&gt;0,Paramétrage!GH504,"")</f>
        <v/>
      </c>
      <c r="P6" s="258">
        <f>IF(Paramétrage!G504&lt;&gt;0,I6,0)</f>
        <v>0</v>
      </c>
      <c r="Q6" s="2"/>
    </row>
    <row r="7" spans="1:17" x14ac:dyDescent="0.35">
      <c r="A7" s="470" t="str">
        <f t="shared" si="0"/>
        <v/>
      </c>
      <c r="B7" s="470" t="str">
        <f t="shared" si="1"/>
        <v/>
      </c>
      <c r="C7" s="470" t="str">
        <f t="shared" si="2"/>
        <v/>
      </c>
      <c r="D7" s="470" t="str">
        <f t="shared" si="3"/>
        <v/>
      </c>
      <c r="E7" s="470" t="str">
        <f t="shared" si="4"/>
        <v/>
      </c>
      <c r="F7" s="470" t="str">
        <f t="shared" si="5"/>
        <v/>
      </c>
      <c r="G7" s="199" t="str">
        <f>IF(Paramétrage!GF505&lt;&gt;0,Paramétrage!GD505,"")</f>
        <v/>
      </c>
      <c r="H7" s="2" t="str">
        <f>IF(Paramétrage!GF505&lt;&gt;0,Paramétrage!GE505,"")</f>
        <v/>
      </c>
      <c r="I7" s="2" t="str">
        <f t="shared" si="6"/>
        <v/>
      </c>
      <c r="J7" s="2" t="str">
        <f>IF(Paramétrage!GF505&lt;&gt;0,Paramétrage!GF505,"")</f>
        <v/>
      </c>
      <c r="K7" s="2" t="str">
        <f>IF(Paramétrage!GG505&lt;&gt;0,Paramétrage!GG505,"")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IF(Paramétrage!GF505&lt;&gt;0,Paramétrage!GH505,"")</f>
        <v/>
      </c>
      <c r="P7" s="258">
        <f>IF(Paramétrage!G505&lt;&gt;0,I7,0)</f>
        <v>0</v>
      </c>
      <c r="Q7" s="2"/>
    </row>
    <row r="8" spans="1:17" x14ac:dyDescent="0.35">
      <c r="A8" s="470" t="str">
        <f t="shared" si="0"/>
        <v/>
      </c>
      <c r="B8" s="470" t="str">
        <f t="shared" si="1"/>
        <v/>
      </c>
      <c r="C8" s="470" t="str">
        <f t="shared" si="2"/>
        <v/>
      </c>
      <c r="D8" s="470" t="str">
        <f t="shared" si="3"/>
        <v/>
      </c>
      <c r="E8" s="470" t="str">
        <f t="shared" si="4"/>
        <v/>
      </c>
      <c r="F8" s="470" t="str">
        <f t="shared" si="5"/>
        <v/>
      </c>
      <c r="G8" s="199" t="str">
        <f>IF(Paramétrage!GF506&lt;&gt;0,Paramétrage!GD506,"")</f>
        <v/>
      </c>
      <c r="H8" s="2" t="str">
        <f>IF(Paramétrage!GF506&lt;&gt;0,Paramétrage!GE506,"")</f>
        <v/>
      </c>
      <c r="I8" s="2" t="str">
        <f t="shared" si="6"/>
        <v/>
      </c>
      <c r="J8" s="2" t="str">
        <f>IF(Paramétrage!GF506&lt;&gt;0,Paramétrage!GF506,"")</f>
        <v/>
      </c>
      <c r="K8" s="2" t="str">
        <f>IF(Paramétrage!GG506&lt;&gt;0,Paramétrage!GG506,"")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IF(Paramétrage!GF506&lt;&gt;0,Paramétrage!GH506,"")</f>
        <v/>
      </c>
      <c r="P8" s="258">
        <f>IF(Paramétrage!G506&lt;&gt;0,I8,0)</f>
        <v>0</v>
      </c>
      <c r="Q8" s="2"/>
    </row>
    <row r="9" spans="1:17" x14ac:dyDescent="0.35">
      <c r="A9" s="470" t="str">
        <f t="shared" si="0"/>
        <v/>
      </c>
      <c r="B9" s="470" t="str">
        <f t="shared" si="1"/>
        <v/>
      </c>
      <c r="C9" s="470" t="str">
        <f t="shared" si="2"/>
        <v/>
      </c>
      <c r="D9" s="470" t="str">
        <f t="shared" si="3"/>
        <v/>
      </c>
      <c r="E9" s="470" t="str">
        <f t="shared" si="4"/>
        <v/>
      </c>
      <c r="F9" s="470" t="str">
        <f t="shared" si="5"/>
        <v/>
      </c>
      <c r="G9" s="199" t="str">
        <f>IF(Paramétrage!GF507&lt;&gt;0,Paramétrage!GD507,"")</f>
        <v/>
      </c>
      <c r="H9" s="2" t="str">
        <f>IF(Paramétrage!GF507&lt;&gt;0,Paramétrage!GE507,"")</f>
        <v/>
      </c>
      <c r="I9" s="2" t="str">
        <f t="shared" si="6"/>
        <v/>
      </c>
      <c r="J9" s="2" t="str">
        <f>IF(Paramétrage!GF507&lt;&gt;0,Paramétrage!GF507,"")</f>
        <v/>
      </c>
      <c r="K9" s="2" t="str">
        <f>IF(Paramétrage!GG507&lt;&gt;0,Paramétrage!GG507,"")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IF(Paramétrage!GF507&lt;&gt;0,Paramétrage!GH507,"")</f>
        <v/>
      </c>
      <c r="P9" s="258">
        <f>IF(Paramétrage!G507&lt;&gt;0,I9,0)</f>
        <v>0</v>
      </c>
      <c r="Q9" s="2"/>
    </row>
    <row r="10" spans="1:17" x14ac:dyDescent="0.35">
      <c r="A10" s="470" t="str">
        <f t="shared" si="0"/>
        <v/>
      </c>
      <c r="B10" s="470" t="str">
        <f t="shared" si="1"/>
        <v/>
      </c>
      <c r="C10" s="470" t="str">
        <f t="shared" si="2"/>
        <v/>
      </c>
      <c r="D10" s="470" t="str">
        <f t="shared" si="3"/>
        <v/>
      </c>
      <c r="E10" s="470" t="str">
        <f t="shared" si="4"/>
        <v/>
      </c>
      <c r="F10" s="470" t="str">
        <f t="shared" si="5"/>
        <v/>
      </c>
      <c r="G10" s="199" t="str">
        <f>IF(Paramétrage!GF508&lt;&gt;0,Paramétrage!GD508,"")</f>
        <v/>
      </c>
      <c r="H10" s="2" t="str">
        <f>IF(Paramétrage!GF508&lt;&gt;0,Paramétrage!GE508,"")</f>
        <v/>
      </c>
      <c r="I10" s="2" t="str">
        <f t="shared" si="6"/>
        <v/>
      </c>
      <c r="J10" s="2" t="str">
        <f>IF(Paramétrage!GF508&lt;&gt;0,Paramétrage!GF508,"")</f>
        <v/>
      </c>
      <c r="K10" s="2" t="str">
        <f>IF(Paramétrage!GG508&lt;&gt;0,Paramétrage!GG508,"")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IF(Paramétrage!GF508&lt;&gt;0,Paramétrage!GH508,"")</f>
        <v/>
      </c>
      <c r="P10" s="258">
        <f>IF(Paramétrage!G508&lt;&gt;0,I10,0)</f>
        <v>0</v>
      </c>
      <c r="Q10" s="2"/>
    </row>
    <row r="11" spans="1:17" x14ac:dyDescent="0.35">
      <c r="A11" s="470" t="str">
        <f t="shared" si="0"/>
        <v/>
      </c>
      <c r="B11" s="470" t="str">
        <f t="shared" si="1"/>
        <v/>
      </c>
      <c r="C11" s="470" t="str">
        <f t="shared" si="2"/>
        <v/>
      </c>
      <c r="D11" s="470" t="str">
        <f t="shared" si="3"/>
        <v/>
      </c>
      <c r="E11" s="470" t="str">
        <f t="shared" si="4"/>
        <v/>
      </c>
      <c r="F11" s="470" t="str">
        <f t="shared" si="5"/>
        <v/>
      </c>
      <c r="G11" s="199" t="str">
        <f>IF(Paramétrage!GF509&lt;&gt;0,Paramétrage!GD509,"")</f>
        <v/>
      </c>
      <c r="H11" s="2" t="str">
        <f>IF(Paramétrage!GF509&lt;&gt;0,Paramétrage!GE509,"")</f>
        <v/>
      </c>
      <c r="I11" s="2" t="str">
        <f t="shared" si="6"/>
        <v/>
      </c>
      <c r="J11" s="2" t="str">
        <f>IF(Paramétrage!GF509&lt;&gt;0,Paramétrage!GF509,"")</f>
        <v/>
      </c>
      <c r="K11" s="2" t="str">
        <f>IF(Paramétrage!GG509&lt;&gt;0,Paramétrage!GG509,"")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IF(Paramétrage!GF509&lt;&gt;0,Paramétrage!GH509,"")</f>
        <v/>
      </c>
      <c r="P11" s="258">
        <f>IF(Paramétrage!G509&lt;&gt;0,I11,0)</f>
        <v>0</v>
      </c>
      <c r="Q11" s="2"/>
    </row>
    <row r="12" spans="1:17" x14ac:dyDescent="0.35">
      <c r="A12" s="470" t="str">
        <f t="shared" si="0"/>
        <v/>
      </c>
      <c r="B12" s="470" t="str">
        <f t="shared" si="1"/>
        <v/>
      </c>
      <c r="C12" s="470" t="str">
        <f t="shared" si="2"/>
        <v/>
      </c>
      <c r="D12" s="470" t="str">
        <f t="shared" si="3"/>
        <v/>
      </c>
      <c r="E12" s="470" t="str">
        <f t="shared" si="4"/>
        <v/>
      </c>
      <c r="F12" s="470" t="str">
        <f t="shared" si="5"/>
        <v/>
      </c>
      <c r="G12" s="199" t="str">
        <f>IF(Paramétrage!GF510&lt;&gt;0,Paramétrage!GD510,"")</f>
        <v/>
      </c>
      <c r="H12" s="2" t="str">
        <f>IF(Paramétrage!GF510&lt;&gt;0,Paramétrage!GE510,"")</f>
        <v/>
      </c>
      <c r="I12" s="2" t="str">
        <f t="shared" si="6"/>
        <v/>
      </c>
      <c r="J12" s="2" t="str">
        <f>IF(Paramétrage!GF510&lt;&gt;0,Paramétrage!GF510,"")</f>
        <v/>
      </c>
      <c r="K12" s="2" t="str">
        <f>IF(Paramétrage!GG510&lt;&gt;0,Paramétrage!GG510,"")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IF(Paramétrage!GF510&lt;&gt;0,Paramétrage!GH510,"")</f>
        <v/>
      </c>
      <c r="P12" s="258">
        <f>IF(Paramétrage!G510&lt;&gt;0,I12,0)</f>
        <v>0</v>
      </c>
      <c r="Q12" s="2"/>
    </row>
    <row r="13" spans="1:17" x14ac:dyDescent="0.35">
      <c r="A13" s="470" t="str">
        <f t="shared" si="0"/>
        <v/>
      </c>
      <c r="B13" s="470" t="str">
        <f t="shared" si="1"/>
        <v/>
      </c>
      <c r="C13" s="470" t="str">
        <f t="shared" si="2"/>
        <v/>
      </c>
      <c r="D13" s="470" t="str">
        <f t="shared" si="3"/>
        <v/>
      </c>
      <c r="E13" s="470" t="str">
        <f t="shared" si="4"/>
        <v/>
      </c>
      <c r="F13" s="470" t="str">
        <f t="shared" si="5"/>
        <v/>
      </c>
      <c r="G13" s="199" t="str">
        <f>IF(Paramétrage!GF511&lt;&gt;0,Paramétrage!GD511,"")</f>
        <v/>
      </c>
      <c r="H13" s="2" t="str">
        <f>IF(Paramétrage!GF511&lt;&gt;0,Paramétrage!GE511,"")</f>
        <v/>
      </c>
      <c r="I13" s="2" t="str">
        <f t="shared" si="6"/>
        <v/>
      </c>
      <c r="J13" s="2" t="str">
        <f>IF(Paramétrage!GF511&lt;&gt;0,Paramétrage!GF511,"")</f>
        <v/>
      </c>
      <c r="K13" s="2" t="str">
        <f>IF(Paramétrage!GG511&lt;&gt;0,Paramétrage!GG511,"")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IF(Paramétrage!GF511&lt;&gt;0,Paramétrage!GH511,"")</f>
        <v/>
      </c>
      <c r="P13" s="258">
        <f>IF(Paramétrage!G511&lt;&gt;0,I13,0)</f>
        <v>0</v>
      </c>
      <c r="Q13" s="2"/>
    </row>
    <row r="14" spans="1:17" x14ac:dyDescent="0.35">
      <c r="A14" s="470" t="str">
        <f t="shared" si="0"/>
        <v/>
      </c>
      <c r="B14" s="470" t="str">
        <f t="shared" si="1"/>
        <v/>
      </c>
      <c r="C14" s="470" t="str">
        <f t="shared" si="2"/>
        <v/>
      </c>
      <c r="D14" s="470" t="str">
        <f t="shared" si="3"/>
        <v/>
      </c>
      <c r="E14" s="470" t="str">
        <f t="shared" si="4"/>
        <v/>
      </c>
      <c r="F14" s="470" t="str">
        <f t="shared" si="5"/>
        <v/>
      </c>
      <c r="G14" s="199" t="str">
        <f>IF(Paramétrage!GF512&lt;&gt;0,Paramétrage!GD512,"")</f>
        <v/>
      </c>
      <c r="H14" s="2" t="str">
        <f>IF(Paramétrage!GF512&lt;&gt;0,Paramétrage!GE512,"")</f>
        <v/>
      </c>
      <c r="I14" s="2" t="str">
        <f t="shared" si="6"/>
        <v/>
      </c>
      <c r="J14" s="2" t="str">
        <f>IF(Paramétrage!GF512&lt;&gt;0,Paramétrage!GF512,"")</f>
        <v/>
      </c>
      <c r="K14" s="2" t="str">
        <f>IF(Paramétrage!GG512&lt;&gt;0,Paramétrage!GG512,"")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IF(Paramétrage!GF512&lt;&gt;0,Paramétrage!GH512,"")</f>
        <v/>
      </c>
      <c r="P14" s="258">
        <f>IF(Paramétrage!G512&lt;&gt;0,I14,0)</f>
        <v>0</v>
      </c>
      <c r="Q14" s="2"/>
    </row>
    <row r="15" spans="1:17" x14ac:dyDescent="0.35">
      <c r="A15" s="470" t="str">
        <f t="shared" si="0"/>
        <v/>
      </c>
      <c r="B15" s="470" t="str">
        <f t="shared" si="1"/>
        <v/>
      </c>
      <c r="C15" s="470" t="str">
        <f t="shared" si="2"/>
        <v/>
      </c>
      <c r="D15" s="470" t="str">
        <f t="shared" si="3"/>
        <v/>
      </c>
      <c r="E15" s="470" t="str">
        <f t="shared" si="4"/>
        <v/>
      </c>
      <c r="F15" s="470" t="str">
        <f t="shared" si="5"/>
        <v/>
      </c>
      <c r="G15" s="199" t="str">
        <f>IF(Paramétrage!GF513&lt;&gt;0,Paramétrage!GD513,"")</f>
        <v/>
      </c>
      <c r="H15" s="2" t="str">
        <f>IF(Paramétrage!GF513&lt;&gt;0,Paramétrage!GE513,"")</f>
        <v/>
      </c>
      <c r="I15" s="2" t="str">
        <f t="shared" si="6"/>
        <v/>
      </c>
      <c r="J15" s="2" t="str">
        <f>IF(Paramétrage!GF513&lt;&gt;0,Paramétrage!GF513,"")</f>
        <v/>
      </c>
      <c r="K15" s="2" t="str">
        <f>IF(Paramétrage!GG513&lt;&gt;0,Paramétrage!GG513,"")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IF(Paramétrage!GF513&lt;&gt;0,Paramétrage!GH513,"")</f>
        <v/>
      </c>
      <c r="P15" s="258">
        <f>IF(Paramétrage!G513&lt;&gt;0,I15,0)</f>
        <v>0</v>
      </c>
      <c r="Q15" s="2"/>
    </row>
    <row r="16" spans="1:17" x14ac:dyDescent="0.35">
      <c r="A16" s="470" t="str">
        <f t="shared" si="0"/>
        <v/>
      </c>
      <c r="B16" s="470" t="str">
        <f t="shared" si="1"/>
        <v/>
      </c>
      <c r="C16" s="470" t="str">
        <f t="shared" si="2"/>
        <v/>
      </c>
      <c r="D16" s="470" t="str">
        <f t="shared" si="3"/>
        <v/>
      </c>
      <c r="E16" s="470" t="str">
        <f t="shared" si="4"/>
        <v/>
      </c>
      <c r="F16" s="470" t="str">
        <f t="shared" si="5"/>
        <v/>
      </c>
      <c r="G16" s="199" t="str">
        <f>IF(Paramétrage!GF514&lt;&gt;0,Paramétrage!GD514,"")</f>
        <v/>
      </c>
      <c r="H16" s="2" t="str">
        <f>IF(Paramétrage!GF514&lt;&gt;0,Paramétrage!GE514,"")</f>
        <v/>
      </c>
      <c r="I16" s="2" t="str">
        <f t="shared" si="6"/>
        <v/>
      </c>
      <c r="J16" s="2" t="str">
        <f>IF(Paramétrage!GF514&lt;&gt;0,Paramétrage!GF514,"")</f>
        <v/>
      </c>
      <c r="K16" s="2" t="str">
        <f>IF(Paramétrage!GG514&lt;&gt;0,Paramétrage!GG514,"")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IF(Paramétrage!GF514&lt;&gt;0,Paramétrage!GH514,"")</f>
        <v/>
      </c>
      <c r="P16" s="258">
        <f>IF(Paramétrage!G514&lt;&gt;0,I16,0)</f>
        <v>0</v>
      </c>
      <c r="Q16" s="2"/>
    </row>
    <row r="17" spans="1:17" x14ac:dyDescent="0.35">
      <c r="A17" s="470" t="str">
        <f t="shared" si="0"/>
        <v/>
      </c>
      <c r="B17" s="470" t="str">
        <f t="shared" si="1"/>
        <v/>
      </c>
      <c r="C17" s="470" t="str">
        <f t="shared" si="2"/>
        <v/>
      </c>
      <c r="D17" s="470" t="str">
        <f t="shared" si="3"/>
        <v/>
      </c>
      <c r="E17" s="470" t="str">
        <f t="shared" si="4"/>
        <v/>
      </c>
      <c r="F17" s="470" t="str">
        <f t="shared" si="5"/>
        <v/>
      </c>
      <c r="G17" s="199" t="str">
        <f>IF(Paramétrage!GF515&lt;&gt;0,Paramétrage!GD515,"")</f>
        <v/>
      </c>
      <c r="H17" s="2" t="str">
        <f>IF(Paramétrage!GF515&lt;&gt;0,Paramétrage!GE515,"")</f>
        <v/>
      </c>
      <c r="I17" s="2" t="str">
        <f t="shared" si="6"/>
        <v/>
      </c>
      <c r="J17" s="2" t="str">
        <f>IF(Paramétrage!GF515&lt;&gt;0,Paramétrage!GF515,"")</f>
        <v/>
      </c>
      <c r="K17" s="2" t="str">
        <f>IF(Paramétrage!GG515&lt;&gt;0,Paramétrage!GG515,"")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IF(Paramétrage!GF515&lt;&gt;0,Paramétrage!GH515,"")</f>
        <v/>
      </c>
      <c r="P17" s="258">
        <f>IF(Paramétrage!G515&lt;&gt;0,I17,0)</f>
        <v>0</v>
      </c>
      <c r="Q17" s="2"/>
    </row>
    <row r="18" spans="1:17" x14ac:dyDescent="0.35">
      <c r="A18" s="470" t="str">
        <f t="shared" si="0"/>
        <v/>
      </c>
      <c r="B18" s="470" t="str">
        <f t="shared" si="1"/>
        <v/>
      </c>
      <c r="C18" s="470" t="str">
        <f t="shared" si="2"/>
        <v/>
      </c>
      <c r="D18" s="470" t="str">
        <f t="shared" si="3"/>
        <v/>
      </c>
      <c r="E18" s="470" t="str">
        <f t="shared" si="4"/>
        <v/>
      </c>
      <c r="F18" s="470" t="str">
        <f t="shared" si="5"/>
        <v/>
      </c>
      <c r="G18" s="199" t="str">
        <f>IF(Paramétrage!GF516&lt;&gt;0,Paramétrage!GD516,"")</f>
        <v/>
      </c>
      <c r="H18" s="2" t="str">
        <f>IF(Paramétrage!GF516&lt;&gt;0,Paramétrage!GE516,"")</f>
        <v/>
      </c>
      <c r="I18" s="2" t="str">
        <f t="shared" si="6"/>
        <v/>
      </c>
      <c r="J18" s="2" t="str">
        <f>IF(Paramétrage!GF516&lt;&gt;0,Paramétrage!GF516,"")</f>
        <v/>
      </c>
      <c r="K18" s="2" t="str">
        <f>IF(Paramétrage!GG516&lt;&gt;0,Paramétrage!GG516,"")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IF(Paramétrage!GF516&lt;&gt;0,Paramétrage!GH516,"")</f>
        <v/>
      </c>
      <c r="P18" s="258">
        <f>IF(Paramétrage!G516&lt;&gt;0,I18,0)</f>
        <v>0</v>
      </c>
      <c r="Q18" s="2"/>
    </row>
    <row r="19" spans="1:17" x14ac:dyDescent="0.35">
      <c r="A19" s="470" t="str">
        <f t="shared" si="0"/>
        <v/>
      </c>
      <c r="B19" s="470" t="str">
        <f t="shared" si="1"/>
        <v/>
      </c>
      <c r="C19" s="470" t="str">
        <f t="shared" si="2"/>
        <v/>
      </c>
      <c r="D19" s="470" t="str">
        <f t="shared" si="3"/>
        <v/>
      </c>
      <c r="E19" s="470" t="str">
        <f t="shared" si="4"/>
        <v/>
      </c>
      <c r="F19" s="470" t="str">
        <f t="shared" si="5"/>
        <v/>
      </c>
      <c r="G19" s="199" t="str">
        <f>IF(Paramétrage!GF517&lt;&gt;0,Paramétrage!GD517,"")</f>
        <v/>
      </c>
      <c r="H19" s="2" t="str">
        <f>IF(Paramétrage!GF517&lt;&gt;0,Paramétrage!GE517,"")</f>
        <v/>
      </c>
      <c r="I19" s="2" t="str">
        <f t="shared" si="6"/>
        <v/>
      </c>
      <c r="J19" s="2" t="str">
        <f>IF(Paramétrage!GF517&lt;&gt;0,Paramétrage!GF517,"")</f>
        <v/>
      </c>
      <c r="K19" s="2" t="str">
        <f>IF(Paramétrage!GG517&lt;&gt;0,Paramétrage!GG517,"")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IF(Paramétrage!GF517&lt;&gt;0,Paramétrage!GH517,"")</f>
        <v/>
      </c>
      <c r="P19" s="258">
        <f>IF(Paramétrage!G517&lt;&gt;0,I19,0)</f>
        <v>0</v>
      </c>
      <c r="Q19" s="2"/>
    </row>
    <row r="20" spans="1:17" x14ac:dyDescent="0.35">
      <c r="A20" s="470" t="str">
        <f t="shared" si="0"/>
        <v/>
      </c>
      <c r="B20" s="470" t="str">
        <f t="shared" si="1"/>
        <v/>
      </c>
      <c r="C20" s="470" t="str">
        <f t="shared" si="2"/>
        <v/>
      </c>
      <c r="D20" s="470" t="str">
        <f t="shared" si="3"/>
        <v/>
      </c>
      <c r="E20" s="470" t="str">
        <f t="shared" si="4"/>
        <v/>
      </c>
      <c r="F20" s="470" t="str">
        <f t="shared" si="5"/>
        <v/>
      </c>
      <c r="G20" s="199" t="str">
        <f>IF(Paramétrage!GF518&lt;&gt;0,Paramétrage!GD518,"")</f>
        <v/>
      </c>
      <c r="H20" s="2" t="str">
        <f>IF(Paramétrage!GF518&lt;&gt;0,Paramétrage!GE518,"")</f>
        <v/>
      </c>
      <c r="I20" s="2" t="str">
        <f t="shared" si="6"/>
        <v/>
      </c>
      <c r="J20" s="2" t="str">
        <f>IF(Paramétrage!GF518&lt;&gt;0,Paramétrage!GF518,"")</f>
        <v/>
      </c>
      <c r="K20" s="2" t="str">
        <f>IF(Paramétrage!GG518&lt;&gt;0,Paramétrage!GG518,"")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IF(Paramétrage!GF518&lt;&gt;0,Paramétrage!GH518,"")</f>
        <v/>
      </c>
      <c r="P20" s="258">
        <f>IF(Paramétrage!G518&lt;&gt;0,I20,0)</f>
        <v>0</v>
      </c>
      <c r="Q20" s="2"/>
    </row>
    <row r="21" spans="1:17" x14ac:dyDescent="0.35">
      <c r="A21" s="470" t="str">
        <f t="shared" si="0"/>
        <v/>
      </c>
      <c r="B21" s="470" t="str">
        <f t="shared" si="1"/>
        <v/>
      </c>
      <c r="C21" s="470" t="str">
        <f t="shared" si="2"/>
        <v/>
      </c>
      <c r="D21" s="470" t="str">
        <f t="shared" si="3"/>
        <v/>
      </c>
      <c r="E21" s="470" t="str">
        <f t="shared" si="4"/>
        <v/>
      </c>
      <c r="F21" s="470" t="str">
        <f t="shared" si="5"/>
        <v/>
      </c>
      <c r="G21" s="199" t="str">
        <f>IF(Paramétrage!GF519&lt;&gt;0,Paramétrage!GD519,"")</f>
        <v/>
      </c>
      <c r="H21" s="2" t="str">
        <f>IF(Paramétrage!GF519&lt;&gt;0,Paramétrage!GE519,"")</f>
        <v/>
      </c>
      <c r="I21" s="2" t="str">
        <f t="shared" si="6"/>
        <v/>
      </c>
      <c r="J21" s="2" t="str">
        <f>IF(Paramétrage!GF519&lt;&gt;0,Paramétrage!GF519,"")</f>
        <v/>
      </c>
      <c r="K21" s="2" t="str">
        <f>IF(Paramétrage!GG519&lt;&gt;0,Paramétrage!GG519,"")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IF(Paramétrage!GF519&lt;&gt;0,Paramétrage!GH519,"")</f>
        <v/>
      </c>
      <c r="P21" s="258">
        <f>IF(Paramétrage!G519&lt;&gt;0,I21,0)</f>
        <v>0</v>
      </c>
      <c r="Q21" s="2"/>
    </row>
    <row r="22" spans="1:17" x14ac:dyDescent="0.35">
      <c r="A22" s="470" t="str">
        <f t="shared" si="0"/>
        <v/>
      </c>
      <c r="B22" s="470" t="str">
        <f t="shared" si="1"/>
        <v/>
      </c>
      <c r="C22" s="470" t="str">
        <f t="shared" si="2"/>
        <v/>
      </c>
      <c r="D22" s="470" t="str">
        <f t="shared" si="3"/>
        <v/>
      </c>
      <c r="E22" s="470" t="str">
        <f t="shared" si="4"/>
        <v/>
      </c>
      <c r="F22" s="470" t="str">
        <f t="shared" si="5"/>
        <v/>
      </c>
      <c r="G22" s="199" t="str">
        <f>IF(Paramétrage!GF520&lt;&gt;0,Paramétrage!GD520,"")</f>
        <v/>
      </c>
      <c r="H22" s="2" t="str">
        <f>IF(Paramétrage!GF520&lt;&gt;0,Paramétrage!GE520,"")</f>
        <v/>
      </c>
      <c r="I22" s="2" t="str">
        <f t="shared" si="6"/>
        <v/>
      </c>
      <c r="J22" s="2" t="str">
        <f>IF(Paramétrage!GF520&lt;&gt;0,Paramétrage!GF520,"")</f>
        <v/>
      </c>
      <c r="K22" s="2" t="str">
        <f>IF(Paramétrage!GG520&lt;&gt;0,Paramétrage!GG520,"")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IF(Paramétrage!GF520&lt;&gt;0,Paramétrage!GH520,"")</f>
        <v/>
      </c>
      <c r="P22" s="258">
        <f>IF(Paramétrage!G520&lt;&gt;0,I22,0)</f>
        <v>0</v>
      </c>
      <c r="Q22" s="2"/>
    </row>
    <row r="23" spans="1:17" x14ac:dyDescent="0.35">
      <c r="A23" s="470" t="str">
        <f t="shared" si="0"/>
        <v/>
      </c>
      <c r="B23" s="470" t="str">
        <f t="shared" si="1"/>
        <v/>
      </c>
      <c r="C23" s="470" t="str">
        <f t="shared" si="2"/>
        <v/>
      </c>
      <c r="D23" s="470" t="str">
        <f t="shared" si="3"/>
        <v/>
      </c>
      <c r="E23" s="470" t="str">
        <f t="shared" si="4"/>
        <v/>
      </c>
      <c r="F23" s="470" t="str">
        <f t="shared" si="5"/>
        <v/>
      </c>
      <c r="G23" s="199" t="str">
        <f>IF(Paramétrage!GF521&lt;&gt;0,Paramétrage!GD521,"")</f>
        <v/>
      </c>
      <c r="H23" s="2" t="str">
        <f>IF(Paramétrage!GF521&lt;&gt;0,Paramétrage!GE521,"")</f>
        <v/>
      </c>
      <c r="I23" s="2" t="str">
        <f t="shared" si="6"/>
        <v/>
      </c>
      <c r="J23" s="2" t="str">
        <f>IF(Paramétrage!GF521&lt;&gt;0,Paramétrage!GF521,"")</f>
        <v/>
      </c>
      <c r="K23" s="2" t="str">
        <f>IF(Paramétrage!GG521&lt;&gt;0,Paramétrage!GG521,"")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IF(Paramétrage!GF521&lt;&gt;0,Paramétrage!GH521,"")</f>
        <v/>
      </c>
      <c r="P23" s="258">
        <f>IF(Paramétrage!G521&lt;&gt;0,I23,0)</f>
        <v>0</v>
      </c>
      <c r="Q23" s="2"/>
    </row>
    <row r="24" spans="1:17" x14ac:dyDescent="0.35">
      <c r="A24" s="470" t="str">
        <f t="shared" si="0"/>
        <v/>
      </c>
      <c r="B24" s="470" t="str">
        <f t="shared" si="1"/>
        <v/>
      </c>
      <c r="C24" s="470" t="str">
        <f t="shared" si="2"/>
        <v/>
      </c>
      <c r="D24" s="470" t="str">
        <f t="shared" si="3"/>
        <v/>
      </c>
      <c r="E24" s="470" t="str">
        <f t="shared" si="4"/>
        <v/>
      </c>
      <c r="F24" s="470" t="str">
        <f t="shared" si="5"/>
        <v/>
      </c>
      <c r="G24" s="199" t="str">
        <f>IF(Paramétrage!GF522&lt;&gt;0,Paramétrage!GD522,"")</f>
        <v/>
      </c>
      <c r="H24" s="2" t="str">
        <f>IF(Paramétrage!GF522&lt;&gt;0,Paramétrage!GE522,"")</f>
        <v/>
      </c>
      <c r="I24" s="2" t="str">
        <f t="shared" si="6"/>
        <v/>
      </c>
      <c r="J24" s="2" t="str">
        <f>IF(Paramétrage!GF522&lt;&gt;0,Paramétrage!GF522,"")</f>
        <v/>
      </c>
      <c r="K24" s="2" t="str">
        <f>IF(Paramétrage!GG522&lt;&gt;0,Paramétrage!GG522,"")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IF(Paramétrage!GF522&lt;&gt;0,Paramétrage!GH522,"")</f>
        <v/>
      </c>
      <c r="P24" s="258">
        <f>IF(Paramétrage!G522&lt;&gt;0,I24,0)</f>
        <v>0</v>
      </c>
      <c r="Q24" s="2"/>
    </row>
    <row r="25" spans="1:17" x14ac:dyDescent="0.35">
      <c r="A25" s="470" t="str">
        <f t="shared" si="0"/>
        <v/>
      </c>
      <c r="B25" s="470" t="str">
        <f t="shared" si="1"/>
        <v/>
      </c>
      <c r="C25" s="470" t="str">
        <f t="shared" si="2"/>
        <v/>
      </c>
      <c r="D25" s="470" t="str">
        <f t="shared" si="3"/>
        <v/>
      </c>
      <c r="E25" s="470" t="str">
        <f t="shared" si="4"/>
        <v/>
      </c>
      <c r="F25" s="470" t="str">
        <f t="shared" si="5"/>
        <v/>
      </c>
      <c r="G25" s="199" t="str">
        <f>IF(Paramétrage!GF523&lt;&gt;0,Paramétrage!GD523,"")</f>
        <v/>
      </c>
      <c r="H25" s="2" t="str">
        <f>IF(Paramétrage!GF523&lt;&gt;0,Paramétrage!GE523,"")</f>
        <v/>
      </c>
      <c r="I25" s="2" t="str">
        <f t="shared" si="6"/>
        <v/>
      </c>
      <c r="J25" s="2" t="str">
        <f>IF(Paramétrage!GF523&lt;&gt;0,Paramétrage!GF523,"")</f>
        <v/>
      </c>
      <c r="K25" s="2" t="str">
        <f>IF(Paramétrage!GG523&lt;&gt;0,Paramétrage!GG523,"")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IF(Paramétrage!GF523&lt;&gt;0,Paramétrage!GH523,"")</f>
        <v/>
      </c>
      <c r="P25" s="258">
        <f>IF(Paramétrage!G523&lt;&gt;0,I25,0)</f>
        <v>0</v>
      </c>
      <c r="Q25" s="2"/>
    </row>
    <row r="26" spans="1:17" x14ac:dyDescent="0.35">
      <c r="A26" s="470" t="str">
        <f t="shared" si="0"/>
        <v/>
      </c>
      <c r="B26" s="470" t="str">
        <f t="shared" si="1"/>
        <v/>
      </c>
      <c r="C26" s="470" t="str">
        <f t="shared" si="2"/>
        <v/>
      </c>
      <c r="D26" s="470" t="str">
        <f t="shared" si="3"/>
        <v/>
      </c>
      <c r="E26" s="470" t="str">
        <f t="shared" si="4"/>
        <v/>
      </c>
      <c r="F26" s="470" t="str">
        <f t="shared" si="5"/>
        <v/>
      </c>
      <c r="G26" s="199" t="str">
        <f>IF(Paramétrage!GF524&lt;&gt;0,Paramétrage!GD524,"")</f>
        <v/>
      </c>
      <c r="H26" s="2" t="str">
        <f>IF(Paramétrage!GF524&lt;&gt;0,Paramétrage!GE524,"")</f>
        <v/>
      </c>
      <c r="I26" s="2" t="str">
        <f t="shared" si="6"/>
        <v/>
      </c>
      <c r="J26" s="2" t="str">
        <f>IF(Paramétrage!GF524&lt;&gt;0,Paramétrage!GF524,"")</f>
        <v/>
      </c>
      <c r="K26" s="2" t="str">
        <f>IF(Paramétrage!GG524&lt;&gt;0,Paramétrage!GG524,"")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IF(Paramétrage!GF524&lt;&gt;0,Paramétrage!GH524,"")</f>
        <v/>
      </c>
      <c r="P26" s="258">
        <f>IF(Paramétrage!G524&lt;&gt;0,I26,0)</f>
        <v>0</v>
      </c>
      <c r="Q26" s="2"/>
    </row>
    <row r="27" spans="1:17" x14ac:dyDescent="0.35">
      <c r="A27" s="470" t="str">
        <f t="shared" si="0"/>
        <v/>
      </c>
      <c r="B27" s="470" t="str">
        <f t="shared" si="1"/>
        <v/>
      </c>
      <c r="C27" s="470" t="str">
        <f t="shared" si="2"/>
        <v/>
      </c>
      <c r="D27" s="470" t="str">
        <f t="shared" si="3"/>
        <v/>
      </c>
      <c r="E27" s="470" t="str">
        <f t="shared" si="4"/>
        <v/>
      </c>
      <c r="F27" s="470" t="str">
        <f t="shared" si="5"/>
        <v/>
      </c>
      <c r="G27" s="199" t="str">
        <f>IF(Paramétrage!GF525&lt;&gt;0,Paramétrage!GD525,"")</f>
        <v/>
      </c>
      <c r="H27" s="2" t="str">
        <f>IF(Paramétrage!GF525&lt;&gt;0,Paramétrage!GE525,"")</f>
        <v/>
      </c>
      <c r="I27" s="2" t="str">
        <f t="shared" si="6"/>
        <v/>
      </c>
      <c r="J27" s="2" t="str">
        <f>IF(Paramétrage!GF525&lt;&gt;0,Paramétrage!GF525,"")</f>
        <v/>
      </c>
      <c r="K27" s="2" t="str">
        <f>IF(Paramétrage!GG525&lt;&gt;0,Paramétrage!GG525,"")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IF(Paramétrage!GF525&lt;&gt;0,Paramétrage!GH525,"")</f>
        <v/>
      </c>
      <c r="P27" s="258">
        <f>IF(Paramétrage!G525&lt;&gt;0,I27,0)</f>
        <v>0</v>
      </c>
      <c r="Q27" s="2"/>
    </row>
    <row r="28" spans="1:17" x14ac:dyDescent="0.35">
      <c r="A28" s="470" t="str">
        <f t="shared" si="0"/>
        <v/>
      </c>
      <c r="B28" s="470" t="str">
        <f t="shared" si="1"/>
        <v/>
      </c>
      <c r="C28" s="470" t="str">
        <f t="shared" si="2"/>
        <v/>
      </c>
      <c r="D28" s="470" t="str">
        <f t="shared" si="3"/>
        <v/>
      </c>
      <c r="E28" s="470" t="str">
        <f t="shared" si="4"/>
        <v/>
      </c>
      <c r="F28" s="470" t="str">
        <f t="shared" si="5"/>
        <v/>
      </c>
      <c r="G28" s="199" t="str">
        <f>IF(Paramétrage!GF526&lt;&gt;0,Paramétrage!GD526,"")</f>
        <v/>
      </c>
      <c r="H28" s="2" t="str">
        <f>IF(Paramétrage!GF526&lt;&gt;0,Paramétrage!GE526,"")</f>
        <v/>
      </c>
      <c r="I28" s="2" t="str">
        <f t="shared" si="6"/>
        <v/>
      </c>
      <c r="J28" s="2" t="str">
        <f>IF(Paramétrage!GF526&lt;&gt;0,Paramétrage!GF526,"")</f>
        <v/>
      </c>
      <c r="K28" s="2" t="str">
        <f>IF(Paramétrage!GG526&lt;&gt;0,Paramétrage!GG526,"")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IF(Paramétrage!GF526&lt;&gt;0,Paramétrage!GH526,"")</f>
        <v/>
      </c>
      <c r="P28" s="258">
        <f>IF(Paramétrage!G526&lt;&gt;0,I28,0)</f>
        <v>0</v>
      </c>
      <c r="Q28" s="2"/>
    </row>
    <row r="29" spans="1:17" x14ac:dyDescent="0.35">
      <c r="A29" s="470" t="str">
        <f t="shared" si="0"/>
        <v/>
      </c>
      <c r="B29" s="470" t="str">
        <f t="shared" si="1"/>
        <v/>
      </c>
      <c r="C29" s="470" t="str">
        <f t="shared" si="2"/>
        <v/>
      </c>
      <c r="D29" s="470" t="str">
        <f t="shared" si="3"/>
        <v/>
      </c>
      <c r="E29" s="470" t="str">
        <f t="shared" si="4"/>
        <v/>
      </c>
      <c r="F29" s="470" t="str">
        <f t="shared" si="5"/>
        <v/>
      </c>
      <c r="G29" s="199" t="str">
        <f>IF(Paramétrage!GF527&lt;&gt;0,Paramétrage!GD527,"")</f>
        <v/>
      </c>
      <c r="H29" s="2" t="str">
        <f>IF(Paramétrage!GF527&lt;&gt;0,Paramétrage!GE527,"")</f>
        <v/>
      </c>
      <c r="I29" s="2" t="str">
        <f t="shared" si="6"/>
        <v/>
      </c>
      <c r="J29" s="2" t="str">
        <f>IF(Paramétrage!GF527&lt;&gt;0,Paramétrage!GF527,"")</f>
        <v/>
      </c>
      <c r="K29" s="2" t="str">
        <f>IF(Paramétrage!GG527&lt;&gt;0,Paramétrage!GG527,"")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IF(Paramétrage!GF527&lt;&gt;0,Paramétrage!GH527,"")</f>
        <v/>
      </c>
      <c r="P29" s="258">
        <f>IF(Paramétrage!G527&lt;&gt;0,I29,0)</f>
        <v>0</v>
      </c>
      <c r="Q29" s="2"/>
    </row>
    <row r="30" spans="1:17" x14ac:dyDescent="0.35">
      <c r="A30" s="471" t="s">
        <v>1024</v>
      </c>
      <c r="B30" s="472"/>
      <c r="C30" s="472"/>
      <c r="D30" s="472"/>
      <c r="E30" s="472"/>
      <c r="F30" s="472"/>
      <c r="G30" s="473" t="str">
        <f>IF(Paramétrage!L527&lt;&gt;0,Paramétrage!L527,"")</f>
        <v/>
      </c>
      <c r="H30" s="472"/>
      <c r="I30" s="472"/>
      <c r="J30" s="472"/>
      <c r="K30" s="472"/>
      <c r="L30" s="472"/>
      <c r="M30" s="472"/>
      <c r="N30" s="472"/>
      <c r="O30" s="472"/>
      <c r="P30" s="472" t="str">
        <f>IF(Paramétrage!I527,I30-#REF!,"")</f>
        <v/>
      </c>
      <c r="Q30" s="472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IF(Paramétrage!GV501&lt;&gt;0,Paramétrage!GT501,"")</f>
        <v/>
      </c>
      <c r="H32" s="2" t="str">
        <f>IF(Paramétrage!GV501&lt;&gt;0,Paramétrage!GU501,"")</f>
        <v/>
      </c>
      <c r="I32" s="2" t="str">
        <f>IF(J32&lt;&gt;"",DATEDIF($Q$2,G32,"d")*1440+H32*60,"")</f>
        <v/>
      </c>
      <c r="J32" s="2" t="str">
        <f>IF(Paramétrage!GV501&lt;&gt;0,Paramétrage!GV501,"")</f>
        <v/>
      </c>
      <c r="K32" s="2" t="str">
        <f>IF(Paramétrage!GW501&lt;&gt;0,Paramétrage!GW501,"")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IF(Paramétrage!GV501&lt;&gt;0,Paramétrage!GX501,"")</f>
        <v/>
      </c>
      <c r="P32" s="258">
        <f>IF(Paramétrage!G531&lt;&gt;0,I32,0)</f>
        <v>0</v>
      </c>
      <c r="Q32" s="2"/>
    </row>
    <row r="33" spans="1:18" x14ac:dyDescent="0.35">
      <c r="A33" s="470" t="str">
        <f t="shared" ref="A33:A59" si="10">IF(J33&lt;&gt;"",I33,"")</f>
        <v/>
      </c>
      <c r="B33" s="470" t="str">
        <f t="shared" ref="B33:B59" si="11">IF(J33&lt;&gt;"",1,"")</f>
        <v/>
      </c>
      <c r="C33" s="470" t="str">
        <f t="shared" ref="C33:C59" si="12">IF(J33&lt;&gt;"",L33,"")</f>
        <v/>
      </c>
      <c r="D33" s="470" t="str">
        <f t="shared" ref="D33:D59" si="13">IF(J33&lt;&gt;"",L33,"")</f>
        <v/>
      </c>
      <c r="E33" s="470" t="str">
        <f t="shared" ref="E33:E59" si="14">IF(J33&lt;&gt;"",M33,"")</f>
        <v/>
      </c>
      <c r="F33" s="470" t="str">
        <f t="shared" ref="F33:F59" si="15">IF(J33&lt;&gt;"",N33,"")</f>
        <v/>
      </c>
      <c r="G33" s="199" t="str">
        <f>IF(Paramétrage!GV502&lt;&gt;0,Paramétrage!GT502,"")</f>
        <v/>
      </c>
      <c r="H33" s="2" t="str">
        <f>IF(Paramétrage!GV502&lt;&gt;0,Paramétrage!GU502,"")</f>
        <v/>
      </c>
      <c r="I33" s="2" t="str">
        <f t="shared" ref="I33:I59" si="16">IF(J33&lt;&gt;"",DATEDIF($Q$2,G33,"d")*1440+H33*60,"")</f>
        <v/>
      </c>
      <c r="J33" s="2" t="str">
        <f>IF(Paramétrage!GV502&lt;&gt;0,Paramétrage!GV502,"")</f>
        <v/>
      </c>
      <c r="K33" s="2" t="str">
        <f>IF(Paramétrage!GW502&lt;&gt;0,Paramétrage!GW502,"")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IF(Paramétrage!GV502&lt;&gt;0,Paramétrage!GX502,"")</f>
        <v/>
      </c>
      <c r="P33" s="258">
        <f>IF(Paramétrage!G532&lt;&gt;0,I33,0)</f>
        <v>0</v>
      </c>
      <c r="Q33" s="2"/>
    </row>
    <row r="34" spans="1:18" x14ac:dyDescent="0.35">
      <c r="A34" s="470" t="str">
        <f t="shared" si="10"/>
        <v/>
      </c>
      <c r="B34" s="470" t="str">
        <f t="shared" si="11"/>
        <v/>
      </c>
      <c r="C34" s="470" t="str">
        <f t="shared" si="12"/>
        <v/>
      </c>
      <c r="D34" s="470" t="str">
        <f t="shared" si="13"/>
        <v/>
      </c>
      <c r="E34" s="470" t="str">
        <f t="shared" si="14"/>
        <v/>
      </c>
      <c r="F34" s="470" t="str">
        <f t="shared" si="15"/>
        <v/>
      </c>
      <c r="G34" s="199" t="str">
        <f>IF(Paramétrage!GV503&lt;&gt;0,Paramétrage!GT503,"")</f>
        <v/>
      </c>
      <c r="H34" s="2" t="str">
        <f>IF(Paramétrage!GV503&lt;&gt;0,Paramétrage!GU503,"")</f>
        <v/>
      </c>
      <c r="I34" s="2" t="str">
        <f t="shared" si="16"/>
        <v/>
      </c>
      <c r="J34" s="2" t="str">
        <f>IF(Paramétrage!GV503&lt;&gt;0,Paramétrage!GV503,"")</f>
        <v/>
      </c>
      <c r="K34" s="2" t="str">
        <f>IF(Paramétrage!GW503&lt;&gt;0,Paramétrage!GW503,"")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IF(Paramétrage!GV503&lt;&gt;0,Paramétrage!GX503,"")</f>
        <v/>
      </c>
      <c r="P34" s="258">
        <f>IF(Paramétrage!G533&lt;&gt;0,I34,0)</f>
        <v>0</v>
      </c>
      <c r="Q34" s="2"/>
    </row>
    <row r="35" spans="1:18" x14ac:dyDescent="0.35">
      <c r="A35" s="470" t="str">
        <f t="shared" si="10"/>
        <v/>
      </c>
      <c r="B35" s="470" t="str">
        <f t="shared" si="11"/>
        <v/>
      </c>
      <c r="C35" s="470" t="str">
        <f t="shared" si="12"/>
        <v/>
      </c>
      <c r="D35" s="470" t="str">
        <f t="shared" si="13"/>
        <v/>
      </c>
      <c r="E35" s="470" t="str">
        <f t="shared" si="14"/>
        <v/>
      </c>
      <c r="F35" s="470" t="str">
        <f t="shared" si="15"/>
        <v/>
      </c>
      <c r="G35" s="199" t="str">
        <f>IF(Paramétrage!GV504&lt;&gt;0,Paramétrage!GT504,"")</f>
        <v/>
      </c>
      <c r="H35" s="2" t="str">
        <f>IF(Paramétrage!GV504&lt;&gt;0,Paramétrage!GU504,"")</f>
        <v/>
      </c>
      <c r="I35" s="2" t="str">
        <f t="shared" si="16"/>
        <v/>
      </c>
      <c r="J35" s="2" t="str">
        <f>IF(Paramétrage!GV504&lt;&gt;0,Paramétrage!GV504,"")</f>
        <v/>
      </c>
      <c r="K35" s="2" t="str">
        <f>IF(Paramétrage!GW504&lt;&gt;0,Paramétrage!GW504,"")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IF(Paramétrage!GV504&lt;&gt;0,Paramétrage!GX504,"")</f>
        <v/>
      </c>
      <c r="P35" s="258">
        <f>IF(Paramétrage!G534&lt;&gt;0,I35,0)</f>
        <v>0</v>
      </c>
      <c r="Q35" s="2"/>
    </row>
    <row r="36" spans="1:18" x14ac:dyDescent="0.35">
      <c r="A36" s="470" t="str">
        <f t="shared" si="10"/>
        <v/>
      </c>
      <c r="B36" s="470" t="str">
        <f t="shared" si="11"/>
        <v/>
      </c>
      <c r="C36" s="470" t="str">
        <f t="shared" si="12"/>
        <v/>
      </c>
      <c r="D36" s="470" t="str">
        <f t="shared" si="13"/>
        <v/>
      </c>
      <c r="E36" s="470" t="str">
        <f t="shared" si="14"/>
        <v/>
      </c>
      <c r="F36" s="470" t="str">
        <f t="shared" si="15"/>
        <v/>
      </c>
      <c r="G36" s="199" t="str">
        <f>IF(Paramétrage!GV505&lt;&gt;0,Paramétrage!GT505,"")</f>
        <v/>
      </c>
      <c r="H36" s="2" t="str">
        <f>IF(Paramétrage!GV505&lt;&gt;0,Paramétrage!GU505,"")</f>
        <v/>
      </c>
      <c r="I36" s="2" t="str">
        <f t="shared" si="16"/>
        <v/>
      </c>
      <c r="J36" s="2" t="str">
        <f>IF(Paramétrage!GV505&lt;&gt;0,Paramétrage!GV505,"")</f>
        <v/>
      </c>
      <c r="K36" s="2" t="str">
        <f>IF(Paramétrage!GW505&lt;&gt;0,Paramétrage!GW505,"")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IF(Paramétrage!GV505&lt;&gt;0,Paramétrage!GX505,"")</f>
        <v/>
      </c>
      <c r="P36" s="258">
        <f>IF(Paramétrage!G535&lt;&gt;0,I36,0)</f>
        <v>0</v>
      </c>
      <c r="Q36" s="2"/>
    </row>
    <row r="37" spans="1:18" x14ac:dyDescent="0.35">
      <c r="A37" s="470" t="str">
        <f t="shared" si="10"/>
        <v/>
      </c>
      <c r="B37" s="470" t="str">
        <f t="shared" si="11"/>
        <v/>
      </c>
      <c r="C37" s="470" t="str">
        <f t="shared" si="12"/>
        <v/>
      </c>
      <c r="D37" s="470" t="str">
        <f t="shared" si="13"/>
        <v/>
      </c>
      <c r="E37" s="470" t="str">
        <f t="shared" si="14"/>
        <v/>
      </c>
      <c r="F37" s="470" t="str">
        <f t="shared" si="15"/>
        <v/>
      </c>
      <c r="G37" s="199" t="str">
        <f>IF(Paramétrage!GV506&lt;&gt;0,Paramétrage!GT506,"")</f>
        <v/>
      </c>
      <c r="H37" s="2" t="str">
        <f>IF(Paramétrage!GV506&lt;&gt;0,Paramétrage!GU506,"")</f>
        <v/>
      </c>
      <c r="I37" s="2" t="str">
        <f t="shared" si="16"/>
        <v/>
      </c>
      <c r="J37" s="2" t="str">
        <f>IF(Paramétrage!GV506&lt;&gt;0,Paramétrage!GV506,"")</f>
        <v/>
      </c>
      <c r="K37" s="2" t="str">
        <f>IF(Paramétrage!GW506&lt;&gt;0,Paramétrage!GW506,"")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IF(Paramétrage!GV506&lt;&gt;0,Paramétrage!GX506,"")</f>
        <v/>
      </c>
      <c r="P37" s="258">
        <f>IF(Paramétrage!G536&lt;&gt;0,I37,0)</f>
        <v>0</v>
      </c>
      <c r="Q37" s="2"/>
    </row>
    <row r="38" spans="1:18" x14ac:dyDescent="0.35">
      <c r="A38" s="470" t="str">
        <f t="shared" si="10"/>
        <v/>
      </c>
      <c r="B38" s="470" t="str">
        <f t="shared" si="11"/>
        <v/>
      </c>
      <c r="C38" s="470" t="str">
        <f t="shared" si="12"/>
        <v/>
      </c>
      <c r="D38" s="470" t="str">
        <f t="shared" si="13"/>
        <v/>
      </c>
      <c r="E38" s="470" t="str">
        <f t="shared" si="14"/>
        <v/>
      </c>
      <c r="F38" s="470" t="str">
        <f t="shared" si="15"/>
        <v/>
      </c>
      <c r="G38" s="199" t="str">
        <f>IF(Paramétrage!GV507&lt;&gt;0,Paramétrage!GT507,"")</f>
        <v/>
      </c>
      <c r="H38" s="2" t="str">
        <f>IF(Paramétrage!GV507&lt;&gt;0,Paramétrage!GU507,"")</f>
        <v/>
      </c>
      <c r="I38" s="2" t="str">
        <f t="shared" si="16"/>
        <v/>
      </c>
      <c r="J38" s="2" t="str">
        <f>IF(Paramétrage!GV507&lt;&gt;0,Paramétrage!GV507,"")</f>
        <v/>
      </c>
      <c r="K38" s="2" t="str">
        <f>IF(Paramétrage!GW507&lt;&gt;0,Paramétrage!GW507,"")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IF(Paramétrage!GV507&lt;&gt;0,Paramétrage!GX507,"")</f>
        <v/>
      </c>
      <c r="P38" s="258">
        <f>IF(Paramétrage!G537&lt;&gt;0,I38,0)</f>
        <v>0</v>
      </c>
      <c r="Q38" s="2"/>
    </row>
    <row r="39" spans="1:18" x14ac:dyDescent="0.35">
      <c r="A39" s="470" t="str">
        <f t="shared" si="10"/>
        <v/>
      </c>
      <c r="B39" s="470" t="str">
        <f t="shared" si="11"/>
        <v/>
      </c>
      <c r="C39" s="470" t="str">
        <f t="shared" si="12"/>
        <v/>
      </c>
      <c r="D39" s="470" t="str">
        <f t="shared" si="13"/>
        <v/>
      </c>
      <c r="E39" s="470" t="str">
        <f t="shared" si="14"/>
        <v/>
      </c>
      <c r="F39" s="470" t="str">
        <f t="shared" si="15"/>
        <v/>
      </c>
      <c r="G39" s="199" t="str">
        <f>IF(Paramétrage!GV508&lt;&gt;0,Paramétrage!GT508,"")</f>
        <v/>
      </c>
      <c r="H39" s="2" t="str">
        <f>IF(Paramétrage!GV508&lt;&gt;0,Paramétrage!GU508,"")</f>
        <v/>
      </c>
      <c r="I39" s="2" t="str">
        <f t="shared" si="16"/>
        <v/>
      </c>
      <c r="J39" s="2" t="str">
        <f>IF(Paramétrage!GV508&lt;&gt;0,Paramétrage!GV508,"")</f>
        <v/>
      </c>
      <c r="K39" s="2" t="str">
        <f>IF(Paramétrage!GW508&lt;&gt;0,Paramétrage!GW508,"")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IF(Paramétrage!GV508&lt;&gt;0,Paramétrage!GX508,"")</f>
        <v/>
      </c>
      <c r="P39" s="258">
        <f>IF(Paramétrage!G538&lt;&gt;0,I39,0)</f>
        <v>0</v>
      </c>
      <c r="Q39" s="2"/>
    </row>
    <row r="40" spans="1:18" x14ac:dyDescent="0.35">
      <c r="A40" s="470" t="str">
        <f t="shared" si="10"/>
        <v/>
      </c>
      <c r="B40" s="470" t="str">
        <f t="shared" si="11"/>
        <v/>
      </c>
      <c r="C40" s="470" t="str">
        <f t="shared" si="12"/>
        <v/>
      </c>
      <c r="D40" s="470" t="str">
        <f t="shared" si="13"/>
        <v/>
      </c>
      <c r="E40" s="470" t="str">
        <f t="shared" si="14"/>
        <v/>
      </c>
      <c r="F40" s="470" t="str">
        <f t="shared" si="15"/>
        <v/>
      </c>
      <c r="G40" s="199" t="str">
        <f>IF(Paramétrage!GV509&lt;&gt;0,Paramétrage!GT509,"")</f>
        <v/>
      </c>
      <c r="H40" s="2" t="str">
        <f>IF(Paramétrage!GV509&lt;&gt;0,Paramétrage!GU509,"")</f>
        <v/>
      </c>
      <c r="I40" s="2" t="str">
        <f t="shared" si="16"/>
        <v/>
      </c>
      <c r="J40" s="2" t="str">
        <f>IF(Paramétrage!GV509&lt;&gt;0,Paramétrage!GV509,"")</f>
        <v/>
      </c>
      <c r="K40" s="2" t="str">
        <f>IF(Paramétrage!GW509&lt;&gt;0,Paramétrage!GW509,"")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IF(Paramétrage!GV509&lt;&gt;0,Paramétrage!GX509,"")</f>
        <v/>
      </c>
      <c r="P40" s="258">
        <f>IF(Paramétrage!G539&lt;&gt;0,I40,0)</f>
        <v>0</v>
      </c>
      <c r="Q40" s="2"/>
    </row>
    <row r="41" spans="1:18" x14ac:dyDescent="0.35">
      <c r="A41" s="470" t="str">
        <f t="shared" si="10"/>
        <v/>
      </c>
      <c r="B41" s="470" t="str">
        <f t="shared" si="11"/>
        <v/>
      </c>
      <c r="C41" s="470" t="str">
        <f t="shared" si="12"/>
        <v/>
      </c>
      <c r="D41" s="470" t="str">
        <f t="shared" si="13"/>
        <v/>
      </c>
      <c r="E41" s="470" t="str">
        <f t="shared" si="14"/>
        <v/>
      </c>
      <c r="F41" s="470" t="str">
        <f t="shared" si="15"/>
        <v/>
      </c>
      <c r="G41" s="199" t="str">
        <f>IF(Paramétrage!GV510&lt;&gt;0,Paramétrage!GT510,"")</f>
        <v/>
      </c>
      <c r="H41" s="2" t="str">
        <f>IF(Paramétrage!GV510&lt;&gt;0,Paramétrage!GU510,"")</f>
        <v/>
      </c>
      <c r="I41" s="2" t="str">
        <f t="shared" si="16"/>
        <v/>
      </c>
      <c r="J41" s="2" t="str">
        <f>IF(Paramétrage!GV510&lt;&gt;0,Paramétrage!GV510,"")</f>
        <v/>
      </c>
      <c r="K41" s="2" t="str">
        <f>IF(Paramétrage!GW510&lt;&gt;0,Paramétrage!GW510,"")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IF(Paramétrage!GV510&lt;&gt;0,Paramétrage!GX510,"")</f>
        <v/>
      </c>
      <c r="P41" s="258">
        <f>IF(Paramétrage!G540&lt;&gt;0,I41,0)</f>
        <v>0</v>
      </c>
      <c r="Q41" s="2"/>
    </row>
    <row r="42" spans="1:18" x14ac:dyDescent="0.35">
      <c r="A42" s="470" t="str">
        <f t="shared" si="10"/>
        <v/>
      </c>
      <c r="B42" s="470" t="str">
        <f t="shared" si="11"/>
        <v/>
      </c>
      <c r="C42" s="470" t="str">
        <f t="shared" si="12"/>
        <v/>
      </c>
      <c r="D42" s="470" t="str">
        <f t="shared" si="13"/>
        <v/>
      </c>
      <c r="E42" s="470" t="str">
        <f t="shared" si="14"/>
        <v/>
      </c>
      <c r="F42" s="470" t="str">
        <f t="shared" si="15"/>
        <v/>
      </c>
      <c r="G42" s="199" t="str">
        <f>IF(Paramétrage!GV511&lt;&gt;0,Paramétrage!GT511,"")</f>
        <v/>
      </c>
      <c r="H42" s="2" t="str">
        <f>IF(Paramétrage!GV511&lt;&gt;0,Paramétrage!GU511,"")</f>
        <v/>
      </c>
      <c r="I42" s="2" t="str">
        <f t="shared" si="16"/>
        <v/>
      </c>
      <c r="J42" s="2" t="str">
        <f>IF(Paramétrage!GV511&lt;&gt;0,Paramétrage!GV511,"")</f>
        <v/>
      </c>
      <c r="K42" s="2" t="str">
        <f>IF(Paramétrage!GW511&lt;&gt;0,Paramétrage!GW511,"")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IF(Paramétrage!GV511&lt;&gt;0,Paramétrage!GX511,"")</f>
        <v/>
      </c>
      <c r="P42" s="258">
        <f>IF(Paramétrage!G541&lt;&gt;0,I42,0)</f>
        <v>0</v>
      </c>
      <c r="Q42" s="2"/>
    </row>
    <row r="43" spans="1:18" x14ac:dyDescent="0.35">
      <c r="A43" s="470" t="str">
        <f t="shared" si="10"/>
        <v/>
      </c>
      <c r="B43" s="470" t="str">
        <f t="shared" si="11"/>
        <v/>
      </c>
      <c r="C43" s="470" t="str">
        <f t="shared" si="12"/>
        <v/>
      </c>
      <c r="D43" s="470" t="str">
        <f t="shared" si="13"/>
        <v/>
      </c>
      <c r="E43" s="470" t="str">
        <f t="shared" si="14"/>
        <v/>
      </c>
      <c r="F43" s="470" t="str">
        <f t="shared" si="15"/>
        <v/>
      </c>
      <c r="G43" s="199" t="str">
        <f>IF(Paramétrage!GV512&lt;&gt;0,Paramétrage!GT512,"")</f>
        <v/>
      </c>
      <c r="H43" s="2" t="str">
        <f>IF(Paramétrage!GV512&lt;&gt;0,Paramétrage!GU512,"")</f>
        <v/>
      </c>
      <c r="I43" s="2" t="str">
        <f t="shared" si="16"/>
        <v/>
      </c>
      <c r="J43" s="2" t="str">
        <f>IF(Paramétrage!GV512&lt;&gt;0,Paramétrage!GV512,"")</f>
        <v/>
      </c>
      <c r="K43" s="2" t="str">
        <f>IF(Paramétrage!GW512&lt;&gt;0,Paramétrage!GW512,"")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IF(Paramétrage!GV512&lt;&gt;0,Paramétrage!GX512,"")</f>
        <v/>
      </c>
      <c r="P43" s="258">
        <f>IF(Paramétrage!G542&lt;&gt;0,I43,0)</f>
        <v>0</v>
      </c>
      <c r="Q43" s="2"/>
    </row>
    <row r="44" spans="1:18" x14ac:dyDescent="0.35">
      <c r="A44" s="470" t="str">
        <f t="shared" si="10"/>
        <v/>
      </c>
      <c r="B44" s="470" t="str">
        <f t="shared" si="11"/>
        <v/>
      </c>
      <c r="C44" s="470" t="str">
        <f t="shared" si="12"/>
        <v/>
      </c>
      <c r="D44" s="470" t="str">
        <f t="shared" si="13"/>
        <v/>
      </c>
      <c r="E44" s="470" t="str">
        <f t="shared" si="14"/>
        <v/>
      </c>
      <c r="F44" s="470" t="str">
        <f t="shared" si="15"/>
        <v/>
      </c>
      <c r="G44" s="199" t="str">
        <f>IF(Paramétrage!GV513&lt;&gt;0,Paramétrage!GT513,"")</f>
        <v/>
      </c>
      <c r="H44" s="2" t="str">
        <f>IF(Paramétrage!GV513&lt;&gt;0,Paramétrage!GU513,"")</f>
        <v/>
      </c>
      <c r="I44" s="2" t="str">
        <f t="shared" si="16"/>
        <v/>
      </c>
      <c r="J44" s="2" t="str">
        <f>IF(Paramétrage!GV513&lt;&gt;0,Paramétrage!GV513,"")</f>
        <v/>
      </c>
      <c r="K44" s="2" t="str">
        <f>IF(Paramétrage!GW513&lt;&gt;0,Paramétrage!GW513,"")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IF(Paramétrage!GV513&lt;&gt;0,Paramétrage!GX513,"")</f>
        <v/>
      </c>
      <c r="P44" s="258">
        <f>IF(Paramétrage!G543&lt;&gt;0,I44,0)</f>
        <v>0</v>
      </c>
      <c r="Q44" s="2"/>
    </row>
    <row r="45" spans="1:18" x14ac:dyDescent="0.35">
      <c r="A45" s="470" t="str">
        <f t="shared" si="10"/>
        <v/>
      </c>
      <c r="B45" s="470" t="str">
        <f t="shared" si="11"/>
        <v/>
      </c>
      <c r="C45" s="470" t="str">
        <f t="shared" si="12"/>
        <v/>
      </c>
      <c r="D45" s="470" t="str">
        <f t="shared" si="13"/>
        <v/>
      </c>
      <c r="E45" s="470" t="str">
        <f t="shared" si="14"/>
        <v/>
      </c>
      <c r="F45" s="470" t="str">
        <f t="shared" si="15"/>
        <v/>
      </c>
      <c r="G45" s="199" t="str">
        <f>IF(Paramétrage!GV514&lt;&gt;0,Paramétrage!GT514,"")</f>
        <v/>
      </c>
      <c r="H45" s="2" t="str">
        <f>IF(Paramétrage!GV514&lt;&gt;0,Paramétrage!GU514,"")</f>
        <v/>
      </c>
      <c r="I45" s="2" t="str">
        <f t="shared" si="16"/>
        <v/>
      </c>
      <c r="J45" s="2" t="str">
        <f>IF(Paramétrage!GV514&lt;&gt;0,Paramétrage!GV514,"")</f>
        <v/>
      </c>
      <c r="K45" s="2" t="str">
        <f>IF(Paramétrage!GW514&lt;&gt;0,Paramétrage!GW514,"")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IF(Paramétrage!GV514&lt;&gt;0,Paramétrage!GX514,"")</f>
        <v/>
      </c>
      <c r="P45" s="258">
        <f>IF(Paramétrage!G544&lt;&gt;0,I45,0)</f>
        <v>0</v>
      </c>
      <c r="Q45" s="2"/>
    </row>
    <row r="46" spans="1:18" x14ac:dyDescent="0.35">
      <c r="A46" s="470" t="str">
        <f t="shared" si="10"/>
        <v/>
      </c>
      <c r="B46" s="470" t="str">
        <f t="shared" si="11"/>
        <v/>
      </c>
      <c r="C46" s="470" t="str">
        <f t="shared" si="12"/>
        <v/>
      </c>
      <c r="D46" s="470" t="str">
        <f t="shared" si="13"/>
        <v/>
      </c>
      <c r="E46" s="470" t="str">
        <f t="shared" si="14"/>
        <v/>
      </c>
      <c r="F46" s="470" t="str">
        <f t="shared" si="15"/>
        <v/>
      </c>
      <c r="G46" s="199" t="str">
        <f>IF(Paramétrage!GV515&lt;&gt;0,Paramétrage!GT515,"")</f>
        <v/>
      </c>
      <c r="H46" s="2" t="str">
        <f>IF(Paramétrage!GV515&lt;&gt;0,Paramétrage!GU515,"")</f>
        <v/>
      </c>
      <c r="I46" s="2" t="str">
        <f t="shared" si="16"/>
        <v/>
      </c>
      <c r="J46" s="2" t="str">
        <f>IF(Paramétrage!GV515&lt;&gt;0,Paramétrage!GV515,"")</f>
        <v/>
      </c>
      <c r="K46" s="2" t="str">
        <f>IF(Paramétrage!GW515&lt;&gt;0,Paramétrage!GW515,"")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IF(Paramétrage!GV515&lt;&gt;0,Paramétrage!GX515,"")</f>
        <v/>
      </c>
      <c r="P46" s="258">
        <f>IF(Paramétrage!G545&lt;&gt;0,I46,0)</f>
        <v>0</v>
      </c>
      <c r="Q46" s="2"/>
    </row>
    <row r="47" spans="1:18" x14ac:dyDescent="0.35">
      <c r="A47" s="470" t="str">
        <f t="shared" si="10"/>
        <v/>
      </c>
      <c r="B47" s="470" t="str">
        <f t="shared" si="11"/>
        <v/>
      </c>
      <c r="C47" s="470" t="str">
        <f t="shared" si="12"/>
        <v/>
      </c>
      <c r="D47" s="470" t="str">
        <f t="shared" si="13"/>
        <v/>
      </c>
      <c r="E47" s="470" t="str">
        <f t="shared" si="14"/>
        <v/>
      </c>
      <c r="F47" s="470" t="str">
        <f t="shared" si="15"/>
        <v/>
      </c>
      <c r="G47" s="199" t="str">
        <f>IF(Paramétrage!GV516&lt;&gt;0,Paramétrage!GT516,"")</f>
        <v/>
      </c>
      <c r="H47" s="2" t="str">
        <f>IF(Paramétrage!GV516&lt;&gt;0,Paramétrage!GU516,"")</f>
        <v/>
      </c>
      <c r="I47" s="2" t="str">
        <f t="shared" si="16"/>
        <v/>
      </c>
      <c r="J47" s="2" t="str">
        <f>IF(Paramétrage!GV516&lt;&gt;0,Paramétrage!GV516,"")</f>
        <v/>
      </c>
      <c r="K47" s="2" t="str">
        <f>IF(Paramétrage!GW516&lt;&gt;0,Paramétrage!GW516,"")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IF(Paramétrage!GV516&lt;&gt;0,Paramétrage!GX516,"")</f>
        <v/>
      </c>
      <c r="P47" s="258">
        <f>IF(Paramétrage!G546&lt;&gt;0,I47,0)</f>
        <v>0</v>
      </c>
      <c r="Q47" s="2"/>
    </row>
    <row r="48" spans="1:18" x14ac:dyDescent="0.35">
      <c r="A48" s="470" t="str">
        <f t="shared" si="10"/>
        <v/>
      </c>
      <c r="B48" s="470" t="str">
        <f t="shared" si="11"/>
        <v/>
      </c>
      <c r="C48" s="470" t="str">
        <f t="shared" si="12"/>
        <v/>
      </c>
      <c r="D48" s="470" t="str">
        <f t="shared" si="13"/>
        <v/>
      </c>
      <c r="E48" s="470" t="str">
        <f t="shared" si="14"/>
        <v/>
      </c>
      <c r="F48" s="470" t="str">
        <f t="shared" si="15"/>
        <v/>
      </c>
      <c r="G48" s="199" t="str">
        <f>IF(Paramétrage!GV517&lt;&gt;0,Paramétrage!GT517,"")</f>
        <v/>
      </c>
      <c r="H48" s="2" t="str">
        <f>IF(Paramétrage!GV517&lt;&gt;0,Paramétrage!GU517,"")</f>
        <v/>
      </c>
      <c r="I48" s="2" t="str">
        <f t="shared" si="16"/>
        <v/>
      </c>
      <c r="J48" s="2" t="str">
        <f>IF(Paramétrage!GV517&lt;&gt;0,Paramétrage!GV517,"")</f>
        <v/>
      </c>
      <c r="K48" s="2" t="str">
        <f>IF(Paramétrage!GW517&lt;&gt;0,Paramétrage!GW517,"")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IF(Paramétrage!GV517&lt;&gt;0,Paramétrage!GX517,"")</f>
        <v/>
      </c>
      <c r="P48" s="258">
        <f>IF(Paramétrage!G547&lt;&gt;0,I48,0)</f>
        <v>0</v>
      </c>
      <c r="Q48" s="2"/>
      <c r="R48" s="2"/>
    </row>
    <row r="49" spans="1:18" s="2" customFormat="1" x14ac:dyDescent="0.35">
      <c r="A49" s="470" t="str">
        <f t="shared" si="10"/>
        <v/>
      </c>
      <c r="B49" s="470" t="str">
        <f t="shared" si="11"/>
        <v/>
      </c>
      <c r="C49" s="470" t="str">
        <f t="shared" si="12"/>
        <v/>
      </c>
      <c r="D49" s="470" t="str">
        <f t="shared" si="13"/>
        <v/>
      </c>
      <c r="E49" s="470" t="str">
        <f t="shared" si="14"/>
        <v/>
      </c>
      <c r="F49" s="470" t="str">
        <f t="shared" si="15"/>
        <v/>
      </c>
      <c r="G49" s="199" t="str">
        <f>IF(Paramétrage!GV518&lt;&gt;0,Paramétrage!GT518,"")</f>
        <v/>
      </c>
      <c r="H49" s="2" t="str">
        <f>IF(Paramétrage!GV518&lt;&gt;0,Paramétrage!GU518,"")</f>
        <v/>
      </c>
      <c r="I49" s="2" t="str">
        <f t="shared" si="16"/>
        <v/>
      </c>
      <c r="J49" s="2" t="str">
        <f>IF(Paramétrage!GV518&lt;&gt;0,Paramétrage!GV518,"")</f>
        <v/>
      </c>
      <c r="K49" s="2" t="str">
        <f>IF(Paramétrage!GW518&lt;&gt;0,Paramétrage!GW518,"")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IF(Paramétrage!GV518&lt;&gt;0,Paramétrage!GX518,"")</f>
        <v/>
      </c>
      <c r="P49" s="258">
        <f>IF(Paramétrage!G548&lt;&gt;0,I49,0)</f>
        <v>0</v>
      </c>
      <c r="R49"/>
    </row>
    <row r="50" spans="1:18" x14ac:dyDescent="0.35">
      <c r="A50" s="470" t="str">
        <f t="shared" si="10"/>
        <v/>
      </c>
      <c r="B50" s="470" t="str">
        <f t="shared" si="11"/>
        <v/>
      </c>
      <c r="C50" s="470" t="str">
        <f t="shared" si="12"/>
        <v/>
      </c>
      <c r="D50" s="470" t="str">
        <f t="shared" si="13"/>
        <v/>
      </c>
      <c r="E50" s="470" t="str">
        <f t="shared" si="14"/>
        <v/>
      </c>
      <c r="F50" s="470" t="str">
        <f t="shared" si="15"/>
        <v/>
      </c>
      <c r="G50" s="199" t="str">
        <f>IF(Paramétrage!GV519&lt;&gt;0,Paramétrage!GT519,"")</f>
        <v/>
      </c>
      <c r="H50" s="2" t="str">
        <f>IF(Paramétrage!GV519&lt;&gt;0,Paramétrage!GU519,"")</f>
        <v/>
      </c>
      <c r="I50" s="2" t="str">
        <f t="shared" si="16"/>
        <v/>
      </c>
      <c r="J50" s="2" t="str">
        <f>IF(Paramétrage!GV519&lt;&gt;0,Paramétrage!GV519,"")</f>
        <v/>
      </c>
      <c r="K50" s="2" t="str">
        <f>IF(Paramétrage!GW519&lt;&gt;0,Paramétrage!GW519,"")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IF(Paramétrage!GV519&lt;&gt;0,Paramétrage!GX519,"")</f>
        <v/>
      </c>
      <c r="P50" s="258">
        <f>IF(Paramétrage!G549&lt;&gt;0,I50,0)</f>
        <v>0</v>
      </c>
      <c r="Q50" s="2"/>
    </row>
    <row r="51" spans="1:18" x14ac:dyDescent="0.35">
      <c r="A51" s="470" t="str">
        <f t="shared" si="10"/>
        <v/>
      </c>
      <c r="B51" s="470" t="str">
        <f t="shared" si="11"/>
        <v/>
      </c>
      <c r="C51" s="470" t="str">
        <f t="shared" si="12"/>
        <v/>
      </c>
      <c r="D51" s="470" t="str">
        <f t="shared" si="13"/>
        <v/>
      </c>
      <c r="E51" s="470" t="str">
        <f t="shared" si="14"/>
        <v/>
      </c>
      <c r="F51" s="470" t="str">
        <f t="shared" si="15"/>
        <v/>
      </c>
      <c r="G51" s="199" t="str">
        <f>IF(Paramétrage!GV520&lt;&gt;0,Paramétrage!GT520,"")</f>
        <v/>
      </c>
      <c r="H51" s="2" t="str">
        <f>IF(Paramétrage!GV520&lt;&gt;0,Paramétrage!GU520,"")</f>
        <v/>
      </c>
      <c r="I51" s="2" t="str">
        <f t="shared" si="16"/>
        <v/>
      </c>
      <c r="J51" s="2" t="str">
        <f>IF(Paramétrage!GV520&lt;&gt;0,Paramétrage!GV520,"")</f>
        <v/>
      </c>
      <c r="K51" s="2" t="str">
        <f>IF(Paramétrage!GW520&lt;&gt;0,Paramétrage!GW520,"")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IF(Paramétrage!GV520&lt;&gt;0,Paramétrage!GX520,"")</f>
        <v/>
      </c>
      <c r="P51" s="258">
        <f>IF(Paramétrage!G550&lt;&gt;0,I51,0)</f>
        <v>0</v>
      </c>
      <c r="Q51" s="2"/>
    </row>
    <row r="52" spans="1:18" x14ac:dyDescent="0.35">
      <c r="A52" s="470" t="str">
        <f t="shared" si="10"/>
        <v/>
      </c>
      <c r="B52" s="470" t="str">
        <f t="shared" si="11"/>
        <v/>
      </c>
      <c r="C52" s="470" t="str">
        <f t="shared" si="12"/>
        <v/>
      </c>
      <c r="D52" s="470" t="str">
        <f t="shared" si="13"/>
        <v/>
      </c>
      <c r="E52" s="470" t="str">
        <f t="shared" si="14"/>
        <v/>
      </c>
      <c r="F52" s="470" t="str">
        <f t="shared" si="15"/>
        <v/>
      </c>
      <c r="G52" s="199" t="str">
        <f>IF(Paramétrage!GV521&lt;&gt;0,Paramétrage!GT521,"")</f>
        <v/>
      </c>
      <c r="H52" s="2" t="str">
        <f>IF(Paramétrage!GV521&lt;&gt;0,Paramétrage!GU521,"")</f>
        <v/>
      </c>
      <c r="I52" s="2" t="str">
        <f t="shared" si="16"/>
        <v/>
      </c>
      <c r="J52" s="2" t="str">
        <f>IF(Paramétrage!GV521&lt;&gt;0,Paramétrage!GV521,"")</f>
        <v/>
      </c>
      <c r="K52" s="2" t="str">
        <f>IF(Paramétrage!GW521&lt;&gt;0,Paramétrage!GW521,"")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IF(Paramétrage!GV521&lt;&gt;0,Paramétrage!GX521,"")</f>
        <v/>
      </c>
      <c r="P52" s="258">
        <f>IF(Paramétrage!G551&lt;&gt;0,I52,0)</f>
        <v>0</v>
      </c>
      <c r="Q52" s="2"/>
      <c r="R52" s="8"/>
    </row>
    <row r="53" spans="1:18" s="8" customFormat="1" x14ac:dyDescent="0.35">
      <c r="A53" s="470" t="str">
        <f t="shared" si="10"/>
        <v/>
      </c>
      <c r="B53" s="470" t="str">
        <f t="shared" si="11"/>
        <v/>
      </c>
      <c r="C53" s="470" t="str">
        <f t="shared" si="12"/>
        <v/>
      </c>
      <c r="D53" s="470" t="str">
        <f t="shared" si="13"/>
        <v/>
      </c>
      <c r="E53" s="470" t="str">
        <f t="shared" si="14"/>
        <v/>
      </c>
      <c r="F53" s="470" t="str">
        <f t="shared" si="15"/>
        <v/>
      </c>
      <c r="G53" s="199" t="str">
        <f>IF(Paramétrage!GV522&lt;&gt;0,Paramétrage!GT522,"")</f>
        <v/>
      </c>
      <c r="H53" s="2" t="str">
        <f>IF(Paramétrage!GV522&lt;&gt;0,Paramétrage!GU522,"")</f>
        <v/>
      </c>
      <c r="I53" s="2" t="str">
        <f t="shared" si="16"/>
        <v/>
      </c>
      <c r="J53" s="2" t="str">
        <f>IF(Paramétrage!GV522&lt;&gt;0,Paramétrage!GV522,"")</f>
        <v/>
      </c>
      <c r="K53" s="2" t="str">
        <f>IF(Paramétrage!GW522&lt;&gt;0,Paramétrage!GW522,"")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IF(Paramétrage!GV522&lt;&gt;0,Paramétrage!GX522,"")</f>
        <v/>
      </c>
      <c r="P53" s="258">
        <f>IF(Paramétrage!G552&lt;&gt;0,I53,0)</f>
        <v>0</v>
      </c>
      <c r="Q53" s="2"/>
      <c r="R53"/>
    </row>
    <row r="54" spans="1:18" x14ac:dyDescent="0.35">
      <c r="A54" s="470" t="str">
        <f t="shared" si="10"/>
        <v/>
      </c>
      <c r="B54" s="470" t="str">
        <f t="shared" si="11"/>
        <v/>
      </c>
      <c r="C54" s="470" t="str">
        <f t="shared" si="12"/>
        <v/>
      </c>
      <c r="D54" s="470" t="str">
        <f t="shared" si="13"/>
        <v/>
      </c>
      <c r="E54" s="470" t="str">
        <f t="shared" si="14"/>
        <v/>
      </c>
      <c r="F54" s="470" t="str">
        <f t="shared" si="15"/>
        <v/>
      </c>
      <c r="G54" s="199" t="str">
        <f>IF(Paramétrage!GV523&lt;&gt;0,Paramétrage!GT523,"")</f>
        <v/>
      </c>
      <c r="H54" s="2" t="str">
        <f>IF(Paramétrage!GV523&lt;&gt;0,Paramétrage!GU523,"")</f>
        <v/>
      </c>
      <c r="I54" s="2" t="str">
        <f t="shared" si="16"/>
        <v/>
      </c>
      <c r="J54" s="2" t="str">
        <f>IF(Paramétrage!GV523&lt;&gt;0,Paramétrage!GV523,"")</f>
        <v/>
      </c>
      <c r="K54" s="2" t="str">
        <f>IF(Paramétrage!GW523&lt;&gt;0,Paramétrage!GW523,"")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IF(Paramétrage!GV523&lt;&gt;0,Paramétrage!GX523,"")</f>
        <v/>
      </c>
      <c r="P54" s="258">
        <f>IF(Paramétrage!G553&lt;&gt;0,I54,0)</f>
        <v>0</v>
      </c>
      <c r="Q54" s="2"/>
    </row>
    <row r="55" spans="1:18" x14ac:dyDescent="0.35">
      <c r="A55" s="470" t="str">
        <f t="shared" si="10"/>
        <v/>
      </c>
      <c r="B55" s="470" t="str">
        <f t="shared" si="11"/>
        <v/>
      </c>
      <c r="C55" s="470" t="str">
        <f t="shared" si="12"/>
        <v/>
      </c>
      <c r="D55" s="470" t="str">
        <f t="shared" si="13"/>
        <v/>
      </c>
      <c r="E55" s="470" t="str">
        <f t="shared" si="14"/>
        <v/>
      </c>
      <c r="F55" s="470" t="str">
        <f t="shared" si="15"/>
        <v/>
      </c>
      <c r="G55" s="199" t="str">
        <f>IF(Paramétrage!GV524&lt;&gt;0,Paramétrage!GT524,"")</f>
        <v/>
      </c>
      <c r="H55" s="2" t="str">
        <f>IF(Paramétrage!GV524&lt;&gt;0,Paramétrage!GU524,"")</f>
        <v/>
      </c>
      <c r="I55" s="2" t="str">
        <f t="shared" si="16"/>
        <v/>
      </c>
      <c r="J55" s="2" t="str">
        <f>IF(Paramétrage!GV524&lt;&gt;0,Paramétrage!GV524,"")</f>
        <v/>
      </c>
      <c r="K55" s="2" t="str">
        <f>IF(Paramétrage!GW524&lt;&gt;0,Paramétrage!GW524,"")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IF(Paramétrage!GV524&lt;&gt;0,Paramétrage!GX524,"")</f>
        <v/>
      </c>
      <c r="P55" s="258">
        <f>IF(Paramétrage!G554&lt;&gt;0,I55,0)</f>
        <v>0</v>
      </c>
      <c r="Q55" s="2"/>
    </row>
    <row r="56" spans="1:18" x14ac:dyDescent="0.35">
      <c r="A56" s="470" t="str">
        <f t="shared" si="10"/>
        <v/>
      </c>
      <c r="B56" s="470" t="str">
        <f t="shared" si="11"/>
        <v/>
      </c>
      <c r="C56" s="470" t="str">
        <f t="shared" si="12"/>
        <v/>
      </c>
      <c r="D56" s="470" t="str">
        <f t="shared" si="13"/>
        <v/>
      </c>
      <c r="E56" s="470" t="str">
        <f t="shared" si="14"/>
        <v/>
      </c>
      <c r="F56" s="470" t="str">
        <f t="shared" si="15"/>
        <v/>
      </c>
      <c r="G56" s="199" t="str">
        <f>IF(Paramétrage!GV525&lt;&gt;0,Paramétrage!GT525,"")</f>
        <v/>
      </c>
      <c r="H56" s="2" t="str">
        <f>IF(Paramétrage!GV525&lt;&gt;0,Paramétrage!GU525,"")</f>
        <v/>
      </c>
      <c r="I56" s="2" t="str">
        <f t="shared" si="16"/>
        <v/>
      </c>
      <c r="J56" s="2" t="str">
        <f>IF(Paramétrage!GV525&lt;&gt;0,Paramétrage!GV525,"")</f>
        <v/>
      </c>
      <c r="K56" s="2" t="str">
        <f>IF(Paramétrage!GW525&lt;&gt;0,Paramétrage!GW525,"")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IF(Paramétrage!GV525&lt;&gt;0,Paramétrage!GX525,"")</f>
        <v/>
      </c>
      <c r="P56" s="258" t="e">
        <f>IF(Paramétrage!#REF!&lt;&gt;0,I56,0)</f>
        <v>#REF!</v>
      </c>
      <c r="Q56" s="2"/>
    </row>
    <row r="57" spans="1:18" x14ac:dyDescent="0.35">
      <c r="A57" s="470" t="str">
        <f t="shared" si="10"/>
        <v/>
      </c>
      <c r="B57" s="470" t="str">
        <f t="shared" si="11"/>
        <v/>
      </c>
      <c r="C57" s="470" t="str">
        <f t="shared" si="12"/>
        <v/>
      </c>
      <c r="D57" s="470" t="str">
        <f t="shared" si="13"/>
        <v/>
      </c>
      <c r="E57" s="470" t="str">
        <f t="shared" si="14"/>
        <v/>
      </c>
      <c r="F57" s="470" t="str">
        <f t="shared" si="15"/>
        <v/>
      </c>
      <c r="G57" s="199" t="str">
        <f>IF(Paramétrage!GV526&lt;&gt;0,Paramétrage!GT526,"")</f>
        <v/>
      </c>
      <c r="H57" s="2" t="str">
        <f>IF(Paramétrage!GV526&lt;&gt;0,Paramétrage!GU526,"")</f>
        <v/>
      </c>
      <c r="I57" s="2" t="str">
        <f t="shared" si="16"/>
        <v/>
      </c>
      <c r="J57" s="2" t="str">
        <f>IF(Paramétrage!GV526&lt;&gt;0,Paramétrage!GV526,"")</f>
        <v/>
      </c>
      <c r="K57" s="2" t="str">
        <f>IF(Paramétrage!GW526&lt;&gt;0,Paramétrage!GW526,"")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IF(Paramétrage!GV526&lt;&gt;0,Paramétrage!GX526,"")</f>
        <v/>
      </c>
      <c r="P57" s="258" t="e">
        <f>IF(Paramétrage!#REF!&lt;&gt;0,I57,0)</f>
        <v>#REF!</v>
      </c>
      <c r="Q57" s="2"/>
    </row>
    <row r="58" spans="1:18" x14ac:dyDescent="0.35">
      <c r="A58" s="470" t="str">
        <f t="shared" si="10"/>
        <v/>
      </c>
      <c r="B58" s="470" t="str">
        <f t="shared" si="11"/>
        <v/>
      </c>
      <c r="C58" s="470" t="str">
        <f t="shared" si="12"/>
        <v/>
      </c>
      <c r="D58" s="470" t="str">
        <f t="shared" si="13"/>
        <v/>
      </c>
      <c r="E58" s="470" t="str">
        <f t="shared" si="14"/>
        <v/>
      </c>
      <c r="F58" s="470" t="str">
        <f t="shared" si="15"/>
        <v/>
      </c>
      <c r="G58" s="199" t="str">
        <f>IF(Paramétrage!GV527&lt;&gt;0,Paramétrage!GT527,"")</f>
        <v/>
      </c>
      <c r="H58" s="2" t="str">
        <f>IF(Paramétrage!GV527&lt;&gt;0,Paramétrage!GU527,"")</f>
        <v/>
      </c>
      <c r="I58" s="2" t="str">
        <f t="shared" si="16"/>
        <v/>
      </c>
      <c r="J58" s="2" t="str">
        <f>IF(Paramétrage!GV527&lt;&gt;0,Paramétrage!GV527,"")</f>
        <v/>
      </c>
      <c r="K58" s="2" t="str">
        <f>IF(Paramétrage!GW527&lt;&gt;0,Paramétrage!GW527,"")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IF(Paramétrage!GV527&lt;&gt;0,Paramétrage!GX527,"")</f>
        <v/>
      </c>
      <c r="P58" s="258" t="e">
        <f>IF(Paramétrage!#REF!&lt;&gt;0,I58,0)</f>
        <v>#REF!</v>
      </c>
      <c r="Q58" s="2"/>
    </row>
    <row r="59" spans="1:18" x14ac:dyDescent="0.35">
      <c r="A59" s="470" t="str">
        <f t="shared" si="10"/>
        <v/>
      </c>
      <c r="B59" s="470" t="str">
        <f t="shared" si="11"/>
        <v/>
      </c>
      <c r="C59" s="470" t="str">
        <f t="shared" si="12"/>
        <v/>
      </c>
      <c r="D59" s="470" t="str">
        <f t="shared" si="13"/>
        <v/>
      </c>
      <c r="E59" s="470" t="str">
        <f t="shared" si="14"/>
        <v/>
      </c>
      <c r="F59" s="470" t="str">
        <f t="shared" si="15"/>
        <v/>
      </c>
      <c r="G59" s="199" t="str">
        <f>IF(Paramétrage!GV528&lt;&gt;0,Paramétrage!GT528,"")</f>
        <v/>
      </c>
      <c r="H59" s="2" t="str">
        <f>IF(Paramétrage!GV528&lt;&gt;0,Paramétrage!GU528,"")</f>
        <v/>
      </c>
      <c r="I59" s="2" t="str">
        <f t="shared" si="16"/>
        <v/>
      </c>
      <c r="J59" s="2" t="str">
        <f>IF(Paramétrage!GV528&lt;&gt;0,Paramétrage!GV528,"")</f>
        <v/>
      </c>
      <c r="K59" s="2" t="str">
        <f>IF(Paramétrage!GW528&lt;&gt;0,Paramétrage!GW528,"")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IF(Paramétrage!GV528&lt;&gt;0,Paramétrage!GX528,"")</f>
        <v/>
      </c>
      <c r="P59" s="258" t="e">
        <f>IF(Paramétrage!#REF!&lt;&gt;0,I59,0)</f>
        <v>#REF!</v>
      </c>
      <c r="Q59" s="2"/>
    </row>
    <row r="60" spans="1:18" x14ac:dyDescent="0.35">
      <c r="A60" s="471" t="s">
        <v>1025</v>
      </c>
      <c r="B60" s="472"/>
      <c r="C60" s="472"/>
      <c r="D60" s="472"/>
      <c r="E60" s="472"/>
      <c r="F60" s="472"/>
      <c r="G60" s="473" t="e">
        <f>IF(Paramétrage!#REF!&lt;&gt;0,Paramétrage!#REF!,"")</f>
        <v>#REF!</v>
      </c>
      <c r="H60" s="472"/>
      <c r="I60" s="472"/>
      <c r="J60" s="472"/>
      <c r="K60" s="472"/>
      <c r="L60" s="472"/>
      <c r="M60" s="472"/>
      <c r="N60" s="472"/>
      <c r="O60" s="472"/>
      <c r="P60" s="472" t="e">
        <f>IF(Paramétrage!#REF!,I60-#REF!,"")</f>
        <v>#REF!</v>
      </c>
      <c r="Q60" s="472"/>
    </row>
    <row r="61" spans="1:18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18" x14ac:dyDescent="0.35">
      <c r="A62" s="470" t="str">
        <f>IF(J62&lt;&gt;"",I62,"")</f>
        <v/>
      </c>
      <c r="B62" s="470" t="str">
        <f>IF(J62&lt;&gt;"",1,"")</f>
        <v/>
      </c>
      <c r="C62" s="470" t="str">
        <f>IF(J62&lt;&gt;"",L62,"")</f>
        <v/>
      </c>
      <c r="D62" s="470" t="str">
        <f>IF(J62&lt;&gt;"",L62,"")</f>
        <v/>
      </c>
      <c r="E62" s="470" t="str">
        <f>IF(J62&lt;&gt;"",M62,"")</f>
        <v/>
      </c>
      <c r="F62" s="470" t="str">
        <f>IF(J62&lt;&gt;"",N62,"")</f>
        <v/>
      </c>
      <c r="G62" s="199" t="str">
        <f>IF(Paramétrage!HL501&lt;&gt;0,Paramétrage!HJ501,"")</f>
        <v/>
      </c>
      <c r="H62" s="2" t="str">
        <f>IF(Paramétrage!HL501&lt;&gt;0,Paramétrage!HK501,"")</f>
        <v/>
      </c>
      <c r="I62" s="2" t="str">
        <f>IF(J62&lt;&gt;"",DATEDIF($Q$2,G62,"d")*1440+H62*60,"")</f>
        <v/>
      </c>
      <c r="J62" s="2" t="str">
        <f>IF(Paramétrage!HL501&lt;&gt;0,Paramétrage!HL501,"")</f>
        <v/>
      </c>
      <c r="K62" s="2" t="str">
        <f>IF(Paramétrage!HM501&lt;&gt;0,Paramétrage!HM501,"")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IF(Paramétrage!HL501&lt;&gt;0,Paramétrage!HN501,"")</f>
        <v/>
      </c>
      <c r="P62" s="258" t="e">
        <f>IF(Paramétrage!#REF!&lt;&gt;0,I62,0)</f>
        <v>#REF!</v>
      </c>
      <c r="Q62" s="2"/>
    </row>
    <row r="63" spans="1:18" x14ac:dyDescent="0.35">
      <c r="A63" s="470" t="str">
        <f t="shared" ref="A63:A89" si="20">IF(J63&lt;&gt;"",I63,"")</f>
        <v/>
      </c>
      <c r="B63" s="470" t="str">
        <f t="shared" ref="B63:B89" si="21">IF(J63&lt;&gt;"",1,"")</f>
        <v/>
      </c>
      <c r="C63" s="470" t="str">
        <f t="shared" ref="C63:C89" si="22">IF(J63&lt;&gt;"",L63,"")</f>
        <v/>
      </c>
      <c r="D63" s="470" t="str">
        <f t="shared" ref="D63:D89" si="23">IF(J63&lt;&gt;"",L63,"")</f>
        <v/>
      </c>
      <c r="E63" s="470" t="str">
        <f t="shared" ref="E63:E89" si="24">IF(J63&lt;&gt;"",M63,"")</f>
        <v/>
      </c>
      <c r="F63" s="470" t="str">
        <f t="shared" ref="F63:F89" si="25">IF(J63&lt;&gt;"",N63,"")</f>
        <v/>
      </c>
      <c r="G63" s="199" t="str">
        <f>IF(Paramétrage!HL502&lt;&gt;0,Paramétrage!HJ502,"")</f>
        <v/>
      </c>
      <c r="H63" s="2" t="str">
        <f>IF(Paramétrage!HL502&lt;&gt;0,Paramétrage!HK502,"")</f>
        <v/>
      </c>
      <c r="I63" s="2" t="str">
        <f t="shared" ref="I63:I89" si="26">IF(J63&lt;&gt;"",DATEDIF($Q$2,G63,"d")*1440+H63*60,"")</f>
        <v/>
      </c>
      <c r="J63" s="2" t="str">
        <f>IF(Paramétrage!HL502&lt;&gt;0,Paramétrage!HL502,"")</f>
        <v/>
      </c>
      <c r="K63" s="2" t="str">
        <f>IF(Paramétrage!HM502&lt;&gt;0,Paramétrage!HM502,"")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IF(Paramétrage!HL502&lt;&gt;0,Paramétrage!HN502,"")</f>
        <v/>
      </c>
      <c r="P63" s="258" t="e">
        <f>IF(Paramétrage!#REF!&lt;&gt;0,I63,0)</f>
        <v>#REF!</v>
      </c>
      <c r="Q63" s="2"/>
    </row>
    <row r="64" spans="1:18" x14ac:dyDescent="0.35">
      <c r="A64" s="470" t="str">
        <f t="shared" si="20"/>
        <v/>
      </c>
      <c r="B64" s="470" t="str">
        <f t="shared" si="21"/>
        <v/>
      </c>
      <c r="C64" s="470" t="str">
        <f t="shared" si="22"/>
        <v/>
      </c>
      <c r="D64" s="470" t="str">
        <f t="shared" si="23"/>
        <v/>
      </c>
      <c r="E64" s="470" t="str">
        <f t="shared" si="24"/>
        <v/>
      </c>
      <c r="F64" s="470" t="str">
        <f t="shared" si="25"/>
        <v/>
      </c>
      <c r="G64" s="199" t="str">
        <f>IF(Paramétrage!HL503&lt;&gt;0,Paramétrage!HJ503,"")</f>
        <v/>
      </c>
      <c r="H64" s="2" t="str">
        <f>IF(Paramétrage!HL503&lt;&gt;0,Paramétrage!HK503,"")</f>
        <v/>
      </c>
      <c r="I64" s="2" t="str">
        <f t="shared" si="26"/>
        <v/>
      </c>
      <c r="J64" s="2" t="str">
        <f>IF(Paramétrage!HL503&lt;&gt;0,Paramétrage!HL503,"")</f>
        <v/>
      </c>
      <c r="K64" s="2" t="str">
        <f>IF(Paramétrage!HM503&lt;&gt;0,Paramétrage!HM503,"")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IF(Paramétrage!HL503&lt;&gt;0,Paramétrage!HN503,"")</f>
        <v/>
      </c>
      <c r="P64" s="258" t="e">
        <f>IF(Paramétrage!#REF!&lt;&gt;0,I64,0)</f>
        <v>#REF!</v>
      </c>
      <c r="Q64" s="2"/>
    </row>
    <row r="65" spans="1:17" x14ac:dyDescent="0.35">
      <c r="A65" s="470" t="str">
        <f t="shared" si="20"/>
        <v/>
      </c>
      <c r="B65" s="470" t="str">
        <f t="shared" si="21"/>
        <v/>
      </c>
      <c r="C65" s="470" t="str">
        <f t="shared" si="22"/>
        <v/>
      </c>
      <c r="D65" s="470" t="str">
        <f t="shared" si="23"/>
        <v/>
      </c>
      <c r="E65" s="470" t="str">
        <f t="shared" si="24"/>
        <v/>
      </c>
      <c r="F65" s="470" t="str">
        <f t="shared" si="25"/>
        <v/>
      </c>
      <c r="G65" s="199" t="str">
        <f>IF(Paramétrage!HL504&lt;&gt;0,Paramétrage!HJ504,"")</f>
        <v/>
      </c>
      <c r="H65" s="2" t="str">
        <f>IF(Paramétrage!HL504&lt;&gt;0,Paramétrage!HK504,"")</f>
        <v/>
      </c>
      <c r="I65" s="2" t="str">
        <f t="shared" si="26"/>
        <v/>
      </c>
      <c r="J65" s="2" t="str">
        <f>IF(Paramétrage!HL504&lt;&gt;0,Paramétrage!HL504,"")</f>
        <v/>
      </c>
      <c r="K65" s="2" t="str">
        <f>IF(Paramétrage!HM504&lt;&gt;0,Paramétrage!HM504,"")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IF(Paramétrage!HL504&lt;&gt;0,Paramétrage!HN504,"")</f>
        <v/>
      </c>
      <c r="P65" s="258" t="e">
        <f>IF(Paramétrage!#REF!&lt;&gt;0,I65,0)</f>
        <v>#REF!</v>
      </c>
      <c r="Q65" s="2"/>
    </row>
    <row r="66" spans="1:17" x14ac:dyDescent="0.35">
      <c r="A66" s="470" t="str">
        <f t="shared" si="20"/>
        <v/>
      </c>
      <c r="B66" s="470" t="str">
        <f t="shared" si="21"/>
        <v/>
      </c>
      <c r="C66" s="470" t="str">
        <f t="shared" si="22"/>
        <v/>
      </c>
      <c r="D66" s="470" t="str">
        <f t="shared" si="23"/>
        <v/>
      </c>
      <c r="E66" s="470" t="str">
        <f t="shared" si="24"/>
        <v/>
      </c>
      <c r="F66" s="470" t="str">
        <f t="shared" si="25"/>
        <v/>
      </c>
      <c r="G66" s="199" t="str">
        <f>IF(Paramétrage!HL505&lt;&gt;0,Paramétrage!HJ505,"")</f>
        <v/>
      </c>
      <c r="H66" s="2" t="str">
        <f>IF(Paramétrage!HL505&lt;&gt;0,Paramétrage!HK505,"")</f>
        <v/>
      </c>
      <c r="I66" s="2" t="str">
        <f t="shared" si="26"/>
        <v/>
      </c>
      <c r="J66" s="2" t="str">
        <f>IF(Paramétrage!HL505&lt;&gt;0,Paramétrage!HL505,"")</f>
        <v/>
      </c>
      <c r="K66" s="2" t="str">
        <f>IF(Paramétrage!HM505&lt;&gt;0,Paramétrage!HM505,"")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IF(Paramétrage!HL505&lt;&gt;0,Paramétrage!HN505,"")</f>
        <v/>
      </c>
      <c r="P66" s="258" t="e">
        <f>IF(Paramétrage!#REF!&lt;&gt;0,I66,0)</f>
        <v>#REF!</v>
      </c>
      <c r="Q66" s="2"/>
    </row>
    <row r="67" spans="1:17" x14ac:dyDescent="0.35">
      <c r="A67" s="470" t="str">
        <f t="shared" si="20"/>
        <v/>
      </c>
      <c r="B67" s="470" t="str">
        <f t="shared" si="21"/>
        <v/>
      </c>
      <c r="C67" s="470" t="str">
        <f t="shared" si="22"/>
        <v/>
      </c>
      <c r="D67" s="470" t="str">
        <f t="shared" si="23"/>
        <v/>
      </c>
      <c r="E67" s="470" t="str">
        <f t="shared" si="24"/>
        <v/>
      </c>
      <c r="F67" s="470" t="str">
        <f t="shared" si="25"/>
        <v/>
      </c>
      <c r="G67" s="199" t="str">
        <f>IF(Paramétrage!HL506&lt;&gt;0,Paramétrage!HJ506,"")</f>
        <v/>
      </c>
      <c r="H67" s="2" t="str">
        <f>IF(Paramétrage!HL506&lt;&gt;0,Paramétrage!HK506,"")</f>
        <v/>
      </c>
      <c r="I67" s="2" t="str">
        <f t="shared" si="26"/>
        <v/>
      </c>
      <c r="J67" s="2" t="str">
        <f>IF(Paramétrage!HL506&lt;&gt;0,Paramétrage!HL506,"")</f>
        <v/>
      </c>
      <c r="K67" s="2" t="str">
        <f>IF(Paramétrage!HM506&lt;&gt;0,Paramétrage!HM506,"")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IF(Paramétrage!HL506&lt;&gt;0,Paramétrage!HN506,"")</f>
        <v/>
      </c>
      <c r="P67" s="258" t="e">
        <f>IF(Paramétrage!#REF!&lt;&gt;0,I67,0)</f>
        <v>#REF!</v>
      </c>
      <c r="Q67" s="2"/>
    </row>
    <row r="68" spans="1:17" x14ac:dyDescent="0.35">
      <c r="A68" s="470" t="str">
        <f t="shared" si="20"/>
        <v/>
      </c>
      <c r="B68" s="470" t="str">
        <f t="shared" si="21"/>
        <v/>
      </c>
      <c r="C68" s="470" t="str">
        <f t="shared" si="22"/>
        <v/>
      </c>
      <c r="D68" s="470" t="str">
        <f t="shared" si="23"/>
        <v/>
      </c>
      <c r="E68" s="470" t="str">
        <f t="shared" si="24"/>
        <v/>
      </c>
      <c r="F68" s="470" t="str">
        <f t="shared" si="25"/>
        <v/>
      </c>
      <c r="G68" s="199" t="str">
        <f>IF(Paramétrage!HL507&lt;&gt;0,Paramétrage!HJ507,"")</f>
        <v/>
      </c>
      <c r="H68" s="2" t="str">
        <f>IF(Paramétrage!HL507&lt;&gt;0,Paramétrage!HK507,"")</f>
        <v/>
      </c>
      <c r="I68" s="2" t="str">
        <f t="shared" si="26"/>
        <v/>
      </c>
      <c r="J68" s="2" t="str">
        <f>IF(Paramétrage!HL507&lt;&gt;0,Paramétrage!HL507,"")</f>
        <v/>
      </c>
      <c r="K68" s="2" t="str">
        <f>IF(Paramétrage!HM507&lt;&gt;0,Paramétrage!HM507,"")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IF(Paramétrage!HL507&lt;&gt;0,Paramétrage!HN507,"")</f>
        <v/>
      </c>
      <c r="P68" s="258" t="e">
        <f>IF(Paramétrage!#REF!&lt;&gt;0,I68,0)</f>
        <v>#REF!</v>
      </c>
      <c r="Q68" s="2"/>
    </row>
    <row r="69" spans="1:17" x14ac:dyDescent="0.35">
      <c r="A69" s="470" t="str">
        <f t="shared" si="20"/>
        <v/>
      </c>
      <c r="B69" s="470" t="str">
        <f t="shared" si="21"/>
        <v/>
      </c>
      <c r="C69" s="470" t="str">
        <f t="shared" si="22"/>
        <v/>
      </c>
      <c r="D69" s="470" t="str">
        <f t="shared" si="23"/>
        <v/>
      </c>
      <c r="E69" s="470" t="str">
        <f t="shared" si="24"/>
        <v/>
      </c>
      <c r="F69" s="470" t="str">
        <f t="shared" si="25"/>
        <v/>
      </c>
      <c r="G69" s="199" t="str">
        <f>IF(Paramétrage!HL508&lt;&gt;0,Paramétrage!HJ508,"")</f>
        <v/>
      </c>
      <c r="H69" s="2" t="str">
        <f>IF(Paramétrage!HL508&lt;&gt;0,Paramétrage!HK508,"")</f>
        <v/>
      </c>
      <c r="I69" s="2" t="str">
        <f t="shared" si="26"/>
        <v/>
      </c>
      <c r="J69" s="2" t="str">
        <f>IF(Paramétrage!HL508&lt;&gt;0,Paramétrage!HL508,"")</f>
        <v/>
      </c>
      <c r="K69" s="2" t="str">
        <f>IF(Paramétrage!HM508&lt;&gt;0,Paramétrage!HM508,"")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IF(Paramétrage!HL508&lt;&gt;0,Paramétrage!HN508,"")</f>
        <v/>
      </c>
      <c r="P69" s="258" t="e">
        <f>IF(Paramétrage!#REF!&lt;&gt;0,I69,0)</f>
        <v>#REF!</v>
      </c>
      <c r="Q69" s="2"/>
    </row>
    <row r="70" spans="1:17" x14ac:dyDescent="0.35">
      <c r="A70" s="470" t="str">
        <f t="shared" si="20"/>
        <v/>
      </c>
      <c r="B70" s="470" t="str">
        <f t="shared" si="21"/>
        <v/>
      </c>
      <c r="C70" s="470" t="str">
        <f t="shared" si="22"/>
        <v/>
      </c>
      <c r="D70" s="470" t="str">
        <f t="shared" si="23"/>
        <v/>
      </c>
      <c r="E70" s="470" t="str">
        <f t="shared" si="24"/>
        <v/>
      </c>
      <c r="F70" s="470" t="str">
        <f t="shared" si="25"/>
        <v/>
      </c>
      <c r="G70" s="199" t="str">
        <f>IF(Paramétrage!HL509&lt;&gt;0,Paramétrage!HJ509,"")</f>
        <v/>
      </c>
      <c r="H70" s="2" t="str">
        <f>IF(Paramétrage!HL509&lt;&gt;0,Paramétrage!HK509,"")</f>
        <v/>
      </c>
      <c r="I70" s="2" t="str">
        <f t="shared" si="26"/>
        <v/>
      </c>
      <c r="J70" s="2" t="str">
        <f>IF(Paramétrage!HL509&lt;&gt;0,Paramétrage!HL509,"")</f>
        <v/>
      </c>
      <c r="K70" s="2" t="str">
        <f>IF(Paramétrage!HM509&lt;&gt;0,Paramétrage!HM509,"")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IF(Paramétrage!HL509&lt;&gt;0,Paramétrage!HN509,"")</f>
        <v/>
      </c>
      <c r="P70" s="258" t="e">
        <f>IF(Paramétrage!#REF!&lt;&gt;0,I70,0)</f>
        <v>#REF!</v>
      </c>
      <c r="Q70" s="2"/>
    </row>
    <row r="71" spans="1:17" x14ac:dyDescent="0.35">
      <c r="A71" s="470" t="str">
        <f t="shared" si="20"/>
        <v/>
      </c>
      <c r="B71" s="470" t="str">
        <f t="shared" si="21"/>
        <v/>
      </c>
      <c r="C71" s="470" t="str">
        <f t="shared" si="22"/>
        <v/>
      </c>
      <c r="D71" s="470" t="str">
        <f t="shared" si="23"/>
        <v/>
      </c>
      <c r="E71" s="470" t="str">
        <f t="shared" si="24"/>
        <v/>
      </c>
      <c r="F71" s="470" t="str">
        <f t="shared" si="25"/>
        <v/>
      </c>
      <c r="G71" s="199" t="str">
        <f>IF(Paramétrage!HL510&lt;&gt;0,Paramétrage!HJ510,"")</f>
        <v/>
      </c>
      <c r="H71" s="2" t="str">
        <f>IF(Paramétrage!HL510&lt;&gt;0,Paramétrage!HK510,"")</f>
        <v/>
      </c>
      <c r="I71" s="2" t="str">
        <f t="shared" si="26"/>
        <v/>
      </c>
      <c r="J71" s="2" t="str">
        <f>IF(Paramétrage!HL510&lt;&gt;0,Paramétrage!HL510,"")</f>
        <v/>
      </c>
      <c r="K71" s="2" t="str">
        <f>IF(Paramétrage!HM510&lt;&gt;0,Paramétrage!HM510,"")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IF(Paramétrage!HL510&lt;&gt;0,Paramétrage!HN510,"")</f>
        <v/>
      </c>
      <c r="P71" s="258" t="e">
        <f>IF(Paramétrage!#REF!&lt;&gt;0,I71,0)</f>
        <v>#REF!</v>
      </c>
      <c r="Q71" s="2"/>
    </row>
    <row r="72" spans="1:17" x14ac:dyDescent="0.35">
      <c r="A72" s="470" t="str">
        <f t="shared" si="20"/>
        <v/>
      </c>
      <c r="B72" s="470" t="str">
        <f t="shared" si="21"/>
        <v/>
      </c>
      <c r="C72" s="470" t="str">
        <f t="shared" si="22"/>
        <v/>
      </c>
      <c r="D72" s="470" t="str">
        <f t="shared" si="23"/>
        <v/>
      </c>
      <c r="E72" s="470" t="str">
        <f t="shared" si="24"/>
        <v/>
      </c>
      <c r="F72" s="470" t="str">
        <f t="shared" si="25"/>
        <v/>
      </c>
      <c r="G72" s="199" t="str">
        <f>IF(Paramétrage!HL511&lt;&gt;0,Paramétrage!HJ511,"")</f>
        <v/>
      </c>
      <c r="H72" s="2" t="str">
        <f>IF(Paramétrage!HL511&lt;&gt;0,Paramétrage!HK511,"")</f>
        <v/>
      </c>
      <c r="I72" s="2" t="str">
        <f t="shared" si="26"/>
        <v/>
      </c>
      <c r="J72" s="2" t="str">
        <f>IF(Paramétrage!HL511&lt;&gt;0,Paramétrage!HL511,"")</f>
        <v/>
      </c>
      <c r="K72" s="2" t="str">
        <f>IF(Paramétrage!HM511&lt;&gt;0,Paramétrage!HM511,"")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IF(Paramétrage!HL511&lt;&gt;0,Paramétrage!HN511,"")</f>
        <v/>
      </c>
      <c r="P72" s="258" t="e">
        <f>IF(Paramétrage!#REF!&lt;&gt;0,I72,0)</f>
        <v>#REF!</v>
      </c>
      <c r="Q72" s="2"/>
    </row>
    <row r="73" spans="1:17" x14ac:dyDescent="0.35">
      <c r="A73" s="470" t="str">
        <f t="shared" si="20"/>
        <v/>
      </c>
      <c r="B73" s="470" t="str">
        <f t="shared" si="21"/>
        <v/>
      </c>
      <c r="C73" s="470" t="str">
        <f t="shared" si="22"/>
        <v/>
      </c>
      <c r="D73" s="470" t="str">
        <f t="shared" si="23"/>
        <v/>
      </c>
      <c r="E73" s="470" t="str">
        <f t="shared" si="24"/>
        <v/>
      </c>
      <c r="F73" s="470" t="str">
        <f t="shared" si="25"/>
        <v/>
      </c>
      <c r="G73" s="199" t="str">
        <f>IF(Paramétrage!HL512&lt;&gt;0,Paramétrage!HJ512,"")</f>
        <v/>
      </c>
      <c r="H73" s="2" t="str">
        <f>IF(Paramétrage!HL512&lt;&gt;0,Paramétrage!HK512,"")</f>
        <v/>
      </c>
      <c r="I73" s="2" t="str">
        <f t="shared" si="26"/>
        <v/>
      </c>
      <c r="J73" s="2" t="str">
        <f>IF(Paramétrage!HL512&lt;&gt;0,Paramétrage!HL512,"")</f>
        <v/>
      </c>
      <c r="K73" s="2" t="str">
        <f>IF(Paramétrage!HM512&lt;&gt;0,Paramétrage!HM512,"")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IF(Paramétrage!HL512&lt;&gt;0,Paramétrage!HN512,"")</f>
        <v/>
      </c>
      <c r="P73" s="258" t="e">
        <f>IF(Paramétrage!#REF!&lt;&gt;0,I73,0)</f>
        <v>#REF!</v>
      </c>
      <c r="Q73" s="2"/>
    </row>
    <row r="74" spans="1:17" x14ac:dyDescent="0.35">
      <c r="A74" s="470" t="str">
        <f t="shared" si="20"/>
        <v/>
      </c>
      <c r="B74" s="470" t="str">
        <f t="shared" si="21"/>
        <v/>
      </c>
      <c r="C74" s="470" t="str">
        <f t="shared" si="22"/>
        <v/>
      </c>
      <c r="D74" s="470" t="str">
        <f t="shared" si="23"/>
        <v/>
      </c>
      <c r="E74" s="470" t="str">
        <f t="shared" si="24"/>
        <v/>
      </c>
      <c r="F74" s="470" t="str">
        <f t="shared" si="25"/>
        <v/>
      </c>
      <c r="G74" s="199" t="str">
        <f>IF(Paramétrage!HL513&lt;&gt;0,Paramétrage!HJ513,"")</f>
        <v/>
      </c>
      <c r="H74" s="2" t="str">
        <f>IF(Paramétrage!HL513&lt;&gt;0,Paramétrage!HK513,"")</f>
        <v/>
      </c>
      <c r="I74" s="2" t="str">
        <f t="shared" si="26"/>
        <v/>
      </c>
      <c r="J74" s="2" t="str">
        <f>IF(Paramétrage!HL513&lt;&gt;0,Paramétrage!HL513,"")</f>
        <v/>
      </c>
      <c r="K74" s="2" t="str">
        <f>IF(Paramétrage!HM513&lt;&gt;0,Paramétrage!HM513,"")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IF(Paramétrage!HL513&lt;&gt;0,Paramétrage!HN513,"")</f>
        <v/>
      </c>
      <c r="P74" s="258" t="e">
        <f>IF(Paramétrage!#REF!&lt;&gt;0,I74,0)</f>
        <v>#REF!</v>
      </c>
      <c r="Q74" s="2"/>
    </row>
    <row r="75" spans="1:17" x14ac:dyDescent="0.35">
      <c r="A75" s="470" t="str">
        <f t="shared" si="20"/>
        <v/>
      </c>
      <c r="B75" s="470" t="str">
        <f t="shared" si="21"/>
        <v/>
      </c>
      <c r="C75" s="470" t="str">
        <f t="shared" si="22"/>
        <v/>
      </c>
      <c r="D75" s="470" t="str">
        <f t="shared" si="23"/>
        <v/>
      </c>
      <c r="E75" s="470" t="str">
        <f t="shared" si="24"/>
        <v/>
      </c>
      <c r="F75" s="470" t="str">
        <f t="shared" si="25"/>
        <v/>
      </c>
      <c r="G75" s="199" t="str">
        <f>IF(Paramétrage!HL514&lt;&gt;0,Paramétrage!HJ514,"")</f>
        <v/>
      </c>
      <c r="H75" s="2" t="str">
        <f>IF(Paramétrage!HL514&lt;&gt;0,Paramétrage!HK514,"")</f>
        <v/>
      </c>
      <c r="I75" s="2" t="str">
        <f t="shared" si="26"/>
        <v/>
      </c>
      <c r="J75" s="2" t="str">
        <f>IF(Paramétrage!HL514&lt;&gt;0,Paramétrage!HL514,"")</f>
        <v/>
      </c>
      <c r="K75" s="2" t="str">
        <f>IF(Paramétrage!HM514&lt;&gt;0,Paramétrage!HM514,"")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IF(Paramétrage!HL514&lt;&gt;0,Paramétrage!HN514,"")</f>
        <v/>
      </c>
      <c r="P75" s="258" t="e">
        <f>IF(Paramétrage!#REF!&lt;&gt;0,I75,0)</f>
        <v>#REF!</v>
      </c>
      <c r="Q75" s="2"/>
    </row>
    <row r="76" spans="1:17" x14ac:dyDescent="0.35">
      <c r="A76" s="470" t="str">
        <f t="shared" si="20"/>
        <v/>
      </c>
      <c r="B76" s="470" t="str">
        <f t="shared" si="21"/>
        <v/>
      </c>
      <c r="C76" s="470" t="str">
        <f t="shared" si="22"/>
        <v/>
      </c>
      <c r="D76" s="470" t="str">
        <f t="shared" si="23"/>
        <v/>
      </c>
      <c r="E76" s="470" t="str">
        <f t="shared" si="24"/>
        <v/>
      </c>
      <c r="F76" s="470" t="str">
        <f t="shared" si="25"/>
        <v/>
      </c>
      <c r="G76" s="199" t="str">
        <f>IF(Paramétrage!HL515&lt;&gt;0,Paramétrage!HJ515,"")</f>
        <v/>
      </c>
      <c r="H76" s="2" t="str">
        <f>IF(Paramétrage!HL515&lt;&gt;0,Paramétrage!HK515,"")</f>
        <v/>
      </c>
      <c r="I76" s="2" t="str">
        <f t="shared" si="26"/>
        <v/>
      </c>
      <c r="J76" s="2" t="str">
        <f>IF(Paramétrage!HL515&lt;&gt;0,Paramétrage!HL515,"")</f>
        <v/>
      </c>
      <c r="K76" s="2" t="str">
        <f>IF(Paramétrage!HM515&lt;&gt;0,Paramétrage!HM515,"")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IF(Paramétrage!HL515&lt;&gt;0,Paramétrage!HN515,"")</f>
        <v/>
      </c>
      <c r="P76" s="258" t="e">
        <f>IF(Paramétrage!#REF!&lt;&gt;0,I76,0)</f>
        <v>#REF!</v>
      </c>
      <c r="Q76" s="2"/>
    </row>
    <row r="77" spans="1:17" x14ac:dyDescent="0.35">
      <c r="A77" s="470" t="str">
        <f t="shared" si="20"/>
        <v/>
      </c>
      <c r="B77" s="470" t="str">
        <f t="shared" si="21"/>
        <v/>
      </c>
      <c r="C77" s="470" t="str">
        <f t="shared" si="22"/>
        <v/>
      </c>
      <c r="D77" s="470" t="str">
        <f t="shared" si="23"/>
        <v/>
      </c>
      <c r="E77" s="470" t="str">
        <f t="shared" si="24"/>
        <v/>
      </c>
      <c r="F77" s="470" t="str">
        <f t="shared" si="25"/>
        <v/>
      </c>
      <c r="G77" s="199" t="str">
        <f>IF(Paramétrage!HL516&lt;&gt;0,Paramétrage!HJ516,"")</f>
        <v/>
      </c>
      <c r="H77" s="2" t="str">
        <f>IF(Paramétrage!HL516&lt;&gt;0,Paramétrage!HK516,"")</f>
        <v/>
      </c>
      <c r="I77" s="2" t="str">
        <f t="shared" si="26"/>
        <v/>
      </c>
      <c r="J77" s="2" t="str">
        <f>IF(Paramétrage!HL516&lt;&gt;0,Paramétrage!HL516,"")</f>
        <v/>
      </c>
      <c r="K77" s="2" t="str">
        <f>IF(Paramétrage!HM516&lt;&gt;0,Paramétrage!HM516,"")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IF(Paramétrage!HL516&lt;&gt;0,Paramétrage!HN516,"")</f>
        <v/>
      </c>
      <c r="P77" s="258" t="e">
        <f>IF(Paramétrage!#REF!&lt;&gt;0,I77,0)</f>
        <v>#REF!</v>
      </c>
      <c r="Q77" s="2"/>
    </row>
    <row r="78" spans="1:17" x14ac:dyDescent="0.35">
      <c r="A78" s="470" t="str">
        <f t="shared" si="20"/>
        <v/>
      </c>
      <c r="B78" s="470" t="str">
        <f t="shared" si="21"/>
        <v/>
      </c>
      <c r="C78" s="470" t="str">
        <f t="shared" si="22"/>
        <v/>
      </c>
      <c r="D78" s="470" t="str">
        <f t="shared" si="23"/>
        <v/>
      </c>
      <c r="E78" s="470" t="str">
        <f t="shared" si="24"/>
        <v/>
      </c>
      <c r="F78" s="470" t="str">
        <f t="shared" si="25"/>
        <v/>
      </c>
      <c r="G78" s="199" t="str">
        <f>IF(Paramétrage!HL517&lt;&gt;0,Paramétrage!HJ517,"")</f>
        <v/>
      </c>
      <c r="H78" s="2" t="str">
        <f>IF(Paramétrage!HL517&lt;&gt;0,Paramétrage!HK517,"")</f>
        <v/>
      </c>
      <c r="I78" s="2" t="str">
        <f t="shared" si="26"/>
        <v/>
      </c>
      <c r="J78" s="2" t="str">
        <f>IF(Paramétrage!HL517&lt;&gt;0,Paramétrage!HL517,"")</f>
        <v/>
      </c>
      <c r="K78" s="2" t="str">
        <f>IF(Paramétrage!HM517&lt;&gt;0,Paramétrage!HM517,"")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IF(Paramétrage!HL517&lt;&gt;0,Paramétrage!HN517,"")</f>
        <v/>
      </c>
      <c r="P78" s="258" t="e">
        <f>IF(Paramétrage!#REF!&lt;&gt;0,I78,0)</f>
        <v>#REF!</v>
      </c>
      <c r="Q78" s="2"/>
    </row>
    <row r="79" spans="1:17" x14ac:dyDescent="0.35">
      <c r="A79" s="470" t="str">
        <f t="shared" si="20"/>
        <v/>
      </c>
      <c r="B79" s="470" t="str">
        <f t="shared" si="21"/>
        <v/>
      </c>
      <c r="C79" s="470" t="str">
        <f t="shared" si="22"/>
        <v/>
      </c>
      <c r="D79" s="470" t="str">
        <f t="shared" si="23"/>
        <v/>
      </c>
      <c r="E79" s="470" t="str">
        <f t="shared" si="24"/>
        <v/>
      </c>
      <c r="F79" s="470" t="str">
        <f t="shared" si="25"/>
        <v/>
      </c>
      <c r="G79" s="199" t="str">
        <f>IF(Paramétrage!HL518&lt;&gt;0,Paramétrage!HJ518,"")</f>
        <v/>
      </c>
      <c r="H79" s="2" t="str">
        <f>IF(Paramétrage!HL518&lt;&gt;0,Paramétrage!HK518,"")</f>
        <v/>
      </c>
      <c r="I79" s="2" t="str">
        <f t="shared" si="26"/>
        <v/>
      </c>
      <c r="J79" s="2" t="str">
        <f>IF(Paramétrage!HL518&lt;&gt;0,Paramétrage!HL518,"")</f>
        <v/>
      </c>
      <c r="K79" s="2" t="str">
        <f>IF(Paramétrage!HM518&lt;&gt;0,Paramétrage!HM518,"")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IF(Paramétrage!HL518&lt;&gt;0,Paramétrage!HN518,"")</f>
        <v/>
      </c>
      <c r="P79" s="258" t="e">
        <f>IF(Paramétrage!#REF!&lt;&gt;0,I79,0)</f>
        <v>#REF!</v>
      </c>
      <c r="Q79" s="2"/>
    </row>
    <row r="80" spans="1:17" x14ac:dyDescent="0.35">
      <c r="A80" s="470" t="str">
        <f t="shared" si="20"/>
        <v/>
      </c>
      <c r="B80" s="470" t="str">
        <f t="shared" si="21"/>
        <v/>
      </c>
      <c r="C80" s="470" t="str">
        <f t="shared" si="22"/>
        <v/>
      </c>
      <c r="D80" s="470" t="str">
        <f t="shared" si="23"/>
        <v/>
      </c>
      <c r="E80" s="470" t="str">
        <f t="shared" si="24"/>
        <v/>
      </c>
      <c r="F80" s="470" t="str">
        <f t="shared" si="25"/>
        <v/>
      </c>
      <c r="G80" s="199" t="str">
        <f>IF(Paramétrage!HL519&lt;&gt;0,Paramétrage!HJ519,"")</f>
        <v/>
      </c>
      <c r="H80" s="2" t="str">
        <f>IF(Paramétrage!HL519&lt;&gt;0,Paramétrage!HK519,"")</f>
        <v/>
      </c>
      <c r="I80" s="2" t="str">
        <f t="shared" si="26"/>
        <v/>
      </c>
      <c r="J80" s="2" t="str">
        <f>IF(Paramétrage!HL519&lt;&gt;0,Paramétrage!HL519,"")</f>
        <v/>
      </c>
      <c r="K80" s="2" t="str">
        <f>IF(Paramétrage!HM519&lt;&gt;0,Paramétrage!HM519,"")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IF(Paramétrage!HL519&lt;&gt;0,Paramétrage!HN519,"")</f>
        <v/>
      </c>
      <c r="P80" s="258" t="e">
        <f>IF(Paramétrage!#REF!&lt;&gt;0,I80,0)</f>
        <v>#REF!</v>
      </c>
      <c r="Q80" s="2"/>
    </row>
    <row r="81" spans="1:17" x14ac:dyDescent="0.35">
      <c r="A81" s="470" t="str">
        <f t="shared" si="20"/>
        <v/>
      </c>
      <c r="B81" s="470" t="str">
        <f t="shared" si="21"/>
        <v/>
      </c>
      <c r="C81" s="470" t="str">
        <f t="shared" si="22"/>
        <v/>
      </c>
      <c r="D81" s="470" t="str">
        <f t="shared" si="23"/>
        <v/>
      </c>
      <c r="E81" s="470" t="str">
        <f t="shared" si="24"/>
        <v/>
      </c>
      <c r="F81" s="470" t="str">
        <f t="shared" si="25"/>
        <v/>
      </c>
      <c r="G81" s="199" t="str">
        <f>IF(Paramétrage!HL520&lt;&gt;0,Paramétrage!HJ520,"")</f>
        <v/>
      </c>
      <c r="H81" s="2" t="str">
        <f>IF(Paramétrage!HL520&lt;&gt;0,Paramétrage!HK520,"")</f>
        <v/>
      </c>
      <c r="I81" s="2" t="str">
        <f t="shared" si="26"/>
        <v/>
      </c>
      <c r="J81" s="2" t="str">
        <f>IF(Paramétrage!HL520&lt;&gt;0,Paramétrage!HL520,"")</f>
        <v/>
      </c>
      <c r="K81" s="2" t="str">
        <f>IF(Paramétrage!HM520&lt;&gt;0,Paramétrage!HM520,"")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IF(Paramétrage!HL520&lt;&gt;0,Paramétrage!HN520,"")</f>
        <v/>
      </c>
      <c r="P81" s="258" t="e">
        <f>IF(Paramétrage!#REF!&lt;&gt;0,I81,0)</f>
        <v>#REF!</v>
      </c>
      <c r="Q81" s="2"/>
    </row>
    <row r="82" spans="1:17" x14ac:dyDescent="0.35">
      <c r="A82" s="470" t="str">
        <f t="shared" si="20"/>
        <v/>
      </c>
      <c r="B82" s="470" t="str">
        <f t="shared" si="21"/>
        <v/>
      </c>
      <c r="C82" s="470" t="str">
        <f t="shared" si="22"/>
        <v/>
      </c>
      <c r="D82" s="470" t="str">
        <f t="shared" si="23"/>
        <v/>
      </c>
      <c r="E82" s="470" t="str">
        <f t="shared" si="24"/>
        <v/>
      </c>
      <c r="F82" s="470" t="str">
        <f t="shared" si="25"/>
        <v/>
      </c>
      <c r="G82" s="199" t="str">
        <f>IF(Paramétrage!HL521&lt;&gt;0,Paramétrage!HJ521,"")</f>
        <v/>
      </c>
      <c r="H82" s="2" t="str">
        <f>IF(Paramétrage!HL521&lt;&gt;0,Paramétrage!HK521,"")</f>
        <v/>
      </c>
      <c r="I82" s="2" t="str">
        <f t="shared" si="26"/>
        <v/>
      </c>
      <c r="J82" s="2" t="str">
        <f>IF(Paramétrage!HL521&lt;&gt;0,Paramétrage!HL521,"")</f>
        <v/>
      </c>
      <c r="K82" s="2" t="str">
        <f>IF(Paramétrage!HM521&lt;&gt;0,Paramétrage!HM521,"")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IF(Paramétrage!HL521&lt;&gt;0,Paramétrage!HN521,"")</f>
        <v/>
      </c>
      <c r="P82" s="258" t="e">
        <f>IF(Paramétrage!#REF!&lt;&gt;0,I82,0)</f>
        <v>#REF!</v>
      </c>
      <c r="Q82" s="2"/>
    </row>
    <row r="83" spans="1:17" x14ac:dyDescent="0.35">
      <c r="A83" s="470" t="str">
        <f t="shared" si="20"/>
        <v/>
      </c>
      <c r="B83" s="470" t="str">
        <f t="shared" si="21"/>
        <v/>
      </c>
      <c r="C83" s="470" t="str">
        <f t="shared" si="22"/>
        <v/>
      </c>
      <c r="D83" s="470" t="str">
        <f t="shared" si="23"/>
        <v/>
      </c>
      <c r="E83" s="470" t="str">
        <f t="shared" si="24"/>
        <v/>
      </c>
      <c r="F83" s="470" t="str">
        <f t="shared" si="25"/>
        <v/>
      </c>
      <c r="G83" s="199" t="str">
        <f>IF(Paramétrage!HL522&lt;&gt;0,Paramétrage!HJ522,"")</f>
        <v/>
      </c>
      <c r="H83" s="2" t="str">
        <f>IF(Paramétrage!HL522&lt;&gt;0,Paramétrage!HK522,"")</f>
        <v/>
      </c>
      <c r="I83" s="2" t="str">
        <f t="shared" si="26"/>
        <v/>
      </c>
      <c r="J83" s="2" t="str">
        <f>IF(Paramétrage!HL522&lt;&gt;0,Paramétrage!HL522,"")</f>
        <v/>
      </c>
      <c r="K83" s="2" t="str">
        <f>IF(Paramétrage!HM522&lt;&gt;0,Paramétrage!HM522,"")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IF(Paramétrage!HL522&lt;&gt;0,Paramétrage!HN522,"")</f>
        <v/>
      </c>
      <c r="P83" s="258" t="e">
        <f>IF(Paramétrage!#REF!&lt;&gt;0,I83,0)</f>
        <v>#REF!</v>
      </c>
      <c r="Q83" s="2"/>
    </row>
    <row r="84" spans="1:17" x14ac:dyDescent="0.35">
      <c r="A84" s="470" t="str">
        <f t="shared" si="20"/>
        <v/>
      </c>
      <c r="B84" s="470" t="str">
        <f t="shared" si="21"/>
        <v/>
      </c>
      <c r="C84" s="470" t="str">
        <f t="shared" si="22"/>
        <v/>
      </c>
      <c r="D84" s="470" t="str">
        <f t="shared" si="23"/>
        <v/>
      </c>
      <c r="E84" s="470" t="str">
        <f t="shared" si="24"/>
        <v/>
      </c>
      <c r="F84" s="470" t="str">
        <f t="shared" si="25"/>
        <v/>
      </c>
      <c r="G84" s="199" t="str">
        <f>IF(Paramétrage!HL523&lt;&gt;0,Paramétrage!HJ523,"")</f>
        <v/>
      </c>
      <c r="H84" s="2" t="str">
        <f>IF(Paramétrage!HL523&lt;&gt;0,Paramétrage!HK523,"")</f>
        <v/>
      </c>
      <c r="I84" s="2" t="str">
        <f t="shared" si="26"/>
        <v/>
      </c>
      <c r="J84" s="2" t="str">
        <f>IF(Paramétrage!HL523&lt;&gt;0,Paramétrage!HL523,"")</f>
        <v/>
      </c>
      <c r="K84" s="2" t="str">
        <f>IF(Paramétrage!HM523&lt;&gt;0,Paramétrage!HM523,"")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IF(Paramétrage!HL523&lt;&gt;0,Paramétrage!HN523,"")</f>
        <v/>
      </c>
      <c r="P84" s="258" t="e">
        <f>IF(Paramétrage!#REF!&lt;&gt;0,I84,0)</f>
        <v>#REF!</v>
      </c>
      <c r="Q84" s="2"/>
    </row>
    <row r="85" spans="1:17" x14ac:dyDescent="0.35">
      <c r="A85" s="470" t="str">
        <f t="shared" si="20"/>
        <v/>
      </c>
      <c r="B85" s="470" t="str">
        <f t="shared" si="21"/>
        <v/>
      </c>
      <c r="C85" s="470" t="str">
        <f t="shared" si="22"/>
        <v/>
      </c>
      <c r="D85" s="470" t="str">
        <f t="shared" si="23"/>
        <v/>
      </c>
      <c r="E85" s="470" t="str">
        <f t="shared" si="24"/>
        <v/>
      </c>
      <c r="F85" s="470" t="str">
        <f t="shared" si="25"/>
        <v/>
      </c>
      <c r="G85" s="199" t="str">
        <f>IF(Paramétrage!HL524&lt;&gt;0,Paramétrage!HJ524,"")</f>
        <v/>
      </c>
      <c r="H85" s="2" t="str">
        <f>IF(Paramétrage!HL524&lt;&gt;0,Paramétrage!HK524,"")</f>
        <v/>
      </c>
      <c r="I85" s="2" t="str">
        <f t="shared" si="26"/>
        <v/>
      </c>
      <c r="J85" s="2" t="str">
        <f>IF(Paramétrage!HL524&lt;&gt;0,Paramétrage!HL524,"")</f>
        <v/>
      </c>
      <c r="K85" s="2" t="str">
        <f>IF(Paramétrage!HM524&lt;&gt;0,Paramétrage!HM524,"")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IF(Paramétrage!HL524&lt;&gt;0,Paramétrage!HN524,"")</f>
        <v/>
      </c>
      <c r="P85" s="258" t="e">
        <f>IF(Paramétrage!#REF!&lt;&gt;0,I85,0)</f>
        <v>#REF!</v>
      </c>
      <c r="Q85" s="2"/>
    </row>
    <row r="86" spans="1:17" x14ac:dyDescent="0.35">
      <c r="A86" s="470" t="str">
        <f t="shared" si="20"/>
        <v/>
      </c>
      <c r="B86" s="470" t="str">
        <f t="shared" si="21"/>
        <v/>
      </c>
      <c r="C86" s="470" t="str">
        <f t="shared" si="22"/>
        <v/>
      </c>
      <c r="D86" s="470" t="str">
        <f t="shared" si="23"/>
        <v/>
      </c>
      <c r="E86" s="470" t="str">
        <f t="shared" si="24"/>
        <v/>
      </c>
      <c r="F86" s="470" t="str">
        <f t="shared" si="25"/>
        <v/>
      </c>
      <c r="G86" s="199" t="str">
        <f>IF(Paramétrage!HL525&lt;&gt;0,Paramétrage!HJ525,"")</f>
        <v/>
      </c>
      <c r="H86" s="2" t="str">
        <f>IF(Paramétrage!HL525&lt;&gt;0,Paramétrage!HK525,"")</f>
        <v/>
      </c>
      <c r="I86" s="2" t="str">
        <f t="shared" si="26"/>
        <v/>
      </c>
      <c r="J86" s="2" t="str">
        <f>IF(Paramétrage!HL525&lt;&gt;0,Paramétrage!HL525,"")</f>
        <v/>
      </c>
      <c r="K86" s="2" t="str">
        <f>IF(Paramétrage!HM525&lt;&gt;0,Paramétrage!HM525,"")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IF(Paramétrage!HL525&lt;&gt;0,Paramétrage!HN525,"")</f>
        <v/>
      </c>
      <c r="P86" s="258" t="e">
        <f>IF(Paramétrage!#REF!&lt;&gt;0,I86,0)</f>
        <v>#REF!</v>
      </c>
      <c r="Q86" s="2"/>
    </row>
    <row r="87" spans="1:17" x14ac:dyDescent="0.35">
      <c r="A87" s="470" t="str">
        <f t="shared" si="20"/>
        <v/>
      </c>
      <c r="B87" s="470" t="str">
        <f t="shared" si="21"/>
        <v/>
      </c>
      <c r="C87" s="470" t="str">
        <f t="shared" si="22"/>
        <v/>
      </c>
      <c r="D87" s="470" t="str">
        <f t="shared" si="23"/>
        <v/>
      </c>
      <c r="E87" s="470" t="str">
        <f t="shared" si="24"/>
        <v/>
      </c>
      <c r="F87" s="470" t="str">
        <f t="shared" si="25"/>
        <v/>
      </c>
      <c r="G87" s="199" t="str">
        <f>IF(Paramétrage!HL526&lt;&gt;0,Paramétrage!HJ526,"")</f>
        <v/>
      </c>
      <c r="H87" s="2" t="str">
        <f>IF(Paramétrage!HL526&lt;&gt;0,Paramétrage!HK526,"")</f>
        <v/>
      </c>
      <c r="I87" s="2" t="str">
        <f t="shared" si="26"/>
        <v/>
      </c>
      <c r="J87" s="2" t="str">
        <f>IF(Paramétrage!HL526&lt;&gt;0,Paramétrage!HL526,"")</f>
        <v/>
      </c>
      <c r="K87" s="2" t="str">
        <f>IF(Paramétrage!HM526&lt;&gt;0,Paramétrage!HM526,"")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IF(Paramétrage!HL526&lt;&gt;0,Paramétrage!HN526,"")</f>
        <v/>
      </c>
      <c r="P87" s="258" t="e">
        <f>IF(Paramétrage!#REF!&lt;&gt;0,I87,0)</f>
        <v>#REF!</v>
      </c>
      <c r="Q87" s="2"/>
    </row>
    <row r="88" spans="1:17" x14ac:dyDescent="0.35">
      <c r="A88" s="470" t="str">
        <f t="shared" si="20"/>
        <v/>
      </c>
      <c r="B88" s="470" t="str">
        <f t="shared" si="21"/>
        <v/>
      </c>
      <c r="C88" s="470" t="str">
        <f t="shared" si="22"/>
        <v/>
      </c>
      <c r="D88" s="470" t="str">
        <f t="shared" si="23"/>
        <v/>
      </c>
      <c r="E88" s="470" t="str">
        <f t="shared" si="24"/>
        <v/>
      </c>
      <c r="F88" s="470" t="str">
        <f t="shared" si="25"/>
        <v/>
      </c>
      <c r="G88" s="199" t="str">
        <f>IF(Paramétrage!HL527&lt;&gt;0,Paramétrage!HJ527,"")</f>
        <v/>
      </c>
      <c r="H88" s="2" t="str">
        <f>IF(Paramétrage!HL527&lt;&gt;0,Paramétrage!HK527,"")</f>
        <v/>
      </c>
      <c r="I88" s="2" t="str">
        <f t="shared" si="26"/>
        <v/>
      </c>
      <c r="J88" s="2" t="str">
        <f>IF(Paramétrage!HL527&lt;&gt;0,Paramétrage!HL527,"")</f>
        <v/>
      </c>
      <c r="K88" s="2" t="str">
        <f>IF(Paramétrage!HM527&lt;&gt;0,Paramétrage!HM527,"")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IF(Paramétrage!HL527&lt;&gt;0,Paramétrage!HN527,"")</f>
        <v/>
      </c>
      <c r="P88" s="258" t="e">
        <f>IF(Paramétrage!#REF!&lt;&gt;0,I88,0)</f>
        <v>#REF!</v>
      </c>
      <c r="Q88" s="2"/>
    </row>
    <row r="89" spans="1:17" x14ac:dyDescent="0.35">
      <c r="A89" s="470" t="str">
        <f t="shared" si="20"/>
        <v/>
      </c>
      <c r="B89" s="470" t="str">
        <f t="shared" si="21"/>
        <v/>
      </c>
      <c r="C89" s="470" t="str">
        <f t="shared" si="22"/>
        <v/>
      </c>
      <c r="D89" s="470" t="str">
        <f t="shared" si="23"/>
        <v/>
      </c>
      <c r="E89" s="470" t="str">
        <f t="shared" si="24"/>
        <v/>
      </c>
      <c r="F89" s="470" t="str">
        <f t="shared" si="25"/>
        <v/>
      </c>
      <c r="G89" s="199" t="str">
        <f>IF(Paramétrage!HL528&lt;&gt;0,Paramétrage!HJ528,"")</f>
        <v/>
      </c>
      <c r="H89" s="2" t="str">
        <f>IF(Paramétrage!HL528&lt;&gt;0,Paramétrage!HK528,"")</f>
        <v/>
      </c>
      <c r="I89" s="2" t="str">
        <f t="shared" si="26"/>
        <v/>
      </c>
      <c r="J89" s="2" t="str">
        <f>IF(Paramétrage!HL528&lt;&gt;0,Paramétrage!HL528,"")</f>
        <v/>
      </c>
      <c r="K89" s="2" t="str">
        <f>IF(Paramétrage!HM528&lt;&gt;0,Paramétrage!HM528,"")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IF(Paramétrage!HL528&lt;&gt;0,Paramétrage!HN528,"")</f>
        <v/>
      </c>
      <c r="P89" s="258" t="e">
        <f>IF(Paramétrage!#REF!&lt;&gt;0,I89,0)</f>
        <v>#REF!</v>
      </c>
      <c r="Q89" s="2"/>
    </row>
    <row r="90" spans="1:17" x14ac:dyDescent="0.35">
      <c r="A90" s="471" t="s">
        <v>1026</v>
      </c>
      <c r="B90" s="472"/>
      <c r="C90" s="472"/>
      <c r="D90" s="472"/>
      <c r="E90" s="472"/>
      <c r="F90" s="472"/>
      <c r="G90" s="473" t="e">
        <f>IF(Paramétrage!#REF!&lt;&gt;0,Paramétrage!#REF!,"")</f>
        <v>#REF!</v>
      </c>
      <c r="H90" s="472"/>
      <c r="I90" s="472"/>
      <c r="J90" s="472"/>
      <c r="K90" s="472"/>
      <c r="L90" s="472"/>
      <c r="M90" s="472"/>
      <c r="N90" s="472"/>
      <c r="O90" s="472"/>
      <c r="P90" s="472" t="e">
        <f>IF(Paramétrage!#REF!,I90-#REF!,"")</f>
        <v>#REF!</v>
      </c>
      <c r="Q90" s="472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IF(Paramétrage!IB501&lt;&gt;0,Paramétrage!HZ501,"")</f>
        <v/>
      </c>
      <c r="H92" s="2" t="str">
        <f>IF(Paramétrage!IB501&lt;&gt;0,Paramétrage!IA501,"")</f>
        <v/>
      </c>
      <c r="I92" s="2" t="str">
        <f>IF(J92&lt;&gt;"",DATEDIF($Q$2,G92,"d")*1440+H92*60,"")</f>
        <v/>
      </c>
      <c r="J92" s="2" t="str">
        <f>IF(Paramétrage!IB501&lt;&gt;0,Paramétrage!IB501,"")</f>
        <v/>
      </c>
      <c r="K92" s="2" t="str">
        <f>IF(Paramétrage!IC501&lt;&gt;0,Paramétrage!IC501,"")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IF(Paramétrage!IB501&lt;&gt;0,Paramétrage!ID501,"")</f>
        <v/>
      </c>
      <c r="P92" s="258" t="e">
        <f>IF(Paramétrage!#REF!&lt;&gt;0,I92,0)</f>
        <v>#REF!</v>
      </c>
      <c r="Q92" s="2"/>
    </row>
    <row r="93" spans="1:17" x14ac:dyDescent="0.35">
      <c r="A93" s="470" t="str">
        <f t="shared" ref="A93:A119" si="30">IF(J93&lt;&gt;"",I93,"")</f>
        <v/>
      </c>
      <c r="B93" s="470" t="str">
        <f t="shared" ref="B93:B119" si="31">IF(J93&lt;&gt;"",1,"")</f>
        <v/>
      </c>
      <c r="C93" s="470" t="str">
        <f t="shared" ref="C93:C119" si="32">IF(J93&lt;&gt;"",L93,"")</f>
        <v/>
      </c>
      <c r="D93" s="470" t="str">
        <f t="shared" ref="D93:D119" si="33">IF(J93&lt;&gt;"",L93,"")</f>
        <v/>
      </c>
      <c r="E93" s="470" t="str">
        <f t="shared" ref="E93:E119" si="34">IF(J93&lt;&gt;"",M93,"")</f>
        <v/>
      </c>
      <c r="F93" s="470" t="str">
        <f t="shared" ref="F93:F119" si="35">IF(J93&lt;&gt;"",N93,"")</f>
        <v/>
      </c>
      <c r="G93" s="199" t="str">
        <f>IF(Paramétrage!IB502&lt;&gt;0,Paramétrage!HZ502,"")</f>
        <v/>
      </c>
      <c r="H93" s="2" t="str">
        <f>IF(Paramétrage!IB502&lt;&gt;0,Paramétrage!IA502,"")</f>
        <v/>
      </c>
      <c r="I93" s="2" t="str">
        <f t="shared" ref="I93:I119" si="36">IF(J93&lt;&gt;"",DATEDIF($Q$2,G93,"d")*1440+H93*60,"")</f>
        <v/>
      </c>
      <c r="J93" s="2" t="str">
        <f>IF(Paramétrage!IB502&lt;&gt;0,Paramétrage!IB502,"")</f>
        <v/>
      </c>
      <c r="K93" s="2" t="str">
        <f>IF(Paramétrage!IC502&lt;&gt;0,Paramétrage!IC502,"")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IF(Paramétrage!IB502&lt;&gt;0,Paramétrage!ID502,"")</f>
        <v/>
      </c>
      <c r="P93" s="258" t="e">
        <f>IF(Paramétrage!#REF!&lt;&gt;0,I93,0)</f>
        <v>#REF!</v>
      </c>
      <c r="Q93" s="2"/>
    </row>
    <row r="94" spans="1:17" x14ac:dyDescent="0.35">
      <c r="A94" s="470" t="str">
        <f t="shared" si="30"/>
        <v/>
      </c>
      <c r="B94" s="470" t="str">
        <f t="shared" si="31"/>
        <v/>
      </c>
      <c r="C94" s="470" t="str">
        <f t="shared" si="32"/>
        <v/>
      </c>
      <c r="D94" s="470" t="str">
        <f t="shared" si="33"/>
        <v/>
      </c>
      <c r="E94" s="470" t="str">
        <f t="shared" si="34"/>
        <v/>
      </c>
      <c r="F94" s="470" t="str">
        <f t="shared" si="35"/>
        <v/>
      </c>
      <c r="G94" s="199" t="str">
        <f>IF(Paramétrage!IB503&lt;&gt;0,Paramétrage!HZ503,"")</f>
        <v/>
      </c>
      <c r="H94" s="2" t="str">
        <f>IF(Paramétrage!IB503&lt;&gt;0,Paramétrage!IA503,"")</f>
        <v/>
      </c>
      <c r="I94" s="2" t="str">
        <f t="shared" si="36"/>
        <v/>
      </c>
      <c r="J94" s="2" t="str">
        <f>IF(Paramétrage!IB503&lt;&gt;0,Paramétrage!IB503,"")</f>
        <v/>
      </c>
      <c r="K94" s="2" t="str">
        <f>IF(Paramétrage!IC503&lt;&gt;0,Paramétrage!IC503,"")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IF(Paramétrage!IB503&lt;&gt;0,Paramétrage!ID503,"")</f>
        <v/>
      </c>
      <c r="P94" s="258" t="e">
        <f>IF(Paramétrage!#REF!&lt;&gt;0,I94,0)</f>
        <v>#REF!</v>
      </c>
      <c r="Q94" s="2"/>
    </row>
    <row r="95" spans="1:17" x14ac:dyDescent="0.35">
      <c r="A95" s="470" t="str">
        <f t="shared" si="30"/>
        <v/>
      </c>
      <c r="B95" s="470" t="str">
        <f t="shared" si="31"/>
        <v/>
      </c>
      <c r="C95" s="470" t="str">
        <f t="shared" si="32"/>
        <v/>
      </c>
      <c r="D95" s="470" t="str">
        <f t="shared" si="33"/>
        <v/>
      </c>
      <c r="E95" s="470" t="str">
        <f t="shared" si="34"/>
        <v/>
      </c>
      <c r="F95" s="470" t="str">
        <f t="shared" si="35"/>
        <v/>
      </c>
      <c r="G95" s="199" t="str">
        <f>IF(Paramétrage!IB504&lt;&gt;0,Paramétrage!HZ504,"")</f>
        <v/>
      </c>
      <c r="H95" s="2" t="str">
        <f>IF(Paramétrage!IB504&lt;&gt;0,Paramétrage!IA504,"")</f>
        <v/>
      </c>
      <c r="I95" s="2" t="str">
        <f t="shared" si="36"/>
        <v/>
      </c>
      <c r="J95" s="2" t="str">
        <f>IF(Paramétrage!IB504&lt;&gt;0,Paramétrage!IB504,"")</f>
        <v/>
      </c>
      <c r="K95" s="2" t="str">
        <f>IF(Paramétrage!IC504&lt;&gt;0,Paramétrage!IC504,"")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IF(Paramétrage!IB504&lt;&gt;0,Paramétrage!ID504,"")</f>
        <v/>
      </c>
      <c r="P95" s="258" t="e">
        <f>IF(Paramétrage!#REF!&lt;&gt;0,I95,0)</f>
        <v>#REF!</v>
      </c>
      <c r="Q95" s="2"/>
    </row>
    <row r="96" spans="1:17" x14ac:dyDescent="0.35">
      <c r="A96" s="470" t="str">
        <f t="shared" si="30"/>
        <v/>
      </c>
      <c r="B96" s="470" t="str">
        <f t="shared" si="31"/>
        <v/>
      </c>
      <c r="C96" s="470" t="str">
        <f t="shared" si="32"/>
        <v/>
      </c>
      <c r="D96" s="470" t="str">
        <f t="shared" si="33"/>
        <v/>
      </c>
      <c r="E96" s="470" t="str">
        <f t="shared" si="34"/>
        <v/>
      </c>
      <c r="F96" s="470" t="str">
        <f t="shared" si="35"/>
        <v/>
      </c>
      <c r="G96" s="199" t="str">
        <f>IF(Paramétrage!IB505&lt;&gt;0,Paramétrage!HZ505,"")</f>
        <v/>
      </c>
      <c r="H96" s="2" t="str">
        <f>IF(Paramétrage!IB505&lt;&gt;0,Paramétrage!IA505,"")</f>
        <v/>
      </c>
      <c r="I96" s="2" t="str">
        <f t="shared" si="36"/>
        <v/>
      </c>
      <c r="J96" s="2" t="str">
        <f>IF(Paramétrage!IB505&lt;&gt;0,Paramétrage!IB505,"")</f>
        <v/>
      </c>
      <c r="K96" s="2" t="str">
        <f>IF(Paramétrage!IC505&lt;&gt;0,Paramétrage!IC505,"")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IF(Paramétrage!IB505&lt;&gt;0,Paramétrage!ID505,"")</f>
        <v/>
      </c>
      <c r="P96" s="258" t="e">
        <f>IF(Paramétrage!#REF!&lt;&gt;0,I96,0)</f>
        <v>#REF!</v>
      </c>
      <c r="Q96" s="2"/>
    </row>
    <row r="97" spans="1:20" x14ac:dyDescent="0.35">
      <c r="A97" s="470" t="str">
        <f t="shared" si="30"/>
        <v/>
      </c>
      <c r="B97" s="470" t="str">
        <f t="shared" si="31"/>
        <v/>
      </c>
      <c r="C97" s="470" t="str">
        <f t="shared" si="32"/>
        <v/>
      </c>
      <c r="D97" s="470" t="str">
        <f t="shared" si="33"/>
        <v/>
      </c>
      <c r="E97" s="470" t="str">
        <f t="shared" si="34"/>
        <v/>
      </c>
      <c r="F97" s="470" t="str">
        <f t="shared" si="35"/>
        <v/>
      </c>
      <c r="G97" s="199" t="str">
        <f>IF(Paramétrage!IB506&lt;&gt;0,Paramétrage!HZ506,"")</f>
        <v/>
      </c>
      <c r="H97" s="2" t="str">
        <f>IF(Paramétrage!IB506&lt;&gt;0,Paramétrage!IA506,"")</f>
        <v/>
      </c>
      <c r="I97" s="2" t="str">
        <f t="shared" si="36"/>
        <v/>
      </c>
      <c r="J97" s="2" t="str">
        <f>IF(Paramétrage!IB506&lt;&gt;0,Paramétrage!IB506,"")</f>
        <v/>
      </c>
      <c r="K97" s="2" t="str">
        <f>IF(Paramétrage!IC506&lt;&gt;0,Paramétrage!IC506,"")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IF(Paramétrage!IB506&lt;&gt;0,Paramétrage!ID506,"")</f>
        <v/>
      </c>
      <c r="P97" s="258" t="e">
        <f>IF(Paramétrage!#REF!&lt;&gt;0,I97,0)</f>
        <v>#REF!</v>
      </c>
      <c r="Q97" s="2"/>
    </row>
    <row r="98" spans="1:20" x14ac:dyDescent="0.35">
      <c r="A98" s="470" t="str">
        <f t="shared" si="30"/>
        <v/>
      </c>
      <c r="B98" s="470" t="str">
        <f t="shared" si="31"/>
        <v/>
      </c>
      <c r="C98" s="470" t="str">
        <f t="shared" si="32"/>
        <v/>
      </c>
      <c r="D98" s="470" t="str">
        <f t="shared" si="33"/>
        <v/>
      </c>
      <c r="E98" s="470" t="str">
        <f t="shared" si="34"/>
        <v/>
      </c>
      <c r="F98" s="470" t="str">
        <f t="shared" si="35"/>
        <v/>
      </c>
      <c r="G98" s="199" t="str">
        <f>IF(Paramétrage!IB507&lt;&gt;0,Paramétrage!HZ507,"")</f>
        <v/>
      </c>
      <c r="H98" s="2" t="str">
        <f>IF(Paramétrage!IB507&lt;&gt;0,Paramétrage!IA507,"")</f>
        <v/>
      </c>
      <c r="I98" s="2" t="str">
        <f t="shared" si="36"/>
        <v/>
      </c>
      <c r="J98" s="2" t="str">
        <f>IF(Paramétrage!IB507&lt;&gt;0,Paramétrage!IB507,"")</f>
        <v/>
      </c>
      <c r="K98" s="2" t="str">
        <f>IF(Paramétrage!IC507&lt;&gt;0,Paramétrage!IC507,"")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IF(Paramétrage!IB507&lt;&gt;0,Paramétrage!ID507,"")</f>
        <v/>
      </c>
      <c r="P98" s="258" t="e">
        <f>IF(Paramétrage!#REF!&lt;&gt;0,I98,0)</f>
        <v>#REF!</v>
      </c>
      <c r="Q98" s="2"/>
    </row>
    <row r="99" spans="1:20" x14ac:dyDescent="0.35">
      <c r="A99" s="470" t="str">
        <f t="shared" si="30"/>
        <v/>
      </c>
      <c r="B99" s="470" t="str">
        <f t="shared" si="31"/>
        <v/>
      </c>
      <c r="C99" s="470" t="str">
        <f t="shared" si="32"/>
        <v/>
      </c>
      <c r="D99" s="470" t="str">
        <f t="shared" si="33"/>
        <v/>
      </c>
      <c r="E99" s="470" t="str">
        <f t="shared" si="34"/>
        <v/>
      </c>
      <c r="F99" s="470" t="str">
        <f t="shared" si="35"/>
        <v/>
      </c>
      <c r="G99" s="199" t="str">
        <f>IF(Paramétrage!IB508&lt;&gt;0,Paramétrage!HZ508,"")</f>
        <v/>
      </c>
      <c r="H99" s="2" t="str">
        <f>IF(Paramétrage!IB508&lt;&gt;0,Paramétrage!IA508,"")</f>
        <v/>
      </c>
      <c r="I99" s="2" t="str">
        <f t="shared" si="36"/>
        <v/>
      </c>
      <c r="J99" s="2" t="str">
        <f>IF(Paramétrage!IB508&lt;&gt;0,Paramétrage!IB508,"")</f>
        <v/>
      </c>
      <c r="K99" s="2" t="str">
        <f>IF(Paramétrage!IC508&lt;&gt;0,Paramétrage!IC508,"")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IF(Paramétrage!IB508&lt;&gt;0,Paramétrage!ID508,"")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70" t="str">
        <f t="shared" si="30"/>
        <v/>
      </c>
      <c r="B100" s="470" t="str">
        <f t="shared" si="31"/>
        <v/>
      </c>
      <c r="C100" s="470" t="str">
        <f t="shared" si="32"/>
        <v/>
      </c>
      <c r="D100" s="470" t="str">
        <f t="shared" si="33"/>
        <v/>
      </c>
      <c r="E100" s="470" t="str">
        <f t="shared" si="34"/>
        <v/>
      </c>
      <c r="F100" s="470" t="str">
        <f t="shared" si="35"/>
        <v/>
      </c>
      <c r="G100" s="199" t="str">
        <f>IF(Paramétrage!IB509&lt;&gt;0,Paramétrage!HZ509,"")</f>
        <v/>
      </c>
      <c r="H100" s="2" t="str">
        <f>IF(Paramétrage!IB509&lt;&gt;0,Paramétrage!IA509,"")</f>
        <v/>
      </c>
      <c r="I100" s="2" t="str">
        <f t="shared" si="36"/>
        <v/>
      </c>
      <c r="J100" s="2" t="str">
        <f>IF(Paramétrage!IB509&lt;&gt;0,Paramétrage!IB509,"")</f>
        <v/>
      </c>
      <c r="K100" s="2" t="str">
        <f>IF(Paramétrage!IC509&lt;&gt;0,Paramétrage!IC509,"")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IF(Paramétrage!IB509&lt;&gt;0,Paramétrage!ID509,"")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70" t="str">
        <f t="shared" si="30"/>
        <v/>
      </c>
      <c r="B101" s="470" t="str">
        <f t="shared" si="31"/>
        <v/>
      </c>
      <c r="C101" s="470" t="str">
        <f t="shared" si="32"/>
        <v/>
      </c>
      <c r="D101" s="470" t="str">
        <f t="shared" si="33"/>
        <v/>
      </c>
      <c r="E101" s="470" t="str">
        <f t="shared" si="34"/>
        <v/>
      </c>
      <c r="F101" s="470" t="str">
        <f t="shared" si="35"/>
        <v/>
      </c>
      <c r="G101" s="199" t="str">
        <f>IF(Paramétrage!IB510&lt;&gt;0,Paramétrage!HZ510,"")</f>
        <v/>
      </c>
      <c r="H101" s="2" t="str">
        <f>IF(Paramétrage!IB510&lt;&gt;0,Paramétrage!IA510,"")</f>
        <v/>
      </c>
      <c r="I101" s="2" t="str">
        <f t="shared" si="36"/>
        <v/>
      </c>
      <c r="J101" s="2" t="str">
        <f>IF(Paramétrage!IB510&lt;&gt;0,Paramétrage!IB510,"")</f>
        <v/>
      </c>
      <c r="K101" s="2" t="str">
        <f>IF(Paramétrage!IC510&lt;&gt;0,Paramétrage!IC510,"")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IF(Paramétrage!IB510&lt;&gt;0,Paramétrage!ID510,"")</f>
        <v/>
      </c>
      <c r="P101" s="258" t="e">
        <f>IF(Paramétrage!#REF!&lt;&gt;0,I101,0)</f>
        <v>#REF!</v>
      </c>
      <c r="Q101" s="2"/>
    </row>
    <row r="102" spans="1:20" x14ac:dyDescent="0.35">
      <c r="A102" s="470" t="str">
        <f t="shared" si="30"/>
        <v/>
      </c>
      <c r="B102" s="470" t="str">
        <f t="shared" si="31"/>
        <v/>
      </c>
      <c r="C102" s="470" t="str">
        <f t="shared" si="32"/>
        <v/>
      </c>
      <c r="D102" s="470" t="str">
        <f t="shared" si="33"/>
        <v/>
      </c>
      <c r="E102" s="470" t="str">
        <f t="shared" si="34"/>
        <v/>
      </c>
      <c r="F102" s="470" t="str">
        <f t="shared" si="35"/>
        <v/>
      </c>
      <c r="G102" s="199" t="str">
        <f>IF(Paramétrage!IB511&lt;&gt;0,Paramétrage!HZ511,"")</f>
        <v/>
      </c>
      <c r="H102" s="2" t="str">
        <f>IF(Paramétrage!IB511&lt;&gt;0,Paramétrage!IA511,"")</f>
        <v/>
      </c>
      <c r="I102" s="2" t="str">
        <f t="shared" si="36"/>
        <v/>
      </c>
      <c r="J102" s="2" t="str">
        <f>IF(Paramétrage!IB511&lt;&gt;0,Paramétrage!IB511,"")</f>
        <v/>
      </c>
      <c r="K102" s="2" t="str">
        <f>IF(Paramétrage!IC511&lt;&gt;0,Paramétrage!IC511,"")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IF(Paramétrage!IB511&lt;&gt;0,Paramétrage!ID511,"")</f>
        <v/>
      </c>
      <c r="P102" s="258" t="e">
        <f>IF(Paramétrage!#REF!&lt;&gt;0,I102,0)</f>
        <v>#REF!</v>
      </c>
      <c r="Q102" s="2"/>
    </row>
    <row r="103" spans="1:20" x14ac:dyDescent="0.35">
      <c r="A103" s="470" t="str">
        <f t="shared" si="30"/>
        <v/>
      </c>
      <c r="B103" s="470" t="str">
        <f t="shared" si="31"/>
        <v/>
      </c>
      <c r="C103" s="470" t="str">
        <f t="shared" si="32"/>
        <v/>
      </c>
      <c r="D103" s="470" t="str">
        <f t="shared" si="33"/>
        <v/>
      </c>
      <c r="E103" s="470" t="str">
        <f t="shared" si="34"/>
        <v/>
      </c>
      <c r="F103" s="470" t="str">
        <f t="shared" si="35"/>
        <v/>
      </c>
      <c r="G103" s="199" t="str">
        <f>IF(Paramétrage!IB512&lt;&gt;0,Paramétrage!HZ512,"")</f>
        <v/>
      </c>
      <c r="H103" s="2" t="str">
        <f>IF(Paramétrage!IB512&lt;&gt;0,Paramétrage!IA512,"")</f>
        <v/>
      </c>
      <c r="I103" s="2" t="str">
        <f t="shared" si="36"/>
        <v/>
      </c>
      <c r="J103" s="2" t="str">
        <f>IF(Paramétrage!IB512&lt;&gt;0,Paramétrage!IB512,"")</f>
        <v/>
      </c>
      <c r="K103" s="2" t="str">
        <f>IF(Paramétrage!IC512&lt;&gt;0,Paramétrage!IC512,"")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IF(Paramétrage!IB512&lt;&gt;0,Paramétrage!ID512,"")</f>
        <v/>
      </c>
      <c r="P103" s="258" t="e">
        <f>IF(Paramétrage!#REF!&lt;&gt;0,I103,0)</f>
        <v>#REF!</v>
      </c>
      <c r="Q103" s="2"/>
    </row>
    <row r="104" spans="1:20" x14ac:dyDescent="0.35">
      <c r="A104" s="470" t="str">
        <f t="shared" si="30"/>
        <v/>
      </c>
      <c r="B104" s="470" t="str">
        <f t="shared" si="31"/>
        <v/>
      </c>
      <c r="C104" s="470" t="str">
        <f t="shared" si="32"/>
        <v/>
      </c>
      <c r="D104" s="470" t="str">
        <f t="shared" si="33"/>
        <v/>
      </c>
      <c r="E104" s="470" t="str">
        <f t="shared" si="34"/>
        <v/>
      </c>
      <c r="F104" s="470" t="str">
        <f t="shared" si="35"/>
        <v/>
      </c>
      <c r="G104" s="199" t="str">
        <f>IF(Paramétrage!IB513&lt;&gt;0,Paramétrage!HZ513,"")</f>
        <v/>
      </c>
      <c r="H104" s="2" t="str">
        <f>IF(Paramétrage!IB513&lt;&gt;0,Paramétrage!IA513,"")</f>
        <v/>
      </c>
      <c r="I104" s="2" t="str">
        <f t="shared" si="36"/>
        <v/>
      </c>
      <c r="J104" s="2" t="str">
        <f>IF(Paramétrage!IB513&lt;&gt;0,Paramétrage!IB513,"")</f>
        <v/>
      </c>
      <c r="K104" s="2" t="str">
        <f>IF(Paramétrage!IC513&lt;&gt;0,Paramétrage!IC513,"")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IF(Paramétrage!IB513&lt;&gt;0,Paramétrage!ID513,"")</f>
        <v/>
      </c>
      <c r="P104" s="258" t="e">
        <f>IF(Paramétrage!#REF!&lt;&gt;0,I104,0)</f>
        <v>#REF!</v>
      </c>
      <c r="Q104" s="2"/>
    </row>
    <row r="105" spans="1:20" x14ac:dyDescent="0.35">
      <c r="A105" s="470" t="str">
        <f t="shared" si="30"/>
        <v/>
      </c>
      <c r="B105" s="470" t="str">
        <f t="shared" si="31"/>
        <v/>
      </c>
      <c r="C105" s="470" t="str">
        <f t="shared" si="32"/>
        <v/>
      </c>
      <c r="D105" s="470" t="str">
        <f t="shared" si="33"/>
        <v/>
      </c>
      <c r="E105" s="470" t="str">
        <f t="shared" si="34"/>
        <v/>
      </c>
      <c r="F105" s="470" t="str">
        <f t="shared" si="35"/>
        <v/>
      </c>
      <c r="G105" s="199" t="str">
        <f>IF(Paramétrage!IB514&lt;&gt;0,Paramétrage!HZ514,"")</f>
        <v/>
      </c>
      <c r="H105" s="2" t="str">
        <f>IF(Paramétrage!IB514&lt;&gt;0,Paramétrage!IA514,"")</f>
        <v/>
      </c>
      <c r="I105" s="2" t="str">
        <f t="shared" si="36"/>
        <v/>
      </c>
      <c r="J105" s="2" t="str">
        <f>IF(Paramétrage!IB514&lt;&gt;0,Paramétrage!IB514,"")</f>
        <v/>
      </c>
      <c r="K105" s="2" t="str">
        <f>IF(Paramétrage!IC514&lt;&gt;0,Paramétrage!IC514,"")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IF(Paramétrage!IB514&lt;&gt;0,Paramétrage!ID514,"")</f>
        <v/>
      </c>
      <c r="P105" s="258" t="e">
        <f>IF(Paramétrage!#REF!&lt;&gt;0,I105,0)</f>
        <v>#REF!</v>
      </c>
      <c r="Q105" s="2"/>
    </row>
    <row r="106" spans="1:20" x14ac:dyDescent="0.35">
      <c r="A106" s="470" t="str">
        <f t="shared" si="30"/>
        <v/>
      </c>
      <c r="B106" s="470" t="str">
        <f t="shared" si="31"/>
        <v/>
      </c>
      <c r="C106" s="470" t="str">
        <f t="shared" si="32"/>
        <v/>
      </c>
      <c r="D106" s="470" t="str">
        <f t="shared" si="33"/>
        <v/>
      </c>
      <c r="E106" s="470" t="str">
        <f t="shared" si="34"/>
        <v/>
      </c>
      <c r="F106" s="470" t="str">
        <f t="shared" si="35"/>
        <v/>
      </c>
      <c r="G106" s="199" t="str">
        <f>IF(Paramétrage!IB515&lt;&gt;0,Paramétrage!HZ515,"")</f>
        <v/>
      </c>
      <c r="H106" s="2" t="str">
        <f>IF(Paramétrage!IB515&lt;&gt;0,Paramétrage!IA515,"")</f>
        <v/>
      </c>
      <c r="I106" s="2" t="str">
        <f t="shared" si="36"/>
        <v/>
      </c>
      <c r="J106" s="2" t="str">
        <f>IF(Paramétrage!IB515&lt;&gt;0,Paramétrage!IB515,"")</f>
        <v/>
      </c>
      <c r="K106" s="2" t="str">
        <f>IF(Paramétrage!IC515&lt;&gt;0,Paramétrage!IC515,"")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IF(Paramétrage!IB515&lt;&gt;0,Paramétrage!ID515,"")</f>
        <v/>
      </c>
      <c r="P106" s="258" t="e">
        <f>IF(Paramétrage!#REF!&lt;&gt;0,I106,0)</f>
        <v>#REF!</v>
      </c>
      <c r="Q106" s="2"/>
    </row>
    <row r="107" spans="1:20" x14ac:dyDescent="0.35">
      <c r="A107" s="470" t="str">
        <f t="shared" si="30"/>
        <v/>
      </c>
      <c r="B107" s="470" t="str">
        <f t="shared" si="31"/>
        <v/>
      </c>
      <c r="C107" s="470" t="str">
        <f t="shared" si="32"/>
        <v/>
      </c>
      <c r="D107" s="470" t="str">
        <f t="shared" si="33"/>
        <v/>
      </c>
      <c r="E107" s="470" t="str">
        <f t="shared" si="34"/>
        <v/>
      </c>
      <c r="F107" s="470" t="str">
        <f t="shared" si="35"/>
        <v/>
      </c>
      <c r="G107" s="199" t="str">
        <f>IF(Paramétrage!IB516&lt;&gt;0,Paramétrage!HZ516,"")</f>
        <v/>
      </c>
      <c r="H107" s="2" t="str">
        <f>IF(Paramétrage!IB516&lt;&gt;0,Paramétrage!IA516,"")</f>
        <v/>
      </c>
      <c r="I107" s="2" t="str">
        <f t="shared" si="36"/>
        <v/>
      </c>
      <c r="J107" s="2" t="str">
        <f>IF(Paramétrage!IB516&lt;&gt;0,Paramétrage!IB516,"")</f>
        <v/>
      </c>
      <c r="K107" s="2" t="str">
        <f>IF(Paramétrage!IC516&lt;&gt;0,Paramétrage!IC516,"")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IF(Paramétrage!IB516&lt;&gt;0,Paramétrage!ID516,"")</f>
        <v/>
      </c>
      <c r="P107" s="258" t="e">
        <f>IF(Paramétrage!#REF!&lt;&gt;0,I107,0)</f>
        <v>#REF!</v>
      </c>
      <c r="Q107" s="2"/>
    </row>
    <row r="108" spans="1:20" x14ac:dyDescent="0.35">
      <c r="A108" s="470" t="str">
        <f t="shared" si="30"/>
        <v/>
      </c>
      <c r="B108" s="470" t="str">
        <f t="shared" si="31"/>
        <v/>
      </c>
      <c r="C108" s="470" t="str">
        <f t="shared" si="32"/>
        <v/>
      </c>
      <c r="D108" s="470" t="str">
        <f t="shared" si="33"/>
        <v/>
      </c>
      <c r="E108" s="470" t="str">
        <f t="shared" si="34"/>
        <v/>
      </c>
      <c r="F108" s="470" t="str">
        <f t="shared" si="35"/>
        <v/>
      </c>
      <c r="G108" s="199" t="str">
        <f>IF(Paramétrage!IB517&lt;&gt;0,Paramétrage!HZ517,"")</f>
        <v/>
      </c>
      <c r="H108" s="2" t="str">
        <f>IF(Paramétrage!IB517&lt;&gt;0,Paramétrage!IA517,"")</f>
        <v/>
      </c>
      <c r="I108" s="2" t="str">
        <f t="shared" si="36"/>
        <v/>
      </c>
      <c r="J108" s="2" t="str">
        <f>IF(Paramétrage!IB517&lt;&gt;0,Paramétrage!IB517,"")</f>
        <v/>
      </c>
      <c r="K108" s="2" t="str">
        <f>IF(Paramétrage!IC517&lt;&gt;0,Paramétrage!IC517,"")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IF(Paramétrage!IB517&lt;&gt;0,Paramétrage!ID517,"")</f>
        <v/>
      </c>
      <c r="P108" s="258" t="e">
        <f>IF(Paramétrage!#REF!&lt;&gt;0,I108,0)</f>
        <v>#REF!</v>
      </c>
      <c r="Q108" s="2"/>
    </row>
    <row r="109" spans="1:20" x14ac:dyDescent="0.35">
      <c r="A109" s="470" t="str">
        <f t="shared" si="30"/>
        <v/>
      </c>
      <c r="B109" s="470" t="str">
        <f t="shared" si="31"/>
        <v/>
      </c>
      <c r="C109" s="470" t="str">
        <f t="shared" si="32"/>
        <v/>
      </c>
      <c r="D109" s="470" t="str">
        <f t="shared" si="33"/>
        <v/>
      </c>
      <c r="E109" s="470" t="str">
        <f t="shared" si="34"/>
        <v/>
      </c>
      <c r="F109" s="470" t="str">
        <f t="shared" si="35"/>
        <v/>
      </c>
      <c r="G109" s="199" t="str">
        <f>IF(Paramétrage!IB518&lt;&gt;0,Paramétrage!HZ518,"")</f>
        <v/>
      </c>
      <c r="H109" s="2" t="str">
        <f>IF(Paramétrage!IB518&lt;&gt;0,Paramétrage!IA518,"")</f>
        <v/>
      </c>
      <c r="I109" s="2" t="str">
        <f t="shared" si="36"/>
        <v/>
      </c>
      <c r="J109" s="2" t="str">
        <f>IF(Paramétrage!IB518&lt;&gt;0,Paramétrage!IB518,"")</f>
        <v/>
      </c>
      <c r="K109" s="2" t="str">
        <f>IF(Paramétrage!IC518&lt;&gt;0,Paramétrage!IC518,"")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IF(Paramétrage!IB518&lt;&gt;0,Paramétrage!ID518,"")</f>
        <v/>
      </c>
      <c r="P109" s="258" t="e">
        <f>IF(Paramétrage!#REF!&lt;&gt;0,I109,0)</f>
        <v>#REF!</v>
      </c>
      <c r="Q109" s="2"/>
    </row>
    <row r="110" spans="1:20" x14ac:dyDescent="0.35">
      <c r="A110" s="470" t="str">
        <f t="shared" si="30"/>
        <v/>
      </c>
      <c r="B110" s="470" t="str">
        <f t="shared" si="31"/>
        <v/>
      </c>
      <c r="C110" s="470" t="str">
        <f t="shared" si="32"/>
        <v/>
      </c>
      <c r="D110" s="470" t="str">
        <f t="shared" si="33"/>
        <v/>
      </c>
      <c r="E110" s="470" t="str">
        <f t="shared" si="34"/>
        <v/>
      </c>
      <c r="F110" s="470" t="str">
        <f t="shared" si="35"/>
        <v/>
      </c>
      <c r="G110" s="199" t="str">
        <f>IF(Paramétrage!IB519&lt;&gt;0,Paramétrage!HZ519,"")</f>
        <v/>
      </c>
      <c r="H110" s="2" t="str">
        <f>IF(Paramétrage!IB519&lt;&gt;0,Paramétrage!IA519,"")</f>
        <v/>
      </c>
      <c r="I110" s="2" t="str">
        <f t="shared" si="36"/>
        <v/>
      </c>
      <c r="J110" s="2" t="str">
        <f>IF(Paramétrage!IB519&lt;&gt;0,Paramétrage!IB519,"")</f>
        <v/>
      </c>
      <c r="K110" s="2" t="str">
        <f>IF(Paramétrage!IC519&lt;&gt;0,Paramétrage!IC519,"")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IF(Paramétrage!IB519&lt;&gt;0,Paramétrage!ID519,"")</f>
        <v/>
      </c>
      <c r="P110" s="258" t="e">
        <f>IF(Paramétrage!#REF!&lt;&gt;0,I110,0)</f>
        <v>#REF!</v>
      </c>
      <c r="Q110" s="2"/>
    </row>
    <row r="111" spans="1:20" x14ac:dyDescent="0.35">
      <c r="A111" s="470" t="str">
        <f t="shared" si="30"/>
        <v/>
      </c>
      <c r="B111" s="470" t="str">
        <f t="shared" si="31"/>
        <v/>
      </c>
      <c r="C111" s="470" t="str">
        <f t="shared" si="32"/>
        <v/>
      </c>
      <c r="D111" s="470" t="str">
        <f t="shared" si="33"/>
        <v/>
      </c>
      <c r="E111" s="470" t="str">
        <f t="shared" si="34"/>
        <v/>
      </c>
      <c r="F111" s="470" t="str">
        <f t="shared" si="35"/>
        <v/>
      </c>
      <c r="G111" s="199" t="str">
        <f>IF(Paramétrage!IB520&lt;&gt;0,Paramétrage!HZ520,"")</f>
        <v/>
      </c>
      <c r="H111" s="2" t="str">
        <f>IF(Paramétrage!IB520&lt;&gt;0,Paramétrage!IA520,"")</f>
        <v/>
      </c>
      <c r="I111" s="2" t="str">
        <f t="shared" si="36"/>
        <v/>
      </c>
      <c r="J111" s="2" t="str">
        <f>IF(Paramétrage!IB520&lt;&gt;0,Paramétrage!IB520,"")</f>
        <v/>
      </c>
      <c r="K111" s="2" t="str">
        <f>IF(Paramétrage!IC520&lt;&gt;0,Paramétrage!IC520,"")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IF(Paramétrage!IB520&lt;&gt;0,Paramétrage!ID520,"")</f>
        <v/>
      </c>
      <c r="P111" s="258" t="e">
        <f>IF(Paramétrage!#REF!&lt;&gt;0,I111,0)</f>
        <v>#REF!</v>
      </c>
      <c r="Q111" s="2"/>
    </row>
    <row r="112" spans="1:20" x14ac:dyDescent="0.35">
      <c r="A112" s="470" t="str">
        <f t="shared" si="30"/>
        <v/>
      </c>
      <c r="B112" s="470" t="str">
        <f t="shared" si="31"/>
        <v/>
      </c>
      <c r="C112" s="470" t="str">
        <f t="shared" si="32"/>
        <v/>
      </c>
      <c r="D112" s="470" t="str">
        <f t="shared" si="33"/>
        <v/>
      </c>
      <c r="E112" s="470" t="str">
        <f t="shared" si="34"/>
        <v/>
      </c>
      <c r="F112" s="470" t="str">
        <f t="shared" si="35"/>
        <v/>
      </c>
      <c r="G112" s="199" t="str">
        <f>IF(Paramétrage!IB521&lt;&gt;0,Paramétrage!HZ521,"")</f>
        <v/>
      </c>
      <c r="H112" s="2" t="str">
        <f>IF(Paramétrage!IB521&lt;&gt;0,Paramétrage!IA521,"")</f>
        <v/>
      </c>
      <c r="I112" s="2" t="str">
        <f t="shared" si="36"/>
        <v/>
      </c>
      <c r="J112" s="2" t="str">
        <f>IF(Paramétrage!IB521&lt;&gt;0,Paramétrage!IB521,"")</f>
        <v/>
      </c>
      <c r="K112" s="2" t="str">
        <f>IF(Paramétrage!IC521&lt;&gt;0,Paramétrage!IC521,"")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IF(Paramétrage!IB521&lt;&gt;0,Paramétrage!ID521,"")</f>
        <v/>
      </c>
      <c r="P112" s="258" t="e">
        <f>IF(Paramétrage!#REF!&lt;&gt;0,I112,0)</f>
        <v>#REF!</v>
      </c>
      <c r="Q112" s="2"/>
    </row>
    <row r="113" spans="1:17" x14ac:dyDescent="0.35">
      <c r="A113" s="470" t="str">
        <f t="shared" si="30"/>
        <v/>
      </c>
      <c r="B113" s="470" t="str">
        <f t="shared" si="31"/>
        <v/>
      </c>
      <c r="C113" s="470" t="str">
        <f t="shared" si="32"/>
        <v/>
      </c>
      <c r="D113" s="470" t="str">
        <f t="shared" si="33"/>
        <v/>
      </c>
      <c r="E113" s="470" t="str">
        <f t="shared" si="34"/>
        <v/>
      </c>
      <c r="F113" s="470" t="str">
        <f t="shared" si="35"/>
        <v/>
      </c>
      <c r="G113" s="199" t="str">
        <f>IF(Paramétrage!IB522&lt;&gt;0,Paramétrage!HZ522,"")</f>
        <v/>
      </c>
      <c r="H113" s="2" t="str">
        <f>IF(Paramétrage!IB522&lt;&gt;0,Paramétrage!IA522,"")</f>
        <v/>
      </c>
      <c r="I113" s="2" t="str">
        <f t="shared" si="36"/>
        <v/>
      </c>
      <c r="J113" s="2" t="str">
        <f>IF(Paramétrage!IB522&lt;&gt;0,Paramétrage!IB522,"")</f>
        <v/>
      </c>
      <c r="K113" s="2" t="str">
        <f>IF(Paramétrage!IC522&lt;&gt;0,Paramétrage!IC522,"")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IF(Paramétrage!IB522&lt;&gt;0,Paramétrage!ID522,"")</f>
        <v/>
      </c>
      <c r="P113" s="258" t="e">
        <f>IF(Paramétrage!#REF!&lt;&gt;0,I113,0)</f>
        <v>#REF!</v>
      </c>
      <c r="Q113" s="2"/>
    </row>
    <row r="114" spans="1:17" x14ac:dyDescent="0.35">
      <c r="A114" s="470" t="str">
        <f t="shared" si="30"/>
        <v/>
      </c>
      <c r="B114" s="470" t="str">
        <f t="shared" si="31"/>
        <v/>
      </c>
      <c r="C114" s="470" t="str">
        <f t="shared" si="32"/>
        <v/>
      </c>
      <c r="D114" s="470" t="str">
        <f t="shared" si="33"/>
        <v/>
      </c>
      <c r="E114" s="470" t="str">
        <f t="shared" si="34"/>
        <v/>
      </c>
      <c r="F114" s="470" t="str">
        <f t="shared" si="35"/>
        <v/>
      </c>
      <c r="G114" s="199" t="str">
        <f>IF(Paramétrage!IB523&lt;&gt;0,Paramétrage!HZ523,"")</f>
        <v/>
      </c>
      <c r="H114" s="2" t="str">
        <f>IF(Paramétrage!IB523&lt;&gt;0,Paramétrage!IA523,"")</f>
        <v/>
      </c>
      <c r="I114" s="2" t="str">
        <f t="shared" si="36"/>
        <v/>
      </c>
      <c r="J114" s="2" t="str">
        <f>IF(Paramétrage!IB523&lt;&gt;0,Paramétrage!IB523,"")</f>
        <v/>
      </c>
      <c r="K114" s="2" t="str">
        <f>IF(Paramétrage!IC523&lt;&gt;0,Paramétrage!IC523,"")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IF(Paramétrage!IB523&lt;&gt;0,Paramétrage!ID523,"")</f>
        <v/>
      </c>
      <c r="P114" s="258" t="e">
        <f>IF(Paramétrage!#REF!&lt;&gt;0,I114,0)</f>
        <v>#REF!</v>
      </c>
      <c r="Q114" s="2"/>
    </row>
    <row r="115" spans="1:17" x14ac:dyDescent="0.35">
      <c r="A115" s="470" t="str">
        <f t="shared" si="30"/>
        <v/>
      </c>
      <c r="B115" s="470" t="str">
        <f t="shared" si="31"/>
        <v/>
      </c>
      <c r="C115" s="470" t="str">
        <f t="shared" si="32"/>
        <v/>
      </c>
      <c r="D115" s="470" t="str">
        <f t="shared" si="33"/>
        <v/>
      </c>
      <c r="E115" s="470" t="str">
        <f t="shared" si="34"/>
        <v/>
      </c>
      <c r="F115" s="470" t="str">
        <f t="shared" si="35"/>
        <v/>
      </c>
      <c r="G115" s="199" t="str">
        <f>IF(Paramétrage!IB524&lt;&gt;0,Paramétrage!HZ524,"")</f>
        <v/>
      </c>
      <c r="H115" s="2" t="str">
        <f>IF(Paramétrage!IB524&lt;&gt;0,Paramétrage!IA524,"")</f>
        <v/>
      </c>
      <c r="I115" s="2" t="str">
        <f t="shared" si="36"/>
        <v/>
      </c>
      <c r="J115" s="2" t="str">
        <f>IF(Paramétrage!IB524&lt;&gt;0,Paramétrage!IB524,"")</f>
        <v/>
      </c>
      <c r="K115" s="2" t="str">
        <f>IF(Paramétrage!IC524&lt;&gt;0,Paramétrage!IC524,"")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IF(Paramétrage!IB524&lt;&gt;0,Paramétrage!ID524,"")</f>
        <v/>
      </c>
      <c r="P115" s="258" t="e">
        <f>IF(Paramétrage!#REF!&lt;&gt;0,I115,0)</f>
        <v>#REF!</v>
      </c>
      <c r="Q115" s="2"/>
    </row>
    <row r="116" spans="1:17" x14ac:dyDescent="0.35">
      <c r="A116" s="470" t="str">
        <f t="shared" si="30"/>
        <v/>
      </c>
      <c r="B116" s="470" t="str">
        <f t="shared" si="31"/>
        <v/>
      </c>
      <c r="C116" s="470" t="str">
        <f t="shared" si="32"/>
        <v/>
      </c>
      <c r="D116" s="470" t="str">
        <f t="shared" si="33"/>
        <v/>
      </c>
      <c r="E116" s="470" t="str">
        <f t="shared" si="34"/>
        <v/>
      </c>
      <c r="F116" s="470" t="str">
        <f t="shared" si="35"/>
        <v/>
      </c>
      <c r="G116" s="199" t="str">
        <f>IF(Paramétrage!IB525&lt;&gt;0,Paramétrage!HZ525,"")</f>
        <v/>
      </c>
      <c r="H116" s="2" t="str">
        <f>IF(Paramétrage!IB525&lt;&gt;0,Paramétrage!IA525,"")</f>
        <v/>
      </c>
      <c r="I116" s="2" t="str">
        <f t="shared" si="36"/>
        <v/>
      </c>
      <c r="J116" s="2" t="str">
        <f>IF(Paramétrage!IB525&lt;&gt;0,Paramétrage!IB525,"")</f>
        <v/>
      </c>
      <c r="K116" s="2" t="str">
        <f>IF(Paramétrage!IC525&lt;&gt;0,Paramétrage!IC525,"")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IF(Paramétrage!IB525&lt;&gt;0,Paramétrage!ID525,"")</f>
        <v/>
      </c>
      <c r="P116" s="258" t="e">
        <f>IF(Paramétrage!#REF!&lt;&gt;0,I116,0)</f>
        <v>#REF!</v>
      </c>
      <c r="Q116" s="2"/>
    </row>
    <row r="117" spans="1:17" x14ac:dyDescent="0.35">
      <c r="A117" s="470" t="str">
        <f t="shared" si="30"/>
        <v/>
      </c>
      <c r="B117" s="470" t="str">
        <f t="shared" si="31"/>
        <v/>
      </c>
      <c r="C117" s="470" t="str">
        <f t="shared" si="32"/>
        <v/>
      </c>
      <c r="D117" s="470" t="str">
        <f t="shared" si="33"/>
        <v/>
      </c>
      <c r="E117" s="470" t="str">
        <f t="shared" si="34"/>
        <v/>
      </c>
      <c r="F117" s="470" t="str">
        <f t="shared" si="35"/>
        <v/>
      </c>
      <c r="G117" s="199" t="str">
        <f>IF(Paramétrage!IB526&lt;&gt;0,Paramétrage!HZ526,"")</f>
        <v/>
      </c>
      <c r="H117" s="2" t="str">
        <f>IF(Paramétrage!IB526&lt;&gt;0,Paramétrage!IA526,"")</f>
        <v/>
      </c>
      <c r="I117" s="2" t="str">
        <f t="shared" si="36"/>
        <v/>
      </c>
      <c r="J117" s="2" t="str">
        <f>IF(Paramétrage!IB526&lt;&gt;0,Paramétrage!IB526,"")</f>
        <v/>
      </c>
      <c r="K117" s="2" t="str">
        <f>IF(Paramétrage!IC526&lt;&gt;0,Paramétrage!IC526,"")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IF(Paramétrage!IB526&lt;&gt;0,Paramétrage!ID526,"")</f>
        <v/>
      </c>
      <c r="P117" s="258" t="e">
        <f>IF(Paramétrage!#REF!&lt;&gt;0,I117,0)</f>
        <v>#REF!</v>
      </c>
      <c r="Q117" s="2"/>
    </row>
    <row r="118" spans="1:17" x14ac:dyDescent="0.35">
      <c r="A118" s="470" t="str">
        <f t="shared" si="30"/>
        <v/>
      </c>
      <c r="B118" s="470" t="str">
        <f t="shared" si="31"/>
        <v/>
      </c>
      <c r="C118" s="470" t="str">
        <f t="shared" si="32"/>
        <v/>
      </c>
      <c r="D118" s="470" t="str">
        <f t="shared" si="33"/>
        <v/>
      </c>
      <c r="E118" s="470" t="str">
        <f t="shared" si="34"/>
        <v/>
      </c>
      <c r="F118" s="470" t="str">
        <f t="shared" si="35"/>
        <v/>
      </c>
      <c r="G118" s="199" t="str">
        <f>IF(Paramétrage!IB527&lt;&gt;0,Paramétrage!HZ527,"")</f>
        <v/>
      </c>
      <c r="H118" s="2" t="str">
        <f>IF(Paramétrage!IB527&lt;&gt;0,Paramétrage!IA527,"")</f>
        <v/>
      </c>
      <c r="I118" s="2" t="str">
        <f t="shared" si="36"/>
        <v/>
      </c>
      <c r="J118" s="2" t="str">
        <f>IF(Paramétrage!IB527&lt;&gt;0,Paramétrage!IB527,"")</f>
        <v/>
      </c>
      <c r="K118" s="2" t="str">
        <f>IF(Paramétrage!IC527&lt;&gt;0,Paramétrage!IC527,"")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IF(Paramétrage!IB527&lt;&gt;0,Paramétrage!ID527,"")</f>
        <v/>
      </c>
      <c r="P118" s="258" t="e">
        <f>IF(Paramétrage!#REF!&lt;&gt;0,I118,0)</f>
        <v>#REF!</v>
      </c>
      <c r="Q118" s="2"/>
    </row>
    <row r="119" spans="1:17" x14ac:dyDescent="0.35">
      <c r="A119" s="470" t="str">
        <f t="shared" si="30"/>
        <v/>
      </c>
      <c r="B119" s="470" t="str">
        <f t="shared" si="31"/>
        <v/>
      </c>
      <c r="C119" s="470" t="str">
        <f t="shared" si="32"/>
        <v/>
      </c>
      <c r="D119" s="470" t="str">
        <f t="shared" si="33"/>
        <v/>
      </c>
      <c r="E119" s="470" t="str">
        <f t="shared" si="34"/>
        <v/>
      </c>
      <c r="F119" s="470" t="str">
        <f t="shared" si="35"/>
        <v/>
      </c>
      <c r="G119" s="199" t="str">
        <f>IF(Paramétrage!IB528&lt;&gt;0,Paramétrage!HZ528,"")</f>
        <v/>
      </c>
      <c r="H119" s="2" t="str">
        <f>IF(Paramétrage!IB528&lt;&gt;0,Paramétrage!IA528,"")</f>
        <v/>
      </c>
      <c r="I119" s="2" t="str">
        <f t="shared" si="36"/>
        <v/>
      </c>
      <c r="J119" s="2" t="str">
        <f>IF(Paramétrage!IB528&lt;&gt;0,Paramétrage!IB528,"")</f>
        <v/>
      </c>
      <c r="K119" s="2" t="str">
        <f>IF(Paramétrage!IC528&lt;&gt;0,Paramétrage!IC528,"")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IF(Paramétrage!IB528&lt;&gt;0,Paramétrage!ID528,"")</f>
        <v/>
      </c>
      <c r="P119" s="258" t="e">
        <f>IF(Paramétrage!#REF!&lt;&gt;0,I119,0)</f>
        <v>#REF!</v>
      </c>
      <c r="Q119" s="2"/>
    </row>
    <row r="120" spans="1:17" x14ac:dyDescent="0.35">
      <c r="A120" s="471" t="s">
        <v>1027</v>
      </c>
      <c r="B120" s="472"/>
      <c r="C120" s="472"/>
      <c r="D120" s="472"/>
      <c r="E120" s="472"/>
      <c r="F120" s="472"/>
      <c r="G120" s="473" t="e">
        <f>IF(Paramétrage!#REF!&lt;&gt;0,Paramétrage!#REF!,"")</f>
        <v>#REF!</v>
      </c>
      <c r="H120" s="472"/>
      <c r="I120" s="472"/>
      <c r="J120" s="472"/>
      <c r="K120" s="472"/>
      <c r="L120" s="472"/>
      <c r="M120" s="472"/>
      <c r="N120" s="472"/>
      <c r="O120" s="472"/>
      <c r="P120" s="472" t="e">
        <f>IF(Paramétrage!#REF!,I120-#REF!,"")</f>
        <v>#REF!</v>
      </c>
      <c r="Q120" s="472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IF(Paramétrage!EZ501&lt;&gt;0,Paramétrage!EX501,"")</f>
        <v/>
      </c>
      <c r="H122" s="2" t="str">
        <f>IF(Paramétrage!EZ501&lt;&gt;0,Paramétrage!EY501,"")</f>
        <v/>
      </c>
      <c r="I122" s="2" t="str">
        <f>IF(J122&lt;&gt;"",DATEDIF($Q$2,G122,"d")*1440+H122*60,"")</f>
        <v/>
      </c>
      <c r="J122" s="2" t="str">
        <f>IF(Paramétrage!EZ501&lt;&gt;0,Paramétrage!EZ501,"")</f>
        <v/>
      </c>
      <c r="K122" s="2" t="str">
        <f>IF(Paramétrage!FA501&lt;&gt;0,Paramétrage!FA501,"")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IF(Paramétrage!EZ501&lt;&gt;0,Paramétrage!FB501,"")</f>
        <v/>
      </c>
      <c r="P122" s="258" t="e">
        <f>IF(Paramétrage!#REF!&lt;&gt;0,I122,0)</f>
        <v>#REF!</v>
      </c>
      <c r="Q122" s="2"/>
    </row>
    <row r="123" spans="1:17" x14ac:dyDescent="0.35">
      <c r="A123" s="470" t="str">
        <f t="shared" ref="A123:A149" si="40">IF(J123&lt;&gt;"",I123,"")</f>
        <v/>
      </c>
      <c r="B123" s="470" t="str">
        <f t="shared" ref="B123:B149" si="41">IF(J123&lt;&gt;"",1,"")</f>
        <v/>
      </c>
      <c r="C123" s="470" t="str">
        <f t="shared" ref="C123:C149" si="42">IF(J123&lt;&gt;"",L123,"")</f>
        <v/>
      </c>
      <c r="D123" s="470" t="str">
        <f t="shared" ref="D123:D149" si="43">IF(J123&lt;&gt;"",L123,"")</f>
        <v/>
      </c>
      <c r="E123" s="470" t="str">
        <f t="shared" ref="E123:E149" si="44">IF(J123&lt;&gt;"",M123,"")</f>
        <v/>
      </c>
      <c r="F123" s="470" t="str">
        <f t="shared" ref="F123:F149" si="45">IF(J123&lt;&gt;"",N123,"")</f>
        <v/>
      </c>
      <c r="G123" s="199" t="str">
        <f>IF(Paramétrage!EZ502&lt;&gt;0,Paramétrage!EX502,"")</f>
        <v/>
      </c>
      <c r="H123" s="2" t="str">
        <f>IF(Paramétrage!EZ502&lt;&gt;0,Paramétrage!EY502,"")</f>
        <v/>
      </c>
      <c r="I123" s="2" t="str">
        <f t="shared" ref="I123:I149" si="46">IF(J123&lt;&gt;"",DATEDIF($Q$2,G123,"d")*1440+H123*60,"")</f>
        <v/>
      </c>
      <c r="J123" s="2" t="str">
        <f>IF(Paramétrage!EZ502&lt;&gt;0,Paramétrage!EZ502,"")</f>
        <v/>
      </c>
      <c r="K123" s="2" t="str">
        <f>IF(Paramétrage!FA502&lt;&gt;0,Paramétrage!FA502,"")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IF(Paramétrage!EZ502&lt;&gt;0,Paramétrage!FB502,"")</f>
        <v/>
      </c>
      <c r="P123" s="258" t="e">
        <f>IF(Paramétrage!#REF!&lt;&gt;0,I123,0)</f>
        <v>#REF!</v>
      </c>
      <c r="Q123" s="2"/>
    </row>
    <row r="124" spans="1:17" x14ac:dyDescent="0.35">
      <c r="A124" s="470" t="str">
        <f t="shared" si="40"/>
        <v/>
      </c>
      <c r="B124" s="470" t="str">
        <f t="shared" si="41"/>
        <v/>
      </c>
      <c r="C124" s="470" t="str">
        <f t="shared" si="42"/>
        <v/>
      </c>
      <c r="D124" s="470" t="str">
        <f t="shared" si="43"/>
        <v/>
      </c>
      <c r="E124" s="470" t="str">
        <f t="shared" si="44"/>
        <v/>
      </c>
      <c r="F124" s="470" t="str">
        <f t="shared" si="45"/>
        <v/>
      </c>
      <c r="G124" s="199" t="str">
        <f>IF(Paramétrage!EZ503&lt;&gt;0,Paramétrage!EX503,"")</f>
        <v/>
      </c>
      <c r="H124" s="2" t="str">
        <f>IF(Paramétrage!EZ503&lt;&gt;0,Paramétrage!EY503,"")</f>
        <v/>
      </c>
      <c r="I124" s="2" t="str">
        <f t="shared" si="46"/>
        <v/>
      </c>
      <c r="J124" s="2" t="str">
        <f>IF(Paramétrage!EZ503&lt;&gt;0,Paramétrage!EZ503,"")</f>
        <v/>
      </c>
      <c r="K124" s="2" t="str">
        <f>IF(Paramétrage!FA503&lt;&gt;0,Paramétrage!FA503,"")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IF(Paramétrage!EZ503&lt;&gt;0,Paramétrage!FB503,"")</f>
        <v/>
      </c>
      <c r="P124" s="258" t="e">
        <f>IF(Paramétrage!#REF!&lt;&gt;0,I124,0)</f>
        <v>#REF!</v>
      </c>
      <c r="Q124" s="2"/>
    </row>
    <row r="125" spans="1:17" x14ac:dyDescent="0.35">
      <c r="A125" s="470" t="str">
        <f t="shared" si="40"/>
        <v/>
      </c>
      <c r="B125" s="470" t="str">
        <f t="shared" si="41"/>
        <v/>
      </c>
      <c r="C125" s="470" t="str">
        <f t="shared" si="42"/>
        <v/>
      </c>
      <c r="D125" s="470" t="str">
        <f t="shared" si="43"/>
        <v/>
      </c>
      <c r="E125" s="470" t="str">
        <f t="shared" si="44"/>
        <v/>
      </c>
      <c r="F125" s="470" t="str">
        <f t="shared" si="45"/>
        <v/>
      </c>
      <c r="G125" s="199" t="str">
        <f>IF(Paramétrage!EZ504&lt;&gt;0,Paramétrage!EX504,"")</f>
        <v/>
      </c>
      <c r="H125" s="2" t="str">
        <f>IF(Paramétrage!EZ504&lt;&gt;0,Paramétrage!EY504,"")</f>
        <v/>
      </c>
      <c r="I125" s="2" t="str">
        <f t="shared" si="46"/>
        <v/>
      </c>
      <c r="J125" s="2" t="str">
        <f>IF(Paramétrage!EZ504&lt;&gt;0,Paramétrage!EZ504,"")</f>
        <v/>
      </c>
      <c r="K125" s="2" t="str">
        <f>IF(Paramétrage!FA504&lt;&gt;0,Paramétrage!FA504,"")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IF(Paramétrage!EZ504&lt;&gt;0,Paramétrage!FB504,"")</f>
        <v/>
      </c>
      <c r="P125" s="258" t="e">
        <f>IF(Paramétrage!#REF!&lt;&gt;0,I125,0)</f>
        <v>#REF!</v>
      </c>
      <c r="Q125" s="2"/>
    </row>
    <row r="126" spans="1:17" x14ac:dyDescent="0.35">
      <c r="A126" s="470" t="str">
        <f t="shared" si="40"/>
        <v/>
      </c>
      <c r="B126" s="470" t="str">
        <f t="shared" si="41"/>
        <v/>
      </c>
      <c r="C126" s="470" t="str">
        <f t="shared" si="42"/>
        <v/>
      </c>
      <c r="D126" s="470" t="str">
        <f t="shared" si="43"/>
        <v/>
      </c>
      <c r="E126" s="470" t="str">
        <f t="shared" si="44"/>
        <v/>
      </c>
      <c r="F126" s="470" t="str">
        <f t="shared" si="45"/>
        <v/>
      </c>
      <c r="G126" s="199" t="str">
        <f>IF(Paramétrage!EZ505&lt;&gt;0,Paramétrage!EX505,"")</f>
        <v/>
      </c>
      <c r="H126" s="2" t="str">
        <f>IF(Paramétrage!EZ505&lt;&gt;0,Paramétrage!EY505,"")</f>
        <v/>
      </c>
      <c r="I126" s="2" t="str">
        <f t="shared" si="46"/>
        <v/>
      </c>
      <c r="J126" s="2" t="str">
        <f>IF(Paramétrage!EZ505&lt;&gt;0,Paramétrage!EZ505,"")</f>
        <v/>
      </c>
      <c r="K126" s="2" t="str">
        <f>IF(Paramétrage!FA505&lt;&gt;0,Paramétrage!FA505,"")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IF(Paramétrage!EZ505&lt;&gt;0,Paramétrage!FB505,"")</f>
        <v/>
      </c>
      <c r="P126" s="258" t="e">
        <f>IF(Paramétrage!#REF!&lt;&gt;0,I126,0)</f>
        <v>#REF!</v>
      </c>
      <c r="Q126" s="2"/>
    </row>
    <row r="127" spans="1:17" x14ac:dyDescent="0.35">
      <c r="A127" s="470" t="str">
        <f t="shared" si="40"/>
        <v/>
      </c>
      <c r="B127" s="470" t="str">
        <f t="shared" si="41"/>
        <v/>
      </c>
      <c r="C127" s="470" t="str">
        <f t="shared" si="42"/>
        <v/>
      </c>
      <c r="D127" s="470" t="str">
        <f t="shared" si="43"/>
        <v/>
      </c>
      <c r="E127" s="470" t="str">
        <f t="shared" si="44"/>
        <v/>
      </c>
      <c r="F127" s="470" t="str">
        <f t="shared" si="45"/>
        <v/>
      </c>
      <c r="G127" s="199" t="str">
        <f>IF(Paramétrage!EZ506&lt;&gt;0,Paramétrage!EX506,"")</f>
        <v/>
      </c>
      <c r="H127" s="2" t="str">
        <f>IF(Paramétrage!EZ506&lt;&gt;0,Paramétrage!EY506,"")</f>
        <v/>
      </c>
      <c r="I127" s="2" t="str">
        <f t="shared" si="46"/>
        <v/>
      </c>
      <c r="J127" s="2" t="str">
        <f>IF(Paramétrage!EZ506&lt;&gt;0,Paramétrage!EZ506,"")</f>
        <v/>
      </c>
      <c r="K127" s="2" t="str">
        <f>IF(Paramétrage!FA506&lt;&gt;0,Paramétrage!FA506,"")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IF(Paramétrage!EZ506&lt;&gt;0,Paramétrage!FB506,"")</f>
        <v/>
      </c>
      <c r="P127" s="258" t="e">
        <f>IF(Paramétrage!#REF!&lt;&gt;0,I127,0)</f>
        <v>#REF!</v>
      </c>
      <c r="Q127" s="2"/>
    </row>
    <row r="128" spans="1:17" x14ac:dyDescent="0.35">
      <c r="A128" s="470" t="str">
        <f t="shared" si="40"/>
        <v/>
      </c>
      <c r="B128" s="470" t="str">
        <f t="shared" si="41"/>
        <v/>
      </c>
      <c r="C128" s="470" t="str">
        <f t="shared" si="42"/>
        <v/>
      </c>
      <c r="D128" s="470" t="str">
        <f t="shared" si="43"/>
        <v/>
      </c>
      <c r="E128" s="470" t="str">
        <f t="shared" si="44"/>
        <v/>
      </c>
      <c r="F128" s="470" t="str">
        <f t="shared" si="45"/>
        <v/>
      </c>
      <c r="G128" s="199" t="str">
        <f>IF(Paramétrage!EZ507&lt;&gt;0,Paramétrage!EX507,"")</f>
        <v/>
      </c>
      <c r="H128" s="2" t="str">
        <f>IF(Paramétrage!EZ507&lt;&gt;0,Paramétrage!EY507,"")</f>
        <v/>
      </c>
      <c r="I128" s="2" t="str">
        <f t="shared" si="46"/>
        <v/>
      </c>
      <c r="J128" s="2" t="str">
        <f>IF(Paramétrage!EZ507&lt;&gt;0,Paramétrage!EZ507,"")</f>
        <v/>
      </c>
      <c r="K128" s="2" t="str">
        <f>IF(Paramétrage!FA507&lt;&gt;0,Paramétrage!FA507,"")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IF(Paramétrage!EZ507&lt;&gt;0,Paramétrage!FB507,"")</f>
        <v/>
      </c>
      <c r="P128" s="258" t="e">
        <f>IF(Paramétrage!#REF!&lt;&gt;0,I128,0)</f>
        <v>#REF!</v>
      </c>
      <c r="Q128" s="2"/>
    </row>
    <row r="129" spans="1:17" x14ac:dyDescent="0.35">
      <c r="A129" s="470" t="str">
        <f t="shared" si="40"/>
        <v/>
      </c>
      <c r="B129" s="470" t="str">
        <f t="shared" si="41"/>
        <v/>
      </c>
      <c r="C129" s="470" t="str">
        <f t="shared" si="42"/>
        <v/>
      </c>
      <c r="D129" s="470" t="str">
        <f t="shared" si="43"/>
        <v/>
      </c>
      <c r="E129" s="470" t="str">
        <f t="shared" si="44"/>
        <v/>
      </c>
      <c r="F129" s="470" t="str">
        <f t="shared" si="45"/>
        <v/>
      </c>
      <c r="G129" s="199" t="str">
        <f>IF(Paramétrage!EZ508&lt;&gt;0,Paramétrage!EX508,"")</f>
        <v/>
      </c>
      <c r="H129" s="2" t="str">
        <f>IF(Paramétrage!EZ508&lt;&gt;0,Paramétrage!EY508,"")</f>
        <v/>
      </c>
      <c r="I129" s="2" t="str">
        <f t="shared" si="46"/>
        <v/>
      </c>
      <c r="J129" s="2" t="str">
        <f>IF(Paramétrage!EZ508&lt;&gt;0,Paramétrage!EZ508,"")</f>
        <v/>
      </c>
      <c r="K129" s="2" t="str">
        <f>IF(Paramétrage!FA508&lt;&gt;0,Paramétrage!FA508,"")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IF(Paramétrage!EZ508&lt;&gt;0,Paramétrage!FB508,"")</f>
        <v/>
      </c>
      <c r="P129" s="258" t="e">
        <f>IF(Paramétrage!#REF!&lt;&gt;0,I129,0)</f>
        <v>#REF!</v>
      </c>
      <c r="Q129" s="2"/>
    </row>
    <row r="130" spans="1:17" x14ac:dyDescent="0.35">
      <c r="A130" s="470" t="str">
        <f t="shared" si="40"/>
        <v/>
      </c>
      <c r="B130" s="470" t="str">
        <f t="shared" si="41"/>
        <v/>
      </c>
      <c r="C130" s="470" t="str">
        <f t="shared" si="42"/>
        <v/>
      </c>
      <c r="D130" s="470" t="str">
        <f t="shared" si="43"/>
        <v/>
      </c>
      <c r="E130" s="470" t="str">
        <f t="shared" si="44"/>
        <v/>
      </c>
      <c r="F130" s="470" t="str">
        <f t="shared" si="45"/>
        <v/>
      </c>
      <c r="G130" s="199" t="str">
        <f>IF(Paramétrage!EZ509&lt;&gt;0,Paramétrage!EX509,"")</f>
        <v/>
      </c>
      <c r="H130" s="2" t="str">
        <f>IF(Paramétrage!EZ509&lt;&gt;0,Paramétrage!EY509,"")</f>
        <v/>
      </c>
      <c r="I130" s="2" t="str">
        <f t="shared" si="46"/>
        <v/>
      </c>
      <c r="J130" s="2" t="str">
        <f>IF(Paramétrage!EZ509&lt;&gt;0,Paramétrage!EZ509,"")</f>
        <v/>
      </c>
      <c r="K130" s="2" t="str">
        <f>IF(Paramétrage!FA509&lt;&gt;0,Paramétrage!FA509,"")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IF(Paramétrage!EZ509&lt;&gt;0,Paramétrage!FB509,"")</f>
        <v/>
      </c>
      <c r="P130" s="258" t="e">
        <f>IF(Paramétrage!#REF!&lt;&gt;0,I130,0)</f>
        <v>#REF!</v>
      </c>
      <c r="Q130" s="2"/>
    </row>
    <row r="131" spans="1:17" x14ac:dyDescent="0.35">
      <c r="A131" s="470" t="str">
        <f t="shared" si="40"/>
        <v/>
      </c>
      <c r="B131" s="470" t="str">
        <f t="shared" si="41"/>
        <v/>
      </c>
      <c r="C131" s="470" t="str">
        <f t="shared" si="42"/>
        <v/>
      </c>
      <c r="D131" s="470" t="str">
        <f t="shared" si="43"/>
        <v/>
      </c>
      <c r="E131" s="470" t="str">
        <f t="shared" si="44"/>
        <v/>
      </c>
      <c r="F131" s="470" t="str">
        <f t="shared" si="45"/>
        <v/>
      </c>
      <c r="G131" s="199" t="str">
        <f>IF(Paramétrage!EZ510&lt;&gt;0,Paramétrage!EX510,"")</f>
        <v/>
      </c>
      <c r="H131" s="2" t="str">
        <f>IF(Paramétrage!EZ510&lt;&gt;0,Paramétrage!EY510,"")</f>
        <v/>
      </c>
      <c r="I131" s="2" t="str">
        <f t="shared" si="46"/>
        <v/>
      </c>
      <c r="J131" s="2" t="str">
        <f>IF(Paramétrage!EZ510&lt;&gt;0,Paramétrage!EZ510,"")</f>
        <v/>
      </c>
      <c r="K131" s="2" t="str">
        <f>IF(Paramétrage!FA510&lt;&gt;0,Paramétrage!FA510,"")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IF(Paramétrage!EZ510&lt;&gt;0,Paramétrage!FB510,"")</f>
        <v/>
      </c>
      <c r="P131" s="258" t="e">
        <f>IF(Paramétrage!#REF!&lt;&gt;0,I131,0)</f>
        <v>#REF!</v>
      </c>
      <c r="Q131" s="2"/>
    </row>
    <row r="132" spans="1:17" x14ac:dyDescent="0.35">
      <c r="A132" s="470" t="str">
        <f t="shared" si="40"/>
        <v/>
      </c>
      <c r="B132" s="470" t="str">
        <f t="shared" si="41"/>
        <v/>
      </c>
      <c r="C132" s="470" t="str">
        <f t="shared" si="42"/>
        <v/>
      </c>
      <c r="D132" s="470" t="str">
        <f t="shared" si="43"/>
        <v/>
      </c>
      <c r="E132" s="470" t="str">
        <f t="shared" si="44"/>
        <v/>
      </c>
      <c r="F132" s="470" t="str">
        <f t="shared" si="45"/>
        <v/>
      </c>
      <c r="G132" s="199" t="str">
        <f>IF(Paramétrage!EZ511&lt;&gt;0,Paramétrage!EX511,"")</f>
        <v/>
      </c>
      <c r="H132" s="2" t="str">
        <f>IF(Paramétrage!EZ511&lt;&gt;0,Paramétrage!EY511,"")</f>
        <v/>
      </c>
      <c r="I132" s="2" t="str">
        <f t="shared" si="46"/>
        <v/>
      </c>
      <c r="J132" s="2" t="str">
        <f>IF(Paramétrage!EZ511&lt;&gt;0,Paramétrage!EZ511,"")</f>
        <v/>
      </c>
      <c r="K132" s="2" t="str">
        <f>IF(Paramétrage!FA511&lt;&gt;0,Paramétrage!FA511,"")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IF(Paramétrage!EZ511&lt;&gt;0,Paramétrage!FB511,"")</f>
        <v/>
      </c>
      <c r="P132" s="258" t="e">
        <f>IF(Paramétrage!#REF!&lt;&gt;0,I132,0)</f>
        <v>#REF!</v>
      </c>
      <c r="Q132" s="2"/>
    </row>
    <row r="133" spans="1:17" x14ac:dyDescent="0.35">
      <c r="A133" s="470" t="str">
        <f t="shared" si="40"/>
        <v/>
      </c>
      <c r="B133" s="470" t="str">
        <f t="shared" si="41"/>
        <v/>
      </c>
      <c r="C133" s="470" t="str">
        <f t="shared" si="42"/>
        <v/>
      </c>
      <c r="D133" s="470" t="str">
        <f t="shared" si="43"/>
        <v/>
      </c>
      <c r="E133" s="470" t="str">
        <f t="shared" si="44"/>
        <v/>
      </c>
      <c r="F133" s="470" t="str">
        <f t="shared" si="45"/>
        <v/>
      </c>
      <c r="G133" s="199" t="str">
        <f>IF(Paramétrage!EZ512&lt;&gt;0,Paramétrage!EX512,"")</f>
        <v/>
      </c>
      <c r="H133" s="2" t="str">
        <f>IF(Paramétrage!EZ512&lt;&gt;0,Paramétrage!EY512,"")</f>
        <v/>
      </c>
      <c r="I133" s="2" t="str">
        <f t="shared" si="46"/>
        <v/>
      </c>
      <c r="J133" s="2" t="str">
        <f>IF(Paramétrage!EZ512&lt;&gt;0,Paramétrage!EZ512,"")</f>
        <v/>
      </c>
      <c r="K133" s="2" t="str">
        <f>IF(Paramétrage!FA512&lt;&gt;0,Paramétrage!FA512,"")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IF(Paramétrage!EZ512&lt;&gt;0,Paramétrage!FB512,"")</f>
        <v/>
      </c>
      <c r="P133" s="258" t="e">
        <f>IF(Paramétrage!#REF!&lt;&gt;0,I133,0)</f>
        <v>#REF!</v>
      </c>
      <c r="Q133" s="2"/>
    </row>
    <row r="134" spans="1:17" x14ac:dyDescent="0.35">
      <c r="A134" s="470" t="str">
        <f t="shared" si="40"/>
        <v/>
      </c>
      <c r="B134" s="470" t="str">
        <f t="shared" si="41"/>
        <v/>
      </c>
      <c r="C134" s="470" t="str">
        <f t="shared" si="42"/>
        <v/>
      </c>
      <c r="D134" s="470" t="str">
        <f t="shared" si="43"/>
        <v/>
      </c>
      <c r="E134" s="470" t="str">
        <f t="shared" si="44"/>
        <v/>
      </c>
      <c r="F134" s="470" t="str">
        <f t="shared" si="45"/>
        <v/>
      </c>
      <c r="G134" s="199" t="str">
        <f>IF(Paramétrage!EZ513&lt;&gt;0,Paramétrage!EX513,"")</f>
        <v/>
      </c>
      <c r="H134" s="2" t="str">
        <f>IF(Paramétrage!EZ513&lt;&gt;0,Paramétrage!EY513,"")</f>
        <v/>
      </c>
      <c r="I134" s="2" t="str">
        <f t="shared" si="46"/>
        <v/>
      </c>
      <c r="J134" s="2" t="str">
        <f>IF(Paramétrage!EZ513&lt;&gt;0,Paramétrage!EZ513,"")</f>
        <v/>
      </c>
      <c r="K134" s="2" t="str">
        <f>IF(Paramétrage!FA513&lt;&gt;0,Paramétrage!FA513,"")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IF(Paramétrage!EZ513&lt;&gt;0,Paramétrage!FB513,"")</f>
        <v/>
      </c>
      <c r="P134" s="258" t="e">
        <f>IF(Paramétrage!#REF!&lt;&gt;0,I134,0)</f>
        <v>#REF!</v>
      </c>
      <c r="Q134" s="2"/>
    </row>
    <row r="135" spans="1:17" x14ac:dyDescent="0.35">
      <c r="A135" s="470" t="str">
        <f t="shared" si="40"/>
        <v/>
      </c>
      <c r="B135" s="470" t="str">
        <f t="shared" si="41"/>
        <v/>
      </c>
      <c r="C135" s="470" t="str">
        <f t="shared" si="42"/>
        <v/>
      </c>
      <c r="D135" s="470" t="str">
        <f t="shared" si="43"/>
        <v/>
      </c>
      <c r="E135" s="470" t="str">
        <f t="shared" si="44"/>
        <v/>
      </c>
      <c r="F135" s="470" t="str">
        <f t="shared" si="45"/>
        <v/>
      </c>
      <c r="G135" s="199" t="str">
        <f>IF(Paramétrage!EZ514&lt;&gt;0,Paramétrage!EX514,"")</f>
        <v/>
      </c>
      <c r="H135" s="2" t="str">
        <f>IF(Paramétrage!EZ514&lt;&gt;0,Paramétrage!EY514,"")</f>
        <v/>
      </c>
      <c r="I135" s="2" t="str">
        <f t="shared" si="46"/>
        <v/>
      </c>
      <c r="J135" s="2" t="str">
        <f>IF(Paramétrage!EZ514&lt;&gt;0,Paramétrage!EZ514,"")</f>
        <v/>
      </c>
      <c r="K135" s="2" t="str">
        <f>IF(Paramétrage!FA514&lt;&gt;0,Paramétrage!FA514,"")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IF(Paramétrage!EZ514&lt;&gt;0,Paramétrage!FB514,"")</f>
        <v/>
      </c>
      <c r="P135" s="258" t="e">
        <f>IF(Paramétrage!#REF!&lt;&gt;0,I135,0)</f>
        <v>#REF!</v>
      </c>
      <c r="Q135" s="2"/>
    </row>
    <row r="136" spans="1:17" x14ac:dyDescent="0.35">
      <c r="A136" s="470" t="str">
        <f t="shared" si="40"/>
        <v/>
      </c>
      <c r="B136" s="470" t="str">
        <f t="shared" si="41"/>
        <v/>
      </c>
      <c r="C136" s="470" t="str">
        <f t="shared" si="42"/>
        <v/>
      </c>
      <c r="D136" s="470" t="str">
        <f t="shared" si="43"/>
        <v/>
      </c>
      <c r="E136" s="470" t="str">
        <f t="shared" si="44"/>
        <v/>
      </c>
      <c r="F136" s="470" t="str">
        <f t="shared" si="45"/>
        <v/>
      </c>
      <c r="G136" s="199" t="str">
        <f>IF(Paramétrage!EZ515&lt;&gt;0,Paramétrage!EX515,"")</f>
        <v/>
      </c>
      <c r="H136" s="2" t="str">
        <f>IF(Paramétrage!EZ515&lt;&gt;0,Paramétrage!EY515,"")</f>
        <v/>
      </c>
      <c r="I136" s="2" t="str">
        <f t="shared" si="46"/>
        <v/>
      </c>
      <c r="J136" s="2" t="str">
        <f>IF(Paramétrage!EZ515&lt;&gt;0,Paramétrage!EZ515,"")</f>
        <v/>
      </c>
      <c r="K136" s="2" t="str">
        <f>IF(Paramétrage!FA515&lt;&gt;0,Paramétrage!FA515,"")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IF(Paramétrage!EZ515&lt;&gt;0,Paramétrage!FB515,"")</f>
        <v/>
      </c>
      <c r="P136" s="258" t="e">
        <f>IF(Paramétrage!#REF!&lt;&gt;0,I136,0)</f>
        <v>#REF!</v>
      </c>
      <c r="Q136" s="2"/>
    </row>
    <row r="137" spans="1:17" x14ac:dyDescent="0.35">
      <c r="A137" s="470" t="str">
        <f t="shared" si="40"/>
        <v/>
      </c>
      <c r="B137" s="470" t="str">
        <f t="shared" si="41"/>
        <v/>
      </c>
      <c r="C137" s="470" t="str">
        <f t="shared" si="42"/>
        <v/>
      </c>
      <c r="D137" s="470" t="str">
        <f t="shared" si="43"/>
        <v/>
      </c>
      <c r="E137" s="470" t="str">
        <f t="shared" si="44"/>
        <v/>
      </c>
      <c r="F137" s="470" t="str">
        <f t="shared" si="45"/>
        <v/>
      </c>
      <c r="G137" s="199" t="str">
        <f>IF(Paramétrage!EZ516&lt;&gt;0,Paramétrage!EX516,"")</f>
        <v/>
      </c>
      <c r="H137" s="2" t="str">
        <f>IF(Paramétrage!EZ516&lt;&gt;0,Paramétrage!EY516,"")</f>
        <v/>
      </c>
      <c r="I137" s="2" t="str">
        <f t="shared" si="46"/>
        <v/>
      </c>
      <c r="J137" s="2" t="str">
        <f>IF(Paramétrage!EZ516&lt;&gt;0,Paramétrage!EZ516,"")</f>
        <v/>
      </c>
      <c r="K137" s="2" t="str">
        <f>IF(Paramétrage!FA516&lt;&gt;0,Paramétrage!FA516,"")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IF(Paramétrage!EZ516&lt;&gt;0,Paramétrage!FB516,"")</f>
        <v/>
      </c>
      <c r="P137" s="258" t="e">
        <f>IF(Paramétrage!#REF!&lt;&gt;0,I137,0)</f>
        <v>#REF!</v>
      </c>
      <c r="Q137" s="2"/>
    </row>
    <row r="138" spans="1:17" x14ac:dyDescent="0.35">
      <c r="A138" s="470" t="str">
        <f t="shared" si="40"/>
        <v/>
      </c>
      <c r="B138" s="470" t="str">
        <f t="shared" si="41"/>
        <v/>
      </c>
      <c r="C138" s="470" t="str">
        <f t="shared" si="42"/>
        <v/>
      </c>
      <c r="D138" s="470" t="str">
        <f t="shared" si="43"/>
        <v/>
      </c>
      <c r="E138" s="470" t="str">
        <f t="shared" si="44"/>
        <v/>
      </c>
      <c r="F138" s="470" t="str">
        <f t="shared" si="45"/>
        <v/>
      </c>
      <c r="G138" s="199" t="str">
        <f>IF(Paramétrage!EZ517&lt;&gt;0,Paramétrage!EX517,"")</f>
        <v/>
      </c>
      <c r="H138" s="2" t="str">
        <f>IF(Paramétrage!EZ517&lt;&gt;0,Paramétrage!EY517,"")</f>
        <v/>
      </c>
      <c r="I138" s="2" t="str">
        <f t="shared" si="46"/>
        <v/>
      </c>
      <c r="J138" s="2" t="str">
        <f>IF(Paramétrage!EZ517&lt;&gt;0,Paramétrage!EZ517,"")</f>
        <v/>
      </c>
      <c r="K138" s="2" t="str">
        <f>IF(Paramétrage!FA517&lt;&gt;0,Paramétrage!FA517,"")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IF(Paramétrage!EZ517&lt;&gt;0,Paramétrage!FB517,"")</f>
        <v/>
      </c>
      <c r="P138" s="258" t="e">
        <f>IF(Paramétrage!#REF!&lt;&gt;0,I138,0)</f>
        <v>#REF!</v>
      </c>
      <c r="Q138" s="2"/>
    </row>
    <row r="139" spans="1:17" x14ac:dyDescent="0.35">
      <c r="A139" s="470" t="str">
        <f t="shared" si="40"/>
        <v/>
      </c>
      <c r="B139" s="470" t="str">
        <f t="shared" si="41"/>
        <v/>
      </c>
      <c r="C139" s="470" t="str">
        <f t="shared" si="42"/>
        <v/>
      </c>
      <c r="D139" s="470" t="str">
        <f t="shared" si="43"/>
        <v/>
      </c>
      <c r="E139" s="470" t="str">
        <f t="shared" si="44"/>
        <v/>
      </c>
      <c r="F139" s="470" t="str">
        <f t="shared" si="45"/>
        <v/>
      </c>
      <c r="G139" s="199" t="str">
        <f>IF(Paramétrage!EZ518&lt;&gt;0,Paramétrage!EX518,"")</f>
        <v/>
      </c>
      <c r="H139" s="2" t="str">
        <f>IF(Paramétrage!EZ518&lt;&gt;0,Paramétrage!EY518,"")</f>
        <v/>
      </c>
      <c r="I139" s="2" t="str">
        <f t="shared" si="46"/>
        <v/>
      </c>
      <c r="J139" s="2" t="str">
        <f>IF(Paramétrage!EZ518&lt;&gt;0,Paramétrage!EZ518,"")</f>
        <v/>
      </c>
      <c r="K139" s="2" t="str">
        <f>IF(Paramétrage!FA518&lt;&gt;0,Paramétrage!FA518,"")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IF(Paramétrage!EZ518&lt;&gt;0,Paramétrage!FB518,"")</f>
        <v/>
      </c>
      <c r="P139" s="258" t="e">
        <f>IF(Paramétrage!#REF!&lt;&gt;0,I139,0)</f>
        <v>#REF!</v>
      </c>
      <c r="Q139" s="2"/>
    </row>
    <row r="140" spans="1:17" x14ac:dyDescent="0.35">
      <c r="A140" s="470" t="str">
        <f t="shared" si="40"/>
        <v/>
      </c>
      <c r="B140" s="470" t="str">
        <f t="shared" si="41"/>
        <v/>
      </c>
      <c r="C140" s="470" t="str">
        <f t="shared" si="42"/>
        <v/>
      </c>
      <c r="D140" s="470" t="str">
        <f t="shared" si="43"/>
        <v/>
      </c>
      <c r="E140" s="470" t="str">
        <f t="shared" si="44"/>
        <v/>
      </c>
      <c r="F140" s="470" t="str">
        <f t="shared" si="45"/>
        <v/>
      </c>
      <c r="G140" s="199" t="str">
        <f>IF(Paramétrage!EZ519&lt;&gt;0,Paramétrage!EX519,"")</f>
        <v/>
      </c>
      <c r="H140" s="2" t="str">
        <f>IF(Paramétrage!EZ519&lt;&gt;0,Paramétrage!EY519,"")</f>
        <v/>
      </c>
      <c r="I140" s="2" t="str">
        <f t="shared" si="46"/>
        <v/>
      </c>
      <c r="J140" s="2" t="str">
        <f>IF(Paramétrage!EZ519&lt;&gt;0,Paramétrage!EZ519,"")</f>
        <v/>
      </c>
      <c r="K140" s="2" t="str">
        <f>IF(Paramétrage!FA519&lt;&gt;0,Paramétrage!FA519,"")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IF(Paramétrage!EZ519&lt;&gt;0,Paramétrage!FB519,"")</f>
        <v/>
      </c>
      <c r="P140" s="258" t="e">
        <f>IF(Paramétrage!#REF!&lt;&gt;0,I140,0)</f>
        <v>#REF!</v>
      </c>
      <c r="Q140" s="2"/>
    </row>
    <row r="141" spans="1:17" x14ac:dyDescent="0.35">
      <c r="A141" s="470" t="str">
        <f t="shared" si="40"/>
        <v/>
      </c>
      <c r="B141" s="470" t="str">
        <f t="shared" si="41"/>
        <v/>
      </c>
      <c r="C141" s="470" t="str">
        <f t="shared" si="42"/>
        <v/>
      </c>
      <c r="D141" s="470" t="str">
        <f t="shared" si="43"/>
        <v/>
      </c>
      <c r="E141" s="470" t="str">
        <f t="shared" si="44"/>
        <v/>
      </c>
      <c r="F141" s="470" t="str">
        <f t="shared" si="45"/>
        <v/>
      </c>
      <c r="G141" s="199" t="str">
        <f>IF(Paramétrage!EZ520&lt;&gt;0,Paramétrage!EX520,"")</f>
        <v/>
      </c>
      <c r="H141" s="2" t="str">
        <f>IF(Paramétrage!EZ520&lt;&gt;0,Paramétrage!EY520,"")</f>
        <v/>
      </c>
      <c r="I141" s="2" t="str">
        <f t="shared" si="46"/>
        <v/>
      </c>
      <c r="J141" s="2" t="str">
        <f>IF(Paramétrage!EZ520&lt;&gt;0,Paramétrage!EZ520,"")</f>
        <v/>
      </c>
      <c r="K141" s="2" t="str">
        <f>IF(Paramétrage!FA520&lt;&gt;0,Paramétrage!FA520,"")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IF(Paramétrage!EZ520&lt;&gt;0,Paramétrage!FB520,"")</f>
        <v/>
      </c>
      <c r="P141" s="258" t="e">
        <f>IF(Paramétrage!#REF!&lt;&gt;0,I141,0)</f>
        <v>#REF!</v>
      </c>
      <c r="Q141" s="2"/>
    </row>
    <row r="142" spans="1:17" x14ac:dyDescent="0.35">
      <c r="A142" s="470" t="str">
        <f t="shared" si="40"/>
        <v/>
      </c>
      <c r="B142" s="470" t="str">
        <f t="shared" si="41"/>
        <v/>
      </c>
      <c r="C142" s="470" t="str">
        <f t="shared" si="42"/>
        <v/>
      </c>
      <c r="D142" s="470" t="str">
        <f t="shared" si="43"/>
        <v/>
      </c>
      <c r="E142" s="470" t="str">
        <f t="shared" si="44"/>
        <v/>
      </c>
      <c r="F142" s="470" t="str">
        <f t="shared" si="45"/>
        <v/>
      </c>
      <c r="G142" s="199" t="str">
        <f>IF(Paramétrage!EZ521&lt;&gt;0,Paramétrage!EX521,"")</f>
        <v/>
      </c>
      <c r="H142" s="2" t="str">
        <f>IF(Paramétrage!EZ521&lt;&gt;0,Paramétrage!EY521,"")</f>
        <v/>
      </c>
      <c r="I142" s="2" t="str">
        <f t="shared" si="46"/>
        <v/>
      </c>
      <c r="J142" s="2" t="str">
        <f>IF(Paramétrage!EZ521&lt;&gt;0,Paramétrage!EZ521,"")</f>
        <v/>
      </c>
      <c r="K142" s="2" t="str">
        <f>IF(Paramétrage!FA521&lt;&gt;0,Paramétrage!FA521,"")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IF(Paramétrage!EZ521&lt;&gt;0,Paramétrage!FB521,"")</f>
        <v/>
      </c>
      <c r="P142" s="258" t="e">
        <f>IF(Paramétrage!#REF!&lt;&gt;0,I142,0)</f>
        <v>#REF!</v>
      </c>
      <c r="Q142" s="2"/>
    </row>
    <row r="143" spans="1:17" x14ac:dyDescent="0.35">
      <c r="A143" s="470" t="str">
        <f t="shared" si="40"/>
        <v/>
      </c>
      <c r="B143" s="470" t="str">
        <f t="shared" si="41"/>
        <v/>
      </c>
      <c r="C143" s="470" t="str">
        <f t="shared" si="42"/>
        <v/>
      </c>
      <c r="D143" s="470" t="str">
        <f t="shared" si="43"/>
        <v/>
      </c>
      <c r="E143" s="470" t="str">
        <f t="shared" si="44"/>
        <v/>
      </c>
      <c r="F143" s="470" t="str">
        <f t="shared" si="45"/>
        <v/>
      </c>
      <c r="G143" s="199" t="str">
        <f>IF(Paramétrage!EZ522&lt;&gt;0,Paramétrage!EX522,"")</f>
        <v/>
      </c>
      <c r="H143" s="2" t="str">
        <f>IF(Paramétrage!EZ522&lt;&gt;0,Paramétrage!EY522,"")</f>
        <v/>
      </c>
      <c r="I143" s="2" t="str">
        <f t="shared" si="46"/>
        <v/>
      </c>
      <c r="J143" s="2" t="str">
        <f>IF(Paramétrage!EZ522&lt;&gt;0,Paramétrage!EZ522,"")</f>
        <v/>
      </c>
      <c r="K143" s="2" t="str">
        <f>IF(Paramétrage!FA522&lt;&gt;0,Paramétrage!FA522,"")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IF(Paramétrage!EZ522&lt;&gt;0,Paramétrage!FB522,"")</f>
        <v/>
      </c>
      <c r="P143" s="258" t="e">
        <f>IF(Paramétrage!#REF!&lt;&gt;0,I143,0)</f>
        <v>#REF!</v>
      </c>
      <c r="Q143" s="2"/>
    </row>
    <row r="144" spans="1:17" x14ac:dyDescent="0.35">
      <c r="A144" s="470" t="str">
        <f t="shared" si="40"/>
        <v/>
      </c>
      <c r="B144" s="470" t="str">
        <f t="shared" si="41"/>
        <v/>
      </c>
      <c r="C144" s="470" t="str">
        <f t="shared" si="42"/>
        <v/>
      </c>
      <c r="D144" s="470" t="str">
        <f t="shared" si="43"/>
        <v/>
      </c>
      <c r="E144" s="470" t="str">
        <f t="shared" si="44"/>
        <v/>
      </c>
      <c r="F144" s="470" t="str">
        <f t="shared" si="45"/>
        <v/>
      </c>
      <c r="G144" s="199" t="str">
        <f>IF(Paramétrage!EZ523&lt;&gt;0,Paramétrage!EX523,"")</f>
        <v/>
      </c>
      <c r="H144" s="2" t="str">
        <f>IF(Paramétrage!EZ523&lt;&gt;0,Paramétrage!EY523,"")</f>
        <v/>
      </c>
      <c r="I144" s="2" t="str">
        <f t="shared" si="46"/>
        <v/>
      </c>
      <c r="J144" s="2" t="str">
        <f>IF(Paramétrage!EZ523&lt;&gt;0,Paramétrage!EZ523,"")</f>
        <v/>
      </c>
      <c r="K144" s="2" t="str">
        <f>IF(Paramétrage!FA523&lt;&gt;0,Paramétrage!FA523,"")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IF(Paramétrage!EZ523&lt;&gt;0,Paramétrage!FB523,"")</f>
        <v/>
      </c>
      <c r="P144" s="258" t="e">
        <f>IF(Paramétrage!#REF!&lt;&gt;0,I144,0)</f>
        <v>#REF!</v>
      </c>
      <c r="Q144" s="2"/>
    </row>
    <row r="145" spans="1:17" x14ac:dyDescent="0.35">
      <c r="A145" s="470" t="str">
        <f t="shared" si="40"/>
        <v/>
      </c>
      <c r="B145" s="470" t="str">
        <f t="shared" si="41"/>
        <v/>
      </c>
      <c r="C145" s="470" t="str">
        <f t="shared" si="42"/>
        <v/>
      </c>
      <c r="D145" s="470" t="str">
        <f t="shared" si="43"/>
        <v/>
      </c>
      <c r="E145" s="470" t="str">
        <f t="shared" si="44"/>
        <v/>
      </c>
      <c r="F145" s="470" t="str">
        <f t="shared" si="45"/>
        <v/>
      </c>
      <c r="G145" s="199" t="str">
        <f>IF(Paramétrage!EZ524&lt;&gt;0,Paramétrage!EX524,"")</f>
        <v/>
      </c>
      <c r="H145" s="2" t="str">
        <f>IF(Paramétrage!EZ524&lt;&gt;0,Paramétrage!EY524,"")</f>
        <v/>
      </c>
      <c r="I145" s="2" t="str">
        <f t="shared" si="46"/>
        <v/>
      </c>
      <c r="J145" s="2" t="str">
        <f>IF(Paramétrage!EZ524&lt;&gt;0,Paramétrage!EZ524,"")</f>
        <v/>
      </c>
      <c r="K145" s="2" t="str">
        <f>IF(Paramétrage!FA524&lt;&gt;0,Paramétrage!FA524,"")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IF(Paramétrage!EZ524&lt;&gt;0,Paramétrage!FB524,"")</f>
        <v/>
      </c>
      <c r="P145" s="258" t="e">
        <f>IF(Paramétrage!#REF!&lt;&gt;0,I145,0)</f>
        <v>#REF!</v>
      </c>
      <c r="Q145" s="2"/>
    </row>
    <row r="146" spans="1:17" x14ac:dyDescent="0.35">
      <c r="A146" s="470" t="str">
        <f t="shared" si="40"/>
        <v/>
      </c>
      <c r="B146" s="470" t="str">
        <f t="shared" si="41"/>
        <v/>
      </c>
      <c r="C146" s="470" t="str">
        <f t="shared" si="42"/>
        <v/>
      </c>
      <c r="D146" s="470" t="str">
        <f t="shared" si="43"/>
        <v/>
      </c>
      <c r="E146" s="470" t="str">
        <f t="shared" si="44"/>
        <v/>
      </c>
      <c r="F146" s="470" t="str">
        <f t="shared" si="45"/>
        <v/>
      </c>
      <c r="G146" s="199" t="str">
        <f>IF(Paramétrage!EZ525&lt;&gt;0,Paramétrage!EX525,"")</f>
        <v/>
      </c>
      <c r="H146" s="2" t="str">
        <f>IF(Paramétrage!EZ525&lt;&gt;0,Paramétrage!EY525,"")</f>
        <v/>
      </c>
      <c r="I146" s="2" t="str">
        <f t="shared" si="46"/>
        <v/>
      </c>
      <c r="J146" s="2" t="str">
        <f>IF(Paramétrage!EZ525&lt;&gt;0,Paramétrage!EZ525,"")</f>
        <v/>
      </c>
      <c r="K146" s="2" t="str">
        <f>IF(Paramétrage!FA525&lt;&gt;0,Paramétrage!FA525,"")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IF(Paramétrage!EZ525&lt;&gt;0,Paramétrage!FB525,"")</f>
        <v/>
      </c>
      <c r="P146" s="258" t="e">
        <f>IF(Paramétrage!#REF!&lt;&gt;0,I146,0)</f>
        <v>#REF!</v>
      </c>
      <c r="Q146" s="2"/>
    </row>
    <row r="147" spans="1:17" x14ac:dyDescent="0.35">
      <c r="A147" s="470" t="str">
        <f t="shared" si="40"/>
        <v/>
      </c>
      <c r="B147" s="470" t="str">
        <f t="shared" si="41"/>
        <v/>
      </c>
      <c r="C147" s="470" t="str">
        <f t="shared" si="42"/>
        <v/>
      </c>
      <c r="D147" s="470" t="str">
        <f t="shared" si="43"/>
        <v/>
      </c>
      <c r="E147" s="470" t="str">
        <f t="shared" si="44"/>
        <v/>
      </c>
      <c r="F147" s="470" t="str">
        <f t="shared" si="45"/>
        <v/>
      </c>
      <c r="G147" s="199" t="str">
        <f>IF(Paramétrage!EZ526&lt;&gt;0,Paramétrage!EX526,"")</f>
        <v/>
      </c>
      <c r="H147" s="2" t="str">
        <f>IF(Paramétrage!EZ526&lt;&gt;0,Paramétrage!EY526,"")</f>
        <v/>
      </c>
      <c r="I147" s="2" t="str">
        <f t="shared" si="46"/>
        <v/>
      </c>
      <c r="J147" s="2" t="str">
        <f>IF(Paramétrage!EZ526&lt;&gt;0,Paramétrage!EZ526,"")</f>
        <v/>
      </c>
      <c r="K147" s="2" t="str">
        <f>IF(Paramétrage!FA526&lt;&gt;0,Paramétrage!FA526,"")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IF(Paramétrage!EZ526&lt;&gt;0,Paramétrage!FB526,"")</f>
        <v/>
      </c>
      <c r="P147" s="258" t="e">
        <f>IF(Paramétrage!#REF!&lt;&gt;0,I147,0)</f>
        <v>#REF!</v>
      </c>
      <c r="Q147" s="2"/>
    </row>
    <row r="148" spans="1:17" x14ac:dyDescent="0.35">
      <c r="A148" s="470" t="str">
        <f t="shared" si="40"/>
        <v/>
      </c>
      <c r="B148" s="470" t="str">
        <f t="shared" si="41"/>
        <v/>
      </c>
      <c r="C148" s="470" t="str">
        <f t="shared" si="42"/>
        <v/>
      </c>
      <c r="D148" s="470" t="str">
        <f t="shared" si="43"/>
        <v/>
      </c>
      <c r="E148" s="470" t="str">
        <f t="shared" si="44"/>
        <v/>
      </c>
      <c r="F148" s="470" t="str">
        <f t="shared" si="45"/>
        <v/>
      </c>
      <c r="G148" s="199" t="str">
        <f>IF(Paramétrage!EZ527&lt;&gt;0,Paramétrage!EX527,"")</f>
        <v/>
      </c>
      <c r="H148" s="2" t="str">
        <f>IF(Paramétrage!EZ527&lt;&gt;0,Paramétrage!EY527,"")</f>
        <v/>
      </c>
      <c r="I148" s="2" t="str">
        <f t="shared" si="46"/>
        <v/>
      </c>
      <c r="J148" s="2" t="str">
        <f>IF(Paramétrage!EZ527&lt;&gt;0,Paramétrage!EZ527,"")</f>
        <v/>
      </c>
      <c r="K148" s="2" t="str">
        <f>IF(Paramétrage!FA527&lt;&gt;0,Paramétrage!FA527,"")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IF(Paramétrage!EZ527&lt;&gt;0,Paramétrage!FB527,"")</f>
        <v/>
      </c>
      <c r="P148" s="258" t="e">
        <f>IF(Paramétrage!#REF!&lt;&gt;0,I148,0)</f>
        <v>#REF!</v>
      </c>
      <c r="Q148" s="2"/>
    </row>
    <row r="149" spans="1:17" x14ac:dyDescent="0.35">
      <c r="A149" s="470" t="str">
        <f t="shared" si="40"/>
        <v/>
      </c>
      <c r="B149" s="470" t="str">
        <f t="shared" si="41"/>
        <v/>
      </c>
      <c r="C149" s="470" t="str">
        <f t="shared" si="42"/>
        <v/>
      </c>
      <c r="D149" s="470" t="str">
        <f t="shared" si="43"/>
        <v/>
      </c>
      <c r="E149" s="470" t="str">
        <f t="shared" si="44"/>
        <v/>
      </c>
      <c r="F149" s="470" t="str">
        <f t="shared" si="45"/>
        <v/>
      </c>
      <c r="G149" s="199" t="str">
        <f>IF(Paramétrage!EZ528&lt;&gt;0,Paramétrage!EX528,"")</f>
        <v/>
      </c>
      <c r="H149" s="2" t="str">
        <f>IF(Paramétrage!EZ528&lt;&gt;0,Paramétrage!EY528,"")</f>
        <v/>
      </c>
      <c r="I149" s="2" t="str">
        <f t="shared" si="46"/>
        <v/>
      </c>
      <c r="J149" s="2" t="str">
        <f>IF(Paramétrage!EZ528&lt;&gt;0,Paramétrage!EZ528,"")</f>
        <v/>
      </c>
      <c r="K149" s="2" t="str">
        <f>IF(Paramétrage!FA528&lt;&gt;0,Paramétrage!FA528,"")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IF(Paramétrage!EZ528&lt;&gt;0,Paramétrage!FB528,"")</f>
        <v/>
      </c>
      <c r="P149" s="258" t="e">
        <f>IF(Paramétrage!#REF!&lt;&gt;0,I149,0)</f>
        <v>#REF!</v>
      </c>
      <c r="Q149" s="2"/>
    </row>
    <row r="150" spans="1:17" x14ac:dyDescent="0.35">
      <c r="A150" s="471" t="s">
        <v>1028</v>
      </c>
      <c r="B150" s="472"/>
      <c r="C150" s="472"/>
      <c r="D150" s="472"/>
      <c r="E150" s="472"/>
      <c r="F150" s="472"/>
      <c r="G150" s="473" t="e">
        <f>IF(Paramétrage!#REF!&lt;&gt;0,Paramétrage!#REF!,"")</f>
        <v>#REF!</v>
      </c>
      <c r="H150" s="472"/>
      <c r="I150" s="472"/>
      <c r="J150" s="472"/>
      <c r="K150" s="472"/>
      <c r="L150" s="472"/>
      <c r="M150" s="472"/>
      <c r="N150" s="472"/>
      <c r="O150" s="472"/>
      <c r="P150" s="472" t="e">
        <f>IF(Paramétrage!#REF!,I150-#REF!,"")</f>
        <v>#REF!</v>
      </c>
      <c r="Q150" s="472"/>
    </row>
    <row r="151" spans="1:17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17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IF(Paramétrage!FP501&lt;&gt;0,Paramétrage!FN501,"")</f>
        <v/>
      </c>
      <c r="H152" s="2" t="str">
        <f>IF(Paramétrage!FP501&lt;&gt;0,Paramétrage!FO501,"")</f>
        <v/>
      </c>
      <c r="I152" s="2" t="str">
        <f>IF(J152&lt;&gt;"",DATEDIF($Q$2,G152,"d")*1440+H152*60,"")</f>
        <v/>
      </c>
      <c r="J152" s="2" t="str">
        <f>IF(Paramétrage!FP501&lt;&gt;0,Paramétrage!FP501,"")</f>
        <v/>
      </c>
      <c r="K152" s="2" t="str">
        <f>IF(Paramétrage!FQ501&lt;&gt;0,Paramétrage!FQ501,"")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IF(Paramétrage!FP501&lt;&gt;0,Paramétrage!FR501,"")</f>
        <v/>
      </c>
      <c r="P152" s="258" t="e">
        <f>IF(Paramétrage!#REF!&lt;&gt;0,I152,0)</f>
        <v>#REF!</v>
      </c>
      <c r="Q152" s="2"/>
    </row>
    <row r="153" spans="1:17" x14ac:dyDescent="0.35">
      <c r="A153" s="470" t="str">
        <f t="shared" ref="A153:A179" si="50">IF(J153&lt;&gt;"",I153,"")</f>
        <v/>
      </c>
      <c r="B153" s="470" t="str">
        <f t="shared" ref="B153:B179" si="51">IF(J153&lt;&gt;"",1,"")</f>
        <v/>
      </c>
      <c r="C153" s="470" t="str">
        <f t="shared" ref="C153:C179" si="52">IF(J153&lt;&gt;"",L153,"")</f>
        <v/>
      </c>
      <c r="D153" s="470" t="str">
        <f t="shared" ref="D153:D179" si="53">IF(J153&lt;&gt;"",L153,"")</f>
        <v/>
      </c>
      <c r="E153" s="470" t="str">
        <f t="shared" ref="E153:E179" si="54">IF(J153&lt;&gt;"",M153,"")</f>
        <v/>
      </c>
      <c r="F153" s="470" t="str">
        <f t="shared" ref="F153:F179" si="55">IF(J153&lt;&gt;"",N153,"")</f>
        <v/>
      </c>
      <c r="G153" s="199" t="str">
        <f>IF(Paramétrage!FP502&lt;&gt;0,Paramétrage!FN502,"")</f>
        <v/>
      </c>
      <c r="H153" s="2" t="str">
        <f>IF(Paramétrage!FP502&lt;&gt;0,Paramétrage!FO502,"")</f>
        <v/>
      </c>
      <c r="I153" s="2" t="str">
        <f t="shared" ref="I153:I179" si="56">IF(J153&lt;&gt;"",DATEDIF($Q$2,G153,"d")*1440+H153*60,"")</f>
        <v/>
      </c>
      <c r="J153" s="2" t="str">
        <f>IF(Paramétrage!FP502&lt;&gt;0,Paramétrage!FP502,"")</f>
        <v/>
      </c>
      <c r="K153" s="2" t="str">
        <f>IF(Paramétrage!FQ502&lt;&gt;0,Paramétrage!FQ502,"")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IF(Paramétrage!FP502&lt;&gt;0,Paramétrage!FR502,"")</f>
        <v/>
      </c>
      <c r="P153" s="258" t="e">
        <f>IF(Paramétrage!#REF!&lt;&gt;0,I153,0)</f>
        <v>#REF!</v>
      </c>
      <c r="Q153" s="2"/>
    </row>
    <row r="154" spans="1:17" x14ac:dyDescent="0.35">
      <c r="A154" s="470" t="str">
        <f t="shared" si="50"/>
        <v/>
      </c>
      <c r="B154" s="470" t="str">
        <f t="shared" si="51"/>
        <v/>
      </c>
      <c r="C154" s="470" t="str">
        <f t="shared" si="52"/>
        <v/>
      </c>
      <c r="D154" s="470" t="str">
        <f t="shared" si="53"/>
        <v/>
      </c>
      <c r="E154" s="470" t="str">
        <f t="shared" si="54"/>
        <v/>
      </c>
      <c r="F154" s="470" t="str">
        <f t="shared" si="55"/>
        <v/>
      </c>
      <c r="G154" s="199" t="str">
        <f>IF(Paramétrage!FP503&lt;&gt;0,Paramétrage!FN503,"")</f>
        <v/>
      </c>
      <c r="H154" s="2" t="str">
        <f>IF(Paramétrage!FP503&lt;&gt;0,Paramétrage!FO503,"")</f>
        <v/>
      </c>
      <c r="I154" s="2" t="str">
        <f t="shared" si="56"/>
        <v/>
      </c>
      <c r="J154" s="2" t="str">
        <f>IF(Paramétrage!FP503&lt;&gt;0,Paramétrage!FP503,"")</f>
        <v/>
      </c>
      <c r="K154" s="2" t="str">
        <f>IF(Paramétrage!FQ503&lt;&gt;0,Paramétrage!FQ503,"")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IF(Paramétrage!FP503&lt;&gt;0,Paramétrage!FR503,"")</f>
        <v/>
      </c>
      <c r="P154" s="258" t="e">
        <f>IF(Paramétrage!#REF!&lt;&gt;0,I154,0)</f>
        <v>#REF!</v>
      </c>
      <c r="Q154" s="2"/>
    </row>
    <row r="155" spans="1:17" x14ac:dyDescent="0.35">
      <c r="A155" s="470" t="str">
        <f t="shared" si="50"/>
        <v/>
      </c>
      <c r="B155" s="470" t="str">
        <f t="shared" si="51"/>
        <v/>
      </c>
      <c r="C155" s="470" t="str">
        <f t="shared" si="52"/>
        <v/>
      </c>
      <c r="D155" s="470" t="str">
        <f t="shared" si="53"/>
        <v/>
      </c>
      <c r="E155" s="470" t="str">
        <f t="shared" si="54"/>
        <v/>
      </c>
      <c r="F155" s="470" t="str">
        <f t="shared" si="55"/>
        <v/>
      </c>
      <c r="G155" s="199" t="str">
        <f>IF(Paramétrage!FP504&lt;&gt;0,Paramétrage!FN504,"")</f>
        <v/>
      </c>
      <c r="H155" s="2" t="str">
        <f>IF(Paramétrage!FP504&lt;&gt;0,Paramétrage!FO504,"")</f>
        <v/>
      </c>
      <c r="I155" s="2" t="str">
        <f t="shared" si="56"/>
        <v/>
      </c>
      <c r="J155" s="2" t="str">
        <f>IF(Paramétrage!FP504&lt;&gt;0,Paramétrage!FP504,"")</f>
        <v/>
      </c>
      <c r="K155" s="2" t="str">
        <f>IF(Paramétrage!FQ504&lt;&gt;0,Paramétrage!FQ504,"")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IF(Paramétrage!FP504&lt;&gt;0,Paramétrage!FR504,"")</f>
        <v/>
      </c>
      <c r="P155" s="258" t="e">
        <f>IF(Paramétrage!#REF!&lt;&gt;0,I155,0)</f>
        <v>#REF!</v>
      </c>
      <c r="Q155" s="2"/>
    </row>
    <row r="156" spans="1:17" x14ac:dyDescent="0.35">
      <c r="A156" s="470" t="str">
        <f t="shared" si="50"/>
        <v/>
      </c>
      <c r="B156" s="470" t="str">
        <f t="shared" si="51"/>
        <v/>
      </c>
      <c r="C156" s="470" t="str">
        <f t="shared" si="52"/>
        <v/>
      </c>
      <c r="D156" s="470" t="str">
        <f t="shared" si="53"/>
        <v/>
      </c>
      <c r="E156" s="470" t="str">
        <f t="shared" si="54"/>
        <v/>
      </c>
      <c r="F156" s="470" t="str">
        <f t="shared" si="55"/>
        <v/>
      </c>
      <c r="G156" s="199" t="str">
        <f>IF(Paramétrage!FP505&lt;&gt;0,Paramétrage!FN505,"")</f>
        <v/>
      </c>
      <c r="H156" s="2" t="str">
        <f>IF(Paramétrage!FP505&lt;&gt;0,Paramétrage!FO505,"")</f>
        <v/>
      </c>
      <c r="I156" s="2" t="str">
        <f t="shared" si="56"/>
        <v/>
      </c>
      <c r="J156" s="2" t="str">
        <f>IF(Paramétrage!FP505&lt;&gt;0,Paramétrage!FP505,"")</f>
        <v/>
      </c>
      <c r="K156" s="2" t="str">
        <f>IF(Paramétrage!FQ505&lt;&gt;0,Paramétrage!FQ505,"")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IF(Paramétrage!FP505&lt;&gt;0,Paramétrage!FR505,"")</f>
        <v/>
      </c>
      <c r="P156" s="258" t="e">
        <f>IF(Paramétrage!#REF!&lt;&gt;0,I156,0)</f>
        <v>#REF!</v>
      </c>
      <c r="Q156" s="2"/>
    </row>
    <row r="157" spans="1:17" x14ac:dyDescent="0.35">
      <c r="A157" s="470" t="str">
        <f t="shared" si="50"/>
        <v/>
      </c>
      <c r="B157" s="470" t="str">
        <f t="shared" si="51"/>
        <v/>
      </c>
      <c r="C157" s="470" t="str">
        <f t="shared" si="52"/>
        <v/>
      </c>
      <c r="D157" s="470" t="str">
        <f t="shared" si="53"/>
        <v/>
      </c>
      <c r="E157" s="470" t="str">
        <f t="shared" si="54"/>
        <v/>
      </c>
      <c r="F157" s="470" t="str">
        <f t="shared" si="55"/>
        <v/>
      </c>
      <c r="G157" s="199" t="str">
        <f>IF(Paramétrage!FP506&lt;&gt;0,Paramétrage!FN506,"")</f>
        <v/>
      </c>
      <c r="H157" s="2" t="str">
        <f>IF(Paramétrage!FP506&lt;&gt;0,Paramétrage!FO506,"")</f>
        <v/>
      </c>
      <c r="I157" s="2" t="str">
        <f t="shared" si="56"/>
        <v/>
      </c>
      <c r="J157" s="2" t="str">
        <f>IF(Paramétrage!FP506&lt;&gt;0,Paramétrage!FP506,"")</f>
        <v/>
      </c>
      <c r="K157" s="2" t="str">
        <f>IF(Paramétrage!FQ506&lt;&gt;0,Paramétrage!FQ506,"")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IF(Paramétrage!FP506&lt;&gt;0,Paramétrage!FR506,"")</f>
        <v/>
      </c>
      <c r="P157" s="258" t="e">
        <f>IF(Paramétrage!#REF!&lt;&gt;0,I157,0)</f>
        <v>#REF!</v>
      </c>
      <c r="Q157" s="2"/>
    </row>
    <row r="158" spans="1:17" x14ac:dyDescent="0.35">
      <c r="A158" s="470" t="str">
        <f t="shared" si="50"/>
        <v/>
      </c>
      <c r="B158" s="470" t="str">
        <f t="shared" si="51"/>
        <v/>
      </c>
      <c r="C158" s="470" t="str">
        <f t="shared" si="52"/>
        <v/>
      </c>
      <c r="D158" s="470" t="str">
        <f t="shared" si="53"/>
        <v/>
      </c>
      <c r="E158" s="470" t="str">
        <f t="shared" si="54"/>
        <v/>
      </c>
      <c r="F158" s="470" t="str">
        <f t="shared" si="55"/>
        <v/>
      </c>
      <c r="G158" s="199" t="str">
        <f>IF(Paramétrage!FP507&lt;&gt;0,Paramétrage!FN507,"")</f>
        <v/>
      </c>
      <c r="H158" s="2" t="str">
        <f>IF(Paramétrage!FP507&lt;&gt;0,Paramétrage!FO507,"")</f>
        <v/>
      </c>
      <c r="I158" s="2" t="str">
        <f t="shared" si="56"/>
        <v/>
      </c>
      <c r="J158" s="2" t="str">
        <f>IF(Paramétrage!FP507&lt;&gt;0,Paramétrage!FP507,"")</f>
        <v/>
      </c>
      <c r="K158" s="2" t="str">
        <f>IF(Paramétrage!FQ507&lt;&gt;0,Paramétrage!FQ507,"")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IF(Paramétrage!FP507&lt;&gt;0,Paramétrage!FR507,"")</f>
        <v/>
      </c>
      <c r="P158" s="258" t="e">
        <f>IF(Paramétrage!#REF!&lt;&gt;0,I158,0)</f>
        <v>#REF!</v>
      </c>
      <c r="Q158" s="2"/>
    </row>
    <row r="159" spans="1:17" x14ac:dyDescent="0.35">
      <c r="A159" s="470" t="str">
        <f t="shared" si="50"/>
        <v/>
      </c>
      <c r="B159" s="470" t="str">
        <f t="shared" si="51"/>
        <v/>
      </c>
      <c r="C159" s="470" t="str">
        <f t="shared" si="52"/>
        <v/>
      </c>
      <c r="D159" s="470" t="str">
        <f t="shared" si="53"/>
        <v/>
      </c>
      <c r="E159" s="470" t="str">
        <f t="shared" si="54"/>
        <v/>
      </c>
      <c r="F159" s="470" t="str">
        <f t="shared" si="55"/>
        <v/>
      </c>
      <c r="G159" s="199" t="str">
        <f>IF(Paramétrage!FP508&lt;&gt;0,Paramétrage!FN508,"")</f>
        <v/>
      </c>
      <c r="H159" s="2" t="str">
        <f>IF(Paramétrage!FP508&lt;&gt;0,Paramétrage!FO508,"")</f>
        <v/>
      </c>
      <c r="I159" s="2" t="str">
        <f t="shared" si="56"/>
        <v/>
      </c>
      <c r="J159" s="2" t="str">
        <f>IF(Paramétrage!FP508&lt;&gt;0,Paramétrage!FP508,"")</f>
        <v/>
      </c>
      <c r="K159" s="2" t="str">
        <f>IF(Paramétrage!FQ508&lt;&gt;0,Paramétrage!FQ508,"")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IF(Paramétrage!FP508&lt;&gt;0,Paramétrage!FR508,"")</f>
        <v/>
      </c>
      <c r="P159" s="258" t="e">
        <f>IF(Paramétrage!#REF!&lt;&gt;0,I159,0)</f>
        <v>#REF!</v>
      </c>
      <c r="Q159" s="2"/>
    </row>
    <row r="160" spans="1:17" x14ac:dyDescent="0.35">
      <c r="A160" s="470" t="str">
        <f t="shared" si="50"/>
        <v/>
      </c>
      <c r="B160" s="470" t="str">
        <f t="shared" si="51"/>
        <v/>
      </c>
      <c r="C160" s="470" t="str">
        <f t="shared" si="52"/>
        <v/>
      </c>
      <c r="D160" s="470" t="str">
        <f t="shared" si="53"/>
        <v/>
      </c>
      <c r="E160" s="470" t="str">
        <f t="shared" si="54"/>
        <v/>
      </c>
      <c r="F160" s="470" t="str">
        <f t="shared" si="55"/>
        <v/>
      </c>
      <c r="G160" s="199" t="str">
        <f>IF(Paramétrage!FP509&lt;&gt;0,Paramétrage!FN509,"")</f>
        <v/>
      </c>
      <c r="H160" s="2" t="str">
        <f>IF(Paramétrage!FP509&lt;&gt;0,Paramétrage!FO509,"")</f>
        <v/>
      </c>
      <c r="I160" s="2" t="str">
        <f t="shared" si="56"/>
        <v/>
      </c>
      <c r="J160" s="2" t="str">
        <f>IF(Paramétrage!FP509&lt;&gt;0,Paramétrage!FP509,"")</f>
        <v/>
      </c>
      <c r="K160" s="2" t="str">
        <f>IF(Paramétrage!FQ509&lt;&gt;0,Paramétrage!FQ509,"")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IF(Paramétrage!FP509&lt;&gt;0,Paramétrage!FR509,"")</f>
        <v/>
      </c>
      <c r="P160" s="258" t="e">
        <f>IF(Paramétrage!#REF!&lt;&gt;0,I160,0)</f>
        <v>#REF!</v>
      </c>
      <c r="Q160" s="2"/>
    </row>
    <row r="161" spans="1:17" x14ac:dyDescent="0.35">
      <c r="A161" s="470" t="str">
        <f t="shared" si="50"/>
        <v/>
      </c>
      <c r="B161" s="470" t="str">
        <f t="shared" si="51"/>
        <v/>
      </c>
      <c r="C161" s="470" t="str">
        <f t="shared" si="52"/>
        <v/>
      </c>
      <c r="D161" s="470" t="str">
        <f t="shared" si="53"/>
        <v/>
      </c>
      <c r="E161" s="470" t="str">
        <f t="shared" si="54"/>
        <v/>
      </c>
      <c r="F161" s="470" t="str">
        <f t="shared" si="55"/>
        <v/>
      </c>
      <c r="G161" s="199" t="str">
        <f>IF(Paramétrage!FP510&lt;&gt;0,Paramétrage!FN510,"")</f>
        <v/>
      </c>
      <c r="H161" s="2" t="str">
        <f>IF(Paramétrage!FP510&lt;&gt;0,Paramétrage!FO510,"")</f>
        <v/>
      </c>
      <c r="I161" s="2" t="str">
        <f t="shared" si="56"/>
        <v/>
      </c>
      <c r="J161" s="2" t="str">
        <f>IF(Paramétrage!FP510&lt;&gt;0,Paramétrage!FP510,"")</f>
        <v/>
      </c>
      <c r="K161" s="2" t="str">
        <f>IF(Paramétrage!FQ510&lt;&gt;0,Paramétrage!FQ510,"")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IF(Paramétrage!FP510&lt;&gt;0,Paramétrage!FR510,"")</f>
        <v/>
      </c>
      <c r="P161" s="258" t="e">
        <f>IF(Paramétrage!#REF!&lt;&gt;0,I161,0)</f>
        <v>#REF!</v>
      </c>
      <c r="Q161" s="2"/>
    </row>
    <row r="162" spans="1:17" x14ac:dyDescent="0.35">
      <c r="A162" s="470" t="str">
        <f t="shared" si="50"/>
        <v/>
      </c>
      <c r="B162" s="470" t="str">
        <f t="shared" si="51"/>
        <v/>
      </c>
      <c r="C162" s="470" t="str">
        <f t="shared" si="52"/>
        <v/>
      </c>
      <c r="D162" s="470" t="str">
        <f t="shared" si="53"/>
        <v/>
      </c>
      <c r="E162" s="470" t="str">
        <f t="shared" si="54"/>
        <v/>
      </c>
      <c r="F162" s="470" t="str">
        <f t="shared" si="55"/>
        <v/>
      </c>
      <c r="G162" s="199" t="str">
        <f>IF(Paramétrage!FP511&lt;&gt;0,Paramétrage!FN511,"")</f>
        <v/>
      </c>
      <c r="H162" s="2" t="str">
        <f>IF(Paramétrage!FP511&lt;&gt;0,Paramétrage!FO511,"")</f>
        <v/>
      </c>
      <c r="I162" s="2" t="str">
        <f t="shared" si="56"/>
        <v/>
      </c>
      <c r="J162" s="2" t="str">
        <f>IF(Paramétrage!FP511&lt;&gt;0,Paramétrage!FP511,"")</f>
        <v/>
      </c>
      <c r="K162" s="2" t="str">
        <f>IF(Paramétrage!FQ511&lt;&gt;0,Paramétrage!FQ511,"")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IF(Paramétrage!FP511&lt;&gt;0,Paramétrage!FR511,"")</f>
        <v/>
      </c>
      <c r="P162" s="258" t="e">
        <f>IF(Paramétrage!#REF!&lt;&gt;0,I162,0)</f>
        <v>#REF!</v>
      </c>
      <c r="Q162" s="2"/>
    </row>
    <row r="163" spans="1:17" x14ac:dyDescent="0.35">
      <c r="A163" s="470" t="str">
        <f t="shared" si="50"/>
        <v/>
      </c>
      <c r="B163" s="470" t="str">
        <f t="shared" si="51"/>
        <v/>
      </c>
      <c r="C163" s="470" t="str">
        <f t="shared" si="52"/>
        <v/>
      </c>
      <c r="D163" s="470" t="str">
        <f t="shared" si="53"/>
        <v/>
      </c>
      <c r="E163" s="470" t="str">
        <f t="shared" si="54"/>
        <v/>
      </c>
      <c r="F163" s="470" t="str">
        <f t="shared" si="55"/>
        <v/>
      </c>
      <c r="G163" s="199" t="str">
        <f>IF(Paramétrage!FP512&lt;&gt;0,Paramétrage!FN512,"")</f>
        <v/>
      </c>
      <c r="H163" s="2" t="str">
        <f>IF(Paramétrage!FP512&lt;&gt;0,Paramétrage!FO512,"")</f>
        <v/>
      </c>
      <c r="I163" s="2" t="str">
        <f t="shared" si="56"/>
        <v/>
      </c>
      <c r="J163" s="2" t="str">
        <f>IF(Paramétrage!FP512&lt;&gt;0,Paramétrage!FP512,"")</f>
        <v/>
      </c>
      <c r="K163" s="2" t="str">
        <f>IF(Paramétrage!FQ512&lt;&gt;0,Paramétrage!FQ512,"")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IF(Paramétrage!FP512&lt;&gt;0,Paramétrage!FR512,"")</f>
        <v/>
      </c>
      <c r="P163" s="258" t="e">
        <f>IF(Paramétrage!#REF!&lt;&gt;0,I163,0)</f>
        <v>#REF!</v>
      </c>
      <c r="Q163" s="2"/>
    </row>
    <row r="164" spans="1:17" x14ac:dyDescent="0.35">
      <c r="A164" s="470" t="str">
        <f t="shared" si="50"/>
        <v/>
      </c>
      <c r="B164" s="470" t="str">
        <f t="shared" si="51"/>
        <v/>
      </c>
      <c r="C164" s="470" t="str">
        <f t="shared" si="52"/>
        <v/>
      </c>
      <c r="D164" s="470" t="str">
        <f t="shared" si="53"/>
        <v/>
      </c>
      <c r="E164" s="470" t="str">
        <f t="shared" si="54"/>
        <v/>
      </c>
      <c r="F164" s="470" t="str">
        <f t="shared" si="55"/>
        <v/>
      </c>
      <c r="G164" s="199" t="str">
        <f>IF(Paramétrage!FP513&lt;&gt;0,Paramétrage!FN513,"")</f>
        <v/>
      </c>
      <c r="H164" s="2" t="str">
        <f>IF(Paramétrage!FP513&lt;&gt;0,Paramétrage!FO513,"")</f>
        <v/>
      </c>
      <c r="I164" s="2" t="str">
        <f t="shared" si="56"/>
        <v/>
      </c>
      <c r="J164" s="2" t="str">
        <f>IF(Paramétrage!FP513&lt;&gt;0,Paramétrage!FP513,"")</f>
        <v/>
      </c>
      <c r="K164" s="2" t="str">
        <f>IF(Paramétrage!FQ513&lt;&gt;0,Paramétrage!FQ513,"")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IF(Paramétrage!FP513&lt;&gt;0,Paramétrage!FR513,"")</f>
        <v/>
      </c>
      <c r="P164" s="258" t="e">
        <f>IF(Paramétrage!#REF!&lt;&gt;0,I164,0)</f>
        <v>#REF!</v>
      </c>
      <c r="Q164" s="2"/>
    </row>
    <row r="165" spans="1:17" x14ac:dyDescent="0.35">
      <c r="A165" s="470" t="str">
        <f t="shared" si="50"/>
        <v/>
      </c>
      <c r="B165" s="470" t="str">
        <f t="shared" si="51"/>
        <v/>
      </c>
      <c r="C165" s="470" t="str">
        <f t="shared" si="52"/>
        <v/>
      </c>
      <c r="D165" s="470" t="str">
        <f t="shared" si="53"/>
        <v/>
      </c>
      <c r="E165" s="470" t="str">
        <f t="shared" si="54"/>
        <v/>
      </c>
      <c r="F165" s="470" t="str">
        <f t="shared" si="55"/>
        <v/>
      </c>
      <c r="G165" s="199" t="str">
        <f>IF(Paramétrage!FP514&lt;&gt;0,Paramétrage!FN514,"")</f>
        <v/>
      </c>
      <c r="H165" s="2" t="str">
        <f>IF(Paramétrage!FP514&lt;&gt;0,Paramétrage!FO514,"")</f>
        <v/>
      </c>
      <c r="I165" s="2" t="str">
        <f t="shared" si="56"/>
        <v/>
      </c>
      <c r="J165" s="2" t="str">
        <f>IF(Paramétrage!FP514&lt;&gt;0,Paramétrage!FP514,"")</f>
        <v/>
      </c>
      <c r="K165" s="2" t="str">
        <f>IF(Paramétrage!FQ514&lt;&gt;0,Paramétrage!FQ514,"")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IF(Paramétrage!FP514&lt;&gt;0,Paramétrage!FR514,"")</f>
        <v/>
      </c>
      <c r="P165" s="258" t="e">
        <f>IF(Paramétrage!#REF!&lt;&gt;0,I165,0)</f>
        <v>#REF!</v>
      </c>
      <c r="Q165" s="2"/>
    </row>
    <row r="166" spans="1:17" x14ac:dyDescent="0.35">
      <c r="A166" s="470" t="str">
        <f t="shared" si="50"/>
        <v/>
      </c>
      <c r="B166" s="470" t="str">
        <f t="shared" si="51"/>
        <v/>
      </c>
      <c r="C166" s="470" t="str">
        <f t="shared" si="52"/>
        <v/>
      </c>
      <c r="D166" s="470" t="str">
        <f t="shared" si="53"/>
        <v/>
      </c>
      <c r="E166" s="470" t="str">
        <f t="shared" si="54"/>
        <v/>
      </c>
      <c r="F166" s="470" t="str">
        <f t="shared" si="55"/>
        <v/>
      </c>
      <c r="G166" s="199" t="str">
        <f>IF(Paramétrage!FP515&lt;&gt;0,Paramétrage!FN515,"")</f>
        <v/>
      </c>
      <c r="H166" s="2" t="str">
        <f>IF(Paramétrage!FP515&lt;&gt;0,Paramétrage!FO515,"")</f>
        <v/>
      </c>
      <c r="I166" s="2" t="str">
        <f t="shared" si="56"/>
        <v/>
      </c>
      <c r="J166" s="2" t="str">
        <f>IF(Paramétrage!FP515&lt;&gt;0,Paramétrage!FP515,"")</f>
        <v/>
      </c>
      <c r="K166" s="2" t="str">
        <f>IF(Paramétrage!FQ515&lt;&gt;0,Paramétrage!FQ515,"")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IF(Paramétrage!FP515&lt;&gt;0,Paramétrage!FR515,"")</f>
        <v/>
      </c>
      <c r="P166" s="258" t="e">
        <f>IF(Paramétrage!#REF!&lt;&gt;0,I166,0)</f>
        <v>#REF!</v>
      </c>
      <c r="Q166" s="2"/>
    </row>
    <row r="167" spans="1:17" x14ac:dyDescent="0.35">
      <c r="A167" s="470" t="str">
        <f t="shared" si="50"/>
        <v/>
      </c>
      <c r="B167" s="470" t="str">
        <f t="shared" si="51"/>
        <v/>
      </c>
      <c r="C167" s="470" t="str">
        <f t="shared" si="52"/>
        <v/>
      </c>
      <c r="D167" s="470" t="str">
        <f t="shared" si="53"/>
        <v/>
      </c>
      <c r="E167" s="470" t="str">
        <f t="shared" si="54"/>
        <v/>
      </c>
      <c r="F167" s="470" t="str">
        <f t="shared" si="55"/>
        <v/>
      </c>
      <c r="G167" s="199" t="str">
        <f>IF(Paramétrage!FP516&lt;&gt;0,Paramétrage!FN516,"")</f>
        <v/>
      </c>
      <c r="H167" s="2" t="str">
        <f>IF(Paramétrage!FP516&lt;&gt;0,Paramétrage!FO516,"")</f>
        <v/>
      </c>
      <c r="I167" s="2" t="str">
        <f t="shared" si="56"/>
        <v/>
      </c>
      <c r="J167" s="2" t="str">
        <f>IF(Paramétrage!FP516&lt;&gt;0,Paramétrage!FP516,"")</f>
        <v/>
      </c>
      <c r="K167" s="2" t="str">
        <f>IF(Paramétrage!FQ516&lt;&gt;0,Paramétrage!FQ516,"")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IF(Paramétrage!FP516&lt;&gt;0,Paramétrage!FR516,"")</f>
        <v/>
      </c>
      <c r="P167" s="258" t="e">
        <f>IF(Paramétrage!#REF!&lt;&gt;0,I167,0)</f>
        <v>#REF!</v>
      </c>
      <c r="Q167" s="2"/>
    </row>
    <row r="168" spans="1:17" x14ac:dyDescent="0.35">
      <c r="A168" s="470" t="str">
        <f t="shared" si="50"/>
        <v/>
      </c>
      <c r="B168" s="470" t="str">
        <f t="shared" si="51"/>
        <v/>
      </c>
      <c r="C168" s="470" t="str">
        <f t="shared" si="52"/>
        <v/>
      </c>
      <c r="D168" s="470" t="str">
        <f t="shared" si="53"/>
        <v/>
      </c>
      <c r="E168" s="470" t="str">
        <f t="shared" si="54"/>
        <v/>
      </c>
      <c r="F168" s="470" t="str">
        <f t="shared" si="55"/>
        <v/>
      </c>
      <c r="G168" s="199" t="str">
        <f>IF(Paramétrage!FP517&lt;&gt;0,Paramétrage!FN517,"")</f>
        <v/>
      </c>
      <c r="H168" s="2" t="str">
        <f>IF(Paramétrage!FP517&lt;&gt;0,Paramétrage!FO517,"")</f>
        <v/>
      </c>
      <c r="I168" s="2" t="str">
        <f t="shared" si="56"/>
        <v/>
      </c>
      <c r="J168" s="2" t="str">
        <f>IF(Paramétrage!FP517&lt;&gt;0,Paramétrage!FP517,"")</f>
        <v/>
      </c>
      <c r="K168" s="2" t="str">
        <f>IF(Paramétrage!FQ517&lt;&gt;0,Paramétrage!FQ517,"")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IF(Paramétrage!FP517&lt;&gt;0,Paramétrage!FR517,"")</f>
        <v/>
      </c>
      <c r="P168" s="258" t="e">
        <f>IF(Paramétrage!#REF!&lt;&gt;0,I168,0)</f>
        <v>#REF!</v>
      </c>
      <c r="Q168" s="2"/>
    </row>
    <row r="169" spans="1:17" x14ac:dyDescent="0.35">
      <c r="A169" s="470" t="str">
        <f t="shared" si="50"/>
        <v/>
      </c>
      <c r="B169" s="470" t="str">
        <f t="shared" si="51"/>
        <v/>
      </c>
      <c r="C169" s="470" t="str">
        <f t="shared" si="52"/>
        <v/>
      </c>
      <c r="D169" s="470" t="str">
        <f t="shared" si="53"/>
        <v/>
      </c>
      <c r="E169" s="470" t="str">
        <f t="shared" si="54"/>
        <v/>
      </c>
      <c r="F169" s="470" t="str">
        <f t="shared" si="55"/>
        <v/>
      </c>
      <c r="G169" s="199" t="str">
        <f>IF(Paramétrage!FP518&lt;&gt;0,Paramétrage!FN518,"")</f>
        <v/>
      </c>
      <c r="H169" s="2" t="str">
        <f>IF(Paramétrage!FP518&lt;&gt;0,Paramétrage!FO518,"")</f>
        <v/>
      </c>
      <c r="I169" s="2" t="str">
        <f t="shared" si="56"/>
        <v/>
      </c>
      <c r="J169" s="2" t="str">
        <f>IF(Paramétrage!FP518&lt;&gt;0,Paramétrage!FP518,"")</f>
        <v/>
      </c>
      <c r="K169" s="2" t="str">
        <f>IF(Paramétrage!FQ518&lt;&gt;0,Paramétrage!FQ518,"")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IF(Paramétrage!FP518&lt;&gt;0,Paramétrage!FR518,"")</f>
        <v/>
      </c>
      <c r="P169" s="258" t="e">
        <f>IF(Paramétrage!#REF!&lt;&gt;0,I169,0)</f>
        <v>#REF!</v>
      </c>
      <c r="Q169" s="2"/>
    </row>
    <row r="170" spans="1:17" x14ac:dyDescent="0.35">
      <c r="A170" s="470" t="str">
        <f t="shared" si="50"/>
        <v/>
      </c>
      <c r="B170" s="470" t="str">
        <f t="shared" si="51"/>
        <v/>
      </c>
      <c r="C170" s="470" t="str">
        <f t="shared" si="52"/>
        <v/>
      </c>
      <c r="D170" s="470" t="str">
        <f t="shared" si="53"/>
        <v/>
      </c>
      <c r="E170" s="470" t="str">
        <f t="shared" si="54"/>
        <v/>
      </c>
      <c r="F170" s="470" t="str">
        <f t="shared" si="55"/>
        <v/>
      </c>
      <c r="G170" s="199" t="str">
        <f>IF(Paramétrage!FP519&lt;&gt;0,Paramétrage!FN519,"")</f>
        <v/>
      </c>
      <c r="H170" s="2" t="str">
        <f>IF(Paramétrage!FP519&lt;&gt;0,Paramétrage!FO519,"")</f>
        <v/>
      </c>
      <c r="I170" s="2" t="str">
        <f t="shared" si="56"/>
        <v/>
      </c>
      <c r="J170" s="2" t="str">
        <f>IF(Paramétrage!FP519&lt;&gt;0,Paramétrage!FP519,"")</f>
        <v/>
      </c>
      <c r="K170" s="2" t="str">
        <f>IF(Paramétrage!FQ519&lt;&gt;0,Paramétrage!FQ519,"")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IF(Paramétrage!FP519&lt;&gt;0,Paramétrage!FR519,"")</f>
        <v/>
      </c>
      <c r="P170" s="258" t="e">
        <f>IF(Paramétrage!#REF!&lt;&gt;0,I170,0)</f>
        <v>#REF!</v>
      </c>
      <c r="Q170" s="2"/>
    </row>
    <row r="171" spans="1:17" x14ac:dyDescent="0.35">
      <c r="A171" s="470" t="str">
        <f t="shared" si="50"/>
        <v/>
      </c>
      <c r="B171" s="470" t="str">
        <f t="shared" si="51"/>
        <v/>
      </c>
      <c r="C171" s="470" t="str">
        <f t="shared" si="52"/>
        <v/>
      </c>
      <c r="D171" s="470" t="str">
        <f t="shared" si="53"/>
        <v/>
      </c>
      <c r="E171" s="470" t="str">
        <f t="shared" si="54"/>
        <v/>
      </c>
      <c r="F171" s="470" t="str">
        <f t="shared" si="55"/>
        <v/>
      </c>
      <c r="G171" s="199" t="str">
        <f>IF(Paramétrage!FP520&lt;&gt;0,Paramétrage!FN520,"")</f>
        <v/>
      </c>
      <c r="H171" s="2" t="str">
        <f>IF(Paramétrage!FP520&lt;&gt;0,Paramétrage!FO520,"")</f>
        <v/>
      </c>
      <c r="I171" s="2" t="str">
        <f t="shared" si="56"/>
        <v/>
      </c>
      <c r="J171" s="2" t="str">
        <f>IF(Paramétrage!FP520&lt;&gt;0,Paramétrage!FP520,"")</f>
        <v/>
      </c>
      <c r="K171" s="2" t="str">
        <f>IF(Paramétrage!FQ520&lt;&gt;0,Paramétrage!FQ520,"")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IF(Paramétrage!FP520&lt;&gt;0,Paramétrage!FR520,"")</f>
        <v/>
      </c>
      <c r="P171" s="258" t="e">
        <f>IF(Paramétrage!#REF!&lt;&gt;0,I171,0)</f>
        <v>#REF!</v>
      </c>
      <c r="Q171" s="2"/>
    </row>
    <row r="172" spans="1:17" x14ac:dyDescent="0.35">
      <c r="A172" s="470" t="str">
        <f t="shared" si="50"/>
        <v/>
      </c>
      <c r="B172" s="470" t="str">
        <f t="shared" si="51"/>
        <v/>
      </c>
      <c r="C172" s="470" t="str">
        <f t="shared" si="52"/>
        <v/>
      </c>
      <c r="D172" s="470" t="str">
        <f t="shared" si="53"/>
        <v/>
      </c>
      <c r="E172" s="470" t="str">
        <f t="shared" si="54"/>
        <v/>
      </c>
      <c r="F172" s="470" t="str">
        <f t="shared" si="55"/>
        <v/>
      </c>
      <c r="G172" s="199" t="str">
        <f>IF(Paramétrage!FP521&lt;&gt;0,Paramétrage!FN521,"")</f>
        <v/>
      </c>
      <c r="H172" s="2" t="str">
        <f>IF(Paramétrage!FP521&lt;&gt;0,Paramétrage!FO521,"")</f>
        <v/>
      </c>
      <c r="I172" s="2" t="str">
        <f t="shared" si="56"/>
        <v/>
      </c>
      <c r="J172" s="2" t="str">
        <f>IF(Paramétrage!FP521&lt;&gt;0,Paramétrage!FP521,"")</f>
        <v/>
      </c>
      <c r="K172" s="2" t="str">
        <f>IF(Paramétrage!FQ521&lt;&gt;0,Paramétrage!FQ521,"")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IF(Paramétrage!FP521&lt;&gt;0,Paramétrage!FR521,"")</f>
        <v/>
      </c>
      <c r="P172" s="258" t="e">
        <f>IF(Paramétrage!#REF!&lt;&gt;0,I172,0)</f>
        <v>#REF!</v>
      </c>
      <c r="Q172" s="2"/>
    </row>
    <row r="173" spans="1:17" x14ac:dyDescent="0.35">
      <c r="A173" s="470" t="str">
        <f t="shared" si="50"/>
        <v/>
      </c>
      <c r="B173" s="470" t="str">
        <f t="shared" si="51"/>
        <v/>
      </c>
      <c r="C173" s="470" t="str">
        <f t="shared" si="52"/>
        <v/>
      </c>
      <c r="D173" s="470" t="str">
        <f t="shared" si="53"/>
        <v/>
      </c>
      <c r="E173" s="470" t="str">
        <f t="shared" si="54"/>
        <v/>
      </c>
      <c r="F173" s="470" t="str">
        <f t="shared" si="55"/>
        <v/>
      </c>
      <c r="G173" s="199" t="str">
        <f>IF(Paramétrage!FP522&lt;&gt;0,Paramétrage!FN522,"")</f>
        <v/>
      </c>
      <c r="H173" s="2" t="str">
        <f>IF(Paramétrage!FP522&lt;&gt;0,Paramétrage!FO522,"")</f>
        <v/>
      </c>
      <c r="I173" s="2" t="str">
        <f t="shared" si="56"/>
        <v/>
      </c>
      <c r="J173" s="2" t="str">
        <f>IF(Paramétrage!FP522&lt;&gt;0,Paramétrage!FP522,"")</f>
        <v/>
      </c>
      <c r="K173" s="2" t="str">
        <f>IF(Paramétrage!FQ522&lt;&gt;0,Paramétrage!FQ522,"")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IF(Paramétrage!FP522&lt;&gt;0,Paramétrage!FR522,"")</f>
        <v/>
      </c>
      <c r="P173" s="258" t="e">
        <f>IF(Paramétrage!#REF!&lt;&gt;0,I173,0)</f>
        <v>#REF!</v>
      </c>
      <c r="Q173" s="2"/>
    </row>
    <row r="174" spans="1:17" x14ac:dyDescent="0.35">
      <c r="A174" s="470" t="str">
        <f t="shared" si="50"/>
        <v/>
      </c>
      <c r="B174" s="470" t="str">
        <f t="shared" si="51"/>
        <v/>
      </c>
      <c r="C174" s="470" t="str">
        <f t="shared" si="52"/>
        <v/>
      </c>
      <c r="D174" s="470" t="str">
        <f t="shared" si="53"/>
        <v/>
      </c>
      <c r="E174" s="470" t="str">
        <f t="shared" si="54"/>
        <v/>
      </c>
      <c r="F174" s="470" t="str">
        <f t="shared" si="55"/>
        <v/>
      </c>
      <c r="G174" s="199" t="str">
        <f>IF(Paramétrage!FP523&lt;&gt;0,Paramétrage!FN523,"")</f>
        <v/>
      </c>
      <c r="H174" s="2" t="str">
        <f>IF(Paramétrage!FP523&lt;&gt;0,Paramétrage!FO523,"")</f>
        <v/>
      </c>
      <c r="I174" s="2" t="str">
        <f t="shared" si="56"/>
        <v/>
      </c>
      <c r="J174" s="2" t="str">
        <f>IF(Paramétrage!FP523&lt;&gt;0,Paramétrage!FP523,"")</f>
        <v/>
      </c>
      <c r="K174" s="2" t="str">
        <f>IF(Paramétrage!FQ523&lt;&gt;0,Paramétrage!FQ523,"")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IF(Paramétrage!FP523&lt;&gt;0,Paramétrage!FR523,"")</f>
        <v/>
      </c>
      <c r="P174" s="258" t="e">
        <f>IF(Paramétrage!#REF!&lt;&gt;0,I174,0)</f>
        <v>#REF!</v>
      </c>
      <c r="Q174" s="2"/>
    </row>
    <row r="175" spans="1:17" x14ac:dyDescent="0.35">
      <c r="A175" s="470" t="str">
        <f t="shared" si="50"/>
        <v/>
      </c>
      <c r="B175" s="470" t="str">
        <f t="shared" si="51"/>
        <v/>
      </c>
      <c r="C175" s="470" t="str">
        <f t="shared" si="52"/>
        <v/>
      </c>
      <c r="D175" s="470" t="str">
        <f t="shared" si="53"/>
        <v/>
      </c>
      <c r="E175" s="470" t="str">
        <f t="shared" si="54"/>
        <v/>
      </c>
      <c r="F175" s="470" t="str">
        <f t="shared" si="55"/>
        <v/>
      </c>
      <c r="G175" s="199" t="str">
        <f>IF(Paramétrage!FP524&lt;&gt;0,Paramétrage!FN524,"")</f>
        <v/>
      </c>
      <c r="H175" s="2" t="str">
        <f>IF(Paramétrage!FP524&lt;&gt;0,Paramétrage!FO524,"")</f>
        <v/>
      </c>
      <c r="I175" s="2" t="str">
        <f t="shared" si="56"/>
        <v/>
      </c>
      <c r="J175" s="2" t="str">
        <f>IF(Paramétrage!FP524&lt;&gt;0,Paramétrage!FP524,"")</f>
        <v/>
      </c>
      <c r="K175" s="2" t="str">
        <f>IF(Paramétrage!FQ524&lt;&gt;0,Paramétrage!FQ524,"")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IF(Paramétrage!FP524&lt;&gt;0,Paramétrage!FR524,"")</f>
        <v/>
      </c>
      <c r="P175" s="258" t="e">
        <f>IF(Paramétrage!#REF!&lt;&gt;0,I175,0)</f>
        <v>#REF!</v>
      </c>
      <c r="Q175" s="2"/>
    </row>
    <row r="176" spans="1:17" x14ac:dyDescent="0.35">
      <c r="A176" s="470" t="str">
        <f t="shared" si="50"/>
        <v/>
      </c>
      <c r="B176" s="470" t="str">
        <f t="shared" si="51"/>
        <v/>
      </c>
      <c r="C176" s="470" t="str">
        <f t="shared" si="52"/>
        <v/>
      </c>
      <c r="D176" s="470" t="str">
        <f t="shared" si="53"/>
        <v/>
      </c>
      <c r="E176" s="470" t="str">
        <f t="shared" si="54"/>
        <v/>
      </c>
      <c r="F176" s="470" t="str">
        <f t="shared" si="55"/>
        <v/>
      </c>
      <c r="G176" s="199" t="str">
        <f>IF(Paramétrage!FP525&lt;&gt;0,Paramétrage!FN525,"")</f>
        <v/>
      </c>
      <c r="H176" s="2" t="str">
        <f>IF(Paramétrage!FP525&lt;&gt;0,Paramétrage!FO525,"")</f>
        <v/>
      </c>
      <c r="I176" s="2" t="str">
        <f t="shared" si="56"/>
        <v/>
      </c>
      <c r="J176" s="2" t="str">
        <f>IF(Paramétrage!FP525&lt;&gt;0,Paramétrage!FP525,"")</f>
        <v/>
      </c>
      <c r="K176" s="2" t="str">
        <f>IF(Paramétrage!FQ525&lt;&gt;0,Paramétrage!FQ525,"")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IF(Paramétrage!FP525&lt;&gt;0,Paramétrage!FR525,"")</f>
        <v/>
      </c>
      <c r="P176" s="258" t="e">
        <f>IF(Paramétrage!#REF!&lt;&gt;0,I176,0)</f>
        <v>#REF!</v>
      </c>
      <c r="Q176" s="2"/>
    </row>
    <row r="177" spans="1:17" x14ac:dyDescent="0.35">
      <c r="A177" s="470" t="str">
        <f t="shared" si="50"/>
        <v/>
      </c>
      <c r="B177" s="470" t="str">
        <f t="shared" si="51"/>
        <v/>
      </c>
      <c r="C177" s="470" t="str">
        <f t="shared" si="52"/>
        <v/>
      </c>
      <c r="D177" s="470" t="str">
        <f t="shared" si="53"/>
        <v/>
      </c>
      <c r="E177" s="470" t="str">
        <f t="shared" si="54"/>
        <v/>
      </c>
      <c r="F177" s="470" t="str">
        <f t="shared" si="55"/>
        <v/>
      </c>
      <c r="G177" s="199" t="str">
        <f>IF(Paramétrage!FP526&lt;&gt;0,Paramétrage!FN526,"")</f>
        <v/>
      </c>
      <c r="H177" s="2" t="str">
        <f>IF(Paramétrage!FP526&lt;&gt;0,Paramétrage!FO526,"")</f>
        <v/>
      </c>
      <c r="I177" s="2" t="str">
        <f t="shared" si="56"/>
        <v/>
      </c>
      <c r="J177" s="2" t="str">
        <f>IF(Paramétrage!FP526&lt;&gt;0,Paramétrage!FP526,"")</f>
        <v/>
      </c>
      <c r="K177" s="2" t="str">
        <f>IF(Paramétrage!FQ526&lt;&gt;0,Paramétrage!FQ526,"")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IF(Paramétrage!FP526&lt;&gt;0,Paramétrage!FR526,"")</f>
        <v/>
      </c>
      <c r="P177" s="258" t="e">
        <f>IF(Paramétrage!#REF!&lt;&gt;0,I177,0)</f>
        <v>#REF!</v>
      </c>
      <c r="Q177" s="2"/>
    </row>
    <row r="178" spans="1:17" x14ac:dyDescent="0.35">
      <c r="A178" s="470" t="str">
        <f t="shared" si="50"/>
        <v/>
      </c>
      <c r="B178" s="470" t="str">
        <f t="shared" si="51"/>
        <v/>
      </c>
      <c r="C178" s="470" t="str">
        <f t="shared" si="52"/>
        <v/>
      </c>
      <c r="D178" s="470" t="str">
        <f t="shared" si="53"/>
        <v/>
      </c>
      <c r="E178" s="470" t="str">
        <f t="shared" si="54"/>
        <v/>
      </c>
      <c r="F178" s="470" t="str">
        <f t="shared" si="55"/>
        <v/>
      </c>
      <c r="G178" s="199" t="str">
        <f>IF(Paramétrage!FP527&lt;&gt;0,Paramétrage!FN527,"")</f>
        <v/>
      </c>
      <c r="H178" s="2" t="str">
        <f>IF(Paramétrage!FP527&lt;&gt;0,Paramétrage!FO527,"")</f>
        <v/>
      </c>
      <c r="I178" s="2" t="str">
        <f t="shared" si="56"/>
        <v/>
      </c>
      <c r="J178" s="2" t="str">
        <f>IF(Paramétrage!FP527&lt;&gt;0,Paramétrage!FP527,"")</f>
        <v/>
      </c>
      <c r="K178" s="2" t="str">
        <f>IF(Paramétrage!FQ527&lt;&gt;0,Paramétrage!FQ527,"")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IF(Paramétrage!FP527&lt;&gt;0,Paramétrage!FR527,"")</f>
        <v/>
      </c>
      <c r="P178" s="258" t="e">
        <f>IF(Paramétrage!#REF!&lt;&gt;0,I178,0)</f>
        <v>#REF!</v>
      </c>
      <c r="Q178" s="2"/>
    </row>
    <row r="179" spans="1:17" x14ac:dyDescent="0.35">
      <c r="A179" s="470" t="str">
        <f t="shared" si="50"/>
        <v/>
      </c>
      <c r="B179" s="470" t="str">
        <f t="shared" si="51"/>
        <v/>
      </c>
      <c r="C179" s="470" t="str">
        <f t="shared" si="52"/>
        <v/>
      </c>
      <c r="D179" s="470" t="str">
        <f t="shared" si="53"/>
        <v/>
      </c>
      <c r="E179" s="470" t="str">
        <f t="shared" si="54"/>
        <v/>
      </c>
      <c r="F179" s="470" t="str">
        <f t="shared" si="55"/>
        <v/>
      </c>
      <c r="G179" s="199" t="str">
        <f>IF(Paramétrage!FP528&lt;&gt;0,Paramétrage!FN528,"")</f>
        <v/>
      </c>
      <c r="H179" s="2" t="str">
        <f>IF(Paramétrage!FP528&lt;&gt;0,Paramétrage!FO528,"")</f>
        <v/>
      </c>
      <c r="I179" s="2" t="str">
        <f t="shared" si="56"/>
        <v/>
      </c>
      <c r="J179" s="2" t="str">
        <f>IF(Paramétrage!FP528&lt;&gt;0,Paramétrage!FP528,"")</f>
        <v/>
      </c>
      <c r="K179" s="2" t="str">
        <f>IF(Paramétrage!FQ528&lt;&gt;0,Paramétrage!FQ528,"")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IF(Paramétrage!FP528&lt;&gt;0,Paramétrage!FR528,"")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CC"/>
  </sheetPr>
  <dimension ref="A1:T179"/>
  <sheetViews>
    <sheetView topLeftCell="D142" workbookViewId="0">
      <selection activeCell="A152" sqref="A152:O17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72" customFormat="1" x14ac:dyDescent="0.35">
      <c r="A1" s="471" t="s">
        <v>1029</v>
      </c>
      <c r="G1" s="473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70" t="str">
        <f>IF(J3&lt;&gt;"",I3,"")</f>
        <v/>
      </c>
      <c r="B3" s="470" t="str">
        <f>IF(J3&lt;&gt;"",1,"")</f>
        <v/>
      </c>
      <c r="C3" s="470" t="str">
        <f>IF(J3&lt;&gt;"",L3,"")</f>
        <v/>
      </c>
      <c r="D3" s="470" t="str">
        <f>IF(J3&lt;&gt;"",L3,"")</f>
        <v/>
      </c>
      <c r="E3" s="470" t="str">
        <f>IF(J3&lt;&gt;"",M3,"")</f>
        <v/>
      </c>
      <c r="F3" s="470" t="str">
        <f>IF(J3&lt;&gt;"",N3,"")</f>
        <v/>
      </c>
      <c r="G3" s="199" t="str">
        <f>IF(Paramétrage!GF448&lt;&gt;0,Paramétrage!GD448,"")</f>
        <v/>
      </c>
      <c r="H3" s="2" t="str">
        <f>IF(Paramétrage!GF448&lt;&gt;0,Paramétrage!GE448,"")</f>
        <v/>
      </c>
      <c r="I3" s="2" t="str">
        <f>IF(J3&lt;&gt;"",DATEDIF($Q$2,G3,"d")*1440+H3*60,"")</f>
        <v/>
      </c>
      <c r="J3" s="2" t="str">
        <f>IF(Paramétrage!GF448&lt;&gt;0,Paramétrage!GF448,"")</f>
        <v/>
      </c>
      <c r="K3" s="2" t="str">
        <f>IF(Paramétrage!GG448&lt;&gt;0,Paramétrage!GG448,"")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IF(Paramétrage!GF448&lt;&gt;0,Paramétrage!GH448,"")</f>
        <v/>
      </c>
      <c r="P3" s="258">
        <f>IF(Paramétrage!G501&lt;&gt;0,I3,0)</f>
        <v>0</v>
      </c>
      <c r="Q3" s="2"/>
    </row>
    <row r="4" spans="1:17" x14ac:dyDescent="0.35">
      <c r="A4" s="470" t="str">
        <f t="shared" ref="A4:A29" si="0">IF(J4&lt;&gt;"",I4,"")</f>
        <v/>
      </c>
      <c r="B4" s="470" t="str">
        <f t="shared" ref="B4:B29" si="1">IF(J4&lt;&gt;"",1,"")</f>
        <v/>
      </c>
      <c r="C4" s="470" t="str">
        <f t="shared" ref="C4:C29" si="2">IF(J4&lt;&gt;"",L4,"")</f>
        <v/>
      </c>
      <c r="D4" s="470" t="str">
        <f t="shared" ref="D4:D29" si="3">IF(J4&lt;&gt;"",L4,"")</f>
        <v/>
      </c>
      <c r="E4" s="470" t="str">
        <f t="shared" ref="E4:E29" si="4">IF(J4&lt;&gt;"",M4,"")</f>
        <v/>
      </c>
      <c r="F4" s="470" t="str">
        <f t="shared" ref="F4:F29" si="5">IF(J4&lt;&gt;"",N4,"")</f>
        <v/>
      </c>
      <c r="G4" s="199" t="str">
        <f>IF(Paramétrage!GF449&lt;&gt;0,Paramétrage!GD449,"")</f>
        <v/>
      </c>
      <c r="H4" s="2" t="str">
        <f>IF(Paramétrage!GF449&lt;&gt;0,Paramétrage!GE449,"")</f>
        <v/>
      </c>
      <c r="I4" s="2" t="str">
        <f t="shared" ref="I4:I29" si="6">IF(J4&lt;&gt;"",DATEDIF($Q$2,G4,"d")*1440+H4*60,"")</f>
        <v/>
      </c>
      <c r="J4" s="2" t="str">
        <f>IF(Paramétrage!GF449&lt;&gt;0,Paramétrage!GF449,"")</f>
        <v/>
      </c>
      <c r="K4" s="2" t="str">
        <f>IF(Paramétrage!GG449&lt;&gt;0,Paramétrage!GG449,"")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IF(Paramétrage!GF449&lt;&gt;0,Paramétrage!GH449,"")</f>
        <v/>
      </c>
      <c r="P4" s="258">
        <f>IF(Paramétrage!G502&lt;&gt;0,I4,0)</f>
        <v>0</v>
      </c>
      <c r="Q4" s="2"/>
    </row>
    <row r="5" spans="1:17" x14ac:dyDescent="0.35">
      <c r="A5" s="470" t="str">
        <f t="shared" si="0"/>
        <v/>
      </c>
      <c r="B5" s="470" t="str">
        <f t="shared" si="1"/>
        <v/>
      </c>
      <c r="C5" s="470" t="str">
        <f t="shared" si="2"/>
        <v/>
      </c>
      <c r="D5" s="470" t="str">
        <f t="shared" si="3"/>
        <v/>
      </c>
      <c r="E5" s="470" t="str">
        <f t="shared" si="4"/>
        <v/>
      </c>
      <c r="F5" s="470" t="str">
        <f t="shared" si="5"/>
        <v/>
      </c>
      <c r="G5" s="199" t="str">
        <f>IF(Paramétrage!GF450&lt;&gt;0,Paramétrage!GD450,"")</f>
        <v/>
      </c>
      <c r="H5" s="2" t="str">
        <f>IF(Paramétrage!GF450&lt;&gt;0,Paramétrage!GE450,"")</f>
        <v/>
      </c>
      <c r="I5" s="2" t="str">
        <f t="shared" si="6"/>
        <v/>
      </c>
      <c r="J5" s="2" t="str">
        <f>IF(Paramétrage!GF450&lt;&gt;0,Paramétrage!GF450,"")</f>
        <v/>
      </c>
      <c r="K5" s="2" t="str">
        <f>IF(Paramétrage!GG450&lt;&gt;0,Paramétrage!GG450,"")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IF(Paramétrage!GF450&lt;&gt;0,Paramétrage!GH450,"")</f>
        <v/>
      </c>
      <c r="P5" s="258">
        <f>IF(Paramétrage!G503&lt;&gt;0,I5,0)</f>
        <v>0</v>
      </c>
      <c r="Q5" s="2"/>
    </row>
    <row r="6" spans="1:17" x14ac:dyDescent="0.35">
      <c r="A6" s="470" t="str">
        <f t="shared" si="0"/>
        <v/>
      </c>
      <c r="B6" s="470" t="str">
        <f t="shared" si="1"/>
        <v/>
      </c>
      <c r="C6" s="470" t="str">
        <f t="shared" si="2"/>
        <v/>
      </c>
      <c r="D6" s="470" t="str">
        <f t="shared" si="3"/>
        <v/>
      </c>
      <c r="E6" s="470" t="str">
        <f t="shared" si="4"/>
        <v/>
      </c>
      <c r="F6" s="470" t="str">
        <f t="shared" si="5"/>
        <v/>
      </c>
      <c r="G6" s="199" t="str">
        <f>IF(Paramétrage!GF451&lt;&gt;0,Paramétrage!GD451,"")</f>
        <v/>
      </c>
      <c r="H6" s="2" t="str">
        <f>IF(Paramétrage!GF451&lt;&gt;0,Paramétrage!GE451,"")</f>
        <v/>
      </c>
      <c r="I6" s="2" t="str">
        <f t="shared" si="6"/>
        <v/>
      </c>
      <c r="J6" s="2" t="str">
        <f>IF(Paramétrage!GF451&lt;&gt;0,Paramétrage!GF451,"")</f>
        <v/>
      </c>
      <c r="K6" s="2" t="str">
        <f>IF(Paramétrage!GG451&lt;&gt;0,Paramétrage!GG451,"")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IF(Paramétrage!GF451&lt;&gt;0,Paramétrage!GH451,"")</f>
        <v/>
      </c>
      <c r="P6" s="258">
        <f>IF(Paramétrage!G504&lt;&gt;0,I6,0)</f>
        <v>0</v>
      </c>
      <c r="Q6" s="2"/>
    </row>
    <row r="7" spans="1:17" x14ac:dyDescent="0.35">
      <c r="A7" s="470" t="str">
        <f t="shared" si="0"/>
        <v/>
      </c>
      <c r="B7" s="470" t="str">
        <f t="shared" si="1"/>
        <v/>
      </c>
      <c r="C7" s="470" t="str">
        <f t="shared" si="2"/>
        <v/>
      </c>
      <c r="D7" s="470" t="str">
        <f t="shared" si="3"/>
        <v/>
      </c>
      <c r="E7" s="470" t="str">
        <f t="shared" si="4"/>
        <v/>
      </c>
      <c r="F7" s="470" t="str">
        <f t="shared" si="5"/>
        <v/>
      </c>
      <c r="G7" s="199" t="str">
        <f>IF(Paramétrage!GF452&lt;&gt;0,Paramétrage!GD452,"")</f>
        <v/>
      </c>
      <c r="H7" s="2" t="str">
        <f>IF(Paramétrage!GF452&lt;&gt;0,Paramétrage!GE452,"")</f>
        <v/>
      </c>
      <c r="I7" s="2" t="str">
        <f t="shared" si="6"/>
        <v/>
      </c>
      <c r="J7" s="2" t="str">
        <f>IF(Paramétrage!GF452&lt;&gt;0,Paramétrage!GF452,"")</f>
        <v/>
      </c>
      <c r="K7" s="2" t="str">
        <f>IF(Paramétrage!GG452&lt;&gt;0,Paramétrage!GG452,"")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IF(Paramétrage!GF452&lt;&gt;0,Paramétrage!GH452,"")</f>
        <v/>
      </c>
      <c r="P7" s="258">
        <f>IF(Paramétrage!G505&lt;&gt;0,I7,0)</f>
        <v>0</v>
      </c>
      <c r="Q7" s="2"/>
    </row>
    <row r="8" spans="1:17" x14ac:dyDescent="0.35">
      <c r="A8" s="470" t="str">
        <f t="shared" si="0"/>
        <v/>
      </c>
      <c r="B8" s="470" t="str">
        <f t="shared" si="1"/>
        <v/>
      </c>
      <c r="C8" s="470" t="str">
        <f t="shared" si="2"/>
        <v/>
      </c>
      <c r="D8" s="470" t="str">
        <f t="shared" si="3"/>
        <v/>
      </c>
      <c r="E8" s="470" t="str">
        <f t="shared" si="4"/>
        <v/>
      </c>
      <c r="F8" s="470" t="str">
        <f t="shared" si="5"/>
        <v/>
      </c>
      <c r="G8" s="199" t="str">
        <f>IF(Paramétrage!GF453&lt;&gt;0,Paramétrage!GD453,"")</f>
        <v/>
      </c>
      <c r="H8" s="2" t="str">
        <f>IF(Paramétrage!GF453&lt;&gt;0,Paramétrage!GE453,"")</f>
        <v/>
      </c>
      <c r="I8" s="2" t="str">
        <f t="shared" si="6"/>
        <v/>
      </c>
      <c r="J8" s="2" t="str">
        <f>IF(Paramétrage!GF453&lt;&gt;0,Paramétrage!GF453,"")</f>
        <v/>
      </c>
      <c r="K8" s="2" t="str">
        <f>IF(Paramétrage!GG453&lt;&gt;0,Paramétrage!GG453,"")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IF(Paramétrage!GF453&lt;&gt;0,Paramétrage!GH453,"")</f>
        <v/>
      </c>
      <c r="P8" s="258">
        <f>IF(Paramétrage!G506&lt;&gt;0,I8,0)</f>
        <v>0</v>
      </c>
      <c r="Q8" s="2"/>
    </row>
    <row r="9" spans="1:17" x14ac:dyDescent="0.35">
      <c r="A9" s="470" t="str">
        <f t="shared" si="0"/>
        <v/>
      </c>
      <c r="B9" s="470" t="str">
        <f t="shared" si="1"/>
        <v/>
      </c>
      <c r="C9" s="470" t="str">
        <f t="shared" si="2"/>
        <v/>
      </c>
      <c r="D9" s="470" t="str">
        <f t="shared" si="3"/>
        <v/>
      </c>
      <c r="E9" s="470" t="str">
        <f t="shared" si="4"/>
        <v/>
      </c>
      <c r="F9" s="470" t="str">
        <f t="shared" si="5"/>
        <v/>
      </c>
      <c r="G9" s="199" t="str">
        <f>IF(Paramétrage!GF454&lt;&gt;0,Paramétrage!GD454,"")</f>
        <v/>
      </c>
      <c r="H9" s="2" t="str">
        <f>IF(Paramétrage!GF454&lt;&gt;0,Paramétrage!GE454,"")</f>
        <v/>
      </c>
      <c r="I9" s="2" t="str">
        <f t="shared" si="6"/>
        <v/>
      </c>
      <c r="J9" s="2" t="str">
        <f>IF(Paramétrage!GF454&lt;&gt;0,Paramétrage!GF454,"")</f>
        <v/>
      </c>
      <c r="K9" s="2" t="str">
        <f>IF(Paramétrage!GG454&lt;&gt;0,Paramétrage!GG454,"")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IF(Paramétrage!GF454&lt;&gt;0,Paramétrage!GH454,"")</f>
        <v/>
      </c>
      <c r="P9" s="258">
        <f>IF(Paramétrage!G507&lt;&gt;0,I9,0)</f>
        <v>0</v>
      </c>
      <c r="Q9" s="2"/>
    </row>
    <row r="10" spans="1:17" x14ac:dyDescent="0.35">
      <c r="A10" s="470" t="str">
        <f t="shared" si="0"/>
        <v/>
      </c>
      <c r="B10" s="470" t="str">
        <f t="shared" si="1"/>
        <v/>
      </c>
      <c r="C10" s="470" t="str">
        <f t="shared" si="2"/>
        <v/>
      </c>
      <c r="D10" s="470" t="str">
        <f t="shared" si="3"/>
        <v/>
      </c>
      <c r="E10" s="470" t="str">
        <f t="shared" si="4"/>
        <v/>
      </c>
      <c r="F10" s="470" t="str">
        <f t="shared" si="5"/>
        <v/>
      </c>
      <c r="G10" s="199" t="str">
        <f>IF(Paramétrage!GF455&lt;&gt;0,Paramétrage!GD455,"")</f>
        <v/>
      </c>
      <c r="H10" s="2" t="str">
        <f>IF(Paramétrage!GF455&lt;&gt;0,Paramétrage!GE455,"")</f>
        <v/>
      </c>
      <c r="I10" s="2" t="str">
        <f t="shared" si="6"/>
        <v/>
      </c>
      <c r="J10" s="2" t="str">
        <f>IF(Paramétrage!GF455&lt;&gt;0,Paramétrage!GF455,"")</f>
        <v/>
      </c>
      <c r="K10" s="2" t="str">
        <f>IF(Paramétrage!GG455&lt;&gt;0,Paramétrage!GG455,"")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IF(Paramétrage!GF455&lt;&gt;0,Paramétrage!GH455,"")</f>
        <v/>
      </c>
      <c r="P10" s="258">
        <f>IF(Paramétrage!G508&lt;&gt;0,I10,0)</f>
        <v>0</v>
      </c>
      <c r="Q10" s="2"/>
    </row>
    <row r="11" spans="1:17" x14ac:dyDescent="0.35">
      <c r="A11" s="470" t="str">
        <f t="shared" si="0"/>
        <v/>
      </c>
      <c r="B11" s="470" t="str">
        <f t="shared" si="1"/>
        <v/>
      </c>
      <c r="C11" s="470" t="str">
        <f t="shared" si="2"/>
        <v/>
      </c>
      <c r="D11" s="470" t="str">
        <f t="shared" si="3"/>
        <v/>
      </c>
      <c r="E11" s="470" t="str">
        <f t="shared" si="4"/>
        <v/>
      </c>
      <c r="F11" s="470" t="str">
        <f t="shared" si="5"/>
        <v/>
      </c>
      <c r="G11" s="199" t="str">
        <f>IF(Paramétrage!GF456&lt;&gt;0,Paramétrage!GD456,"")</f>
        <v/>
      </c>
      <c r="H11" s="2" t="str">
        <f>IF(Paramétrage!GF456&lt;&gt;0,Paramétrage!GE456,"")</f>
        <v/>
      </c>
      <c r="I11" s="2" t="str">
        <f t="shared" si="6"/>
        <v/>
      </c>
      <c r="J11" s="2" t="str">
        <f>IF(Paramétrage!GF456&lt;&gt;0,Paramétrage!GF456,"")</f>
        <v/>
      </c>
      <c r="K11" s="2" t="str">
        <f>IF(Paramétrage!GG456&lt;&gt;0,Paramétrage!GG456,"")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IF(Paramétrage!GF456&lt;&gt;0,Paramétrage!GH456,"")</f>
        <v/>
      </c>
      <c r="P11" s="258">
        <f>IF(Paramétrage!G509&lt;&gt;0,I11,0)</f>
        <v>0</v>
      </c>
      <c r="Q11" s="2"/>
    </row>
    <row r="12" spans="1:17" x14ac:dyDescent="0.35">
      <c r="A12" s="470" t="str">
        <f t="shared" si="0"/>
        <v/>
      </c>
      <c r="B12" s="470" t="str">
        <f t="shared" si="1"/>
        <v/>
      </c>
      <c r="C12" s="470" t="str">
        <f t="shared" si="2"/>
        <v/>
      </c>
      <c r="D12" s="470" t="str">
        <f t="shared" si="3"/>
        <v/>
      </c>
      <c r="E12" s="470" t="str">
        <f t="shared" si="4"/>
        <v/>
      </c>
      <c r="F12" s="470" t="str">
        <f t="shared" si="5"/>
        <v/>
      </c>
      <c r="G12" s="199" t="str">
        <f>IF(Paramétrage!GF457&lt;&gt;0,Paramétrage!GD457,"")</f>
        <v/>
      </c>
      <c r="H12" s="2" t="str">
        <f>IF(Paramétrage!GF457&lt;&gt;0,Paramétrage!GE457,"")</f>
        <v/>
      </c>
      <c r="I12" s="2" t="str">
        <f t="shared" si="6"/>
        <v/>
      </c>
      <c r="J12" s="2" t="str">
        <f>IF(Paramétrage!GF457&lt;&gt;0,Paramétrage!GF457,"")</f>
        <v/>
      </c>
      <c r="K12" s="2" t="str">
        <f>IF(Paramétrage!GG457&lt;&gt;0,Paramétrage!GG457,"")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IF(Paramétrage!GF457&lt;&gt;0,Paramétrage!GH457,"")</f>
        <v/>
      </c>
      <c r="P12" s="258">
        <f>IF(Paramétrage!G510&lt;&gt;0,I12,0)</f>
        <v>0</v>
      </c>
      <c r="Q12" s="2"/>
    </row>
    <row r="13" spans="1:17" x14ac:dyDescent="0.35">
      <c r="A13" s="470" t="str">
        <f t="shared" si="0"/>
        <v/>
      </c>
      <c r="B13" s="470" t="str">
        <f t="shared" si="1"/>
        <v/>
      </c>
      <c r="C13" s="470" t="str">
        <f t="shared" si="2"/>
        <v/>
      </c>
      <c r="D13" s="470" t="str">
        <f t="shared" si="3"/>
        <v/>
      </c>
      <c r="E13" s="470" t="str">
        <f t="shared" si="4"/>
        <v/>
      </c>
      <c r="F13" s="470" t="str">
        <f t="shared" si="5"/>
        <v/>
      </c>
      <c r="G13" s="199" t="str">
        <f>IF(Paramétrage!GF458&lt;&gt;0,Paramétrage!GD458,"")</f>
        <v/>
      </c>
      <c r="H13" s="2" t="str">
        <f>IF(Paramétrage!GF458&lt;&gt;0,Paramétrage!GE458,"")</f>
        <v/>
      </c>
      <c r="I13" s="2" t="str">
        <f t="shared" si="6"/>
        <v/>
      </c>
      <c r="J13" s="2" t="str">
        <f>IF(Paramétrage!GF458&lt;&gt;0,Paramétrage!GF458,"")</f>
        <v/>
      </c>
      <c r="K13" s="2" t="str">
        <f>IF(Paramétrage!GG458&lt;&gt;0,Paramétrage!GG458,"")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IF(Paramétrage!GF458&lt;&gt;0,Paramétrage!GH458,"")</f>
        <v/>
      </c>
      <c r="P13" s="258">
        <f>IF(Paramétrage!G511&lt;&gt;0,I13,0)</f>
        <v>0</v>
      </c>
      <c r="Q13" s="2"/>
    </row>
    <row r="14" spans="1:17" x14ac:dyDescent="0.35">
      <c r="A14" s="470" t="str">
        <f t="shared" si="0"/>
        <v/>
      </c>
      <c r="B14" s="470" t="str">
        <f t="shared" si="1"/>
        <v/>
      </c>
      <c r="C14" s="470" t="str">
        <f t="shared" si="2"/>
        <v/>
      </c>
      <c r="D14" s="470" t="str">
        <f t="shared" si="3"/>
        <v/>
      </c>
      <c r="E14" s="470" t="str">
        <f t="shared" si="4"/>
        <v/>
      </c>
      <c r="F14" s="470" t="str">
        <f t="shared" si="5"/>
        <v/>
      </c>
      <c r="G14" s="199" t="str">
        <f>IF(Paramétrage!GF459&lt;&gt;0,Paramétrage!GD459,"")</f>
        <v/>
      </c>
      <c r="H14" s="2" t="str">
        <f>IF(Paramétrage!GF459&lt;&gt;0,Paramétrage!GE459,"")</f>
        <v/>
      </c>
      <c r="I14" s="2" t="str">
        <f t="shared" si="6"/>
        <v/>
      </c>
      <c r="J14" s="2" t="str">
        <f>IF(Paramétrage!GF459&lt;&gt;0,Paramétrage!GF459,"")</f>
        <v/>
      </c>
      <c r="K14" s="2" t="str">
        <f>IF(Paramétrage!GG459&lt;&gt;0,Paramétrage!GG459,"")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IF(Paramétrage!GF459&lt;&gt;0,Paramétrage!GH459,"")</f>
        <v/>
      </c>
      <c r="P14" s="258">
        <f>IF(Paramétrage!G512&lt;&gt;0,I14,0)</f>
        <v>0</v>
      </c>
      <c r="Q14" s="2"/>
    </row>
    <row r="15" spans="1:17" x14ac:dyDescent="0.35">
      <c r="A15" s="470" t="str">
        <f t="shared" si="0"/>
        <v/>
      </c>
      <c r="B15" s="470" t="str">
        <f t="shared" si="1"/>
        <v/>
      </c>
      <c r="C15" s="470" t="str">
        <f t="shared" si="2"/>
        <v/>
      </c>
      <c r="D15" s="470" t="str">
        <f t="shared" si="3"/>
        <v/>
      </c>
      <c r="E15" s="470" t="str">
        <f t="shared" si="4"/>
        <v/>
      </c>
      <c r="F15" s="470" t="str">
        <f t="shared" si="5"/>
        <v/>
      </c>
      <c r="G15" s="199" t="str">
        <f>IF(Paramétrage!GF460&lt;&gt;0,Paramétrage!GD460,"")</f>
        <v/>
      </c>
      <c r="H15" s="2" t="str">
        <f>IF(Paramétrage!GF460&lt;&gt;0,Paramétrage!GE460,"")</f>
        <v/>
      </c>
      <c r="I15" s="2" t="str">
        <f t="shared" si="6"/>
        <v/>
      </c>
      <c r="J15" s="2" t="str">
        <f>IF(Paramétrage!GF460&lt;&gt;0,Paramétrage!GF460,"")</f>
        <v/>
      </c>
      <c r="K15" s="2" t="str">
        <f>IF(Paramétrage!GG460&lt;&gt;0,Paramétrage!GG460,"")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IF(Paramétrage!GF460&lt;&gt;0,Paramétrage!GH460,"")</f>
        <v/>
      </c>
      <c r="P15" s="258">
        <f>IF(Paramétrage!G513&lt;&gt;0,I15,0)</f>
        <v>0</v>
      </c>
      <c r="Q15" s="2"/>
    </row>
    <row r="16" spans="1:17" x14ac:dyDescent="0.35">
      <c r="A16" s="470" t="str">
        <f t="shared" si="0"/>
        <v/>
      </c>
      <c r="B16" s="470" t="str">
        <f t="shared" si="1"/>
        <v/>
      </c>
      <c r="C16" s="470" t="str">
        <f t="shared" si="2"/>
        <v/>
      </c>
      <c r="D16" s="470" t="str">
        <f t="shared" si="3"/>
        <v/>
      </c>
      <c r="E16" s="470" t="str">
        <f t="shared" si="4"/>
        <v/>
      </c>
      <c r="F16" s="470" t="str">
        <f t="shared" si="5"/>
        <v/>
      </c>
      <c r="G16" s="199" t="str">
        <f>IF(Paramétrage!GF461&lt;&gt;0,Paramétrage!GD461,"")</f>
        <v/>
      </c>
      <c r="H16" s="2" t="str">
        <f>IF(Paramétrage!GF461&lt;&gt;0,Paramétrage!GE461,"")</f>
        <v/>
      </c>
      <c r="I16" s="2" t="str">
        <f t="shared" si="6"/>
        <v/>
      </c>
      <c r="J16" s="2" t="str">
        <f>IF(Paramétrage!GF461&lt;&gt;0,Paramétrage!GF461,"")</f>
        <v/>
      </c>
      <c r="K16" s="2" t="str">
        <f>IF(Paramétrage!GG461&lt;&gt;0,Paramétrage!GG461,"")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IF(Paramétrage!GF461&lt;&gt;0,Paramétrage!GH461,"")</f>
        <v/>
      </c>
      <c r="P16" s="258">
        <f>IF(Paramétrage!G514&lt;&gt;0,I16,0)</f>
        <v>0</v>
      </c>
      <c r="Q16" s="2"/>
    </row>
    <row r="17" spans="1:17" x14ac:dyDescent="0.35">
      <c r="A17" s="470" t="str">
        <f t="shared" si="0"/>
        <v/>
      </c>
      <c r="B17" s="470" t="str">
        <f t="shared" si="1"/>
        <v/>
      </c>
      <c r="C17" s="470" t="str">
        <f t="shared" si="2"/>
        <v/>
      </c>
      <c r="D17" s="470" t="str">
        <f t="shared" si="3"/>
        <v/>
      </c>
      <c r="E17" s="470" t="str">
        <f t="shared" si="4"/>
        <v/>
      </c>
      <c r="F17" s="470" t="str">
        <f t="shared" si="5"/>
        <v/>
      </c>
      <c r="G17" s="199" t="str">
        <f>IF(Paramétrage!GF462&lt;&gt;0,Paramétrage!GD462,"")</f>
        <v/>
      </c>
      <c r="H17" s="2" t="str">
        <f>IF(Paramétrage!GF462&lt;&gt;0,Paramétrage!GE462,"")</f>
        <v/>
      </c>
      <c r="I17" s="2" t="str">
        <f t="shared" si="6"/>
        <v/>
      </c>
      <c r="J17" s="2" t="str">
        <f>IF(Paramétrage!GF462&lt;&gt;0,Paramétrage!GF462,"")</f>
        <v/>
      </c>
      <c r="K17" s="2" t="str">
        <f>IF(Paramétrage!GG462&lt;&gt;0,Paramétrage!GG462,"")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IF(Paramétrage!GF462&lt;&gt;0,Paramétrage!GH462,"")</f>
        <v/>
      </c>
      <c r="P17" s="258">
        <f>IF(Paramétrage!G515&lt;&gt;0,I17,0)</f>
        <v>0</v>
      </c>
      <c r="Q17" s="2"/>
    </row>
    <row r="18" spans="1:17" x14ac:dyDescent="0.35">
      <c r="A18" s="470" t="str">
        <f t="shared" si="0"/>
        <v/>
      </c>
      <c r="B18" s="470" t="str">
        <f t="shared" si="1"/>
        <v/>
      </c>
      <c r="C18" s="470" t="str">
        <f t="shared" si="2"/>
        <v/>
      </c>
      <c r="D18" s="470" t="str">
        <f t="shared" si="3"/>
        <v/>
      </c>
      <c r="E18" s="470" t="str">
        <f t="shared" si="4"/>
        <v/>
      </c>
      <c r="F18" s="470" t="str">
        <f t="shared" si="5"/>
        <v/>
      </c>
      <c r="G18" s="199" t="str">
        <f>IF(Paramétrage!GF463&lt;&gt;0,Paramétrage!GD463,"")</f>
        <v/>
      </c>
      <c r="H18" s="2" t="str">
        <f>IF(Paramétrage!GF463&lt;&gt;0,Paramétrage!GE463,"")</f>
        <v/>
      </c>
      <c r="I18" s="2" t="str">
        <f t="shared" si="6"/>
        <v/>
      </c>
      <c r="J18" s="2" t="str">
        <f>IF(Paramétrage!GF463&lt;&gt;0,Paramétrage!GF463,"")</f>
        <v/>
      </c>
      <c r="K18" s="2" t="str">
        <f>IF(Paramétrage!GG463&lt;&gt;0,Paramétrage!GG463,"")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IF(Paramétrage!GF463&lt;&gt;0,Paramétrage!GH463,"")</f>
        <v/>
      </c>
      <c r="P18" s="258">
        <f>IF(Paramétrage!G516&lt;&gt;0,I18,0)</f>
        <v>0</v>
      </c>
      <c r="Q18" s="2"/>
    </row>
    <row r="19" spans="1:17" x14ac:dyDescent="0.35">
      <c r="A19" s="470" t="str">
        <f t="shared" si="0"/>
        <v/>
      </c>
      <c r="B19" s="470" t="str">
        <f t="shared" si="1"/>
        <v/>
      </c>
      <c r="C19" s="470" t="str">
        <f t="shared" si="2"/>
        <v/>
      </c>
      <c r="D19" s="470" t="str">
        <f t="shared" si="3"/>
        <v/>
      </c>
      <c r="E19" s="470" t="str">
        <f t="shared" si="4"/>
        <v/>
      </c>
      <c r="F19" s="470" t="str">
        <f t="shared" si="5"/>
        <v/>
      </c>
      <c r="G19" s="199" t="str">
        <f>IF(Paramétrage!GF464&lt;&gt;0,Paramétrage!GD464,"")</f>
        <v/>
      </c>
      <c r="H19" s="2" t="str">
        <f>IF(Paramétrage!GF464&lt;&gt;0,Paramétrage!GE464,"")</f>
        <v/>
      </c>
      <c r="I19" s="2" t="str">
        <f t="shared" si="6"/>
        <v/>
      </c>
      <c r="J19" s="2" t="str">
        <f>IF(Paramétrage!GF464&lt;&gt;0,Paramétrage!GF464,"")</f>
        <v/>
      </c>
      <c r="K19" s="2" t="str">
        <f>IF(Paramétrage!GG464&lt;&gt;0,Paramétrage!GG464,"")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IF(Paramétrage!GF464&lt;&gt;0,Paramétrage!GH464,"")</f>
        <v/>
      </c>
      <c r="P19" s="258">
        <f>IF(Paramétrage!G517&lt;&gt;0,I19,0)</f>
        <v>0</v>
      </c>
      <c r="Q19" s="2"/>
    </row>
    <row r="20" spans="1:17" x14ac:dyDescent="0.35">
      <c r="A20" s="470" t="str">
        <f t="shared" si="0"/>
        <v/>
      </c>
      <c r="B20" s="470" t="str">
        <f t="shared" si="1"/>
        <v/>
      </c>
      <c r="C20" s="470" t="str">
        <f t="shared" si="2"/>
        <v/>
      </c>
      <c r="D20" s="470" t="str">
        <f t="shared" si="3"/>
        <v/>
      </c>
      <c r="E20" s="470" t="str">
        <f t="shared" si="4"/>
        <v/>
      </c>
      <c r="F20" s="470" t="str">
        <f t="shared" si="5"/>
        <v/>
      </c>
      <c r="G20" s="199" t="str">
        <f>IF(Paramétrage!GF465&lt;&gt;0,Paramétrage!GD465,"")</f>
        <v/>
      </c>
      <c r="H20" s="2" t="str">
        <f>IF(Paramétrage!GF465&lt;&gt;0,Paramétrage!GE465,"")</f>
        <v/>
      </c>
      <c r="I20" s="2" t="str">
        <f t="shared" si="6"/>
        <v/>
      </c>
      <c r="J20" s="2" t="str">
        <f>IF(Paramétrage!GF465&lt;&gt;0,Paramétrage!GF465,"")</f>
        <v/>
      </c>
      <c r="K20" s="2" t="str">
        <f>IF(Paramétrage!GG465&lt;&gt;0,Paramétrage!GG465,"")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IF(Paramétrage!GF465&lt;&gt;0,Paramétrage!GH465,"")</f>
        <v/>
      </c>
      <c r="P20" s="258">
        <f>IF(Paramétrage!G518&lt;&gt;0,I20,0)</f>
        <v>0</v>
      </c>
      <c r="Q20" s="2"/>
    </row>
    <row r="21" spans="1:17" x14ac:dyDescent="0.35">
      <c r="A21" s="470" t="str">
        <f t="shared" si="0"/>
        <v/>
      </c>
      <c r="B21" s="470" t="str">
        <f t="shared" si="1"/>
        <v/>
      </c>
      <c r="C21" s="470" t="str">
        <f t="shared" si="2"/>
        <v/>
      </c>
      <c r="D21" s="470" t="str">
        <f t="shared" si="3"/>
        <v/>
      </c>
      <c r="E21" s="470" t="str">
        <f t="shared" si="4"/>
        <v/>
      </c>
      <c r="F21" s="470" t="str">
        <f t="shared" si="5"/>
        <v/>
      </c>
      <c r="G21" s="199" t="str">
        <f>IF(Paramétrage!GF466&lt;&gt;0,Paramétrage!GD466,"")</f>
        <v/>
      </c>
      <c r="H21" s="2" t="str">
        <f>IF(Paramétrage!GF466&lt;&gt;0,Paramétrage!GE466,"")</f>
        <v/>
      </c>
      <c r="I21" s="2" t="str">
        <f t="shared" si="6"/>
        <v/>
      </c>
      <c r="J21" s="2" t="str">
        <f>IF(Paramétrage!GF466&lt;&gt;0,Paramétrage!GF466,"")</f>
        <v/>
      </c>
      <c r="K21" s="2" t="str">
        <f>IF(Paramétrage!GG466&lt;&gt;0,Paramétrage!GG466,"")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IF(Paramétrage!GF466&lt;&gt;0,Paramétrage!GH466,"")</f>
        <v/>
      </c>
      <c r="P21" s="258">
        <f>IF(Paramétrage!G519&lt;&gt;0,I21,0)</f>
        <v>0</v>
      </c>
      <c r="Q21" s="2"/>
    </row>
    <row r="22" spans="1:17" x14ac:dyDescent="0.35">
      <c r="A22" s="470" t="str">
        <f t="shared" si="0"/>
        <v/>
      </c>
      <c r="B22" s="470" t="str">
        <f t="shared" si="1"/>
        <v/>
      </c>
      <c r="C22" s="470" t="str">
        <f t="shared" si="2"/>
        <v/>
      </c>
      <c r="D22" s="470" t="str">
        <f t="shared" si="3"/>
        <v/>
      </c>
      <c r="E22" s="470" t="str">
        <f t="shared" si="4"/>
        <v/>
      </c>
      <c r="F22" s="470" t="str">
        <f t="shared" si="5"/>
        <v/>
      </c>
      <c r="G22" s="199" t="str">
        <f>IF(Paramétrage!GF467&lt;&gt;0,Paramétrage!GD467,"")</f>
        <v/>
      </c>
      <c r="H22" s="2" t="str">
        <f>IF(Paramétrage!GF467&lt;&gt;0,Paramétrage!GE467,"")</f>
        <v/>
      </c>
      <c r="I22" s="2" t="str">
        <f t="shared" si="6"/>
        <v/>
      </c>
      <c r="J22" s="2" t="str">
        <f>IF(Paramétrage!GF467&lt;&gt;0,Paramétrage!GF467,"")</f>
        <v/>
      </c>
      <c r="K22" s="2" t="str">
        <f>IF(Paramétrage!GG467&lt;&gt;0,Paramétrage!GG467,"")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IF(Paramétrage!GF467&lt;&gt;0,Paramétrage!GH467,"")</f>
        <v/>
      </c>
      <c r="P22" s="258">
        <f>IF(Paramétrage!G520&lt;&gt;0,I22,0)</f>
        <v>0</v>
      </c>
      <c r="Q22" s="2"/>
    </row>
    <row r="23" spans="1:17" x14ac:dyDescent="0.35">
      <c r="A23" s="470" t="str">
        <f t="shared" si="0"/>
        <v/>
      </c>
      <c r="B23" s="470" t="str">
        <f t="shared" si="1"/>
        <v/>
      </c>
      <c r="C23" s="470" t="str">
        <f t="shared" si="2"/>
        <v/>
      </c>
      <c r="D23" s="470" t="str">
        <f t="shared" si="3"/>
        <v/>
      </c>
      <c r="E23" s="470" t="str">
        <f t="shared" si="4"/>
        <v/>
      </c>
      <c r="F23" s="470" t="str">
        <f t="shared" si="5"/>
        <v/>
      </c>
      <c r="G23" s="199" t="str">
        <f>IF(Paramétrage!GF468&lt;&gt;0,Paramétrage!GD468,"")</f>
        <v/>
      </c>
      <c r="H23" s="2" t="str">
        <f>IF(Paramétrage!GF468&lt;&gt;0,Paramétrage!GE468,"")</f>
        <v/>
      </c>
      <c r="I23" s="2" t="str">
        <f t="shared" si="6"/>
        <v/>
      </c>
      <c r="J23" s="2" t="str">
        <f>IF(Paramétrage!GF468&lt;&gt;0,Paramétrage!GF468,"")</f>
        <v/>
      </c>
      <c r="K23" s="2" t="str">
        <f>IF(Paramétrage!GG468&lt;&gt;0,Paramétrage!GG468,"")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IF(Paramétrage!GF468&lt;&gt;0,Paramétrage!GH468,"")</f>
        <v/>
      </c>
      <c r="P23" s="258">
        <f>IF(Paramétrage!G521&lt;&gt;0,I23,0)</f>
        <v>0</v>
      </c>
      <c r="Q23" s="2"/>
    </row>
    <row r="24" spans="1:17" x14ac:dyDescent="0.35">
      <c r="A24" s="470" t="str">
        <f t="shared" si="0"/>
        <v/>
      </c>
      <c r="B24" s="470" t="str">
        <f t="shared" si="1"/>
        <v/>
      </c>
      <c r="C24" s="470" t="str">
        <f t="shared" si="2"/>
        <v/>
      </c>
      <c r="D24" s="470" t="str">
        <f t="shared" si="3"/>
        <v/>
      </c>
      <c r="E24" s="470" t="str">
        <f t="shared" si="4"/>
        <v/>
      </c>
      <c r="F24" s="470" t="str">
        <f t="shared" si="5"/>
        <v/>
      </c>
      <c r="G24" s="199" t="str">
        <f>IF(Paramétrage!GF469&lt;&gt;0,Paramétrage!GD469,"")</f>
        <v/>
      </c>
      <c r="H24" s="2" t="str">
        <f>IF(Paramétrage!GF469&lt;&gt;0,Paramétrage!GE469,"")</f>
        <v/>
      </c>
      <c r="I24" s="2" t="str">
        <f t="shared" si="6"/>
        <v/>
      </c>
      <c r="J24" s="2" t="str">
        <f>IF(Paramétrage!GF469&lt;&gt;0,Paramétrage!GF469,"")</f>
        <v/>
      </c>
      <c r="K24" s="2" t="str">
        <f>IF(Paramétrage!GG469&lt;&gt;0,Paramétrage!GG469,"")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IF(Paramétrage!GF469&lt;&gt;0,Paramétrage!GH469,"")</f>
        <v/>
      </c>
      <c r="P24" s="258">
        <f>IF(Paramétrage!G522&lt;&gt;0,I24,0)</f>
        <v>0</v>
      </c>
      <c r="Q24" s="2"/>
    </row>
    <row r="25" spans="1:17" x14ac:dyDescent="0.35">
      <c r="A25" s="470" t="str">
        <f t="shared" si="0"/>
        <v/>
      </c>
      <c r="B25" s="470" t="str">
        <f t="shared" si="1"/>
        <v/>
      </c>
      <c r="C25" s="470" t="str">
        <f t="shared" si="2"/>
        <v/>
      </c>
      <c r="D25" s="470" t="str">
        <f t="shared" si="3"/>
        <v/>
      </c>
      <c r="E25" s="470" t="str">
        <f t="shared" si="4"/>
        <v/>
      </c>
      <c r="F25" s="470" t="str">
        <f t="shared" si="5"/>
        <v/>
      </c>
      <c r="G25" s="199" t="str">
        <f>IF(Paramétrage!GF470&lt;&gt;0,Paramétrage!GD470,"")</f>
        <v/>
      </c>
      <c r="H25" s="2" t="str">
        <f>IF(Paramétrage!GF470&lt;&gt;0,Paramétrage!GE470,"")</f>
        <v/>
      </c>
      <c r="I25" s="2" t="str">
        <f t="shared" si="6"/>
        <v/>
      </c>
      <c r="J25" s="2" t="str">
        <f>IF(Paramétrage!GF470&lt;&gt;0,Paramétrage!GF470,"")</f>
        <v/>
      </c>
      <c r="K25" s="2" t="str">
        <f>IF(Paramétrage!GG470&lt;&gt;0,Paramétrage!GG470,"")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IF(Paramétrage!GF470&lt;&gt;0,Paramétrage!GH470,"")</f>
        <v/>
      </c>
      <c r="P25" s="258">
        <f>IF(Paramétrage!G523&lt;&gt;0,I25,0)</f>
        <v>0</v>
      </c>
      <c r="Q25" s="2"/>
    </row>
    <row r="26" spans="1:17" x14ac:dyDescent="0.35">
      <c r="A26" s="470" t="str">
        <f t="shared" si="0"/>
        <v/>
      </c>
      <c r="B26" s="470" t="str">
        <f t="shared" si="1"/>
        <v/>
      </c>
      <c r="C26" s="470" t="str">
        <f t="shared" si="2"/>
        <v/>
      </c>
      <c r="D26" s="470" t="str">
        <f t="shared" si="3"/>
        <v/>
      </c>
      <c r="E26" s="470" t="str">
        <f t="shared" si="4"/>
        <v/>
      </c>
      <c r="F26" s="470" t="str">
        <f t="shared" si="5"/>
        <v/>
      </c>
      <c r="G26" s="199" t="str">
        <f>IF(Paramétrage!GF471&lt;&gt;0,Paramétrage!GD471,"")</f>
        <v/>
      </c>
      <c r="H26" s="2" t="str">
        <f>IF(Paramétrage!GF471&lt;&gt;0,Paramétrage!GE471,"")</f>
        <v/>
      </c>
      <c r="I26" s="2" t="str">
        <f t="shared" si="6"/>
        <v/>
      </c>
      <c r="J26" s="2" t="str">
        <f>IF(Paramétrage!GF471&lt;&gt;0,Paramétrage!GF471,"")</f>
        <v/>
      </c>
      <c r="K26" s="2" t="str">
        <f>IF(Paramétrage!GG471&lt;&gt;0,Paramétrage!GG471,"")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IF(Paramétrage!GF471&lt;&gt;0,Paramétrage!GH471,"")</f>
        <v/>
      </c>
      <c r="P26" s="258">
        <f>IF(Paramétrage!G524&lt;&gt;0,I26,0)</f>
        <v>0</v>
      </c>
      <c r="Q26" s="2"/>
    </row>
    <row r="27" spans="1:17" x14ac:dyDescent="0.35">
      <c r="A27" s="470" t="str">
        <f t="shared" si="0"/>
        <v/>
      </c>
      <c r="B27" s="470" t="str">
        <f t="shared" si="1"/>
        <v/>
      </c>
      <c r="C27" s="470" t="str">
        <f t="shared" si="2"/>
        <v/>
      </c>
      <c r="D27" s="470" t="str">
        <f t="shared" si="3"/>
        <v/>
      </c>
      <c r="E27" s="470" t="str">
        <f t="shared" si="4"/>
        <v/>
      </c>
      <c r="F27" s="470" t="str">
        <f t="shared" si="5"/>
        <v/>
      </c>
      <c r="G27" s="199" t="str">
        <f>IF(Paramétrage!GF472&lt;&gt;0,Paramétrage!GD472,"")</f>
        <v/>
      </c>
      <c r="H27" s="2" t="str">
        <f>IF(Paramétrage!GF472&lt;&gt;0,Paramétrage!GE472,"")</f>
        <v/>
      </c>
      <c r="I27" s="2" t="str">
        <f t="shared" si="6"/>
        <v/>
      </c>
      <c r="J27" s="2" t="str">
        <f>IF(Paramétrage!GF472&lt;&gt;0,Paramétrage!GF472,"")</f>
        <v/>
      </c>
      <c r="K27" s="2" t="str">
        <f>IF(Paramétrage!GG472&lt;&gt;0,Paramétrage!GG472,"")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IF(Paramétrage!GF472&lt;&gt;0,Paramétrage!GH472,"")</f>
        <v/>
      </c>
      <c r="P27" s="258">
        <f>IF(Paramétrage!G525&lt;&gt;0,I27,0)</f>
        <v>0</v>
      </c>
      <c r="Q27" s="2"/>
    </row>
    <row r="28" spans="1:17" x14ac:dyDescent="0.35">
      <c r="A28" s="470" t="str">
        <f t="shared" si="0"/>
        <v/>
      </c>
      <c r="B28" s="470" t="str">
        <f t="shared" si="1"/>
        <v/>
      </c>
      <c r="C28" s="470" t="str">
        <f t="shared" si="2"/>
        <v/>
      </c>
      <c r="D28" s="470" t="str">
        <f t="shared" si="3"/>
        <v/>
      </c>
      <c r="E28" s="470" t="str">
        <f t="shared" si="4"/>
        <v/>
      </c>
      <c r="F28" s="470" t="str">
        <f t="shared" si="5"/>
        <v/>
      </c>
      <c r="G28" s="199" t="str">
        <f>IF(Paramétrage!GF473&lt;&gt;0,Paramétrage!GD473,"")</f>
        <v/>
      </c>
      <c r="H28" s="2" t="str">
        <f>IF(Paramétrage!GF473&lt;&gt;0,Paramétrage!GE473,"")</f>
        <v/>
      </c>
      <c r="I28" s="2" t="str">
        <f t="shared" si="6"/>
        <v/>
      </c>
      <c r="J28" s="2" t="str">
        <f>IF(Paramétrage!GF473&lt;&gt;0,Paramétrage!GF473,"")</f>
        <v/>
      </c>
      <c r="K28" s="2" t="str">
        <f>IF(Paramétrage!GG473&lt;&gt;0,Paramétrage!GG473,"")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IF(Paramétrage!GF473&lt;&gt;0,Paramétrage!GH473,"")</f>
        <v/>
      </c>
      <c r="P28" s="258">
        <f>IF(Paramétrage!G526&lt;&gt;0,I28,0)</f>
        <v>0</v>
      </c>
      <c r="Q28" s="2"/>
    </row>
    <row r="29" spans="1:17" x14ac:dyDescent="0.35">
      <c r="A29" s="470" t="str">
        <f t="shared" si="0"/>
        <v/>
      </c>
      <c r="B29" s="470" t="str">
        <f t="shared" si="1"/>
        <v/>
      </c>
      <c r="C29" s="470" t="str">
        <f t="shared" si="2"/>
        <v/>
      </c>
      <c r="D29" s="470" t="str">
        <f t="shared" si="3"/>
        <v/>
      </c>
      <c r="E29" s="470" t="str">
        <f t="shared" si="4"/>
        <v/>
      </c>
      <c r="F29" s="470" t="str">
        <f t="shared" si="5"/>
        <v/>
      </c>
      <c r="G29" s="199" t="str">
        <f>IF(Paramétrage!GF474&lt;&gt;0,Paramétrage!GD474,"")</f>
        <v/>
      </c>
      <c r="H29" s="2" t="str">
        <f>IF(Paramétrage!GF474&lt;&gt;0,Paramétrage!GE474,"")</f>
        <v/>
      </c>
      <c r="I29" s="2" t="str">
        <f t="shared" si="6"/>
        <v/>
      </c>
      <c r="J29" s="2" t="str">
        <f>IF(Paramétrage!GF474&lt;&gt;0,Paramétrage!GF474,"")</f>
        <v/>
      </c>
      <c r="K29" s="2" t="str">
        <f>IF(Paramétrage!GG474&lt;&gt;0,Paramétrage!GG474,"")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IF(Paramétrage!GF474&lt;&gt;0,Paramétrage!GH474,"")</f>
        <v/>
      </c>
      <c r="P29" s="258">
        <f>IF(Paramétrage!G527&lt;&gt;0,I29,0)</f>
        <v>0</v>
      </c>
      <c r="Q29" s="2"/>
    </row>
    <row r="30" spans="1:17" x14ac:dyDescent="0.35">
      <c r="A30" s="471" t="s">
        <v>1030</v>
      </c>
      <c r="B30" s="472"/>
      <c r="C30" s="472"/>
      <c r="D30" s="472"/>
      <c r="E30" s="472"/>
      <c r="F30" s="472"/>
      <c r="G30" s="473" t="str">
        <f>IF(Paramétrage!L527&lt;&gt;0,Paramétrage!L527,"")</f>
        <v/>
      </c>
      <c r="H30" s="472"/>
      <c r="I30" s="472"/>
      <c r="J30" s="472"/>
      <c r="K30" s="472"/>
      <c r="L30" s="472"/>
      <c r="M30" s="472"/>
      <c r="N30" s="472"/>
      <c r="O30" s="472"/>
      <c r="P30" s="472" t="str">
        <f>IF(Paramétrage!I527,I30-#REF!,"")</f>
        <v/>
      </c>
      <c r="Q30" s="472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IF(Paramétrage!JX501&lt;&gt;0,Paramétrage!JV501,"")</f>
        <v/>
      </c>
      <c r="H32" s="2" t="str">
        <f>IF(Paramétrage!JX501&lt;&gt;0,Paramétrage!JW501,"")</f>
        <v/>
      </c>
      <c r="I32" s="2" t="str">
        <f>IF(J32&lt;&gt;"",DATEDIF($Q$2,G32,"d")*1440+H32*60,"")</f>
        <v/>
      </c>
      <c r="J32" s="2" t="str">
        <f>IF(Paramétrage!JX501&lt;&gt;0,Paramétrage!JX501,"")</f>
        <v/>
      </c>
      <c r="K32" s="2" t="str">
        <f>IF(Paramétrage!JY501&lt;&gt;0,Paramétrage!JY501,"")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IF(Paramétrage!JX501&lt;&gt;0,Paramétrage!JZ501,"")</f>
        <v/>
      </c>
      <c r="P32" s="258">
        <f>IF(Paramétrage!G531&lt;&gt;0,I32,0)</f>
        <v>0</v>
      </c>
      <c r="Q32" s="2"/>
    </row>
    <row r="33" spans="1:18" x14ac:dyDescent="0.35">
      <c r="A33" s="470" t="str">
        <f t="shared" ref="A33:A59" si="10">IF(J33&lt;&gt;"",I33,"")</f>
        <v/>
      </c>
      <c r="B33" s="470" t="str">
        <f t="shared" ref="B33:B59" si="11">IF(J33&lt;&gt;"",1,"")</f>
        <v/>
      </c>
      <c r="C33" s="470" t="str">
        <f t="shared" ref="C33:C59" si="12">IF(J33&lt;&gt;"",L33,"")</f>
        <v/>
      </c>
      <c r="D33" s="470" t="str">
        <f t="shared" ref="D33:D59" si="13">IF(J33&lt;&gt;"",L33,"")</f>
        <v/>
      </c>
      <c r="E33" s="470" t="str">
        <f t="shared" ref="E33:E59" si="14">IF(J33&lt;&gt;"",M33,"")</f>
        <v/>
      </c>
      <c r="F33" s="470" t="str">
        <f t="shared" ref="F33:F59" si="15">IF(J33&lt;&gt;"",N33,"")</f>
        <v/>
      </c>
      <c r="G33" s="199" t="str">
        <f>IF(Paramétrage!JX502&lt;&gt;0,Paramétrage!JV502,"")</f>
        <v/>
      </c>
      <c r="H33" s="2" t="str">
        <f>IF(Paramétrage!JX502&lt;&gt;0,Paramétrage!JW502,"")</f>
        <v/>
      </c>
      <c r="I33" s="2" t="str">
        <f t="shared" ref="I33:I59" si="16">IF(J33&lt;&gt;"",DATEDIF($Q$2,G33,"d")*1440+H33*60,"")</f>
        <v/>
      </c>
      <c r="J33" s="2" t="str">
        <f>IF(Paramétrage!JX502&lt;&gt;0,Paramétrage!JX502,"")</f>
        <v/>
      </c>
      <c r="K33" s="2" t="str">
        <f>IF(Paramétrage!JY502&lt;&gt;0,Paramétrage!JY502,"")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IF(Paramétrage!JX502&lt;&gt;0,Paramétrage!JZ502,"")</f>
        <v/>
      </c>
      <c r="P33" s="258">
        <f>IF(Paramétrage!G532&lt;&gt;0,I33,0)</f>
        <v>0</v>
      </c>
      <c r="Q33" s="2"/>
    </row>
    <row r="34" spans="1:18" x14ac:dyDescent="0.35">
      <c r="A34" s="470" t="str">
        <f t="shared" si="10"/>
        <v/>
      </c>
      <c r="B34" s="470" t="str">
        <f t="shared" si="11"/>
        <v/>
      </c>
      <c r="C34" s="470" t="str">
        <f t="shared" si="12"/>
        <v/>
      </c>
      <c r="D34" s="470" t="str">
        <f t="shared" si="13"/>
        <v/>
      </c>
      <c r="E34" s="470" t="str">
        <f t="shared" si="14"/>
        <v/>
      </c>
      <c r="F34" s="470" t="str">
        <f t="shared" si="15"/>
        <v/>
      </c>
      <c r="G34" s="199" t="str">
        <f>IF(Paramétrage!JX503&lt;&gt;0,Paramétrage!JV503,"")</f>
        <v/>
      </c>
      <c r="H34" s="2" t="str">
        <f>IF(Paramétrage!JX503&lt;&gt;0,Paramétrage!JW503,"")</f>
        <v/>
      </c>
      <c r="I34" s="2" t="str">
        <f t="shared" si="16"/>
        <v/>
      </c>
      <c r="J34" s="2" t="str">
        <f>IF(Paramétrage!JX503&lt;&gt;0,Paramétrage!JX503,"")</f>
        <v/>
      </c>
      <c r="K34" s="2" t="str">
        <f>IF(Paramétrage!JY503&lt;&gt;0,Paramétrage!JY503,"")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IF(Paramétrage!JX503&lt;&gt;0,Paramétrage!JZ503,"")</f>
        <v/>
      </c>
      <c r="P34" s="258">
        <f>IF(Paramétrage!G533&lt;&gt;0,I34,0)</f>
        <v>0</v>
      </c>
      <c r="Q34" s="2"/>
    </row>
    <row r="35" spans="1:18" x14ac:dyDescent="0.35">
      <c r="A35" s="470" t="str">
        <f t="shared" si="10"/>
        <v/>
      </c>
      <c r="B35" s="470" t="str">
        <f t="shared" si="11"/>
        <v/>
      </c>
      <c r="C35" s="470" t="str">
        <f t="shared" si="12"/>
        <v/>
      </c>
      <c r="D35" s="470" t="str">
        <f t="shared" si="13"/>
        <v/>
      </c>
      <c r="E35" s="470" t="str">
        <f t="shared" si="14"/>
        <v/>
      </c>
      <c r="F35" s="470" t="str">
        <f t="shared" si="15"/>
        <v/>
      </c>
      <c r="G35" s="199" t="str">
        <f>IF(Paramétrage!JX504&lt;&gt;0,Paramétrage!JV504,"")</f>
        <v/>
      </c>
      <c r="H35" s="2" t="str">
        <f>IF(Paramétrage!JX504&lt;&gt;0,Paramétrage!JW504,"")</f>
        <v/>
      </c>
      <c r="I35" s="2" t="str">
        <f t="shared" si="16"/>
        <v/>
      </c>
      <c r="J35" s="2" t="str">
        <f>IF(Paramétrage!JX504&lt;&gt;0,Paramétrage!JX504,"")</f>
        <v/>
      </c>
      <c r="K35" s="2" t="str">
        <f>IF(Paramétrage!JY504&lt;&gt;0,Paramétrage!JY504,"")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IF(Paramétrage!JX504&lt;&gt;0,Paramétrage!JZ504,"")</f>
        <v/>
      </c>
      <c r="P35" s="258">
        <f>IF(Paramétrage!G534&lt;&gt;0,I35,0)</f>
        <v>0</v>
      </c>
      <c r="Q35" s="2"/>
    </row>
    <row r="36" spans="1:18" x14ac:dyDescent="0.35">
      <c r="A36" s="470" t="str">
        <f t="shared" si="10"/>
        <v/>
      </c>
      <c r="B36" s="470" t="str">
        <f t="shared" si="11"/>
        <v/>
      </c>
      <c r="C36" s="470" t="str">
        <f t="shared" si="12"/>
        <v/>
      </c>
      <c r="D36" s="470" t="str">
        <f t="shared" si="13"/>
        <v/>
      </c>
      <c r="E36" s="470" t="str">
        <f t="shared" si="14"/>
        <v/>
      </c>
      <c r="F36" s="470" t="str">
        <f t="shared" si="15"/>
        <v/>
      </c>
      <c r="G36" s="199" t="str">
        <f>IF(Paramétrage!JX505&lt;&gt;0,Paramétrage!JV505,"")</f>
        <v/>
      </c>
      <c r="H36" s="2" t="str">
        <f>IF(Paramétrage!JX505&lt;&gt;0,Paramétrage!JW505,"")</f>
        <v/>
      </c>
      <c r="I36" s="2" t="str">
        <f t="shared" si="16"/>
        <v/>
      </c>
      <c r="J36" s="2" t="str">
        <f>IF(Paramétrage!JX505&lt;&gt;0,Paramétrage!JX505,"")</f>
        <v/>
      </c>
      <c r="K36" s="2" t="str">
        <f>IF(Paramétrage!JY505&lt;&gt;0,Paramétrage!JY505,"")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IF(Paramétrage!JX505&lt;&gt;0,Paramétrage!JZ505,"")</f>
        <v/>
      </c>
      <c r="P36" s="258">
        <f>IF(Paramétrage!G535&lt;&gt;0,I36,0)</f>
        <v>0</v>
      </c>
      <c r="Q36" s="2"/>
    </row>
    <row r="37" spans="1:18" x14ac:dyDescent="0.35">
      <c r="A37" s="470" t="str">
        <f t="shared" si="10"/>
        <v/>
      </c>
      <c r="B37" s="470" t="str">
        <f t="shared" si="11"/>
        <v/>
      </c>
      <c r="C37" s="470" t="str">
        <f t="shared" si="12"/>
        <v/>
      </c>
      <c r="D37" s="470" t="str">
        <f t="shared" si="13"/>
        <v/>
      </c>
      <c r="E37" s="470" t="str">
        <f t="shared" si="14"/>
        <v/>
      </c>
      <c r="F37" s="470" t="str">
        <f t="shared" si="15"/>
        <v/>
      </c>
      <c r="G37" s="199" t="str">
        <f>IF(Paramétrage!JX506&lt;&gt;0,Paramétrage!JV506,"")</f>
        <v/>
      </c>
      <c r="H37" s="2" t="str">
        <f>IF(Paramétrage!JX506&lt;&gt;0,Paramétrage!JW506,"")</f>
        <v/>
      </c>
      <c r="I37" s="2" t="str">
        <f t="shared" si="16"/>
        <v/>
      </c>
      <c r="J37" s="2" t="str">
        <f>IF(Paramétrage!JX506&lt;&gt;0,Paramétrage!JX506,"")</f>
        <v/>
      </c>
      <c r="K37" s="2" t="str">
        <f>IF(Paramétrage!JY506&lt;&gt;0,Paramétrage!JY506,"")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IF(Paramétrage!JX506&lt;&gt;0,Paramétrage!JZ506,"")</f>
        <v/>
      </c>
      <c r="P37" s="258">
        <f>IF(Paramétrage!G536&lt;&gt;0,I37,0)</f>
        <v>0</v>
      </c>
      <c r="Q37" s="2"/>
    </row>
    <row r="38" spans="1:18" x14ac:dyDescent="0.35">
      <c r="A38" s="470" t="str">
        <f t="shared" si="10"/>
        <v/>
      </c>
      <c r="B38" s="470" t="str">
        <f t="shared" si="11"/>
        <v/>
      </c>
      <c r="C38" s="470" t="str">
        <f t="shared" si="12"/>
        <v/>
      </c>
      <c r="D38" s="470" t="str">
        <f t="shared" si="13"/>
        <v/>
      </c>
      <c r="E38" s="470" t="str">
        <f t="shared" si="14"/>
        <v/>
      </c>
      <c r="F38" s="470" t="str">
        <f t="shared" si="15"/>
        <v/>
      </c>
      <c r="G38" s="199" t="str">
        <f>IF(Paramétrage!JX507&lt;&gt;0,Paramétrage!JV507,"")</f>
        <v/>
      </c>
      <c r="H38" s="2" t="str">
        <f>IF(Paramétrage!JX507&lt;&gt;0,Paramétrage!JW507,"")</f>
        <v/>
      </c>
      <c r="I38" s="2" t="str">
        <f t="shared" si="16"/>
        <v/>
      </c>
      <c r="J38" s="2" t="str">
        <f>IF(Paramétrage!JX507&lt;&gt;0,Paramétrage!JX507,"")</f>
        <v/>
      </c>
      <c r="K38" s="2" t="str">
        <f>IF(Paramétrage!JY507&lt;&gt;0,Paramétrage!JY507,"")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IF(Paramétrage!JX507&lt;&gt;0,Paramétrage!JZ507,"")</f>
        <v/>
      </c>
      <c r="P38" s="258">
        <f>IF(Paramétrage!G537&lt;&gt;0,I38,0)</f>
        <v>0</v>
      </c>
      <c r="Q38" s="2"/>
    </row>
    <row r="39" spans="1:18" x14ac:dyDescent="0.35">
      <c r="A39" s="470" t="str">
        <f t="shared" si="10"/>
        <v/>
      </c>
      <c r="B39" s="470" t="str">
        <f t="shared" si="11"/>
        <v/>
      </c>
      <c r="C39" s="470" t="str">
        <f t="shared" si="12"/>
        <v/>
      </c>
      <c r="D39" s="470" t="str">
        <f t="shared" si="13"/>
        <v/>
      </c>
      <c r="E39" s="470" t="str">
        <f t="shared" si="14"/>
        <v/>
      </c>
      <c r="F39" s="470" t="str">
        <f t="shared" si="15"/>
        <v/>
      </c>
      <c r="G39" s="199" t="str">
        <f>IF(Paramétrage!JX508&lt;&gt;0,Paramétrage!JV508,"")</f>
        <v/>
      </c>
      <c r="H39" s="2" t="str">
        <f>IF(Paramétrage!JX508&lt;&gt;0,Paramétrage!JW508,"")</f>
        <v/>
      </c>
      <c r="I39" s="2" t="str">
        <f t="shared" si="16"/>
        <v/>
      </c>
      <c r="J39" s="2" t="str">
        <f>IF(Paramétrage!JX508&lt;&gt;0,Paramétrage!JX508,"")</f>
        <v/>
      </c>
      <c r="K39" s="2" t="str">
        <f>IF(Paramétrage!JY508&lt;&gt;0,Paramétrage!JY508,"")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IF(Paramétrage!JX508&lt;&gt;0,Paramétrage!JZ508,"")</f>
        <v/>
      </c>
      <c r="P39" s="258">
        <f>IF(Paramétrage!G538&lt;&gt;0,I39,0)</f>
        <v>0</v>
      </c>
      <c r="Q39" s="2"/>
    </row>
    <row r="40" spans="1:18" x14ac:dyDescent="0.35">
      <c r="A40" s="470" t="str">
        <f t="shared" si="10"/>
        <v/>
      </c>
      <c r="B40" s="470" t="str">
        <f t="shared" si="11"/>
        <v/>
      </c>
      <c r="C40" s="470" t="str">
        <f t="shared" si="12"/>
        <v/>
      </c>
      <c r="D40" s="470" t="str">
        <f t="shared" si="13"/>
        <v/>
      </c>
      <c r="E40" s="470" t="str">
        <f t="shared" si="14"/>
        <v/>
      </c>
      <c r="F40" s="470" t="str">
        <f t="shared" si="15"/>
        <v/>
      </c>
      <c r="G40" s="199" t="str">
        <f>IF(Paramétrage!JX509&lt;&gt;0,Paramétrage!JV509,"")</f>
        <v/>
      </c>
      <c r="H40" s="2" t="str">
        <f>IF(Paramétrage!JX509&lt;&gt;0,Paramétrage!JW509,"")</f>
        <v/>
      </c>
      <c r="I40" s="2" t="str">
        <f t="shared" si="16"/>
        <v/>
      </c>
      <c r="J40" s="2" t="str">
        <f>IF(Paramétrage!JX509&lt;&gt;0,Paramétrage!JX509,"")</f>
        <v/>
      </c>
      <c r="K40" s="2" t="str">
        <f>IF(Paramétrage!JY509&lt;&gt;0,Paramétrage!JY509,"")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IF(Paramétrage!JX509&lt;&gt;0,Paramétrage!JZ509,"")</f>
        <v/>
      </c>
      <c r="P40" s="258">
        <f>IF(Paramétrage!G539&lt;&gt;0,I40,0)</f>
        <v>0</v>
      </c>
      <c r="Q40" s="2"/>
    </row>
    <row r="41" spans="1:18" x14ac:dyDescent="0.35">
      <c r="A41" s="470" t="str">
        <f t="shared" si="10"/>
        <v/>
      </c>
      <c r="B41" s="470" t="str">
        <f t="shared" si="11"/>
        <v/>
      </c>
      <c r="C41" s="470" t="str">
        <f t="shared" si="12"/>
        <v/>
      </c>
      <c r="D41" s="470" t="str">
        <f t="shared" si="13"/>
        <v/>
      </c>
      <c r="E41" s="470" t="str">
        <f t="shared" si="14"/>
        <v/>
      </c>
      <c r="F41" s="470" t="str">
        <f t="shared" si="15"/>
        <v/>
      </c>
      <c r="G41" s="199" t="str">
        <f>IF(Paramétrage!JX510&lt;&gt;0,Paramétrage!JV510,"")</f>
        <v/>
      </c>
      <c r="H41" s="2" t="str">
        <f>IF(Paramétrage!JX510&lt;&gt;0,Paramétrage!JW510,"")</f>
        <v/>
      </c>
      <c r="I41" s="2" t="str">
        <f t="shared" si="16"/>
        <v/>
      </c>
      <c r="J41" s="2" t="str">
        <f>IF(Paramétrage!JX510&lt;&gt;0,Paramétrage!JX510,"")</f>
        <v/>
      </c>
      <c r="K41" s="2" t="str">
        <f>IF(Paramétrage!JY510&lt;&gt;0,Paramétrage!JY510,"")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IF(Paramétrage!JX510&lt;&gt;0,Paramétrage!JZ510,"")</f>
        <v/>
      </c>
      <c r="P41" s="258">
        <f>IF(Paramétrage!G540&lt;&gt;0,I41,0)</f>
        <v>0</v>
      </c>
      <c r="Q41" s="2"/>
    </row>
    <row r="42" spans="1:18" x14ac:dyDescent="0.35">
      <c r="A42" s="470" t="str">
        <f t="shared" si="10"/>
        <v/>
      </c>
      <c r="B42" s="470" t="str">
        <f t="shared" si="11"/>
        <v/>
      </c>
      <c r="C42" s="470" t="str">
        <f t="shared" si="12"/>
        <v/>
      </c>
      <c r="D42" s="470" t="str">
        <f t="shared" si="13"/>
        <v/>
      </c>
      <c r="E42" s="470" t="str">
        <f t="shared" si="14"/>
        <v/>
      </c>
      <c r="F42" s="470" t="str">
        <f t="shared" si="15"/>
        <v/>
      </c>
      <c r="G42" s="199" t="str">
        <f>IF(Paramétrage!JX511&lt;&gt;0,Paramétrage!JV511,"")</f>
        <v/>
      </c>
      <c r="H42" s="2" t="str">
        <f>IF(Paramétrage!JX511&lt;&gt;0,Paramétrage!JW511,"")</f>
        <v/>
      </c>
      <c r="I42" s="2" t="str">
        <f t="shared" si="16"/>
        <v/>
      </c>
      <c r="J42" s="2" t="str">
        <f>IF(Paramétrage!JX511&lt;&gt;0,Paramétrage!JX511,"")</f>
        <v/>
      </c>
      <c r="K42" s="2" t="str">
        <f>IF(Paramétrage!JY511&lt;&gt;0,Paramétrage!JY511,"")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IF(Paramétrage!JX511&lt;&gt;0,Paramétrage!JZ511,"")</f>
        <v/>
      </c>
      <c r="P42" s="258">
        <f>IF(Paramétrage!G541&lt;&gt;0,I42,0)</f>
        <v>0</v>
      </c>
      <c r="Q42" s="2"/>
    </row>
    <row r="43" spans="1:18" x14ac:dyDescent="0.35">
      <c r="A43" s="470" t="str">
        <f t="shared" si="10"/>
        <v/>
      </c>
      <c r="B43" s="470" t="str">
        <f t="shared" si="11"/>
        <v/>
      </c>
      <c r="C43" s="470" t="str">
        <f t="shared" si="12"/>
        <v/>
      </c>
      <c r="D43" s="470" t="str">
        <f t="shared" si="13"/>
        <v/>
      </c>
      <c r="E43" s="470" t="str">
        <f t="shared" si="14"/>
        <v/>
      </c>
      <c r="F43" s="470" t="str">
        <f t="shared" si="15"/>
        <v/>
      </c>
      <c r="G43" s="199" t="str">
        <f>IF(Paramétrage!JX512&lt;&gt;0,Paramétrage!JV512,"")</f>
        <v/>
      </c>
      <c r="H43" s="2" t="str">
        <f>IF(Paramétrage!JX512&lt;&gt;0,Paramétrage!JW512,"")</f>
        <v/>
      </c>
      <c r="I43" s="2" t="str">
        <f t="shared" si="16"/>
        <v/>
      </c>
      <c r="J43" s="2" t="str">
        <f>IF(Paramétrage!JX512&lt;&gt;0,Paramétrage!JX512,"")</f>
        <v/>
      </c>
      <c r="K43" s="2" t="str">
        <f>IF(Paramétrage!JY512&lt;&gt;0,Paramétrage!JY512,"")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IF(Paramétrage!JX512&lt;&gt;0,Paramétrage!JZ512,"")</f>
        <v/>
      </c>
      <c r="P43" s="258">
        <f>IF(Paramétrage!G542&lt;&gt;0,I43,0)</f>
        <v>0</v>
      </c>
      <c r="Q43" s="2"/>
    </row>
    <row r="44" spans="1:18" x14ac:dyDescent="0.35">
      <c r="A44" s="470" t="str">
        <f t="shared" si="10"/>
        <v/>
      </c>
      <c r="B44" s="470" t="str">
        <f t="shared" si="11"/>
        <v/>
      </c>
      <c r="C44" s="470" t="str">
        <f t="shared" si="12"/>
        <v/>
      </c>
      <c r="D44" s="470" t="str">
        <f t="shared" si="13"/>
        <v/>
      </c>
      <c r="E44" s="470" t="str">
        <f t="shared" si="14"/>
        <v/>
      </c>
      <c r="F44" s="470" t="str">
        <f t="shared" si="15"/>
        <v/>
      </c>
      <c r="G44" s="199" t="str">
        <f>IF(Paramétrage!JX513&lt;&gt;0,Paramétrage!JV513,"")</f>
        <v/>
      </c>
      <c r="H44" s="2" t="str">
        <f>IF(Paramétrage!JX513&lt;&gt;0,Paramétrage!JW513,"")</f>
        <v/>
      </c>
      <c r="I44" s="2" t="str">
        <f t="shared" si="16"/>
        <v/>
      </c>
      <c r="J44" s="2" t="str">
        <f>IF(Paramétrage!JX513&lt;&gt;0,Paramétrage!JX513,"")</f>
        <v/>
      </c>
      <c r="K44" s="2" t="str">
        <f>IF(Paramétrage!JY513&lt;&gt;0,Paramétrage!JY513,"")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IF(Paramétrage!JX513&lt;&gt;0,Paramétrage!JZ513,"")</f>
        <v/>
      </c>
      <c r="P44" s="258">
        <f>IF(Paramétrage!G543&lt;&gt;0,I44,0)</f>
        <v>0</v>
      </c>
      <c r="Q44" s="2"/>
    </row>
    <row r="45" spans="1:18" x14ac:dyDescent="0.35">
      <c r="A45" s="470" t="str">
        <f t="shared" si="10"/>
        <v/>
      </c>
      <c r="B45" s="470" t="str">
        <f t="shared" si="11"/>
        <v/>
      </c>
      <c r="C45" s="470" t="str">
        <f t="shared" si="12"/>
        <v/>
      </c>
      <c r="D45" s="470" t="str">
        <f t="shared" si="13"/>
        <v/>
      </c>
      <c r="E45" s="470" t="str">
        <f t="shared" si="14"/>
        <v/>
      </c>
      <c r="F45" s="470" t="str">
        <f t="shared" si="15"/>
        <v/>
      </c>
      <c r="G45" s="199" t="str">
        <f>IF(Paramétrage!JX514&lt;&gt;0,Paramétrage!JV514,"")</f>
        <v/>
      </c>
      <c r="H45" s="2" t="str">
        <f>IF(Paramétrage!JX514&lt;&gt;0,Paramétrage!JW514,"")</f>
        <v/>
      </c>
      <c r="I45" s="2" t="str">
        <f t="shared" si="16"/>
        <v/>
      </c>
      <c r="J45" s="2" t="str">
        <f>IF(Paramétrage!JX514&lt;&gt;0,Paramétrage!JX514,"")</f>
        <v/>
      </c>
      <c r="K45" s="2" t="str">
        <f>IF(Paramétrage!JY514&lt;&gt;0,Paramétrage!JY514,"")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IF(Paramétrage!JX514&lt;&gt;0,Paramétrage!JZ514,"")</f>
        <v/>
      </c>
      <c r="P45" s="258">
        <f>IF(Paramétrage!G544&lt;&gt;0,I45,0)</f>
        <v>0</v>
      </c>
      <c r="Q45" s="2"/>
    </row>
    <row r="46" spans="1:18" x14ac:dyDescent="0.35">
      <c r="A46" s="470" t="str">
        <f t="shared" si="10"/>
        <v/>
      </c>
      <c r="B46" s="470" t="str">
        <f t="shared" si="11"/>
        <v/>
      </c>
      <c r="C46" s="470" t="str">
        <f t="shared" si="12"/>
        <v/>
      </c>
      <c r="D46" s="470" t="str">
        <f t="shared" si="13"/>
        <v/>
      </c>
      <c r="E46" s="470" t="str">
        <f t="shared" si="14"/>
        <v/>
      </c>
      <c r="F46" s="470" t="str">
        <f t="shared" si="15"/>
        <v/>
      </c>
      <c r="G46" s="199" t="str">
        <f>IF(Paramétrage!JX515&lt;&gt;0,Paramétrage!JV515,"")</f>
        <v/>
      </c>
      <c r="H46" s="2" t="str">
        <f>IF(Paramétrage!JX515&lt;&gt;0,Paramétrage!JW515,"")</f>
        <v/>
      </c>
      <c r="I46" s="2" t="str">
        <f t="shared" si="16"/>
        <v/>
      </c>
      <c r="J46" s="2" t="str">
        <f>IF(Paramétrage!JX515&lt;&gt;0,Paramétrage!JX515,"")</f>
        <v/>
      </c>
      <c r="K46" s="2" t="str">
        <f>IF(Paramétrage!JY515&lt;&gt;0,Paramétrage!JY515,"")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IF(Paramétrage!JX515&lt;&gt;0,Paramétrage!JZ515,"")</f>
        <v/>
      </c>
      <c r="P46" s="258">
        <f>IF(Paramétrage!G545&lt;&gt;0,I46,0)</f>
        <v>0</v>
      </c>
      <c r="Q46" s="2"/>
    </row>
    <row r="47" spans="1:18" x14ac:dyDescent="0.35">
      <c r="A47" s="470" t="str">
        <f t="shared" si="10"/>
        <v/>
      </c>
      <c r="B47" s="470" t="str">
        <f t="shared" si="11"/>
        <v/>
      </c>
      <c r="C47" s="470" t="str">
        <f t="shared" si="12"/>
        <v/>
      </c>
      <c r="D47" s="470" t="str">
        <f t="shared" si="13"/>
        <v/>
      </c>
      <c r="E47" s="470" t="str">
        <f t="shared" si="14"/>
        <v/>
      </c>
      <c r="F47" s="470" t="str">
        <f t="shared" si="15"/>
        <v/>
      </c>
      <c r="G47" s="199" t="str">
        <f>IF(Paramétrage!JX516&lt;&gt;0,Paramétrage!JV516,"")</f>
        <v/>
      </c>
      <c r="H47" s="2" t="str">
        <f>IF(Paramétrage!JX516&lt;&gt;0,Paramétrage!JW516,"")</f>
        <v/>
      </c>
      <c r="I47" s="2" t="str">
        <f t="shared" si="16"/>
        <v/>
      </c>
      <c r="J47" s="2" t="str">
        <f>IF(Paramétrage!JX516&lt;&gt;0,Paramétrage!JX516,"")</f>
        <v/>
      </c>
      <c r="K47" s="2" t="str">
        <f>IF(Paramétrage!JY516&lt;&gt;0,Paramétrage!JY516,"")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IF(Paramétrage!JX516&lt;&gt;0,Paramétrage!JZ516,"")</f>
        <v/>
      </c>
      <c r="P47" s="258">
        <f>IF(Paramétrage!G546&lt;&gt;0,I47,0)</f>
        <v>0</v>
      </c>
      <c r="Q47" s="2"/>
    </row>
    <row r="48" spans="1:18" x14ac:dyDescent="0.35">
      <c r="A48" s="470" t="str">
        <f t="shared" si="10"/>
        <v/>
      </c>
      <c r="B48" s="470" t="str">
        <f t="shared" si="11"/>
        <v/>
      </c>
      <c r="C48" s="470" t="str">
        <f t="shared" si="12"/>
        <v/>
      </c>
      <c r="D48" s="470" t="str">
        <f t="shared" si="13"/>
        <v/>
      </c>
      <c r="E48" s="470" t="str">
        <f t="shared" si="14"/>
        <v/>
      </c>
      <c r="F48" s="470" t="str">
        <f t="shared" si="15"/>
        <v/>
      </c>
      <c r="G48" s="199" t="str">
        <f>IF(Paramétrage!JX517&lt;&gt;0,Paramétrage!JV517,"")</f>
        <v/>
      </c>
      <c r="H48" s="2" t="str">
        <f>IF(Paramétrage!JX517&lt;&gt;0,Paramétrage!JW517,"")</f>
        <v/>
      </c>
      <c r="I48" s="2" t="str">
        <f t="shared" si="16"/>
        <v/>
      </c>
      <c r="J48" s="2" t="str">
        <f>IF(Paramétrage!JX517&lt;&gt;0,Paramétrage!JX517,"")</f>
        <v/>
      </c>
      <c r="K48" s="2" t="str">
        <f>IF(Paramétrage!JY517&lt;&gt;0,Paramétrage!JY517,"")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IF(Paramétrage!JX517&lt;&gt;0,Paramétrage!JZ517,"")</f>
        <v/>
      </c>
      <c r="P48" s="258">
        <f>IF(Paramétrage!G547&lt;&gt;0,I48,0)</f>
        <v>0</v>
      </c>
      <c r="Q48" s="2"/>
      <c r="R48" s="2"/>
    </row>
    <row r="49" spans="1:18" s="2" customFormat="1" x14ac:dyDescent="0.35">
      <c r="A49" s="470" t="str">
        <f t="shared" si="10"/>
        <v/>
      </c>
      <c r="B49" s="470" t="str">
        <f t="shared" si="11"/>
        <v/>
      </c>
      <c r="C49" s="470" t="str">
        <f t="shared" si="12"/>
        <v/>
      </c>
      <c r="D49" s="470" t="str">
        <f t="shared" si="13"/>
        <v/>
      </c>
      <c r="E49" s="470" t="str">
        <f t="shared" si="14"/>
        <v/>
      </c>
      <c r="F49" s="470" t="str">
        <f t="shared" si="15"/>
        <v/>
      </c>
      <c r="G49" s="199" t="str">
        <f>IF(Paramétrage!JX518&lt;&gt;0,Paramétrage!JV518,"")</f>
        <v/>
      </c>
      <c r="H49" s="2" t="str">
        <f>IF(Paramétrage!JX518&lt;&gt;0,Paramétrage!JW518,"")</f>
        <v/>
      </c>
      <c r="I49" s="2" t="str">
        <f t="shared" si="16"/>
        <v/>
      </c>
      <c r="J49" s="2" t="str">
        <f>IF(Paramétrage!JX518&lt;&gt;0,Paramétrage!JX518,"")</f>
        <v/>
      </c>
      <c r="K49" s="2" t="str">
        <f>IF(Paramétrage!JY518&lt;&gt;0,Paramétrage!JY518,"")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IF(Paramétrage!JX518&lt;&gt;0,Paramétrage!JZ518,"")</f>
        <v/>
      </c>
      <c r="P49" s="258">
        <f>IF(Paramétrage!G548&lt;&gt;0,I49,0)</f>
        <v>0</v>
      </c>
      <c r="R49"/>
    </row>
    <row r="50" spans="1:18" x14ac:dyDescent="0.35">
      <c r="A50" s="470" t="str">
        <f t="shared" si="10"/>
        <v/>
      </c>
      <c r="B50" s="470" t="str">
        <f t="shared" si="11"/>
        <v/>
      </c>
      <c r="C50" s="470" t="str">
        <f t="shared" si="12"/>
        <v/>
      </c>
      <c r="D50" s="470" t="str">
        <f t="shared" si="13"/>
        <v/>
      </c>
      <c r="E50" s="470" t="str">
        <f t="shared" si="14"/>
        <v/>
      </c>
      <c r="F50" s="470" t="str">
        <f t="shared" si="15"/>
        <v/>
      </c>
      <c r="G50" s="199" t="str">
        <f>IF(Paramétrage!JX519&lt;&gt;0,Paramétrage!JV519,"")</f>
        <v/>
      </c>
      <c r="H50" s="2" t="str">
        <f>IF(Paramétrage!JX519&lt;&gt;0,Paramétrage!JW519,"")</f>
        <v/>
      </c>
      <c r="I50" s="2" t="str">
        <f t="shared" si="16"/>
        <v/>
      </c>
      <c r="J50" s="2" t="str">
        <f>IF(Paramétrage!JX519&lt;&gt;0,Paramétrage!JX519,"")</f>
        <v/>
      </c>
      <c r="K50" s="2" t="str">
        <f>IF(Paramétrage!JY519&lt;&gt;0,Paramétrage!JY519,"")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IF(Paramétrage!JX519&lt;&gt;0,Paramétrage!JZ519,"")</f>
        <v/>
      </c>
      <c r="P50" s="258">
        <f>IF(Paramétrage!G549&lt;&gt;0,I50,0)</f>
        <v>0</v>
      </c>
      <c r="Q50" s="2"/>
    </row>
    <row r="51" spans="1:18" x14ac:dyDescent="0.35">
      <c r="A51" s="470" t="str">
        <f t="shared" si="10"/>
        <v/>
      </c>
      <c r="B51" s="470" t="str">
        <f t="shared" si="11"/>
        <v/>
      </c>
      <c r="C51" s="470" t="str">
        <f t="shared" si="12"/>
        <v/>
      </c>
      <c r="D51" s="470" t="str">
        <f t="shared" si="13"/>
        <v/>
      </c>
      <c r="E51" s="470" t="str">
        <f t="shared" si="14"/>
        <v/>
      </c>
      <c r="F51" s="470" t="str">
        <f t="shared" si="15"/>
        <v/>
      </c>
      <c r="G51" s="199" t="str">
        <f>IF(Paramétrage!JX520&lt;&gt;0,Paramétrage!JV520,"")</f>
        <v/>
      </c>
      <c r="H51" s="2" t="str">
        <f>IF(Paramétrage!JX520&lt;&gt;0,Paramétrage!JW520,"")</f>
        <v/>
      </c>
      <c r="I51" s="2" t="str">
        <f t="shared" si="16"/>
        <v/>
      </c>
      <c r="J51" s="2" t="str">
        <f>IF(Paramétrage!JX520&lt;&gt;0,Paramétrage!JX520,"")</f>
        <v/>
      </c>
      <c r="K51" s="2" t="str">
        <f>IF(Paramétrage!JY520&lt;&gt;0,Paramétrage!JY520,"")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IF(Paramétrage!JX520&lt;&gt;0,Paramétrage!JZ520,"")</f>
        <v/>
      </c>
      <c r="P51" s="258">
        <f>IF(Paramétrage!G550&lt;&gt;0,I51,0)</f>
        <v>0</v>
      </c>
      <c r="Q51" s="2"/>
    </row>
    <row r="52" spans="1:18" x14ac:dyDescent="0.35">
      <c r="A52" s="470" t="str">
        <f t="shared" si="10"/>
        <v/>
      </c>
      <c r="B52" s="470" t="str">
        <f t="shared" si="11"/>
        <v/>
      </c>
      <c r="C52" s="470" t="str">
        <f t="shared" si="12"/>
        <v/>
      </c>
      <c r="D52" s="470" t="str">
        <f t="shared" si="13"/>
        <v/>
      </c>
      <c r="E52" s="470" t="str">
        <f t="shared" si="14"/>
        <v/>
      </c>
      <c r="F52" s="470" t="str">
        <f t="shared" si="15"/>
        <v/>
      </c>
      <c r="G52" s="199" t="str">
        <f>IF(Paramétrage!JX521&lt;&gt;0,Paramétrage!JV521,"")</f>
        <v/>
      </c>
      <c r="H52" s="2" t="str">
        <f>IF(Paramétrage!JX521&lt;&gt;0,Paramétrage!JW521,"")</f>
        <v/>
      </c>
      <c r="I52" s="2" t="str">
        <f t="shared" si="16"/>
        <v/>
      </c>
      <c r="J52" s="2" t="str">
        <f>IF(Paramétrage!JX521&lt;&gt;0,Paramétrage!JX521,"")</f>
        <v/>
      </c>
      <c r="K52" s="2" t="str">
        <f>IF(Paramétrage!JY521&lt;&gt;0,Paramétrage!JY521,"")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IF(Paramétrage!JX521&lt;&gt;0,Paramétrage!JZ521,"")</f>
        <v/>
      </c>
      <c r="P52" s="258">
        <f>IF(Paramétrage!G551&lt;&gt;0,I52,0)</f>
        <v>0</v>
      </c>
      <c r="Q52" s="2"/>
      <c r="R52" s="8"/>
    </row>
    <row r="53" spans="1:18" s="8" customFormat="1" x14ac:dyDescent="0.35">
      <c r="A53" s="470" t="str">
        <f t="shared" si="10"/>
        <v/>
      </c>
      <c r="B53" s="470" t="str">
        <f t="shared" si="11"/>
        <v/>
      </c>
      <c r="C53" s="470" t="str">
        <f t="shared" si="12"/>
        <v/>
      </c>
      <c r="D53" s="470" t="str">
        <f t="shared" si="13"/>
        <v/>
      </c>
      <c r="E53" s="470" t="str">
        <f t="shared" si="14"/>
        <v/>
      </c>
      <c r="F53" s="470" t="str">
        <f t="shared" si="15"/>
        <v/>
      </c>
      <c r="G53" s="199" t="str">
        <f>IF(Paramétrage!JX522&lt;&gt;0,Paramétrage!JV522,"")</f>
        <v/>
      </c>
      <c r="H53" s="2" t="str">
        <f>IF(Paramétrage!JX522&lt;&gt;0,Paramétrage!JW522,"")</f>
        <v/>
      </c>
      <c r="I53" s="2" t="str">
        <f t="shared" si="16"/>
        <v/>
      </c>
      <c r="J53" s="2" t="str">
        <f>IF(Paramétrage!JX522&lt;&gt;0,Paramétrage!JX522,"")</f>
        <v/>
      </c>
      <c r="K53" s="2" t="str">
        <f>IF(Paramétrage!JY522&lt;&gt;0,Paramétrage!JY522,"")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IF(Paramétrage!JX522&lt;&gt;0,Paramétrage!JZ522,"")</f>
        <v/>
      </c>
      <c r="P53" s="258">
        <f>IF(Paramétrage!G552&lt;&gt;0,I53,0)</f>
        <v>0</v>
      </c>
      <c r="Q53" s="2"/>
      <c r="R53"/>
    </row>
    <row r="54" spans="1:18" x14ac:dyDescent="0.35">
      <c r="A54" s="470" t="str">
        <f t="shared" si="10"/>
        <v/>
      </c>
      <c r="B54" s="470" t="str">
        <f t="shared" si="11"/>
        <v/>
      </c>
      <c r="C54" s="470" t="str">
        <f t="shared" si="12"/>
        <v/>
      </c>
      <c r="D54" s="470" t="str">
        <f t="shared" si="13"/>
        <v/>
      </c>
      <c r="E54" s="470" t="str">
        <f t="shared" si="14"/>
        <v/>
      </c>
      <c r="F54" s="470" t="str">
        <f t="shared" si="15"/>
        <v/>
      </c>
      <c r="G54" s="199" t="str">
        <f>IF(Paramétrage!JX523&lt;&gt;0,Paramétrage!JV523,"")</f>
        <v/>
      </c>
      <c r="H54" s="2" t="str">
        <f>IF(Paramétrage!JX523&lt;&gt;0,Paramétrage!JW523,"")</f>
        <v/>
      </c>
      <c r="I54" s="2" t="str">
        <f t="shared" si="16"/>
        <v/>
      </c>
      <c r="J54" s="2" t="str">
        <f>IF(Paramétrage!JX523&lt;&gt;0,Paramétrage!JX523,"")</f>
        <v/>
      </c>
      <c r="K54" s="2" t="str">
        <f>IF(Paramétrage!JY523&lt;&gt;0,Paramétrage!JY523,"")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IF(Paramétrage!JX523&lt;&gt;0,Paramétrage!JZ523,"")</f>
        <v/>
      </c>
      <c r="P54" s="258">
        <f>IF(Paramétrage!G553&lt;&gt;0,I54,0)</f>
        <v>0</v>
      </c>
      <c r="Q54" s="2"/>
    </row>
    <row r="55" spans="1:18" x14ac:dyDescent="0.35">
      <c r="A55" s="470" t="str">
        <f t="shared" si="10"/>
        <v/>
      </c>
      <c r="B55" s="470" t="str">
        <f t="shared" si="11"/>
        <v/>
      </c>
      <c r="C55" s="470" t="str">
        <f t="shared" si="12"/>
        <v/>
      </c>
      <c r="D55" s="470" t="str">
        <f t="shared" si="13"/>
        <v/>
      </c>
      <c r="E55" s="470" t="str">
        <f t="shared" si="14"/>
        <v/>
      </c>
      <c r="F55" s="470" t="str">
        <f t="shared" si="15"/>
        <v/>
      </c>
      <c r="G55" s="199" t="str">
        <f>IF(Paramétrage!JX524&lt;&gt;0,Paramétrage!JV524,"")</f>
        <v/>
      </c>
      <c r="H55" s="2" t="str">
        <f>IF(Paramétrage!JX524&lt;&gt;0,Paramétrage!JW524,"")</f>
        <v/>
      </c>
      <c r="I55" s="2" t="str">
        <f t="shared" si="16"/>
        <v/>
      </c>
      <c r="J55" s="2" t="str">
        <f>IF(Paramétrage!JX524&lt;&gt;0,Paramétrage!JX524,"")</f>
        <v/>
      </c>
      <c r="K55" s="2" t="str">
        <f>IF(Paramétrage!JY524&lt;&gt;0,Paramétrage!JY524,"")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IF(Paramétrage!JX524&lt;&gt;0,Paramétrage!JZ524,"")</f>
        <v/>
      </c>
      <c r="P55" s="258">
        <f>IF(Paramétrage!G554&lt;&gt;0,I55,0)</f>
        <v>0</v>
      </c>
      <c r="Q55" s="2"/>
    </row>
    <row r="56" spans="1:18" x14ac:dyDescent="0.35">
      <c r="A56" s="470" t="str">
        <f t="shared" si="10"/>
        <v/>
      </c>
      <c r="B56" s="470" t="str">
        <f t="shared" si="11"/>
        <v/>
      </c>
      <c r="C56" s="470" t="str">
        <f t="shared" si="12"/>
        <v/>
      </c>
      <c r="D56" s="470" t="str">
        <f t="shared" si="13"/>
        <v/>
      </c>
      <c r="E56" s="470" t="str">
        <f t="shared" si="14"/>
        <v/>
      </c>
      <c r="F56" s="470" t="str">
        <f t="shared" si="15"/>
        <v/>
      </c>
      <c r="G56" s="199" t="str">
        <f>IF(Paramétrage!JX525&lt;&gt;0,Paramétrage!JV525,"")</f>
        <v/>
      </c>
      <c r="H56" s="2" t="str">
        <f>IF(Paramétrage!JX525&lt;&gt;0,Paramétrage!JW525,"")</f>
        <v/>
      </c>
      <c r="I56" s="2" t="str">
        <f t="shared" si="16"/>
        <v/>
      </c>
      <c r="J56" s="2" t="str">
        <f>IF(Paramétrage!JX525&lt;&gt;0,Paramétrage!JX525,"")</f>
        <v/>
      </c>
      <c r="K56" s="2" t="str">
        <f>IF(Paramétrage!JY525&lt;&gt;0,Paramétrage!JY525,"")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IF(Paramétrage!JX525&lt;&gt;0,Paramétrage!JZ525,"")</f>
        <v/>
      </c>
      <c r="P56" s="258" t="e">
        <f>IF(Paramétrage!#REF!&lt;&gt;0,I56,0)</f>
        <v>#REF!</v>
      </c>
      <c r="Q56" s="2"/>
    </row>
    <row r="57" spans="1:18" x14ac:dyDescent="0.35">
      <c r="A57" s="470" t="str">
        <f t="shared" si="10"/>
        <v/>
      </c>
      <c r="B57" s="470" t="str">
        <f t="shared" si="11"/>
        <v/>
      </c>
      <c r="C57" s="470" t="str">
        <f t="shared" si="12"/>
        <v/>
      </c>
      <c r="D57" s="470" t="str">
        <f t="shared" si="13"/>
        <v/>
      </c>
      <c r="E57" s="470" t="str">
        <f t="shared" si="14"/>
        <v/>
      </c>
      <c r="F57" s="470" t="str">
        <f t="shared" si="15"/>
        <v/>
      </c>
      <c r="G57" s="199" t="str">
        <f>IF(Paramétrage!JX526&lt;&gt;0,Paramétrage!JV526,"")</f>
        <v/>
      </c>
      <c r="H57" s="2" t="str">
        <f>IF(Paramétrage!JX526&lt;&gt;0,Paramétrage!JW526,"")</f>
        <v/>
      </c>
      <c r="I57" s="2" t="str">
        <f t="shared" si="16"/>
        <v/>
      </c>
      <c r="J57" s="2" t="str">
        <f>IF(Paramétrage!JX526&lt;&gt;0,Paramétrage!JX526,"")</f>
        <v/>
      </c>
      <c r="K57" s="2" t="str">
        <f>IF(Paramétrage!JY526&lt;&gt;0,Paramétrage!JY526,"")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IF(Paramétrage!JX526&lt;&gt;0,Paramétrage!JZ526,"")</f>
        <v/>
      </c>
      <c r="P57" s="258" t="e">
        <f>IF(Paramétrage!#REF!&lt;&gt;0,I57,0)</f>
        <v>#REF!</v>
      </c>
      <c r="Q57" s="2"/>
    </row>
    <row r="58" spans="1:18" x14ac:dyDescent="0.35">
      <c r="A58" s="470" t="str">
        <f t="shared" si="10"/>
        <v/>
      </c>
      <c r="B58" s="470" t="str">
        <f t="shared" si="11"/>
        <v/>
      </c>
      <c r="C58" s="470" t="str">
        <f t="shared" si="12"/>
        <v/>
      </c>
      <c r="D58" s="470" t="str">
        <f t="shared" si="13"/>
        <v/>
      </c>
      <c r="E58" s="470" t="str">
        <f t="shared" si="14"/>
        <v/>
      </c>
      <c r="F58" s="470" t="str">
        <f t="shared" si="15"/>
        <v/>
      </c>
      <c r="G58" s="199" t="str">
        <f>IF(Paramétrage!JX527&lt;&gt;0,Paramétrage!JV527,"")</f>
        <v/>
      </c>
      <c r="H58" s="2" t="str">
        <f>IF(Paramétrage!JX527&lt;&gt;0,Paramétrage!JW527,"")</f>
        <v/>
      </c>
      <c r="I58" s="2" t="str">
        <f t="shared" si="16"/>
        <v/>
      </c>
      <c r="J58" s="2" t="str">
        <f>IF(Paramétrage!JX527&lt;&gt;0,Paramétrage!JX527,"")</f>
        <v/>
      </c>
      <c r="K58" s="2" t="str">
        <f>IF(Paramétrage!JY527&lt;&gt;0,Paramétrage!JY527,"")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IF(Paramétrage!JX527&lt;&gt;0,Paramétrage!JZ527,"")</f>
        <v/>
      </c>
      <c r="P58" s="258" t="e">
        <f>IF(Paramétrage!#REF!&lt;&gt;0,I58,0)</f>
        <v>#REF!</v>
      </c>
      <c r="Q58" s="2"/>
    </row>
    <row r="59" spans="1:18" x14ac:dyDescent="0.35">
      <c r="A59" s="470" t="str">
        <f t="shared" si="10"/>
        <v/>
      </c>
      <c r="B59" s="470" t="str">
        <f t="shared" si="11"/>
        <v/>
      </c>
      <c r="C59" s="470" t="str">
        <f t="shared" si="12"/>
        <v/>
      </c>
      <c r="D59" s="470" t="str">
        <f t="shared" si="13"/>
        <v/>
      </c>
      <c r="E59" s="470" t="str">
        <f t="shared" si="14"/>
        <v/>
      </c>
      <c r="F59" s="470" t="str">
        <f t="shared" si="15"/>
        <v/>
      </c>
      <c r="G59" s="199" t="str">
        <f>IF(Paramétrage!JX528&lt;&gt;0,Paramétrage!JV528,"")</f>
        <v/>
      </c>
      <c r="H59" s="2" t="str">
        <f>IF(Paramétrage!JX528&lt;&gt;0,Paramétrage!JW528,"")</f>
        <v/>
      </c>
      <c r="I59" s="2" t="str">
        <f t="shared" si="16"/>
        <v/>
      </c>
      <c r="J59" s="2" t="str">
        <f>IF(Paramétrage!JX528&lt;&gt;0,Paramétrage!JX528,"")</f>
        <v/>
      </c>
      <c r="K59" s="2" t="str">
        <f>IF(Paramétrage!JY528&lt;&gt;0,Paramétrage!JY528,"")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IF(Paramétrage!JX528&lt;&gt;0,Paramétrage!JZ528,"")</f>
        <v/>
      </c>
      <c r="P59" s="258" t="e">
        <f>IF(Paramétrage!#REF!&lt;&gt;0,I59,0)</f>
        <v>#REF!</v>
      </c>
      <c r="Q59" s="2"/>
    </row>
    <row r="60" spans="1:18" x14ac:dyDescent="0.35">
      <c r="A60" s="471" t="s">
        <v>1031</v>
      </c>
      <c r="B60" s="472"/>
      <c r="C60" s="472"/>
      <c r="D60" s="472"/>
      <c r="E60" s="472"/>
      <c r="F60" s="472"/>
      <c r="G60" s="473" t="e">
        <f>IF(Paramétrage!#REF!&lt;&gt;0,Paramétrage!#REF!,"")</f>
        <v>#REF!</v>
      </c>
      <c r="H60" s="472"/>
      <c r="I60" s="472"/>
      <c r="J60" s="472"/>
      <c r="K60" s="472"/>
      <c r="L60" s="472"/>
      <c r="M60" s="472"/>
      <c r="N60" s="472"/>
      <c r="O60" s="472"/>
      <c r="P60" s="472" t="e">
        <f>IF(Paramétrage!#REF!,I60-#REF!,"")</f>
        <v>#REF!</v>
      </c>
      <c r="Q60" s="472"/>
    </row>
    <row r="61" spans="1:18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18" x14ac:dyDescent="0.35">
      <c r="A62" s="470" t="str">
        <f>IF(J62&lt;&gt;"",I62,"")</f>
        <v/>
      </c>
      <c r="B62" s="470" t="str">
        <f>IF(J62&lt;&gt;"",1,"")</f>
        <v/>
      </c>
      <c r="C62" s="470" t="str">
        <f>IF(J62&lt;&gt;"",L62,"")</f>
        <v/>
      </c>
      <c r="D62" s="470" t="str">
        <f>IF(J62&lt;&gt;"",L62,"")</f>
        <v/>
      </c>
      <c r="E62" s="470" t="str">
        <f>IF(J62&lt;&gt;"",M62,"")</f>
        <v/>
      </c>
      <c r="F62" s="470" t="str">
        <f>IF(J62&lt;&gt;"",N62,"")</f>
        <v/>
      </c>
      <c r="G62" s="199" t="str">
        <f>IF(Paramétrage!KN501&lt;&gt;0,Paramétrage!KL501,"")</f>
        <v/>
      </c>
      <c r="H62" s="2" t="str">
        <f>IF(Paramétrage!KN501&lt;&gt;0,Paramétrage!KM501,"")</f>
        <v/>
      </c>
      <c r="I62" s="2" t="str">
        <f>IF(J62&lt;&gt;"",DATEDIF($Q$2,G62,"d")*1440+H62*60,"")</f>
        <v/>
      </c>
      <c r="J62" s="2" t="str">
        <f>IF(Paramétrage!KN501&lt;&gt;0,Paramétrage!KN501,"")</f>
        <v/>
      </c>
      <c r="K62" s="2" t="str">
        <f>IF(Paramétrage!KO501&lt;&gt;0,Paramétrage!KO501,"")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IF(Paramétrage!KN501&lt;&gt;0,Paramétrage!KP501,"")</f>
        <v/>
      </c>
      <c r="P62" s="258" t="e">
        <f>IF(Paramétrage!#REF!&lt;&gt;0,I62,0)</f>
        <v>#REF!</v>
      </c>
      <c r="Q62" s="2"/>
    </row>
    <row r="63" spans="1:18" x14ac:dyDescent="0.35">
      <c r="A63" s="470" t="str">
        <f t="shared" ref="A63:A89" si="20">IF(J63&lt;&gt;"",I63,"")</f>
        <v/>
      </c>
      <c r="B63" s="470" t="str">
        <f t="shared" ref="B63:B89" si="21">IF(J63&lt;&gt;"",1,"")</f>
        <v/>
      </c>
      <c r="C63" s="470" t="str">
        <f t="shared" ref="C63:C89" si="22">IF(J63&lt;&gt;"",L63,"")</f>
        <v/>
      </c>
      <c r="D63" s="470" t="str">
        <f t="shared" ref="D63:D89" si="23">IF(J63&lt;&gt;"",L63,"")</f>
        <v/>
      </c>
      <c r="E63" s="470" t="str">
        <f t="shared" ref="E63:E89" si="24">IF(J63&lt;&gt;"",M63,"")</f>
        <v/>
      </c>
      <c r="F63" s="470" t="str">
        <f t="shared" ref="F63:F89" si="25">IF(J63&lt;&gt;"",N63,"")</f>
        <v/>
      </c>
      <c r="G63" s="199" t="str">
        <f>IF(Paramétrage!KN502&lt;&gt;0,Paramétrage!KL502,"")</f>
        <v/>
      </c>
      <c r="H63" s="2" t="str">
        <f>IF(Paramétrage!KN502&lt;&gt;0,Paramétrage!KM502,"")</f>
        <v/>
      </c>
      <c r="I63" s="2" t="str">
        <f t="shared" ref="I63:I89" si="26">IF(J63&lt;&gt;"",DATEDIF($Q$2,G63,"d")*1440+H63*60,"")</f>
        <v/>
      </c>
      <c r="J63" s="2" t="str">
        <f>IF(Paramétrage!KN502&lt;&gt;0,Paramétrage!KN502,"")</f>
        <v/>
      </c>
      <c r="K63" s="2" t="str">
        <f>IF(Paramétrage!KO502&lt;&gt;0,Paramétrage!KO502,"")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IF(Paramétrage!KN502&lt;&gt;0,Paramétrage!KP502,"")</f>
        <v/>
      </c>
      <c r="P63" s="258" t="e">
        <f>IF(Paramétrage!#REF!&lt;&gt;0,I63,0)</f>
        <v>#REF!</v>
      </c>
      <c r="Q63" s="2"/>
    </row>
    <row r="64" spans="1:18" x14ac:dyDescent="0.35">
      <c r="A64" s="470" t="str">
        <f t="shared" si="20"/>
        <v/>
      </c>
      <c r="B64" s="470" t="str">
        <f t="shared" si="21"/>
        <v/>
      </c>
      <c r="C64" s="470" t="str">
        <f t="shared" si="22"/>
        <v/>
      </c>
      <c r="D64" s="470" t="str">
        <f t="shared" si="23"/>
        <v/>
      </c>
      <c r="E64" s="470" t="str">
        <f t="shared" si="24"/>
        <v/>
      </c>
      <c r="F64" s="470" t="str">
        <f t="shared" si="25"/>
        <v/>
      </c>
      <c r="G64" s="199" t="str">
        <f>IF(Paramétrage!KN503&lt;&gt;0,Paramétrage!KL503,"")</f>
        <v/>
      </c>
      <c r="H64" s="2" t="str">
        <f>IF(Paramétrage!KN503&lt;&gt;0,Paramétrage!KM503,"")</f>
        <v/>
      </c>
      <c r="I64" s="2" t="str">
        <f t="shared" si="26"/>
        <v/>
      </c>
      <c r="J64" s="2" t="str">
        <f>IF(Paramétrage!KN503&lt;&gt;0,Paramétrage!KN503,"")</f>
        <v/>
      </c>
      <c r="K64" s="2" t="str">
        <f>IF(Paramétrage!KO503&lt;&gt;0,Paramétrage!KO503,"")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IF(Paramétrage!KN503&lt;&gt;0,Paramétrage!KP503,"")</f>
        <v/>
      </c>
      <c r="P64" s="258" t="e">
        <f>IF(Paramétrage!#REF!&lt;&gt;0,I64,0)</f>
        <v>#REF!</v>
      </c>
      <c r="Q64" s="2"/>
    </row>
    <row r="65" spans="1:17" x14ac:dyDescent="0.35">
      <c r="A65" s="470" t="str">
        <f t="shared" si="20"/>
        <v/>
      </c>
      <c r="B65" s="470" t="str">
        <f t="shared" si="21"/>
        <v/>
      </c>
      <c r="C65" s="470" t="str">
        <f t="shared" si="22"/>
        <v/>
      </c>
      <c r="D65" s="470" t="str">
        <f t="shared" si="23"/>
        <v/>
      </c>
      <c r="E65" s="470" t="str">
        <f t="shared" si="24"/>
        <v/>
      </c>
      <c r="F65" s="470" t="str">
        <f t="shared" si="25"/>
        <v/>
      </c>
      <c r="G65" s="199" t="str">
        <f>IF(Paramétrage!KN504&lt;&gt;0,Paramétrage!KL504,"")</f>
        <v/>
      </c>
      <c r="H65" s="2" t="str">
        <f>IF(Paramétrage!KN504&lt;&gt;0,Paramétrage!KM504,"")</f>
        <v/>
      </c>
      <c r="I65" s="2" t="str">
        <f t="shared" si="26"/>
        <v/>
      </c>
      <c r="J65" s="2" t="str">
        <f>IF(Paramétrage!KN504&lt;&gt;0,Paramétrage!KN504,"")</f>
        <v/>
      </c>
      <c r="K65" s="2" t="str">
        <f>IF(Paramétrage!KO504&lt;&gt;0,Paramétrage!KO504,"")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IF(Paramétrage!KN504&lt;&gt;0,Paramétrage!KP504,"")</f>
        <v/>
      </c>
      <c r="P65" s="258" t="e">
        <f>IF(Paramétrage!#REF!&lt;&gt;0,I65,0)</f>
        <v>#REF!</v>
      </c>
      <c r="Q65" s="2"/>
    </row>
    <row r="66" spans="1:17" x14ac:dyDescent="0.35">
      <c r="A66" s="470" t="str">
        <f t="shared" si="20"/>
        <v/>
      </c>
      <c r="B66" s="470" t="str">
        <f t="shared" si="21"/>
        <v/>
      </c>
      <c r="C66" s="470" t="str">
        <f t="shared" si="22"/>
        <v/>
      </c>
      <c r="D66" s="470" t="str">
        <f t="shared" si="23"/>
        <v/>
      </c>
      <c r="E66" s="470" t="str">
        <f t="shared" si="24"/>
        <v/>
      </c>
      <c r="F66" s="470" t="str">
        <f t="shared" si="25"/>
        <v/>
      </c>
      <c r="G66" s="199" t="str">
        <f>IF(Paramétrage!KN505&lt;&gt;0,Paramétrage!KL505,"")</f>
        <v/>
      </c>
      <c r="H66" s="2" t="str">
        <f>IF(Paramétrage!KN505&lt;&gt;0,Paramétrage!KM505,"")</f>
        <v/>
      </c>
      <c r="I66" s="2" t="str">
        <f t="shared" si="26"/>
        <v/>
      </c>
      <c r="J66" s="2" t="str">
        <f>IF(Paramétrage!KN505&lt;&gt;0,Paramétrage!KN505,"")</f>
        <v/>
      </c>
      <c r="K66" s="2" t="str">
        <f>IF(Paramétrage!KO505&lt;&gt;0,Paramétrage!KO505,"")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IF(Paramétrage!KN505&lt;&gt;0,Paramétrage!KP505,"")</f>
        <v/>
      </c>
      <c r="P66" s="258" t="e">
        <f>IF(Paramétrage!#REF!&lt;&gt;0,I66,0)</f>
        <v>#REF!</v>
      </c>
      <c r="Q66" s="2"/>
    </row>
    <row r="67" spans="1:17" x14ac:dyDescent="0.35">
      <c r="A67" s="470" t="str">
        <f t="shared" si="20"/>
        <v/>
      </c>
      <c r="B67" s="470" t="str">
        <f t="shared" si="21"/>
        <v/>
      </c>
      <c r="C67" s="470" t="str">
        <f t="shared" si="22"/>
        <v/>
      </c>
      <c r="D67" s="470" t="str">
        <f t="shared" si="23"/>
        <v/>
      </c>
      <c r="E67" s="470" t="str">
        <f t="shared" si="24"/>
        <v/>
      </c>
      <c r="F67" s="470" t="str">
        <f t="shared" si="25"/>
        <v/>
      </c>
      <c r="G67" s="199" t="str">
        <f>IF(Paramétrage!KN506&lt;&gt;0,Paramétrage!KL506,"")</f>
        <v/>
      </c>
      <c r="H67" s="2" t="str">
        <f>IF(Paramétrage!KN506&lt;&gt;0,Paramétrage!KM506,"")</f>
        <v/>
      </c>
      <c r="I67" s="2" t="str">
        <f t="shared" si="26"/>
        <v/>
      </c>
      <c r="J67" s="2" t="str">
        <f>IF(Paramétrage!KN506&lt;&gt;0,Paramétrage!KN506,"")</f>
        <v/>
      </c>
      <c r="K67" s="2" t="str">
        <f>IF(Paramétrage!KO506&lt;&gt;0,Paramétrage!KO506,"")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IF(Paramétrage!KN506&lt;&gt;0,Paramétrage!KP506,"")</f>
        <v/>
      </c>
      <c r="P67" s="258" t="e">
        <f>IF(Paramétrage!#REF!&lt;&gt;0,I67,0)</f>
        <v>#REF!</v>
      </c>
      <c r="Q67" s="2"/>
    </row>
    <row r="68" spans="1:17" x14ac:dyDescent="0.35">
      <c r="A68" s="470" t="str">
        <f t="shared" si="20"/>
        <v/>
      </c>
      <c r="B68" s="470" t="str">
        <f t="shared" si="21"/>
        <v/>
      </c>
      <c r="C68" s="470" t="str">
        <f t="shared" si="22"/>
        <v/>
      </c>
      <c r="D68" s="470" t="str">
        <f t="shared" si="23"/>
        <v/>
      </c>
      <c r="E68" s="470" t="str">
        <f t="shared" si="24"/>
        <v/>
      </c>
      <c r="F68" s="470" t="str">
        <f t="shared" si="25"/>
        <v/>
      </c>
      <c r="G68" s="199" t="str">
        <f>IF(Paramétrage!KN507&lt;&gt;0,Paramétrage!KL507,"")</f>
        <v/>
      </c>
      <c r="H68" s="2" t="str">
        <f>IF(Paramétrage!KN507&lt;&gt;0,Paramétrage!KM507,"")</f>
        <v/>
      </c>
      <c r="I68" s="2" t="str">
        <f t="shared" si="26"/>
        <v/>
      </c>
      <c r="J68" s="2" t="str">
        <f>IF(Paramétrage!KN507&lt;&gt;0,Paramétrage!KN507,"")</f>
        <v/>
      </c>
      <c r="K68" s="2" t="str">
        <f>IF(Paramétrage!KO507&lt;&gt;0,Paramétrage!KO507,"")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IF(Paramétrage!KN507&lt;&gt;0,Paramétrage!KP507,"")</f>
        <v/>
      </c>
      <c r="P68" s="258" t="e">
        <f>IF(Paramétrage!#REF!&lt;&gt;0,I68,0)</f>
        <v>#REF!</v>
      </c>
      <c r="Q68" s="2"/>
    </row>
    <row r="69" spans="1:17" x14ac:dyDescent="0.35">
      <c r="A69" s="470" t="str">
        <f t="shared" si="20"/>
        <v/>
      </c>
      <c r="B69" s="470" t="str">
        <f t="shared" si="21"/>
        <v/>
      </c>
      <c r="C69" s="470" t="str">
        <f t="shared" si="22"/>
        <v/>
      </c>
      <c r="D69" s="470" t="str">
        <f t="shared" si="23"/>
        <v/>
      </c>
      <c r="E69" s="470" t="str">
        <f t="shared" si="24"/>
        <v/>
      </c>
      <c r="F69" s="470" t="str">
        <f t="shared" si="25"/>
        <v/>
      </c>
      <c r="G69" s="199" t="str">
        <f>IF(Paramétrage!KN508&lt;&gt;0,Paramétrage!KL508,"")</f>
        <v/>
      </c>
      <c r="H69" s="2" t="str">
        <f>IF(Paramétrage!KN508&lt;&gt;0,Paramétrage!KM508,"")</f>
        <v/>
      </c>
      <c r="I69" s="2" t="str">
        <f t="shared" si="26"/>
        <v/>
      </c>
      <c r="J69" s="2" t="str">
        <f>IF(Paramétrage!KN508&lt;&gt;0,Paramétrage!KN508,"")</f>
        <v/>
      </c>
      <c r="K69" s="2" t="str">
        <f>IF(Paramétrage!KO508&lt;&gt;0,Paramétrage!KO508,"")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IF(Paramétrage!KN508&lt;&gt;0,Paramétrage!KP508,"")</f>
        <v/>
      </c>
      <c r="P69" s="258" t="e">
        <f>IF(Paramétrage!#REF!&lt;&gt;0,I69,0)</f>
        <v>#REF!</v>
      </c>
      <c r="Q69" s="2"/>
    </row>
    <row r="70" spans="1:17" x14ac:dyDescent="0.35">
      <c r="A70" s="470" t="str">
        <f t="shared" si="20"/>
        <v/>
      </c>
      <c r="B70" s="470" t="str">
        <f t="shared" si="21"/>
        <v/>
      </c>
      <c r="C70" s="470" t="str">
        <f t="shared" si="22"/>
        <v/>
      </c>
      <c r="D70" s="470" t="str">
        <f t="shared" si="23"/>
        <v/>
      </c>
      <c r="E70" s="470" t="str">
        <f t="shared" si="24"/>
        <v/>
      </c>
      <c r="F70" s="470" t="str">
        <f t="shared" si="25"/>
        <v/>
      </c>
      <c r="G70" s="199" t="str">
        <f>IF(Paramétrage!KN509&lt;&gt;0,Paramétrage!KL509,"")</f>
        <v/>
      </c>
      <c r="H70" s="2" t="str">
        <f>IF(Paramétrage!KN509&lt;&gt;0,Paramétrage!KM509,"")</f>
        <v/>
      </c>
      <c r="I70" s="2" t="str">
        <f t="shared" si="26"/>
        <v/>
      </c>
      <c r="J70" s="2" t="str">
        <f>IF(Paramétrage!KN509&lt;&gt;0,Paramétrage!KN509,"")</f>
        <v/>
      </c>
      <c r="K70" s="2" t="str">
        <f>IF(Paramétrage!KO509&lt;&gt;0,Paramétrage!KO509,"")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IF(Paramétrage!KN509&lt;&gt;0,Paramétrage!KP509,"")</f>
        <v/>
      </c>
      <c r="P70" s="258" t="e">
        <f>IF(Paramétrage!#REF!&lt;&gt;0,I70,0)</f>
        <v>#REF!</v>
      </c>
      <c r="Q70" s="2"/>
    </row>
    <row r="71" spans="1:17" x14ac:dyDescent="0.35">
      <c r="A71" s="470" t="str">
        <f t="shared" si="20"/>
        <v/>
      </c>
      <c r="B71" s="470" t="str">
        <f t="shared" si="21"/>
        <v/>
      </c>
      <c r="C71" s="470" t="str">
        <f t="shared" si="22"/>
        <v/>
      </c>
      <c r="D71" s="470" t="str">
        <f t="shared" si="23"/>
        <v/>
      </c>
      <c r="E71" s="470" t="str">
        <f t="shared" si="24"/>
        <v/>
      </c>
      <c r="F71" s="470" t="str">
        <f t="shared" si="25"/>
        <v/>
      </c>
      <c r="G71" s="199" t="str">
        <f>IF(Paramétrage!KN510&lt;&gt;0,Paramétrage!KL510,"")</f>
        <v/>
      </c>
      <c r="H71" s="2" t="str">
        <f>IF(Paramétrage!KN510&lt;&gt;0,Paramétrage!KM510,"")</f>
        <v/>
      </c>
      <c r="I71" s="2" t="str">
        <f t="shared" si="26"/>
        <v/>
      </c>
      <c r="J71" s="2" t="str">
        <f>IF(Paramétrage!KN510&lt;&gt;0,Paramétrage!KN510,"")</f>
        <v/>
      </c>
      <c r="K71" s="2" t="str">
        <f>IF(Paramétrage!KO510&lt;&gt;0,Paramétrage!KO510,"")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IF(Paramétrage!KN510&lt;&gt;0,Paramétrage!KP510,"")</f>
        <v/>
      </c>
      <c r="P71" s="258" t="e">
        <f>IF(Paramétrage!#REF!&lt;&gt;0,I71,0)</f>
        <v>#REF!</v>
      </c>
      <c r="Q71" s="2"/>
    </row>
    <row r="72" spans="1:17" x14ac:dyDescent="0.35">
      <c r="A72" s="470" t="str">
        <f t="shared" si="20"/>
        <v/>
      </c>
      <c r="B72" s="470" t="str">
        <f t="shared" si="21"/>
        <v/>
      </c>
      <c r="C72" s="470" t="str">
        <f t="shared" si="22"/>
        <v/>
      </c>
      <c r="D72" s="470" t="str">
        <f t="shared" si="23"/>
        <v/>
      </c>
      <c r="E72" s="470" t="str">
        <f t="shared" si="24"/>
        <v/>
      </c>
      <c r="F72" s="470" t="str">
        <f t="shared" si="25"/>
        <v/>
      </c>
      <c r="G72" s="199" t="str">
        <f>IF(Paramétrage!KN511&lt;&gt;0,Paramétrage!KL511,"")</f>
        <v/>
      </c>
      <c r="H72" s="2" t="str">
        <f>IF(Paramétrage!KN511&lt;&gt;0,Paramétrage!KM511,"")</f>
        <v/>
      </c>
      <c r="I72" s="2" t="str">
        <f t="shared" si="26"/>
        <v/>
      </c>
      <c r="J72" s="2" t="str">
        <f>IF(Paramétrage!KN511&lt;&gt;0,Paramétrage!KN511,"")</f>
        <v/>
      </c>
      <c r="K72" s="2" t="str">
        <f>IF(Paramétrage!KO511&lt;&gt;0,Paramétrage!KO511,"")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IF(Paramétrage!KN511&lt;&gt;0,Paramétrage!KP511,"")</f>
        <v/>
      </c>
      <c r="P72" s="258" t="e">
        <f>IF(Paramétrage!#REF!&lt;&gt;0,I72,0)</f>
        <v>#REF!</v>
      </c>
      <c r="Q72" s="2"/>
    </row>
    <row r="73" spans="1:17" x14ac:dyDescent="0.35">
      <c r="A73" s="470" t="str">
        <f t="shared" si="20"/>
        <v/>
      </c>
      <c r="B73" s="470" t="str">
        <f t="shared" si="21"/>
        <v/>
      </c>
      <c r="C73" s="470" t="str">
        <f t="shared" si="22"/>
        <v/>
      </c>
      <c r="D73" s="470" t="str">
        <f t="shared" si="23"/>
        <v/>
      </c>
      <c r="E73" s="470" t="str">
        <f t="shared" si="24"/>
        <v/>
      </c>
      <c r="F73" s="470" t="str">
        <f t="shared" si="25"/>
        <v/>
      </c>
      <c r="G73" s="199" t="str">
        <f>IF(Paramétrage!KN512&lt;&gt;0,Paramétrage!KL512,"")</f>
        <v/>
      </c>
      <c r="H73" s="2" t="str">
        <f>IF(Paramétrage!KN512&lt;&gt;0,Paramétrage!KM512,"")</f>
        <v/>
      </c>
      <c r="I73" s="2" t="str">
        <f t="shared" si="26"/>
        <v/>
      </c>
      <c r="J73" s="2" t="str">
        <f>IF(Paramétrage!KN512&lt;&gt;0,Paramétrage!KN512,"")</f>
        <v/>
      </c>
      <c r="K73" s="2" t="str">
        <f>IF(Paramétrage!KO512&lt;&gt;0,Paramétrage!KO512,"")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IF(Paramétrage!KN512&lt;&gt;0,Paramétrage!KP512,"")</f>
        <v/>
      </c>
      <c r="P73" s="258" t="e">
        <f>IF(Paramétrage!#REF!&lt;&gt;0,I73,0)</f>
        <v>#REF!</v>
      </c>
      <c r="Q73" s="2"/>
    </row>
    <row r="74" spans="1:17" x14ac:dyDescent="0.35">
      <c r="A74" s="470" t="str">
        <f t="shared" si="20"/>
        <v/>
      </c>
      <c r="B74" s="470" t="str">
        <f t="shared" si="21"/>
        <v/>
      </c>
      <c r="C74" s="470" t="str">
        <f t="shared" si="22"/>
        <v/>
      </c>
      <c r="D74" s="470" t="str">
        <f t="shared" si="23"/>
        <v/>
      </c>
      <c r="E74" s="470" t="str">
        <f t="shared" si="24"/>
        <v/>
      </c>
      <c r="F74" s="470" t="str">
        <f t="shared" si="25"/>
        <v/>
      </c>
      <c r="G74" s="199" t="str">
        <f>IF(Paramétrage!KN513&lt;&gt;0,Paramétrage!KL513,"")</f>
        <v/>
      </c>
      <c r="H74" s="2" t="str">
        <f>IF(Paramétrage!KN513&lt;&gt;0,Paramétrage!KM513,"")</f>
        <v/>
      </c>
      <c r="I74" s="2" t="str">
        <f t="shared" si="26"/>
        <v/>
      </c>
      <c r="J74" s="2" t="str">
        <f>IF(Paramétrage!KN513&lt;&gt;0,Paramétrage!KN513,"")</f>
        <v/>
      </c>
      <c r="K74" s="2" t="str">
        <f>IF(Paramétrage!KO513&lt;&gt;0,Paramétrage!KO513,"")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IF(Paramétrage!KN513&lt;&gt;0,Paramétrage!KP513,"")</f>
        <v/>
      </c>
      <c r="P74" s="258" t="e">
        <f>IF(Paramétrage!#REF!&lt;&gt;0,I74,0)</f>
        <v>#REF!</v>
      </c>
      <c r="Q74" s="2"/>
    </row>
    <row r="75" spans="1:17" x14ac:dyDescent="0.35">
      <c r="A75" s="470" t="str">
        <f t="shared" si="20"/>
        <v/>
      </c>
      <c r="B75" s="470" t="str">
        <f t="shared" si="21"/>
        <v/>
      </c>
      <c r="C75" s="470" t="str">
        <f t="shared" si="22"/>
        <v/>
      </c>
      <c r="D75" s="470" t="str">
        <f t="shared" si="23"/>
        <v/>
      </c>
      <c r="E75" s="470" t="str">
        <f t="shared" si="24"/>
        <v/>
      </c>
      <c r="F75" s="470" t="str">
        <f t="shared" si="25"/>
        <v/>
      </c>
      <c r="G75" s="199" t="str">
        <f>IF(Paramétrage!KN514&lt;&gt;0,Paramétrage!KL514,"")</f>
        <v/>
      </c>
      <c r="H75" s="2" t="str">
        <f>IF(Paramétrage!KN514&lt;&gt;0,Paramétrage!KM514,"")</f>
        <v/>
      </c>
      <c r="I75" s="2" t="str">
        <f t="shared" si="26"/>
        <v/>
      </c>
      <c r="J75" s="2" t="str">
        <f>IF(Paramétrage!KN514&lt;&gt;0,Paramétrage!KN514,"")</f>
        <v/>
      </c>
      <c r="K75" s="2" t="str">
        <f>IF(Paramétrage!KO514&lt;&gt;0,Paramétrage!KO514,"")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IF(Paramétrage!KN514&lt;&gt;0,Paramétrage!KP514,"")</f>
        <v/>
      </c>
      <c r="P75" s="258" t="e">
        <f>IF(Paramétrage!#REF!&lt;&gt;0,I75,0)</f>
        <v>#REF!</v>
      </c>
      <c r="Q75" s="2"/>
    </row>
    <row r="76" spans="1:17" x14ac:dyDescent="0.35">
      <c r="A76" s="470" t="str">
        <f t="shared" si="20"/>
        <v/>
      </c>
      <c r="B76" s="470" t="str">
        <f t="shared" si="21"/>
        <v/>
      </c>
      <c r="C76" s="470" t="str">
        <f t="shared" si="22"/>
        <v/>
      </c>
      <c r="D76" s="470" t="str">
        <f t="shared" si="23"/>
        <v/>
      </c>
      <c r="E76" s="470" t="str">
        <f t="shared" si="24"/>
        <v/>
      </c>
      <c r="F76" s="470" t="str">
        <f t="shared" si="25"/>
        <v/>
      </c>
      <c r="G76" s="199" t="str">
        <f>IF(Paramétrage!KN515&lt;&gt;0,Paramétrage!KL515,"")</f>
        <v/>
      </c>
      <c r="H76" s="2" t="str">
        <f>IF(Paramétrage!KN515&lt;&gt;0,Paramétrage!KM515,"")</f>
        <v/>
      </c>
      <c r="I76" s="2" t="str">
        <f t="shared" si="26"/>
        <v/>
      </c>
      <c r="J76" s="2" t="str">
        <f>IF(Paramétrage!KN515&lt;&gt;0,Paramétrage!KN515,"")</f>
        <v/>
      </c>
      <c r="K76" s="2" t="str">
        <f>IF(Paramétrage!KO515&lt;&gt;0,Paramétrage!KO515,"")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IF(Paramétrage!KN515&lt;&gt;0,Paramétrage!KP515,"")</f>
        <v/>
      </c>
      <c r="P76" s="258" t="e">
        <f>IF(Paramétrage!#REF!&lt;&gt;0,I76,0)</f>
        <v>#REF!</v>
      </c>
      <c r="Q76" s="2"/>
    </row>
    <row r="77" spans="1:17" x14ac:dyDescent="0.35">
      <c r="A77" s="470" t="str">
        <f t="shared" si="20"/>
        <v/>
      </c>
      <c r="B77" s="470" t="str">
        <f t="shared" si="21"/>
        <v/>
      </c>
      <c r="C77" s="470" t="str">
        <f t="shared" si="22"/>
        <v/>
      </c>
      <c r="D77" s="470" t="str">
        <f t="shared" si="23"/>
        <v/>
      </c>
      <c r="E77" s="470" t="str">
        <f t="shared" si="24"/>
        <v/>
      </c>
      <c r="F77" s="470" t="str">
        <f t="shared" si="25"/>
        <v/>
      </c>
      <c r="G77" s="199" t="str">
        <f>IF(Paramétrage!KN516&lt;&gt;0,Paramétrage!KL516,"")</f>
        <v/>
      </c>
      <c r="H77" s="2" t="str">
        <f>IF(Paramétrage!KN516&lt;&gt;0,Paramétrage!KM516,"")</f>
        <v/>
      </c>
      <c r="I77" s="2" t="str">
        <f t="shared" si="26"/>
        <v/>
      </c>
      <c r="J77" s="2" t="str">
        <f>IF(Paramétrage!KN516&lt;&gt;0,Paramétrage!KN516,"")</f>
        <v/>
      </c>
      <c r="K77" s="2" t="str">
        <f>IF(Paramétrage!KO516&lt;&gt;0,Paramétrage!KO516,"")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IF(Paramétrage!KN516&lt;&gt;0,Paramétrage!KP516,"")</f>
        <v/>
      </c>
      <c r="P77" s="258" t="e">
        <f>IF(Paramétrage!#REF!&lt;&gt;0,I77,0)</f>
        <v>#REF!</v>
      </c>
      <c r="Q77" s="2"/>
    </row>
    <row r="78" spans="1:17" x14ac:dyDescent="0.35">
      <c r="A78" s="470" t="str">
        <f t="shared" si="20"/>
        <v/>
      </c>
      <c r="B78" s="470" t="str">
        <f t="shared" si="21"/>
        <v/>
      </c>
      <c r="C78" s="470" t="str">
        <f t="shared" si="22"/>
        <v/>
      </c>
      <c r="D78" s="470" t="str">
        <f t="shared" si="23"/>
        <v/>
      </c>
      <c r="E78" s="470" t="str">
        <f t="shared" si="24"/>
        <v/>
      </c>
      <c r="F78" s="470" t="str">
        <f t="shared" si="25"/>
        <v/>
      </c>
      <c r="G78" s="199" t="str">
        <f>IF(Paramétrage!KN517&lt;&gt;0,Paramétrage!KL517,"")</f>
        <v/>
      </c>
      <c r="H78" s="2" t="str">
        <f>IF(Paramétrage!KN517&lt;&gt;0,Paramétrage!KM517,"")</f>
        <v/>
      </c>
      <c r="I78" s="2" t="str">
        <f t="shared" si="26"/>
        <v/>
      </c>
      <c r="J78" s="2" t="str">
        <f>IF(Paramétrage!KN517&lt;&gt;0,Paramétrage!KN517,"")</f>
        <v/>
      </c>
      <c r="K78" s="2" t="str">
        <f>IF(Paramétrage!KO517&lt;&gt;0,Paramétrage!KO517,"")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IF(Paramétrage!KN517&lt;&gt;0,Paramétrage!KP517,"")</f>
        <v/>
      </c>
      <c r="P78" s="258" t="e">
        <f>IF(Paramétrage!#REF!&lt;&gt;0,I78,0)</f>
        <v>#REF!</v>
      </c>
      <c r="Q78" s="2"/>
    </row>
    <row r="79" spans="1:17" x14ac:dyDescent="0.35">
      <c r="A79" s="470" t="str">
        <f t="shared" si="20"/>
        <v/>
      </c>
      <c r="B79" s="470" t="str">
        <f t="shared" si="21"/>
        <v/>
      </c>
      <c r="C79" s="470" t="str">
        <f t="shared" si="22"/>
        <v/>
      </c>
      <c r="D79" s="470" t="str">
        <f t="shared" si="23"/>
        <v/>
      </c>
      <c r="E79" s="470" t="str">
        <f t="shared" si="24"/>
        <v/>
      </c>
      <c r="F79" s="470" t="str">
        <f t="shared" si="25"/>
        <v/>
      </c>
      <c r="G79" s="199" t="str">
        <f>IF(Paramétrage!KN518&lt;&gt;0,Paramétrage!KL518,"")</f>
        <v/>
      </c>
      <c r="H79" s="2" t="str">
        <f>IF(Paramétrage!KN518&lt;&gt;0,Paramétrage!KM518,"")</f>
        <v/>
      </c>
      <c r="I79" s="2" t="str">
        <f t="shared" si="26"/>
        <v/>
      </c>
      <c r="J79" s="2" t="str">
        <f>IF(Paramétrage!KN518&lt;&gt;0,Paramétrage!KN518,"")</f>
        <v/>
      </c>
      <c r="K79" s="2" t="str">
        <f>IF(Paramétrage!KO518&lt;&gt;0,Paramétrage!KO518,"")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IF(Paramétrage!KN518&lt;&gt;0,Paramétrage!KP518,"")</f>
        <v/>
      </c>
      <c r="P79" s="258" t="e">
        <f>IF(Paramétrage!#REF!&lt;&gt;0,I79,0)</f>
        <v>#REF!</v>
      </c>
      <c r="Q79" s="2"/>
    </row>
    <row r="80" spans="1:17" x14ac:dyDescent="0.35">
      <c r="A80" s="470" t="str">
        <f t="shared" si="20"/>
        <v/>
      </c>
      <c r="B80" s="470" t="str">
        <f t="shared" si="21"/>
        <v/>
      </c>
      <c r="C80" s="470" t="str">
        <f t="shared" si="22"/>
        <v/>
      </c>
      <c r="D80" s="470" t="str">
        <f t="shared" si="23"/>
        <v/>
      </c>
      <c r="E80" s="470" t="str">
        <f t="shared" si="24"/>
        <v/>
      </c>
      <c r="F80" s="470" t="str">
        <f t="shared" si="25"/>
        <v/>
      </c>
      <c r="G80" s="199" t="str">
        <f>IF(Paramétrage!KN519&lt;&gt;0,Paramétrage!KL519,"")</f>
        <v/>
      </c>
      <c r="H80" s="2" t="str">
        <f>IF(Paramétrage!KN519&lt;&gt;0,Paramétrage!KM519,"")</f>
        <v/>
      </c>
      <c r="I80" s="2" t="str">
        <f t="shared" si="26"/>
        <v/>
      </c>
      <c r="J80" s="2" t="str">
        <f>IF(Paramétrage!KN519&lt;&gt;0,Paramétrage!KN519,"")</f>
        <v/>
      </c>
      <c r="K80" s="2" t="str">
        <f>IF(Paramétrage!KO519&lt;&gt;0,Paramétrage!KO519,"")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IF(Paramétrage!KN519&lt;&gt;0,Paramétrage!KP519,"")</f>
        <v/>
      </c>
      <c r="P80" s="258" t="e">
        <f>IF(Paramétrage!#REF!&lt;&gt;0,I80,0)</f>
        <v>#REF!</v>
      </c>
      <c r="Q80" s="2"/>
    </row>
    <row r="81" spans="1:17" x14ac:dyDescent="0.35">
      <c r="A81" s="470" t="str">
        <f t="shared" si="20"/>
        <v/>
      </c>
      <c r="B81" s="470" t="str">
        <f t="shared" si="21"/>
        <v/>
      </c>
      <c r="C81" s="470" t="str">
        <f t="shared" si="22"/>
        <v/>
      </c>
      <c r="D81" s="470" t="str">
        <f t="shared" si="23"/>
        <v/>
      </c>
      <c r="E81" s="470" t="str">
        <f t="shared" si="24"/>
        <v/>
      </c>
      <c r="F81" s="470" t="str">
        <f t="shared" si="25"/>
        <v/>
      </c>
      <c r="G81" s="199" t="str">
        <f>IF(Paramétrage!KN520&lt;&gt;0,Paramétrage!KL520,"")</f>
        <v/>
      </c>
      <c r="H81" s="2" t="str">
        <f>IF(Paramétrage!KN520&lt;&gt;0,Paramétrage!KM520,"")</f>
        <v/>
      </c>
      <c r="I81" s="2" t="str">
        <f t="shared" si="26"/>
        <v/>
      </c>
      <c r="J81" s="2" t="str">
        <f>IF(Paramétrage!KN520&lt;&gt;0,Paramétrage!KN520,"")</f>
        <v/>
      </c>
      <c r="K81" s="2" t="str">
        <f>IF(Paramétrage!KO520&lt;&gt;0,Paramétrage!KO520,"")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IF(Paramétrage!KN520&lt;&gt;0,Paramétrage!KP520,"")</f>
        <v/>
      </c>
      <c r="P81" s="258" t="e">
        <f>IF(Paramétrage!#REF!&lt;&gt;0,I81,0)</f>
        <v>#REF!</v>
      </c>
      <c r="Q81" s="2"/>
    </row>
    <row r="82" spans="1:17" x14ac:dyDescent="0.35">
      <c r="A82" s="470" t="str">
        <f t="shared" si="20"/>
        <v/>
      </c>
      <c r="B82" s="470" t="str">
        <f t="shared" si="21"/>
        <v/>
      </c>
      <c r="C82" s="470" t="str">
        <f t="shared" si="22"/>
        <v/>
      </c>
      <c r="D82" s="470" t="str">
        <f t="shared" si="23"/>
        <v/>
      </c>
      <c r="E82" s="470" t="str">
        <f t="shared" si="24"/>
        <v/>
      </c>
      <c r="F82" s="470" t="str">
        <f t="shared" si="25"/>
        <v/>
      </c>
      <c r="G82" s="199" t="str">
        <f>IF(Paramétrage!KN521&lt;&gt;0,Paramétrage!KL521,"")</f>
        <v/>
      </c>
      <c r="H82" s="2" t="str">
        <f>IF(Paramétrage!KN521&lt;&gt;0,Paramétrage!KM521,"")</f>
        <v/>
      </c>
      <c r="I82" s="2" t="str">
        <f t="shared" si="26"/>
        <v/>
      </c>
      <c r="J82" s="2" t="str">
        <f>IF(Paramétrage!KN521&lt;&gt;0,Paramétrage!KN521,"")</f>
        <v/>
      </c>
      <c r="K82" s="2" t="str">
        <f>IF(Paramétrage!KO521&lt;&gt;0,Paramétrage!KO521,"")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IF(Paramétrage!KN521&lt;&gt;0,Paramétrage!KP521,"")</f>
        <v/>
      </c>
      <c r="P82" s="258" t="e">
        <f>IF(Paramétrage!#REF!&lt;&gt;0,I82,0)</f>
        <v>#REF!</v>
      </c>
      <c r="Q82" s="2"/>
    </row>
    <row r="83" spans="1:17" x14ac:dyDescent="0.35">
      <c r="A83" s="470" t="str">
        <f t="shared" si="20"/>
        <v/>
      </c>
      <c r="B83" s="470" t="str">
        <f t="shared" si="21"/>
        <v/>
      </c>
      <c r="C83" s="470" t="str">
        <f t="shared" si="22"/>
        <v/>
      </c>
      <c r="D83" s="470" t="str">
        <f t="shared" si="23"/>
        <v/>
      </c>
      <c r="E83" s="470" t="str">
        <f t="shared" si="24"/>
        <v/>
      </c>
      <c r="F83" s="470" t="str">
        <f t="shared" si="25"/>
        <v/>
      </c>
      <c r="G83" s="199" t="str">
        <f>IF(Paramétrage!KN522&lt;&gt;0,Paramétrage!KL522,"")</f>
        <v/>
      </c>
      <c r="H83" s="2" t="str">
        <f>IF(Paramétrage!KN522&lt;&gt;0,Paramétrage!KM522,"")</f>
        <v/>
      </c>
      <c r="I83" s="2" t="str">
        <f t="shared" si="26"/>
        <v/>
      </c>
      <c r="J83" s="2" t="str">
        <f>IF(Paramétrage!KN522&lt;&gt;0,Paramétrage!KN522,"")</f>
        <v/>
      </c>
      <c r="K83" s="2" t="str">
        <f>IF(Paramétrage!KO522&lt;&gt;0,Paramétrage!KO522,"")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IF(Paramétrage!KN522&lt;&gt;0,Paramétrage!KP522,"")</f>
        <v/>
      </c>
      <c r="P83" s="258" t="e">
        <f>IF(Paramétrage!#REF!&lt;&gt;0,I83,0)</f>
        <v>#REF!</v>
      </c>
      <c r="Q83" s="2"/>
    </row>
    <row r="84" spans="1:17" x14ac:dyDescent="0.35">
      <c r="A84" s="470" t="str">
        <f t="shared" si="20"/>
        <v/>
      </c>
      <c r="B84" s="470" t="str">
        <f t="shared" si="21"/>
        <v/>
      </c>
      <c r="C84" s="470" t="str">
        <f t="shared" si="22"/>
        <v/>
      </c>
      <c r="D84" s="470" t="str">
        <f t="shared" si="23"/>
        <v/>
      </c>
      <c r="E84" s="470" t="str">
        <f t="shared" si="24"/>
        <v/>
      </c>
      <c r="F84" s="470" t="str">
        <f t="shared" si="25"/>
        <v/>
      </c>
      <c r="G84" s="199" t="str">
        <f>IF(Paramétrage!KN523&lt;&gt;0,Paramétrage!KL523,"")</f>
        <v/>
      </c>
      <c r="H84" s="2" t="str">
        <f>IF(Paramétrage!KN523&lt;&gt;0,Paramétrage!KM523,"")</f>
        <v/>
      </c>
      <c r="I84" s="2" t="str">
        <f t="shared" si="26"/>
        <v/>
      </c>
      <c r="J84" s="2" t="str">
        <f>IF(Paramétrage!KN523&lt;&gt;0,Paramétrage!KN523,"")</f>
        <v/>
      </c>
      <c r="K84" s="2" t="str">
        <f>IF(Paramétrage!KO523&lt;&gt;0,Paramétrage!KO523,"")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IF(Paramétrage!KN523&lt;&gt;0,Paramétrage!KP523,"")</f>
        <v/>
      </c>
      <c r="P84" s="258" t="e">
        <f>IF(Paramétrage!#REF!&lt;&gt;0,I84,0)</f>
        <v>#REF!</v>
      </c>
      <c r="Q84" s="2"/>
    </row>
    <row r="85" spans="1:17" x14ac:dyDescent="0.35">
      <c r="A85" s="470" t="str">
        <f t="shared" si="20"/>
        <v/>
      </c>
      <c r="B85" s="470" t="str">
        <f t="shared" si="21"/>
        <v/>
      </c>
      <c r="C85" s="470" t="str">
        <f t="shared" si="22"/>
        <v/>
      </c>
      <c r="D85" s="470" t="str">
        <f t="shared" si="23"/>
        <v/>
      </c>
      <c r="E85" s="470" t="str">
        <f t="shared" si="24"/>
        <v/>
      </c>
      <c r="F85" s="470" t="str">
        <f t="shared" si="25"/>
        <v/>
      </c>
      <c r="G85" s="199" t="str">
        <f>IF(Paramétrage!KN524&lt;&gt;0,Paramétrage!KL524,"")</f>
        <v/>
      </c>
      <c r="H85" s="2" t="str">
        <f>IF(Paramétrage!KN524&lt;&gt;0,Paramétrage!KM524,"")</f>
        <v/>
      </c>
      <c r="I85" s="2" t="str">
        <f t="shared" si="26"/>
        <v/>
      </c>
      <c r="J85" s="2" t="str">
        <f>IF(Paramétrage!KN524&lt;&gt;0,Paramétrage!KN524,"")</f>
        <v/>
      </c>
      <c r="K85" s="2" t="str">
        <f>IF(Paramétrage!KO524&lt;&gt;0,Paramétrage!KO524,"")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IF(Paramétrage!KN524&lt;&gt;0,Paramétrage!KP524,"")</f>
        <v/>
      </c>
      <c r="P85" s="258" t="e">
        <f>IF(Paramétrage!#REF!&lt;&gt;0,I85,0)</f>
        <v>#REF!</v>
      </c>
      <c r="Q85" s="2"/>
    </row>
    <row r="86" spans="1:17" x14ac:dyDescent="0.35">
      <c r="A86" s="470" t="str">
        <f t="shared" si="20"/>
        <v/>
      </c>
      <c r="B86" s="470" t="str">
        <f t="shared" si="21"/>
        <v/>
      </c>
      <c r="C86" s="470" t="str">
        <f t="shared" si="22"/>
        <v/>
      </c>
      <c r="D86" s="470" t="str">
        <f t="shared" si="23"/>
        <v/>
      </c>
      <c r="E86" s="470" t="str">
        <f t="shared" si="24"/>
        <v/>
      </c>
      <c r="F86" s="470" t="str">
        <f t="shared" si="25"/>
        <v/>
      </c>
      <c r="G86" s="199" t="str">
        <f>IF(Paramétrage!KN525&lt;&gt;0,Paramétrage!KL525,"")</f>
        <v/>
      </c>
      <c r="H86" s="2" t="str">
        <f>IF(Paramétrage!KN525&lt;&gt;0,Paramétrage!KM525,"")</f>
        <v/>
      </c>
      <c r="I86" s="2" t="str">
        <f t="shared" si="26"/>
        <v/>
      </c>
      <c r="J86" s="2" t="str">
        <f>IF(Paramétrage!KN525&lt;&gt;0,Paramétrage!KN525,"")</f>
        <v/>
      </c>
      <c r="K86" s="2" t="str">
        <f>IF(Paramétrage!KO525&lt;&gt;0,Paramétrage!KO525,"")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IF(Paramétrage!KN525&lt;&gt;0,Paramétrage!KP525,"")</f>
        <v/>
      </c>
      <c r="P86" s="258" t="e">
        <f>IF(Paramétrage!#REF!&lt;&gt;0,I86,0)</f>
        <v>#REF!</v>
      </c>
      <c r="Q86" s="2"/>
    </row>
    <row r="87" spans="1:17" x14ac:dyDescent="0.35">
      <c r="A87" s="470" t="str">
        <f t="shared" si="20"/>
        <v/>
      </c>
      <c r="B87" s="470" t="str">
        <f t="shared" si="21"/>
        <v/>
      </c>
      <c r="C87" s="470" t="str">
        <f t="shared" si="22"/>
        <v/>
      </c>
      <c r="D87" s="470" t="str">
        <f t="shared" si="23"/>
        <v/>
      </c>
      <c r="E87" s="470" t="str">
        <f t="shared" si="24"/>
        <v/>
      </c>
      <c r="F87" s="470" t="str">
        <f t="shared" si="25"/>
        <v/>
      </c>
      <c r="G87" s="199" t="str">
        <f>IF(Paramétrage!KN526&lt;&gt;0,Paramétrage!KL526,"")</f>
        <v/>
      </c>
      <c r="H87" s="2" t="str">
        <f>IF(Paramétrage!KN526&lt;&gt;0,Paramétrage!KM526,"")</f>
        <v/>
      </c>
      <c r="I87" s="2" t="str">
        <f t="shared" si="26"/>
        <v/>
      </c>
      <c r="J87" s="2" t="str">
        <f>IF(Paramétrage!KN526&lt;&gt;0,Paramétrage!KN526,"")</f>
        <v/>
      </c>
      <c r="K87" s="2" t="str">
        <f>IF(Paramétrage!KO526&lt;&gt;0,Paramétrage!KO526,"")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IF(Paramétrage!KN526&lt;&gt;0,Paramétrage!KP526,"")</f>
        <v/>
      </c>
      <c r="P87" s="258" t="e">
        <f>IF(Paramétrage!#REF!&lt;&gt;0,I87,0)</f>
        <v>#REF!</v>
      </c>
      <c r="Q87" s="2"/>
    </row>
    <row r="88" spans="1:17" x14ac:dyDescent="0.35">
      <c r="A88" s="470" t="str">
        <f t="shared" si="20"/>
        <v/>
      </c>
      <c r="B88" s="470" t="str">
        <f t="shared" si="21"/>
        <v/>
      </c>
      <c r="C88" s="470" t="str">
        <f t="shared" si="22"/>
        <v/>
      </c>
      <c r="D88" s="470" t="str">
        <f t="shared" si="23"/>
        <v/>
      </c>
      <c r="E88" s="470" t="str">
        <f t="shared" si="24"/>
        <v/>
      </c>
      <c r="F88" s="470" t="str">
        <f t="shared" si="25"/>
        <v/>
      </c>
      <c r="G88" s="199" t="str">
        <f>IF(Paramétrage!KN527&lt;&gt;0,Paramétrage!KL527,"")</f>
        <v/>
      </c>
      <c r="H88" s="2" t="str">
        <f>IF(Paramétrage!KN527&lt;&gt;0,Paramétrage!KM527,"")</f>
        <v/>
      </c>
      <c r="I88" s="2" t="str">
        <f t="shared" si="26"/>
        <v/>
      </c>
      <c r="J88" s="2" t="str">
        <f>IF(Paramétrage!KN527&lt;&gt;0,Paramétrage!KN527,"")</f>
        <v/>
      </c>
      <c r="K88" s="2" t="str">
        <f>IF(Paramétrage!KO527&lt;&gt;0,Paramétrage!KO527,"")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IF(Paramétrage!KN527&lt;&gt;0,Paramétrage!KP527,"")</f>
        <v/>
      </c>
      <c r="P88" s="258" t="e">
        <f>IF(Paramétrage!#REF!&lt;&gt;0,I88,0)</f>
        <v>#REF!</v>
      </c>
      <c r="Q88" s="2"/>
    </row>
    <row r="89" spans="1:17" x14ac:dyDescent="0.35">
      <c r="A89" s="470" t="str">
        <f t="shared" si="20"/>
        <v/>
      </c>
      <c r="B89" s="470" t="str">
        <f t="shared" si="21"/>
        <v/>
      </c>
      <c r="C89" s="470" t="str">
        <f t="shared" si="22"/>
        <v/>
      </c>
      <c r="D89" s="470" t="str">
        <f t="shared" si="23"/>
        <v/>
      </c>
      <c r="E89" s="470" t="str">
        <f t="shared" si="24"/>
        <v/>
      </c>
      <c r="F89" s="470" t="str">
        <f t="shared" si="25"/>
        <v/>
      </c>
      <c r="G89" s="199" t="str">
        <f>IF(Paramétrage!KN528&lt;&gt;0,Paramétrage!KL528,"")</f>
        <v/>
      </c>
      <c r="H89" s="2" t="str">
        <f>IF(Paramétrage!KN528&lt;&gt;0,Paramétrage!KM528,"")</f>
        <v/>
      </c>
      <c r="I89" s="2" t="str">
        <f t="shared" si="26"/>
        <v/>
      </c>
      <c r="J89" s="2" t="str">
        <f>IF(Paramétrage!KN528&lt;&gt;0,Paramétrage!KN528,"")</f>
        <v/>
      </c>
      <c r="K89" s="2" t="str">
        <f>IF(Paramétrage!KO528&lt;&gt;0,Paramétrage!KO528,"")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IF(Paramétrage!KN528&lt;&gt;0,Paramétrage!KP528,"")</f>
        <v/>
      </c>
      <c r="P89" s="258" t="e">
        <f>IF(Paramétrage!#REF!&lt;&gt;0,I89,0)</f>
        <v>#REF!</v>
      </c>
      <c r="Q89" s="2"/>
    </row>
    <row r="90" spans="1:17" x14ac:dyDescent="0.35">
      <c r="A90" s="471" t="s">
        <v>1032</v>
      </c>
      <c r="B90" s="472"/>
      <c r="C90" s="472"/>
      <c r="D90" s="472"/>
      <c r="E90" s="472"/>
      <c r="F90" s="472"/>
      <c r="G90" s="473" t="e">
        <f>IF(Paramétrage!#REF!&lt;&gt;0,Paramétrage!#REF!,"")</f>
        <v>#REF!</v>
      </c>
      <c r="H90" s="472"/>
      <c r="I90" s="472"/>
      <c r="J90" s="472"/>
      <c r="K90" s="472"/>
      <c r="L90" s="472"/>
      <c r="M90" s="472"/>
      <c r="N90" s="472"/>
      <c r="O90" s="472"/>
      <c r="P90" s="472" t="e">
        <f>IF(Paramétrage!#REF!,I90-#REF!,"")</f>
        <v>#REF!</v>
      </c>
      <c r="Q90" s="472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IF(Paramétrage!LD501&lt;&gt;0,Paramétrage!LB501,"")</f>
        <v/>
      </c>
      <c r="H92" s="2" t="str">
        <f>IF(Paramétrage!LD501&lt;&gt;0,Paramétrage!LC501,"")</f>
        <v/>
      </c>
      <c r="I92" s="2" t="str">
        <f>IF(J92&lt;&gt;"",DATEDIF($Q$2,G92,"d")*1440+H92*60,"")</f>
        <v/>
      </c>
      <c r="J92" s="2" t="str">
        <f>IF(Paramétrage!LD501&lt;&gt;0,Paramétrage!LD501,"")</f>
        <v/>
      </c>
      <c r="K92" s="2" t="str">
        <f>IF(Paramétrage!LE501&lt;&gt;0,Paramétrage!LE501,"")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IF(Paramétrage!LD501&lt;&gt;0,Paramétrage!LF501,"")</f>
        <v/>
      </c>
      <c r="P92" s="258" t="e">
        <f>IF(Paramétrage!#REF!&lt;&gt;0,I92,0)</f>
        <v>#REF!</v>
      </c>
      <c r="Q92" s="2"/>
    </row>
    <row r="93" spans="1:17" x14ac:dyDescent="0.35">
      <c r="A93" s="470" t="str">
        <f t="shared" ref="A93:A119" si="30">IF(J93&lt;&gt;"",I93,"")</f>
        <v/>
      </c>
      <c r="B93" s="470" t="str">
        <f t="shared" ref="B93:B119" si="31">IF(J93&lt;&gt;"",1,"")</f>
        <v/>
      </c>
      <c r="C93" s="470" t="str">
        <f t="shared" ref="C93:C119" si="32">IF(J93&lt;&gt;"",L93,"")</f>
        <v/>
      </c>
      <c r="D93" s="470" t="str">
        <f t="shared" ref="D93:D119" si="33">IF(J93&lt;&gt;"",L93,"")</f>
        <v/>
      </c>
      <c r="E93" s="470" t="str">
        <f t="shared" ref="E93:E119" si="34">IF(J93&lt;&gt;"",M93,"")</f>
        <v/>
      </c>
      <c r="F93" s="470" t="str">
        <f t="shared" ref="F93:F119" si="35">IF(J93&lt;&gt;"",N93,"")</f>
        <v/>
      </c>
      <c r="G93" s="199" t="str">
        <f>IF(Paramétrage!LD502&lt;&gt;0,Paramétrage!LB502,"")</f>
        <v/>
      </c>
      <c r="H93" s="2" t="str">
        <f>IF(Paramétrage!LD502&lt;&gt;0,Paramétrage!LC502,"")</f>
        <v/>
      </c>
      <c r="I93" s="2" t="str">
        <f t="shared" ref="I93:I119" si="36">IF(J93&lt;&gt;"",DATEDIF($Q$2,G93,"d")*1440+H93*60,"")</f>
        <v/>
      </c>
      <c r="J93" s="2" t="str">
        <f>IF(Paramétrage!LD502&lt;&gt;0,Paramétrage!LD502,"")</f>
        <v/>
      </c>
      <c r="K93" s="2" t="str">
        <f>IF(Paramétrage!LE502&lt;&gt;0,Paramétrage!LE502,"")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IF(Paramétrage!LD502&lt;&gt;0,Paramétrage!LF502,"")</f>
        <v/>
      </c>
      <c r="P93" s="258" t="e">
        <f>IF(Paramétrage!#REF!&lt;&gt;0,I93,0)</f>
        <v>#REF!</v>
      </c>
      <c r="Q93" s="2"/>
    </row>
    <row r="94" spans="1:17" x14ac:dyDescent="0.35">
      <c r="A94" s="470" t="str">
        <f t="shared" si="30"/>
        <v/>
      </c>
      <c r="B94" s="470" t="str">
        <f t="shared" si="31"/>
        <v/>
      </c>
      <c r="C94" s="470" t="str">
        <f t="shared" si="32"/>
        <v/>
      </c>
      <c r="D94" s="470" t="str">
        <f t="shared" si="33"/>
        <v/>
      </c>
      <c r="E94" s="470" t="str">
        <f t="shared" si="34"/>
        <v/>
      </c>
      <c r="F94" s="470" t="str">
        <f t="shared" si="35"/>
        <v/>
      </c>
      <c r="G94" s="199" t="str">
        <f>IF(Paramétrage!LD503&lt;&gt;0,Paramétrage!LB503,"")</f>
        <v/>
      </c>
      <c r="H94" s="2" t="str">
        <f>IF(Paramétrage!LD503&lt;&gt;0,Paramétrage!LC503,"")</f>
        <v/>
      </c>
      <c r="I94" s="2" t="str">
        <f t="shared" si="36"/>
        <v/>
      </c>
      <c r="J94" s="2" t="str">
        <f>IF(Paramétrage!LD503&lt;&gt;0,Paramétrage!LD503,"")</f>
        <v/>
      </c>
      <c r="K94" s="2" t="str">
        <f>IF(Paramétrage!LE503&lt;&gt;0,Paramétrage!LE503,"")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IF(Paramétrage!LD503&lt;&gt;0,Paramétrage!LF503,"")</f>
        <v/>
      </c>
      <c r="P94" s="258" t="e">
        <f>IF(Paramétrage!#REF!&lt;&gt;0,I94,0)</f>
        <v>#REF!</v>
      </c>
      <c r="Q94" s="2"/>
    </row>
    <row r="95" spans="1:17" x14ac:dyDescent="0.35">
      <c r="A95" s="470" t="str">
        <f t="shared" si="30"/>
        <v/>
      </c>
      <c r="B95" s="470" t="str">
        <f t="shared" si="31"/>
        <v/>
      </c>
      <c r="C95" s="470" t="str">
        <f t="shared" si="32"/>
        <v/>
      </c>
      <c r="D95" s="470" t="str">
        <f t="shared" si="33"/>
        <v/>
      </c>
      <c r="E95" s="470" t="str">
        <f t="shared" si="34"/>
        <v/>
      </c>
      <c r="F95" s="470" t="str">
        <f t="shared" si="35"/>
        <v/>
      </c>
      <c r="G95" s="199" t="str">
        <f>IF(Paramétrage!LD504&lt;&gt;0,Paramétrage!LB504,"")</f>
        <v/>
      </c>
      <c r="H95" s="2" t="str">
        <f>IF(Paramétrage!LD504&lt;&gt;0,Paramétrage!LC504,"")</f>
        <v/>
      </c>
      <c r="I95" s="2" t="str">
        <f t="shared" si="36"/>
        <v/>
      </c>
      <c r="J95" s="2" t="str">
        <f>IF(Paramétrage!LD504&lt;&gt;0,Paramétrage!LD504,"")</f>
        <v/>
      </c>
      <c r="K95" s="2" t="str">
        <f>IF(Paramétrage!LE504&lt;&gt;0,Paramétrage!LE504,"")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IF(Paramétrage!LD504&lt;&gt;0,Paramétrage!LF504,"")</f>
        <v/>
      </c>
      <c r="P95" s="258" t="e">
        <f>IF(Paramétrage!#REF!&lt;&gt;0,I95,0)</f>
        <v>#REF!</v>
      </c>
      <c r="Q95" s="2"/>
    </row>
    <row r="96" spans="1:17" x14ac:dyDescent="0.35">
      <c r="A96" s="470" t="str">
        <f t="shared" si="30"/>
        <v/>
      </c>
      <c r="B96" s="470" t="str">
        <f t="shared" si="31"/>
        <v/>
      </c>
      <c r="C96" s="470" t="str">
        <f t="shared" si="32"/>
        <v/>
      </c>
      <c r="D96" s="470" t="str">
        <f t="shared" si="33"/>
        <v/>
      </c>
      <c r="E96" s="470" t="str">
        <f t="shared" si="34"/>
        <v/>
      </c>
      <c r="F96" s="470" t="str">
        <f t="shared" si="35"/>
        <v/>
      </c>
      <c r="G96" s="199" t="str">
        <f>IF(Paramétrage!LD505&lt;&gt;0,Paramétrage!LB505,"")</f>
        <v/>
      </c>
      <c r="H96" s="2" t="str">
        <f>IF(Paramétrage!LD505&lt;&gt;0,Paramétrage!LC505,"")</f>
        <v/>
      </c>
      <c r="I96" s="2" t="str">
        <f t="shared" si="36"/>
        <v/>
      </c>
      <c r="J96" s="2" t="str">
        <f>IF(Paramétrage!LD505&lt;&gt;0,Paramétrage!LD505,"")</f>
        <v/>
      </c>
      <c r="K96" s="2" t="str">
        <f>IF(Paramétrage!LE505&lt;&gt;0,Paramétrage!LE505,"")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IF(Paramétrage!LD505&lt;&gt;0,Paramétrage!LF505,"")</f>
        <v/>
      </c>
      <c r="P96" s="258" t="e">
        <f>IF(Paramétrage!#REF!&lt;&gt;0,I96,0)</f>
        <v>#REF!</v>
      </c>
      <c r="Q96" s="2"/>
    </row>
    <row r="97" spans="1:20" x14ac:dyDescent="0.35">
      <c r="A97" s="470" t="str">
        <f t="shared" si="30"/>
        <v/>
      </c>
      <c r="B97" s="470" t="str">
        <f t="shared" si="31"/>
        <v/>
      </c>
      <c r="C97" s="470" t="str">
        <f t="shared" si="32"/>
        <v/>
      </c>
      <c r="D97" s="470" t="str">
        <f t="shared" si="33"/>
        <v/>
      </c>
      <c r="E97" s="470" t="str">
        <f t="shared" si="34"/>
        <v/>
      </c>
      <c r="F97" s="470" t="str">
        <f t="shared" si="35"/>
        <v/>
      </c>
      <c r="G97" s="199" t="str">
        <f>IF(Paramétrage!LD506&lt;&gt;0,Paramétrage!LB506,"")</f>
        <v/>
      </c>
      <c r="H97" s="2" t="str">
        <f>IF(Paramétrage!LD506&lt;&gt;0,Paramétrage!LC506,"")</f>
        <v/>
      </c>
      <c r="I97" s="2" t="str">
        <f t="shared" si="36"/>
        <v/>
      </c>
      <c r="J97" s="2" t="str">
        <f>IF(Paramétrage!LD506&lt;&gt;0,Paramétrage!LD506,"")</f>
        <v/>
      </c>
      <c r="K97" s="2" t="str">
        <f>IF(Paramétrage!LE506&lt;&gt;0,Paramétrage!LE506,"")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IF(Paramétrage!LD506&lt;&gt;0,Paramétrage!LF506,"")</f>
        <v/>
      </c>
      <c r="P97" s="258" t="e">
        <f>IF(Paramétrage!#REF!&lt;&gt;0,I97,0)</f>
        <v>#REF!</v>
      </c>
      <c r="Q97" s="2"/>
    </row>
    <row r="98" spans="1:20" x14ac:dyDescent="0.35">
      <c r="A98" s="470" t="str">
        <f t="shared" si="30"/>
        <v/>
      </c>
      <c r="B98" s="470" t="str">
        <f t="shared" si="31"/>
        <v/>
      </c>
      <c r="C98" s="470" t="str">
        <f t="shared" si="32"/>
        <v/>
      </c>
      <c r="D98" s="470" t="str">
        <f t="shared" si="33"/>
        <v/>
      </c>
      <c r="E98" s="470" t="str">
        <f t="shared" si="34"/>
        <v/>
      </c>
      <c r="F98" s="470" t="str">
        <f t="shared" si="35"/>
        <v/>
      </c>
      <c r="G98" s="199" t="str">
        <f>IF(Paramétrage!LD507&lt;&gt;0,Paramétrage!LB507,"")</f>
        <v/>
      </c>
      <c r="H98" s="2" t="str">
        <f>IF(Paramétrage!LD507&lt;&gt;0,Paramétrage!LC507,"")</f>
        <v/>
      </c>
      <c r="I98" s="2" t="str">
        <f t="shared" si="36"/>
        <v/>
      </c>
      <c r="J98" s="2" t="str">
        <f>IF(Paramétrage!LD507&lt;&gt;0,Paramétrage!LD507,"")</f>
        <v/>
      </c>
      <c r="K98" s="2" t="str">
        <f>IF(Paramétrage!LE507&lt;&gt;0,Paramétrage!LE507,"")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IF(Paramétrage!LD507&lt;&gt;0,Paramétrage!LF507,"")</f>
        <v/>
      </c>
      <c r="P98" s="258" t="e">
        <f>IF(Paramétrage!#REF!&lt;&gt;0,I98,0)</f>
        <v>#REF!</v>
      </c>
      <c r="Q98" s="2"/>
    </row>
    <row r="99" spans="1:20" x14ac:dyDescent="0.35">
      <c r="A99" s="470" t="str">
        <f t="shared" si="30"/>
        <v/>
      </c>
      <c r="B99" s="470" t="str">
        <f t="shared" si="31"/>
        <v/>
      </c>
      <c r="C99" s="470" t="str">
        <f t="shared" si="32"/>
        <v/>
      </c>
      <c r="D99" s="470" t="str">
        <f t="shared" si="33"/>
        <v/>
      </c>
      <c r="E99" s="470" t="str">
        <f t="shared" si="34"/>
        <v/>
      </c>
      <c r="F99" s="470" t="str">
        <f t="shared" si="35"/>
        <v/>
      </c>
      <c r="G99" s="199" t="str">
        <f>IF(Paramétrage!LD508&lt;&gt;0,Paramétrage!LB508,"")</f>
        <v/>
      </c>
      <c r="H99" s="2" t="str">
        <f>IF(Paramétrage!LD508&lt;&gt;0,Paramétrage!LC508,"")</f>
        <v/>
      </c>
      <c r="I99" s="2" t="str">
        <f t="shared" si="36"/>
        <v/>
      </c>
      <c r="J99" s="2" t="str">
        <f>IF(Paramétrage!LD508&lt;&gt;0,Paramétrage!LD508,"")</f>
        <v/>
      </c>
      <c r="K99" s="2" t="str">
        <f>IF(Paramétrage!LE508&lt;&gt;0,Paramétrage!LE508,"")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IF(Paramétrage!LD508&lt;&gt;0,Paramétrage!LF508,"")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70" t="str">
        <f t="shared" si="30"/>
        <v/>
      </c>
      <c r="B100" s="470" t="str">
        <f t="shared" si="31"/>
        <v/>
      </c>
      <c r="C100" s="470" t="str">
        <f t="shared" si="32"/>
        <v/>
      </c>
      <c r="D100" s="470" t="str">
        <f t="shared" si="33"/>
        <v/>
      </c>
      <c r="E100" s="470" t="str">
        <f t="shared" si="34"/>
        <v/>
      </c>
      <c r="F100" s="470" t="str">
        <f t="shared" si="35"/>
        <v/>
      </c>
      <c r="G100" s="199" t="str">
        <f>IF(Paramétrage!LD509&lt;&gt;0,Paramétrage!LB509,"")</f>
        <v/>
      </c>
      <c r="H100" s="2" t="str">
        <f>IF(Paramétrage!LD509&lt;&gt;0,Paramétrage!LC509,"")</f>
        <v/>
      </c>
      <c r="I100" s="2" t="str">
        <f t="shared" si="36"/>
        <v/>
      </c>
      <c r="J100" s="2" t="str">
        <f>IF(Paramétrage!LD509&lt;&gt;0,Paramétrage!LD509,"")</f>
        <v/>
      </c>
      <c r="K100" s="2" t="str">
        <f>IF(Paramétrage!LE509&lt;&gt;0,Paramétrage!LE509,"")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IF(Paramétrage!LD509&lt;&gt;0,Paramétrage!LF509,"")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70" t="str">
        <f t="shared" si="30"/>
        <v/>
      </c>
      <c r="B101" s="470" t="str">
        <f t="shared" si="31"/>
        <v/>
      </c>
      <c r="C101" s="470" t="str">
        <f t="shared" si="32"/>
        <v/>
      </c>
      <c r="D101" s="470" t="str">
        <f t="shared" si="33"/>
        <v/>
      </c>
      <c r="E101" s="470" t="str">
        <f t="shared" si="34"/>
        <v/>
      </c>
      <c r="F101" s="470" t="str">
        <f t="shared" si="35"/>
        <v/>
      </c>
      <c r="G101" s="199" t="str">
        <f>IF(Paramétrage!LD510&lt;&gt;0,Paramétrage!LB510,"")</f>
        <v/>
      </c>
      <c r="H101" s="2" t="str">
        <f>IF(Paramétrage!LD510&lt;&gt;0,Paramétrage!LC510,"")</f>
        <v/>
      </c>
      <c r="I101" s="2" t="str">
        <f t="shared" si="36"/>
        <v/>
      </c>
      <c r="J101" s="2" t="str">
        <f>IF(Paramétrage!LD510&lt;&gt;0,Paramétrage!LD510,"")</f>
        <v/>
      </c>
      <c r="K101" s="2" t="str">
        <f>IF(Paramétrage!LE510&lt;&gt;0,Paramétrage!LE510,"")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IF(Paramétrage!LD510&lt;&gt;0,Paramétrage!LF510,"")</f>
        <v/>
      </c>
      <c r="P101" s="258" t="e">
        <f>IF(Paramétrage!#REF!&lt;&gt;0,I101,0)</f>
        <v>#REF!</v>
      </c>
      <c r="Q101" s="2"/>
    </row>
    <row r="102" spans="1:20" x14ac:dyDescent="0.35">
      <c r="A102" s="470" t="str">
        <f t="shared" si="30"/>
        <v/>
      </c>
      <c r="B102" s="470" t="str">
        <f t="shared" si="31"/>
        <v/>
      </c>
      <c r="C102" s="470" t="str">
        <f t="shared" si="32"/>
        <v/>
      </c>
      <c r="D102" s="470" t="str">
        <f t="shared" si="33"/>
        <v/>
      </c>
      <c r="E102" s="470" t="str">
        <f t="shared" si="34"/>
        <v/>
      </c>
      <c r="F102" s="470" t="str">
        <f t="shared" si="35"/>
        <v/>
      </c>
      <c r="G102" s="199" t="str">
        <f>IF(Paramétrage!LD511&lt;&gt;0,Paramétrage!LB511,"")</f>
        <v/>
      </c>
      <c r="H102" s="2" t="str">
        <f>IF(Paramétrage!LD511&lt;&gt;0,Paramétrage!LC511,"")</f>
        <v/>
      </c>
      <c r="I102" s="2" t="str">
        <f t="shared" si="36"/>
        <v/>
      </c>
      <c r="J102" s="2" t="str">
        <f>IF(Paramétrage!LD511&lt;&gt;0,Paramétrage!LD511,"")</f>
        <v/>
      </c>
      <c r="K102" s="2" t="str">
        <f>IF(Paramétrage!LE511&lt;&gt;0,Paramétrage!LE511,"")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IF(Paramétrage!LD511&lt;&gt;0,Paramétrage!LF511,"")</f>
        <v/>
      </c>
      <c r="P102" s="258" t="e">
        <f>IF(Paramétrage!#REF!&lt;&gt;0,I102,0)</f>
        <v>#REF!</v>
      </c>
      <c r="Q102" s="2"/>
    </row>
    <row r="103" spans="1:20" x14ac:dyDescent="0.35">
      <c r="A103" s="470" t="str">
        <f t="shared" si="30"/>
        <v/>
      </c>
      <c r="B103" s="470" t="str">
        <f t="shared" si="31"/>
        <v/>
      </c>
      <c r="C103" s="470" t="str">
        <f t="shared" si="32"/>
        <v/>
      </c>
      <c r="D103" s="470" t="str">
        <f t="shared" si="33"/>
        <v/>
      </c>
      <c r="E103" s="470" t="str">
        <f t="shared" si="34"/>
        <v/>
      </c>
      <c r="F103" s="470" t="str">
        <f t="shared" si="35"/>
        <v/>
      </c>
      <c r="G103" s="199" t="str">
        <f>IF(Paramétrage!LD512&lt;&gt;0,Paramétrage!LB512,"")</f>
        <v/>
      </c>
      <c r="H103" s="2" t="str">
        <f>IF(Paramétrage!LD512&lt;&gt;0,Paramétrage!LC512,"")</f>
        <v/>
      </c>
      <c r="I103" s="2" t="str">
        <f t="shared" si="36"/>
        <v/>
      </c>
      <c r="J103" s="2" t="str">
        <f>IF(Paramétrage!LD512&lt;&gt;0,Paramétrage!LD512,"")</f>
        <v/>
      </c>
      <c r="K103" s="2" t="str">
        <f>IF(Paramétrage!LE512&lt;&gt;0,Paramétrage!LE512,"")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IF(Paramétrage!LD512&lt;&gt;0,Paramétrage!LF512,"")</f>
        <v/>
      </c>
      <c r="P103" s="258" t="e">
        <f>IF(Paramétrage!#REF!&lt;&gt;0,I103,0)</f>
        <v>#REF!</v>
      </c>
      <c r="Q103" s="2"/>
    </row>
    <row r="104" spans="1:20" x14ac:dyDescent="0.35">
      <c r="A104" s="470" t="str">
        <f t="shared" si="30"/>
        <v/>
      </c>
      <c r="B104" s="470" t="str">
        <f t="shared" si="31"/>
        <v/>
      </c>
      <c r="C104" s="470" t="str">
        <f t="shared" si="32"/>
        <v/>
      </c>
      <c r="D104" s="470" t="str">
        <f t="shared" si="33"/>
        <v/>
      </c>
      <c r="E104" s="470" t="str">
        <f t="shared" si="34"/>
        <v/>
      </c>
      <c r="F104" s="470" t="str">
        <f t="shared" si="35"/>
        <v/>
      </c>
      <c r="G104" s="199" t="str">
        <f>IF(Paramétrage!LD513&lt;&gt;0,Paramétrage!LB513,"")</f>
        <v/>
      </c>
      <c r="H104" s="2" t="str">
        <f>IF(Paramétrage!LD513&lt;&gt;0,Paramétrage!LC513,"")</f>
        <v/>
      </c>
      <c r="I104" s="2" t="str">
        <f t="shared" si="36"/>
        <v/>
      </c>
      <c r="J104" s="2" t="str">
        <f>IF(Paramétrage!LD513&lt;&gt;0,Paramétrage!LD513,"")</f>
        <v/>
      </c>
      <c r="K104" s="2" t="str">
        <f>IF(Paramétrage!LE513&lt;&gt;0,Paramétrage!LE513,"")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IF(Paramétrage!LD513&lt;&gt;0,Paramétrage!LF513,"")</f>
        <v/>
      </c>
      <c r="P104" s="258" t="e">
        <f>IF(Paramétrage!#REF!&lt;&gt;0,I104,0)</f>
        <v>#REF!</v>
      </c>
      <c r="Q104" s="2"/>
    </row>
    <row r="105" spans="1:20" x14ac:dyDescent="0.35">
      <c r="A105" s="470" t="str">
        <f t="shared" si="30"/>
        <v/>
      </c>
      <c r="B105" s="470" t="str">
        <f t="shared" si="31"/>
        <v/>
      </c>
      <c r="C105" s="470" t="str">
        <f t="shared" si="32"/>
        <v/>
      </c>
      <c r="D105" s="470" t="str">
        <f t="shared" si="33"/>
        <v/>
      </c>
      <c r="E105" s="470" t="str">
        <f t="shared" si="34"/>
        <v/>
      </c>
      <c r="F105" s="470" t="str">
        <f t="shared" si="35"/>
        <v/>
      </c>
      <c r="G105" s="199" t="str">
        <f>IF(Paramétrage!LD514&lt;&gt;0,Paramétrage!LB514,"")</f>
        <v/>
      </c>
      <c r="H105" s="2" t="str">
        <f>IF(Paramétrage!LD514&lt;&gt;0,Paramétrage!LC514,"")</f>
        <v/>
      </c>
      <c r="I105" s="2" t="str">
        <f t="shared" si="36"/>
        <v/>
      </c>
      <c r="J105" s="2" t="str">
        <f>IF(Paramétrage!LD514&lt;&gt;0,Paramétrage!LD514,"")</f>
        <v/>
      </c>
      <c r="K105" s="2" t="str">
        <f>IF(Paramétrage!LE514&lt;&gt;0,Paramétrage!LE514,"")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IF(Paramétrage!LD514&lt;&gt;0,Paramétrage!LF514,"")</f>
        <v/>
      </c>
      <c r="P105" s="258" t="e">
        <f>IF(Paramétrage!#REF!&lt;&gt;0,I105,0)</f>
        <v>#REF!</v>
      </c>
      <c r="Q105" s="2"/>
    </row>
    <row r="106" spans="1:20" x14ac:dyDescent="0.35">
      <c r="A106" s="470" t="str">
        <f t="shared" si="30"/>
        <v/>
      </c>
      <c r="B106" s="470" t="str">
        <f t="shared" si="31"/>
        <v/>
      </c>
      <c r="C106" s="470" t="str">
        <f t="shared" si="32"/>
        <v/>
      </c>
      <c r="D106" s="470" t="str">
        <f t="shared" si="33"/>
        <v/>
      </c>
      <c r="E106" s="470" t="str">
        <f t="shared" si="34"/>
        <v/>
      </c>
      <c r="F106" s="470" t="str">
        <f t="shared" si="35"/>
        <v/>
      </c>
      <c r="G106" s="199" t="str">
        <f>IF(Paramétrage!LD515&lt;&gt;0,Paramétrage!LB515,"")</f>
        <v/>
      </c>
      <c r="H106" s="2" t="str">
        <f>IF(Paramétrage!LD515&lt;&gt;0,Paramétrage!LC515,"")</f>
        <v/>
      </c>
      <c r="I106" s="2" t="str">
        <f t="shared" si="36"/>
        <v/>
      </c>
      <c r="J106" s="2" t="str">
        <f>IF(Paramétrage!LD515&lt;&gt;0,Paramétrage!LD515,"")</f>
        <v/>
      </c>
      <c r="K106" s="2" t="str">
        <f>IF(Paramétrage!LE515&lt;&gt;0,Paramétrage!LE515,"")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IF(Paramétrage!LD515&lt;&gt;0,Paramétrage!LF515,"")</f>
        <v/>
      </c>
      <c r="P106" s="258" t="e">
        <f>IF(Paramétrage!#REF!&lt;&gt;0,I106,0)</f>
        <v>#REF!</v>
      </c>
      <c r="Q106" s="2"/>
    </row>
    <row r="107" spans="1:20" x14ac:dyDescent="0.35">
      <c r="A107" s="470" t="str">
        <f t="shared" si="30"/>
        <v/>
      </c>
      <c r="B107" s="470" t="str">
        <f t="shared" si="31"/>
        <v/>
      </c>
      <c r="C107" s="470" t="str">
        <f t="shared" si="32"/>
        <v/>
      </c>
      <c r="D107" s="470" t="str">
        <f t="shared" si="33"/>
        <v/>
      </c>
      <c r="E107" s="470" t="str">
        <f t="shared" si="34"/>
        <v/>
      </c>
      <c r="F107" s="470" t="str">
        <f t="shared" si="35"/>
        <v/>
      </c>
      <c r="G107" s="199" t="str">
        <f>IF(Paramétrage!LD516&lt;&gt;0,Paramétrage!LB516,"")</f>
        <v/>
      </c>
      <c r="H107" s="2" t="str">
        <f>IF(Paramétrage!LD516&lt;&gt;0,Paramétrage!LC516,"")</f>
        <v/>
      </c>
      <c r="I107" s="2" t="str">
        <f t="shared" si="36"/>
        <v/>
      </c>
      <c r="J107" s="2" t="str">
        <f>IF(Paramétrage!LD516&lt;&gt;0,Paramétrage!LD516,"")</f>
        <v/>
      </c>
      <c r="K107" s="2" t="str">
        <f>IF(Paramétrage!LE516&lt;&gt;0,Paramétrage!LE516,"")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IF(Paramétrage!LD516&lt;&gt;0,Paramétrage!LF516,"")</f>
        <v/>
      </c>
      <c r="P107" s="258" t="e">
        <f>IF(Paramétrage!#REF!&lt;&gt;0,I107,0)</f>
        <v>#REF!</v>
      </c>
      <c r="Q107" s="2"/>
    </row>
    <row r="108" spans="1:20" x14ac:dyDescent="0.35">
      <c r="A108" s="470" t="str">
        <f t="shared" si="30"/>
        <v/>
      </c>
      <c r="B108" s="470" t="str">
        <f t="shared" si="31"/>
        <v/>
      </c>
      <c r="C108" s="470" t="str">
        <f t="shared" si="32"/>
        <v/>
      </c>
      <c r="D108" s="470" t="str">
        <f t="shared" si="33"/>
        <v/>
      </c>
      <c r="E108" s="470" t="str">
        <f t="shared" si="34"/>
        <v/>
      </c>
      <c r="F108" s="470" t="str">
        <f t="shared" si="35"/>
        <v/>
      </c>
      <c r="G108" s="199" t="str">
        <f>IF(Paramétrage!LD517&lt;&gt;0,Paramétrage!LB517,"")</f>
        <v/>
      </c>
      <c r="H108" s="2" t="str">
        <f>IF(Paramétrage!LD517&lt;&gt;0,Paramétrage!LC517,"")</f>
        <v/>
      </c>
      <c r="I108" s="2" t="str">
        <f t="shared" si="36"/>
        <v/>
      </c>
      <c r="J108" s="2" t="str">
        <f>IF(Paramétrage!LD517&lt;&gt;0,Paramétrage!LD517,"")</f>
        <v/>
      </c>
      <c r="K108" s="2" t="str">
        <f>IF(Paramétrage!LE517&lt;&gt;0,Paramétrage!LE517,"")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IF(Paramétrage!LD517&lt;&gt;0,Paramétrage!LF517,"")</f>
        <v/>
      </c>
      <c r="P108" s="258" t="e">
        <f>IF(Paramétrage!#REF!&lt;&gt;0,I108,0)</f>
        <v>#REF!</v>
      </c>
      <c r="Q108" s="2"/>
    </row>
    <row r="109" spans="1:20" x14ac:dyDescent="0.35">
      <c r="A109" s="470" t="str">
        <f t="shared" si="30"/>
        <v/>
      </c>
      <c r="B109" s="470" t="str">
        <f t="shared" si="31"/>
        <v/>
      </c>
      <c r="C109" s="470" t="str">
        <f t="shared" si="32"/>
        <v/>
      </c>
      <c r="D109" s="470" t="str">
        <f t="shared" si="33"/>
        <v/>
      </c>
      <c r="E109" s="470" t="str">
        <f t="shared" si="34"/>
        <v/>
      </c>
      <c r="F109" s="470" t="str">
        <f t="shared" si="35"/>
        <v/>
      </c>
      <c r="G109" s="199" t="str">
        <f>IF(Paramétrage!LD518&lt;&gt;0,Paramétrage!LB518,"")</f>
        <v/>
      </c>
      <c r="H109" s="2" t="str">
        <f>IF(Paramétrage!LD518&lt;&gt;0,Paramétrage!LC518,"")</f>
        <v/>
      </c>
      <c r="I109" s="2" t="str">
        <f t="shared" si="36"/>
        <v/>
      </c>
      <c r="J109" s="2" t="str">
        <f>IF(Paramétrage!LD518&lt;&gt;0,Paramétrage!LD518,"")</f>
        <v/>
      </c>
      <c r="K109" s="2" t="str">
        <f>IF(Paramétrage!LE518&lt;&gt;0,Paramétrage!LE518,"")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IF(Paramétrage!LD518&lt;&gt;0,Paramétrage!LF518,"")</f>
        <v/>
      </c>
      <c r="P109" s="258" t="e">
        <f>IF(Paramétrage!#REF!&lt;&gt;0,I109,0)</f>
        <v>#REF!</v>
      </c>
      <c r="Q109" s="2"/>
    </row>
    <row r="110" spans="1:20" x14ac:dyDescent="0.35">
      <c r="A110" s="470" t="str">
        <f t="shared" si="30"/>
        <v/>
      </c>
      <c r="B110" s="470" t="str">
        <f t="shared" si="31"/>
        <v/>
      </c>
      <c r="C110" s="470" t="str">
        <f t="shared" si="32"/>
        <v/>
      </c>
      <c r="D110" s="470" t="str">
        <f t="shared" si="33"/>
        <v/>
      </c>
      <c r="E110" s="470" t="str">
        <f t="shared" si="34"/>
        <v/>
      </c>
      <c r="F110" s="470" t="str">
        <f t="shared" si="35"/>
        <v/>
      </c>
      <c r="G110" s="199" t="str">
        <f>IF(Paramétrage!LD519&lt;&gt;0,Paramétrage!LB519,"")</f>
        <v/>
      </c>
      <c r="H110" s="2" t="str">
        <f>IF(Paramétrage!LD519&lt;&gt;0,Paramétrage!LC519,"")</f>
        <v/>
      </c>
      <c r="I110" s="2" t="str">
        <f t="shared" si="36"/>
        <v/>
      </c>
      <c r="J110" s="2" t="str">
        <f>IF(Paramétrage!LD519&lt;&gt;0,Paramétrage!LD519,"")</f>
        <v/>
      </c>
      <c r="K110" s="2" t="str">
        <f>IF(Paramétrage!LE519&lt;&gt;0,Paramétrage!LE519,"")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IF(Paramétrage!LD519&lt;&gt;0,Paramétrage!LF519,"")</f>
        <v/>
      </c>
      <c r="P110" s="258" t="e">
        <f>IF(Paramétrage!#REF!&lt;&gt;0,I110,0)</f>
        <v>#REF!</v>
      </c>
      <c r="Q110" s="2"/>
    </row>
    <row r="111" spans="1:20" x14ac:dyDescent="0.35">
      <c r="A111" s="470" t="str">
        <f t="shared" si="30"/>
        <v/>
      </c>
      <c r="B111" s="470" t="str">
        <f t="shared" si="31"/>
        <v/>
      </c>
      <c r="C111" s="470" t="str">
        <f t="shared" si="32"/>
        <v/>
      </c>
      <c r="D111" s="470" t="str">
        <f t="shared" si="33"/>
        <v/>
      </c>
      <c r="E111" s="470" t="str">
        <f t="shared" si="34"/>
        <v/>
      </c>
      <c r="F111" s="470" t="str">
        <f t="shared" si="35"/>
        <v/>
      </c>
      <c r="G111" s="199" t="str">
        <f>IF(Paramétrage!LD520&lt;&gt;0,Paramétrage!LB520,"")</f>
        <v/>
      </c>
      <c r="H111" s="2" t="str">
        <f>IF(Paramétrage!LD520&lt;&gt;0,Paramétrage!LC520,"")</f>
        <v/>
      </c>
      <c r="I111" s="2" t="str">
        <f t="shared" si="36"/>
        <v/>
      </c>
      <c r="J111" s="2" t="str">
        <f>IF(Paramétrage!LD520&lt;&gt;0,Paramétrage!LD520,"")</f>
        <v/>
      </c>
      <c r="K111" s="2" t="str">
        <f>IF(Paramétrage!LE520&lt;&gt;0,Paramétrage!LE520,"")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IF(Paramétrage!LD520&lt;&gt;0,Paramétrage!LF520,"")</f>
        <v/>
      </c>
      <c r="P111" s="258" t="e">
        <f>IF(Paramétrage!#REF!&lt;&gt;0,I111,0)</f>
        <v>#REF!</v>
      </c>
      <c r="Q111" s="2"/>
    </row>
    <row r="112" spans="1:20" x14ac:dyDescent="0.35">
      <c r="A112" s="470" t="str">
        <f t="shared" si="30"/>
        <v/>
      </c>
      <c r="B112" s="470" t="str">
        <f t="shared" si="31"/>
        <v/>
      </c>
      <c r="C112" s="470" t="str">
        <f t="shared" si="32"/>
        <v/>
      </c>
      <c r="D112" s="470" t="str">
        <f t="shared" si="33"/>
        <v/>
      </c>
      <c r="E112" s="470" t="str">
        <f t="shared" si="34"/>
        <v/>
      </c>
      <c r="F112" s="470" t="str">
        <f t="shared" si="35"/>
        <v/>
      </c>
      <c r="G112" s="199" t="str">
        <f>IF(Paramétrage!LD521&lt;&gt;0,Paramétrage!LB521,"")</f>
        <v/>
      </c>
      <c r="H112" s="2" t="str">
        <f>IF(Paramétrage!LD521&lt;&gt;0,Paramétrage!LC521,"")</f>
        <v/>
      </c>
      <c r="I112" s="2" t="str">
        <f t="shared" si="36"/>
        <v/>
      </c>
      <c r="J112" s="2" t="str">
        <f>IF(Paramétrage!LD521&lt;&gt;0,Paramétrage!LD521,"")</f>
        <v/>
      </c>
      <c r="K112" s="2" t="str">
        <f>IF(Paramétrage!LE521&lt;&gt;0,Paramétrage!LE521,"")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IF(Paramétrage!LD521&lt;&gt;0,Paramétrage!LF521,"")</f>
        <v/>
      </c>
      <c r="P112" s="258" t="e">
        <f>IF(Paramétrage!#REF!&lt;&gt;0,I112,0)</f>
        <v>#REF!</v>
      </c>
      <c r="Q112" s="2"/>
    </row>
    <row r="113" spans="1:17" x14ac:dyDescent="0.35">
      <c r="A113" s="470" t="str">
        <f t="shared" si="30"/>
        <v/>
      </c>
      <c r="B113" s="470" t="str">
        <f t="shared" si="31"/>
        <v/>
      </c>
      <c r="C113" s="470" t="str">
        <f t="shared" si="32"/>
        <v/>
      </c>
      <c r="D113" s="470" t="str">
        <f t="shared" si="33"/>
        <v/>
      </c>
      <c r="E113" s="470" t="str">
        <f t="shared" si="34"/>
        <v/>
      </c>
      <c r="F113" s="470" t="str">
        <f t="shared" si="35"/>
        <v/>
      </c>
      <c r="G113" s="199" t="str">
        <f>IF(Paramétrage!LD522&lt;&gt;0,Paramétrage!LB522,"")</f>
        <v/>
      </c>
      <c r="H113" s="2" t="str">
        <f>IF(Paramétrage!LD522&lt;&gt;0,Paramétrage!LC522,"")</f>
        <v/>
      </c>
      <c r="I113" s="2" t="str">
        <f t="shared" si="36"/>
        <v/>
      </c>
      <c r="J113" s="2" t="str">
        <f>IF(Paramétrage!LD522&lt;&gt;0,Paramétrage!LD522,"")</f>
        <v/>
      </c>
      <c r="K113" s="2" t="str">
        <f>IF(Paramétrage!LE522&lt;&gt;0,Paramétrage!LE522,"")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IF(Paramétrage!LD522&lt;&gt;0,Paramétrage!LF522,"")</f>
        <v/>
      </c>
      <c r="P113" s="258" t="e">
        <f>IF(Paramétrage!#REF!&lt;&gt;0,I113,0)</f>
        <v>#REF!</v>
      </c>
      <c r="Q113" s="2"/>
    </row>
    <row r="114" spans="1:17" x14ac:dyDescent="0.35">
      <c r="A114" s="470" t="str">
        <f t="shared" si="30"/>
        <v/>
      </c>
      <c r="B114" s="470" t="str">
        <f t="shared" si="31"/>
        <v/>
      </c>
      <c r="C114" s="470" t="str">
        <f t="shared" si="32"/>
        <v/>
      </c>
      <c r="D114" s="470" t="str">
        <f t="shared" si="33"/>
        <v/>
      </c>
      <c r="E114" s="470" t="str">
        <f t="shared" si="34"/>
        <v/>
      </c>
      <c r="F114" s="470" t="str">
        <f t="shared" si="35"/>
        <v/>
      </c>
      <c r="G114" s="199" t="str">
        <f>IF(Paramétrage!LD523&lt;&gt;0,Paramétrage!LB523,"")</f>
        <v/>
      </c>
      <c r="H114" s="2" t="str">
        <f>IF(Paramétrage!LD523&lt;&gt;0,Paramétrage!LC523,"")</f>
        <v/>
      </c>
      <c r="I114" s="2" t="str">
        <f t="shared" si="36"/>
        <v/>
      </c>
      <c r="J114" s="2" t="str">
        <f>IF(Paramétrage!LD523&lt;&gt;0,Paramétrage!LD523,"")</f>
        <v/>
      </c>
      <c r="K114" s="2" t="str">
        <f>IF(Paramétrage!LE523&lt;&gt;0,Paramétrage!LE523,"")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IF(Paramétrage!LD523&lt;&gt;0,Paramétrage!LF523,"")</f>
        <v/>
      </c>
      <c r="P114" s="258" t="e">
        <f>IF(Paramétrage!#REF!&lt;&gt;0,I114,0)</f>
        <v>#REF!</v>
      </c>
      <c r="Q114" s="2"/>
    </row>
    <row r="115" spans="1:17" x14ac:dyDescent="0.35">
      <c r="A115" s="470" t="str">
        <f t="shared" si="30"/>
        <v/>
      </c>
      <c r="B115" s="470" t="str">
        <f t="shared" si="31"/>
        <v/>
      </c>
      <c r="C115" s="470" t="str">
        <f t="shared" si="32"/>
        <v/>
      </c>
      <c r="D115" s="470" t="str">
        <f t="shared" si="33"/>
        <v/>
      </c>
      <c r="E115" s="470" t="str">
        <f t="shared" si="34"/>
        <v/>
      </c>
      <c r="F115" s="470" t="str">
        <f t="shared" si="35"/>
        <v/>
      </c>
      <c r="G115" s="199" t="str">
        <f>IF(Paramétrage!LD524&lt;&gt;0,Paramétrage!LB524,"")</f>
        <v/>
      </c>
      <c r="H115" s="2" t="str">
        <f>IF(Paramétrage!LD524&lt;&gt;0,Paramétrage!LC524,"")</f>
        <v/>
      </c>
      <c r="I115" s="2" t="str">
        <f t="shared" si="36"/>
        <v/>
      </c>
      <c r="J115" s="2" t="str">
        <f>IF(Paramétrage!LD524&lt;&gt;0,Paramétrage!LD524,"")</f>
        <v/>
      </c>
      <c r="K115" s="2" t="str">
        <f>IF(Paramétrage!LE524&lt;&gt;0,Paramétrage!LE524,"")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IF(Paramétrage!LD524&lt;&gt;0,Paramétrage!LF524,"")</f>
        <v/>
      </c>
      <c r="P115" s="258" t="e">
        <f>IF(Paramétrage!#REF!&lt;&gt;0,I115,0)</f>
        <v>#REF!</v>
      </c>
      <c r="Q115" s="2"/>
    </row>
    <row r="116" spans="1:17" x14ac:dyDescent="0.35">
      <c r="A116" s="470" t="str">
        <f t="shared" si="30"/>
        <v/>
      </c>
      <c r="B116" s="470" t="str">
        <f t="shared" si="31"/>
        <v/>
      </c>
      <c r="C116" s="470" t="str">
        <f t="shared" si="32"/>
        <v/>
      </c>
      <c r="D116" s="470" t="str">
        <f t="shared" si="33"/>
        <v/>
      </c>
      <c r="E116" s="470" t="str">
        <f t="shared" si="34"/>
        <v/>
      </c>
      <c r="F116" s="470" t="str">
        <f t="shared" si="35"/>
        <v/>
      </c>
      <c r="G116" s="199" t="str">
        <f>IF(Paramétrage!LD525&lt;&gt;0,Paramétrage!LB525,"")</f>
        <v/>
      </c>
      <c r="H116" s="2" t="str">
        <f>IF(Paramétrage!LD525&lt;&gt;0,Paramétrage!LC525,"")</f>
        <v/>
      </c>
      <c r="I116" s="2" t="str">
        <f t="shared" si="36"/>
        <v/>
      </c>
      <c r="J116" s="2" t="str">
        <f>IF(Paramétrage!LD525&lt;&gt;0,Paramétrage!LD525,"")</f>
        <v/>
      </c>
      <c r="K116" s="2" t="str">
        <f>IF(Paramétrage!LE525&lt;&gt;0,Paramétrage!LE525,"")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IF(Paramétrage!LD525&lt;&gt;0,Paramétrage!LF525,"")</f>
        <v/>
      </c>
      <c r="P116" s="258" t="e">
        <f>IF(Paramétrage!#REF!&lt;&gt;0,I116,0)</f>
        <v>#REF!</v>
      </c>
      <c r="Q116" s="2"/>
    </row>
    <row r="117" spans="1:17" x14ac:dyDescent="0.35">
      <c r="A117" s="470" t="str">
        <f t="shared" si="30"/>
        <v/>
      </c>
      <c r="B117" s="470" t="str">
        <f t="shared" si="31"/>
        <v/>
      </c>
      <c r="C117" s="470" t="str">
        <f t="shared" si="32"/>
        <v/>
      </c>
      <c r="D117" s="470" t="str">
        <f t="shared" si="33"/>
        <v/>
      </c>
      <c r="E117" s="470" t="str">
        <f t="shared" si="34"/>
        <v/>
      </c>
      <c r="F117" s="470" t="str">
        <f t="shared" si="35"/>
        <v/>
      </c>
      <c r="G117" s="199" t="str">
        <f>IF(Paramétrage!LD526&lt;&gt;0,Paramétrage!LB526,"")</f>
        <v/>
      </c>
      <c r="H117" s="2" t="str">
        <f>IF(Paramétrage!LD526&lt;&gt;0,Paramétrage!LC526,"")</f>
        <v/>
      </c>
      <c r="I117" s="2" t="str">
        <f t="shared" si="36"/>
        <v/>
      </c>
      <c r="J117" s="2" t="str">
        <f>IF(Paramétrage!LD526&lt;&gt;0,Paramétrage!LD526,"")</f>
        <v/>
      </c>
      <c r="K117" s="2" t="str">
        <f>IF(Paramétrage!LE526&lt;&gt;0,Paramétrage!LE526,"")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IF(Paramétrage!LD526&lt;&gt;0,Paramétrage!LF526,"")</f>
        <v/>
      </c>
      <c r="P117" s="258" t="e">
        <f>IF(Paramétrage!#REF!&lt;&gt;0,I117,0)</f>
        <v>#REF!</v>
      </c>
      <c r="Q117" s="2"/>
    </row>
    <row r="118" spans="1:17" x14ac:dyDescent="0.35">
      <c r="A118" s="470" t="str">
        <f t="shared" si="30"/>
        <v/>
      </c>
      <c r="B118" s="470" t="str">
        <f t="shared" si="31"/>
        <v/>
      </c>
      <c r="C118" s="470" t="str">
        <f t="shared" si="32"/>
        <v/>
      </c>
      <c r="D118" s="470" t="str">
        <f t="shared" si="33"/>
        <v/>
      </c>
      <c r="E118" s="470" t="str">
        <f t="shared" si="34"/>
        <v/>
      </c>
      <c r="F118" s="470" t="str">
        <f t="shared" si="35"/>
        <v/>
      </c>
      <c r="G118" s="199" t="str">
        <f>IF(Paramétrage!LD527&lt;&gt;0,Paramétrage!LB527,"")</f>
        <v/>
      </c>
      <c r="H118" s="2" t="str">
        <f>IF(Paramétrage!LD527&lt;&gt;0,Paramétrage!LC527,"")</f>
        <v/>
      </c>
      <c r="I118" s="2" t="str">
        <f t="shared" si="36"/>
        <v/>
      </c>
      <c r="J118" s="2" t="str">
        <f>IF(Paramétrage!LD527&lt;&gt;0,Paramétrage!LD527,"")</f>
        <v/>
      </c>
      <c r="K118" s="2" t="str">
        <f>IF(Paramétrage!LE527&lt;&gt;0,Paramétrage!LE527,"")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IF(Paramétrage!LD527&lt;&gt;0,Paramétrage!LF527,"")</f>
        <v/>
      </c>
      <c r="P118" s="258" t="e">
        <f>IF(Paramétrage!#REF!&lt;&gt;0,I118,0)</f>
        <v>#REF!</v>
      </c>
      <c r="Q118" s="2"/>
    </row>
    <row r="119" spans="1:17" x14ac:dyDescent="0.35">
      <c r="A119" s="470" t="str">
        <f t="shared" si="30"/>
        <v/>
      </c>
      <c r="B119" s="470" t="str">
        <f t="shared" si="31"/>
        <v/>
      </c>
      <c r="C119" s="470" t="str">
        <f t="shared" si="32"/>
        <v/>
      </c>
      <c r="D119" s="470" t="str">
        <f t="shared" si="33"/>
        <v/>
      </c>
      <c r="E119" s="470" t="str">
        <f t="shared" si="34"/>
        <v/>
      </c>
      <c r="F119" s="470" t="str">
        <f t="shared" si="35"/>
        <v/>
      </c>
      <c r="G119" s="199" t="str">
        <f>IF(Paramétrage!LD528&lt;&gt;0,Paramétrage!LB528,"")</f>
        <v/>
      </c>
      <c r="H119" s="2" t="str">
        <f>IF(Paramétrage!LD528&lt;&gt;0,Paramétrage!LC528,"")</f>
        <v/>
      </c>
      <c r="I119" s="2" t="str">
        <f t="shared" si="36"/>
        <v/>
      </c>
      <c r="J119" s="2" t="str">
        <f>IF(Paramétrage!LD528&lt;&gt;0,Paramétrage!LD528,"")</f>
        <v/>
      </c>
      <c r="K119" s="2" t="str">
        <f>IF(Paramétrage!LE528&lt;&gt;0,Paramétrage!LE528,"")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IF(Paramétrage!LD528&lt;&gt;0,Paramétrage!LF528,"")</f>
        <v/>
      </c>
      <c r="P119" s="258" t="e">
        <f>IF(Paramétrage!#REF!&lt;&gt;0,I119,0)</f>
        <v>#REF!</v>
      </c>
      <c r="Q119" s="2"/>
    </row>
    <row r="120" spans="1:17" x14ac:dyDescent="0.35">
      <c r="A120" s="471" t="s">
        <v>1033</v>
      </c>
      <c r="B120" s="472"/>
      <c r="C120" s="472"/>
      <c r="D120" s="472"/>
      <c r="E120" s="472"/>
      <c r="F120" s="472"/>
      <c r="G120" s="473" t="e">
        <f>IF(Paramétrage!#REF!&lt;&gt;0,Paramétrage!#REF!,"")</f>
        <v>#REF!</v>
      </c>
      <c r="H120" s="472"/>
      <c r="I120" s="472"/>
      <c r="J120" s="472"/>
      <c r="K120" s="472"/>
      <c r="L120" s="472"/>
      <c r="M120" s="472"/>
      <c r="N120" s="472"/>
      <c r="O120" s="472"/>
      <c r="P120" s="472" t="e">
        <f>IF(Paramétrage!#REF!,I120-#REF!,"")</f>
        <v>#REF!</v>
      </c>
      <c r="Q120" s="472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IF(Paramétrage!IR501&lt;&gt;0,Paramétrage!IP501,"")</f>
        <v/>
      </c>
      <c r="H122" s="2" t="str">
        <f>IF(Paramétrage!IR501&lt;&gt;0,Paramétrage!IQ501,"")</f>
        <v/>
      </c>
      <c r="I122" s="2" t="str">
        <f>IF(J122&lt;&gt;"",DATEDIF($Q$2,G122,"d")*1440+H122*60,"")</f>
        <v/>
      </c>
      <c r="J122" s="2" t="str">
        <f>IF(Paramétrage!IR501&lt;&gt;0,Paramétrage!IR501,"")</f>
        <v/>
      </c>
      <c r="K122" s="2" t="str">
        <f>IF(Paramétrage!IS501&lt;&gt;0,Paramétrage!IS501,"")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IF(Paramétrage!IR501&lt;&gt;0,Paramétrage!IT501,"")</f>
        <v/>
      </c>
      <c r="P122" s="258" t="e">
        <f>IF(Paramétrage!#REF!&lt;&gt;0,I122,0)</f>
        <v>#REF!</v>
      </c>
      <c r="Q122" s="2"/>
    </row>
    <row r="123" spans="1:17" x14ac:dyDescent="0.35">
      <c r="A123" s="470" t="str">
        <f t="shared" ref="A123:A149" si="40">IF(J123&lt;&gt;"",I123,"")</f>
        <v/>
      </c>
      <c r="B123" s="470" t="str">
        <f t="shared" ref="B123:B149" si="41">IF(J123&lt;&gt;"",1,"")</f>
        <v/>
      </c>
      <c r="C123" s="470" t="str">
        <f t="shared" ref="C123:C149" si="42">IF(J123&lt;&gt;"",L123,"")</f>
        <v/>
      </c>
      <c r="D123" s="470" t="str">
        <f t="shared" ref="D123:D149" si="43">IF(J123&lt;&gt;"",L123,"")</f>
        <v/>
      </c>
      <c r="E123" s="470" t="str">
        <f t="shared" ref="E123:E149" si="44">IF(J123&lt;&gt;"",M123,"")</f>
        <v/>
      </c>
      <c r="F123" s="470" t="str">
        <f t="shared" ref="F123:F149" si="45">IF(J123&lt;&gt;"",N123,"")</f>
        <v/>
      </c>
      <c r="G123" s="199" t="str">
        <f>IF(Paramétrage!IR502&lt;&gt;0,Paramétrage!IP502,"")</f>
        <v/>
      </c>
      <c r="H123" s="2" t="str">
        <f>IF(Paramétrage!IR502&lt;&gt;0,Paramétrage!IQ502,"")</f>
        <v/>
      </c>
      <c r="I123" s="2" t="str">
        <f t="shared" ref="I123:I149" si="46">IF(J123&lt;&gt;"",DATEDIF($Q$2,G123,"d")*1440+H123*60,"")</f>
        <v/>
      </c>
      <c r="J123" s="2" t="str">
        <f>IF(Paramétrage!IR502&lt;&gt;0,Paramétrage!IR502,"")</f>
        <v/>
      </c>
      <c r="K123" s="2" t="str">
        <f>IF(Paramétrage!IS502&lt;&gt;0,Paramétrage!IS502,"")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IF(Paramétrage!IR502&lt;&gt;0,Paramétrage!IT502,"")</f>
        <v/>
      </c>
      <c r="P123" s="258" t="e">
        <f>IF(Paramétrage!#REF!&lt;&gt;0,I123,0)</f>
        <v>#REF!</v>
      </c>
      <c r="Q123" s="2"/>
    </row>
    <row r="124" spans="1:17" x14ac:dyDescent="0.35">
      <c r="A124" s="470" t="str">
        <f t="shared" si="40"/>
        <v/>
      </c>
      <c r="B124" s="470" t="str">
        <f t="shared" si="41"/>
        <v/>
      </c>
      <c r="C124" s="470" t="str">
        <f t="shared" si="42"/>
        <v/>
      </c>
      <c r="D124" s="470" t="str">
        <f t="shared" si="43"/>
        <v/>
      </c>
      <c r="E124" s="470" t="str">
        <f t="shared" si="44"/>
        <v/>
      </c>
      <c r="F124" s="470" t="str">
        <f t="shared" si="45"/>
        <v/>
      </c>
      <c r="G124" s="199" t="str">
        <f>IF(Paramétrage!IR503&lt;&gt;0,Paramétrage!IP503,"")</f>
        <v/>
      </c>
      <c r="H124" s="2" t="str">
        <f>IF(Paramétrage!IR503&lt;&gt;0,Paramétrage!IQ503,"")</f>
        <v/>
      </c>
      <c r="I124" s="2" t="str">
        <f t="shared" si="46"/>
        <v/>
      </c>
      <c r="J124" s="2" t="str">
        <f>IF(Paramétrage!IR503&lt;&gt;0,Paramétrage!IR503,"")</f>
        <v/>
      </c>
      <c r="K124" s="2" t="str">
        <f>IF(Paramétrage!IS503&lt;&gt;0,Paramétrage!IS503,"")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IF(Paramétrage!IR503&lt;&gt;0,Paramétrage!IT503,"")</f>
        <v/>
      </c>
      <c r="P124" s="258" t="e">
        <f>IF(Paramétrage!#REF!&lt;&gt;0,I124,0)</f>
        <v>#REF!</v>
      </c>
      <c r="Q124" s="2"/>
    </row>
    <row r="125" spans="1:17" x14ac:dyDescent="0.35">
      <c r="A125" s="470" t="str">
        <f t="shared" si="40"/>
        <v/>
      </c>
      <c r="B125" s="470" t="str">
        <f t="shared" si="41"/>
        <v/>
      </c>
      <c r="C125" s="470" t="str">
        <f t="shared" si="42"/>
        <v/>
      </c>
      <c r="D125" s="470" t="str">
        <f t="shared" si="43"/>
        <v/>
      </c>
      <c r="E125" s="470" t="str">
        <f t="shared" si="44"/>
        <v/>
      </c>
      <c r="F125" s="470" t="str">
        <f t="shared" si="45"/>
        <v/>
      </c>
      <c r="G125" s="199" t="str">
        <f>IF(Paramétrage!IR504&lt;&gt;0,Paramétrage!IP504,"")</f>
        <v/>
      </c>
      <c r="H125" s="2" t="str">
        <f>IF(Paramétrage!IR504&lt;&gt;0,Paramétrage!IQ504,"")</f>
        <v/>
      </c>
      <c r="I125" s="2" t="str">
        <f t="shared" si="46"/>
        <v/>
      </c>
      <c r="J125" s="2" t="str">
        <f>IF(Paramétrage!IR504&lt;&gt;0,Paramétrage!IR504,"")</f>
        <v/>
      </c>
      <c r="K125" s="2" t="str">
        <f>IF(Paramétrage!IS504&lt;&gt;0,Paramétrage!IS504,"")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IF(Paramétrage!IR504&lt;&gt;0,Paramétrage!IT504,"")</f>
        <v/>
      </c>
      <c r="P125" s="258" t="e">
        <f>IF(Paramétrage!#REF!&lt;&gt;0,I125,0)</f>
        <v>#REF!</v>
      </c>
      <c r="Q125" s="2"/>
    </row>
    <row r="126" spans="1:17" x14ac:dyDescent="0.35">
      <c r="A126" s="470" t="str">
        <f t="shared" si="40"/>
        <v/>
      </c>
      <c r="B126" s="470" t="str">
        <f t="shared" si="41"/>
        <v/>
      </c>
      <c r="C126" s="470" t="str">
        <f t="shared" si="42"/>
        <v/>
      </c>
      <c r="D126" s="470" t="str">
        <f t="shared" si="43"/>
        <v/>
      </c>
      <c r="E126" s="470" t="str">
        <f t="shared" si="44"/>
        <v/>
      </c>
      <c r="F126" s="470" t="str">
        <f t="shared" si="45"/>
        <v/>
      </c>
      <c r="G126" s="199" t="str">
        <f>IF(Paramétrage!IR505&lt;&gt;0,Paramétrage!IP505,"")</f>
        <v/>
      </c>
      <c r="H126" s="2" t="str">
        <f>IF(Paramétrage!IR505&lt;&gt;0,Paramétrage!IQ505,"")</f>
        <v/>
      </c>
      <c r="I126" s="2" t="str">
        <f t="shared" si="46"/>
        <v/>
      </c>
      <c r="J126" s="2" t="str">
        <f>IF(Paramétrage!IR505&lt;&gt;0,Paramétrage!IR505,"")</f>
        <v/>
      </c>
      <c r="K126" s="2" t="str">
        <f>IF(Paramétrage!IS505&lt;&gt;0,Paramétrage!IS505,"")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IF(Paramétrage!IR505&lt;&gt;0,Paramétrage!IT505,"")</f>
        <v/>
      </c>
      <c r="P126" s="258" t="e">
        <f>IF(Paramétrage!#REF!&lt;&gt;0,I126,0)</f>
        <v>#REF!</v>
      </c>
      <c r="Q126" s="2"/>
    </row>
    <row r="127" spans="1:17" x14ac:dyDescent="0.35">
      <c r="A127" s="470" t="str">
        <f t="shared" si="40"/>
        <v/>
      </c>
      <c r="B127" s="470" t="str">
        <f t="shared" si="41"/>
        <v/>
      </c>
      <c r="C127" s="470" t="str">
        <f t="shared" si="42"/>
        <v/>
      </c>
      <c r="D127" s="470" t="str">
        <f t="shared" si="43"/>
        <v/>
      </c>
      <c r="E127" s="470" t="str">
        <f t="shared" si="44"/>
        <v/>
      </c>
      <c r="F127" s="470" t="str">
        <f t="shared" si="45"/>
        <v/>
      </c>
      <c r="G127" s="199" t="str">
        <f>IF(Paramétrage!IR506&lt;&gt;0,Paramétrage!IP506,"")</f>
        <v/>
      </c>
      <c r="H127" s="2" t="str">
        <f>IF(Paramétrage!IR506&lt;&gt;0,Paramétrage!IQ506,"")</f>
        <v/>
      </c>
      <c r="I127" s="2" t="str">
        <f t="shared" si="46"/>
        <v/>
      </c>
      <c r="J127" s="2" t="str">
        <f>IF(Paramétrage!IR506&lt;&gt;0,Paramétrage!IR506,"")</f>
        <v/>
      </c>
      <c r="K127" s="2" t="str">
        <f>IF(Paramétrage!IS506&lt;&gt;0,Paramétrage!IS506,"")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IF(Paramétrage!IR506&lt;&gt;0,Paramétrage!IT506,"")</f>
        <v/>
      </c>
      <c r="P127" s="258" t="e">
        <f>IF(Paramétrage!#REF!&lt;&gt;0,I127,0)</f>
        <v>#REF!</v>
      </c>
      <c r="Q127" s="2"/>
    </row>
    <row r="128" spans="1:17" x14ac:dyDescent="0.35">
      <c r="A128" s="470" t="str">
        <f t="shared" si="40"/>
        <v/>
      </c>
      <c r="B128" s="470" t="str">
        <f t="shared" si="41"/>
        <v/>
      </c>
      <c r="C128" s="470" t="str">
        <f t="shared" si="42"/>
        <v/>
      </c>
      <c r="D128" s="470" t="str">
        <f t="shared" si="43"/>
        <v/>
      </c>
      <c r="E128" s="470" t="str">
        <f t="shared" si="44"/>
        <v/>
      </c>
      <c r="F128" s="470" t="str">
        <f t="shared" si="45"/>
        <v/>
      </c>
      <c r="G128" s="199" t="str">
        <f>IF(Paramétrage!IR507&lt;&gt;0,Paramétrage!IP507,"")</f>
        <v/>
      </c>
      <c r="H128" s="2" t="str">
        <f>IF(Paramétrage!IR507&lt;&gt;0,Paramétrage!IQ507,"")</f>
        <v/>
      </c>
      <c r="I128" s="2" t="str">
        <f t="shared" si="46"/>
        <v/>
      </c>
      <c r="J128" s="2" t="str">
        <f>IF(Paramétrage!IR507&lt;&gt;0,Paramétrage!IR507,"")</f>
        <v/>
      </c>
      <c r="K128" s="2" t="str">
        <f>IF(Paramétrage!IS507&lt;&gt;0,Paramétrage!IS507,"")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IF(Paramétrage!IR507&lt;&gt;0,Paramétrage!IT507,"")</f>
        <v/>
      </c>
      <c r="P128" s="258" t="e">
        <f>IF(Paramétrage!#REF!&lt;&gt;0,I128,0)</f>
        <v>#REF!</v>
      </c>
      <c r="Q128" s="2"/>
    </row>
    <row r="129" spans="1:17" x14ac:dyDescent="0.35">
      <c r="A129" s="470" t="str">
        <f t="shared" si="40"/>
        <v/>
      </c>
      <c r="B129" s="470" t="str">
        <f t="shared" si="41"/>
        <v/>
      </c>
      <c r="C129" s="470" t="str">
        <f t="shared" si="42"/>
        <v/>
      </c>
      <c r="D129" s="470" t="str">
        <f t="shared" si="43"/>
        <v/>
      </c>
      <c r="E129" s="470" t="str">
        <f t="shared" si="44"/>
        <v/>
      </c>
      <c r="F129" s="470" t="str">
        <f t="shared" si="45"/>
        <v/>
      </c>
      <c r="G129" s="199" t="str">
        <f>IF(Paramétrage!IR508&lt;&gt;0,Paramétrage!IP508,"")</f>
        <v/>
      </c>
      <c r="H129" s="2" t="str">
        <f>IF(Paramétrage!IR508&lt;&gt;0,Paramétrage!IQ508,"")</f>
        <v/>
      </c>
      <c r="I129" s="2" t="str">
        <f t="shared" si="46"/>
        <v/>
      </c>
      <c r="J129" s="2" t="str">
        <f>IF(Paramétrage!IR508&lt;&gt;0,Paramétrage!IR508,"")</f>
        <v/>
      </c>
      <c r="K129" s="2" t="str">
        <f>IF(Paramétrage!IS508&lt;&gt;0,Paramétrage!IS508,"")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IF(Paramétrage!IR508&lt;&gt;0,Paramétrage!IT508,"")</f>
        <v/>
      </c>
      <c r="P129" s="258" t="e">
        <f>IF(Paramétrage!#REF!&lt;&gt;0,I129,0)</f>
        <v>#REF!</v>
      </c>
      <c r="Q129" s="2"/>
    </row>
    <row r="130" spans="1:17" x14ac:dyDescent="0.35">
      <c r="A130" s="470" t="str">
        <f t="shared" si="40"/>
        <v/>
      </c>
      <c r="B130" s="470" t="str">
        <f t="shared" si="41"/>
        <v/>
      </c>
      <c r="C130" s="470" t="str">
        <f t="shared" si="42"/>
        <v/>
      </c>
      <c r="D130" s="470" t="str">
        <f t="shared" si="43"/>
        <v/>
      </c>
      <c r="E130" s="470" t="str">
        <f t="shared" si="44"/>
        <v/>
      </c>
      <c r="F130" s="470" t="str">
        <f t="shared" si="45"/>
        <v/>
      </c>
      <c r="G130" s="199" t="str">
        <f>IF(Paramétrage!IR509&lt;&gt;0,Paramétrage!IP509,"")</f>
        <v/>
      </c>
      <c r="H130" s="2" t="str">
        <f>IF(Paramétrage!IR509&lt;&gt;0,Paramétrage!IQ509,"")</f>
        <v/>
      </c>
      <c r="I130" s="2" t="str">
        <f t="shared" si="46"/>
        <v/>
      </c>
      <c r="J130" s="2" t="str">
        <f>IF(Paramétrage!IR509&lt;&gt;0,Paramétrage!IR509,"")</f>
        <v/>
      </c>
      <c r="K130" s="2" t="str">
        <f>IF(Paramétrage!IS509&lt;&gt;0,Paramétrage!IS509,"")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IF(Paramétrage!IR509&lt;&gt;0,Paramétrage!IT509,"")</f>
        <v/>
      </c>
      <c r="P130" s="258" t="e">
        <f>IF(Paramétrage!#REF!&lt;&gt;0,I130,0)</f>
        <v>#REF!</v>
      </c>
      <c r="Q130" s="2"/>
    </row>
    <row r="131" spans="1:17" x14ac:dyDescent="0.35">
      <c r="A131" s="470" t="str">
        <f t="shared" si="40"/>
        <v/>
      </c>
      <c r="B131" s="470" t="str">
        <f t="shared" si="41"/>
        <v/>
      </c>
      <c r="C131" s="470" t="str">
        <f t="shared" si="42"/>
        <v/>
      </c>
      <c r="D131" s="470" t="str">
        <f t="shared" si="43"/>
        <v/>
      </c>
      <c r="E131" s="470" t="str">
        <f t="shared" si="44"/>
        <v/>
      </c>
      <c r="F131" s="470" t="str">
        <f t="shared" si="45"/>
        <v/>
      </c>
      <c r="G131" s="199" t="str">
        <f>IF(Paramétrage!IR510&lt;&gt;0,Paramétrage!IP510,"")</f>
        <v/>
      </c>
      <c r="H131" s="2" t="str">
        <f>IF(Paramétrage!IR510&lt;&gt;0,Paramétrage!IQ510,"")</f>
        <v/>
      </c>
      <c r="I131" s="2" t="str">
        <f t="shared" si="46"/>
        <v/>
      </c>
      <c r="J131" s="2" t="str">
        <f>IF(Paramétrage!IR510&lt;&gt;0,Paramétrage!IR510,"")</f>
        <v/>
      </c>
      <c r="K131" s="2" t="str">
        <f>IF(Paramétrage!IS510&lt;&gt;0,Paramétrage!IS510,"")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IF(Paramétrage!IR510&lt;&gt;0,Paramétrage!IT510,"")</f>
        <v/>
      </c>
      <c r="P131" s="258" t="e">
        <f>IF(Paramétrage!#REF!&lt;&gt;0,I131,0)</f>
        <v>#REF!</v>
      </c>
      <c r="Q131" s="2"/>
    </row>
    <row r="132" spans="1:17" x14ac:dyDescent="0.35">
      <c r="A132" s="470" t="str">
        <f t="shared" si="40"/>
        <v/>
      </c>
      <c r="B132" s="470" t="str">
        <f t="shared" si="41"/>
        <v/>
      </c>
      <c r="C132" s="470" t="str">
        <f t="shared" si="42"/>
        <v/>
      </c>
      <c r="D132" s="470" t="str">
        <f t="shared" si="43"/>
        <v/>
      </c>
      <c r="E132" s="470" t="str">
        <f t="shared" si="44"/>
        <v/>
      </c>
      <c r="F132" s="470" t="str">
        <f t="shared" si="45"/>
        <v/>
      </c>
      <c r="G132" s="199" t="str">
        <f>IF(Paramétrage!IR511&lt;&gt;0,Paramétrage!IP511,"")</f>
        <v/>
      </c>
      <c r="H132" s="2" t="str">
        <f>IF(Paramétrage!IR511&lt;&gt;0,Paramétrage!IQ511,"")</f>
        <v/>
      </c>
      <c r="I132" s="2" t="str">
        <f t="shared" si="46"/>
        <v/>
      </c>
      <c r="J132" s="2" t="str">
        <f>IF(Paramétrage!IR511&lt;&gt;0,Paramétrage!IR511,"")</f>
        <v/>
      </c>
      <c r="K132" s="2" t="str">
        <f>IF(Paramétrage!IS511&lt;&gt;0,Paramétrage!IS511,"")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IF(Paramétrage!IR511&lt;&gt;0,Paramétrage!IT511,"")</f>
        <v/>
      </c>
      <c r="P132" s="258" t="e">
        <f>IF(Paramétrage!#REF!&lt;&gt;0,I132,0)</f>
        <v>#REF!</v>
      </c>
      <c r="Q132" s="2"/>
    </row>
    <row r="133" spans="1:17" x14ac:dyDescent="0.35">
      <c r="A133" s="470" t="str">
        <f t="shared" si="40"/>
        <v/>
      </c>
      <c r="B133" s="470" t="str">
        <f t="shared" si="41"/>
        <v/>
      </c>
      <c r="C133" s="470" t="str">
        <f t="shared" si="42"/>
        <v/>
      </c>
      <c r="D133" s="470" t="str">
        <f t="shared" si="43"/>
        <v/>
      </c>
      <c r="E133" s="470" t="str">
        <f t="shared" si="44"/>
        <v/>
      </c>
      <c r="F133" s="470" t="str">
        <f t="shared" si="45"/>
        <v/>
      </c>
      <c r="G133" s="199" t="str">
        <f>IF(Paramétrage!IR512&lt;&gt;0,Paramétrage!IP512,"")</f>
        <v/>
      </c>
      <c r="H133" s="2" t="str">
        <f>IF(Paramétrage!IR512&lt;&gt;0,Paramétrage!IQ512,"")</f>
        <v/>
      </c>
      <c r="I133" s="2" t="str">
        <f t="shared" si="46"/>
        <v/>
      </c>
      <c r="J133" s="2" t="str">
        <f>IF(Paramétrage!IR512&lt;&gt;0,Paramétrage!IR512,"")</f>
        <v/>
      </c>
      <c r="K133" s="2" t="str">
        <f>IF(Paramétrage!IS512&lt;&gt;0,Paramétrage!IS512,"")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IF(Paramétrage!IR512&lt;&gt;0,Paramétrage!IT512,"")</f>
        <v/>
      </c>
      <c r="P133" s="258" t="e">
        <f>IF(Paramétrage!#REF!&lt;&gt;0,I133,0)</f>
        <v>#REF!</v>
      </c>
      <c r="Q133" s="2"/>
    </row>
    <row r="134" spans="1:17" x14ac:dyDescent="0.35">
      <c r="A134" s="470" t="str">
        <f t="shared" si="40"/>
        <v/>
      </c>
      <c r="B134" s="470" t="str">
        <f t="shared" si="41"/>
        <v/>
      </c>
      <c r="C134" s="470" t="str">
        <f t="shared" si="42"/>
        <v/>
      </c>
      <c r="D134" s="470" t="str">
        <f t="shared" si="43"/>
        <v/>
      </c>
      <c r="E134" s="470" t="str">
        <f t="shared" si="44"/>
        <v/>
      </c>
      <c r="F134" s="470" t="str">
        <f t="shared" si="45"/>
        <v/>
      </c>
      <c r="G134" s="199" t="str">
        <f>IF(Paramétrage!IR513&lt;&gt;0,Paramétrage!IP513,"")</f>
        <v/>
      </c>
      <c r="H134" s="2" t="str">
        <f>IF(Paramétrage!IR513&lt;&gt;0,Paramétrage!IQ513,"")</f>
        <v/>
      </c>
      <c r="I134" s="2" t="str">
        <f t="shared" si="46"/>
        <v/>
      </c>
      <c r="J134" s="2" t="str">
        <f>IF(Paramétrage!IR513&lt;&gt;0,Paramétrage!IR513,"")</f>
        <v/>
      </c>
      <c r="K134" s="2" t="str">
        <f>IF(Paramétrage!IS513&lt;&gt;0,Paramétrage!IS513,"")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IF(Paramétrage!IR513&lt;&gt;0,Paramétrage!IT513,"")</f>
        <v/>
      </c>
      <c r="P134" s="258" t="e">
        <f>IF(Paramétrage!#REF!&lt;&gt;0,I134,0)</f>
        <v>#REF!</v>
      </c>
      <c r="Q134" s="2"/>
    </row>
    <row r="135" spans="1:17" x14ac:dyDescent="0.35">
      <c r="A135" s="470" t="str">
        <f t="shared" si="40"/>
        <v/>
      </c>
      <c r="B135" s="470" t="str">
        <f t="shared" si="41"/>
        <v/>
      </c>
      <c r="C135" s="470" t="str">
        <f t="shared" si="42"/>
        <v/>
      </c>
      <c r="D135" s="470" t="str">
        <f t="shared" si="43"/>
        <v/>
      </c>
      <c r="E135" s="470" t="str">
        <f t="shared" si="44"/>
        <v/>
      </c>
      <c r="F135" s="470" t="str">
        <f t="shared" si="45"/>
        <v/>
      </c>
      <c r="G135" s="199" t="str">
        <f>IF(Paramétrage!IR514&lt;&gt;0,Paramétrage!IP514,"")</f>
        <v/>
      </c>
      <c r="H135" s="2" t="str">
        <f>IF(Paramétrage!IR514&lt;&gt;0,Paramétrage!IQ514,"")</f>
        <v/>
      </c>
      <c r="I135" s="2" t="str">
        <f t="shared" si="46"/>
        <v/>
      </c>
      <c r="J135" s="2" t="str">
        <f>IF(Paramétrage!IR514&lt;&gt;0,Paramétrage!IR514,"")</f>
        <v/>
      </c>
      <c r="K135" s="2" t="str">
        <f>IF(Paramétrage!IS514&lt;&gt;0,Paramétrage!IS514,"")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IF(Paramétrage!IR514&lt;&gt;0,Paramétrage!IT514,"")</f>
        <v/>
      </c>
      <c r="P135" s="258" t="e">
        <f>IF(Paramétrage!#REF!&lt;&gt;0,I135,0)</f>
        <v>#REF!</v>
      </c>
      <c r="Q135" s="2"/>
    </row>
    <row r="136" spans="1:17" x14ac:dyDescent="0.35">
      <c r="A136" s="470" t="str">
        <f t="shared" si="40"/>
        <v/>
      </c>
      <c r="B136" s="470" t="str">
        <f t="shared" si="41"/>
        <v/>
      </c>
      <c r="C136" s="470" t="str">
        <f t="shared" si="42"/>
        <v/>
      </c>
      <c r="D136" s="470" t="str">
        <f t="shared" si="43"/>
        <v/>
      </c>
      <c r="E136" s="470" t="str">
        <f t="shared" si="44"/>
        <v/>
      </c>
      <c r="F136" s="470" t="str">
        <f t="shared" si="45"/>
        <v/>
      </c>
      <c r="G136" s="199" t="str">
        <f>IF(Paramétrage!IR515&lt;&gt;0,Paramétrage!IP515,"")</f>
        <v/>
      </c>
      <c r="H136" s="2" t="str">
        <f>IF(Paramétrage!IR515&lt;&gt;0,Paramétrage!IQ515,"")</f>
        <v/>
      </c>
      <c r="I136" s="2" t="str">
        <f t="shared" si="46"/>
        <v/>
      </c>
      <c r="J136" s="2" t="str">
        <f>IF(Paramétrage!IR515&lt;&gt;0,Paramétrage!IR515,"")</f>
        <v/>
      </c>
      <c r="K136" s="2" t="str">
        <f>IF(Paramétrage!IS515&lt;&gt;0,Paramétrage!IS515,"")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IF(Paramétrage!IR515&lt;&gt;0,Paramétrage!IT515,"")</f>
        <v/>
      </c>
      <c r="P136" s="258" t="e">
        <f>IF(Paramétrage!#REF!&lt;&gt;0,I136,0)</f>
        <v>#REF!</v>
      </c>
      <c r="Q136" s="2"/>
    </row>
    <row r="137" spans="1:17" x14ac:dyDescent="0.35">
      <c r="A137" s="470" t="str">
        <f t="shared" si="40"/>
        <v/>
      </c>
      <c r="B137" s="470" t="str">
        <f t="shared" si="41"/>
        <v/>
      </c>
      <c r="C137" s="470" t="str">
        <f t="shared" si="42"/>
        <v/>
      </c>
      <c r="D137" s="470" t="str">
        <f t="shared" si="43"/>
        <v/>
      </c>
      <c r="E137" s="470" t="str">
        <f t="shared" si="44"/>
        <v/>
      </c>
      <c r="F137" s="470" t="str">
        <f t="shared" si="45"/>
        <v/>
      </c>
      <c r="G137" s="199" t="str">
        <f>IF(Paramétrage!IR516&lt;&gt;0,Paramétrage!IP516,"")</f>
        <v/>
      </c>
      <c r="H137" s="2" t="str">
        <f>IF(Paramétrage!IR516&lt;&gt;0,Paramétrage!IQ516,"")</f>
        <v/>
      </c>
      <c r="I137" s="2" t="str">
        <f t="shared" si="46"/>
        <v/>
      </c>
      <c r="J137" s="2" t="str">
        <f>IF(Paramétrage!IR516&lt;&gt;0,Paramétrage!IR516,"")</f>
        <v/>
      </c>
      <c r="K137" s="2" t="str">
        <f>IF(Paramétrage!IS516&lt;&gt;0,Paramétrage!IS516,"")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IF(Paramétrage!IR516&lt;&gt;0,Paramétrage!IT516,"")</f>
        <v/>
      </c>
      <c r="P137" s="258" t="e">
        <f>IF(Paramétrage!#REF!&lt;&gt;0,I137,0)</f>
        <v>#REF!</v>
      </c>
      <c r="Q137" s="2"/>
    </row>
    <row r="138" spans="1:17" x14ac:dyDescent="0.35">
      <c r="A138" s="470" t="str">
        <f t="shared" si="40"/>
        <v/>
      </c>
      <c r="B138" s="470" t="str">
        <f t="shared" si="41"/>
        <v/>
      </c>
      <c r="C138" s="470" t="str">
        <f t="shared" si="42"/>
        <v/>
      </c>
      <c r="D138" s="470" t="str">
        <f t="shared" si="43"/>
        <v/>
      </c>
      <c r="E138" s="470" t="str">
        <f t="shared" si="44"/>
        <v/>
      </c>
      <c r="F138" s="470" t="str">
        <f t="shared" si="45"/>
        <v/>
      </c>
      <c r="G138" s="199" t="str">
        <f>IF(Paramétrage!IR517&lt;&gt;0,Paramétrage!IP517,"")</f>
        <v/>
      </c>
      <c r="H138" s="2" t="str">
        <f>IF(Paramétrage!IR517&lt;&gt;0,Paramétrage!IQ517,"")</f>
        <v/>
      </c>
      <c r="I138" s="2" t="str">
        <f t="shared" si="46"/>
        <v/>
      </c>
      <c r="J138" s="2" t="str">
        <f>IF(Paramétrage!IR517&lt;&gt;0,Paramétrage!IR517,"")</f>
        <v/>
      </c>
      <c r="K138" s="2" t="str">
        <f>IF(Paramétrage!IS517&lt;&gt;0,Paramétrage!IS517,"")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IF(Paramétrage!IR517&lt;&gt;0,Paramétrage!IT517,"")</f>
        <v/>
      </c>
      <c r="P138" s="258" t="e">
        <f>IF(Paramétrage!#REF!&lt;&gt;0,I138,0)</f>
        <v>#REF!</v>
      </c>
      <c r="Q138" s="2"/>
    </row>
    <row r="139" spans="1:17" x14ac:dyDescent="0.35">
      <c r="A139" s="470" t="str">
        <f t="shared" si="40"/>
        <v/>
      </c>
      <c r="B139" s="470" t="str">
        <f t="shared" si="41"/>
        <v/>
      </c>
      <c r="C139" s="470" t="str">
        <f t="shared" si="42"/>
        <v/>
      </c>
      <c r="D139" s="470" t="str">
        <f t="shared" si="43"/>
        <v/>
      </c>
      <c r="E139" s="470" t="str">
        <f t="shared" si="44"/>
        <v/>
      </c>
      <c r="F139" s="470" t="str">
        <f t="shared" si="45"/>
        <v/>
      </c>
      <c r="G139" s="199" t="str">
        <f>IF(Paramétrage!IR518&lt;&gt;0,Paramétrage!IP518,"")</f>
        <v/>
      </c>
      <c r="H139" s="2" t="str">
        <f>IF(Paramétrage!IR518&lt;&gt;0,Paramétrage!IQ518,"")</f>
        <v/>
      </c>
      <c r="I139" s="2" t="str">
        <f t="shared" si="46"/>
        <v/>
      </c>
      <c r="J139" s="2" t="str">
        <f>IF(Paramétrage!IR518&lt;&gt;0,Paramétrage!IR518,"")</f>
        <v/>
      </c>
      <c r="K139" s="2" t="str">
        <f>IF(Paramétrage!IS518&lt;&gt;0,Paramétrage!IS518,"")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IF(Paramétrage!IR518&lt;&gt;0,Paramétrage!IT518,"")</f>
        <v/>
      </c>
      <c r="P139" s="258" t="e">
        <f>IF(Paramétrage!#REF!&lt;&gt;0,I139,0)</f>
        <v>#REF!</v>
      </c>
      <c r="Q139" s="2"/>
    </row>
    <row r="140" spans="1:17" x14ac:dyDescent="0.35">
      <c r="A140" s="470" t="str">
        <f t="shared" si="40"/>
        <v/>
      </c>
      <c r="B140" s="470" t="str">
        <f t="shared" si="41"/>
        <v/>
      </c>
      <c r="C140" s="470" t="str">
        <f t="shared" si="42"/>
        <v/>
      </c>
      <c r="D140" s="470" t="str">
        <f t="shared" si="43"/>
        <v/>
      </c>
      <c r="E140" s="470" t="str">
        <f t="shared" si="44"/>
        <v/>
      </c>
      <c r="F140" s="470" t="str">
        <f t="shared" si="45"/>
        <v/>
      </c>
      <c r="G140" s="199" t="str">
        <f>IF(Paramétrage!IR519&lt;&gt;0,Paramétrage!IP519,"")</f>
        <v/>
      </c>
      <c r="H140" s="2" t="str">
        <f>IF(Paramétrage!IR519&lt;&gt;0,Paramétrage!IQ519,"")</f>
        <v/>
      </c>
      <c r="I140" s="2" t="str">
        <f t="shared" si="46"/>
        <v/>
      </c>
      <c r="J140" s="2" t="str">
        <f>IF(Paramétrage!IR519&lt;&gt;0,Paramétrage!IR519,"")</f>
        <v/>
      </c>
      <c r="K140" s="2" t="str">
        <f>IF(Paramétrage!IS519&lt;&gt;0,Paramétrage!IS519,"")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IF(Paramétrage!IR519&lt;&gt;0,Paramétrage!IT519,"")</f>
        <v/>
      </c>
      <c r="P140" s="258" t="e">
        <f>IF(Paramétrage!#REF!&lt;&gt;0,I140,0)</f>
        <v>#REF!</v>
      </c>
      <c r="Q140" s="2"/>
    </row>
    <row r="141" spans="1:17" x14ac:dyDescent="0.35">
      <c r="A141" s="470" t="str">
        <f t="shared" si="40"/>
        <v/>
      </c>
      <c r="B141" s="470" t="str">
        <f t="shared" si="41"/>
        <v/>
      </c>
      <c r="C141" s="470" t="str">
        <f t="shared" si="42"/>
        <v/>
      </c>
      <c r="D141" s="470" t="str">
        <f t="shared" si="43"/>
        <v/>
      </c>
      <c r="E141" s="470" t="str">
        <f t="shared" si="44"/>
        <v/>
      </c>
      <c r="F141" s="470" t="str">
        <f t="shared" si="45"/>
        <v/>
      </c>
      <c r="G141" s="199" t="str">
        <f>IF(Paramétrage!IR520&lt;&gt;0,Paramétrage!IP520,"")</f>
        <v/>
      </c>
      <c r="H141" s="2" t="str">
        <f>IF(Paramétrage!IR520&lt;&gt;0,Paramétrage!IQ520,"")</f>
        <v/>
      </c>
      <c r="I141" s="2" t="str">
        <f t="shared" si="46"/>
        <v/>
      </c>
      <c r="J141" s="2" t="str">
        <f>IF(Paramétrage!IR520&lt;&gt;0,Paramétrage!IR520,"")</f>
        <v/>
      </c>
      <c r="K141" s="2" t="str">
        <f>IF(Paramétrage!IS520&lt;&gt;0,Paramétrage!IS520,"")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IF(Paramétrage!IR520&lt;&gt;0,Paramétrage!IT520,"")</f>
        <v/>
      </c>
      <c r="P141" s="258" t="e">
        <f>IF(Paramétrage!#REF!&lt;&gt;0,I141,0)</f>
        <v>#REF!</v>
      </c>
      <c r="Q141" s="2"/>
    </row>
    <row r="142" spans="1:17" x14ac:dyDescent="0.35">
      <c r="A142" s="470" t="str">
        <f t="shared" si="40"/>
        <v/>
      </c>
      <c r="B142" s="470" t="str">
        <f t="shared" si="41"/>
        <v/>
      </c>
      <c r="C142" s="470" t="str">
        <f t="shared" si="42"/>
        <v/>
      </c>
      <c r="D142" s="470" t="str">
        <f t="shared" si="43"/>
        <v/>
      </c>
      <c r="E142" s="470" t="str">
        <f t="shared" si="44"/>
        <v/>
      </c>
      <c r="F142" s="470" t="str">
        <f t="shared" si="45"/>
        <v/>
      </c>
      <c r="G142" s="199" t="str">
        <f>IF(Paramétrage!IR521&lt;&gt;0,Paramétrage!IP521,"")</f>
        <v/>
      </c>
      <c r="H142" s="2" t="str">
        <f>IF(Paramétrage!IR521&lt;&gt;0,Paramétrage!IQ521,"")</f>
        <v/>
      </c>
      <c r="I142" s="2" t="str">
        <f t="shared" si="46"/>
        <v/>
      </c>
      <c r="J142" s="2" t="str">
        <f>IF(Paramétrage!IR521&lt;&gt;0,Paramétrage!IR521,"")</f>
        <v/>
      </c>
      <c r="K142" s="2" t="str">
        <f>IF(Paramétrage!IS521&lt;&gt;0,Paramétrage!IS521,"")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IF(Paramétrage!IR521&lt;&gt;0,Paramétrage!IT521,"")</f>
        <v/>
      </c>
      <c r="P142" s="258" t="e">
        <f>IF(Paramétrage!#REF!&lt;&gt;0,I142,0)</f>
        <v>#REF!</v>
      </c>
      <c r="Q142" s="2"/>
    </row>
    <row r="143" spans="1:17" x14ac:dyDescent="0.35">
      <c r="A143" s="470" t="str">
        <f t="shared" si="40"/>
        <v/>
      </c>
      <c r="B143" s="470" t="str">
        <f t="shared" si="41"/>
        <v/>
      </c>
      <c r="C143" s="470" t="str">
        <f t="shared" si="42"/>
        <v/>
      </c>
      <c r="D143" s="470" t="str">
        <f t="shared" si="43"/>
        <v/>
      </c>
      <c r="E143" s="470" t="str">
        <f t="shared" si="44"/>
        <v/>
      </c>
      <c r="F143" s="470" t="str">
        <f t="shared" si="45"/>
        <v/>
      </c>
      <c r="G143" s="199" t="str">
        <f>IF(Paramétrage!IR522&lt;&gt;0,Paramétrage!IP522,"")</f>
        <v/>
      </c>
      <c r="H143" s="2" t="str">
        <f>IF(Paramétrage!IR522&lt;&gt;0,Paramétrage!IQ522,"")</f>
        <v/>
      </c>
      <c r="I143" s="2" t="str">
        <f t="shared" si="46"/>
        <v/>
      </c>
      <c r="J143" s="2" t="str">
        <f>IF(Paramétrage!IR522&lt;&gt;0,Paramétrage!IR522,"")</f>
        <v/>
      </c>
      <c r="K143" s="2" t="str">
        <f>IF(Paramétrage!IS522&lt;&gt;0,Paramétrage!IS522,"")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IF(Paramétrage!IR522&lt;&gt;0,Paramétrage!IT522,"")</f>
        <v/>
      </c>
      <c r="P143" s="258" t="e">
        <f>IF(Paramétrage!#REF!&lt;&gt;0,I143,0)</f>
        <v>#REF!</v>
      </c>
      <c r="Q143" s="2"/>
    </row>
    <row r="144" spans="1:17" x14ac:dyDescent="0.35">
      <c r="A144" s="470" t="str">
        <f t="shared" si="40"/>
        <v/>
      </c>
      <c r="B144" s="470" t="str">
        <f t="shared" si="41"/>
        <v/>
      </c>
      <c r="C144" s="470" t="str">
        <f t="shared" si="42"/>
        <v/>
      </c>
      <c r="D144" s="470" t="str">
        <f t="shared" si="43"/>
        <v/>
      </c>
      <c r="E144" s="470" t="str">
        <f t="shared" si="44"/>
        <v/>
      </c>
      <c r="F144" s="470" t="str">
        <f t="shared" si="45"/>
        <v/>
      </c>
      <c r="G144" s="199" t="str">
        <f>IF(Paramétrage!IR523&lt;&gt;0,Paramétrage!IP523,"")</f>
        <v/>
      </c>
      <c r="H144" s="2" t="str">
        <f>IF(Paramétrage!IR523&lt;&gt;0,Paramétrage!IQ523,"")</f>
        <v/>
      </c>
      <c r="I144" s="2" t="str">
        <f t="shared" si="46"/>
        <v/>
      </c>
      <c r="J144" s="2" t="str">
        <f>IF(Paramétrage!IR523&lt;&gt;0,Paramétrage!IR523,"")</f>
        <v/>
      </c>
      <c r="K144" s="2" t="str">
        <f>IF(Paramétrage!IS523&lt;&gt;0,Paramétrage!IS523,"")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IF(Paramétrage!IR523&lt;&gt;0,Paramétrage!IT523,"")</f>
        <v/>
      </c>
      <c r="P144" s="258" t="e">
        <f>IF(Paramétrage!#REF!&lt;&gt;0,I144,0)</f>
        <v>#REF!</v>
      </c>
      <c r="Q144" s="2"/>
    </row>
    <row r="145" spans="1:17" x14ac:dyDescent="0.35">
      <c r="A145" s="470" t="str">
        <f t="shared" si="40"/>
        <v/>
      </c>
      <c r="B145" s="470" t="str">
        <f t="shared" si="41"/>
        <v/>
      </c>
      <c r="C145" s="470" t="str">
        <f t="shared" si="42"/>
        <v/>
      </c>
      <c r="D145" s="470" t="str">
        <f t="shared" si="43"/>
        <v/>
      </c>
      <c r="E145" s="470" t="str">
        <f t="shared" si="44"/>
        <v/>
      </c>
      <c r="F145" s="470" t="str">
        <f t="shared" si="45"/>
        <v/>
      </c>
      <c r="G145" s="199" t="str">
        <f>IF(Paramétrage!IR524&lt;&gt;0,Paramétrage!IP524,"")</f>
        <v/>
      </c>
      <c r="H145" s="2" t="str">
        <f>IF(Paramétrage!IR524&lt;&gt;0,Paramétrage!IQ524,"")</f>
        <v/>
      </c>
      <c r="I145" s="2" t="str">
        <f t="shared" si="46"/>
        <v/>
      </c>
      <c r="J145" s="2" t="str">
        <f>IF(Paramétrage!IR524&lt;&gt;0,Paramétrage!IR524,"")</f>
        <v/>
      </c>
      <c r="K145" s="2" t="str">
        <f>IF(Paramétrage!IS524&lt;&gt;0,Paramétrage!IS524,"")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IF(Paramétrage!IR524&lt;&gt;0,Paramétrage!IT524,"")</f>
        <v/>
      </c>
      <c r="P145" s="258" t="e">
        <f>IF(Paramétrage!#REF!&lt;&gt;0,I145,0)</f>
        <v>#REF!</v>
      </c>
      <c r="Q145" s="2"/>
    </row>
    <row r="146" spans="1:17" x14ac:dyDescent="0.35">
      <c r="A146" s="470" t="str">
        <f t="shared" si="40"/>
        <v/>
      </c>
      <c r="B146" s="470" t="str">
        <f t="shared" si="41"/>
        <v/>
      </c>
      <c r="C146" s="470" t="str">
        <f t="shared" si="42"/>
        <v/>
      </c>
      <c r="D146" s="470" t="str">
        <f t="shared" si="43"/>
        <v/>
      </c>
      <c r="E146" s="470" t="str">
        <f t="shared" si="44"/>
        <v/>
      </c>
      <c r="F146" s="470" t="str">
        <f t="shared" si="45"/>
        <v/>
      </c>
      <c r="G146" s="199" t="str">
        <f>IF(Paramétrage!IR525&lt;&gt;0,Paramétrage!IP525,"")</f>
        <v/>
      </c>
      <c r="H146" s="2" t="str">
        <f>IF(Paramétrage!IR525&lt;&gt;0,Paramétrage!IQ525,"")</f>
        <v/>
      </c>
      <c r="I146" s="2" t="str">
        <f t="shared" si="46"/>
        <v/>
      </c>
      <c r="J146" s="2" t="str">
        <f>IF(Paramétrage!IR525&lt;&gt;0,Paramétrage!IR525,"")</f>
        <v/>
      </c>
      <c r="K146" s="2" t="str">
        <f>IF(Paramétrage!IS525&lt;&gt;0,Paramétrage!IS525,"")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IF(Paramétrage!IR525&lt;&gt;0,Paramétrage!IT525,"")</f>
        <v/>
      </c>
      <c r="P146" s="258" t="e">
        <f>IF(Paramétrage!#REF!&lt;&gt;0,I146,0)</f>
        <v>#REF!</v>
      </c>
      <c r="Q146" s="2"/>
    </row>
    <row r="147" spans="1:17" x14ac:dyDescent="0.35">
      <c r="A147" s="470" t="str">
        <f t="shared" si="40"/>
        <v/>
      </c>
      <c r="B147" s="470" t="str">
        <f t="shared" si="41"/>
        <v/>
      </c>
      <c r="C147" s="470" t="str">
        <f t="shared" si="42"/>
        <v/>
      </c>
      <c r="D147" s="470" t="str">
        <f t="shared" si="43"/>
        <v/>
      </c>
      <c r="E147" s="470" t="str">
        <f t="shared" si="44"/>
        <v/>
      </c>
      <c r="F147" s="470" t="str">
        <f t="shared" si="45"/>
        <v/>
      </c>
      <c r="G147" s="199" t="str">
        <f>IF(Paramétrage!IR526&lt;&gt;0,Paramétrage!IP526,"")</f>
        <v/>
      </c>
      <c r="H147" s="2" t="str">
        <f>IF(Paramétrage!IR526&lt;&gt;0,Paramétrage!IQ526,"")</f>
        <v/>
      </c>
      <c r="I147" s="2" t="str">
        <f t="shared" si="46"/>
        <v/>
      </c>
      <c r="J147" s="2" t="str">
        <f>IF(Paramétrage!IR526&lt;&gt;0,Paramétrage!IR526,"")</f>
        <v/>
      </c>
      <c r="K147" s="2" t="str">
        <f>IF(Paramétrage!IS526&lt;&gt;0,Paramétrage!IS526,"")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IF(Paramétrage!IR526&lt;&gt;0,Paramétrage!IT526,"")</f>
        <v/>
      </c>
      <c r="P147" s="258" t="e">
        <f>IF(Paramétrage!#REF!&lt;&gt;0,I147,0)</f>
        <v>#REF!</v>
      </c>
      <c r="Q147" s="2"/>
    </row>
    <row r="148" spans="1:17" x14ac:dyDescent="0.35">
      <c r="A148" s="470" t="str">
        <f t="shared" si="40"/>
        <v/>
      </c>
      <c r="B148" s="470" t="str">
        <f t="shared" si="41"/>
        <v/>
      </c>
      <c r="C148" s="470" t="str">
        <f t="shared" si="42"/>
        <v/>
      </c>
      <c r="D148" s="470" t="str">
        <f t="shared" si="43"/>
        <v/>
      </c>
      <c r="E148" s="470" t="str">
        <f t="shared" si="44"/>
        <v/>
      </c>
      <c r="F148" s="470" t="str">
        <f t="shared" si="45"/>
        <v/>
      </c>
      <c r="G148" s="199" t="str">
        <f>IF(Paramétrage!IR527&lt;&gt;0,Paramétrage!IP527,"")</f>
        <v/>
      </c>
      <c r="H148" s="2" t="str">
        <f>IF(Paramétrage!IR527&lt;&gt;0,Paramétrage!IQ527,"")</f>
        <v/>
      </c>
      <c r="I148" s="2" t="str">
        <f t="shared" si="46"/>
        <v/>
      </c>
      <c r="J148" s="2" t="str">
        <f>IF(Paramétrage!IR527&lt;&gt;0,Paramétrage!IR527,"")</f>
        <v/>
      </c>
      <c r="K148" s="2" t="str">
        <f>IF(Paramétrage!IS527&lt;&gt;0,Paramétrage!IS527,"")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IF(Paramétrage!IR527&lt;&gt;0,Paramétrage!IT527,"")</f>
        <v/>
      </c>
      <c r="P148" s="258" t="e">
        <f>IF(Paramétrage!#REF!&lt;&gt;0,I148,0)</f>
        <v>#REF!</v>
      </c>
      <c r="Q148" s="2"/>
    </row>
    <row r="149" spans="1:17" x14ac:dyDescent="0.35">
      <c r="A149" s="470" t="str">
        <f t="shared" si="40"/>
        <v/>
      </c>
      <c r="B149" s="470" t="str">
        <f t="shared" si="41"/>
        <v/>
      </c>
      <c r="C149" s="470" t="str">
        <f t="shared" si="42"/>
        <v/>
      </c>
      <c r="D149" s="470" t="str">
        <f t="shared" si="43"/>
        <v/>
      </c>
      <c r="E149" s="470" t="str">
        <f t="shared" si="44"/>
        <v/>
      </c>
      <c r="F149" s="470" t="str">
        <f t="shared" si="45"/>
        <v/>
      </c>
      <c r="G149" s="199" t="str">
        <f>IF(Paramétrage!IR528&lt;&gt;0,Paramétrage!IP528,"")</f>
        <v/>
      </c>
      <c r="H149" s="2" t="str">
        <f>IF(Paramétrage!IR528&lt;&gt;0,Paramétrage!IQ528,"")</f>
        <v/>
      </c>
      <c r="I149" s="2" t="str">
        <f t="shared" si="46"/>
        <v/>
      </c>
      <c r="J149" s="2" t="str">
        <f>IF(Paramétrage!IR528&lt;&gt;0,Paramétrage!IR528,"")</f>
        <v/>
      </c>
      <c r="K149" s="2" t="str">
        <f>IF(Paramétrage!IS528&lt;&gt;0,Paramétrage!IS528,"")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IF(Paramétrage!IR528&lt;&gt;0,Paramétrage!IT528,"")</f>
        <v/>
      </c>
      <c r="P149" s="258" t="e">
        <f>IF(Paramétrage!#REF!&lt;&gt;0,I149,0)</f>
        <v>#REF!</v>
      </c>
      <c r="Q149" s="2"/>
    </row>
    <row r="150" spans="1:17" x14ac:dyDescent="0.35">
      <c r="A150" s="471" t="s">
        <v>1034</v>
      </c>
      <c r="B150" s="472"/>
      <c r="C150" s="472"/>
      <c r="D150" s="472"/>
      <c r="E150" s="472"/>
      <c r="F150" s="472"/>
      <c r="G150" s="473" t="e">
        <f>IF(Paramétrage!#REF!&lt;&gt;0,Paramétrage!#REF!,"")</f>
        <v>#REF!</v>
      </c>
      <c r="H150" s="472"/>
      <c r="I150" s="472"/>
      <c r="J150" s="472"/>
      <c r="K150" s="472"/>
      <c r="L150" s="472"/>
      <c r="M150" s="472"/>
      <c r="N150" s="472"/>
      <c r="O150" s="472"/>
      <c r="P150" s="472" t="e">
        <f>IF(Paramétrage!#REF!,I150-#REF!,"")</f>
        <v>#REF!</v>
      </c>
      <c r="Q150" s="472"/>
    </row>
    <row r="151" spans="1:17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17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IF(Paramétrage!JH501&lt;&gt;0,Paramétrage!JF501,"")</f>
        <v/>
      </c>
      <c r="H152" s="2" t="str">
        <f>IF(Paramétrage!JH501&lt;&gt;0,Paramétrage!JG501,"")</f>
        <v/>
      </c>
      <c r="I152" s="2" t="str">
        <f>IF(J152&lt;&gt;"",DATEDIF($Q$2,G152,"d")*1440+H152*60,"")</f>
        <v/>
      </c>
      <c r="J152" s="2" t="str">
        <f>IF(Paramétrage!JH501&lt;&gt;0,Paramétrage!JH501,"")</f>
        <v/>
      </c>
      <c r="K152" s="2" t="str">
        <f>IF(Paramétrage!JI501&lt;&gt;0,Paramétrage!JI501,"")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IF(Paramétrage!JH501&lt;&gt;0,Paramétrage!JJ501,"")</f>
        <v/>
      </c>
      <c r="P152" s="258" t="e">
        <f>IF(Paramétrage!#REF!&lt;&gt;0,I152,0)</f>
        <v>#REF!</v>
      </c>
      <c r="Q152" s="2"/>
    </row>
    <row r="153" spans="1:17" x14ac:dyDescent="0.35">
      <c r="A153" s="470" t="str">
        <f t="shared" ref="A153:A179" si="50">IF(J153&lt;&gt;"",I153,"")</f>
        <v/>
      </c>
      <c r="B153" s="470" t="str">
        <f t="shared" ref="B153:B179" si="51">IF(J153&lt;&gt;"",1,"")</f>
        <v/>
      </c>
      <c r="C153" s="470" t="str">
        <f t="shared" ref="C153:C179" si="52">IF(J153&lt;&gt;"",L153,"")</f>
        <v/>
      </c>
      <c r="D153" s="470" t="str">
        <f t="shared" ref="D153:D179" si="53">IF(J153&lt;&gt;"",L153,"")</f>
        <v/>
      </c>
      <c r="E153" s="470" t="str">
        <f t="shared" ref="E153:E179" si="54">IF(J153&lt;&gt;"",M153,"")</f>
        <v/>
      </c>
      <c r="F153" s="470" t="str">
        <f t="shared" ref="F153:F179" si="55">IF(J153&lt;&gt;"",N153,"")</f>
        <v/>
      </c>
      <c r="G153" s="199" t="str">
        <f>IF(Paramétrage!JH502&lt;&gt;0,Paramétrage!JF502,"")</f>
        <v/>
      </c>
      <c r="H153" s="2" t="str">
        <f>IF(Paramétrage!JH502&lt;&gt;0,Paramétrage!JG502,"")</f>
        <v/>
      </c>
      <c r="I153" s="2" t="str">
        <f t="shared" ref="I153:I179" si="56">IF(J153&lt;&gt;"",DATEDIF($Q$2,G153,"d")*1440+H153*60,"")</f>
        <v/>
      </c>
      <c r="J153" s="2" t="str">
        <f>IF(Paramétrage!JH502&lt;&gt;0,Paramétrage!JH502,"")</f>
        <v/>
      </c>
      <c r="K153" s="2" t="str">
        <f>IF(Paramétrage!JI502&lt;&gt;0,Paramétrage!JI502,"")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IF(Paramétrage!JH502&lt;&gt;0,Paramétrage!JJ502,"")</f>
        <v/>
      </c>
      <c r="P153" s="258" t="e">
        <f>IF(Paramétrage!#REF!&lt;&gt;0,I153,0)</f>
        <v>#REF!</v>
      </c>
      <c r="Q153" s="2"/>
    </row>
    <row r="154" spans="1:17" x14ac:dyDescent="0.35">
      <c r="A154" s="470" t="str">
        <f t="shared" si="50"/>
        <v/>
      </c>
      <c r="B154" s="470" t="str">
        <f t="shared" si="51"/>
        <v/>
      </c>
      <c r="C154" s="470" t="str">
        <f t="shared" si="52"/>
        <v/>
      </c>
      <c r="D154" s="470" t="str">
        <f t="shared" si="53"/>
        <v/>
      </c>
      <c r="E154" s="470" t="str">
        <f t="shared" si="54"/>
        <v/>
      </c>
      <c r="F154" s="470" t="str">
        <f t="shared" si="55"/>
        <v/>
      </c>
      <c r="G154" s="199" t="str">
        <f>IF(Paramétrage!JH503&lt;&gt;0,Paramétrage!JF503,"")</f>
        <v/>
      </c>
      <c r="H154" s="2" t="str">
        <f>IF(Paramétrage!JH503&lt;&gt;0,Paramétrage!JG503,"")</f>
        <v/>
      </c>
      <c r="I154" s="2" t="str">
        <f t="shared" si="56"/>
        <v/>
      </c>
      <c r="J154" s="2" t="str">
        <f>IF(Paramétrage!JH503&lt;&gt;0,Paramétrage!JH503,"")</f>
        <v/>
      </c>
      <c r="K154" s="2" t="str">
        <f>IF(Paramétrage!JI503&lt;&gt;0,Paramétrage!JI503,"")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IF(Paramétrage!JH503&lt;&gt;0,Paramétrage!JJ503,"")</f>
        <v/>
      </c>
      <c r="P154" s="258" t="e">
        <f>IF(Paramétrage!#REF!&lt;&gt;0,I154,0)</f>
        <v>#REF!</v>
      </c>
      <c r="Q154" s="2"/>
    </row>
    <row r="155" spans="1:17" x14ac:dyDescent="0.35">
      <c r="A155" s="470" t="str">
        <f t="shared" si="50"/>
        <v/>
      </c>
      <c r="B155" s="470" t="str">
        <f t="shared" si="51"/>
        <v/>
      </c>
      <c r="C155" s="470" t="str">
        <f t="shared" si="52"/>
        <v/>
      </c>
      <c r="D155" s="470" t="str">
        <f t="shared" si="53"/>
        <v/>
      </c>
      <c r="E155" s="470" t="str">
        <f t="shared" si="54"/>
        <v/>
      </c>
      <c r="F155" s="470" t="str">
        <f t="shared" si="55"/>
        <v/>
      </c>
      <c r="G155" s="199" t="str">
        <f>IF(Paramétrage!JH504&lt;&gt;0,Paramétrage!JF504,"")</f>
        <v/>
      </c>
      <c r="H155" s="2" t="str">
        <f>IF(Paramétrage!JH504&lt;&gt;0,Paramétrage!JG504,"")</f>
        <v/>
      </c>
      <c r="I155" s="2" t="str">
        <f t="shared" si="56"/>
        <v/>
      </c>
      <c r="J155" s="2" t="str">
        <f>IF(Paramétrage!JH504&lt;&gt;0,Paramétrage!JH504,"")</f>
        <v/>
      </c>
      <c r="K155" s="2" t="str">
        <f>IF(Paramétrage!JI504&lt;&gt;0,Paramétrage!JI504,"")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IF(Paramétrage!JH504&lt;&gt;0,Paramétrage!JJ504,"")</f>
        <v/>
      </c>
      <c r="P155" s="258" t="e">
        <f>IF(Paramétrage!#REF!&lt;&gt;0,I155,0)</f>
        <v>#REF!</v>
      </c>
      <c r="Q155" s="2"/>
    </row>
    <row r="156" spans="1:17" x14ac:dyDescent="0.35">
      <c r="A156" s="470" t="str">
        <f t="shared" si="50"/>
        <v/>
      </c>
      <c r="B156" s="470" t="str">
        <f t="shared" si="51"/>
        <v/>
      </c>
      <c r="C156" s="470" t="str">
        <f t="shared" si="52"/>
        <v/>
      </c>
      <c r="D156" s="470" t="str">
        <f t="shared" si="53"/>
        <v/>
      </c>
      <c r="E156" s="470" t="str">
        <f t="shared" si="54"/>
        <v/>
      </c>
      <c r="F156" s="470" t="str">
        <f t="shared" si="55"/>
        <v/>
      </c>
      <c r="G156" s="199" t="str">
        <f>IF(Paramétrage!JH505&lt;&gt;0,Paramétrage!JF505,"")</f>
        <v/>
      </c>
      <c r="H156" s="2" t="str">
        <f>IF(Paramétrage!JH505&lt;&gt;0,Paramétrage!JG505,"")</f>
        <v/>
      </c>
      <c r="I156" s="2" t="str">
        <f t="shared" si="56"/>
        <v/>
      </c>
      <c r="J156" s="2" t="str">
        <f>IF(Paramétrage!JH505&lt;&gt;0,Paramétrage!JH505,"")</f>
        <v/>
      </c>
      <c r="K156" s="2" t="str">
        <f>IF(Paramétrage!JI505&lt;&gt;0,Paramétrage!JI505,"")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IF(Paramétrage!JH505&lt;&gt;0,Paramétrage!JJ505,"")</f>
        <v/>
      </c>
      <c r="P156" s="258" t="e">
        <f>IF(Paramétrage!#REF!&lt;&gt;0,I156,0)</f>
        <v>#REF!</v>
      </c>
      <c r="Q156" s="2"/>
    </row>
    <row r="157" spans="1:17" x14ac:dyDescent="0.35">
      <c r="A157" s="470" t="str">
        <f t="shared" si="50"/>
        <v/>
      </c>
      <c r="B157" s="470" t="str">
        <f t="shared" si="51"/>
        <v/>
      </c>
      <c r="C157" s="470" t="str">
        <f t="shared" si="52"/>
        <v/>
      </c>
      <c r="D157" s="470" t="str">
        <f t="shared" si="53"/>
        <v/>
      </c>
      <c r="E157" s="470" t="str">
        <f t="shared" si="54"/>
        <v/>
      </c>
      <c r="F157" s="470" t="str">
        <f t="shared" si="55"/>
        <v/>
      </c>
      <c r="G157" s="199" t="str">
        <f>IF(Paramétrage!JH506&lt;&gt;0,Paramétrage!JF506,"")</f>
        <v/>
      </c>
      <c r="H157" s="2" t="str">
        <f>IF(Paramétrage!JH506&lt;&gt;0,Paramétrage!JG506,"")</f>
        <v/>
      </c>
      <c r="I157" s="2" t="str">
        <f t="shared" si="56"/>
        <v/>
      </c>
      <c r="J157" s="2" t="str">
        <f>IF(Paramétrage!JH506&lt;&gt;0,Paramétrage!JH506,"")</f>
        <v/>
      </c>
      <c r="K157" s="2" t="str">
        <f>IF(Paramétrage!JI506&lt;&gt;0,Paramétrage!JI506,"")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IF(Paramétrage!JH506&lt;&gt;0,Paramétrage!JJ506,"")</f>
        <v/>
      </c>
      <c r="P157" s="258" t="e">
        <f>IF(Paramétrage!#REF!&lt;&gt;0,I157,0)</f>
        <v>#REF!</v>
      </c>
      <c r="Q157" s="2"/>
    </row>
    <row r="158" spans="1:17" x14ac:dyDescent="0.35">
      <c r="A158" s="470" t="str">
        <f t="shared" si="50"/>
        <v/>
      </c>
      <c r="B158" s="470" t="str">
        <f t="shared" si="51"/>
        <v/>
      </c>
      <c r="C158" s="470" t="str">
        <f t="shared" si="52"/>
        <v/>
      </c>
      <c r="D158" s="470" t="str">
        <f t="shared" si="53"/>
        <v/>
      </c>
      <c r="E158" s="470" t="str">
        <f t="shared" si="54"/>
        <v/>
      </c>
      <c r="F158" s="470" t="str">
        <f t="shared" si="55"/>
        <v/>
      </c>
      <c r="G158" s="199" t="str">
        <f>IF(Paramétrage!JH507&lt;&gt;0,Paramétrage!JF507,"")</f>
        <v/>
      </c>
      <c r="H158" s="2" t="str">
        <f>IF(Paramétrage!JH507&lt;&gt;0,Paramétrage!JG507,"")</f>
        <v/>
      </c>
      <c r="I158" s="2" t="str">
        <f t="shared" si="56"/>
        <v/>
      </c>
      <c r="J158" s="2" t="str">
        <f>IF(Paramétrage!JH507&lt;&gt;0,Paramétrage!JH507,"")</f>
        <v/>
      </c>
      <c r="K158" s="2" t="str">
        <f>IF(Paramétrage!JI507&lt;&gt;0,Paramétrage!JI507,"")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IF(Paramétrage!JH507&lt;&gt;0,Paramétrage!JJ507,"")</f>
        <v/>
      </c>
      <c r="P158" s="258" t="e">
        <f>IF(Paramétrage!#REF!&lt;&gt;0,I158,0)</f>
        <v>#REF!</v>
      </c>
      <c r="Q158" s="2"/>
    </row>
    <row r="159" spans="1:17" x14ac:dyDescent="0.35">
      <c r="A159" s="470" t="str">
        <f t="shared" si="50"/>
        <v/>
      </c>
      <c r="B159" s="470" t="str">
        <f t="shared" si="51"/>
        <v/>
      </c>
      <c r="C159" s="470" t="str">
        <f t="shared" si="52"/>
        <v/>
      </c>
      <c r="D159" s="470" t="str">
        <f t="shared" si="53"/>
        <v/>
      </c>
      <c r="E159" s="470" t="str">
        <f t="shared" si="54"/>
        <v/>
      </c>
      <c r="F159" s="470" t="str">
        <f t="shared" si="55"/>
        <v/>
      </c>
      <c r="G159" s="199" t="str">
        <f>IF(Paramétrage!JH508&lt;&gt;0,Paramétrage!JF508,"")</f>
        <v/>
      </c>
      <c r="H159" s="2" t="str">
        <f>IF(Paramétrage!JH508&lt;&gt;0,Paramétrage!JG508,"")</f>
        <v/>
      </c>
      <c r="I159" s="2" t="str">
        <f t="shared" si="56"/>
        <v/>
      </c>
      <c r="J159" s="2" t="str">
        <f>IF(Paramétrage!JH508&lt;&gt;0,Paramétrage!JH508,"")</f>
        <v/>
      </c>
      <c r="K159" s="2" t="str">
        <f>IF(Paramétrage!JI508&lt;&gt;0,Paramétrage!JI508,"")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IF(Paramétrage!JH508&lt;&gt;0,Paramétrage!JJ508,"")</f>
        <v/>
      </c>
      <c r="P159" s="258" t="e">
        <f>IF(Paramétrage!#REF!&lt;&gt;0,I159,0)</f>
        <v>#REF!</v>
      </c>
      <c r="Q159" s="2"/>
    </row>
    <row r="160" spans="1:17" x14ac:dyDescent="0.35">
      <c r="A160" s="470" t="str">
        <f t="shared" si="50"/>
        <v/>
      </c>
      <c r="B160" s="470" t="str">
        <f t="shared" si="51"/>
        <v/>
      </c>
      <c r="C160" s="470" t="str">
        <f t="shared" si="52"/>
        <v/>
      </c>
      <c r="D160" s="470" t="str">
        <f t="shared" si="53"/>
        <v/>
      </c>
      <c r="E160" s="470" t="str">
        <f t="shared" si="54"/>
        <v/>
      </c>
      <c r="F160" s="470" t="str">
        <f t="shared" si="55"/>
        <v/>
      </c>
      <c r="G160" s="199" t="str">
        <f>IF(Paramétrage!JH509&lt;&gt;0,Paramétrage!JF509,"")</f>
        <v/>
      </c>
      <c r="H160" s="2" t="str">
        <f>IF(Paramétrage!JH509&lt;&gt;0,Paramétrage!JG509,"")</f>
        <v/>
      </c>
      <c r="I160" s="2" t="str">
        <f t="shared" si="56"/>
        <v/>
      </c>
      <c r="J160" s="2" t="str">
        <f>IF(Paramétrage!JH509&lt;&gt;0,Paramétrage!JH509,"")</f>
        <v/>
      </c>
      <c r="K160" s="2" t="str">
        <f>IF(Paramétrage!JI509&lt;&gt;0,Paramétrage!JI509,"")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IF(Paramétrage!JH509&lt;&gt;0,Paramétrage!JJ509,"")</f>
        <v/>
      </c>
      <c r="P160" s="258" t="e">
        <f>IF(Paramétrage!#REF!&lt;&gt;0,I160,0)</f>
        <v>#REF!</v>
      </c>
      <c r="Q160" s="2"/>
    </row>
    <row r="161" spans="1:17" x14ac:dyDescent="0.35">
      <c r="A161" s="470" t="str">
        <f t="shared" si="50"/>
        <v/>
      </c>
      <c r="B161" s="470" t="str">
        <f t="shared" si="51"/>
        <v/>
      </c>
      <c r="C161" s="470" t="str">
        <f t="shared" si="52"/>
        <v/>
      </c>
      <c r="D161" s="470" t="str">
        <f t="shared" si="53"/>
        <v/>
      </c>
      <c r="E161" s="470" t="str">
        <f t="shared" si="54"/>
        <v/>
      </c>
      <c r="F161" s="470" t="str">
        <f t="shared" si="55"/>
        <v/>
      </c>
      <c r="G161" s="199" t="str">
        <f>IF(Paramétrage!JH510&lt;&gt;0,Paramétrage!JF510,"")</f>
        <v/>
      </c>
      <c r="H161" s="2" t="str">
        <f>IF(Paramétrage!JH510&lt;&gt;0,Paramétrage!JG510,"")</f>
        <v/>
      </c>
      <c r="I161" s="2" t="str">
        <f t="shared" si="56"/>
        <v/>
      </c>
      <c r="J161" s="2" t="str">
        <f>IF(Paramétrage!JH510&lt;&gt;0,Paramétrage!JH510,"")</f>
        <v/>
      </c>
      <c r="K161" s="2" t="str">
        <f>IF(Paramétrage!JI510&lt;&gt;0,Paramétrage!JI510,"")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IF(Paramétrage!JH510&lt;&gt;0,Paramétrage!JJ510,"")</f>
        <v/>
      </c>
      <c r="P161" s="258" t="e">
        <f>IF(Paramétrage!#REF!&lt;&gt;0,I161,0)</f>
        <v>#REF!</v>
      </c>
      <c r="Q161" s="2"/>
    </row>
    <row r="162" spans="1:17" x14ac:dyDescent="0.35">
      <c r="A162" s="470" t="str">
        <f t="shared" si="50"/>
        <v/>
      </c>
      <c r="B162" s="470" t="str">
        <f t="shared" si="51"/>
        <v/>
      </c>
      <c r="C162" s="470" t="str">
        <f t="shared" si="52"/>
        <v/>
      </c>
      <c r="D162" s="470" t="str">
        <f t="shared" si="53"/>
        <v/>
      </c>
      <c r="E162" s="470" t="str">
        <f t="shared" si="54"/>
        <v/>
      </c>
      <c r="F162" s="470" t="str">
        <f t="shared" si="55"/>
        <v/>
      </c>
      <c r="G162" s="199" t="str">
        <f>IF(Paramétrage!JH511&lt;&gt;0,Paramétrage!JF511,"")</f>
        <v/>
      </c>
      <c r="H162" s="2" t="str">
        <f>IF(Paramétrage!JH511&lt;&gt;0,Paramétrage!JG511,"")</f>
        <v/>
      </c>
      <c r="I162" s="2" t="str">
        <f t="shared" si="56"/>
        <v/>
      </c>
      <c r="J162" s="2" t="str">
        <f>IF(Paramétrage!JH511&lt;&gt;0,Paramétrage!JH511,"")</f>
        <v/>
      </c>
      <c r="K162" s="2" t="str">
        <f>IF(Paramétrage!JI511&lt;&gt;0,Paramétrage!JI511,"")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IF(Paramétrage!JH511&lt;&gt;0,Paramétrage!JJ511,"")</f>
        <v/>
      </c>
      <c r="P162" s="258" t="e">
        <f>IF(Paramétrage!#REF!&lt;&gt;0,I162,0)</f>
        <v>#REF!</v>
      </c>
      <c r="Q162" s="2"/>
    </row>
    <row r="163" spans="1:17" x14ac:dyDescent="0.35">
      <c r="A163" s="470" t="str">
        <f t="shared" si="50"/>
        <v/>
      </c>
      <c r="B163" s="470" t="str">
        <f t="shared" si="51"/>
        <v/>
      </c>
      <c r="C163" s="470" t="str">
        <f t="shared" si="52"/>
        <v/>
      </c>
      <c r="D163" s="470" t="str">
        <f t="shared" si="53"/>
        <v/>
      </c>
      <c r="E163" s="470" t="str">
        <f t="shared" si="54"/>
        <v/>
      </c>
      <c r="F163" s="470" t="str">
        <f t="shared" si="55"/>
        <v/>
      </c>
      <c r="G163" s="199" t="str">
        <f>IF(Paramétrage!JH512&lt;&gt;0,Paramétrage!JF512,"")</f>
        <v/>
      </c>
      <c r="H163" s="2" t="str">
        <f>IF(Paramétrage!JH512&lt;&gt;0,Paramétrage!JG512,"")</f>
        <v/>
      </c>
      <c r="I163" s="2" t="str">
        <f t="shared" si="56"/>
        <v/>
      </c>
      <c r="J163" s="2" t="str">
        <f>IF(Paramétrage!JH512&lt;&gt;0,Paramétrage!JH512,"")</f>
        <v/>
      </c>
      <c r="K163" s="2" t="str">
        <f>IF(Paramétrage!JI512&lt;&gt;0,Paramétrage!JI512,"")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IF(Paramétrage!JH512&lt;&gt;0,Paramétrage!JJ512,"")</f>
        <v/>
      </c>
      <c r="P163" s="258" t="e">
        <f>IF(Paramétrage!#REF!&lt;&gt;0,I163,0)</f>
        <v>#REF!</v>
      </c>
      <c r="Q163" s="2"/>
    </row>
    <row r="164" spans="1:17" x14ac:dyDescent="0.35">
      <c r="A164" s="470" t="str">
        <f t="shared" si="50"/>
        <v/>
      </c>
      <c r="B164" s="470" t="str">
        <f t="shared" si="51"/>
        <v/>
      </c>
      <c r="C164" s="470" t="str">
        <f t="shared" si="52"/>
        <v/>
      </c>
      <c r="D164" s="470" t="str">
        <f t="shared" si="53"/>
        <v/>
      </c>
      <c r="E164" s="470" t="str">
        <f t="shared" si="54"/>
        <v/>
      </c>
      <c r="F164" s="470" t="str">
        <f t="shared" si="55"/>
        <v/>
      </c>
      <c r="G164" s="199" t="str">
        <f>IF(Paramétrage!JH513&lt;&gt;0,Paramétrage!JF513,"")</f>
        <v/>
      </c>
      <c r="H164" s="2" t="str">
        <f>IF(Paramétrage!JH513&lt;&gt;0,Paramétrage!JG513,"")</f>
        <v/>
      </c>
      <c r="I164" s="2" t="str">
        <f t="shared" si="56"/>
        <v/>
      </c>
      <c r="J164" s="2" t="str">
        <f>IF(Paramétrage!JH513&lt;&gt;0,Paramétrage!JH513,"")</f>
        <v/>
      </c>
      <c r="K164" s="2" t="str">
        <f>IF(Paramétrage!JI513&lt;&gt;0,Paramétrage!JI513,"")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IF(Paramétrage!JH513&lt;&gt;0,Paramétrage!JJ513,"")</f>
        <v/>
      </c>
      <c r="P164" s="258" t="e">
        <f>IF(Paramétrage!#REF!&lt;&gt;0,I164,0)</f>
        <v>#REF!</v>
      </c>
      <c r="Q164" s="2"/>
    </row>
    <row r="165" spans="1:17" x14ac:dyDescent="0.35">
      <c r="A165" s="470" t="str">
        <f t="shared" si="50"/>
        <v/>
      </c>
      <c r="B165" s="470" t="str">
        <f t="shared" si="51"/>
        <v/>
      </c>
      <c r="C165" s="470" t="str">
        <f t="shared" si="52"/>
        <v/>
      </c>
      <c r="D165" s="470" t="str">
        <f t="shared" si="53"/>
        <v/>
      </c>
      <c r="E165" s="470" t="str">
        <f t="shared" si="54"/>
        <v/>
      </c>
      <c r="F165" s="470" t="str">
        <f t="shared" si="55"/>
        <v/>
      </c>
      <c r="G165" s="199" t="str">
        <f>IF(Paramétrage!JH514&lt;&gt;0,Paramétrage!JF514,"")</f>
        <v/>
      </c>
      <c r="H165" s="2" t="str">
        <f>IF(Paramétrage!JH514&lt;&gt;0,Paramétrage!JG514,"")</f>
        <v/>
      </c>
      <c r="I165" s="2" t="str">
        <f t="shared" si="56"/>
        <v/>
      </c>
      <c r="J165" s="2" t="str">
        <f>IF(Paramétrage!JH514&lt;&gt;0,Paramétrage!JH514,"")</f>
        <v/>
      </c>
      <c r="K165" s="2" t="str">
        <f>IF(Paramétrage!JI514&lt;&gt;0,Paramétrage!JI514,"")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IF(Paramétrage!JH514&lt;&gt;0,Paramétrage!JJ514,"")</f>
        <v/>
      </c>
      <c r="P165" s="258" t="e">
        <f>IF(Paramétrage!#REF!&lt;&gt;0,I165,0)</f>
        <v>#REF!</v>
      </c>
      <c r="Q165" s="2"/>
    </row>
    <row r="166" spans="1:17" x14ac:dyDescent="0.35">
      <c r="A166" s="470" t="str">
        <f t="shared" si="50"/>
        <v/>
      </c>
      <c r="B166" s="470" t="str">
        <f t="shared" si="51"/>
        <v/>
      </c>
      <c r="C166" s="470" t="str">
        <f t="shared" si="52"/>
        <v/>
      </c>
      <c r="D166" s="470" t="str">
        <f t="shared" si="53"/>
        <v/>
      </c>
      <c r="E166" s="470" t="str">
        <f t="shared" si="54"/>
        <v/>
      </c>
      <c r="F166" s="470" t="str">
        <f t="shared" si="55"/>
        <v/>
      </c>
      <c r="G166" s="199" t="str">
        <f>IF(Paramétrage!JH515&lt;&gt;0,Paramétrage!JF515,"")</f>
        <v/>
      </c>
      <c r="H166" s="2" t="str">
        <f>IF(Paramétrage!JH515&lt;&gt;0,Paramétrage!JG515,"")</f>
        <v/>
      </c>
      <c r="I166" s="2" t="str">
        <f t="shared" si="56"/>
        <v/>
      </c>
      <c r="J166" s="2" t="str">
        <f>IF(Paramétrage!JH515&lt;&gt;0,Paramétrage!JH515,"")</f>
        <v/>
      </c>
      <c r="K166" s="2" t="str">
        <f>IF(Paramétrage!JI515&lt;&gt;0,Paramétrage!JI515,"")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IF(Paramétrage!JH515&lt;&gt;0,Paramétrage!JJ515,"")</f>
        <v/>
      </c>
      <c r="P166" s="258" t="e">
        <f>IF(Paramétrage!#REF!&lt;&gt;0,I166,0)</f>
        <v>#REF!</v>
      </c>
      <c r="Q166" s="2"/>
    </row>
    <row r="167" spans="1:17" x14ac:dyDescent="0.35">
      <c r="A167" s="470" t="str">
        <f t="shared" si="50"/>
        <v/>
      </c>
      <c r="B167" s="470" t="str">
        <f t="shared" si="51"/>
        <v/>
      </c>
      <c r="C167" s="470" t="str">
        <f t="shared" si="52"/>
        <v/>
      </c>
      <c r="D167" s="470" t="str">
        <f t="shared" si="53"/>
        <v/>
      </c>
      <c r="E167" s="470" t="str">
        <f t="shared" si="54"/>
        <v/>
      </c>
      <c r="F167" s="470" t="str">
        <f t="shared" si="55"/>
        <v/>
      </c>
      <c r="G167" s="199" t="str">
        <f>IF(Paramétrage!JH516&lt;&gt;0,Paramétrage!JF516,"")</f>
        <v/>
      </c>
      <c r="H167" s="2" t="str">
        <f>IF(Paramétrage!JH516&lt;&gt;0,Paramétrage!JG516,"")</f>
        <v/>
      </c>
      <c r="I167" s="2" t="str">
        <f t="shared" si="56"/>
        <v/>
      </c>
      <c r="J167" s="2" t="str">
        <f>IF(Paramétrage!JH516&lt;&gt;0,Paramétrage!JH516,"")</f>
        <v/>
      </c>
      <c r="K167" s="2" t="str">
        <f>IF(Paramétrage!JI516&lt;&gt;0,Paramétrage!JI516,"")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IF(Paramétrage!JH516&lt;&gt;0,Paramétrage!JJ516,"")</f>
        <v/>
      </c>
      <c r="P167" s="258" t="e">
        <f>IF(Paramétrage!#REF!&lt;&gt;0,I167,0)</f>
        <v>#REF!</v>
      </c>
      <c r="Q167" s="2"/>
    </row>
    <row r="168" spans="1:17" x14ac:dyDescent="0.35">
      <c r="A168" s="470" t="str">
        <f t="shared" si="50"/>
        <v/>
      </c>
      <c r="B168" s="470" t="str">
        <f t="shared" si="51"/>
        <v/>
      </c>
      <c r="C168" s="470" t="str">
        <f t="shared" si="52"/>
        <v/>
      </c>
      <c r="D168" s="470" t="str">
        <f t="shared" si="53"/>
        <v/>
      </c>
      <c r="E168" s="470" t="str">
        <f t="shared" si="54"/>
        <v/>
      </c>
      <c r="F168" s="470" t="str">
        <f t="shared" si="55"/>
        <v/>
      </c>
      <c r="G168" s="199" t="str">
        <f>IF(Paramétrage!JH517&lt;&gt;0,Paramétrage!JF517,"")</f>
        <v/>
      </c>
      <c r="H168" s="2" t="str">
        <f>IF(Paramétrage!JH517&lt;&gt;0,Paramétrage!JG517,"")</f>
        <v/>
      </c>
      <c r="I168" s="2" t="str">
        <f t="shared" si="56"/>
        <v/>
      </c>
      <c r="J168" s="2" t="str">
        <f>IF(Paramétrage!JH517&lt;&gt;0,Paramétrage!JH517,"")</f>
        <v/>
      </c>
      <c r="K168" s="2" t="str">
        <f>IF(Paramétrage!JI517&lt;&gt;0,Paramétrage!JI517,"")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IF(Paramétrage!JH517&lt;&gt;0,Paramétrage!JJ517,"")</f>
        <v/>
      </c>
      <c r="P168" s="258" t="e">
        <f>IF(Paramétrage!#REF!&lt;&gt;0,I168,0)</f>
        <v>#REF!</v>
      </c>
      <c r="Q168" s="2"/>
    </row>
    <row r="169" spans="1:17" x14ac:dyDescent="0.35">
      <c r="A169" s="470" t="str">
        <f t="shared" si="50"/>
        <v/>
      </c>
      <c r="B169" s="470" t="str">
        <f t="shared" si="51"/>
        <v/>
      </c>
      <c r="C169" s="470" t="str">
        <f t="shared" si="52"/>
        <v/>
      </c>
      <c r="D169" s="470" t="str">
        <f t="shared" si="53"/>
        <v/>
      </c>
      <c r="E169" s="470" t="str">
        <f t="shared" si="54"/>
        <v/>
      </c>
      <c r="F169" s="470" t="str">
        <f t="shared" si="55"/>
        <v/>
      </c>
      <c r="G169" s="199" t="str">
        <f>IF(Paramétrage!JH518&lt;&gt;0,Paramétrage!JF518,"")</f>
        <v/>
      </c>
      <c r="H169" s="2" t="str">
        <f>IF(Paramétrage!JH518&lt;&gt;0,Paramétrage!JG518,"")</f>
        <v/>
      </c>
      <c r="I169" s="2" t="str">
        <f t="shared" si="56"/>
        <v/>
      </c>
      <c r="J169" s="2" t="str">
        <f>IF(Paramétrage!JH518&lt;&gt;0,Paramétrage!JH518,"")</f>
        <v/>
      </c>
      <c r="K169" s="2" t="str">
        <f>IF(Paramétrage!JI518&lt;&gt;0,Paramétrage!JI518,"")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IF(Paramétrage!JH518&lt;&gt;0,Paramétrage!JJ518,"")</f>
        <v/>
      </c>
      <c r="P169" s="258" t="e">
        <f>IF(Paramétrage!#REF!&lt;&gt;0,I169,0)</f>
        <v>#REF!</v>
      </c>
      <c r="Q169" s="2"/>
    </row>
    <row r="170" spans="1:17" x14ac:dyDescent="0.35">
      <c r="A170" s="470" t="str">
        <f t="shared" si="50"/>
        <v/>
      </c>
      <c r="B170" s="470" t="str">
        <f t="shared" si="51"/>
        <v/>
      </c>
      <c r="C170" s="470" t="str">
        <f t="shared" si="52"/>
        <v/>
      </c>
      <c r="D170" s="470" t="str">
        <f t="shared" si="53"/>
        <v/>
      </c>
      <c r="E170" s="470" t="str">
        <f t="shared" si="54"/>
        <v/>
      </c>
      <c r="F170" s="470" t="str">
        <f t="shared" si="55"/>
        <v/>
      </c>
      <c r="G170" s="199" t="str">
        <f>IF(Paramétrage!JH519&lt;&gt;0,Paramétrage!JF519,"")</f>
        <v/>
      </c>
      <c r="H170" s="2" t="str">
        <f>IF(Paramétrage!JH519&lt;&gt;0,Paramétrage!JG519,"")</f>
        <v/>
      </c>
      <c r="I170" s="2" t="str">
        <f t="shared" si="56"/>
        <v/>
      </c>
      <c r="J170" s="2" t="str">
        <f>IF(Paramétrage!JH519&lt;&gt;0,Paramétrage!JH519,"")</f>
        <v/>
      </c>
      <c r="K170" s="2" t="str">
        <f>IF(Paramétrage!JI519&lt;&gt;0,Paramétrage!JI519,"")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IF(Paramétrage!JH519&lt;&gt;0,Paramétrage!JJ519,"")</f>
        <v/>
      </c>
      <c r="P170" s="258" t="e">
        <f>IF(Paramétrage!#REF!&lt;&gt;0,I170,0)</f>
        <v>#REF!</v>
      </c>
      <c r="Q170" s="2"/>
    </row>
    <row r="171" spans="1:17" x14ac:dyDescent="0.35">
      <c r="A171" s="470" t="str">
        <f t="shared" si="50"/>
        <v/>
      </c>
      <c r="B171" s="470" t="str">
        <f t="shared" si="51"/>
        <v/>
      </c>
      <c r="C171" s="470" t="str">
        <f t="shared" si="52"/>
        <v/>
      </c>
      <c r="D171" s="470" t="str">
        <f t="shared" si="53"/>
        <v/>
      </c>
      <c r="E171" s="470" t="str">
        <f t="shared" si="54"/>
        <v/>
      </c>
      <c r="F171" s="470" t="str">
        <f t="shared" si="55"/>
        <v/>
      </c>
      <c r="G171" s="199" t="str">
        <f>IF(Paramétrage!JH520&lt;&gt;0,Paramétrage!JF520,"")</f>
        <v/>
      </c>
      <c r="H171" s="2" t="str">
        <f>IF(Paramétrage!JH520&lt;&gt;0,Paramétrage!JG520,"")</f>
        <v/>
      </c>
      <c r="I171" s="2" t="str">
        <f t="shared" si="56"/>
        <v/>
      </c>
      <c r="J171" s="2" t="str">
        <f>IF(Paramétrage!JH520&lt;&gt;0,Paramétrage!JH520,"")</f>
        <v/>
      </c>
      <c r="K171" s="2" t="str">
        <f>IF(Paramétrage!JI520&lt;&gt;0,Paramétrage!JI520,"")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IF(Paramétrage!JH520&lt;&gt;0,Paramétrage!JJ520,"")</f>
        <v/>
      </c>
      <c r="P171" s="258" t="e">
        <f>IF(Paramétrage!#REF!&lt;&gt;0,I171,0)</f>
        <v>#REF!</v>
      </c>
      <c r="Q171" s="2"/>
    </row>
    <row r="172" spans="1:17" x14ac:dyDescent="0.35">
      <c r="A172" s="470" t="str">
        <f t="shared" si="50"/>
        <v/>
      </c>
      <c r="B172" s="470" t="str">
        <f t="shared" si="51"/>
        <v/>
      </c>
      <c r="C172" s="470" t="str">
        <f t="shared" si="52"/>
        <v/>
      </c>
      <c r="D172" s="470" t="str">
        <f t="shared" si="53"/>
        <v/>
      </c>
      <c r="E172" s="470" t="str">
        <f t="shared" si="54"/>
        <v/>
      </c>
      <c r="F172" s="470" t="str">
        <f t="shared" si="55"/>
        <v/>
      </c>
      <c r="G172" s="199" t="str">
        <f>IF(Paramétrage!JH521&lt;&gt;0,Paramétrage!JF521,"")</f>
        <v/>
      </c>
      <c r="H172" s="2" t="str">
        <f>IF(Paramétrage!JH521&lt;&gt;0,Paramétrage!JG521,"")</f>
        <v/>
      </c>
      <c r="I172" s="2" t="str">
        <f t="shared" si="56"/>
        <v/>
      </c>
      <c r="J172" s="2" t="str">
        <f>IF(Paramétrage!JH521&lt;&gt;0,Paramétrage!JH521,"")</f>
        <v/>
      </c>
      <c r="K172" s="2" t="str">
        <f>IF(Paramétrage!JI521&lt;&gt;0,Paramétrage!JI521,"")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IF(Paramétrage!JH521&lt;&gt;0,Paramétrage!JJ521,"")</f>
        <v/>
      </c>
      <c r="P172" s="258" t="e">
        <f>IF(Paramétrage!#REF!&lt;&gt;0,I172,0)</f>
        <v>#REF!</v>
      </c>
      <c r="Q172" s="2"/>
    </row>
    <row r="173" spans="1:17" x14ac:dyDescent="0.35">
      <c r="A173" s="470" t="str">
        <f t="shared" si="50"/>
        <v/>
      </c>
      <c r="B173" s="470" t="str">
        <f t="shared" si="51"/>
        <v/>
      </c>
      <c r="C173" s="470" t="str">
        <f t="shared" si="52"/>
        <v/>
      </c>
      <c r="D173" s="470" t="str">
        <f t="shared" si="53"/>
        <v/>
      </c>
      <c r="E173" s="470" t="str">
        <f t="shared" si="54"/>
        <v/>
      </c>
      <c r="F173" s="470" t="str">
        <f t="shared" si="55"/>
        <v/>
      </c>
      <c r="G173" s="199" t="str">
        <f>IF(Paramétrage!JH522&lt;&gt;0,Paramétrage!JF522,"")</f>
        <v/>
      </c>
      <c r="H173" s="2" t="str">
        <f>IF(Paramétrage!JH522&lt;&gt;0,Paramétrage!JG522,"")</f>
        <v/>
      </c>
      <c r="I173" s="2" t="str">
        <f t="shared" si="56"/>
        <v/>
      </c>
      <c r="J173" s="2" t="str">
        <f>IF(Paramétrage!JH522&lt;&gt;0,Paramétrage!JH522,"")</f>
        <v/>
      </c>
      <c r="K173" s="2" t="str">
        <f>IF(Paramétrage!JI522&lt;&gt;0,Paramétrage!JI522,"")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IF(Paramétrage!JH522&lt;&gt;0,Paramétrage!JJ522,"")</f>
        <v/>
      </c>
      <c r="P173" s="258" t="e">
        <f>IF(Paramétrage!#REF!&lt;&gt;0,I173,0)</f>
        <v>#REF!</v>
      </c>
      <c r="Q173" s="2"/>
    </row>
    <row r="174" spans="1:17" x14ac:dyDescent="0.35">
      <c r="A174" s="470" t="str">
        <f t="shared" si="50"/>
        <v/>
      </c>
      <c r="B174" s="470" t="str">
        <f t="shared" si="51"/>
        <v/>
      </c>
      <c r="C174" s="470" t="str">
        <f t="shared" si="52"/>
        <v/>
      </c>
      <c r="D174" s="470" t="str">
        <f t="shared" si="53"/>
        <v/>
      </c>
      <c r="E174" s="470" t="str">
        <f t="shared" si="54"/>
        <v/>
      </c>
      <c r="F174" s="470" t="str">
        <f t="shared" si="55"/>
        <v/>
      </c>
      <c r="G174" s="199" t="str">
        <f>IF(Paramétrage!JH523&lt;&gt;0,Paramétrage!JF523,"")</f>
        <v/>
      </c>
      <c r="H174" s="2" t="str">
        <f>IF(Paramétrage!JH523&lt;&gt;0,Paramétrage!JG523,"")</f>
        <v/>
      </c>
      <c r="I174" s="2" t="str">
        <f t="shared" si="56"/>
        <v/>
      </c>
      <c r="J174" s="2" t="str">
        <f>IF(Paramétrage!JH523&lt;&gt;0,Paramétrage!JH523,"")</f>
        <v/>
      </c>
      <c r="K174" s="2" t="str">
        <f>IF(Paramétrage!JI523&lt;&gt;0,Paramétrage!JI523,"")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IF(Paramétrage!JH523&lt;&gt;0,Paramétrage!JJ523,"")</f>
        <v/>
      </c>
      <c r="P174" s="258" t="e">
        <f>IF(Paramétrage!#REF!&lt;&gt;0,I174,0)</f>
        <v>#REF!</v>
      </c>
      <c r="Q174" s="2"/>
    </row>
    <row r="175" spans="1:17" x14ac:dyDescent="0.35">
      <c r="A175" s="470" t="str">
        <f t="shared" si="50"/>
        <v/>
      </c>
      <c r="B175" s="470" t="str">
        <f t="shared" si="51"/>
        <v/>
      </c>
      <c r="C175" s="470" t="str">
        <f t="shared" si="52"/>
        <v/>
      </c>
      <c r="D175" s="470" t="str">
        <f t="shared" si="53"/>
        <v/>
      </c>
      <c r="E175" s="470" t="str">
        <f t="shared" si="54"/>
        <v/>
      </c>
      <c r="F175" s="470" t="str">
        <f t="shared" si="55"/>
        <v/>
      </c>
      <c r="G175" s="199" t="str">
        <f>IF(Paramétrage!JH524&lt;&gt;0,Paramétrage!JF524,"")</f>
        <v/>
      </c>
      <c r="H175" s="2" t="str">
        <f>IF(Paramétrage!JH524&lt;&gt;0,Paramétrage!JG524,"")</f>
        <v/>
      </c>
      <c r="I175" s="2" t="str">
        <f t="shared" si="56"/>
        <v/>
      </c>
      <c r="J175" s="2" t="str">
        <f>IF(Paramétrage!JH524&lt;&gt;0,Paramétrage!JH524,"")</f>
        <v/>
      </c>
      <c r="K175" s="2" t="str">
        <f>IF(Paramétrage!JI524&lt;&gt;0,Paramétrage!JI524,"")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IF(Paramétrage!JH524&lt;&gt;0,Paramétrage!JJ524,"")</f>
        <v/>
      </c>
      <c r="P175" s="258" t="e">
        <f>IF(Paramétrage!#REF!&lt;&gt;0,I175,0)</f>
        <v>#REF!</v>
      </c>
      <c r="Q175" s="2"/>
    </row>
    <row r="176" spans="1:17" x14ac:dyDescent="0.35">
      <c r="A176" s="470" t="str">
        <f t="shared" si="50"/>
        <v/>
      </c>
      <c r="B176" s="470" t="str">
        <f t="shared" si="51"/>
        <v/>
      </c>
      <c r="C176" s="470" t="str">
        <f t="shared" si="52"/>
        <v/>
      </c>
      <c r="D176" s="470" t="str">
        <f t="shared" si="53"/>
        <v/>
      </c>
      <c r="E176" s="470" t="str">
        <f t="shared" si="54"/>
        <v/>
      </c>
      <c r="F176" s="470" t="str">
        <f t="shared" si="55"/>
        <v/>
      </c>
      <c r="G176" s="199" t="str">
        <f>IF(Paramétrage!JH525&lt;&gt;0,Paramétrage!JF525,"")</f>
        <v/>
      </c>
      <c r="H176" s="2" t="str">
        <f>IF(Paramétrage!JH525&lt;&gt;0,Paramétrage!JG525,"")</f>
        <v/>
      </c>
      <c r="I176" s="2" t="str">
        <f t="shared" si="56"/>
        <v/>
      </c>
      <c r="J176" s="2" t="str">
        <f>IF(Paramétrage!JH525&lt;&gt;0,Paramétrage!JH525,"")</f>
        <v/>
      </c>
      <c r="K176" s="2" t="str">
        <f>IF(Paramétrage!JI525&lt;&gt;0,Paramétrage!JI525,"")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IF(Paramétrage!JH525&lt;&gt;0,Paramétrage!JJ525,"")</f>
        <v/>
      </c>
      <c r="P176" s="258" t="e">
        <f>IF(Paramétrage!#REF!&lt;&gt;0,I176,0)</f>
        <v>#REF!</v>
      </c>
      <c r="Q176" s="2"/>
    </row>
    <row r="177" spans="1:17" x14ac:dyDescent="0.35">
      <c r="A177" s="470" t="str">
        <f t="shared" si="50"/>
        <v/>
      </c>
      <c r="B177" s="470" t="str">
        <f t="shared" si="51"/>
        <v/>
      </c>
      <c r="C177" s="470" t="str">
        <f t="shared" si="52"/>
        <v/>
      </c>
      <c r="D177" s="470" t="str">
        <f t="shared" si="53"/>
        <v/>
      </c>
      <c r="E177" s="470" t="str">
        <f t="shared" si="54"/>
        <v/>
      </c>
      <c r="F177" s="470" t="str">
        <f t="shared" si="55"/>
        <v/>
      </c>
      <c r="G177" s="199" t="str">
        <f>IF(Paramétrage!JH526&lt;&gt;0,Paramétrage!JF526,"")</f>
        <v/>
      </c>
      <c r="H177" s="2" t="str">
        <f>IF(Paramétrage!JH526&lt;&gt;0,Paramétrage!JG526,"")</f>
        <v/>
      </c>
      <c r="I177" s="2" t="str">
        <f t="shared" si="56"/>
        <v/>
      </c>
      <c r="J177" s="2" t="str">
        <f>IF(Paramétrage!JH526&lt;&gt;0,Paramétrage!JH526,"")</f>
        <v/>
      </c>
      <c r="K177" s="2" t="str">
        <f>IF(Paramétrage!JI526&lt;&gt;0,Paramétrage!JI526,"")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IF(Paramétrage!JH526&lt;&gt;0,Paramétrage!JJ526,"")</f>
        <v/>
      </c>
      <c r="P177" s="258" t="e">
        <f>IF(Paramétrage!#REF!&lt;&gt;0,I177,0)</f>
        <v>#REF!</v>
      </c>
      <c r="Q177" s="2"/>
    </row>
    <row r="178" spans="1:17" x14ac:dyDescent="0.35">
      <c r="A178" s="470" t="str">
        <f t="shared" si="50"/>
        <v/>
      </c>
      <c r="B178" s="470" t="str">
        <f t="shared" si="51"/>
        <v/>
      </c>
      <c r="C178" s="470" t="str">
        <f t="shared" si="52"/>
        <v/>
      </c>
      <c r="D178" s="470" t="str">
        <f t="shared" si="53"/>
        <v/>
      </c>
      <c r="E178" s="470" t="str">
        <f t="shared" si="54"/>
        <v/>
      </c>
      <c r="F178" s="470" t="str">
        <f t="shared" si="55"/>
        <v/>
      </c>
      <c r="G178" s="199" t="str">
        <f>IF(Paramétrage!JH527&lt;&gt;0,Paramétrage!JF527,"")</f>
        <v/>
      </c>
      <c r="H178" s="2" t="str">
        <f>IF(Paramétrage!JH527&lt;&gt;0,Paramétrage!JG527,"")</f>
        <v/>
      </c>
      <c r="I178" s="2" t="str">
        <f t="shared" si="56"/>
        <v/>
      </c>
      <c r="J178" s="2" t="str">
        <f>IF(Paramétrage!JH527&lt;&gt;0,Paramétrage!JH527,"")</f>
        <v/>
      </c>
      <c r="K178" s="2" t="str">
        <f>IF(Paramétrage!JI527&lt;&gt;0,Paramétrage!JI527,"")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IF(Paramétrage!JH527&lt;&gt;0,Paramétrage!JJ527,"")</f>
        <v/>
      </c>
      <c r="P178" s="258" t="e">
        <f>IF(Paramétrage!#REF!&lt;&gt;0,I178,0)</f>
        <v>#REF!</v>
      </c>
      <c r="Q178" s="2"/>
    </row>
    <row r="179" spans="1:17" x14ac:dyDescent="0.35">
      <c r="A179" s="470" t="str">
        <f t="shared" si="50"/>
        <v/>
      </c>
      <c r="B179" s="470" t="str">
        <f t="shared" si="51"/>
        <v/>
      </c>
      <c r="C179" s="470" t="str">
        <f t="shared" si="52"/>
        <v/>
      </c>
      <c r="D179" s="470" t="str">
        <f t="shared" si="53"/>
        <v/>
      </c>
      <c r="E179" s="470" t="str">
        <f t="shared" si="54"/>
        <v/>
      </c>
      <c r="F179" s="470" t="str">
        <f t="shared" si="55"/>
        <v/>
      </c>
      <c r="G179" s="199" t="str">
        <f>IF(Paramétrage!JH528&lt;&gt;0,Paramétrage!JF528,"")</f>
        <v/>
      </c>
      <c r="H179" s="2" t="str">
        <f>IF(Paramétrage!JH528&lt;&gt;0,Paramétrage!JG528,"")</f>
        <v/>
      </c>
      <c r="I179" s="2" t="str">
        <f t="shared" si="56"/>
        <v/>
      </c>
      <c r="J179" s="2" t="str">
        <f>IF(Paramétrage!JH528&lt;&gt;0,Paramétrage!JH528,"")</f>
        <v/>
      </c>
      <c r="K179" s="2" t="str">
        <f>IF(Paramétrage!JI528&lt;&gt;0,Paramétrage!JI528,"")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IF(Paramétrage!JH528&lt;&gt;0,Paramétrage!JJ528,"")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CC"/>
  </sheetPr>
  <dimension ref="A1:T179"/>
  <sheetViews>
    <sheetView topLeftCell="A45" workbookViewId="0">
      <selection activeCell="G62" sqref="G62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72" customFormat="1" x14ac:dyDescent="0.35">
      <c r="A1" s="471" t="s">
        <v>1035</v>
      </c>
      <c r="G1" s="473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70" t="str">
        <f>IF(J3&lt;&gt;"",I3,"")</f>
        <v/>
      </c>
      <c r="B3" s="470" t="str">
        <f>IF(J3&lt;&gt;"",1,"")</f>
        <v/>
      </c>
      <c r="C3" s="470" t="str">
        <f>IF(J3&lt;&gt;"",L3,"")</f>
        <v/>
      </c>
      <c r="D3" s="470" t="str">
        <f>IF(J3&lt;&gt;"",L3,"")</f>
        <v/>
      </c>
      <c r="E3" s="470" t="str">
        <f>IF(J3&lt;&gt;"",M3,"")</f>
        <v/>
      </c>
      <c r="F3" s="470" t="str">
        <f>IF(J3&lt;&gt;"",N3,"")</f>
        <v/>
      </c>
      <c r="G3" s="199" t="str">
        <f>IF(Paramétrage!GV448&lt;&gt;0,Paramétrage!GT448,"")</f>
        <v/>
      </c>
      <c r="H3" s="2" t="str">
        <f>IF(Paramétrage!GV448&lt;&gt;0,Paramétrage!GU448,"")</f>
        <v/>
      </c>
      <c r="I3" s="2" t="str">
        <f>IF(J3&lt;&gt;"",DATEDIF($Q$2,G3,"d")*1440+H3*60,"")</f>
        <v/>
      </c>
      <c r="J3" s="2" t="str">
        <f>IF(Paramétrage!GV448&lt;&gt;0,Paramétrage!GV448,"")</f>
        <v/>
      </c>
      <c r="K3" s="2" t="str">
        <f>IF(Paramétrage!GW448&lt;&gt;0,Paramétrage!GW448,"")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IF(Paramétrage!GV448&lt;&gt;0,Paramétrage!GX448,"")</f>
        <v/>
      </c>
      <c r="P3" s="258">
        <f>IF(Paramétrage!G501&lt;&gt;0,I3,0)</f>
        <v>0</v>
      </c>
      <c r="Q3" s="2"/>
    </row>
    <row r="4" spans="1:17" x14ac:dyDescent="0.35">
      <c r="A4" s="470" t="str">
        <f t="shared" ref="A4:A29" si="0">IF(J4&lt;&gt;"",I4,"")</f>
        <v/>
      </c>
      <c r="B4" s="470" t="str">
        <f t="shared" ref="B4:B29" si="1">IF(J4&lt;&gt;"",1,"")</f>
        <v/>
      </c>
      <c r="C4" s="470" t="str">
        <f t="shared" ref="C4:C29" si="2">IF(J4&lt;&gt;"",L4,"")</f>
        <v/>
      </c>
      <c r="D4" s="470" t="str">
        <f t="shared" ref="D4:D29" si="3">IF(J4&lt;&gt;"",L4,"")</f>
        <v/>
      </c>
      <c r="E4" s="470" t="str">
        <f t="shared" ref="E4:E29" si="4">IF(J4&lt;&gt;"",M4,"")</f>
        <v/>
      </c>
      <c r="F4" s="470" t="str">
        <f t="shared" ref="F4:F29" si="5">IF(J4&lt;&gt;"",N4,"")</f>
        <v/>
      </c>
      <c r="G4" s="199" t="str">
        <f>IF(Paramétrage!GV449&lt;&gt;0,Paramétrage!GT449,"")</f>
        <v/>
      </c>
      <c r="H4" s="2" t="str">
        <f>IF(Paramétrage!GV449&lt;&gt;0,Paramétrage!GU449,"")</f>
        <v/>
      </c>
      <c r="I4" s="2" t="str">
        <f t="shared" ref="I4:I29" si="6">IF(J4&lt;&gt;"",DATEDIF($Q$2,G4,"d")*1440+H4*60,"")</f>
        <v/>
      </c>
      <c r="J4" s="2" t="str">
        <f>IF(Paramétrage!GV449&lt;&gt;0,Paramétrage!GV449,"")</f>
        <v/>
      </c>
      <c r="K4" s="2" t="str">
        <f>IF(Paramétrage!GW449&lt;&gt;0,Paramétrage!GW449,"")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IF(Paramétrage!GV449&lt;&gt;0,Paramétrage!GX449,"")</f>
        <v/>
      </c>
      <c r="P4" s="258">
        <f>IF(Paramétrage!G502&lt;&gt;0,I4,0)</f>
        <v>0</v>
      </c>
      <c r="Q4" s="2"/>
    </row>
    <row r="5" spans="1:17" x14ac:dyDescent="0.35">
      <c r="A5" s="470" t="str">
        <f t="shared" si="0"/>
        <v/>
      </c>
      <c r="B5" s="470" t="str">
        <f t="shared" si="1"/>
        <v/>
      </c>
      <c r="C5" s="470" t="str">
        <f t="shared" si="2"/>
        <v/>
      </c>
      <c r="D5" s="470" t="str">
        <f t="shared" si="3"/>
        <v/>
      </c>
      <c r="E5" s="470" t="str">
        <f t="shared" si="4"/>
        <v/>
      </c>
      <c r="F5" s="470" t="str">
        <f t="shared" si="5"/>
        <v/>
      </c>
      <c r="G5" s="199" t="str">
        <f>IF(Paramétrage!GV450&lt;&gt;0,Paramétrage!GT450,"")</f>
        <v/>
      </c>
      <c r="H5" s="2" t="str">
        <f>IF(Paramétrage!GV450&lt;&gt;0,Paramétrage!GU450,"")</f>
        <v/>
      </c>
      <c r="I5" s="2" t="str">
        <f t="shared" si="6"/>
        <v/>
      </c>
      <c r="J5" s="2" t="str">
        <f>IF(Paramétrage!GV450&lt;&gt;0,Paramétrage!GV450,"")</f>
        <v/>
      </c>
      <c r="K5" s="2" t="str">
        <f>IF(Paramétrage!GW450&lt;&gt;0,Paramétrage!GW450,"")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IF(Paramétrage!GV450&lt;&gt;0,Paramétrage!GX450,"")</f>
        <v/>
      </c>
      <c r="P5" s="258">
        <f>IF(Paramétrage!G503&lt;&gt;0,I5,0)</f>
        <v>0</v>
      </c>
      <c r="Q5" s="2"/>
    </row>
    <row r="6" spans="1:17" x14ac:dyDescent="0.35">
      <c r="A6" s="470" t="str">
        <f t="shared" si="0"/>
        <v/>
      </c>
      <c r="B6" s="470" t="str">
        <f t="shared" si="1"/>
        <v/>
      </c>
      <c r="C6" s="470" t="str">
        <f t="shared" si="2"/>
        <v/>
      </c>
      <c r="D6" s="470" t="str">
        <f t="shared" si="3"/>
        <v/>
      </c>
      <c r="E6" s="470" t="str">
        <f t="shared" si="4"/>
        <v/>
      </c>
      <c r="F6" s="470" t="str">
        <f t="shared" si="5"/>
        <v/>
      </c>
      <c r="G6" s="199" t="str">
        <f>IF(Paramétrage!GV451&lt;&gt;0,Paramétrage!GT451,"")</f>
        <v/>
      </c>
      <c r="H6" s="2" t="str">
        <f>IF(Paramétrage!GV451&lt;&gt;0,Paramétrage!GU451,"")</f>
        <v/>
      </c>
      <c r="I6" s="2" t="str">
        <f t="shared" si="6"/>
        <v/>
      </c>
      <c r="J6" s="2" t="str">
        <f>IF(Paramétrage!GV451&lt;&gt;0,Paramétrage!GV451,"")</f>
        <v/>
      </c>
      <c r="K6" s="2" t="str">
        <f>IF(Paramétrage!GW451&lt;&gt;0,Paramétrage!GW451,"")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IF(Paramétrage!GV451&lt;&gt;0,Paramétrage!GX451,"")</f>
        <v/>
      </c>
      <c r="P6" s="258">
        <f>IF(Paramétrage!G504&lt;&gt;0,I6,0)</f>
        <v>0</v>
      </c>
      <c r="Q6" s="2"/>
    </row>
    <row r="7" spans="1:17" x14ac:dyDescent="0.35">
      <c r="A7" s="470" t="str">
        <f t="shared" si="0"/>
        <v/>
      </c>
      <c r="B7" s="470" t="str">
        <f t="shared" si="1"/>
        <v/>
      </c>
      <c r="C7" s="470" t="str">
        <f t="shared" si="2"/>
        <v/>
      </c>
      <c r="D7" s="470" t="str">
        <f t="shared" si="3"/>
        <v/>
      </c>
      <c r="E7" s="470" t="str">
        <f t="shared" si="4"/>
        <v/>
      </c>
      <c r="F7" s="470" t="str">
        <f t="shared" si="5"/>
        <v/>
      </c>
      <c r="G7" s="199" t="str">
        <f>IF(Paramétrage!GV452&lt;&gt;0,Paramétrage!GT452,"")</f>
        <v/>
      </c>
      <c r="H7" s="2" t="str">
        <f>IF(Paramétrage!GV452&lt;&gt;0,Paramétrage!GU452,"")</f>
        <v/>
      </c>
      <c r="I7" s="2" t="str">
        <f t="shared" si="6"/>
        <v/>
      </c>
      <c r="J7" s="2" t="str">
        <f>IF(Paramétrage!GV452&lt;&gt;0,Paramétrage!GV452,"")</f>
        <v/>
      </c>
      <c r="K7" s="2" t="str">
        <f>IF(Paramétrage!GW452&lt;&gt;0,Paramétrage!GW452,"")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IF(Paramétrage!GV452&lt;&gt;0,Paramétrage!GX452,"")</f>
        <v/>
      </c>
      <c r="P7" s="258">
        <f>IF(Paramétrage!G505&lt;&gt;0,I7,0)</f>
        <v>0</v>
      </c>
      <c r="Q7" s="2"/>
    </row>
    <row r="8" spans="1:17" x14ac:dyDescent="0.35">
      <c r="A8" s="470" t="str">
        <f t="shared" si="0"/>
        <v/>
      </c>
      <c r="B8" s="470" t="str">
        <f t="shared" si="1"/>
        <v/>
      </c>
      <c r="C8" s="470" t="str">
        <f t="shared" si="2"/>
        <v/>
      </c>
      <c r="D8" s="470" t="str">
        <f t="shared" si="3"/>
        <v/>
      </c>
      <c r="E8" s="470" t="str">
        <f t="shared" si="4"/>
        <v/>
      </c>
      <c r="F8" s="470" t="str">
        <f t="shared" si="5"/>
        <v/>
      </c>
      <c r="G8" s="199" t="str">
        <f>IF(Paramétrage!GV453&lt;&gt;0,Paramétrage!GT453,"")</f>
        <v/>
      </c>
      <c r="H8" s="2" t="str">
        <f>IF(Paramétrage!GV453&lt;&gt;0,Paramétrage!GU453,"")</f>
        <v/>
      </c>
      <c r="I8" s="2" t="str">
        <f t="shared" si="6"/>
        <v/>
      </c>
      <c r="J8" s="2" t="str">
        <f>IF(Paramétrage!GV453&lt;&gt;0,Paramétrage!GV453,"")</f>
        <v/>
      </c>
      <c r="K8" s="2" t="str">
        <f>IF(Paramétrage!GW453&lt;&gt;0,Paramétrage!GW453,"")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IF(Paramétrage!GV453&lt;&gt;0,Paramétrage!GX453,"")</f>
        <v/>
      </c>
      <c r="P8" s="258">
        <f>IF(Paramétrage!G506&lt;&gt;0,I8,0)</f>
        <v>0</v>
      </c>
      <c r="Q8" s="2"/>
    </row>
    <row r="9" spans="1:17" x14ac:dyDescent="0.35">
      <c r="A9" s="470" t="str">
        <f t="shared" si="0"/>
        <v/>
      </c>
      <c r="B9" s="470" t="str">
        <f t="shared" si="1"/>
        <v/>
      </c>
      <c r="C9" s="470" t="str">
        <f t="shared" si="2"/>
        <v/>
      </c>
      <c r="D9" s="470" t="str">
        <f t="shared" si="3"/>
        <v/>
      </c>
      <c r="E9" s="470" t="str">
        <f t="shared" si="4"/>
        <v/>
      </c>
      <c r="F9" s="470" t="str">
        <f t="shared" si="5"/>
        <v/>
      </c>
      <c r="G9" s="199" t="str">
        <f>IF(Paramétrage!GV454&lt;&gt;0,Paramétrage!GT454,"")</f>
        <v/>
      </c>
      <c r="H9" s="2" t="str">
        <f>IF(Paramétrage!GV454&lt;&gt;0,Paramétrage!GU454,"")</f>
        <v/>
      </c>
      <c r="I9" s="2" t="str">
        <f t="shared" si="6"/>
        <v/>
      </c>
      <c r="J9" s="2" t="str">
        <f>IF(Paramétrage!GV454&lt;&gt;0,Paramétrage!GV454,"")</f>
        <v/>
      </c>
      <c r="K9" s="2" t="str">
        <f>IF(Paramétrage!GW454&lt;&gt;0,Paramétrage!GW454,"")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IF(Paramétrage!GV454&lt;&gt;0,Paramétrage!GX454,"")</f>
        <v/>
      </c>
      <c r="P9" s="258">
        <f>IF(Paramétrage!G507&lt;&gt;0,I9,0)</f>
        <v>0</v>
      </c>
      <c r="Q9" s="2"/>
    </row>
    <row r="10" spans="1:17" x14ac:dyDescent="0.35">
      <c r="A10" s="470" t="str">
        <f t="shared" si="0"/>
        <v/>
      </c>
      <c r="B10" s="470" t="str">
        <f t="shared" si="1"/>
        <v/>
      </c>
      <c r="C10" s="470" t="str">
        <f t="shared" si="2"/>
        <v/>
      </c>
      <c r="D10" s="470" t="str">
        <f t="shared" si="3"/>
        <v/>
      </c>
      <c r="E10" s="470" t="str">
        <f t="shared" si="4"/>
        <v/>
      </c>
      <c r="F10" s="470" t="str">
        <f t="shared" si="5"/>
        <v/>
      </c>
      <c r="G10" s="199" t="str">
        <f>IF(Paramétrage!GV455&lt;&gt;0,Paramétrage!GT455,"")</f>
        <v/>
      </c>
      <c r="H10" s="2" t="str">
        <f>IF(Paramétrage!GV455&lt;&gt;0,Paramétrage!GU455,"")</f>
        <v/>
      </c>
      <c r="I10" s="2" t="str">
        <f t="shared" si="6"/>
        <v/>
      </c>
      <c r="J10" s="2" t="str">
        <f>IF(Paramétrage!GV455&lt;&gt;0,Paramétrage!GV455,"")</f>
        <v/>
      </c>
      <c r="K10" s="2" t="str">
        <f>IF(Paramétrage!GW455&lt;&gt;0,Paramétrage!GW455,"")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IF(Paramétrage!GV455&lt;&gt;0,Paramétrage!GX455,"")</f>
        <v/>
      </c>
      <c r="P10" s="258">
        <f>IF(Paramétrage!G508&lt;&gt;0,I10,0)</f>
        <v>0</v>
      </c>
      <c r="Q10" s="2"/>
    </row>
    <row r="11" spans="1:17" x14ac:dyDescent="0.35">
      <c r="A11" s="470" t="str">
        <f t="shared" si="0"/>
        <v/>
      </c>
      <c r="B11" s="470" t="str">
        <f t="shared" si="1"/>
        <v/>
      </c>
      <c r="C11" s="470" t="str">
        <f t="shared" si="2"/>
        <v/>
      </c>
      <c r="D11" s="470" t="str">
        <f t="shared" si="3"/>
        <v/>
      </c>
      <c r="E11" s="470" t="str">
        <f t="shared" si="4"/>
        <v/>
      </c>
      <c r="F11" s="470" t="str">
        <f t="shared" si="5"/>
        <v/>
      </c>
      <c r="G11" s="199" t="str">
        <f>IF(Paramétrage!GV456&lt;&gt;0,Paramétrage!GT456,"")</f>
        <v/>
      </c>
      <c r="H11" s="2" t="str">
        <f>IF(Paramétrage!GV456&lt;&gt;0,Paramétrage!GU456,"")</f>
        <v/>
      </c>
      <c r="I11" s="2" t="str">
        <f t="shared" si="6"/>
        <v/>
      </c>
      <c r="J11" s="2" t="str">
        <f>IF(Paramétrage!GV456&lt;&gt;0,Paramétrage!GV456,"")</f>
        <v/>
      </c>
      <c r="K11" s="2" t="str">
        <f>IF(Paramétrage!GW456&lt;&gt;0,Paramétrage!GW456,"")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IF(Paramétrage!GV456&lt;&gt;0,Paramétrage!GX456,"")</f>
        <v/>
      </c>
      <c r="P11" s="258">
        <f>IF(Paramétrage!G509&lt;&gt;0,I11,0)</f>
        <v>0</v>
      </c>
      <c r="Q11" s="2"/>
    </row>
    <row r="12" spans="1:17" x14ac:dyDescent="0.35">
      <c r="A12" s="470" t="str">
        <f t="shared" si="0"/>
        <v/>
      </c>
      <c r="B12" s="470" t="str">
        <f t="shared" si="1"/>
        <v/>
      </c>
      <c r="C12" s="470" t="str">
        <f t="shared" si="2"/>
        <v/>
      </c>
      <c r="D12" s="470" t="str">
        <f t="shared" si="3"/>
        <v/>
      </c>
      <c r="E12" s="470" t="str">
        <f t="shared" si="4"/>
        <v/>
      </c>
      <c r="F12" s="470" t="str">
        <f t="shared" si="5"/>
        <v/>
      </c>
      <c r="G12" s="199" t="str">
        <f>IF(Paramétrage!GV457&lt;&gt;0,Paramétrage!GT457,"")</f>
        <v/>
      </c>
      <c r="H12" s="2" t="str">
        <f>IF(Paramétrage!GV457&lt;&gt;0,Paramétrage!GU457,"")</f>
        <v/>
      </c>
      <c r="I12" s="2" t="str">
        <f t="shared" si="6"/>
        <v/>
      </c>
      <c r="J12" s="2" t="str">
        <f>IF(Paramétrage!GV457&lt;&gt;0,Paramétrage!GV457,"")</f>
        <v/>
      </c>
      <c r="K12" s="2" t="str">
        <f>IF(Paramétrage!GW457&lt;&gt;0,Paramétrage!GW457,"")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IF(Paramétrage!GV457&lt;&gt;0,Paramétrage!GX457,"")</f>
        <v/>
      </c>
      <c r="P12" s="258">
        <f>IF(Paramétrage!G510&lt;&gt;0,I12,0)</f>
        <v>0</v>
      </c>
      <c r="Q12" s="2"/>
    </row>
    <row r="13" spans="1:17" x14ac:dyDescent="0.35">
      <c r="A13" s="470" t="str">
        <f t="shared" si="0"/>
        <v/>
      </c>
      <c r="B13" s="470" t="str">
        <f t="shared" si="1"/>
        <v/>
      </c>
      <c r="C13" s="470" t="str">
        <f t="shared" si="2"/>
        <v/>
      </c>
      <c r="D13" s="470" t="str">
        <f t="shared" si="3"/>
        <v/>
      </c>
      <c r="E13" s="470" t="str">
        <f t="shared" si="4"/>
        <v/>
      </c>
      <c r="F13" s="470" t="str">
        <f t="shared" si="5"/>
        <v/>
      </c>
      <c r="G13" s="199" t="str">
        <f>IF(Paramétrage!GV458&lt;&gt;0,Paramétrage!GT458,"")</f>
        <v/>
      </c>
      <c r="H13" s="2" t="str">
        <f>IF(Paramétrage!GV458&lt;&gt;0,Paramétrage!GU458,"")</f>
        <v/>
      </c>
      <c r="I13" s="2" t="str">
        <f t="shared" si="6"/>
        <v/>
      </c>
      <c r="J13" s="2" t="str">
        <f>IF(Paramétrage!GV458&lt;&gt;0,Paramétrage!GV458,"")</f>
        <v/>
      </c>
      <c r="K13" s="2" t="str">
        <f>IF(Paramétrage!GW458&lt;&gt;0,Paramétrage!GW458,"")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IF(Paramétrage!GV458&lt;&gt;0,Paramétrage!GX458,"")</f>
        <v/>
      </c>
      <c r="P13" s="258">
        <f>IF(Paramétrage!G511&lt;&gt;0,I13,0)</f>
        <v>0</v>
      </c>
      <c r="Q13" s="2"/>
    </row>
    <row r="14" spans="1:17" x14ac:dyDescent="0.35">
      <c r="A14" s="470" t="str">
        <f t="shared" si="0"/>
        <v/>
      </c>
      <c r="B14" s="470" t="str">
        <f t="shared" si="1"/>
        <v/>
      </c>
      <c r="C14" s="470" t="str">
        <f t="shared" si="2"/>
        <v/>
      </c>
      <c r="D14" s="470" t="str">
        <f t="shared" si="3"/>
        <v/>
      </c>
      <c r="E14" s="470" t="str">
        <f t="shared" si="4"/>
        <v/>
      </c>
      <c r="F14" s="470" t="str">
        <f t="shared" si="5"/>
        <v/>
      </c>
      <c r="G14" s="199" t="str">
        <f>IF(Paramétrage!GV459&lt;&gt;0,Paramétrage!GT459,"")</f>
        <v/>
      </c>
      <c r="H14" s="2" t="str">
        <f>IF(Paramétrage!GV459&lt;&gt;0,Paramétrage!GU459,"")</f>
        <v/>
      </c>
      <c r="I14" s="2" t="str">
        <f t="shared" si="6"/>
        <v/>
      </c>
      <c r="J14" s="2" t="str">
        <f>IF(Paramétrage!GV459&lt;&gt;0,Paramétrage!GV459,"")</f>
        <v/>
      </c>
      <c r="K14" s="2" t="str">
        <f>IF(Paramétrage!GW459&lt;&gt;0,Paramétrage!GW459,"")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IF(Paramétrage!GV459&lt;&gt;0,Paramétrage!GX459,"")</f>
        <v/>
      </c>
      <c r="P14" s="258">
        <f>IF(Paramétrage!G512&lt;&gt;0,I14,0)</f>
        <v>0</v>
      </c>
      <c r="Q14" s="2"/>
    </row>
    <row r="15" spans="1:17" x14ac:dyDescent="0.35">
      <c r="A15" s="470" t="str">
        <f t="shared" si="0"/>
        <v/>
      </c>
      <c r="B15" s="470" t="str">
        <f t="shared" si="1"/>
        <v/>
      </c>
      <c r="C15" s="470" t="str">
        <f t="shared" si="2"/>
        <v/>
      </c>
      <c r="D15" s="470" t="str">
        <f t="shared" si="3"/>
        <v/>
      </c>
      <c r="E15" s="470" t="str">
        <f t="shared" si="4"/>
        <v/>
      </c>
      <c r="F15" s="470" t="str">
        <f t="shared" si="5"/>
        <v/>
      </c>
      <c r="G15" s="199" t="str">
        <f>IF(Paramétrage!GV460&lt;&gt;0,Paramétrage!GT460,"")</f>
        <v/>
      </c>
      <c r="H15" s="2" t="str">
        <f>IF(Paramétrage!GV460&lt;&gt;0,Paramétrage!GU460,"")</f>
        <v/>
      </c>
      <c r="I15" s="2" t="str">
        <f t="shared" si="6"/>
        <v/>
      </c>
      <c r="J15" s="2" t="str">
        <f>IF(Paramétrage!GV460&lt;&gt;0,Paramétrage!GV460,"")</f>
        <v/>
      </c>
      <c r="K15" s="2" t="str">
        <f>IF(Paramétrage!GW460&lt;&gt;0,Paramétrage!GW460,"")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IF(Paramétrage!GV460&lt;&gt;0,Paramétrage!GX460,"")</f>
        <v/>
      </c>
      <c r="P15" s="258">
        <f>IF(Paramétrage!G513&lt;&gt;0,I15,0)</f>
        <v>0</v>
      </c>
      <c r="Q15" s="2"/>
    </row>
    <row r="16" spans="1:17" x14ac:dyDescent="0.35">
      <c r="A16" s="470" t="str">
        <f t="shared" si="0"/>
        <v/>
      </c>
      <c r="B16" s="470" t="str">
        <f t="shared" si="1"/>
        <v/>
      </c>
      <c r="C16" s="470" t="str">
        <f t="shared" si="2"/>
        <v/>
      </c>
      <c r="D16" s="470" t="str">
        <f t="shared" si="3"/>
        <v/>
      </c>
      <c r="E16" s="470" t="str">
        <f t="shared" si="4"/>
        <v/>
      </c>
      <c r="F16" s="470" t="str">
        <f t="shared" si="5"/>
        <v/>
      </c>
      <c r="G16" s="199" t="str">
        <f>IF(Paramétrage!GV461&lt;&gt;0,Paramétrage!GT461,"")</f>
        <v/>
      </c>
      <c r="H16" s="2" t="str">
        <f>IF(Paramétrage!GV461&lt;&gt;0,Paramétrage!GU461,"")</f>
        <v/>
      </c>
      <c r="I16" s="2" t="str">
        <f t="shared" si="6"/>
        <v/>
      </c>
      <c r="J16" s="2" t="str">
        <f>IF(Paramétrage!GV461&lt;&gt;0,Paramétrage!GV461,"")</f>
        <v/>
      </c>
      <c r="K16" s="2" t="str">
        <f>IF(Paramétrage!GW461&lt;&gt;0,Paramétrage!GW461,"")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IF(Paramétrage!GV461&lt;&gt;0,Paramétrage!GX461,"")</f>
        <v/>
      </c>
      <c r="P16" s="258">
        <f>IF(Paramétrage!G514&lt;&gt;0,I16,0)</f>
        <v>0</v>
      </c>
      <c r="Q16" s="2"/>
    </row>
    <row r="17" spans="1:17" x14ac:dyDescent="0.35">
      <c r="A17" s="470" t="str">
        <f t="shared" si="0"/>
        <v/>
      </c>
      <c r="B17" s="470" t="str">
        <f t="shared" si="1"/>
        <v/>
      </c>
      <c r="C17" s="470" t="str">
        <f t="shared" si="2"/>
        <v/>
      </c>
      <c r="D17" s="470" t="str">
        <f t="shared" si="3"/>
        <v/>
      </c>
      <c r="E17" s="470" t="str">
        <f t="shared" si="4"/>
        <v/>
      </c>
      <c r="F17" s="470" t="str">
        <f t="shared" si="5"/>
        <v/>
      </c>
      <c r="G17" s="199" t="str">
        <f>IF(Paramétrage!GV462&lt;&gt;0,Paramétrage!GT462,"")</f>
        <v/>
      </c>
      <c r="H17" s="2" t="str">
        <f>IF(Paramétrage!GV462&lt;&gt;0,Paramétrage!GU462,"")</f>
        <v/>
      </c>
      <c r="I17" s="2" t="str">
        <f t="shared" si="6"/>
        <v/>
      </c>
      <c r="J17" s="2" t="str">
        <f>IF(Paramétrage!GV462&lt;&gt;0,Paramétrage!GV462,"")</f>
        <v/>
      </c>
      <c r="K17" s="2" t="str">
        <f>IF(Paramétrage!GW462&lt;&gt;0,Paramétrage!GW462,"")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IF(Paramétrage!GV462&lt;&gt;0,Paramétrage!GX462,"")</f>
        <v/>
      </c>
      <c r="P17" s="258">
        <f>IF(Paramétrage!G515&lt;&gt;0,I17,0)</f>
        <v>0</v>
      </c>
      <c r="Q17" s="2"/>
    </row>
    <row r="18" spans="1:17" x14ac:dyDescent="0.35">
      <c r="A18" s="470" t="str">
        <f t="shared" si="0"/>
        <v/>
      </c>
      <c r="B18" s="470" t="str">
        <f t="shared" si="1"/>
        <v/>
      </c>
      <c r="C18" s="470" t="str">
        <f t="shared" si="2"/>
        <v/>
      </c>
      <c r="D18" s="470" t="str">
        <f t="shared" si="3"/>
        <v/>
      </c>
      <c r="E18" s="470" t="str">
        <f t="shared" si="4"/>
        <v/>
      </c>
      <c r="F18" s="470" t="str">
        <f t="shared" si="5"/>
        <v/>
      </c>
      <c r="G18" s="199" t="str">
        <f>IF(Paramétrage!GV463&lt;&gt;0,Paramétrage!GT463,"")</f>
        <v/>
      </c>
      <c r="H18" s="2" t="str">
        <f>IF(Paramétrage!GV463&lt;&gt;0,Paramétrage!GU463,"")</f>
        <v/>
      </c>
      <c r="I18" s="2" t="str">
        <f t="shared" si="6"/>
        <v/>
      </c>
      <c r="J18" s="2" t="str">
        <f>IF(Paramétrage!GV463&lt;&gt;0,Paramétrage!GV463,"")</f>
        <v/>
      </c>
      <c r="K18" s="2" t="str">
        <f>IF(Paramétrage!GW463&lt;&gt;0,Paramétrage!GW463,"")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IF(Paramétrage!GV463&lt;&gt;0,Paramétrage!GX463,"")</f>
        <v/>
      </c>
      <c r="P18" s="258">
        <f>IF(Paramétrage!G516&lt;&gt;0,I18,0)</f>
        <v>0</v>
      </c>
      <c r="Q18" s="2"/>
    </row>
    <row r="19" spans="1:17" x14ac:dyDescent="0.35">
      <c r="A19" s="470" t="str">
        <f t="shared" si="0"/>
        <v/>
      </c>
      <c r="B19" s="470" t="str">
        <f t="shared" si="1"/>
        <v/>
      </c>
      <c r="C19" s="470" t="str">
        <f t="shared" si="2"/>
        <v/>
      </c>
      <c r="D19" s="470" t="str">
        <f t="shared" si="3"/>
        <v/>
      </c>
      <c r="E19" s="470" t="str">
        <f t="shared" si="4"/>
        <v/>
      </c>
      <c r="F19" s="470" t="str">
        <f t="shared" si="5"/>
        <v/>
      </c>
      <c r="G19" s="199" t="str">
        <f>IF(Paramétrage!GV464&lt;&gt;0,Paramétrage!GT464,"")</f>
        <v/>
      </c>
      <c r="H19" s="2" t="str">
        <f>IF(Paramétrage!GV464&lt;&gt;0,Paramétrage!GU464,"")</f>
        <v/>
      </c>
      <c r="I19" s="2" t="str">
        <f t="shared" si="6"/>
        <v/>
      </c>
      <c r="J19" s="2" t="str">
        <f>IF(Paramétrage!GV464&lt;&gt;0,Paramétrage!GV464,"")</f>
        <v/>
      </c>
      <c r="K19" s="2" t="str">
        <f>IF(Paramétrage!GW464&lt;&gt;0,Paramétrage!GW464,"")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IF(Paramétrage!GV464&lt;&gt;0,Paramétrage!GX464,"")</f>
        <v/>
      </c>
      <c r="P19" s="258">
        <f>IF(Paramétrage!G517&lt;&gt;0,I19,0)</f>
        <v>0</v>
      </c>
      <c r="Q19" s="2"/>
    </row>
    <row r="20" spans="1:17" x14ac:dyDescent="0.35">
      <c r="A20" s="470" t="str">
        <f t="shared" si="0"/>
        <v/>
      </c>
      <c r="B20" s="470" t="str">
        <f t="shared" si="1"/>
        <v/>
      </c>
      <c r="C20" s="470" t="str">
        <f t="shared" si="2"/>
        <v/>
      </c>
      <c r="D20" s="470" t="str">
        <f t="shared" si="3"/>
        <v/>
      </c>
      <c r="E20" s="470" t="str">
        <f t="shared" si="4"/>
        <v/>
      </c>
      <c r="F20" s="470" t="str">
        <f t="shared" si="5"/>
        <v/>
      </c>
      <c r="G20" s="199" t="str">
        <f>IF(Paramétrage!GV465&lt;&gt;0,Paramétrage!GT465,"")</f>
        <v/>
      </c>
      <c r="H20" s="2" t="str">
        <f>IF(Paramétrage!GV465&lt;&gt;0,Paramétrage!GU465,"")</f>
        <v/>
      </c>
      <c r="I20" s="2" t="str">
        <f t="shared" si="6"/>
        <v/>
      </c>
      <c r="J20" s="2" t="str">
        <f>IF(Paramétrage!GV465&lt;&gt;0,Paramétrage!GV465,"")</f>
        <v/>
      </c>
      <c r="K20" s="2" t="str">
        <f>IF(Paramétrage!GW465&lt;&gt;0,Paramétrage!GW465,"")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IF(Paramétrage!GV465&lt;&gt;0,Paramétrage!GX465,"")</f>
        <v/>
      </c>
      <c r="P20" s="258">
        <f>IF(Paramétrage!G518&lt;&gt;0,I20,0)</f>
        <v>0</v>
      </c>
      <c r="Q20" s="2"/>
    </row>
    <row r="21" spans="1:17" x14ac:dyDescent="0.35">
      <c r="A21" s="470" t="str">
        <f t="shared" si="0"/>
        <v/>
      </c>
      <c r="B21" s="470" t="str">
        <f t="shared" si="1"/>
        <v/>
      </c>
      <c r="C21" s="470" t="str">
        <f t="shared" si="2"/>
        <v/>
      </c>
      <c r="D21" s="470" t="str">
        <f t="shared" si="3"/>
        <v/>
      </c>
      <c r="E21" s="470" t="str">
        <f t="shared" si="4"/>
        <v/>
      </c>
      <c r="F21" s="470" t="str">
        <f t="shared" si="5"/>
        <v/>
      </c>
      <c r="G21" s="199" t="str">
        <f>IF(Paramétrage!GV466&lt;&gt;0,Paramétrage!GT466,"")</f>
        <v/>
      </c>
      <c r="H21" s="2" t="str">
        <f>IF(Paramétrage!GV466&lt;&gt;0,Paramétrage!GU466,"")</f>
        <v/>
      </c>
      <c r="I21" s="2" t="str">
        <f t="shared" si="6"/>
        <v/>
      </c>
      <c r="J21" s="2" t="str">
        <f>IF(Paramétrage!GV466&lt;&gt;0,Paramétrage!GV466,"")</f>
        <v/>
      </c>
      <c r="K21" s="2" t="str">
        <f>IF(Paramétrage!GW466&lt;&gt;0,Paramétrage!GW466,"")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IF(Paramétrage!GV466&lt;&gt;0,Paramétrage!GX466,"")</f>
        <v/>
      </c>
      <c r="P21" s="258">
        <f>IF(Paramétrage!G519&lt;&gt;0,I21,0)</f>
        <v>0</v>
      </c>
      <c r="Q21" s="2"/>
    </row>
    <row r="22" spans="1:17" x14ac:dyDescent="0.35">
      <c r="A22" s="470" t="str">
        <f t="shared" si="0"/>
        <v/>
      </c>
      <c r="B22" s="470" t="str">
        <f t="shared" si="1"/>
        <v/>
      </c>
      <c r="C22" s="470" t="str">
        <f t="shared" si="2"/>
        <v/>
      </c>
      <c r="D22" s="470" t="str">
        <f t="shared" si="3"/>
        <v/>
      </c>
      <c r="E22" s="470" t="str">
        <f t="shared" si="4"/>
        <v/>
      </c>
      <c r="F22" s="470" t="str">
        <f t="shared" si="5"/>
        <v/>
      </c>
      <c r="G22" s="199" t="str">
        <f>IF(Paramétrage!GV467&lt;&gt;0,Paramétrage!GT467,"")</f>
        <v/>
      </c>
      <c r="H22" s="2" t="str">
        <f>IF(Paramétrage!GV467&lt;&gt;0,Paramétrage!GU467,"")</f>
        <v/>
      </c>
      <c r="I22" s="2" t="str">
        <f t="shared" si="6"/>
        <v/>
      </c>
      <c r="J22" s="2" t="str">
        <f>IF(Paramétrage!GV467&lt;&gt;0,Paramétrage!GV467,"")</f>
        <v/>
      </c>
      <c r="K22" s="2" t="str">
        <f>IF(Paramétrage!GW467&lt;&gt;0,Paramétrage!GW467,"")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IF(Paramétrage!GV467&lt;&gt;0,Paramétrage!GX467,"")</f>
        <v/>
      </c>
      <c r="P22" s="258">
        <f>IF(Paramétrage!G520&lt;&gt;0,I22,0)</f>
        <v>0</v>
      </c>
      <c r="Q22" s="2"/>
    </row>
    <row r="23" spans="1:17" x14ac:dyDescent="0.35">
      <c r="A23" s="470" t="str">
        <f t="shared" si="0"/>
        <v/>
      </c>
      <c r="B23" s="470" t="str">
        <f t="shared" si="1"/>
        <v/>
      </c>
      <c r="C23" s="470" t="str">
        <f t="shared" si="2"/>
        <v/>
      </c>
      <c r="D23" s="470" t="str">
        <f t="shared" si="3"/>
        <v/>
      </c>
      <c r="E23" s="470" t="str">
        <f t="shared" si="4"/>
        <v/>
      </c>
      <c r="F23" s="470" t="str">
        <f t="shared" si="5"/>
        <v/>
      </c>
      <c r="G23" s="199" t="str">
        <f>IF(Paramétrage!GV468&lt;&gt;0,Paramétrage!GT468,"")</f>
        <v/>
      </c>
      <c r="H23" s="2" t="str">
        <f>IF(Paramétrage!GV468&lt;&gt;0,Paramétrage!GU468,"")</f>
        <v/>
      </c>
      <c r="I23" s="2" t="str">
        <f t="shared" si="6"/>
        <v/>
      </c>
      <c r="J23" s="2" t="str">
        <f>IF(Paramétrage!GV468&lt;&gt;0,Paramétrage!GV468,"")</f>
        <v/>
      </c>
      <c r="K23" s="2" t="str">
        <f>IF(Paramétrage!GW468&lt;&gt;0,Paramétrage!GW468,"")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IF(Paramétrage!GV468&lt;&gt;0,Paramétrage!GX468,"")</f>
        <v/>
      </c>
      <c r="P23" s="258">
        <f>IF(Paramétrage!G521&lt;&gt;0,I23,0)</f>
        <v>0</v>
      </c>
      <c r="Q23" s="2"/>
    </row>
    <row r="24" spans="1:17" x14ac:dyDescent="0.35">
      <c r="A24" s="470" t="str">
        <f t="shared" si="0"/>
        <v/>
      </c>
      <c r="B24" s="470" t="str">
        <f t="shared" si="1"/>
        <v/>
      </c>
      <c r="C24" s="470" t="str">
        <f t="shared" si="2"/>
        <v/>
      </c>
      <c r="D24" s="470" t="str">
        <f t="shared" si="3"/>
        <v/>
      </c>
      <c r="E24" s="470" t="str">
        <f t="shared" si="4"/>
        <v/>
      </c>
      <c r="F24" s="470" t="str">
        <f t="shared" si="5"/>
        <v/>
      </c>
      <c r="G24" s="199" t="str">
        <f>IF(Paramétrage!GV469&lt;&gt;0,Paramétrage!GT469,"")</f>
        <v/>
      </c>
      <c r="H24" s="2" t="str">
        <f>IF(Paramétrage!GV469&lt;&gt;0,Paramétrage!GU469,"")</f>
        <v/>
      </c>
      <c r="I24" s="2" t="str">
        <f t="shared" si="6"/>
        <v/>
      </c>
      <c r="J24" s="2" t="str">
        <f>IF(Paramétrage!GV469&lt;&gt;0,Paramétrage!GV469,"")</f>
        <v/>
      </c>
      <c r="K24" s="2" t="str">
        <f>IF(Paramétrage!GW469&lt;&gt;0,Paramétrage!GW469,"")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IF(Paramétrage!GV469&lt;&gt;0,Paramétrage!GX469,"")</f>
        <v/>
      </c>
      <c r="P24" s="258">
        <f>IF(Paramétrage!G522&lt;&gt;0,I24,0)</f>
        <v>0</v>
      </c>
      <c r="Q24" s="2"/>
    </row>
    <row r="25" spans="1:17" x14ac:dyDescent="0.35">
      <c r="A25" s="470" t="str">
        <f t="shared" si="0"/>
        <v/>
      </c>
      <c r="B25" s="470" t="str">
        <f t="shared" si="1"/>
        <v/>
      </c>
      <c r="C25" s="470" t="str">
        <f t="shared" si="2"/>
        <v/>
      </c>
      <c r="D25" s="470" t="str">
        <f t="shared" si="3"/>
        <v/>
      </c>
      <c r="E25" s="470" t="str">
        <f t="shared" si="4"/>
        <v/>
      </c>
      <c r="F25" s="470" t="str">
        <f t="shared" si="5"/>
        <v/>
      </c>
      <c r="G25" s="199" t="str">
        <f>IF(Paramétrage!GV470&lt;&gt;0,Paramétrage!GT470,"")</f>
        <v/>
      </c>
      <c r="H25" s="2" t="str">
        <f>IF(Paramétrage!GV470&lt;&gt;0,Paramétrage!GU470,"")</f>
        <v/>
      </c>
      <c r="I25" s="2" t="str">
        <f t="shared" si="6"/>
        <v/>
      </c>
      <c r="J25" s="2" t="str">
        <f>IF(Paramétrage!GV470&lt;&gt;0,Paramétrage!GV470,"")</f>
        <v/>
      </c>
      <c r="K25" s="2" t="str">
        <f>IF(Paramétrage!GW470&lt;&gt;0,Paramétrage!GW470,"")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IF(Paramétrage!GV470&lt;&gt;0,Paramétrage!GX470,"")</f>
        <v/>
      </c>
      <c r="P25" s="258">
        <f>IF(Paramétrage!G523&lt;&gt;0,I25,0)</f>
        <v>0</v>
      </c>
      <c r="Q25" s="2"/>
    </row>
    <row r="26" spans="1:17" x14ac:dyDescent="0.35">
      <c r="A26" s="470" t="str">
        <f t="shared" si="0"/>
        <v/>
      </c>
      <c r="B26" s="470" t="str">
        <f t="shared" si="1"/>
        <v/>
      </c>
      <c r="C26" s="470" t="str">
        <f t="shared" si="2"/>
        <v/>
      </c>
      <c r="D26" s="470" t="str">
        <f t="shared" si="3"/>
        <v/>
      </c>
      <c r="E26" s="470" t="str">
        <f t="shared" si="4"/>
        <v/>
      </c>
      <c r="F26" s="470" t="str">
        <f t="shared" si="5"/>
        <v/>
      </c>
      <c r="G26" s="199" t="str">
        <f>IF(Paramétrage!GV471&lt;&gt;0,Paramétrage!GT471,"")</f>
        <v/>
      </c>
      <c r="H26" s="2" t="str">
        <f>IF(Paramétrage!GV471&lt;&gt;0,Paramétrage!GU471,"")</f>
        <v/>
      </c>
      <c r="I26" s="2" t="str">
        <f t="shared" si="6"/>
        <v/>
      </c>
      <c r="J26" s="2" t="str">
        <f>IF(Paramétrage!GV471&lt;&gt;0,Paramétrage!GV471,"")</f>
        <v/>
      </c>
      <c r="K26" s="2" t="str">
        <f>IF(Paramétrage!GW471&lt;&gt;0,Paramétrage!GW471,"")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IF(Paramétrage!GV471&lt;&gt;0,Paramétrage!GX471,"")</f>
        <v/>
      </c>
      <c r="P26" s="258">
        <f>IF(Paramétrage!G524&lt;&gt;0,I26,0)</f>
        <v>0</v>
      </c>
      <c r="Q26" s="2"/>
    </row>
    <row r="27" spans="1:17" x14ac:dyDescent="0.35">
      <c r="A27" s="470" t="str">
        <f t="shared" si="0"/>
        <v/>
      </c>
      <c r="B27" s="470" t="str">
        <f t="shared" si="1"/>
        <v/>
      </c>
      <c r="C27" s="470" t="str">
        <f t="shared" si="2"/>
        <v/>
      </c>
      <c r="D27" s="470" t="str">
        <f t="shared" si="3"/>
        <v/>
      </c>
      <c r="E27" s="470" t="str">
        <f t="shared" si="4"/>
        <v/>
      </c>
      <c r="F27" s="470" t="str">
        <f t="shared" si="5"/>
        <v/>
      </c>
      <c r="G27" s="199" t="str">
        <f>IF(Paramétrage!GV472&lt;&gt;0,Paramétrage!GT472,"")</f>
        <v/>
      </c>
      <c r="H27" s="2" t="str">
        <f>IF(Paramétrage!GV472&lt;&gt;0,Paramétrage!GU472,"")</f>
        <v/>
      </c>
      <c r="I27" s="2" t="str">
        <f t="shared" si="6"/>
        <v/>
      </c>
      <c r="J27" s="2" t="str">
        <f>IF(Paramétrage!GV472&lt;&gt;0,Paramétrage!GV472,"")</f>
        <v/>
      </c>
      <c r="K27" s="2" t="str">
        <f>IF(Paramétrage!GW472&lt;&gt;0,Paramétrage!GW472,"")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IF(Paramétrage!GV472&lt;&gt;0,Paramétrage!GX472,"")</f>
        <v/>
      </c>
      <c r="P27" s="258">
        <f>IF(Paramétrage!G525&lt;&gt;0,I27,0)</f>
        <v>0</v>
      </c>
      <c r="Q27" s="2"/>
    </row>
    <row r="28" spans="1:17" x14ac:dyDescent="0.35">
      <c r="A28" s="470" t="str">
        <f t="shared" si="0"/>
        <v/>
      </c>
      <c r="B28" s="470" t="str">
        <f t="shared" si="1"/>
        <v/>
      </c>
      <c r="C28" s="470" t="str">
        <f t="shared" si="2"/>
        <v/>
      </c>
      <c r="D28" s="470" t="str">
        <f t="shared" si="3"/>
        <v/>
      </c>
      <c r="E28" s="470" t="str">
        <f t="shared" si="4"/>
        <v/>
      </c>
      <c r="F28" s="470" t="str">
        <f t="shared" si="5"/>
        <v/>
      </c>
      <c r="G28" s="199" t="str">
        <f>IF(Paramétrage!GV473&lt;&gt;0,Paramétrage!GT473,"")</f>
        <v/>
      </c>
      <c r="H28" s="2" t="str">
        <f>IF(Paramétrage!GV473&lt;&gt;0,Paramétrage!GU473,"")</f>
        <v/>
      </c>
      <c r="I28" s="2" t="str">
        <f t="shared" si="6"/>
        <v/>
      </c>
      <c r="J28" s="2" t="str">
        <f>IF(Paramétrage!GV473&lt;&gt;0,Paramétrage!GV473,"")</f>
        <v/>
      </c>
      <c r="K28" s="2" t="str">
        <f>IF(Paramétrage!GW473&lt;&gt;0,Paramétrage!GW473,"")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IF(Paramétrage!GV473&lt;&gt;0,Paramétrage!GX473,"")</f>
        <v/>
      </c>
      <c r="P28" s="258">
        <f>IF(Paramétrage!G526&lt;&gt;0,I28,0)</f>
        <v>0</v>
      </c>
      <c r="Q28" s="2"/>
    </row>
    <row r="29" spans="1:17" x14ac:dyDescent="0.35">
      <c r="A29" s="470" t="str">
        <f t="shared" si="0"/>
        <v/>
      </c>
      <c r="B29" s="470" t="str">
        <f t="shared" si="1"/>
        <v/>
      </c>
      <c r="C29" s="470" t="str">
        <f t="shared" si="2"/>
        <v/>
      </c>
      <c r="D29" s="470" t="str">
        <f t="shared" si="3"/>
        <v/>
      </c>
      <c r="E29" s="470" t="str">
        <f t="shared" si="4"/>
        <v/>
      </c>
      <c r="F29" s="470" t="str">
        <f t="shared" si="5"/>
        <v/>
      </c>
      <c r="G29" s="199" t="str">
        <f>IF(Paramétrage!GV474&lt;&gt;0,Paramétrage!GT474,"")</f>
        <v/>
      </c>
      <c r="H29" s="2" t="str">
        <f>IF(Paramétrage!GV474&lt;&gt;0,Paramétrage!GU474,"")</f>
        <v/>
      </c>
      <c r="I29" s="2" t="str">
        <f t="shared" si="6"/>
        <v/>
      </c>
      <c r="J29" s="2" t="str">
        <f>IF(Paramétrage!GV474&lt;&gt;0,Paramétrage!GV474,"")</f>
        <v/>
      </c>
      <c r="K29" s="2" t="str">
        <f>IF(Paramétrage!GW474&lt;&gt;0,Paramétrage!GW474,"")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IF(Paramétrage!GV474&lt;&gt;0,Paramétrage!GX474,"")</f>
        <v/>
      </c>
      <c r="P29" s="258">
        <f>IF(Paramétrage!G527&lt;&gt;0,I29,0)</f>
        <v>0</v>
      </c>
      <c r="Q29" s="2"/>
    </row>
    <row r="30" spans="1:17" x14ac:dyDescent="0.35">
      <c r="A30" s="471" t="s">
        <v>1036</v>
      </c>
      <c r="B30" s="472"/>
      <c r="C30" s="472"/>
      <c r="D30" s="472"/>
      <c r="E30" s="472"/>
      <c r="F30" s="472"/>
      <c r="G30" s="473" t="str">
        <f>IF(Paramétrage!L527&lt;&gt;0,Paramétrage!L527,"")</f>
        <v/>
      </c>
      <c r="H30" s="472"/>
      <c r="I30" s="472"/>
      <c r="J30" s="472"/>
      <c r="K30" s="472"/>
      <c r="L30" s="472"/>
      <c r="M30" s="472"/>
      <c r="N30" s="472"/>
      <c r="O30" s="472"/>
      <c r="P30" s="472" t="str">
        <f>IF(Paramétrage!I527,I30-#REF!,"")</f>
        <v/>
      </c>
      <c r="Q30" s="472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IF(Paramétrage!JX448&lt;&gt;0,Paramétrage!GV448,"")</f>
        <v/>
      </c>
      <c r="H32" s="2" t="str">
        <f>IF(Paramétrage!JX448&lt;&gt;0,Paramétrage!GW448,"")</f>
        <v/>
      </c>
      <c r="I32" s="2" t="str">
        <f>IF(J32&lt;&gt;"",DATEDIF($Q$2,G32,"d")*1440+H32*60,"")</f>
        <v/>
      </c>
      <c r="J32" s="2" t="str">
        <f>IF(Paramétrage!JX448&lt;&gt;0,Paramétrage!GX448,"")</f>
        <v/>
      </c>
      <c r="K32" s="2" t="str">
        <f>IF(Paramétrage!JX448&lt;&gt;0,Paramétrage!GX448,"")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IF(Paramétrage!JX448&lt;&gt;0,Paramétrage!JZ448,"")</f>
        <v/>
      </c>
      <c r="P32" s="258">
        <f>IF(Paramétrage!G531&lt;&gt;0,I32,0)</f>
        <v>0</v>
      </c>
      <c r="Q32" s="2"/>
    </row>
    <row r="33" spans="1:18" x14ac:dyDescent="0.35">
      <c r="A33" s="470" t="str">
        <f t="shared" ref="A33:A59" si="10">IF(J33&lt;&gt;"",I33,"")</f>
        <v/>
      </c>
      <c r="B33" s="470" t="str">
        <f t="shared" ref="B33:B59" si="11">IF(J33&lt;&gt;"",1,"")</f>
        <v/>
      </c>
      <c r="C33" s="470" t="str">
        <f t="shared" ref="C33:C59" si="12">IF(J33&lt;&gt;"",L33,"")</f>
        <v/>
      </c>
      <c r="D33" s="470" t="str">
        <f t="shared" ref="D33:D59" si="13">IF(J33&lt;&gt;"",L33,"")</f>
        <v/>
      </c>
      <c r="E33" s="470" t="str">
        <f t="shared" ref="E33:E59" si="14">IF(J33&lt;&gt;"",M33,"")</f>
        <v/>
      </c>
      <c r="F33" s="470" t="str">
        <f t="shared" ref="F33:F59" si="15">IF(J33&lt;&gt;"",N33,"")</f>
        <v/>
      </c>
      <c r="G33" s="199" t="str">
        <f>IF(Paramétrage!JX449&lt;&gt;0,Paramétrage!GV449,"")</f>
        <v/>
      </c>
      <c r="H33" s="2" t="str">
        <f>IF(Paramétrage!JX449&lt;&gt;0,Paramétrage!GW449,"")</f>
        <v/>
      </c>
      <c r="I33" s="2" t="str">
        <f t="shared" ref="I33:I59" si="16">IF(J33&lt;&gt;"",DATEDIF($Q$2,G33,"d")*1440+H33*60,"")</f>
        <v/>
      </c>
      <c r="J33" s="2" t="str">
        <f>IF(Paramétrage!JX449&lt;&gt;0,Paramétrage!GX449,"")</f>
        <v/>
      </c>
      <c r="K33" s="2" t="str">
        <f>IF(Paramétrage!JX449&lt;&gt;0,Paramétrage!GX449,"")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IF(Paramétrage!JX449&lt;&gt;0,Paramétrage!JZ449,"")</f>
        <v/>
      </c>
      <c r="P33" s="258">
        <f>IF(Paramétrage!G532&lt;&gt;0,I33,0)</f>
        <v>0</v>
      </c>
      <c r="Q33" s="2"/>
    </row>
    <row r="34" spans="1:18" x14ac:dyDescent="0.35">
      <c r="A34" s="470" t="str">
        <f t="shared" si="10"/>
        <v/>
      </c>
      <c r="B34" s="470" t="str">
        <f t="shared" si="11"/>
        <v/>
      </c>
      <c r="C34" s="470" t="str">
        <f t="shared" si="12"/>
        <v/>
      </c>
      <c r="D34" s="470" t="str">
        <f t="shared" si="13"/>
        <v/>
      </c>
      <c r="E34" s="470" t="str">
        <f t="shared" si="14"/>
        <v/>
      </c>
      <c r="F34" s="470" t="str">
        <f t="shared" si="15"/>
        <v/>
      </c>
      <c r="G34" s="199" t="str">
        <f>IF(Paramétrage!JX450&lt;&gt;0,Paramétrage!GV450,"")</f>
        <v/>
      </c>
      <c r="H34" s="2" t="str">
        <f>IF(Paramétrage!JX450&lt;&gt;0,Paramétrage!GW450,"")</f>
        <v/>
      </c>
      <c r="I34" s="2" t="str">
        <f t="shared" si="16"/>
        <v/>
      </c>
      <c r="J34" s="2" t="str">
        <f>IF(Paramétrage!JX450&lt;&gt;0,Paramétrage!GX450,"")</f>
        <v/>
      </c>
      <c r="K34" s="2" t="str">
        <f>IF(Paramétrage!JX450&lt;&gt;0,Paramétrage!GX450,"")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IF(Paramétrage!JX450&lt;&gt;0,Paramétrage!JZ450,"")</f>
        <v/>
      </c>
      <c r="P34" s="258">
        <f>IF(Paramétrage!G533&lt;&gt;0,I34,0)</f>
        <v>0</v>
      </c>
      <c r="Q34" s="2"/>
    </row>
    <row r="35" spans="1:18" x14ac:dyDescent="0.35">
      <c r="A35" s="470" t="str">
        <f t="shared" si="10"/>
        <v/>
      </c>
      <c r="B35" s="470" t="str">
        <f t="shared" si="11"/>
        <v/>
      </c>
      <c r="C35" s="470" t="str">
        <f t="shared" si="12"/>
        <v/>
      </c>
      <c r="D35" s="470" t="str">
        <f t="shared" si="13"/>
        <v/>
      </c>
      <c r="E35" s="470" t="str">
        <f t="shared" si="14"/>
        <v/>
      </c>
      <c r="F35" s="470" t="str">
        <f t="shared" si="15"/>
        <v/>
      </c>
      <c r="G35" s="199" t="str">
        <f>IF(Paramétrage!JX451&lt;&gt;0,Paramétrage!GV451,"")</f>
        <v/>
      </c>
      <c r="H35" s="2" t="str">
        <f>IF(Paramétrage!JX451&lt;&gt;0,Paramétrage!GW451,"")</f>
        <v/>
      </c>
      <c r="I35" s="2" t="str">
        <f t="shared" si="16"/>
        <v/>
      </c>
      <c r="J35" s="2" t="str">
        <f>IF(Paramétrage!JX451&lt;&gt;0,Paramétrage!GX451,"")</f>
        <v/>
      </c>
      <c r="K35" s="2" t="str">
        <f>IF(Paramétrage!JX451&lt;&gt;0,Paramétrage!GX451,"")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IF(Paramétrage!JX451&lt;&gt;0,Paramétrage!JZ451,"")</f>
        <v/>
      </c>
      <c r="P35" s="258">
        <f>IF(Paramétrage!G534&lt;&gt;0,I35,0)</f>
        <v>0</v>
      </c>
      <c r="Q35" s="2"/>
    </row>
    <row r="36" spans="1:18" x14ac:dyDescent="0.35">
      <c r="A36" s="470" t="str">
        <f t="shared" si="10"/>
        <v/>
      </c>
      <c r="B36" s="470" t="str">
        <f t="shared" si="11"/>
        <v/>
      </c>
      <c r="C36" s="470" t="str">
        <f t="shared" si="12"/>
        <v/>
      </c>
      <c r="D36" s="470" t="str">
        <f t="shared" si="13"/>
        <v/>
      </c>
      <c r="E36" s="470" t="str">
        <f t="shared" si="14"/>
        <v/>
      </c>
      <c r="F36" s="470" t="str">
        <f t="shared" si="15"/>
        <v/>
      </c>
      <c r="G36" s="199" t="str">
        <f>IF(Paramétrage!JX452&lt;&gt;0,Paramétrage!GV452,"")</f>
        <v/>
      </c>
      <c r="H36" s="2" t="str">
        <f>IF(Paramétrage!JX452&lt;&gt;0,Paramétrage!GW452,"")</f>
        <v/>
      </c>
      <c r="I36" s="2" t="str">
        <f t="shared" si="16"/>
        <v/>
      </c>
      <c r="J36" s="2" t="str">
        <f>IF(Paramétrage!JX452&lt;&gt;0,Paramétrage!GX452,"")</f>
        <v/>
      </c>
      <c r="K36" s="2" t="str">
        <f>IF(Paramétrage!JX452&lt;&gt;0,Paramétrage!GX452,"")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IF(Paramétrage!JX452&lt;&gt;0,Paramétrage!JZ452,"")</f>
        <v/>
      </c>
      <c r="P36" s="258">
        <f>IF(Paramétrage!G535&lt;&gt;0,I36,0)</f>
        <v>0</v>
      </c>
      <c r="Q36" s="2"/>
    </row>
    <row r="37" spans="1:18" x14ac:dyDescent="0.35">
      <c r="A37" s="470" t="str">
        <f t="shared" si="10"/>
        <v/>
      </c>
      <c r="B37" s="470" t="str">
        <f t="shared" si="11"/>
        <v/>
      </c>
      <c r="C37" s="470" t="str">
        <f t="shared" si="12"/>
        <v/>
      </c>
      <c r="D37" s="470" t="str">
        <f t="shared" si="13"/>
        <v/>
      </c>
      <c r="E37" s="470" t="str">
        <f t="shared" si="14"/>
        <v/>
      </c>
      <c r="F37" s="470" t="str">
        <f t="shared" si="15"/>
        <v/>
      </c>
      <c r="G37" s="199" t="str">
        <f>IF(Paramétrage!JX453&lt;&gt;0,Paramétrage!GV453,"")</f>
        <v/>
      </c>
      <c r="H37" s="2" t="str">
        <f>IF(Paramétrage!JX453&lt;&gt;0,Paramétrage!GW453,"")</f>
        <v/>
      </c>
      <c r="I37" s="2" t="str">
        <f t="shared" si="16"/>
        <v/>
      </c>
      <c r="J37" s="2" t="str">
        <f>IF(Paramétrage!JX453&lt;&gt;0,Paramétrage!GX453,"")</f>
        <v/>
      </c>
      <c r="K37" s="2" t="str">
        <f>IF(Paramétrage!JX453&lt;&gt;0,Paramétrage!GX453,"")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IF(Paramétrage!JX453&lt;&gt;0,Paramétrage!JZ453,"")</f>
        <v/>
      </c>
      <c r="P37" s="258">
        <f>IF(Paramétrage!G536&lt;&gt;0,I37,0)</f>
        <v>0</v>
      </c>
      <c r="Q37" s="2"/>
    </row>
    <row r="38" spans="1:18" x14ac:dyDescent="0.35">
      <c r="A38" s="470" t="str">
        <f t="shared" si="10"/>
        <v/>
      </c>
      <c r="B38" s="470" t="str">
        <f t="shared" si="11"/>
        <v/>
      </c>
      <c r="C38" s="470" t="str">
        <f t="shared" si="12"/>
        <v/>
      </c>
      <c r="D38" s="470" t="str">
        <f t="shared" si="13"/>
        <v/>
      </c>
      <c r="E38" s="470" t="str">
        <f t="shared" si="14"/>
        <v/>
      </c>
      <c r="F38" s="470" t="str">
        <f t="shared" si="15"/>
        <v/>
      </c>
      <c r="G38" s="199" t="str">
        <f>IF(Paramétrage!JX454&lt;&gt;0,Paramétrage!GV454,"")</f>
        <v/>
      </c>
      <c r="H38" s="2" t="str">
        <f>IF(Paramétrage!JX454&lt;&gt;0,Paramétrage!GW454,"")</f>
        <v/>
      </c>
      <c r="I38" s="2" t="str">
        <f t="shared" si="16"/>
        <v/>
      </c>
      <c r="J38" s="2" t="str">
        <f>IF(Paramétrage!JX454&lt;&gt;0,Paramétrage!GX454,"")</f>
        <v/>
      </c>
      <c r="K38" s="2" t="str">
        <f>IF(Paramétrage!JX454&lt;&gt;0,Paramétrage!GX454,"")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IF(Paramétrage!JX454&lt;&gt;0,Paramétrage!JZ454,"")</f>
        <v/>
      </c>
      <c r="P38" s="258">
        <f>IF(Paramétrage!G537&lt;&gt;0,I38,0)</f>
        <v>0</v>
      </c>
      <c r="Q38" s="2"/>
    </row>
    <row r="39" spans="1:18" x14ac:dyDescent="0.35">
      <c r="A39" s="470" t="str">
        <f t="shared" si="10"/>
        <v/>
      </c>
      <c r="B39" s="470" t="str">
        <f t="shared" si="11"/>
        <v/>
      </c>
      <c r="C39" s="470" t="str">
        <f t="shared" si="12"/>
        <v/>
      </c>
      <c r="D39" s="470" t="str">
        <f t="shared" si="13"/>
        <v/>
      </c>
      <c r="E39" s="470" t="str">
        <f t="shared" si="14"/>
        <v/>
      </c>
      <c r="F39" s="470" t="str">
        <f t="shared" si="15"/>
        <v/>
      </c>
      <c r="G39" s="199" t="str">
        <f>IF(Paramétrage!JX455&lt;&gt;0,Paramétrage!GV455,"")</f>
        <v/>
      </c>
      <c r="H39" s="2" t="str">
        <f>IF(Paramétrage!JX455&lt;&gt;0,Paramétrage!GW455,"")</f>
        <v/>
      </c>
      <c r="I39" s="2" t="str">
        <f t="shared" si="16"/>
        <v/>
      </c>
      <c r="J39" s="2" t="str">
        <f>IF(Paramétrage!JX455&lt;&gt;0,Paramétrage!GX455,"")</f>
        <v/>
      </c>
      <c r="K39" s="2" t="str">
        <f>IF(Paramétrage!JX455&lt;&gt;0,Paramétrage!GX455,"")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IF(Paramétrage!JX455&lt;&gt;0,Paramétrage!JZ455,"")</f>
        <v/>
      </c>
      <c r="P39" s="258">
        <f>IF(Paramétrage!G538&lt;&gt;0,I39,0)</f>
        <v>0</v>
      </c>
      <c r="Q39" s="2"/>
    </row>
    <row r="40" spans="1:18" x14ac:dyDescent="0.35">
      <c r="A40" s="470" t="str">
        <f t="shared" si="10"/>
        <v/>
      </c>
      <c r="B40" s="470" t="str">
        <f t="shared" si="11"/>
        <v/>
      </c>
      <c r="C40" s="470" t="str">
        <f t="shared" si="12"/>
        <v/>
      </c>
      <c r="D40" s="470" t="str">
        <f t="shared" si="13"/>
        <v/>
      </c>
      <c r="E40" s="470" t="str">
        <f t="shared" si="14"/>
        <v/>
      </c>
      <c r="F40" s="470" t="str">
        <f t="shared" si="15"/>
        <v/>
      </c>
      <c r="G40" s="199" t="str">
        <f>IF(Paramétrage!JX456&lt;&gt;0,Paramétrage!GV456,"")</f>
        <v/>
      </c>
      <c r="H40" s="2" t="str">
        <f>IF(Paramétrage!JX456&lt;&gt;0,Paramétrage!GW456,"")</f>
        <v/>
      </c>
      <c r="I40" s="2" t="str">
        <f t="shared" si="16"/>
        <v/>
      </c>
      <c r="J40" s="2" t="str">
        <f>IF(Paramétrage!JX456&lt;&gt;0,Paramétrage!GX456,"")</f>
        <v/>
      </c>
      <c r="K40" s="2" t="str">
        <f>IF(Paramétrage!JX456&lt;&gt;0,Paramétrage!GX456,"")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IF(Paramétrage!JX456&lt;&gt;0,Paramétrage!JZ456,"")</f>
        <v/>
      </c>
      <c r="P40" s="258">
        <f>IF(Paramétrage!G539&lt;&gt;0,I40,0)</f>
        <v>0</v>
      </c>
      <c r="Q40" s="2"/>
    </row>
    <row r="41" spans="1:18" x14ac:dyDescent="0.35">
      <c r="A41" s="470" t="str">
        <f t="shared" si="10"/>
        <v/>
      </c>
      <c r="B41" s="470" t="str">
        <f t="shared" si="11"/>
        <v/>
      </c>
      <c r="C41" s="470" t="str">
        <f t="shared" si="12"/>
        <v/>
      </c>
      <c r="D41" s="470" t="str">
        <f t="shared" si="13"/>
        <v/>
      </c>
      <c r="E41" s="470" t="str">
        <f t="shared" si="14"/>
        <v/>
      </c>
      <c r="F41" s="470" t="str">
        <f t="shared" si="15"/>
        <v/>
      </c>
      <c r="G41" s="199" t="str">
        <f>IF(Paramétrage!JX457&lt;&gt;0,Paramétrage!GV457,"")</f>
        <v/>
      </c>
      <c r="H41" s="2" t="str">
        <f>IF(Paramétrage!JX457&lt;&gt;0,Paramétrage!GW457,"")</f>
        <v/>
      </c>
      <c r="I41" s="2" t="str">
        <f t="shared" si="16"/>
        <v/>
      </c>
      <c r="J41" s="2" t="str">
        <f>IF(Paramétrage!JX457&lt;&gt;0,Paramétrage!GX457,"")</f>
        <v/>
      </c>
      <c r="K41" s="2" t="str">
        <f>IF(Paramétrage!JX457&lt;&gt;0,Paramétrage!GX457,"")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IF(Paramétrage!JX457&lt;&gt;0,Paramétrage!JZ457,"")</f>
        <v/>
      </c>
      <c r="P41" s="258">
        <f>IF(Paramétrage!G540&lt;&gt;0,I41,0)</f>
        <v>0</v>
      </c>
      <c r="Q41" s="2"/>
    </row>
    <row r="42" spans="1:18" x14ac:dyDescent="0.35">
      <c r="A42" s="470" t="str">
        <f t="shared" si="10"/>
        <v/>
      </c>
      <c r="B42" s="470" t="str">
        <f t="shared" si="11"/>
        <v/>
      </c>
      <c r="C42" s="470" t="str">
        <f t="shared" si="12"/>
        <v/>
      </c>
      <c r="D42" s="470" t="str">
        <f t="shared" si="13"/>
        <v/>
      </c>
      <c r="E42" s="470" t="str">
        <f t="shared" si="14"/>
        <v/>
      </c>
      <c r="F42" s="470" t="str">
        <f t="shared" si="15"/>
        <v/>
      </c>
      <c r="G42" s="199" t="str">
        <f>IF(Paramétrage!JX458&lt;&gt;0,Paramétrage!GV458,"")</f>
        <v/>
      </c>
      <c r="H42" s="2" t="str">
        <f>IF(Paramétrage!JX458&lt;&gt;0,Paramétrage!GW458,"")</f>
        <v/>
      </c>
      <c r="I42" s="2" t="str">
        <f t="shared" si="16"/>
        <v/>
      </c>
      <c r="J42" s="2" t="str">
        <f>IF(Paramétrage!JX458&lt;&gt;0,Paramétrage!GX458,"")</f>
        <v/>
      </c>
      <c r="K42" s="2" t="str">
        <f>IF(Paramétrage!JX458&lt;&gt;0,Paramétrage!GX458,"")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IF(Paramétrage!JX458&lt;&gt;0,Paramétrage!JZ458,"")</f>
        <v/>
      </c>
      <c r="P42" s="258">
        <f>IF(Paramétrage!G541&lt;&gt;0,I42,0)</f>
        <v>0</v>
      </c>
      <c r="Q42" s="2"/>
    </row>
    <row r="43" spans="1:18" x14ac:dyDescent="0.35">
      <c r="A43" s="470" t="str">
        <f t="shared" si="10"/>
        <v/>
      </c>
      <c r="B43" s="470" t="str">
        <f t="shared" si="11"/>
        <v/>
      </c>
      <c r="C43" s="470" t="str">
        <f t="shared" si="12"/>
        <v/>
      </c>
      <c r="D43" s="470" t="str">
        <f t="shared" si="13"/>
        <v/>
      </c>
      <c r="E43" s="470" t="str">
        <f t="shared" si="14"/>
        <v/>
      </c>
      <c r="F43" s="470" t="str">
        <f t="shared" si="15"/>
        <v/>
      </c>
      <c r="G43" s="199" t="str">
        <f>IF(Paramétrage!JX459&lt;&gt;0,Paramétrage!GV459,"")</f>
        <v/>
      </c>
      <c r="H43" s="2" t="str">
        <f>IF(Paramétrage!JX459&lt;&gt;0,Paramétrage!GW459,"")</f>
        <v/>
      </c>
      <c r="I43" s="2" t="str">
        <f t="shared" si="16"/>
        <v/>
      </c>
      <c r="J43" s="2" t="str">
        <f>IF(Paramétrage!JX459&lt;&gt;0,Paramétrage!GX459,"")</f>
        <v/>
      </c>
      <c r="K43" s="2" t="str">
        <f>IF(Paramétrage!JX459&lt;&gt;0,Paramétrage!GX459,"")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IF(Paramétrage!JX459&lt;&gt;0,Paramétrage!JZ459,"")</f>
        <v/>
      </c>
      <c r="P43" s="258">
        <f>IF(Paramétrage!G542&lt;&gt;0,I43,0)</f>
        <v>0</v>
      </c>
      <c r="Q43" s="2"/>
    </row>
    <row r="44" spans="1:18" x14ac:dyDescent="0.35">
      <c r="A44" s="470" t="str">
        <f t="shared" si="10"/>
        <v/>
      </c>
      <c r="B44" s="470" t="str">
        <f t="shared" si="11"/>
        <v/>
      </c>
      <c r="C44" s="470" t="str">
        <f t="shared" si="12"/>
        <v/>
      </c>
      <c r="D44" s="470" t="str">
        <f t="shared" si="13"/>
        <v/>
      </c>
      <c r="E44" s="470" t="str">
        <f t="shared" si="14"/>
        <v/>
      </c>
      <c r="F44" s="470" t="str">
        <f t="shared" si="15"/>
        <v/>
      </c>
      <c r="G44" s="199" t="str">
        <f>IF(Paramétrage!JX460&lt;&gt;0,Paramétrage!GV460,"")</f>
        <v/>
      </c>
      <c r="H44" s="2" t="str">
        <f>IF(Paramétrage!JX460&lt;&gt;0,Paramétrage!GW460,"")</f>
        <v/>
      </c>
      <c r="I44" s="2" t="str">
        <f t="shared" si="16"/>
        <v/>
      </c>
      <c r="J44" s="2" t="str">
        <f>IF(Paramétrage!JX460&lt;&gt;0,Paramétrage!GX460,"")</f>
        <v/>
      </c>
      <c r="K44" s="2" t="str">
        <f>IF(Paramétrage!JX460&lt;&gt;0,Paramétrage!GX460,"")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IF(Paramétrage!JX460&lt;&gt;0,Paramétrage!JZ460,"")</f>
        <v/>
      </c>
      <c r="P44" s="258">
        <f>IF(Paramétrage!G543&lt;&gt;0,I44,0)</f>
        <v>0</v>
      </c>
      <c r="Q44" s="2"/>
    </row>
    <row r="45" spans="1:18" x14ac:dyDescent="0.35">
      <c r="A45" s="470" t="str">
        <f t="shared" si="10"/>
        <v/>
      </c>
      <c r="B45" s="470" t="str">
        <f t="shared" si="11"/>
        <v/>
      </c>
      <c r="C45" s="470" t="str">
        <f t="shared" si="12"/>
        <v/>
      </c>
      <c r="D45" s="470" t="str">
        <f t="shared" si="13"/>
        <v/>
      </c>
      <c r="E45" s="470" t="str">
        <f t="shared" si="14"/>
        <v/>
      </c>
      <c r="F45" s="470" t="str">
        <f t="shared" si="15"/>
        <v/>
      </c>
      <c r="G45" s="199" t="str">
        <f>IF(Paramétrage!JX461&lt;&gt;0,Paramétrage!GV461,"")</f>
        <v/>
      </c>
      <c r="H45" s="2" t="str">
        <f>IF(Paramétrage!JX461&lt;&gt;0,Paramétrage!GW461,"")</f>
        <v/>
      </c>
      <c r="I45" s="2" t="str">
        <f t="shared" si="16"/>
        <v/>
      </c>
      <c r="J45" s="2" t="str">
        <f>IF(Paramétrage!JX461&lt;&gt;0,Paramétrage!GX461,"")</f>
        <v/>
      </c>
      <c r="K45" s="2" t="str">
        <f>IF(Paramétrage!JX461&lt;&gt;0,Paramétrage!GX461,"")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IF(Paramétrage!JX461&lt;&gt;0,Paramétrage!JZ461,"")</f>
        <v/>
      </c>
      <c r="P45" s="258">
        <f>IF(Paramétrage!G544&lt;&gt;0,I45,0)</f>
        <v>0</v>
      </c>
      <c r="Q45" s="2"/>
    </row>
    <row r="46" spans="1:18" x14ac:dyDescent="0.35">
      <c r="A46" s="470" t="str">
        <f t="shared" si="10"/>
        <v/>
      </c>
      <c r="B46" s="470" t="str">
        <f t="shared" si="11"/>
        <v/>
      </c>
      <c r="C46" s="470" t="str">
        <f t="shared" si="12"/>
        <v/>
      </c>
      <c r="D46" s="470" t="str">
        <f t="shared" si="13"/>
        <v/>
      </c>
      <c r="E46" s="470" t="str">
        <f t="shared" si="14"/>
        <v/>
      </c>
      <c r="F46" s="470" t="str">
        <f t="shared" si="15"/>
        <v/>
      </c>
      <c r="G46" s="199" t="str">
        <f>IF(Paramétrage!JX462&lt;&gt;0,Paramétrage!GV462,"")</f>
        <v/>
      </c>
      <c r="H46" s="2" t="str">
        <f>IF(Paramétrage!JX462&lt;&gt;0,Paramétrage!GW462,"")</f>
        <v/>
      </c>
      <c r="I46" s="2" t="str">
        <f t="shared" si="16"/>
        <v/>
      </c>
      <c r="J46" s="2" t="str">
        <f>IF(Paramétrage!JX462&lt;&gt;0,Paramétrage!GX462,"")</f>
        <v/>
      </c>
      <c r="K46" s="2" t="str">
        <f>IF(Paramétrage!JX462&lt;&gt;0,Paramétrage!GX462,"")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IF(Paramétrage!JX462&lt;&gt;0,Paramétrage!JZ462,"")</f>
        <v/>
      </c>
      <c r="P46" s="258">
        <f>IF(Paramétrage!G545&lt;&gt;0,I46,0)</f>
        <v>0</v>
      </c>
      <c r="Q46" s="2"/>
    </row>
    <row r="47" spans="1:18" x14ac:dyDescent="0.35">
      <c r="A47" s="470" t="str">
        <f t="shared" si="10"/>
        <v/>
      </c>
      <c r="B47" s="470" t="str">
        <f t="shared" si="11"/>
        <v/>
      </c>
      <c r="C47" s="470" t="str">
        <f t="shared" si="12"/>
        <v/>
      </c>
      <c r="D47" s="470" t="str">
        <f t="shared" si="13"/>
        <v/>
      </c>
      <c r="E47" s="470" t="str">
        <f t="shared" si="14"/>
        <v/>
      </c>
      <c r="F47" s="470" t="str">
        <f t="shared" si="15"/>
        <v/>
      </c>
      <c r="G47" s="199" t="str">
        <f>IF(Paramétrage!JX463&lt;&gt;0,Paramétrage!GV463,"")</f>
        <v/>
      </c>
      <c r="H47" s="2" t="str">
        <f>IF(Paramétrage!JX463&lt;&gt;0,Paramétrage!GW463,"")</f>
        <v/>
      </c>
      <c r="I47" s="2" t="str">
        <f t="shared" si="16"/>
        <v/>
      </c>
      <c r="J47" s="2" t="str">
        <f>IF(Paramétrage!JX463&lt;&gt;0,Paramétrage!GX463,"")</f>
        <v/>
      </c>
      <c r="K47" s="2" t="str">
        <f>IF(Paramétrage!JX463&lt;&gt;0,Paramétrage!GX463,"")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IF(Paramétrage!JX463&lt;&gt;0,Paramétrage!JZ463,"")</f>
        <v/>
      </c>
      <c r="P47" s="258">
        <f>IF(Paramétrage!G546&lt;&gt;0,I47,0)</f>
        <v>0</v>
      </c>
      <c r="Q47" s="2"/>
    </row>
    <row r="48" spans="1:18" x14ac:dyDescent="0.35">
      <c r="A48" s="470" t="str">
        <f t="shared" si="10"/>
        <v/>
      </c>
      <c r="B48" s="470" t="str">
        <f t="shared" si="11"/>
        <v/>
      </c>
      <c r="C48" s="470" t="str">
        <f t="shared" si="12"/>
        <v/>
      </c>
      <c r="D48" s="470" t="str">
        <f t="shared" si="13"/>
        <v/>
      </c>
      <c r="E48" s="470" t="str">
        <f t="shared" si="14"/>
        <v/>
      </c>
      <c r="F48" s="470" t="str">
        <f t="shared" si="15"/>
        <v/>
      </c>
      <c r="G48" s="199" t="str">
        <f>IF(Paramétrage!JX464&lt;&gt;0,Paramétrage!GV464,"")</f>
        <v/>
      </c>
      <c r="H48" s="2" t="str">
        <f>IF(Paramétrage!JX464&lt;&gt;0,Paramétrage!GW464,"")</f>
        <v/>
      </c>
      <c r="I48" s="2" t="str">
        <f t="shared" si="16"/>
        <v/>
      </c>
      <c r="J48" s="2" t="str">
        <f>IF(Paramétrage!JX464&lt;&gt;0,Paramétrage!GX464,"")</f>
        <v/>
      </c>
      <c r="K48" s="2" t="str">
        <f>IF(Paramétrage!JX464&lt;&gt;0,Paramétrage!GX464,"")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IF(Paramétrage!JX464&lt;&gt;0,Paramétrage!JZ464,"")</f>
        <v/>
      </c>
      <c r="P48" s="258">
        <f>IF(Paramétrage!G547&lt;&gt;0,I48,0)</f>
        <v>0</v>
      </c>
      <c r="Q48" s="2"/>
      <c r="R48" s="2"/>
    </row>
    <row r="49" spans="1:18" s="2" customFormat="1" x14ac:dyDescent="0.35">
      <c r="A49" s="470" t="str">
        <f t="shared" si="10"/>
        <v/>
      </c>
      <c r="B49" s="470" t="str">
        <f t="shared" si="11"/>
        <v/>
      </c>
      <c r="C49" s="470" t="str">
        <f t="shared" si="12"/>
        <v/>
      </c>
      <c r="D49" s="470" t="str">
        <f t="shared" si="13"/>
        <v/>
      </c>
      <c r="E49" s="470" t="str">
        <f t="shared" si="14"/>
        <v/>
      </c>
      <c r="F49" s="470" t="str">
        <f t="shared" si="15"/>
        <v/>
      </c>
      <c r="G49" s="199" t="str">
        <f>IF(Paramétrage!JX465&lt;&gt;0,Paramétrage!GV465,"")</f>
        <v/>
      </c>
      <c r="H49" s="2" t="str">
        <f>IF(Paramétrage!JX465&lt;&gt;0,Paramétrage!GW465,"")</f>
        <v/>
      </c>
      <c r="I49" s="2" t="str">
        <f t="shared" si="16"/>
        <v/>
      </c>
      <c r="J49" s="2" t="str">
        <f>IF(Paramétrage!JX465&lt;&gt;0,Paramétrage!GX465,"")</f>
        <v/>
      </c>
      <c r="K49" s="2" t="str">
        <f>IF(Paramétrage!JX465&lt;&gt;0,Paramétrage!GX465,"")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IF(Paramétrage!JX465&lt;&gt;0,Paramétrage!JZ465,"")</f>
        <v/>
      </c>
      <c r="P49" s="258">
        <f>IF(Paramétrage!G548&lt;&gt;0,I49,0)</f>
        <v>0</v>
      </c>
      <c r="R49"/>
    </row>
    <row r="50" spans="1:18" x14ac:dyDescent="0.35">
      <c r="A50" s="470" t="str">
        <f t="shared" si="10"/>
        <v/>
      </c>
      <c r="B50" s="470" t="str">
        <f t="shared" si="11"/>
        <v/>
      </c>
      <c r="C50" s="470" t="str">
        <f t="shared" si="12"/>
        <v/>
      </c>
      <c r="D50" s="470" t="str">
        <f t="shared" si="13"/>
        <v/>
      </c>
      <c r="E50" s="470" t="str">
        <f t="shared" si="14"/>
        <v/>
      </c>
      <c r="F50" s="470" t="str">
        <f t="shared" si="15"/>
        <v/>
      </c>
      <c r="G50" s="199" t="str">
        <f>IF(Paramétrage!JX466&lt;&gt;0,Paramétrage!GV466,"")</f>
        <v/>
      </c>
      <c r="H50" s="2" t="str">
        <f>IF(Paramétrage!JX466&lt;&gt;0,Paramétrage!GW466,"")</f>
        <v/>
      </c>
      <c r="I50" s="2" t="str">
        <f t="shared" si="16"/>
        <v/>
      </c>
      <c r="J50" s="2" t="str">
        <f>IF(Paramétrage!JX466&lt;&gt;0,Paramétrage!GX466,"")</f>
        <v/>
      </c>
      <c r="K50" s="2" t="str">
        <f>IF(Paramétrage!JX466&lt;&gt;0,Paramétrage!GX466,"")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IF(Paramétrage!JX466&lt;&gt;0,Paramétrage!JZ466,"")</f>
        <v/>
      </c>
      <c r="P50" s="258">
        <f>IF(Paramétrage!G549&lt;&gt;0,I50,0)</f>
        <v>0</v>
      </c>
      <c r="Q50" s="2"/>
    </row>
    <row r="51" spans="1:18" x14ac:dyDescent="0.35">
      <c r="A51" s="470" t="str">
        <f t="shared" si="10"/>
        <v/>
      </c>
      <c r="B51" s="470" t="str">
        <f t="shared" si="11"/>
        <v/>
      </c>
      <c r="C51" s="470" t="str">
        <f t="shared" si="12"/>
        <v/>
      </c>
      <c r="D51" s="470" t="str">
        <f t="shared" si="13"/>
        <v/>
      </c>
      <c r="E51" s="470" t="str">
        <f t="shared" si="14"/>
        <v/>
      </c>
      <c r="F51" s="470" t="str">
        <f t="shared" si="15"/>
        <v/>
      </c>
      <c r="G51" s="199" t="str">
        <f>IF(Paramétrage!JX467&lt;&gt;0,Paramétrage!GV467,"")</f>
        <v/>
      </c>
      <c r="H51" s="2" t="str">
        <f>IF(Paramétrage!JX467&lt;&gt;0,Paramétrage!GW467,"")</f>
        <v/>
      </c>
      <c r="I51" s="2" t="str">
        <f t="shared" si="16"/>
        <v/>
      </c>
      <c r="J51" s="2" t="str">
        <f>IF(Paramétrage!JX467&lt;&gt;0,Paramétrage!GX467,"")</f>
        <v/>
      </c>
      <c r="K51" s="2" t="str">
        <f>IF(Paramétrage!JX467&lt;&gt;0,Paramétrage!GX467,"")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IF(Paramétrage!JX467&lt;&gt;0,Paramétrage!JZ467,"")</f>
        <v/>
      </c>
      <c r="P51" s="258">
        <f>IF(Paramétrage!G550&lt;&gt;0,I51,0)</f>
        <v>0</v>
      </c>
      <c r="Q51" s="2"/>
    </row>
    <row r="52" spans="1:18" x14ac:dyDescent="0.35">
      <c r="A52" s="470" t="str">
        <f t="shared" si="10"/>
        <v/>
      </c>
      <c r="B52" s="470" t="str">
        <f t="shared" si="11"/>
        <v/>
      </c>
      <c r="C52" s="470" t="str">
        <f t="shared" si="12"/>
        <v/>
      </c>
      <c r="D52" s="470" t="str">
        <f t="shared" si="13"/>
        <v/>
      </c>
      <c r="E52" s="470" t="str">
        <f t="shared" si="14"/>
        <v/>
      </c>
      <c r="F52" s="470" t="str">
        <f t="shared" si="15"/>
        <v/>
      </c>
      <c r="G52" s="199" t="str">
        <f>IF(Paramétrage!JX468&lt;&gt;0,Paramétrage!GV468,"")</f>
        <v/>
      </c>
      <c r="H52" s="2" t="str">
        <f>IF(Paramétrage!JX468&lt;&gt;0,Paramétrage!GW468,"")</f>
        <v/>
      </c>
      <c r="I52" s="2" t="str">
        <f t="shared" si="16"/>
        <v/>
      </c>
      <c r="J52" s="2" t="str">
        <f>IF(Paramétrage!JX468&lt;&gt;0,Paramétrage!GX468,"")</f>
        <v/>
      </c>
      <c r="K52" s="2" t="str">
        <f>IF(Paramétrage!JX468&lt;&gt;0,Paramétrage!GX468,"")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IF(Paramétrage!JX468&lt;&gt;0,Paramétrage!JZ468,"")</f>
        <v/>
      </c>
      <c r="P52" s="258">
        <f>IF(Paramétrage!G551&lt;&gt;0,I52,0)</f>
        <v>0</v>
      </c>
      <c r="Q52" s="2"/>
      <c r="R52" s="8"/>
    </row>
    <row r="53" spans="1:18" s="8" customFormat="1" x14ac:dyDescent="0.35">
      <c r="A53" s="470" t="str">
        <f t="shared" si="10"/>
        <v/>
      </c>
      <c r="B53" s="470" t="str">
        <f t="shared" si="11"/>
        <v/>
      </c>
      <c r="C53" s="470" t="str">
        <f t="shared" si="12"/>
        <v/>
      </c>
      <c r="D53" s="470" t="str">
        <f t="shared" si="13"/>
        <v/>
      </c>
      <c r="E53" s="470" t="str">
        <f t="shared" si="14"/>
        <v/>
      </c>
      <c r="F53" s="470" t="str">
        <f t="shared" si="15"/>
        <v/>
      </c>
      <c r="G53" s="199" t="str">
        <f>IF(Paramétrage!JX469&lt;&gt;0,Paramétrage!GV469,"")</f>
        <v/>
      </c>
      <c r="H53" s="2" t="str">
        <f>IF(Paramétrage!JX469&lt;&gt;0,Paramétrage!GW469,"")</f>
        <v/>
      </c>
      <c r="I53" s="2" t="str">
        <f t="shared" si="16"/>
        <v/>
      </c>
      <c r="J53" s="2" t="str">
        <f>IF(Paramétrage!JX469&lt;&gt;0,Paramétrage!GX469,"")</f>
        <v/>
      </c>
      <c r="K53" s="2" t="str">
        <f>IF(Paramétrage!JX469&lt;&gt;0,Paramétrage!GX469,"")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IF(Paramétrage!JX469&lt;&gt;0,Paramétrage!JZ469,"")</f>
        <v/>
      </c>
      <c r="P53" s="258">
        <f>IF(Paramétrage!G552&lt;&gt;0,I53,0)</f>
        <v>0</v>
      </c>
      <c r="Q53" s="2"/>
      <c r="R53"/>
    </row>
    <row r="54" spans="1:18" x14ac:dyDescent="0.35">
      <c r="A54" s="470" t="str">
        <f t="shared" si="10"/>
        <v/>
      </c>
      <c r="B54" s="470" t="str">
        <f t="shared" si="11"/>
        <v/>
      </c>
      <c r="C54" s="470" t="str">
        <f t="shared" si="12"/>
        <v/>
      </c>
      <c r="D54" s="470" t="str">
        <f t="shared" si="13"/>
        <v/>
      </c>
      <c r="E54" s="470" t="str">
        <f t="shared" si="14"/>
        <v/>
      </c>
      <c r="F54" s="470" t="str">
        <f t="shared" si="15"/>
        <v/>
      </c>
      <c r="G54" s="199" t="str">
        <f>IF(Paramétrage!JX470&lt;&gt;0,Paramétrage!GV470,"")</f>
        <v/>
      </c>
      <c r="H54" s="2" t="str">
        <f>IF(Paramétrage!JX470&lt;&gt;0,Paramétrage!GW470,"")</f>
        <v/>
      </c>
      <c r="I54" s="2" t="str">
        <f t="shared" si="16"/>
        <v/>
      </c>
      <c r="J54" s="2" t="str">
        <f>IF(Paramétrage!JX470&lt;&gt;0,Paramétrage!GX470,"")</f>
        <v/>
      </c>
      <c r="K54" s="2" t="str">
        <f>IF(Paramétrage!JX470&lt;&gt;0,Paramétrage!GX470,"")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IF(Paramétrage!JX470&lt;&gt;0,Paramétrage!JZ470,"")</f>
        <v/>
      </c>
      <c r="P54" s="258">
        <f>IF(Paramétrage!G553&lt;&gt;0,I54,0)</f>
        <v>0</v>
      </c>
      <c r="Q54" s="2"/>
    </row>
    <row r="55" spans="1:18" x14ac:dyDescent="0.35">
      <c r="A55" s="470" t="str">
        <f t="shared" si="10"/>
        <v/>
      </c>
      <c r="B55" s="470" t="str">
        <f t="shared" si="11"/>
        <v/>
      </c>
      <c r="C55" s="470" t="str">
        <f t="shared" si="12"/>
        <v/>
      </c>
      <c r="D55" s="470" t="str">
        <f t="shared" si="13"/>
        <v/>
      </c>
      <c r="E55" s="470" t="str">
        <f t="shared" si="14"/>
        <v/>
      </c>
      <c r="F55" s="470" t="str">
        <f t="shared" si="15"/>
        <v/>
      </c>
      <c r="G55" s="199" t="str">
        <f>IF(Paramétrage!JX471&lt;&gt;0,Paramétrage!GV471,"")</f>
        <v/>
      </c>
      <c r="H55" s="2" t="str">
        <f>IF(Paramétrage!JX471&lt;&gt;0,Paramétrage!GW471,"")</f>
        <v/>
      </c>
      <c r="I55" s="2" t="str">
        <f t="shared" si="16"/>
        <v/>
      </c>
      <c r="J55" s="2" t="str">
        <f>IF(Paramétrage!JX471&lt;&gt;0,Paramétrage!GX471,"")</f>
        <v/>
      </c>
      <c r="K55" s="2" t="str">
        <f>IF(Paramétrage!JX471&lt;&gt;0,Paramétrage!GX471,"")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IF(Paramétrage!JX471&lt;&gt;0,Paramétrage!JZ471,"")</f>
        <v/>
      </c>
      <c r="P55" s="258">
        <f>IF(Paramétrage!G554&lt;&gt;0,I55,0)</f>
        <v>0</v>
      </c>
      <c r="Q55" s="2"/>
    </row>
    <row r="56" spans="1:18" x14ac:dyDescent="0.35">
      <c r="A56" s="470" t="str">
        <f t="shared" si="10"/>
        <v/>
      </c>
      <c r="B56" s="470" t="str">
        <f t="shared" si="11"/>
        <v/>
      </c>
      <c r="C56" s="470" t="str">
        <f t="shared" si="12"/>
        <v/>
      </c>
      <c r="D56" s="470" t="str">
        <f t="shared" si="13"/>
        <v/>
      </c>
      <c r="E56" s="470" t="str">
        <f t="shared" si="14"/>
        <v/>
      </c>
      <c r="F56" s="470" t="str">
        <f t="shared" si="15"/>
        <v/>
      </c>
      <c r="G56" s="199" t="str">
        <f>IF(Paramétrage!JX472&lt;&gt;0,Paramétrage!GV472,"")</f>
        <v/>
      </c>
      <c r="H56" s="2" t="str">
        <f>IF(Paramétrage!JX472&lt;&gt;0,Paramétrage!GW472,"")</f>
        <v/>
      </c>
      <c r="I56" s="2" t="str">
        <f t="shared" si="16"/>
        <v/>
      </c>
      <c r="J56" s="2" t="str">
        <f>IF(Paramétrage!JX472&lt;&gt;0,Paramétrage!GX472,"")</f>
        <v/>
      </c>
      <c r="K56" s="2" t="str">
        <f>IF(Paramétrage!JX472&lt;&gt;0,Paramétrage!GX472,"")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IF(Paramétrage!JX472&lt;&gt;0,Paramétrage!JZ472,"")</f>
        <v/>
      </c>
      <c r="P56" s="258" t="e">
        <f>IF(Paramétrage!#REF!&lt;&gt;0,I56,0)</f>
        <v>#REF!</v>
      </c>
      <c r="Q56" s="2"/>
    </row>
    <row r="57" spans="1:18" x14ac:dyDescent="0.35">
      <c r="A57" s="470" t="str">
        <f t="shared" si="10"/>
        <v/>
      </c>
      <c r="B57" s="470" t="str">
        <f t="shared" si="11"/>
        <v/>
      </c>
      <c r="C57" s="470" t="str">
        <f t="shared" si="12"/>
        <v/>
      </c>
      <c r="D57" s="470" t="str">
        <f t="shared" si="13"/>
        <v/>
      </c>
      <c r="E57" s="470" t="str">
        <f t="shared" si="14"/>
        <v/>
      </c>
      <c r="F57" s="470" t="str">
        <f t="shared" si="15"/>
        <v/>
      </c>
      <c r="G57" s="199" t="str">
        <f>IF(Paramétrage!JX473&lt;&gt;0,Paramétrage!GV473,"")</f>
        <v/>
      </c>
      <c r="H57" s="2" t="str">
        <f>IF(Paramétrage!JX473&lt;&gt;0,Paramétrage!GW473,"")</f>
        <v/>
      </c>
      <c r="I57" s="2" t="str">
        <f t="shared" si="16"/>
        <v/>
      </c>
      <c r="J57" s="2" t="str">
        <f>IF(Paramétrage!JX473&lt;&gt;0,Paramétrage!GX473,"")</f>
        <v/>
      </c>
      <c r="K57" s="2" t="str">
        <f>IF(Paramétrage!JX473&lt;&gt;0,Paramétrage!GX473,"")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IF(Paramétrage!JX473&lt;&gt;0,Paramétrage!JZ473,"")</f>
        <v/>
      </c>
      <c r="P57" s="258" t="e">
        <f>IF(Paramétrage!#REF!&lt;&gt;0,I57,0)</f>
        <v>#REF!</v>
      </c>
      <c r="Q57" s="2"/>
    </row>
    <row r="58" spans="1:18" x14ac:dyDescent="0.35">
      <c r="A58" s="470" t="str">
        <f t="shared" si="10"/>
        <v/>
      </c>
      <c r="B58" s="470" t="str">
        <f t="shared" si="11"/>
        <v/>
      </c>
      <c r="C58" s="470" t="str">
        <f t="shared" si="12"/>
        <v/>
      </c>
      <c r="D58" s="470" t="str">
        <f t="shared" si="13"/>
        <v/>
      </c>
      <c r="E58" s="470" t="str">
        <f t="shared" si="14"/>
        <v/>
      </c>
      <c r="F58" s="470" t="str">
        <f t="shared" si="15"/>
        <v/>
      </c>
      <c r="G58" s="199" t="str">
        <f>IF(Paramétrage!JX474&lt;&gt;0,Paramétrage!GV474,"")</f>
        <v/>
      </c>
      <c r="H58" s="2" t="str">
        <f>IF(Paramétrage!JX474&lt;&gt;0,Paramétrage!GW474,"")</f>
        <v/>
      </c>
      <c r="I58" s="2" t="str">
        <f t="shared" si="16"/>
        <v/>
      </c>
      <c r="J58" s="2" t="str">
        <f>IF(Paramétrage!JX474&lt;&gt;0,Paramétrage!GX474,"")</f>
        <v/>
      </c>
      <c r="K58" s="2" t="str">
        <f>IF(Paramétrage!JX474&lt;&gt;0,Paramétrage!GX474,"")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IF(Paramétrage!JX474&lt;&gt;0,Paramétrage!JZ474,"")</f>
        <v/>
      </c>
      <c r="P58" s="258" t="e">
        <f>IF(Paramétrage!#REF!&lt;&gt;0,I58,0)</f>
        <v>#REF!</v>
      </c>
      <c r="Q58" s="2"/>
    </row>
    <row r="59" spans="1:18" x14ac:dyDescent="0.35">
      <c r="A59" s="470" t="str">
        <f t="shared" si="10"/>
        <v/>
      </c>
      <c r="B59" s="470" t="str">
        <f t="shared" si="11"/>
        <v/>
      </c>
      <c r="C59" s="470" t="str">
        <f t="shared" si="12"/>
        <v/>
      </c>
      <c r="D59" s="470" t="str">
        <f t="shared" si="13"/>
        <v/>
      </c>
      <c r="E59" s="470" t="str">
        <f t="shared" si="14"/>
        <v/>
      </c>
      <c r="F59" s="470" t="str">
        <f t="shared" si="15"/>
        <v/>
      </c>
      <c r="G59" s="199" t="str">
        <f>IF(Paramétrage!JX475&lt;&gt;0,Paramétrage!GV475,"")</f>
        <v/>
      </c>
      <c r="H59" s="2" t="str">
        <f>IF(Paramétrage!JX475&lt;&gt;0,Paramétrage!GW475,"")</f>
        <v/>
      </c>
      <c r="I59" s="2" t="str">
        <f t="shared" si="16"/>
        <v/>
      </c>
      <c r="J59" s="2" t="str">
        <f>IF(Paramétrage!JX475&lt;&gt;0,Paramétrage!GX475,"")</f>
        <v/>
      </c>
      <c r="K59" s="2" t="str">
        <f>IF(Paramétrage!JX475&lt;&gt;0,Paramétrage!GX475,"")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IF(Paramétrage!JX475&lt;&gt;0,Paramétrage!JZ475,"")</f>
        <v/>
      </c>
      <c r="P59" s="258" t="e">
        <f>IF(Paramétrage!#REF!&lt;&gt;0,I59,0)</f>
        <v>#REF!</v>
      </c>
      <c r="Q59" s="2"/>
    </row>
    <row r="60" spans="1:18" x14ac:dyDescent="0.35">
      <c r="A60" s="471" t="s">
        <v>1037</v>
      </c>
      <c r="B60" s="472"/>
      <c r="C60" s="472"/>
      <c r="D60" s="472"/>
      <c r="E60" s="472"/>
      <c r="F60" s="472"/>
      <c r="G60" s="473" t="e">
        <f>IF(Paramétrage!#REF!&lt;&gt;0,Paramétrage!#REF!,"")</f>
        <v>#REF!</v>
      </c>
      <c r="H60" s="472"/>
      <c r="I60" s="472"/>
      <c r="J60" s="472"/>
      <c r="K60" s="472"/>
      <c r="L60" s="472"/>
      <c r="M60" s="472"/>
      <c r="N60" s="472"/>
      <c r="O60" s="472"/>
      <c r="P60" s="472" t="e">
        <f>IF(Paramétrage!#REF!,I60-#REF!,"")</f>
        <v>#REF!</v>
      </c>
      <c r="Q60" s="472"/>
    </row>
    <row r="61" spans="1:18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18" x14ac:dyDescent="0.35">
      <c r="A62" s="470" t="str">
        <f>IF(J62&lt;&gt;"",I62,"")</f>
        <v/>
      </c>
      <c r="B62" s="470" t="str">
        <f>IF(J62&lt;&gt;"",1,"")</f>
        <v/>
      </c>
      <c r="C62" s="470" t="str">
        <f>IF(J62&lt;&gt;"",L62,"")</f>
        <v/>
      </c>
      <c r="D62" s="470" t="str">
        <f>IF(J62&lt;&gt;"",L62,"")</f>
        <v/>
      </c>
      <c r="E62" s="470" t="str">
        <f>IF(J62&lt;&gt;"",M62,"")</f>
        <v/>
      </c>
      <c r="F62" s="470" t="str">
        <f>IF(J62&lt;&gt;"",N62,"")</f>
        <v/>
      </c>
      <c r="G62" s="199" t="str">
        <f>IF(Paramétrage!MZ501&lt;&gt;0,Paramétrage!MX501,"")</f>
        <v/>
      </c>
      <c r="H62" s="2" t="str">
        <f>IF(Paramétrage!MZ501&lt;&gt;0,Paramétrage!MY501,"")</f>
        <v/>
      </c>
      <c r="I62" s="2" t="str">
        <f>IF(J62&lt;&gt;"",DATEDIF($Q$2,G62,"d")*1440+H62*60,"")</f>
        <v/>
      </c>
      <c r="J62" s="2" t="str">
        <f>IF(Paramétrage!MZ501&lt;&gt;0,Paramétrage!MZ501,"")</f>
        <v/>
      </c>
      <c r="K62" s="2" t="str">
        <f>IF(Paramétrage!NA501&lt;&gt;0,Paramétrage!NA501,"")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IF(Paramétrage!MZ501&lt;&gt;0,Paramétrage!NB501,"")</f>
        <v/>
      </c>
      <c r="P62" s="258" t="e">
        <f>IF(Paramétrage!#REF!&lt;&gt;0,I62,0)</f>
        <v>#REF!</v>
      </c>
      <c r="Q62" s="2"/>
    </row>
    <row r="63" spans="1:18" x14ac:dyDescent="0.35">
      <c r="A63" s="470" t="str">
        <f t="shared" ref="A63:A89" si="20">IF(J63&lt;&gt;"",I63,"")</f>
        <v/>
      </c>
      <c r="B63" s="470" t="str">
        <f t="shared" ref="B63:B89" si="21">IF(J63&lt;&gt;"",1,"")</f>
        <v/>
      </c>
      <c r="C63" s="470" t="str">
        <f t="shared" ref="C63:C89" si="22">IF(J63&lt;&gt;"",L63,"")</f>
        <v/>
      </c>
      <c r="D63" s="470" t="str">
        <f t="shared" ref="D63:D89" si="23">IF(J63&lt;&gt;"",L63,"")</f>
        <v/>
      </c>
      <c r="E63" s="470" t="str">
        <f t="shared" ref="E63:E89" si="24">IF(J63&lt;&gt;"",M63,"")</f>
        <v/>
      </c>
      <c r="F63" s="470" t="str">
        <f t="shared" ref="F63:F89" si="25">IF(J63&lt;&gt;"",N63,"")</f>
        <v/>
      </c>
      <c r="G63" s="199" t="str">
        <f>IF(Paramétrage!MZ502&lt;&gt;0,Paramétrage!MX502,"")</f>
        <v/>
      </c>
      <c r="H63" s="2" t="str">
        <f>IF(Paramétrage!MZ502&lt;&gt;0,Paramétrage!MY502,"")</f>
        <v/>
      </c>
      <c r="I63" s="2" t="str">
        <f t="shared" ref="I63:I89" si="26">IF(J63&lt;&gt;"",DATEDIF($Q$2,G63,"d")*1440+H63*60,"")</f>
        <v/>
      </c>
      <c r="J63" s="2" t="str">
        <f>IF(Paramétrage!MZ502&lt;&gt;0,Paramétrage!MZ502,"")</f>
        <v/>
      </c>
      <c r="K63" s="2" t="str">
        <f>IF(Paramétrage!NA502&lt;&gt;0,Paramétrage!NA502,"")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IF(Paramétrage!MZ502&lt;&gt;0,Paramétrage!NB502,"")</f>
        <v/>
      </c>
      <c r="P63" s="258" t="e">
        <f>IF(Paramétrage!#REF!&lt;&gt;0,I63,0)</f>
        <v>#REF!</v>
      </c>
      <c r="Q63" s="2"/>
    </row>
    <row r="64" spans="1:18" x14ac:dyDescent="0.35">
      <c r="A64" s="470" t="str">
        <f t="shared" si="20"/>
        <v/>
      </c>
      <c r="B64" s="470" t="str">
        <f t="shared" si="21"/>
        <v/>
      </c>
      <c r="C64" s="470" t="str">
        <f t="shared" si="22"/>
        <v/>
      </c>
      <c r="D64" s="470" t="str">
        <f t="shared" si="23"/>
        <v/>
      </c>
      <c r="E64" s="470" t="str">
        <f t="shared" si="24"/>
        <v/>
      </c>
      <c r="F64" s="470" t="str">
        <f t="shared" si="25"/>
        <v/>
      </c>
      <c r="G64" s="199" t="str">
        <f>IF(Paramétrage!MZ503&lt;&gt;0,Paramétrage!MX503,"")</f>
        <v/>
      </c>
      <c r="H64" s="2" t="str">
        <f>IF(Paramétrage!MZ503&lt;&gt;0,Paramétrage!MY503,"")</f>
        <v/>
      </c>
      <c r="I64" s="2" t="str">
        <f t="shared" si="26"/>
        <v/>
      </c>
      <c r="J64" s="2" t="str">
        <f>IF(Paramétrage!MZ503&lt;&gt;0,Paramétrage!MZ503,"")</f>
        <v/>
      </c>
      <c r="K64" s="2" t="str">
        <f>IF(Paramétrage!NA503&lt;&gt;0,Paramétrage!NA503,"")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IF(Paramétrage!MZ503&lt;&gt;0,Paramétrage!NB503,"")</f>
        <v/>
      </c>
      <c r="P64" s="258" t="e">
        <f>IF(Paramétrage!#REF!&lt;&gt;0,I64,0)</f>
        <v>#REF!</v>
      </c>
      <c r="Q64" s="2"/>
    </row>
    <row r="65" spans="1:17" x14ac:dyDescent="0.35">
      <c r="A65" s="470" t="str">
        <f t="shared" si="20"/>
        <v/>
      </c>
      <c r="B65" s="470" t="str">
        <f t="shared" si="21"/>
        <v/>
      </c>
      <c r="C65" s="470" t="str">
        <f t="shared" si="22"/>
        <v/>
      </c>
      <c r="D65" s="470" t="str">
        <f t="shared" si="23"/>
        <v/>
      </c>
      <c r="E65" s="470" t="str">
        <f t="shared" si="24"/>
        <v/>
      </c>
      <c r="F65" s="470" t="str">
        <f t="shared" si="25"/>
        <v/>
      </c>
      <c r="G65" s="199" t="str">
        <f>IF(Paramétrage!MZ504&lt;&gt;0,Paramétrage!MX504,"")</f>
        <v/>
      </c>
      <c r="H65" s="2" t="str">
        <f>IF(Paramétrage!MZ504&lt;&gt;0,Paramétrage!MY504,"")</f>
        <v/>
      </c>
      <c r="I65" s="2" t="str">
        <f t="shared" si="26"/>
        <v/>
      </c>
      <c r="J65" s="2" t="str">
        <f>IF(Paramétrage!MZ504&lt;&gt;0,Paramétrage!MZ504,"")</f>
        <v/>
      </c>
      <c r="K65" s="2" t="str">
        <f>IF(Paramétrage!NA504&lt;&gt;0,Paramétrage!NA504,"")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IF(Paramétrage!MZ504&lt;&gt;0,Paramétrage!NB504,"")</f>
        <v/>
      </c>
      <c r="P65" s="258" t="e">
        <f>IF(Paramétrage!#REF!&lt;&gt;0,I65,0)</f>
        <v>#REF!</v>
      </c>
      <c r="Q65" s="2"/>
    </row>
    <row r="66" spans="1:17" x14ac:dyDescent="0.35">
      <c r="A66" s="470" t="str">
        <f t="shared" si="20"/>
        <v/>
      </c>
      <c r="B66" s="470" t="str">
        <f t="shared" si="21"/>
        <v/>
      </c>
      <c r="C66" s="470" t="str">
        <f t="shared" si="22"/>
        <v/>
      </c>
      <c r="D66" s="470" t="str">
        <f t="shared" si="23"/>
        <v/>
      </c>
      <c r="E66" s="470" t="str">
        <f t="shared" si="24"/>
        <v/>
      </c>
      <c r="F66" s="470" t="str">
        <f t="shared" si="25"/>
        <v/>
      </c>
      <c r="G66" s="199" t="str">
        <f>IF(Paramétrage!MZ505&lt;&gt;0,Paramétrage!MX505,"")</f>
        <v/>
      </c>
      <c r="H66" s="2" t="str">
        <f>IF(Paramétrage!MZ505&lt;&gt;0,Paramétrage!MY505,"")</f>
        <v/>
      </c>
      <c r="I66" s="2" t="str">
        <f t="shared" si="26"/>
        <v/>
      </c>
      <c r="J66" s="2" t="str">
        <f>IF(Paramétrage!MZ505&lt;&gt;0,Paramétrage!MZ505,"")</f>
        <v/>
      </c>
      <c r="K66" s="2" t="str">
        <f>IF(Paramétrage!NA505&lt;&gt;0,Paramétrage!NA505,"")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IF(Paramétrage!MZ505&lt;&gt;0,Paramétrage!NB505,"")</f>
        <v/>
      </c>
      <c r="P66" s="258" t="e">
        <f>IF(Paramétrage!#REF!&lt;&gt;0,I66,0)</f>
        <v>#REF!</v>
      </c>
      <c r="Q66" s="2"/>
    </row>
    <row r="67" spans="1:17" x14ac:dyDescent="0.35">
      <c r="A67" s="470" t="str">
        <f t="shared" si="20"/>
        <v/>
      </c>
      <c r="B67" s="470" t="str">
        <f t="shared" si="21"/>
        <v/>
      </c>
      <c r="C67" s="470" t="str">
        <f t="shared" si="22"/>
        <v/>
      </c>
      <c r="D67" s="470" t="str">
        <f t="shared" si="23"/>
        <v/>
      </c>
      <c r="E67" s="470" t="str">
        <f t="shared" si="24"/>
        <v/>
      </c>
      <c r="F67" s="470" t="str">
        <f t="shared" si="25"/>
        <v/>
      </c>
      <c r="G67" s="199" t="str">
        <f>IF(Paramétrage!MZ506&lt;&gt;0,Paramétrage!MX506,"")</f>
        <v/>
      </c>
      <c r="H67" s="2" t="str">
        <f>IF(Paramétrage!MZ506&lt;&gt;0,Paramétrage!MY506,"")</f>
        <v/>
      </c>
      <c r="I67" s="2" t="str">
        <f t="shared" si="26"/>
        <v/>
      </c>
      <c r="J67" s="2" t="str">
        <f>IF(Paramétrage!MZ506&lt;&gt;0,Paramétrage!MZ506,"")</f>
        <v/>
      </c>
      <c r="K67" s="2" t="str">
        <f>IF(Paramétrage!NA506&lt;&gt;0,Paramétrage!NA506,"")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IF(Paramétrage!MZ506&lt;&gt;0,Paramétrage!NB506,"")</f>
        <v/>
      </c>
      <c r="P67" s="258" t="e">
        <f>IF(Paramétrage!#REF!&lt;&gt;0,I67,0)</f>
        <v>#REF!</v>
      </c>
      <c r="Q67" s="2"/>
    </row>
    <row r="68" spans="1:17" x14ac:dyDescent="0.35">
      <c r="A68" s="470" t="str">
        <f t="shared" si="20"/>
        <v/>
      </c>
      <c r="B68" s="470" t="str">
        <f t="shared" si="21"/>
        <v/>
      </c>
      <c r="C68" s="470" t="str">
        <f t="shared" si="22"/>
        <v/>
      </c>
      <c r="D68" s="470" t="str">
        <f t="shared" si="23"/>
        <v/>
      </c>
      <c r="E68" s="470" t="str">
        <f t="shared" si="24"/>
        <v/>
      </c>
      <c r="F68" s="470" t="str">
        <f t="shared" si="25"/>
        <v/>
      </c>
      <c r="G68" s="199" t="str">
        <f>IF(Paramétrage!MZ507&lt;&gt;0,Paramétrage!MX507,"")</f>
        <v/>
      </c>
      <c r="H68" s="2" t="str">
        <f>IF(Paramétrage!MZ507&lt;&gt;0,Paramétrage!MY507,"")</f>
        <v/>
      </c>
      <c r="I68" s="2" t="str">
        <f t="shared" si="26"/>
        <v/>
      </c>
      <c r="J68" s="2" t="str">
        <f>IF(Paramétrage!MZ507&lt;&gt;0,Paramétrage!MZ507,"")</f>
        <v/>
      </c>
      <c r="K68" s="2" t="str">
        <f>IF(Paramétrage!NA507&lt;&gt;0,Paramétrage!NA507,"")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IF(Paramétrage!MZ507&lt;&gt;0,Paramétrage!NB507,"")</f>
        <v/>
      </c>
      <c r="P68" s="258" t="e">
        <f>IF(Paramétrage!#REF!&lt;&gt;0,I68,0)</f>
        <v>#REF!</v>
      </c>
      <c r="Q68" s="2"/>
    </row>
    <row r="69" spans="1:17" x14ac:dyDescent="0.35">
      <c r="A69" s="470" t="str">
        <f t="shared" si="20"/>
        <v/>
      </c>
      <c r="B69" s="470" t="str">
        <f t="shared" si="21"/>
        <v/>
      </c>
      <c r="C69" s="470" t="str">
        <f t="shared" si="22"/>
        <v/>
      </c>
      <c r="D69" s="470" t="str">
        <f t="shared" si="23"/>
        <v/>
      </c>
      <c r="E69" s="470" t="str">
        <f t="shared" si="24"/>
        <v/>
      </c>
      <c r="F69" s="470" t="str">
        <f t="shared" si="25"/>
        <v/>
      </c>
      <c r="G69" s="199" t="str">
        <f>IF(Paramétrage!MZ508&lt;&gt;0,Paramétrage!MX508,"")</f>
        <v/>
      </c>
      <c r="H69" s="2" t="str">
        <f>IF(Paramétrage!MZ508&lt;&gt;0,Paramétrage!MY508,"")</f>
        <v/>
      </c>
      <c r="I69" s="2" t="str">
        <f t="shared" si="26"/>
        <v/>
      </c>
      <c r="J69" s="2" t="str">
        <f>IF(Paramétrage!MZ508&lt;&gt;0,Paramétrage!MZ508,"")</f>
        <v/>
      </c>
      <c r="K69" s="2" t="str">
        <f>IF(Paramétrage!NA508&lt;&gt;0,Paramétrage!NA508,"")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IF(Paramétrage!MZ508&lt;&gt;0,Paramétrage!NB508,"")</f>
        <v/>
      </c>
      <c r="P69" s="258" t="e">
        <f>IF(Paramétrage!#REF!&lt;&gt;0,I69,0)</f>
        <v>#REF!</v>
      </c>
      <c r="Q69" s="2"/>
    </row>
    <row r="70" spans="1:17" x14ac:dyDescent="0.35">
      <c r="A70" s="470" t="str">
        <f t="shared" si="20"/>
        <v/>
      </c>
      <c r="B70" s="470" t="str">
        <f t="shared" si="21"/>
        <v/>
      </c>
      <c r="C70" s="470" t="str">
        <f t="shared" si="22"/>
        <v/>
      </c>
      <c r="D70" s="470" t="str">
        <f t="shared" si="23"/>
        <v/>
      </c>
      <c r="E70" s="470" t="str">
        <f t="shared" si="24"/>
        <v/>
      </c>
      <c r="F70" s="470" t="str">
        <f t="shared" si="25"/>
        <v/>
      </c>
      <c r="G70" s="199" t="str">
        <f>IF(Paramétrage!MZ509&lt;&gt;0,Paramétrage!MX509,"")</f>
        <v/>
      </c>
      <c r="H70" s="2" t="str">
        <f>IF(Paramétrage!MZ509&lt;&gt;0,Paramétrage!MY509,"")</f>
        <v/>
      </c>
      <c r="I70" s="2" t="str">
        <f t="shared" si="26"/>
        <v/>
      </c>
      <c r="J70" s="2" t="str">
        <f>IF(Paramétrage!MZ509&lt;&gt;0,Paramétrage!MZ509,"")</f>
        <v/>
      </c>
      <c r="K70" s="2" t="str">
        <f>IF(Paramétrage!NA509&lt;&gt;0,Paramétrage!NA509,"")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IF(Paramétrage!MZ509&lt;&gt;0,Paramétrage!NB509,"")</f>
        <v/>
      </c>
      <c r="P70" s="258" t="e">
        <f>IF(Paramétrage!#REF!&lt;&gt;0,I70,0)</f>
        <v>#REF!</v>
      </c>
      <c r="Q70" s="2"/>
    </row>
    <row r="71" spans="1:17" x14ac:dyDescent="0.35">
      <c r="A71" s="470" t="str">
        <f t="shared" si="20"/>
        <v/>
      </c>
      <c r="B71" s="470" t="str">
        <f t="shared" si="21"/>
        <v/>
      </c>
      <c r="C71" s="470" t="str">
        <f t="shared" si="22"/>
        <v/>
      </c>
      <c r="D71" s="470" t="str">
        <f t="shared" si="23"/>
        <v/>
      </c>
      <c r="E71" s="470" t="str">
        <f t="shared" si="24"/>
        <v/>
      </c>
      <c r="F71" s="470" t="str">
        <f t="shared" si="25"/>
        <v/>
      </c>
      <c r="G71" s="199" t="str">
        <f>IF(Paramétrage!MZ510&lt;&gt;0,Paramétrage!MX510,"")</f>
        <v/>
      </c>
      <c r="H71" s="2" t="str">
        <f>IF(Paramétrage!MZ510&lt;&gt;0,Paramétrage!MY510,"")</f>
        <v/>
      </c>
      <c r="I71" s="2" t="str">
        <f t="shared" si="26"/>
        <v/>
      </c>
      <c r="J71" s="2" t="str">
        <f>IF(Paramétrage!MZ510&lt;&gt;0,Paramétrage!MZ510,"")</f>
        <v/>
      </c>
      <c r="K71" s="2" t="str">
        <f>IF(Paramétrage!NA510&lt;&gt;0,Paramétrage!NA510,"")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IF(Paramétrage!MZ510&lt;&gt;0,Paramétrage!NB510,"")</f>
        <v/>
      </c>
      <c r="P71" s="258" t="e">
        <f>IF(Paramétrage!#REF!&lt;&gt;0,I71,0)</f>
        <v>#REF!</v>
      </c>
      <c r="Q71" s="2"/>
    </row>
    <row r="72" spans="1:17" x14ac:dyDescent="0.35">
      <c r="A72" s="470" t="str">
        <f t="shared" si="20"/>
        <v/>
      </c>
      <c r="B72" s="470" t="str">
        <f t="shared" si="21"/>
        <v/>
      </c>
      <c r="C72" s="470" t="str">
        <f t="shared" si="22"/>
        <v/>
      </c>
      <c r="D72" s="470" t="str">
        <f t="shared" si="23"/>
        <v/>
      </c>
      <c r="E72" s="470" t="str">
        <f t="shared" si="24"/>
        <v/>
      </c>
      <c r="F72" s="470" t="str">
        <f t="shared" si="25"/>
        <v/>
      </c>
      <c r="G72" s="199" t="str">
        <f>IF(Paramétrage!MZ511&lt;&gt;0,Paramétrage!MX511,"")</f>
        <v/>
      </c>
      <c r="H72" s="2" t="str">
        <f>IF(Paramétrage!MZ511&lt;&gt;0,Paramétrage!MY511,"")</f>
        <v/>
      </c>
      <c r="I72" s="2" t="str">
        <f t="shared" si="26"/>
        <v/>
      </c>
      <c r="J72" s="2" t="str">
        <f>IF(Paramétrage!MZ511&lt;&gt;0,Paramétrage!MZ511,"")</f>
        <v/>
      </c>
      <c r="K72" s="2" t="str">
        <f>IF(Paramétrage!NA511&lt;&gt;0,Paramétrage!NA511,"")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IF(Paramétrage!MZ511&lt;&gt;0,Paramétrage!NB511,"")</f>
        <v/>
      </c>
      <c r="P72" s="258" t="e">
        <f>IF(Paramétrage!#REF!&lt;&gt;0,I72,0)</f>
        <v>#REF!</v>
      </c>
      <c r="Q72" s="2"/>
    </row>
    <row r="73" spans="1:17" x14ac:dyDescent="0.35">
      <c r="A73" s="470" t="str">
        <f t="shared" si="20"/>
        <v/>
      </c>
      <c r="B73" s="470" t="str">
        <f t="shared" si="21"/>
        <v/>
      </c>
      <c r="C73" s="470" t="str">
        <f t="shared" si="22"/>
        <v/>
      </c>
      <c r="D73" s="470" t="str">
        <f t="shared" si="23"/>
        <v/>
      </c>
      <c r="E73" s="470" t="str">
        <f t="shared" si="24"/>
        <v/>
      </c>
      <c r="F73" s="470" t="str">
        <f t="shared" si="25"/>
        <v/>
      </c>
      <c r="G73" s="199" t="str">
        <f>IF(Paramétrage!MZ512&lt;&gt;0,Paramétrage!MX512,"")</f>
        <v/>
      </c>
      <c r="H73" s="2" t="str">
        <f>IF(Paramétrage!MZ512&lt;&gt;0,Paramétrage!MY512,"")</f>
        <v/>
      </c>
      <c r="I73" s="2" t="str">
        <f t="shared" si="26"/>
        <v/>
      </c>
      <c r="J73" s="2" t="str">
        <f>IF(Paramétrage!MZ512&lt;&gt;0,Paramétrage!MZ512,"")</f>
        <v/>
      </c>
      <c r="K73" s="2" t="str">
        <f>IF(Paramétrage!NA512&lt;&gt;0,Paramétrage!NA512,"")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IF(Paramétrage!MZ512&lt;&gt;0,Paramétrage!NB512,"")</f>
        <v/>
      </c>
      <c r="P73" s="258" t="e">
        <f>IF(Paramétrage!#REF!&lt;&gt;0,I73,0)</f>
        <v>#REF!</v>
      </c>
      <c r="Q73" s="2"/>
    </row>
    <row r="74" spans="1:17" x14ac:dyDescent="0.35">
      <c r="A74" s="470" t="str">
        <f t="shared" si="20"/>
        <v/>
      </c>
      <c r="B74" s="470" t="str">
        <f t="shared" si="21"/>
        <v/>
      </c>
      <c r="C74" s="470" t="str">
        <f t="shared" si="22"/>
        <v/>
      </c>
      <c r="D74" s="470" t="str">
        <f t="shared" si="23"/>
        <v/>
      </c>
      <c r="E74" s="470" t="str">
        <f t="shared" si="24"/>
        <v/>
      </c>
      <c r="F74" s="470" t="str">
        <f t="shared" si="25"/>
        <v/>
      </c>
      <c r="G74" s="199" t="str">
        <f>IF(Paramétrage!MZ513&lt;&gt;0,Paramétrage!MX513,"")</f>
        <v/>
      </c>
      <c r="H74" s="2" t="str">
        <f>IF(Paramétrage!MZ513&lt;&gt;0,Paramétrage!MY513,"")</f>
        <v/>
      </c>
      <c r="I74" s="2" t="str">
        <f t="shared" si="26"/>
        <v/>
      </c>
      <c r="J74" s="2" t="str">
        <f>IF(Paramétrage!MZ513&lt;&gt;0,Paramétrage!MZ513,"")</f>
        <v/>
      </c>
      <c r="K74" s="2" t="str">
        <f>IF(Paramétrage!NA513&lt;&gt;0,Paramétrage!NA513,"")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IF(Paramétrage!MZ513&lt;&gt;0,Paramétrage!NB513,"")</f>
        <v/>
      </c>
      <c r="P74" s="258" t="e">
        <f>IF(Paramétrage!#REF!&lt;&gt;0,I74,0)</f>
        <v>#REF!</v>
      </c>
      <c r="Q74" s="2"/>
    </row>
    <row r="75" spans="1:17" x14ac:dyDescent="0.35">
      <c r="A75" s="470" t="str">
        <f t="shared" si="20"/>
        <v/>
      </c>
      <c r="B75" s="470" t="str">
        <f t="shared" si="21"/>
        <v/>
      </c>
      <c r="C75" s="470" t="str">
        <f t="shared" si="22"/>
        <v/>
      </c>
      <c r="D75" s="470" t="str">
        <f t="shared" si="23"/>
        <v/>
      </c>
      <c r="E75" s="470" t="str">
        <f t="shared" si="24"/>
        <v/>
      </c>
      <c r="F75" s="470" t="str">
        <f t="shared" si="25"/>
        <v/>
      </c>
      <c r="G75" s="199" t="str">
        <f>IF(Paramétrage!MZ514&lt;&gt;0,Paramétrage!MX514,"")</f>
        <v/>
      </c>
      <c r="H75" s="2" t="str">
        <f>IF(Paramétrage!MZ514&lt;&gt;0,Paramétrage!MY514,"")</f>
        <v/>
      </c>
      <c r="I75" s="2" t="str">
        <f t="shared" si="26"/>
        <v/>
      </c>
      <c r="J75" s="2" t="str">
        <f>IF(Paramétrage!MZ514&lt;&gt;0,Paramétrage!MZ514,"")</f>
        <v/>
      </c>
      <c r="K75" s="2" t="str">
        <f>IF(Paramétrage!NA514&lt;&gt;0,Paramétrage!NA514,"")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IF(Paramétrage!MZ514&lt;&gt;0,Paramétrage!NB514,"")</f>
        <v/>
      </c>
      <c r="P75" s="258" t="e">
        <f>IF(Paramétrage!#REF!&lt;&gt;0,I75,0)</f>
        <v>#REF!</v>
      </c>
      <c r="Q75" s="2"/>
    </row>
    <row r="76" spans="1:17" x14ac:dyDescent="0.35">
      <c r="A76" s="470" t="str">
        <f t="shared" si="20"/>
        <v/>
      </c>
      <c r="B76" s="470" t="str">
        <f t="shared" si="21"/>
        <v/>
      </c>
      <c r="C76" s="470" t="str">
        <f t="shared" si="22"/>
        <v/>
      </c>
      <c r="D76" s="470" t="str">
        <f t="shared" si="23"/>
        <v/>
      </c>
      <c r="E76" s="470" t="str">
        <f t="shared" si="24"/>
        <v/>
      </c>
      <c r="F76" s="470" t="str">
        <f t="shared" si="25"/>
        <v/>
      </c>
      <c r="G76" s="199" t="str">
        <f>IF(Paramétrage!MZ515&lt;&gt;0,Paramétrage!MX515,"")</f>
        <v/>
      </c>
      <c r="H76" s="2" t="str">
        <f>IF(Paramétrage!MZ515&lt;&gt;0,Paramétrage!MY515,"")</f>
        <v/>
      </c>
      <c r="I76" s="2" t="str">
        <f t="shared" si="26"/>
        <v/>
      </c>
      <c r="J76" s="2" t="str">
        <f>IF(Paramétrage!MZ515&lt;&gt;0,Paramétrage!MZ515,"")</f>
        <v/>
      </c>
      <c r="K76" s="2" t="str">
        <f>IF(Paramétrage!NA515&lt;&gt;0,Paramétrage!NA515,"")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IF(Paramétrage!MZ515&lt;&gt;0,Paramétrage!NB515,"")</f>
        <v/>
      </c>
      <c r="P76" s="258" t="e">
        <f>IF(Paramétrage!#REF!&lt;&gt;0,I76,0)</f>
        <v>#REF!</v>
      </c>
      <c r="Q76" s="2"/>
    </row>
    <row r="77" spans="1:17" x14ac:dyDescent="0.35">
      <c r="A77" s="470" t="str">
        <f t="shared" si="20"/>
        <v/>
      </c>
      <c r="B77" s="470" t="str">
        <f t="shared" si="21"/>
        <v/>
      </c>
      <c r="C77" s="470" t="str">
        <f t="shared" si="22"/>
        <v/>
      </c>
      <c r="D77" s="470" t="str">
        <f t="shared" si="23"/>
        <v/>
      </c>
      <c r="E77" s="470" t="str">
        <f t="shared" si="24"/>
        <v/>
      </c>
      <c r="F77" s="470" t="str">
        <f t="shared" si="25"/>
        <v/>
      </c>
      <c r="G77" s="199" t="str">
        <f>IF(Paramétrage!MZ516&lt;&gt;0,Paramétrage!MX516,"")</f>
        <v/>
      </c>
      <c r="H77" s="2" t="str">
        <f>IF(Paramétrage!MZ516&lt;&gt;0,Paramétrage!MY516,"")</f>
        <v/>
      </c>
      <c r="I77" s="2" t="str">
        <f t="shared" si="26"/>
        <v/>
      </c>
      <c r="J77" s="2" t="str">
        <f>IF(Paramétrage!MZ516&lt;&gt;0,Paramétrage!MZ516,"")</f>
        <v/>
      </c>
      <c r="K77" s="2" t="str">
        <f>IF(Paramétrage!NA516&lt;&gt;0,Paramétrage!NA516,"")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IF(Paramétrage!MZ516&lt;&gt;0,Paramétrage!NB516,"")</f>
        <v/>
      </c>
      <c r="P77" s="258" t="e">
        <f>IF(Paramétrage!#REF!&lt;&gt;0,I77,0)</f>
        <v>#REF!</v>
      </c>
      <c r="Q77" s="2"/>
    </row>
    <row r="78" spans="1:17" x14ac:dyDescent="0.35">
      <c r="A78" s="470" t="str">
        <f t="shared" si="20"/>
        <v/>
      </c>
      <c r="B78" s="470" t="str">
        <f t="shared" si="21"/>
        <v/>
      </c>
      <c r="C78" s="470" t="str">
        <f t="shared" si="22"/>
        <v/>
      </c>
      <c r="D78" s="470" t="str">
        <f t="shared" si="23"/>
        <v/>
      </c>
      <c r="E78" s="470" t="str">
        <f t="shared" si="24"/>
        <v/>
      </c>
      <c r="F78" s="470" t="str">
        <f t="shared" si="25"/>
        <v/>
      </c>
      <c r="G78" s="199" t="str">
        <f>IF(Paramétrage!MZ517&lt;&gt;0,Paramétrage!MX517,"")</f>
        <v/>
      </c>
      <c r="H78" s="2" t="str">
        <f>IF(Paramétrage!MZ517&lt;&gt;0,Paramétrage!MY517,"")</f>
        <v/>
      </c>
      <c r="I78" s="2" t="str">
        <f t="shared" si="26"/>
        <v/>
      </c>
      <c r="J78" s="2" t="str">
        <f>IF(Paramétrage!MZ517&lt;&gt;0,Paramétrage!MZ517,"")</f>
        <v/>
      </c>
      <c r="K78" s="2" t="str">
        <f>IF(Paramétrage!NA517&lt;&gt;0,Paramétrage!NA517,"")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IF(Paramétrage!MZ517&lt;&gt;0,Paramétrage!NB517,"")</f>
        <v/>
      </c>
      <c r="P78" s="258" t="e">
        <f>IF(Paramétrage!#REF!&lt;&gt;0,I78,0)</f>
        <v>#REF!</v>
      </c>
      <c r="Q78" s="2"/>
    </row>
    <row r="79" spans="1:17" x14ac:dyDescent="0.35">
      <c r="A79" s="470" t="str">
        <f t="shared" si="20"/>
        <v/>
      </c>
      <c r="B79" s="470" t="str">
        <f t="shared" si="21"/>
        <v/>
      </c>
      <c r="C79" s="470" t="str">
        <f t="shared" si="22"/>
        <v/>
      </c>
      <c r="D79" s="470" t="str">
        <f t="shared" si="23"/>
        <v/>
      </c>
      <c r="E79" s="470" t="str">
        <f t="shared" si="24"/>
        <v/>
      </c>
      <c r="F79" s="470" t="str">
        <f t="shared" si="25"/>
        <v/>
      </c>
      <c r="G79" s="199" t="str">
        <f>IF(Paramétrage!MZ518&lt;&gt;0,Paramétrage!MX518,"")</f>
        <v/>
      </c>
      <c r="H79" s="2" t="str">
        <f>IF(Paramétrage!MZ518&lt;&gt;0,Paramétrage!MY518,"")</f>
        <v/>
      </c>
      <c r="I79" s="2" t="str">
        <f t="shared" si="26"/>
        <v/>
      </c>
      <c r="J79" s="2" t="str">
        <f>IF(Paramétrage!MZ518&lt;&gt;0,Paramétrage!MZ518,"")</f>
        <v/>
      </c>
      <c r="K79" s="2" t="str">
        <f>IF(Paramétrage!NA518&lt;&gt;0,Paramétrage!NA518,"")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IF(Paramétrage!MZ518&lt;&gt;0,Paramétrage!NB518,"")</f>
        <v/>
      </c>
      <c r="P79" s="258" t="e">
        <f>IF(Paramétrage!#REF!&lt;&gt;0,I79,0)</f>
        <v>#REF!</v>
      </c>
      <c r="Q79" s="2"/>
    </row>
    <row r="80" spans="1:17" x14ac:dyDescent="0.35">
      <c r="A80" s="470" t="str">
        <f t="shared" si="20"/>
        <v/>
      </c>
      <c r="B80" s="470" t="str">
        <f t="shared" si="21"/>
        <v/>
      </c>
      <c r="C80" s="470" t="str">
        <f t="shared" si="22"/>
        <v/>
      </c>
      <c r="D80" s="470" t="str">
        <f t="shared" si="23"/>
        <v/>
      </c>
      <c r="E80" s="470" t="str">
        <f t="shared" si="24"/>
        <v/>
      </c>
      <c r="F80" s="470" t="str">
        <f t="shared" si="25"/>
        <v/>
      </c>
      <c r="G80" s="199" t="str">
        <f>IF(Paramétrage!MZ519&lt;&gt;0,Paramétrage!MX519,"")</f>
        <v/>
      </c>
      <c r="H80" s="2" t="str">
        <f>IF(Paramétrage!MZ519&lt;&gt;0,Paramétrage!MY519,"")</f>
        <v/>
      </c>
      <c r="I80" s="2" t="str">
        <f t="shared" si="26"/>
        <v/>
      </c>
      <c r="J80" s="2" t="str">
        <f>IF(Paramétrage!MZ519&lt;&gt;0,Paramétrage!MZ519,"")</f>
        <v/>
      </c>
      <c r="K80" s="2" t="str">
        <f>IF(Paramétrage!NA519&lt;&gt;0,Paramétrage!NA519,"")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IF(Paramétrage!MZ519&lt;&gt;0,Paramétrage!NB519,"")</f>
        <v/>
      </c>
      <c r="P80" s="258" t="e">
        <f>IF(Paramétrage!#REF!&lt;&gt;0,I80,0)</f>
        <v>#REF!</v>
      </c>
      <c r="Q80" s="2"/>
    </row>
    <row r="81" spans="1:17" x14ac:dyDescent="0.35">
      <c r="A81" s="470" t="str">
        <f t="shared" si="20"/>
        <v/>
      </c>
      <c r="B81" s="470" t="str">
        <f t="shared" si="21"/>
        <v/>
      </c>
      <c r="C81" s="470" t="str">
        <f t="shared" si="22"/>
        <v/>
      </c>
      <c r="D81" s="470" t="str">
        <f t="shared" si="23"/>
        <v/>
      </c>
      <c r="E81" s="470" t="str">
        <f t="shared" si="24"/>
        <v/>
      </c>
      <c r="F81" s="470" t="str">
        <f t="shared" si="25"/>
        <v/>
      </c>
      <c r="G81" s="199" t="str">
        <f>IF(Paramétrage!MZ520&lt;&gt;0,Paramétrage!MX520,"")</f>
        <v/>
      </c>
      <c r="H81" s="2" t="str">
        <f>IF(Paramétrage!MZ520&lt;&gt;0,Paramétrage!MY520,"")</f>
        <v/>
      </c>
      <c r="I81" s="2" t="str">
        <f t="shared" si="26"/>
        <v/>
      </c>
      <c r="J81" s="2" t="str">
        <f>IF(Paramétrage!MZ520&lt;&gt;0,Paramétrage!MZ520,"")</f>
        <v/>
      </c>
      <c r="K81" s="2" t="str">
        <f>IF(Paramétrage!NA520&lt;&gt;0,Paramétrage!NA520,"")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IF(Paramétrage!MZ520&lt;&gt;0,Paramétrage!NB520,"")</f>
        <v/>
      </c>
      <c r="P81" s="258" t="e">
        <f>IF(Paramétrage!#REF!&lt;&gt;0,I81,0)</f>
        <v>#REF!</v>
      </c>
      <c r="Q81" s="2"/>
    </row>
    <row r="82" spans="1:17" x14ac:dyDescent="0.35">
      <c r="A82" s="470" t="str">
        <f t="shared" si="20"/>
        <v/>
      </c>
      <c r="B82" s="470" t="str">
        <f t="shared" si="21"/>
        <v/>
      </c>
      <c r="C82" s="470" t="str">
        <f t="shared" si="22"/>
        <v/>
      </c>
      <c r="D82" s="470" t="str">
        <f t="shared" si="23"/>
        <v/>
      </c>
      <c r="E82" s="470" t="str">
        <f t="shared" si="24"/>
        <v/>
      </c>
      <c r="F82" s="470" t="str">
        <f t="shared" si="25"/>
        <v/>
      </c>
      <c r="G82" s="199" t="str">
        <f>IF(Paramétrage!MZ521&lt;&gt;0,Paramétrage!MX521,"")</f>
        <v/>
      </c>
      <c r="H82" s="2" t="str">
        <f>IF(Paramétrage!MZ521&lt;&gt;0,Paramétrage!MY521,"")</f>
        <v/>
      </c>
      <c r="I82" s="2" t="str">
        <f t="shared" si="26"/>
        <v/>
      </c>
      <c r="J82" s="2" t="str">
        <f>IF(Paramétrage!MZ521&lt;&gt;0,Paramétrage!MZ521,"")</f>
        <v/>
      </c>
      <c r="K82" s="2" t="str">
        <f>IF(Paramétrage!NA521&lt;&gt;0,Paramétrage!NA521,"")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IF(Paramétrage!MZ521&lt;&gt;0,Paramétrage!NB521,"")</f>
        <v/>
      </c>
      <c r="P82" s="258" t="e">
        <f>IF(Paramétrage!#REF!&lt;&gt;0,I82,0)</f>
        <v>#REF!</v>
      </c>
      <c r="Q82" s="2"/>
    </row>
    <row r="83" spans="1:17" x14ac:dyDescent="0.35">
      <c r="A83" s="470" t="str">
        <f t="shared" si="20"/>
        <v/>
      </c>
      <c r="B83" s="470" t="str">
        <f t="shared" si="21"/>
        <v/>
      </c>
      <c r="C83" s="470" t="str">
        <f t="shared" si="22"/>
        <v/>
      </c>
      <c r="D83" s="470" t="str">
        <f t="shared" si="23"/>
        <v/>
      </c>
      <c r="E83" s="470" t="str">
        <f t="shared" si="24"/>
        <v/>
      </c>
      <c r="F83" s="470" t="str">
        <f t="shared" si="25"/>
        <v/>
      </c>
      <c r="G83" s="199" t="str">
        <f>IF(Paramétrage!MZ522&lt;&gt;0,Paramétrage!MX522,"")</f>
        <v/>
      </c>
      <c r="H83" s="2" t="str">
        <f>IF(Paramétrage!MZ522&lt;&gt;0,Paramétrage!MY522,"")</f>
        <v/>
      </c>
      <c r="I83" s="2" t="str">
        <f t="shared" si="26"/>
        <v/>
      </c>
      <c r="J83" s="2" t="str">
        <f>IF(Paramétrage!MZ522&lt;&gt;0,Paramétrage!MZ522,"")</f>
        <v/>
      </c>
      <c r="K83" s="2" t="str">
        <f>IF(Paramétrage!NA522&lt;&gt;0,Paramétrage!NA522,"")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IF(Paramétrage!MZ522&lt;&gt;0,Paramétrage!NB522,"")</f>
        <v/>
      </c>
      <c r="P83" s="258" t="e">
        <f>IF(Paramétrage!#REF!&lt;&gt;0,I83,0)</f>
        <v>#REF!</v>
      </c>
      <c r="Q83" s="2"/>
    </row>
    <row r="84" spans="1:17" x14ac:dyDescent="0.35">
      <c r="A84" s="470" t="str">
        <f t="shared" si="20"/>
        <v/>
      </c>
      <c r="B84" s="470" t="str">
        <f t="shared" si="21"/>
        <v/>
      </c>
      <c r="C84" s="470" t="str">
        <f t="shared" si="22"/>
        <v/>
      </c>
      <c r="D84" s="470" t="str">
        <f t="shared" si="23"/>
        <v/>
      </c>
      <c r="E84" s="470" t="str">
        <f t="shared" si="24"/>
        <v/>
      </c>
      <c r="F84" s="470" t="str">
        <f t="shared" si="25"/>
        <v/>
      </c>
      <c r="G84" s="199" t="str">
        <f>IF(Paramétrage!MZ523&lt;&gt;0,Paramétrage!MX523,"")</f>
        <v/>
      </c>
      <c r="H84" s="2" t="str">
        <f>IF(Paramétrage!MZ523&lt;&gt;0,Paramétrage!MY523,"")</f>
        <v/>
      </c>
      <c r="I84" s="2" t="str">
        <f t="shared" si="26"/>
        <v/>
      </c>
      <c r="J84" s="2" t="str">
        <f>IF(Paramétrage!MZ523&lt;&gt;0,Paramétrage!MZ523,"")</f>
        <v/>
      </c>
      <c r="K84" s="2" t="str">
        <f>IF(Paramétrage!NA523&lt;&gt;0,Paramétrage!NA523,"")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IF(Paramétrage!MZ523&lt;&gt;0,Paramétrage!NB523,"")</f>
        <v/>
      </c>
      <c r="P84" s="258" t="e">
        <f>IF(Paramétrage!#REF!&lt;&gt;0,I84,0)</f>
        <v>#REF!</v>
      </c>
      <c r="Q84" s="2"/>
    </row>
    <row r="85" spans="1:17" x14ac:dyDescent="0.35">
      <c r="A85" s="470" t="str">
        <f t="shared" si="20"/>
        <v/>
      </c>
      <c r="B85" s="470" t="str">
        <f t="shared" si="21"/>
        <v/>
      </c>
      <c r="C85" s="470" t="str">
        <f t="shared" si="22"/>
        <v/>
      </c>
      <c r="D85" s="470" t="str">
        <f t="shared" si="23"/>
        <v/>
      </c>
      <c r="E85" s="470" t="str">
        <f t="shared" si="24"/>
        <v/>
      </c>
      <c r="F85" s="470" t="str">
        <f t="shared" si="25"/>
        <v/>
      </c>
      <c r="G85" s="199" t="str">
        <f>IF(Paramétrage!MZ524&lt;&gt;0,Paramétrage!MX524,"")</f>
        <v/>
      </c>
      <c r="H85" s="2" t="str">
        <f>IF(Paramétrage!MZ524&lt;&gt;0,Paramétrage!MY524,"")</f>
        <v/>
      </c>
      <c r="I85" s="2" t="str">
        <f t="shared" si="26"/>
        <v/>
      </c>
      <c r="J85" s="2" t="str">
        <f>IF(Paramétrage!MZ524&lt;&gt;0,Paramétrage!MZ524,"")</f>
        <v/>
      </c>
      <c r="K85" s="2" t="str">
        <f>IF(Paramétrage!NA524&lt;&gt;0,Paramétrage!NA524,"")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IF(Paramétrage!MZ524&lt;&gt;0,Paramétrage!NB524,"")</f>
        <v/>
      </c>
      <c r="P85" s="258" t="e">
        <f>IF(Paramétrage!#REF!&lt;&gt;0,I85,0)</f>
        <v>#REF!</v>
      </c>
      <c r="Q85" s="2"/>
    </row>
    <row r="86" spans="1:17" x14ac:dyDescent="0.35">
      <c r="A86" s="470" t="str">
        <f t="shared" si="20"/>
        <v/>
      </c>
      <c r="B86" s="470" t="str">
        <f t="shared" si="21"/>
        <v/>
      </c>
      <c r="C86" s="470" t="str">
        <f t="shared" si="22"/>
        <v/>
      </c>
      <c r="D86" s="470" t="str">
        <f t="shared" si="23"/>
        <v/>
      </c>
      <c r="E86" s="470" t="str">
        <f t="shared" si="24"/>
        <v/>
      </c>
      <c r="F86" s="470" t="str">
        <f t="shared" si="25"/>
        <v/>
      </c>
      <c r="G86" s="199" t="str">
        <f>IF(Paramétrage!MZ525&lt;&gt;0,Paramétrage!MX525,"")</f>
        <v/>
      </c>
      <c r="H86" s="2" t="str">
        <f>IF(Paramétrage!MZ525&lt;&gt;0,Paramétrage!MY525,"")</f>
        <v/>
      </c>
      <c r="I86" s="2" t="str">
        <f t="shared" si="26"/>
        <v/>
      </c>
      <c r="J86" s="2" t="str">
        <f>IF(Paramétrage!MZ525&lt;&gt;0,Paramétrage!MZ525,"")</f>
        <v/>
      </c>
      <c r="K86" s="2" t="str">
        <f>IF(Paramétrage!NA525&lt;&gt;0,Paramétrage!NA525,"")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IF(Paramétrage!MZ525&lt;&gt;0,Paramétrage!NB525,"")</f>
        <v/>
      </c>
      <c r="P86" s="258" t="e">
        <f>IF(Paramétrage!#REF!&lt;&gt;0,I86,0)</f>
        <v>#REF!</v>
      </c>
      <c r="Q86" s="2"/>
    </row>
    <row r="87" spans="1:17" x14ac:dyDescent="0.35">
      <c r="A87" s="470" t="str">
        <f t="shared" si="20"/>
        <v/>
      </c>
      <c r="B87" s="470" t="str">
        <f t="shared" si="21"/>
        <v/>
      </c>
      <c r="C87" s="470" t="str">
        <f t="shared" si="22"/>
        <v/>
      </c>
      <c r="D87" s="470" t="str">
        <f t="shared" si="23"/>
        <v/>
      </c>
      <c r="E87" s="470" t="str">
        <f t="shared" si="24"/>
        <v/>
      </c>
      <c r="F87" s="470" t="str">
        <f t="shared" si="25"/>
        <v/>
      </c>
      <c r="G87" s="199" t="str">
        <f>IF(Paramétrage!MZ526&lt;&gt;0,Paramétrage!MX526,"")</f>
        <v/>
      </c>
      <c r="H87" s="2" t="str">
        <f>IF(Paramétrage!MZ526&lt;&gt;0,Paramétrage!MY526,"")</f>
        <v/>
      </c>
      <c r="I87" s="2" t="str">
        <f t="shared" si="26"/>
        <v/>
      </c>
      <c r="J87" s="2" t="str">
        <f>IF(Paramétrage!MZ526&lt;&gt;0,Paramétrage!MZ526,"")</f>
        <v/>
      </c>
      <c r="K87" s="2" t="str">
        <f>IF(Paramétrage!NA526&lt;&gt;0,Paramétrage!NA526,"")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IF(Paramétrage!MZ526&lt;&gt;0,Paramétrage!NB526,"")</f>
        <v/>
      </c>
      <c r="P87" s="258" t="e">
        <f>IF(Paramétrage!#REF!&lt;&gt;0,I87,0)</f>
        <v>#REF!</v>
      </c>
      <c r="Q87" s="2"/>
    </row>
    <row r="88" spans="1:17" x14ac:dyDescent="0.35">
      <c r="A88" s="470" t="str">
        <f t="shared" si="20"/>
        <v/>
      </c>
      <c r="B88" s="470" t="str">
        <f t="shared" si="21"/>
        <v/>
      </c>
      <c r="C88" s="470" t="str">
        <f t="shared" si="22"/>
        <v/>
      </c>
      <c r="D88" s="470" t="str">
        <f t="shared" si="23"/>
        <v/>
      </c>
      <c r="E88" s="470" t="str">
        <f t="shared" si="24"/>
        <v/>
      </c>
      <c r="F88" s="470" t="str">
        <f t="shared" si="25"/>
        <v/>
      </c>
      <c r="G88" s="199" t="str">
        <f>IF(Paramétrage!MZ527&lt;&gt;0,Paramétrage!MX527,"")</f>
        <v/>
      </c>
      <c r="H88" s="2" t="str">
        <f>IF(Paramétrage!MZ527&lt;&gt;0,Paramétrage!MY527,"")</f>
        <v/>
      </c>
      <c r="I88" s="2" t="str">
        <f t="shared" si="26"/>
        <v/>
      </c>
      <c r="J88" s="2" t="str">
        <f>IF(Paramétrage!MZ527&lt;&gt;0,Paramétrage!MZ527,"")</f>
        <v/>
      </c>
      <c r="K88" s="2" t="str">
        <f>IF(Paramétrage!NA527&lt;&gt;0,Paramétrage!NA527,"")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IF(Paramétrage!MZ527&lt;&gt;0,Paramétrage!NB527,"")</f>
        <v/>
      </c>
      <c r="P88" s="258" t="e">
        <f>IF(Paramétrage!#REF!&lt;&gt;0,I88,0)</f>
        <v>#REF!</v>
      </c>
      <c r="Q88" s="2"/>
    </row>
    <row r="89" spans="1:17" x14ac:dyDescent="0.35">
      <c r="A89" s="470" t="str">
        <f t="shared" si="20"/>
        <v/>
      </c>
      <c r="B89" s="470" t="str">
        <f t="shared" si="21"/>
        <v/>
      </c>
      <c r="C89" s="470" t="str">
        <f t="shared" si="22"/>
        <v/>
      </c>
      <c r="D89" s="470" t="str">
        <f t="shared" si="23"/>
        <v/>
      </c>
      <c r="E89" s="470" t="str">
        <f t="shared" si="24"/>
        <v/>
      </c>
      <c r="F89" s="470" t="str">
        <f t="shared" si="25"/>
        <v/>
      </c>
      <c r="G89" s="199" t="str">
        <f>IF(Paramétrage!MZ528&lt;&gt;0,Paramétrage!MX528,"")</f>
        <v/>
      </c>
      <c r="H89" s="2" t="str">
        <f>IF(Paramétrage!MZ528&lt;&gt;0,Paramétrage!MY528,"")</f>
        <v/>
      </c>
      <c r="I89" s="2" t="str">
        <f t="shared" si="26"/>
        <v/>
      </c>
      <c r="J89" s="2" t="str">
        <f>IF(Paramétrage!MZ528&lt;&gt;0,Paramétrage!MZ528,"")</f>
        <v/>
      </c>
      <c r="K89" s="2" t="str">
        <f>IF(Paramétrage!NA528&lt;&gt;0,Paramétrage!NA528,"")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IF(Paramétrage!MZ528&lt;&gt;0,Paramétrage!NB528,"")</f>
        <v/>
      </c>
      <c r="P89" s="258" t="e">
        <f>IF(Paramétrage!#REF!&lt;&gt;0,I89,0)</f>
        <v>#REF!</v>
      </c>
      <c r="Q89" s="2"/>
    </row>
    <row r="90" spans="1:17" x14ac:dyDescent="0.35">
      <c r="A90" s="471" t="s">
        <v>1038</v>
      </c>
      <c r="B90" s="472"/>
      <c r="C90" s="472"/>
      <c r="D90" s="472"/>
      <c r="E90" s="472"/>
      <c r="F90" s="472"/>
      <c r="G90" s="473" t="e">
        <f>IF(Paramétrage!#REF!&lt;&gt;0,Paramétrage!#REF!,"")</f>
        <v>#REF!</v>
      </c>
      <c r="H90" s="472"/>
      <c r="I90" s="472"/>
      <c r="J90" s="472"/>
      <c r="K90" s="472"/>
      <c r="L90" s="472"/>
      <c r="M90" s="472"/>
      <c r="N90" s="472"/>
      <c r="O90" s="472"/>
      <c r="P90" s="472" t="e">
        <f>IF(Paramétrage!#REF!,I90-#REF!,"")</f>
        <v>#REF!</v>
      </c>
      <c r="Q90" s="472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IF(Paramétrage!NP501&lt;&gt;0,Paramétrage!NN501,"")</f>
        <v/>
      </c>
      <c r="H92" s="2" t="str">
        <f>IF(Paramétrage!NP501&lt;&gt;0,Paramétrage!NO501,"")</f>
        <v/>
      </c>
      <c r="I92" s="2" t="str">
        <f>IF(J92&lt;&gt;"",DATEDIF($Q$2,G92,"d")*1440+H92*60,"")</f>
        <v/>
      </c>
      <c r="J92" s="2" t="str">
        <f>IF(Paramétrage!NP501&lt;&gt;0,Paramétrage!NP501,"")</f>
        <v/>
      </c>
      <c r="K92" s="2" t="str">
        <f>IF(Paramétrage!NQ501&lt;&gt;0,Paramétrage!NQ501,"")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IF(Paramétrage!NP501&lt;&gt;0,Paramétrage!NR501,"")</f>
        <v/>
      </c>
      <c r="P92" s="258" t="e">
        <f>IF(Paramétrage!#REF!&lt;&gt;0,I92,0)</f>
        <v>#REF!</v>
      </c>
      <c r="Q92" s="2"/>
    </row>
    <row r="93" spans="1:17" x14ac:dyDescent="0.35">
      <c r="A93" s="470" t="str">
        <f t="shared" ref="A93:A119" si="30">IF(J93&lt;&gt;"",I93,"")</f>
        <v/>
      </c>
      <c r="B93" s="470" t="str">
        <f t="shared" ref="B93:B119" si="31">IF(J93&lt;&gt;"",1,"")</f>
        <v/>
      </c>
      <c r="C93" s="470" t="str">
        <f t="shared" ref="C93:C119" si="32">IF(J93&lt;&gt;"",L93,"")</f>
        <v/>
      </c>
      <c r="D93" s="470" t="str">
        <f t="shared" ref="D93:D119" si="33">IF(J93&lt;&gt;"",L93,"")</f>
        <v/>
      </c>
      <c r="E93" s="470" t="str">
        <f t="shared" ref="E93:E119" si="34">IF(J93&lt;&gt;"",M93,"")</f>
        <v/>
      </c>
      <c r="F93" s="470" t="str">
        <f t="shared" ref="F93:F119" si="35">IF(J93&lt;&gt;"",N93,"")</f>
        <v/>
      </c>
      <c r="G93" s="199" t="str">
        <f>IF(Paramétrage!NP502&lt;&gt;0,Paramétrage!NN502,"")</f>
        <v/>
      </c>
      <c r="H93" s="2" t="str">
        <f>IF(Paramétrage!NP502&lt;&gt;0,Paramétrage!NO502,"")</f>
        <v/>
      </c>
      <c r="I93" s="2" t="str">
        <f t="shared" ref="I93:I119" si="36">IF(J93&lt;&gt;"",DATEDIF($Q$2,G93,"d")*1440+H93*60,"")</f>
        <v/>
      </c>
      <c r="J93" s="2" t="str">
        <f>IF(Paramétrage!NP502&lt;&gt;0,Paramétrage!NP502,"")</f>
        <v/>
      </c>
      <c r="K93" s="2" t="str">
        <f>IF(Paramétrage!NQ502&lt;&gt;0,Paramétrage!NQ502,"")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IF(Paramétrage!NP502&lt;&gt;0,Paramétrage!NR502,"")</f>
        <v/>
      </c>
      <c r="P93" s="258" t="e">
        <f>IF(Paramétrage!#REF!&lt;&gt;0,I93,0)</f>
        <v>#REF!</v>
      </c>
      <c r="Q93" s="2"/>
    </row>
    <row r="94" spans="1:17" x14ac:dyDescent="0.35">
      <c r="A94" s="470" t="str">
        <f t="shared" si="30"/>
        <v/>
      </c>
      <c r="B94" s="470" t="str">
        <f t="shared" si="31"/>
        <v/>
      </c>
      <c r="C94" s="470" t="str">
        <f t="shared" si="32"/>
        <v/>
      </c>
      <c r="D94" s="470" t="str">
        <f t="shared" si="33"/>
        <v/>
      </c>
      <c r="E94" s="470" t="str">
        <f t="shared" si="34"/>
        <v/>
      </c>
      <c r="F94" s="470" t="str">
        <f t="shared" si="35"/>
        <v/>
      </c>
      <c r="G94" s="199" t="str">
        <f>IF(Paramétrage!NP503&lt;&gt;0,Paramétrage!NN503,"")</f>
        <v/>
      </c>
      <c r="H94" s="2" t="str">
        <f>IF(Paramétrage!NP503&lt;&gt;0,Paramétrage!NO503,"")</f>
        <v/>
      </c>
      <c r="I94" s="2" t="str">
        <f t="shared" si="36"/>
        <v/>
      </c>
      <c r="J94" s="2" t="str">
        <f>IF(Paramétrage!NP503&lt;&gt;0,Paramétrage!NP503,"")</f>
        <v/>
      </c>
      <c r="K94" s="2" t="str">
        <f>IF(Paramétrage!NQ503&lt;&gt;0,Paramétrage!NQ503,"")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IF(Paramétrage!NP503&lt;&gt;0,Paramétrage!NR503,"")</f>
        <v/>
      </c>
      <c r="P94" s="258" t="e">
        <f>IF(Paramétrage!#REF!&lt;&gt;0,I94,0)</f>
        <v>#REF!</v>
      </c>
      <c r="Q94" s="2"/>
    </row>
    <row r="95" spans="1:17" x14ac:dyDescent="0.35">
      <c r="A95" s="470" t="str">
        <f t="shared" si="30"/>
        <v/>
      </c>
      <c r="B95" s="470" t="str">
        <f t="shared" si="31"/>
        <v/>
      </c>
      <c r="C95" s="470" t="str">
        <f t="shared" si="32"/>
        <v/>
      </c>
      <c r="D95" s="470" t="str">
        <f t="shared" si="33"/>
        <v/>
      </c>
      <c r="E95" s="470" t="str">
        <f t="shared" si="34"/>
        <v/>
      </c>
      <c r="F95" s="470" t="str">
        <f t="shared" si="35"/>
        <v/>
      </c>
      <c r="G95" s="199" t="str">
        <f>IF(Paramétrage!NP504&lt;&gt;0,Paramétrage!NN504,"")</f>
        <v/>
      </c>
      <c r="H95" s="2" t="str">
        <f>IF(Paramétrage!NP504&lt;&gt;0,Paramétrage!NO504,"")</f>
        <v/>
      </c>
      <c r="I95" s="2" t="str">
        <f t="shared" si="36"/>
        <v/>
      </c>
      <c r="J95" s="2" t="str">
        <f>IF(Paramétrage!NP504&lt;&gt;0,Paramétrage!NP504,"")</f>
        <v/>
      </c>
      <c r="K95" s="2" t="str">
        <f>IF(Paramétrage!NQ504&lt;&gt;0,Paramétrage!NQ504,"")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IF(Paramétrage!NP504&lt;&gt;0,Paramétrage!NR504,"")</f>
        <v/>
      </c>
      <c r="P95" s="258" t="e">
        <f>IF(Paramétrage!#REF!&lt;&gt;0,I95,0)</f>
        <v>#REF!</v>
      </c>
      <c r="Q95" s="2"/>
    </row>
    <row r="96" spans="1:17" x14ac:dyDescent="0.35">
      <c r="A96" s="470" t="str">
        <f t="shared" si="30"/>
        <v/>
      </c>
      <c r="B96" s="470" t="str">
        <f t="shared" si="31"/>
        <v/>
      </c>
      <c r="C96" s="470" t="str">
        <f t="shared" si="32"/>
        <v/>
      </c>
      <c r="D96" s="470" t="str">
        <f t="shared" si="33"/>
        <v/>
      </c>
      <c r="E96" s="470" t="str">
        <f t="shared" si="34"/>
        <v/>
      </c>
      <c r="F96" s="470" t="str">
        <f t="shared" si="35"/>
        <v/>
      </c>
      <c r="G96" s="199" t="str">
        <f>IF(Paramétrage!NP505&lt;&gt;0,Paramétrage!NN505,"")</f>
        <v/>
      </c>
      <c r="H96" s="2" t="str">
        <f>IF(Paramétrage!NP505&lt;&gt;0,Paramétrage!NO505,"")</f>
        <v/>
      </c>
      <c r="I96" s="2" t="str">
        <f t="shared" si="36"/>
        <v/>
      </c>
      <c r="J96" s="2" t="str">
        <f>IF(Paramétrage!NP505&lt;&gt;0,Paramétrage!NP505,"")</f>
        <v/>
      </c>
      <c r="K96" s="2" t="str">
        <f>IF(Paramétrage!NQ505&lt;&gt;0,Paramétrage!NQ505,"")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IF(Paramétrage!NP505&lt;&gt;0,Paramétrage!NR505,"")</f>
        <v/>
      </c>
      <c r="P96" s="258" t="e">
        <f>IF(Paramétrage!#REF!&lt;&gt;0,I96,0)</f>
        <v>#REF!</v>
      </c>
      <c r="Q96" s="2"/>
    </row>
    <row r="97" spans="1:20" x14ac:dyDescent="0.35">
      <c r="A97" s="470" t="str">
        <f t="shared" si="30"/>
        <v/>
      </c>
      <c r="B97" s="470" t="str">
        <f t="shared" si="31"/>
        <v/>
      </c>
      <c r="C97" s="470" t="str">
        <f t="shared" si="32"/>
        <v/>
      </c>
      <c r="D97" s="470" t="str">
        <f t="shared" si="33"/>
        <v/>
      </c>
      <c r="E97" s="470" t="str">
        <f t="shared" si="34"/>
        <v/>
      </c>
      <c r="F97" s="470" t="str">
        <f t="shared" si="35"/>
        <v/>
      </c>
      <c r="G97" s="199" t="str">
        <f>IF(Paramétrage!NP506&lt;&gt;0,Paramétrage!NN506,"")</f>
        <v/>
      </c>
      <c r="H97" s="2" t="str">
        <f>IF(Paramétrage!NP506&lt;&gt;0,Paramétrage!NO506,"")</f>
        <v/>
      </c>
      <c r="I97" s="2" t="str">
        <f t="shared" si="36"/>
        <v/>
      </c>
      <c r="J97" s="2" t="str">
        <f>IF(Paramétrage!NP506&lt;&gt;0,Paramétrage!NP506,"")</f>
        <v/>
      </c>
      <c r="K97" s="2" t="str">
        <f>IF(Paramétrage!NQ506&lt;&gt;0,Paramétrage!NQ506,"")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IF(Paramétrage!NP506&lt;&gt;0,Paramétrage!NR506,"")</f>
        <v/>
      </c>
      <c r="P97" s="258" t="e">
        <f>IF(Paramétrage!#REF!&lt;&gt;0,I97,0)</f>
        <v>#REF!</v>
      </c>
      <c r="Q97" s="2"/>
    </row>
    <row r="98" spans="1:20" x14ac:dyDescent="0.35">
      <c r="A98" s="470" t="str">
        <f t="shared" si="30"/>
        <v/>
      </c>
      <c r="B98" s="470" t="str">
        <f t="shared" si="31"/>
        <v/>
      </c>
      <c r="C98" s="470" t="str">
        <f t="shared" si="32"/>
        <v/>
      </c>
      <c r="D98" s="470" t="str">
        <f t="shared" si="33"/>
        <v/>
      </c>
      <c r="E98" s="470" t="str">
        <f t="shared" si="34"/>
        <v/>
      </c>
      <c r="F98" s="470" t="str">
        <f t="shared" si="35"/>
        <v/>
      </c>
      <c r="G98" s="199" t="str">
        <f>IF(Paramétrage!NP507&lt;&gt;0,Paramétrage!NN507,"")</f>
        <v/>
      </c>
      <c r="H98" s="2" t="str">
        <f>IF(Paramétrage!NP507&lt;&gt;0,Paramétrage!NO507,"")</f>
        <v/>
      </c>
      <c r="I98" s="2" t="str">
        <f t="shared" si="36"/>
        <v/>
      </c>
      <c r="J98" s="2" t="str">
        <f>IF(Paramétrage!NP507&lt;&gt;0,Paramétrage!NP507,"")</f>
        <v/>
      </c>
      <c r="K98" s="2" t="str">
        <f>IF(Paramétrage!NQ507&lt;&gt;0,Paramétrage!NQ507,"")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IF(Paramétrage!NP507&lt;&gt;0,Paramétrage!NR507,"")</f>
        <v/>
      </c>
      <c r="P98" s="258" t="e">
        <f>IF(Paramétrage!#REF!&lt;&gt;0,I98,0)</f>
        <v>#REF!</v>
      </c>
      <c r="Q98" s="2"/>
    </row>
    <row r="99" spans="1:20" x14ac:dyDescent="0.35">
      <c r="A99" s="470" t="str">
        <f t="shared" si="30"/>
        <v/>
      </c>
      <c r="B99" s="470" t="str">
        <f t="shared" si="31"/>
        <v/>
      </c>
      <c r="C99" s="470" t="str">
        <f t="shared" si="32"/>
        <v/>
      </c>
      <c r="D99" s="470" t="str">
        <f t="shared" si="33"/>
        <v/>
      </c>
      <c r="E99" s="470" t="str">
        <f t="shared" si="34"/>
        <v/>
      </c>
      <c r="F99" s="470" t="str">
        <f t="shared" si="35"/>
        <v/>
      </c>
      <c r="G99" s="199" t="str">
        <f>IF(Paramétrage!NP508&lt;&gt;0,Paramétrage!NN508,"")</f>
        <v/>
      </c>
      <c r="H99" s="2" t="str">
        <f>IF(Paramétrage!NP508&lt;&gt;0,Paramétrage!NO508,"")</f>
        <v/>
      </c>
      <c r="I99" s="2" t="str">
        <f t="shared" si="36"/>
        <v/>
      </c>
      <c r="J99" s="2" t="str">
        <f>IF(Paramétrage!NP508&lt;&gt;0,Paramétrage!NP508,"")</f>
        <v/>
      </c>
      <c r="K99" s="2" t="str">
        <f>IF(Paramétrage!NQ508&lt;&gt;0,Paramétrage!NQ508,"")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IF(Paramétrage!NP508&lt;&gt;0,Paramétrage!NR508,"")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70" t="str">
        <f t="shared" si="30"/>
        <v/>
      </c>
      <c r="B100" s="470" t="str">
        <f t="shared" si="31"/>
        <v/>
      </c>
      <c r="C100" s="470" t="str">
        <f t="shared" si="32"/>
        <v/>
      </c>
      <c r="D100" s="470" t="str">
        <f t="shared" si="33"/>
        <v/>
      </c>
      <c r="E100" s="470" t="str">
        <f t="shared" si="34"/>
        <v/>
      </c>
      <c r="F100" s="470" t="str">
        <f t="shared" si="35"/>
        <v/>
      </c>
      <c r="G100" s="199" t="str">
        <f>IF(Paramétrage!NP509&lt;&gt;0,Paramétrage!NN509,"")</f>
        <v/>
      </c>
      <c r="H100" s="2" t="str">
        <f>IF(Paramétrage!NP509&lt;&gt;0,Paramétrage!NO509,"")</f>
        <v/>
      </c>
      <c r="I100" s="2" t="str">
        <f t="shared" si="36"/>
        <v/>
      </c>
      <c r="J100" s="2" t="str">
        <f>IF(Paramétrage!NP509&lt;&gt;0,Paramétrage!NP509,"")</f>
        <v/>
      </c>
      <c r="K100" s="2" t="str">
        <f>IF(Paramétrage!NQ509&lt;&gt;0,Paramétrage!NQ509,"")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IF(Paramétrage!NP509&lt;&gt;0,Paramétrage!NR509,"")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70" t="str">
        <f t="shared" si="30"/>
        <v/>
      </c>
      <c r="B101" s="470" t="str">
        <f t="shared" si="31"/>
        <v/>
      </c>
      <c r="C101" s="470" t="str">
        <f t="shared" si="32"/>
        <v/>
      </c>
      <c r="D101" s="470" t="str">
        <f t="shared" si="33"/>
        <v/>
      </c>
      <c r="E101" s="470" t="str">
        <f t="shared" si="34"/>
        <v/>
      </c>
      <c r="F101" s="470" t="str">
        <f t="shared" si="35"/>
        <v/>
      </c>
      <c r="G101" s="199" t="str">
        <f>IF(Paramétrage!NP510&lt;&gt;0,Paramétrage!NN510,"")</f>
        <v/>
      </c>
      <c r="H101" s="2" t="str">
        <f>IF(Paramétrage!NP510&lt;&gt;0,Paramétrage!NO510,"")</f>
        <v/>
      </c>
      <c r="I101" s="2" t="str">
        <f t="shared" si="36"/>
        <v/>
      </c>
      <c r="J101" s="2" t="str">
        <f>IF(Paramétrage!NP510&lt;&gt;0,Paramétrage!NP510,"")</f>
        <v/>
      </c>
      <c r="K101" s="2" t="str">
        <f>IF(Paramétrage!NQ510&lt;&gt;0,Paramétrage!NQ510,"")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IF(Paramétrage!NP510&lt;&gt;0,Paramétrage!NR510,"")</f>
        <v/>
      </c>
      <c r="P101" s="258" t="e">
        <f>IF(Paramétrage!#REF!&lt;&gt;0,I101,0)</f>
        <v>#REF!</v>
      </c>
      <c r="Q101" s="2"/>
    </row>
    <row r="102" spans="1:20" x14ac:dyDescent="0.35">
      <c r="A102" s="470" t="str">
        <f t="shared" si="30"/>
        <v/>
      </c>
      <c r="B102" s="470" t="str">
        <f t="shared" si="31"/>
        <v/>
      </c>
      <c r="C102" s="470" t="str">
        <f t="shared" si="32"/>
        <v/>
      </c>
      <c r="D102" s="470" t="str">
        <f t="shared" si="33"/>
        <v/>
      </c>
      <c r="E102" s="470" t="str">
        <f t="shared" si="34"/>
        <v/>
      </c>
      <c r="F102" s="470" t="str">
        <f t="shared" si="35"/>
        <v/>
      </c>
      <c r="G102" s="199" t="str">
        <f>IF(Paramétrage!NP511&lt;&gt;0,Paramétrage!NN511,"")</f>
        <v/>
      </c>
      <c r="H102" s="2" t="str">
        <f>IF(Paramétrage!NP511&lt;&gt;0,Paramétrage!NO511,"")</f>
        <v/>
      </c>
      <c r="I102" s="2" t="str">
        <f t="shared" si="36"/>
        <v/>
      </c>
      <c r="J102" s="2" t="str">
        <f>IF(Paramétrage!NP511&lt;&gt;0,Paramétrage!NP511,"")</f>
        <v/>
      </c>
      <c r="K102" s="2" t="str">
        <f>IF(Paramétrage!NQ511&lt;&gt;0,Paramétrage!NQ511,"")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IF(Paramétrage!NP511&lt;&gt;0,Paramétrage!NR511,"")</f>
        <v/>
      </c>
      <c r="P102" s="258" t="e">
        <f>IF(Paramétrage!#REF!&lt;&gt;0,I102,0)</f>
        <v>#REF!</v>
      </c>
      <c r="Q102" s="2"/>
    </row>
    <row r="103" spans="1:20" x14ac:dyDescent="0.35">
      <c r="A103" s="470" t="str">
        <f t="shared" si="30"/>
        <v/>
      </c>
      <c r="B103" s="470" t="str">
        <f t="shared" si="31"/>
        <v/>
      </c>
      <c r="C103" s="470" t="str">
        <f t="shared" si="32"/>
        <v/>
      </c>
      <c r="D103" s="470" t="str">
        <f t="shared" si="33"/>
        <v/>
      </c>
      <c r="E103" s="470" t="str">
        <f t="shared" si="34"/>
        <v/>
      </c>
      <c r="F103" s="470" t="str">
        <f t="shared" si="35"/>
        <v/>
      </c>
      <c r="G103" s="199" t="str">
        <f>IF(Paramétrage!NP512&lt;&gt;0,Paramétrage!NN512,"")</f>
        <v/>
      </c>
      <c r="H103" s="2" t="str">
        <f>IF(Paramétrage!NP512&lt;&gt;0,Paramétrage!NO512,"")</f>
        <v/>
      </c>
      <c r="I103" s="2" t="str">
        <f t="shared" si="36"/>
        <v/>
      </c>
      <c r="J103" s="2" t="str">
        <f>IF(Paramétrage!NP512&lt;&gt;0,Paramétrage!NP512,"")</f>
        <v/>
      </c>
      <c r="K103" s="2" t="str">
        <f>IF(Paramétrage!NQ512&lt;&gt;0,Paramétrage!NQ512,"")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IF(Paramétrage!NP512&lt;&gt;0,Paramétrage!NR512,"")</f>
        <v/>
      </c>
      <c r="P103" s="258" t="e">
        <f>IF(Paramétrage!#REF!&lt;&gt;0,I103,0)</f>
        <v>#REF!</v>
      </c>
      <c r="Q103" s="2"/>
    </row>
    <row r="104" spans="1:20" x14ac:dyDescent="0.35">
      <c r="A104" s="470" t="str">
        <f t="shared" si="30"/>
        <v/>
      </c>
      <c r="B104" s="470" t="str">
        <f t="shared" si="31"/>
        <v/>
      </c>
      <c r="C104" s="470" t="str">
        <f t="shared" si="32"/>
        <v/>
      </c>
      <c r="D104" s="470" t="str">
        <f t="shared" si="33"/>
        <v/>
      </c>
      <c r="E104" s="470" t="str">
        <f t="shared" si="34"/>
        <v/>
      </c>
      <c r="F104" s="470" t="str">
        <f t="shared" si="35"/>
        <v/>
      </c>
      <c r="G104" s="199" t="str">
        <f>IF(Paramétrage!NP513&lt;&gt;0,Paramétrage!NN513,"")</f>
        <v/>
      </c>
      <c r="H104" s="2" t="str">
        <f>IF(Paramétrage!NP513&lt;&gt;0,Paramétrage!NO513,"")</f>
        <v/>
      </c>
      <c r="I104" s="2" t="str">
        <f t="shared" si="36"/>
        <v/>
      </c>
      <c r="J104" s="2" t="str">
        <f>IF(Paramétrage!NP513&lt;&gt;0,Paramétrage!NP513,"")</f>
        <v/>
      </c>
      <c r="K104" s="2" t="str">
        <f>IF(Paramétrage!NQ513&lt;&gt;0,Paramétrage!NQ513,"")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IF(Paramétrage!NP513&lt;&gt;0,Paramétrage!NR513,"")</f>
        <v/>
      </c>
      <c r="P104" s="258" t="e">
        <f>IF(Paramétrage!#REF!&lt;&gt;0,I104,0)</f>
        <v>#REF!</v>
      </c>
      <c r="Q104" s="2"/>
    </row>
    <row r="105" spans="1:20" x14ac:dyDescent="0.35">
      <c r="A105" s="470" t="str">
        <f t="shared" si="30"/>
        <v/>
      </c>
      <c r="B105" s="470" t="str">
        <f t="shared" si="31"/>
        <v/>
      </c>
      <c r="C105" s="470" t="str">
        <f t="shared" si="32"/>
        <v/>
      </c>
      <c r="D105" s="470" t="str">
        <f t="shared" si="33"/>
        <v/>
      </c>
      <c r="E105" s="470" t="str">
        <f t="shared" si="34"/>
        <v/>
      </c>
      <c r="F105" s="470" t="str">
        <f t="shared" si="35"/>
        <v/>
      </c>
      <c r="G105" s="199" t="str">
        <f>IF(Paramétrage!NP514&lt;&gt;0,Paramétrage!NN514,"")</f>
        <v/>
      </c>
      <c r="H105" s="2" t="str">
        <f>IF(Paramétrage!NP514&lt;&gt;0,Paramétrage!NO514,"")</f>
        <v/>
      </c>
      <c r="I105" s="2" t="str">
        <f t="shared" si="36"/>
        <v/>
      </c>
      <c r="J105" s="2" t="str">
        <f>IF(Paramétrage!NP514&lt;&gt;0,Paramétrage!NP514,"")</f>
        <v/>
      </c>
      <c r="K105" s="2" t="str">
        <f>IF(Paramétrage!NQ514&lt;&gt;0,Paramétrage!NQ514,"")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IF(Paramétrage!NP514&lt;&gt;0,Paramétrage!NR514,"")</f>
        <v/>
      </c>
      <c r="P105" s="258" t="e">
        <f>IF(Paramétrage!#REF!&lt;&gt;0,I105,0)</f>
        <v>#REF!</v>
      </c>
      <c r="Q105" s="2"/>
    </row>
    <row r="106" spans="1:20" x14ac:dyDescent="0.35">
      <c r="A106" s="470" t="str">
        <f t="shared" si="30"/>
        <v/>
      </c>
      <c r="B106" s="470" t="str">
        <f t="shared" si="31"/>
        <v/>
      </c>
      <c r="C106" s="470" t="str">
        <f t="shared" si="32"/>
        <v/>
      </c>
      <c r="D106" s="470" t="str">
        <f t="shared" si="33"/>
        <v/>
      </c>
      <c r="E106" s="470" t="str">
        <f t="shared" si="34"/>
        <v/>
      </c>
      <c r="F106" s="470" t="str">
        <f t="shared" si="35"/>
        <v/>
      </c>
      <c r="G106" s="199" t="str">
        <f>IF(Paramétrage!NP515&lt;&gt;0,Paramétrage!NN515,"")</f>
        <v/>
      </c>
      <c r="H106" s="2" t="str">
        <f>IF(Paramétrage!NP515&lt;&gt;0,Paramétrage!NO515,"")</f>
        <v/>
      </c>
      <c r="I106" s="2" t="str">
        <f t="shared" si="36"/>
        <v/>
      </c>
      <c r="J106" s="2" t="str">
        <f>IF(Paramétrage!NP515&lt;&gt;0,Paramétrage!NP515,"")</f>
        <v/>
      </c>
      <c r="K106" s="2" t="str">
        <f>IF(Paramétrage!NQ515&lt;&gt;0,Paramétrage!NQ515,"")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IF(Paramétrage!NP515&lt;&gt;0,Paramétrage!NR515,"")</f>
        <v/>
      </c>
      <c r="P106" s="258" t="e">
        <f>IF(Paramétrage!#REF!&lt;&gt;0,I106,0)</f>
        <v>#REF!</v>
      </c>
      <c r="Q106" s="2"/>
    </row>
    <row r="107" spans="1:20" x14ac:dyDescent="0.35">
      <c r="A107" s="470" t="str">
        <f t="shared" si="30"/>
        <v/>
      </c>
      <c r="B107" s="470" t="str">
        <f t="shared" si="31"/>
        <v/>
      </c>
      <c r="C107" s="470" t="str">
        <f t="shared" si="32"/>
        <v/>
      </c>
      <c r="D107" s="470" t="str">
        <f t="shared" si="33"/>
        <v/>
      </c>
      <c r="E107" s="470" t="str">
        <f t="shared" si="34"/>
        <v/>
      </c>
      <c r="F107" s="470" t="str">
        <f t="shared" si="35"/>
        <v/>
      </c>
      <c r="G107" s="199" t="str">
        <f>IF(Paramétrage!NP516&lt;&gt;0,Paramétrage!NN516,"")</f>
        <v/>
      </c>
      <c r="H107" s="2" t="str">
        <f>IF(Paramétrage!NP516&lt;&gt;0,Paramétrage!NO516,"")</f>
        <v/>
      </c>
      <c r="I107" s="2" t="str">
        <f t="shared" si="36"/>
        <v/>
      </c>
      <c r="J107" s="2" t="str">
        <f>IF(Paramétrage!NP516&lt;&gt;0,Paramétrage!NP516,"")</f>
        <v/>
      </c>
      <c r="K107" s="2" t="str">
        <f>IF(Paramétrage!NQ516&lt;&gt;0,Paramétrage!NQ516,"")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IF(Paramétrage!NP516&lt;&gt;0,Paramétrage!NR516,"")</f>
        <v/>
      </c>
      <c r="P107" s="258" t="e">
        <f>IF(Paramétrage!#REF!&lt;&gt;0,I107,0)</f>
        <v>#REF!</v>
      </c>
      <c r="Q107" s="2"/>
    </row>
    <row r="108" spans="1:20" x14ac:dyDescent="0.35">
      <c r="A108" s="470" t="str">
        <f t="shared" si="30"/>
        <v/>
      </c>
      <c r="B108" s="470" t="str">
        <f t="shared" si="31"/>
        <v/>
      </c>
      <c r="C108" s="470" t="str">
        <f t="shared" si="32"/>
        <v/>
      </c>
      <c r="D108" s="470" t="str">
        <f t="shared" si="33"/>
        <v/>
      </c>
      <c r="E108" s="470" t="str">
        <f t="shared" si="34"/>
        <v/>
      </c>
      <c r="F108" s="470" t="str">
        <f t="shared" si="35"/>
        <v/>
      </c>
      <c r="G108" s="199" t="str">
        <f>IF(Paramétrage!NP517&lt;&gt;0,Paramétrage!NN517,"")</f>
        <v/>
      </c>
      <c r="H108" s="2" t="str">
        <f>IF(Paramétrage!NP517&lt;&gt;0,Paramétrage!NO517,"")</f>
        <v/>
      </c>
      <c r="I108" s="2" t="str">
        <f t="shared" si="36"/>
        <v/>
      </c>
      <c r="J108" s="2" t="str">
        <f>IF(Paramétrage!NP517&lt;&gt;0,Paramétrage!NP517,"")</f>
        <v/>
      </c>
      <c r="K108" s="2" t="str">
        <f>IF(Paramétrage!NQ517&lt;&gt;0,Paramétrage!NQ517,"")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IF(Paramétrage!NP517&lt;&gt;0,Paramétrage!NR517,"")</f>
        <v/>
      </c>
      <c r="P108" s="258" t="e">
        <f>IF(Paramétrage!#REF!&lt;&gt;0,I108,0)</f>
        <v>#REF!</v>
      </c>
      <c r="Q108" s="2"/>
    </row>
    <row r="109" spans="1:20" x14ac:dyDescent="0.35">
      <c r="A109" s="470" t="str">
        <f t="shared" si="30"/>
        <v/>
      </c>
      <c r="B109" s="470" t="str">
        <f t="shared" si="31"/>
        <v/>
      </c>
      <c r="C109" s="470" t="str">
        <f t="shared" si="32"/>
        <v/>
      </c>
      <c r="D109" s="470" t="str">
        <f t="shared" si="33"/>
        <v/>
      </c>
      <c r="E109" s="470" t="str">
        <f t="shared" si="34"/>
        <v/>
      </c>
      <c r="F109" s="470" t="str">
        <f t="shared" si="35"/>
        <v/>
      </c>
      <c r="G109" s="199" t="str">
        <f>IF(Paramétrage!NP518&lt;&gt;0,Paramétrage!NN518,"")</f>
        <v/>
      </c>
      <c r="H109" s="2" t="str">
        <f>IF(Paramétrage!NP518&lt;&gt;0,Paramétrage!NO518,"")</f>
        <v/>
      </c>
      <c r="I109" s="2" t="str">
        <f t="shared" si="36"/>
        <v/>
      </c>
      <c r="J109" s="2" t="str">
        <f>IF(Paramétrage!NP518&lt;&gt;0,Paramétrage!NP518,"")</f>
        <v/>
      </c>
      <c r="K109" s="2" t="str">
        <f>IF(Paramétrage!NQ518&lt;&gt;0,Paramétrage!NQ518,"")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IF(Paramétrage!NP518&lt;&gt;0,Paramétrage!NR518,"")</f>
        <v/>
      </c>
      <c r="P109" s="258" t="e">
        <f>IF(Paramétrage!#REF!&lt;&gt;0,I109,0)</f>
        <v>#REF!</v>
      </c>
      <c r="Q109" s="2"/>
    </row>
    <row r="110" spans="1:20" x14ac:dyDescent="0.35">
      <c r="A110" s="470" t="str">
        <f t="shared" si="30"/>
        <v/>
      </c>
      <c r="B110" s="470" t="str">
        <f t="shared" si="31"/>
        <v/>
      </c>
      <c r="C110" s="470" t="str">
        <f t="shared" si="32"/>
        <v/>
      </c>
      <c r="D110" s="470" t="str">
        <f t="shared" si="33"/>
        <v/>
      </c>
      <c r="E110" s="470" t="str">
        <f t="shared" si="34"/>
        <v/>
      </c>
      <c r="F110" s="470" t="str">
        <f t="shared" si="35"/>
        <v/>
      </c>
      <c r="G110" s="199" t="str">
        <f>IF(Paramétrage!NP519&lt;&gt;0,Paramétrage!NN519,"")</f>
        <v/>
      </c>
      <c r="H110" s="2" t="str">
        <f>IF(Paramétrage!NP519&lt;&gt;0,Paramétrage!NO519,"")</f>
        <v/>
      </c>
      <c r="I110" s="2" t="str">
        <f t="shared" si="36"/>
        <v/>
      </c>
      <c r="J110" s="2" t="str">
        <f>IF(Paramétrage!NP519&lt;&gt;0,Paramétrage!NP519,"")</f>
        <v/>
      </c>
      <c r="K110" s="2" t="str">
        <f>IF(Paramétrage!NQ519&lt;&gt;0,Paramétrage!NQ519,"")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IF(Paramétrage!NP519&lt;&gt;0,Paramétrage!NR519,"")</f>
        <v/>
      </c>
      <c r="P110" s="258" t="e">
        <f>IF(Paramétrage!#REF!&lt;&gt;0,I110,0)</f>
        <v>#REF!</v>
      </c>
      <c r="Q110" s="2"/>
    </row>
    <row r="111" spans="1:20" x14ac:dyDescent="0.35">
      <c r="A111" s="470" t="str">
        <f t="shared" si="30"/>
        <v/>
      </c>
      <c r="B111" s="470" t="str">
        <f t="shared" si="31"/>
        <v/>
      </c>
      <c r="C111" s="470" t="str">
        <f t="shared" si="32"/>
        <v/>
      </c>
      <c r="D111" s="470" t="str">
        <f t="shared" si="33"/>
        <v/>
      </c>
      <c r="E111" s="470" t="str">
        <f t="shared" si="34"/>
        <v/>
      </c>
      <c r="F111" s="470" t="str">
        <f t="shared" si="35"/>
        <v/>
      </c>
      <c r="G111" s="199" t="str">
        <f>IF(Paramétrage!NP520&lt;&gt;0,Paramétrage!NN520,"")</f>
        <v/>
      </c>
      <c r="H111" s="2" t="str">
        <f>IF(Paramétrage!NP520&lt;&gt;0,Paramétrage!NO520,"")</f>
        <v/>
      </c>
      <c r="I111" s="2" t="str">
        <f t="shared" si="36"/>
        <v/>
      </c>
      <c r="J111" s="2" t="str">
        <f>IF(Paramétrage!NP520&lt;&gt;0,Paramétrage!NP520,"")</f>
        <v/>
      </c>
      <c r="K111" s="2" t="str">
        <f>IF(Paramétrage!NQ520&lt;&gt;0,Paramétrage!NQ520,"")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IF(Paramétrage!NP520&lt;&gt;0,Paramétrage!NR520,"")</f>
        <v/>
      </c>
      <c r="P111" s="258" t="e">
        <f>IF(Paramétrage!#REF!&lt;&gt;0,I111,0)</f>
        <v>#REF!</v>
      </c>
      <c r="Q111" s="2"/>
    </row>
    <row r="112" spans="1:20" x14ac:dyDescent="0.35">
      <c r="A112" s="470" t="str">
        <f t="shared" si="30"/>
        <v/>
      </c>
      <c r="B112" s="470" t="str">
        <f t="shared" si="31"/>
        <v/>
      </c>
      <c r="C112" s="470" t="str">
        <f t="shared" si="32"/>
        <v/>
      </c>
      <c r="D112" s="470" t="str">
        <f t="shared" si="33"/>
        <v/>
      </c>
      <c r="E112" s="470" t="str">
        <f t="shared" si="34"/>
        <v/>
      </c>
      <c r="F112" s="470" t="str">
        <f t="shared" si="35"/>
        <v/>
      </c>
      <c r="G112" s="199" t="str">
        <f>IF(Paramétrage!NP521&lt;&gt;0,Paramétrage!NN521,"")</f>
        <v/>
      </c>
      <c r="H112" s="2" t="str">
        <f>IF(Paramétrage!NP521&lt;&gt;0,Paramétrage!NO521,"")</f>
        <v/>
      </c>
      <c r="I112" s="2" t="str">
        <f t="shared" si="36"/>
        <v/>
      </c>
      <c r="J112" s="2" t="str">
        <f>IF(Paramétrage!NP521&lt;&gt;0,Paramétrage!NP521,"")</f>
        <v/>
      </c>
      <c r="K112" s="2" t="str">
        <f>IF(Paramétrage!NQ521&lt;&gt;0,Paramétrage!NQ521,"")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IF(Paramétrage!NP521&lt;&gt;0,Paramétrage!NR521,"")</f>
        <v/>
      </c>
      <c r="P112" s="258" t="e">
        <f>IF(Paramétrage!#REF!&lt;&gt;0,I112,0)</f>
        <v>#REF!</v>
      </c>
      <c r="Q112" s="2"/>
    </row>
    <row r="113" spans="1:17" x14ac:dyDescent="0.35">
      <c r="A113" s="470" t="str">
        <f t="shared" si="30"/>
        <v/>
      </c>
      <c r="B113" s="470" t="str">
        <f t="shared" si="31"/>
        <v/>
      </c>
      <c r="C113" s="470" t="str">
        <f t="shared" si="32"/>
        <v/>
      </c>
      <c r="D113" s="470" t="str">
        <f t="shared" si="33"/>
        <v/>
      </c>
      <c r="E113" s="470" t="str">
        <f t="shared" si="34"/>
        <v/>
      </c>
      <c r="F113" s="470" t="str">
        <f t="shared" si="35"/>
        <v/>
      </c>
      <c r="G113" s="199" t="str">
        <f>IF(Paramétrage!NP522&lt;&gt;0,Paramétrage!NN522,"")</f>
        <v/>
      </c>
      <c r="H113" s="2" t="str">
        <f>IF(Paramétrage!NP522&lt;&gt;0,Paramétrage!NO522,"")</f>
        <v/>
      </c>
      <c r="I113" s="2" t="str">
        <f t="shared" si="36"/>
        <v/>
      </c>
      <c r="J113" s="2" t="str">
        <f>IF(Paramétrage!NP522&lt;&gt;0,Paramétrage!NP522,"")</f>
        <v/>
      </c>
      <c r="K113" s="2" t="str">
        <f>IF(Paramétrage!NQ522&lt;&gt;0,Paramétrage!NQ522,"")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IF(Paramétrage!NP522&lt;&gt;0,Paramétrage!NR522,"")</f>
        <v/>
      </c>
      <c r="P113" s="258" t="e">
        <f>IF(Paramétrage!#REF!&lt;&gt;0,I113,0)</f>
        <v>#REF!</v>
      </c>
      <c r="Q113" s="2"/>
    </row>
    <row r="114" spans="1:17" x14ac:dyDescent="0.35">
      <c r="A114" s="470" t="str">
        <f t="shared" si="30"/>
        <v/>
      </c>
      <c r="B114" s="470" t="str">
        <f t="shared" si="31"/>
        <v/>
      </c>
      <c r="C114" s="470" t="str">
        <f t="shared" si="32"/>
        <v/>
      </c>
      <c r="D114" s="470" t="str">
        <f t="shared" si="33"/>
        <v/>
      </c>
      <c r="E114" s="470" t="str">
        <f t="shared" si="34"/>
        <v/>
      </c>
      <c r="F114" s="470" t="str">
        <f t="shared" si="35"/>
        <v/>
      </c>
      <c r="G114" s="199" t="str">
        <f>IF(Paramétrage!NP523&lt;&gt;0,Paramétrage!NN523,"")</f>
        <v/>
      </c>
      <c r="H114" s="2" t="str">
        <f>IF(Paramétrage!NP523&lt;&gt;0,Paramétrage!NO523,"")</f>
        <v/>
      </c>
      <c r="I114" s="2" t="str">
        <f t="shared" si="36"/>
        <v/>
      </c>
      <c r="J114" s="2" t="str">
        <f>IF(Paramétrage!NP523&lt;&gt;0,Paramétrage!NP523,"")</f>
        <v/>
      </c>
      <c r="K114" s="2" t="str">
        <f>IF(Paramétrage!NQ523&lt;&gt;0,Paramétrage!NQ523,"")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IF(Paramétrage!NP523&lt;&gt;0,Paramétrage!NR523,"")</f>
        <v/>
      </c>
      <c r="P114" s="258" t="e">
        <f>IF(Paramétrage!#REF!&lt;&gt;0,I114,0)</f>
        <v>#REF!</v>
      </c>
      <c r="Q114" s="2"/>
    </row>
    <row r="115" spans="1:17" x14ac:dyDescent="0.35">
      <c r="A115" s="470" t="str">
        <f t="shared" si="30"/>
        <v/>
      </c>
      <c r="B115" s="470" t="str">
        <f t="shared" si="31"/>
        <v/>
      </c>
      <c r="C115" s="470" t="str">
        <f t="shared" si="32"/>
        <v/>
      </c>
      <c r="D115" s="470" t="str">
        <f t="shared" si="33"/>
        <v/>
      </c>
      <c r="E115" s="470" t="str">
        <f t="shared" si="34"/>
        <v/>
      </c>
      <c r="F115" s="470" t="str">
        <f t="shared" si="35"/>
        <v/>
      </c>
      <c r="G115" s="199" t="str">
        <f>IF(Paramétrage!NP524&lt;&gt;0,Paramétrage!NN524,"")</f>
        <v/>
      </c>
      <c r="H115" s="2" t="str">
        <f>IF(Paramétrage!NP524&lt;&gt;0,Paramétrage!NO524,"")</f>
        <v/>
      </c>
      <c r="I115" s="2" t="str">
        <f t="shared" si="36"/>
        <v/>
      </c>
      <c r="J115" s="2" t="str">
        <f>IF(Paramétrage!NP524&lt;&gt;0,Paramétrage!NP524,"")</f>
        <v/>
      </c>
      <c r="K115" s="2" t="str">
        <f>IF(Paramétrage!NQ524&lt;&gt;0,Paramétrage!NQ524,"")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IF(Paramétrage!NP524&lt;&gt;0,Paramétrage!NR524,"")</f>
        <v/>
      </c>
      <c r="P115" s="258" t="e">
        <f>IF(Paramétrage!#REF!&lt;&gt;0,I115,0)</f>
        <v>#REF!</v>
      </c>
      <c r="Q115" s="2"/>
    </row>
    <row r="116" spans="1:17" x14ac:dyDescent="0.35">
      <c r="A116" s="470" t="str">
        <f t="shared" si="30"/>
        <v/>
      </c>
      <c r="B116" s="470" t="str">
        <f t="shared" si="31"/>
        <v/>
      </c>
      <c r="C116" s="470" t="str">
        <f t="shared" si="32"/>
        <v/>
      </c>
      <c r="D116" s="470" t="str">
        <f t="shared" si="33"/>
        <v/>
      </c>
      <c r="E116" s="470" t="str">
        <f t="shared" si="34"/>
        <v/>
      </c>
      <c r="F116" s="470" t="str">
        <f t="shared" si="35"/>
        <v/>
      </c>
      <c r="G116" s="199" t="str">
        <f>IF(Paramétrage!NP525&lt;&gt;0,Paramétrage!NN525,"")</f>
        <v/>
      </c>
      <c r="H116" s="2" t="str">
        <f>IF(Paramétrage!NP525&lt;&gt;0,Paramétrage!NO525,"")</f>
        <v/>
      </c>
      <c r="I116" s="2" t="str">
        <f t="shared" si="36"/>
        <v/>
      </c>
      <c r="J116" s="2" t="str">
        <f>IF(Paramétrage!NP525&lt;&gt;0,Paramétrage!NP525,"")</f>
        <v/>
      </c>
      <c r="K116" s="2" t="str">
        <f>IF(Paramétrage!NQ525&lt;&gt;0,Paramétrage!NQ525,"")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IF(Paramétrage!NP525&lt;&gt;0,Paramétrage!NR525,"")</f>
        <v/>
      </c>
      <c r="P116" s="258" t="e">
        <f>IF(Paramétrage!#REF!&lt;&gt;0,I116,0)</f>
        <v>#REF!</v>
      </c>
      <c r="Q116" s="2"/>
    </row>
    <row r="117" spans="1:17" x14ac:dyDescent="0.35">
      <c r="A117" s="470" t="str">
        <f t="shared" si="30"/>
        <v/>
      </c>
      <c r="B117" s="470" t="str">
        <f t="shared" si="31"/>
        <v/>
      </c>
      <c r="C117" s="470" t="str">
        <f t="shared" si="32"/>
        <v/>
      </c>
      <c r="D117" s="470" t="str">
        <f t="shared" si="33"/>
        <v/>
      </c>
      <c r="E117" s="470" t="str">
        <f t="shared" si="34"/>
        <v/>
      </c>
      <c r="F117" s="470" t="str">
        <f t="shared" si="35"/>
        <v/>
      </c>
      <c r="G117" s="199" t="str">
        <f>IF(Paramétrage!NP526&lt;&gt;0,Paramétrage!NN526,"")</f>
        <v/>
      </c>
      <c r="H117" s="2" t="str">
        <f>IF(Paramétrage!NP526&lt;&gt;0,Paramétrage!NO526,"")</f>
        <v/>
      </c>
      <c r="I117" s="2" t="str">
        <f t="shared" si="36"/>
        <v/>
      </c>
      <c r="J117" s="2" t="str">
        <f>IF(Paramétrage!NP526&lt;&gt;0,Paramétrage!NP526,"")</f>
        <v/>
      </c>
      <c r="K117" s="2" t="str">
        <f>IF(Paramétrage!NQ526&lt;&gt;0,Paramétrage!NQ526,"")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IF(Paramétrage!NP526&lt;&gt;0,Paramétrage!NR526,"")</f>
        <v/>
      </c>
      <c r="P117" s="258" t="e">
        <f>IF(Paramétrage!#REF!&lt;&gt;0,I117,0)</f>
        <v>#REF!</v>
      </c>
      <c r="Q117" s="2"/>
    </row>
    <row r="118" spans="1:17" x14ac:dyDescent="0.35">
      <c r="A118" s="470" t="str">
        <f t="shared" si="30"/>
        <v/>
      </c>
      <c r="B118" s="470" t="str">
        <f t="shared" si="31"/>
        <v/>
      </c>
      <c r="C118" s="470" t="str">
        <f t="shared" si="32"/>
        <v/>
      </c>
      <c r="D118" s="470" t="str">
        <f t="shared" si="33"/>
        <v/>
      </c>
      <c r="E118" s="470" t="str">
        <f t="shared" si="34"/>
        <v/>
      </c>
      <c r="F118" s="470" t="str">
        <f t="shared" si="35"/>
        <v/>
      </c>
      <c r="G118" s="199" t="str">
        <f>IF(Paramétrage!NP527&lt;&gt;0,Paramétrage!NN527,"")</f>
        <v/>
      </c>
      <c r="H118" s="2" t="str">
        <f>IF(Paramétrage!NP527&lt;&gt;0,Paramétrage!NO527,"")</f>
        <v/>
      </c>
      <c r="I118" s="2" t="str">
        <f t="shared" si="36"/>
        <v/>
      </c>
      <c r="J118" s="2" t="str">
        <f>IF(Paramétrage!NP527&lt;&gt;0,Paramétrage!NP527,"")</f>
        <v/>
      </c>
      <c r="K118" s="2" t="str">
        <f>IF(Paramétrage!NQ527&lt;&gt;0,Paramétrage!NQ527,"")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IF(Paramétrage!NP527&lt;&gt;0,Paramétrage!NR527,"")</f>
        <v/>
      </c>
      <c r="P118" s="258" t="e">
        <f>IF(Paramétrage!#REF!&lt;&gt;0,I118,0)</f>
        <v>#REF!</v>
      </c>
      <c r="Q118" s="2"/>
    </row>
    <row r="119" spans="1:17" x14ac:dyDescent="0.35">
      <c r="A119" s="470" t="str">
        <f t="shared" si="30"/>
        <v/>
      </c>
      <c r="B119" s="470" t="str">
        <f t="shared" si="31"/>
        <v/>
      </c>
      <c r="C119" s="470" t="str">
        <f t="shared" si="32"/>
        <v/>
      </c>
      <c r="D119" s="470" t="str">
        <f t="shared" si="33"/>
        <v/>
      </c>
      <c r="E119" s="470" t="str">
        <f t="shared" si="34"/>
        <v/>
      </c>
      <c r="F119" s="470" t="str">
        <f t="shared" si="35"/>
        <v/>
      </c>
      <c r="G119" s="199" t="str">
        <f>IF(Paramétrage!NP528&lt;&gt;0,Paramétrage!NN528,"")</f>
        <v/>
      </c>
      <c r="H119" s="2" t="str">
        <f>IF(Paramétrage!NP528&lt;&gt;0,Paramétrage!NO528,"")</f>
        <v/>
      </c>
      <c r="I119" s="2" t="str">
        <f t="shared" si="36"/>
        <v/>
      </c>
      <c r="J119" s="2" t="str">
        <f>IF(Paramétrage!NP528&lt;&gt;0,Paramétrage!NP528,"")</f>
        <v/>
      </c>
      <c r="K119" s="2" t="str">
        <f>IF(Paramétrage!NQ528&lt;&gt;0,Paramétrage!NQ528,"")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IF(Paramétrage!NP528&lt;&gt;0,Paramétrage!NR528,"")</f>
        <v/>
      </c>
      <c r="P119" s="258" t="e">
        <f>IF(Paramétrage!#REF!&lt;&gt;0,I119,0)</f>
        <v>#REF!</v>
      </c>
      <c r="Q119" s="2"/>
    </row>
    <row r="120" spans="1:17" x14ac:dyDescent="0.35">
      <c r="A120" s="471" t="s">
        <v>1039</v>
      </c>
      <c r="B120" s="472"/>
      <c r="C120" s="472"/>
      <c r="D120" s="472"/>
      <c r="E120" s="472"/>
      <c r="F120" s="472"/>
      <c r="G120" s="473" t="e">
        <f>IF(Paramétrage!#REF!&lt;&gt;0,Paramétrage!#REF!,"")</f>
        <v>#REF!</v>
      </c>
      <c r="H120" s="472"/>
      <c r="I120" s="472"/>
      <c r="J120" s="472"/>
      <c r="K120" s="472"/>
      <c r="L120" s="472"/>
      <c r="M120" s="472"/>
      <c r="N120" s="472"/>
      <c r="O120" s="472"/>
      <c r="P120" s="472" t="e">
        <f>IF(Paramétrage!#REF!,I120-#REF!,"")</f>
        <v>#REF!</v>
      </c>
      <c r="Q120" s="472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IF(Paramétrage!LT501&lt;&gt;0,Paramétrage!LR501,"")</f>
        <v/>
      </c>
      <c r="H122" s="2" t="str">
        <f>IF(Paramétrage!LT501&lt;&gt;0,Paramétrage!LS501,"")</f>
        <v/>
      </c>
      <c r="I122" s="2" t="str">
        <f>IF(J122&lt;&gt;"",DATEDIF($Q$2,G122,"d")*1440+H122*60,"")</f>
        <v/>
      </c>
      <c r="J122" s="2" t="str">
        <f>IF(Paramétrage!LT501&lt;&gt;0,Paramétrage!LT501,"")</f>
        <v/>
      </c>
      <c r="K122" s="2" t="str">
        <f>IF(Paramétrage!LU501&lt;&gt;0,Paramétrage!LU501,"")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IF(Paramétrage!LT501&lt;&gt;0,Paramétrage!LV501,"")</f>
        <v/>
      </c>
      <c r="P122" s="258" t="e">
        <f>IF(Paramétrage!#REF!&lt;&gt;0,I122,0)</f>
        <v>#REF!</v>
      </c>
      <c r="Q122" s="2"/>
    </row>
    <row r="123" spans="1:17" x14ac:dyDescent="0.35">
      <c r="A123" s="470" t="str">
        <f t="shared" ref="A123:A149" si="40">IF(J123&lt;&gt;"",I123,"")</f>
        <v/>
      </c>
      <c r="B123" s="470" t="str">
        <f t="shared" ref="B123:B149" si="41">IF(J123&lt;&gt;"",1,"")</f>
        <v/>
      </c>
      <c r="C123" s="470" t="str">
        <f t="shared" ref="C123:C149" si="42">IF(J123&lt;&gt;"",L123,"")</f>
        <v/>
      </c>
      <c r="D123" s="470" t="str">
        <f t="shared" ref="D123:D149" si="43">IF(J123&lt;&gt;"",L123,"")</f>
        <v/>
      </c>
      <c r="E123" s="470" t="str">
        <f t="shared" ref="E123:E149" si="44">IF(J123&lt;&gt;"",M123,"")</f>
        <v/>
      </c>
      <c r="F123" s="470" t="str">
        <f t="shared" ref="F123:F149" si="45">IF(J123&lt;&gt;"",N123,"")</f>
        <v/>
      </c>
      <c r="G123" s="199" t="str">
        <f>IF(Paramétrage!LT502&lt;&gt;0,Paramétrage!LR502,"")</f>
        <v/>
      </c>
      <c r="H123" s="2" t="str">
        <f>IF(Paramétrage!LT502&lt;&gt;0,Paramétrage!LS502,"")</f>
        <v/>
      </c>
      <c r="I123" s="2" t="str">
        <f t="shared" ref="I123:I149" si="46">IF(J123&lt;&gt;"",DATEDIF($Q$2,G123,"d")*1440+H123*60,"")</f>
        <v/>
      </c>
      <c r="J123" s="2" t="str">
        <f>IF(Paramétrage!LT502&lt;&gt;0,Paramétrage!LT502,"")</f>
        <v/>
      </c>
      <c r="K123" s="2" t="str">
        <f>IF(Paramétrage!LU502&lt;&gt;0,Paramétrage!LU502,"")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IF(Paramétrage!LT502&lt;&gt;0,Paramétrage!LV502,"")</f>
        <v/>
      </c>
      <c r="P123" s="258" t="e">
        <f>IF(Paramétrage!#REF!&lt;&gt;0,I123,0)</f>
        <v>#REF!</v>
      </c>
      <c r="Q123" s="2"/>
    </row>
    <row r="124" spans="1:17" x14ac:dyDescent="0.35">
      <c r="A124" s="470" t="str">
        <f t="shared" si="40"/>
        <v/>
      </c>
      <c r="B124" s="470" t="str">
        <f t="shared" si="41"/>
        <v/>
      </c>
      <c r="C124" s="470" t="str">
        <f t="shared" si="42"/>
        <v/>
      </c>
      <c r="D124" s="470" t="str">
        <f t="shared" si="43"/>
        <v/>
      </c>
      <c r="E124" s="470" t="str">
        <f t="shared" si="44"/>
        <v/>
      </c>
      <c r="F124" s="470" t="str">
        <f t="shared" si="45"/>
        <v/>
      </c>
      <c r="G124" s="199" t="str">
        <f>IF(Paramétrage!LT503&lt;&gt;0,Paramétrage!LR503,"")</f>
        <v/>
      </c>
      <c r="H124" s="2" t="str">
        <f>IF(Paramétrage!LT503&lt;&gt;0,Paramétrage!LS503,"")</f>
        <v/>
      </c>
      <c r="I124" s="2" t="str">
        <f t="shared" si="46"/>
        <v/>
      </c>
      <c r="J124" s="2" t="str">
        <f>IF(Paramétrage!LT503&lt;&gt;0,Paramétrage!LT503,"")</f>
        <v/>
      </c>
      <c r="K124" s="2" t="str">
        <f>IF(Paramétrage!LU503&lt;&gt;0,Paramétrage!LU503,"")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IF(Paramétrage!LT503&lt;&gt;0,Paramétrage!LV503,"")</f>
        <v/>
      </c>
      <c r="P124" s="258" t="e">
        <f>IF(Paramétrage!#REF!&lt;&gt;0,I124,0)</f>
        <v>#REF!</v>
      </c>
      <c r="Q124" s="2"/>
    </row>
    <row r="125" spans="1:17" x14ac:dyDescent="0.35">
      <c r="A125" s="470" t="str">
        <f t="shared" si="40"/>
        <v/>
      </c>
      <c r="B125" s="470" t="str">
        <f t="shared" si="41"/>
        <v/>
      </c>
      <c r="C125" s="470" t="str">
        <f t="shared" si="42"/>
        <v/>
      </c>
      <c r="D125" s="470" t="str">
        <f t="shared" si="43"/>
        <v/>
      </c>
      <c r="E125" s="470" t="str">
        <f t="shared" si="44"/>
        <v/>
      </c>
      <c r="F125" s="470" t="str">
        <f t="shared" si="45"/>
        <v/>
      </c>
      <c r="G125" s="199" t="str">
        <f>IF(Paramétrage!LT504&lt;&gt;0,Paramétrage!LR504,"")</f>
        <v/>
      </c>
      <c r="H125" s="2" t="str">
        <f>IF(Paramétrage!LT504&lt;&gt;0,Paramétrage!LS504,"")</f>
        <v/>
      </c>
      <c r="I125" s="2" t="str">
        <f t="shared" si="46"/>
        <v/>
      </c>
      <c r="J125" s="2" t="str">
        <f>IF(Paramétrage!LT504&lt;&gt;0,Paramétrage!LT504,"")</f>
        <v/>
      </c>
      <c r="K125" s="2" t="str">
        <f>IF(Paramétrage!LU504&lt;&gt;0,Paramétrage!LU504,"")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IF(Paramétrage!LT504&lt;&gt;0,Paramétrage!LV504,"")</f>
        <v/>
      </c>
      <c r="P125" s="258" t="e">
        <f>IF(Paramétrage!#REF!&lt;&gt;0,I125,0)</f>
        <v>#REF!</v>
      </c>
      <c r="Q125" s="2"/>
    </row>
    <row r="126" spans="1:17" x14ac:dyDescent="0.35">
      <c r="A126" s="470" t="str">
        <f t="shared" si="40"/>
        <v/>
      </c>
      <c r="B126" s="470" t="str">
        <f t="shared" si="41"/>
        <v/>
      </c>
      <c r="C126" s="470" t="str">
        <f t="shared" si="42"/>
        <v/>
      </c>
      <c r="D126" s="470" t="str">
        <f t="shared" si="43"/>
        <v/>
      </c>
      <c r="E126" s="470" t="str">
        <f t="shared" si="44"/>
        <v/>
      </c>
      <c r="F126" s="470" t="str">
        <f t="shared" si="45"/>
        <v/>
      </c>
      <c r="G126" s="199" t="str">
        <f>IF(Paramétrage!LT505&lt;&gt;0,Paramétrage!LR505,"")</f>
        <v/>
      </c>
      <c r="H126" s="2" t="str">
        <f>IF(Paramétrage!LT505&lt;&gt;0,Paramétrage!LS505,"")</f>
        <v/>
      </c>
      <c r="I126" s="2" t="str">
        <f t="shared" si="46"/>
        <v/>
      </c>
      <c r="J126" s="2" t="str">
        <f>IF(Paramétrage!LT505&lt;&gt;0,Paramétrage!LT505,"")</f>
        <v/>
      </c>
      <c r="K126" s="2" t="str">
        <f>IF(Paramétrage!LU505&lt;&gt;0,Paramétrage!LU505,"")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IF(Paramétrage!LT505&lt;&gt;0,Paramétrage!LV505,"")</f>
        <v/>
      </c>
      <c r="P126" s="258" t="e">
        <f>IF(Paramétrage!#REF!&lt;&gt;0,I126,0)</f>
        <v>#REF!</v>
      </c>
      <c r="Q126" s="2"/>
    </row>
    <row r="127" spans="1:17" x14ac:dyDescent="0.35">
      <c r="A127" s="470" t="str">
        <f t="shared" si="40"/>
        <v/>
      </c>
      <c r="B127" s="470" t="str">
        <f t="shared" si="41"/>
        <v/>
      </c>
      <c r="C127" s="470" t="str">
        <f t="shared" si="42"/>
        <v/>
      </c>
      <c r="D127" s="470" t="str">
        <f t="shared" si="43"/>
        <v/>
      </c>
      <c r="E127" s="470" t="str">
        <f t="shared" si="44"/>
        <v/>
      </c>
      <c r="F127" s="470" t="str">
        <f t="shared" si="45"/>
        <v/>
      </c>
      <c r="G127" s="199" t="str">
        <f>IF(Paramétrage!LT506&lt;&gt;0,Paramétrage!LR506,"")</f>
        <v/>
      </c>
      <c r="H127" s="2" t="str">
        <f>IF(Paramétrage!LT506&lt;&gt;0,Paramétrage!LS506,"")</f>
        <v/>
      </c>
      <c r="I127" s="2" t="str">
        <f t="shared" si="46"/>
        <v/>
      </c>
      <c r="J127" s="2" t="str">
        <f>IF(Paramétrage!LT506&lt;&gt;0,Paramétrage!LT506,"")</f>
        <v/>
      </c>
      <c r="K127" s="2" t="str">
        <f>IF(Paramétrage!LU506&lt;&gt;0,Paramétrage!LU506,"")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IF(Paramétrage!LT506&lt;&gt;0,Paramétrage!LV506,"")</f>
        <v/>
      </c>
      <c r="P127" s="258" t="e">
        <f>IF(Paramétrage!#REF!&lt;&gt;0,I127,0)</f>
        <v>#REF!</v>
      </c>
      <c r="Q127" s="2"/>
    </row>
    <row r="128" spans="1:17" x14ac:dyDescent="0.35">
      <c r="A128" s="470" t="str">
        <f t="shared" si="40"/>
        <v/>
      </c>
      <c r="B128" s="470" t="str">
        <f t="shared" si="41"/>
        <v/>
      </c>
      <c r="C128" s="470" t="str">
        <f t="shared" si="42"/>
        <v/>
      </c>
      <c r="D128" s="470" t="str">
        <f t="shared" si="43"/>
        <v/>
      </c>
      <c r="E128" s="470" t="str">
        <f t="shared" si="44"/>
        <v/>
      </c>
      <c r="F128" s="470" t="str">
        <f t="shared" si="45"/>
        <v/>
      </c>
      <c r="G128" s="199" t="str">
        <f>IF(Paramétrage!LT507&lt;&gt;0,Paramétrage!LR507,"")</f>
        <v/>
      </c>
      <c r="H128" s="2" t="str">
        <f>IF(Paramétrage!LT507&lt;&gt;0,Paramétrage!LS507,"")</f>
        <v/>
      </c>
      <c r="I128" s="2" t="str">
        <f t="shared" si="46"/>
        <v/>
      </c>
      <c r="J128" s="2" t="str">
        <f>IF(Paramétrage!LT507&lt;&gt;0,Paramétrage!LT507,"")</f>
        <v/>
      </c>
      <c r="K128" s="2" t="str">
        <f>IF(Paramétrage!LU507&lt;&gt;0,Paramétrage!LU507,"")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IF(Paramétrage!LT507&lt;&gt;0,Paramétrage!LV507,"")</f>
        <v/>
      </c>
      <c r="P128" s="258" t="e">
        <f>IF(Paramétrage!#REF!&lt;&gt;0,I128,0)</f>
        <v>#REF!</v>
      </c>
      <c r="Q128" s="2"/>
    </row>
    <row r="129" spans="1:17" x14ac:dyDescent="0.35">
      <c r="A129" s="470" t="str">
        <f t="shared" si="40"/>
        <v/>
      </c>
      <c r="B129" s="470" t="str">
        <f t="shared" si="41"/>
        <v/>
      </c>
      <c r="C129" s="470" t="str">
        <f t="shared" si="42"/>
        <v/>
      </c>
      <c r="D129" s="470" t="str">
        <f t="shared" si="43"/>
        <v/>
      </c>
      <c r="E129" s="470" t="str">
        <f t="shared" si="44"/>
        <v/>
      </c>
      <c r="F129" s="470" t="str">
        <f t="shared" si="45"/>
        <v/>
      </c>
      <c r="G129" s="199" t="str">
        <f>IF(Paramétrage!LT508&lt;&gt;0,Paramétrage!LR508,"")</f>
        <v/>
      </c>
      <c r="H129" s="2" t="str">
        <f>IF(Paramétrage!LT508&lt;&gt;0,Paramétrage!LS508,"")</f>
        <v/>
      </c>
      <c r="I129" s="2" t="str">
        <f t="shared" si="46"/>
        <v/>
      </c>
      <c r="J129" s="2" t="str">
        <f>IF(Paramétrage!LT508&lt;&gt;0,Paramétrage!LT508,"")</f>
        <v/>
      </c>
      <c r="K129" s="2" t="str">
        <f>IF(Paramétrage!LU508&lt;&gt;0,Paramétrage!LU508,"")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IF(Paramétrage!LT508&lt;&gt;0,Paramétrage!LV508,"")</f>
        <v/>
      </c>
      <c r="P129" s="258" t="e">
        <f>IF(Paramétrage!#REF!&lt;&gt;0,I129,0)</f>
        <v>#REF!</v>
      </c>
      <c r="Q129" s="2"/>
    </row>
    <row r="130" spans="1:17" x14ac:dyDescent="0.35">
      <c r="A130" s="470" t="str">
        <f t="shared" si="40"/>
        <v/>
      </c>
      <c r="B130" s="470" t="str">
        <f t="shared" si="41"/>
        <v/>
      </c>
      <c r="C130" s="470" t="str">
        <f t="shared" si="42"/>
        <v/>
      </c>
      <c r="D130" s="470" t="str">
        <f t="shared" si="43"/>
        <v/>
      </c>
      <c r="E130" s="470" t="str">
        <f t="shared" si="44"/>
        <v/>
      </c>
      <c r="F130" s="470" t="str">
        <f t="shared" si="45"/>
        <v/>
      </c>
      <c r="G130" s="199" t="str">
        <f>IF(Paramétrage!LT509&lt;&gt;0,Paramétrage!LR509,"")</f>
        <v/>
      </c>
      <c r="H130" s="2" t="str">
        <f>IF(Paramétrage!LT509&lt;&gt;0,Paramétrage!LS509,"")</f>
        <v/>
      </c>
      <c r="I130" s="2" t="str">
        <f t="shared" si="46"/>
        <v/>
      </c>
      <c r="J130" s="2" t="str">
        <f>IF(Paramétrage!LT509&lt;&gt;0,Paramétrage!LT509,"")</f>
        <v/>
      </c>
      <c r="K130" s="2" t="str">
        <f>IF(Paramétrage!LU509&lt;&gt;0,Paramétrage!LU509,"")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IF(Paramétrage!LT509&lt;&gt;0,Paramétrage!LV509,"")</f>
        <v/>
      </c>
      <c r="P130" s="258" t="e">
        <f>IF(Paramétrage!#REF!&lt;&gt;0,I130,0)</f>
        <v>#REF!</v>
      </c>
      <c r="Q130" s="2"/>
    </row>
    <row r="131" spans="1:17" x14ac:dyDescent="0.35">
      <c r="A131" s="470" t="str">
        <f t="shared" si="40"/>
        <v/>
      </c>
      <c r="B131" s="470" t="str">
        <f t="shared" si="41"/>
        <v/>
      </c>
      <c r="C131" s="470" t="str">
        <f t="shared" si="42"/>
        <v/>
      </c>
      <c r="D131" s="470" t="str">
        <f t="shared" si="43"/>
        <v/>
      </c>
      <c r="E131" s="470" t="str">
        <f t="shared" si="44"/>
        <v/>
      </c>
      <c r="F131" s="470" t="str">
        <f t="shared" si="45"/>
        <v/>
      </c>
      <c r="G131" s="199" t="str">
        <f>IF(Paramétrage!LT510&lt;&gt;0,Paramétrage!LR510,"")</f>
        <v/>
      </c>
      <c r="H131" s="2" t="str">
        <f>IF(Paramétrage!LT510&lt;&gt;0,Paramétrage!LS510,"")</f>
        <v/>
      </c>
      <c r="I131" s="2" t="str">
        <f t="shared" si="46"/>
        <v/>
      </c>
      <c r="J131" s="2" t="str">
        <f>IF(Paramétrage!LT510&lt;&gt;0,Paramétrage!LT510,"")</f>
        <v/>
      </c>
      <c r="K131" s="2" t="str">
        <f>IF(Paramétrage!LU510&lt;&gt;0,Paramétrage!LU510,"")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IF(Paramétrage!LT510&lt;&gt;0,Paramétrage!LV510,"")</f>
        <v/>
      </c>
      <c r="P131" s="258" t="e">
        <f>IF(Paramétrage!#REF!&lt;&gt;0,I131,0)</f>
        <v>#REF!</v>
      </c>
      <c r="Q131" s="2"/>
    </row>
    <row r="132" spans="1:17" x14ac:dyDescent="0.35">
      <c r="A132" s="470" t="str">
        <f t="shared" si="40"/>
        <v/>
      </c>
      <c r="B132" s="470" t="str">
        <f t="shared" si="41"/>
        <v/>
      </c>
      <c r="C132" s="470" t="str">
        <f t="shared" si="42"/>
        <v/>
      </c>
      <c r="D132" s="470" t="str">
        <f t="shared" si="43"/>
        <v/>
      </c>
      <c r="E132" s="470" t="str">
        <f t="shared" si="44"/>
        <v/>
      </c>
      <c r="F132" s="470" t="str">
        <f t="shared" si="45"/>
        <v/>
      </c>
      <c r="G132" s="199" t="str">
        <f>IF(Paramétrage!LT511&lt;&gt;0,Paramétrage!LR511,"")</f>
        <v/>
      </c>
      <c r="H132" s="2" t="str">
        <f>IF(Paramétrage!LT511&lt;&gt;0,Paramétrage!LS511,"")</f>
        <v/>
      </c>
      <c r="I132" s="2" t="str">
        <f t="shared" si="46"/>
        <v/>
      </c>
      <c r="J132" s="2" t="str">
        <f>IF(Paramétrage!LT511&lt;&gt;0,Paramétrage!LT511,"")</f>
        <v/>
      </c>
      <c r="K132" s="2" t="str">
        <f>IF(Paramétrage!LU511&lt;&gt;0,Paramétrage!LU511,"")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IF(Paramétrage!LT511&lt;&gt;0,Paramétrage!LV511,"")</f>
        <v/>
      </c>
      <c r="P132" s="258" t="e">
        <f>IF(Paramétrage!#REF!&lt;&gt;0,I132,0)</f>
        <v>#REF!</v>
      </c>
      <c r="Q132" s="2"/>
    </row>
    <row r="133" spans="1:17" x14ac:dyDescent="0.35">
      <c r="A133" s="470" t="str">
        <f t="shared" si="40"/>
        <v/>
      </c>
      <c r="B133" s="470" t="str">
        <f t="shared" si="41"/>
        <v/>
      </c>
      <c r="C133" s="470" t="str">
        <f t="shared" si="42"/>
        <v/>
      </c>
      <c r="D133" s="470" t="str">
        <f t="shared" si="43"/>
        <v/>
      </c>
      <c r="E133" s="470" t="str">
        <f t="shared" si="44"/>
        <v/>
      </c>
      <c r="F133" s="470" t="str">
        <f t="shared" si="45"/>
        <v/>
      </c>
      <c r="G133" s="199" t="str">
        <f>IF(Paramétrage!LT512&lt;&gt;0,Paramétrage!LR512,"")</f>
        <v/>
      </c>
      <c r="H133" s="2" t="str">
        <f>IF(Paramétrage!LT512&lt;&gt;0,Paramétrage!LS512,"")</f>
        <v/>
      </c>
      <c r="I133" s="2" t="str">
        <f t="shared" si="46"/>
        <v/>
      </c>
      <c r="J133" s="2" t="str">
        <f>IF(Paramétrage!LT512&lt;&gt;0,Paramétrage!LT512,"")</f>
        <v/>
      </c>
      <c r="K133" s="2" t="str">
        <f>IF(Paramétrage!LU512&lt;&gt;0,Paramétrage!LU512,"")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IF(Paramétrage!LT512&lt;&gt;0,Paramétrage!LV512,"")</f>
        <v/>
      </c>
      <c r="P133" s="258" t="e">
        <f>IF(Paramétrage!#REF!&lt;&gt;0,I133,0)</f>
        <v>#REF!</v>
      </c>
      <c r="Q133" s="2"/>
    </row>
    <row r="134" spans="1:17" x14ac:dyDescent="0.35">
      <c r="A134" s="470" t="str">
        <f t="shared" si="40"/>
        <v/>
      </c>
      <c r="B134" s="470" t="str">
        <f t="shared" si="41"/>
        <v/>
      </c>
      <c r="C134" s="470" t="str">
        <f t="shared" si="42"/>
        <v/>
      </c>
      <c r="D134" s="470" t="str">
        <f t="shared" si="43"/>
        <v/>
      </c>
      <c r="E134" s="470" t="str">
        <f t="shared" si="44"/>
        <v/>
      </c>
      <c r="F134" s="470" t="str">
        <f t="shared" si="45"/>
        <v/>
      </c>
      <c r="G134" s="199" t="str">
        <f>IF(Paramétrage!LT513&lt;&gt;0,Paramétrage!LR513,"")</f>
        <v/>
      </c>
      <c r="H134" s="2" t="str">
        <f>IF(Paramétrage!LT513&lt;&gt;0,Paramétrage!LS513,"")</f>
        <v/>
      </c>
      <c r="I134" s="2" t="str">
        <f t="shared" si="46"/>
        <v/>
      </c>
      <c r="J134" s="2" t="str">
        <f>IF(Paramétrage!LT513&lt;&gt;0,Paramétrage!LT513,"")</f>
        <v/>
      </c>
      <c r="K134" s="2" t="str">
        <f>IF(Paramétrage!LU513&lt;&gt;0,Paramétrage!LU513,"")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IF(Paramétrage!LT513&lt;&gt;0,Paramétrage!LV513,"")</f>
        <v/>
      </c>
      <c r="P134" s="258" t="e">
        <f>IF(Paramétrage!#REF!&lt;&gt;0,I134,0)</f>
        <v>#REF!</v>
      </c>
      <c r="Q134" s="2"/>
    </row>
    <row r="135" spans="1:17" x14ac:dyDescent="0.35">
      <c r="A135" s="470" t="str">
        <f t="shared" si="40"/>
        <v/>
      </c>
      <c r="B135" s="470" t="str">
        <f t="shared" si="41"/>
        <v/>
      </c>
      <c r="C135" s="470" t="str">
        <f t="shared" si="42"/>
        <v/>
      </c>
      <c r="D135" s="470" t="str">
        <f t="shared" si="43"/>
        <v/>
      </c>
      <c r="E135" s="470" t="str">
        <f t="shared" si="44"/>
        <v/>
      </c>
      <c r="F135" s="470" t="str">
        <f t="shared" si="45"/>
        <v/>
      </c>
      <c r="G135" s="199" t="str">
        <f>IF(Paramétrage!LT514&lt;&gt;0,Paramétrage!LR514,"")</f>
        <v/>
      </c>
      <c r="H135" s="2" t="str">
        <f>IF(Paramétrage!LT514&lt;&gt;0,Paramétrage!LS514,"")</f>
        <v/>
      </c>
      <c r="I135" s="2" t="str">
        <f t="shared" si="46"/>
        <v/>
      </c>
      <c r="J135" s="2" t="str">
        <f>IF(Paramétrage!LT514&lt;&gt;0,Paramétrage!LT514,"")</f>
        <v/>
      </c>
      <c r="K135" s="2" t="str">
        <f>IF(Paramétrage!LU514&lt;&gt;0,Paramétrage!LU514,"")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IF(Paramétrage!LT514&lt;&gt;0,Paramétrage!LV514,"")</f>
        <v/>
      </c>
      <c r="P135" s="258" t="e">
        <f>IF(Paramétrage!#REF!&lt;&gt;0,I135,0)</f>
        <v>#REF!</v>
      </c>
      <c r="Q135" s="2"/>
    </row>
    <row r="136" spans="1:17" x14ac:dyDescent="0.35">
      <c r="A136" s="470" t="str">
        <f t="shared" si="40"/>
        <v/>
      </c>
      <c r="B136" s="470" t="str">
        <f t="shared" si="41"/>
        <v/>
      </c>
      <c r="C136" s="470" t="str">
        <f t="shared" si="42"/>
        <v/>
      </c>
      <c r="D136" s="470" t="str">
        <f t="shared" si="43"/>
        <v/>
      </c>
      <c r="E136" s="470" t="str">
        <f t="shared" si="44"/>
        <v/>
      </c>
      <c r="F136" s="470" t="str">
        <f t="shared" si="45"/>
        <v/>
      </c>
      <c r="G136" s="199" t="str">
        <f>IF(Paramétrage!LT515&lt;&gt;0,Paramétrage!LR515,"")</f>
        <v/>
      </c>
      <c r="H136" s="2" t="str">
        <f>IF(Paramétrage!LT515&lt;&gt;0,Paramétrage!LS515,"")</f>
        <v/>
      </c>
      <c r="I136" s="2" t="str">
        <f t="shared" si="46"/>
        <v/>
      </c>
      <c r="J136" s="2" t="str">
        <f>IF(Paramétrage!LT515&lt;&gt;0,Paramétrage!LT515,"")</f>
        <v/>
      </c>
      <c r="K136" s="2" t="str">
        <f>IF(Paramétrage!LU515&lt;&gt;0,Paramétrage!LU515,"")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IF(Paramétrage!LT515&lt;&gt;0,Paramétrage!LV515,"")</f>
        <v/>
      </c>
      <c r="P136" s="258" t="e">
        <f>IF(Paramétrage!#REF!&lt;&gt;0,I136,0)</f>
        <v>#REF!</v>
      </c>
      <c r="Q136" s="2"/>
    </row>
    <row r="137" spans="1:17" x14ac:dyDescent="0.35">
      <c r="A137" s="470" t="str">
        <f t="shared" si="40"/>
        <v/>
      </c>
      <c r="B137" s="470" t="str">
        <f t="shared" si="41"/>
        <v/>
      </c>
      <c r="C137" s="470" t="str">
        <f t="shared" si="42"/>
        <v/>
      </c>
      <c r="D137" s="470" t="str">
        <f t="shared" si="43"/>
        <v/>
      </c>
      <c r="E137" s="470" t="str">
        <f t="shared" si="44"/>
        <v/>
      </c>
      <c r="F137" s="470" t="str">
        <f t="shared" si="45"/>
        <v/>
      </c>
      <c r="G137" s="199" t="str">
        <f>IF(Paramétrage!LT516&lt;&gt;0,Paramétrage!LR516,"")</f>
        <v/>
      </c>
      <c r="H137" s="2" t="str">
        <f>IF(Paramétrage!LT516&lt;&gt;0,Paramétrage!LS516,"")</f>
        <v/>
      </c>
      <c r="I137" s="2" t="str">
        <f t="shared" si="46"/>
        <v/>
      </c>
      <c r="J137" s="2" t="str">
        <f>IF(Paramétrage!LT516&lt;&gt;0,Paramétrage!LT516,"")</f>
        <v/>
      </c>
      <c r="K137" s="2" t="str">
        <f>IF(Paramétrage!LU516&lt;&gt;0,Paramétrage!LU516,"")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IF(Paramétrage!LT516&lt;&gt;0,Paramétrage!LV516,"")</f>
        <v/>
      </c>
      <c r="P137" s="258" t="e">
        <f>IF(Paramétrage!#REF!&lt;&gt;0,I137,0)</f>
        <v>#REF!</v>
      </c>
      <c r="Q137" s="2"/>
    </row>
    <row r="138" spans="1:17" x14ac:dyDescent="0.35">
      <c r="A138" s="470" t="str">
        <f t="shared" si="40"/>
        <v/>
      </c>
      <c r="B138" s="470" t="str">
        <f t="shared" si="41"/>
        <v/>
      </c>
      <c r="C138" s="470" t="str">
        <f t="shared" si="42"/>
        <v/>
      </c>
      <c r="D138" s="470" t="str">
        <f t="shared" si="43"/>
        <v/>
      </c>
      <c r="E138" s="470" t="str">
        <f t="shared" si="44"/>
        <v/>
      </c>
      <c r="F138" s="470" t="str">
        <f t="shared" si="45"/>
        <v/>
      </c>
      <c r="G138" s="199" t="str">
        <f>IF(Paramétrage!LT517&lt;&gt;0,Paramétrage!LR517,"")</f>
        <v/>
      </c>
      <c r="H138" s="2" t="str">
        <f>IF(Paramétrage!LT517&lt;&gt;0,Paramétrage!LS517,"")</f>
        <v/>
      </c>
      <c r="I138" s="2" t="str">
        <f t="shared" si="46"/>
        <v/>
      </c>
      <c r="J138" s="2" t="str">
        <f>IF(Paramétrage!LT517&lt;&gt;0,Paramétrage!LT517,"")</f>
        <v/>
      </c>
      <c r="K138" s="2" t="str">
        <f>IF(Paramétrage!LU517&lt;&gt;0,Paramétrage!LU517,"")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IF(Paramétrage!LT517&lt;&gt;0,Paramétrage!LV517,"")</f>
        <v/>
      </c>
      <c r="P138" s="258" t="e">
        <f>IF(Paramétrage!#REF!&lt;&gt;0,I138,0)</f>
        <v>#REF!</v>
      </c>
      <c r="Q138" s="2"/>
    </row>
    <row r="139" spans="1:17" x14ac:dyDescent="0.35">
      <c r="A139" s="470" t="str">
        <f t="shared" si="40"/>
        <v/>
      </c>
      <c r="B139" s="470" t="str">
        <f t="shared" si="41"/>
        <v/>
      </c>
      <c r="C139" s="470" t="str">
        <f t="shared" si="42"/>
        <v/>
      </c>
      <c r="D139" s="470" t="str">
        <f t="shared" si="43"/>
        <v/>
      </c>
      <c r="E139" s="470" t="str">
        <f t="shared" si="44"/>
        <v/>
      </c>
      <c r="F139" s="470" t="str">
        <f t="shared" si="45"/>
        <v/>
      </c>
      <c r="G139" s="199" t="str">
        <f>IF(Paramétrage!LT518&lt;&gt;0,Paramétrage!LR518,"")</f>
        <v/>
      </c>
      <c r="H139" s="2" t="str">
        <f>IF(Paramétrage!LT518&lt;&gt;0,Paramétrage!LS518,"")</f>
        <v/>
      </c>
      <c r="I139" s="2" t="str">
        <f t="shared" si="46"/>
        <v/>
      </c>
      <c r="J139" s="2" t="str">
        <f>IF(Paramétrage!LT518&lt;&gt;0,Paramétrage!LT518,"")</f>
        <v/>
      </c>
      <c r="K139" s="2" t="str">
        <f>IF(Paramétrage!LU518&lt;&gt;0,Paramétrage!LU518,"")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IF(Paramétrage!LT518&lt;&gt;0,Paramétrage!LV518,"")</f>
        <v/>
      </c>
      <c r="P139" s="258" t="e">
        <f>IF(Paramétrage!#REF!&lt;&gt;0,I139,0)</f>
        <v>#REF!</v>
      </c>
      <c r="Q139" s="2"/>
    </row>
    <row r="140" spans="1:17" x14ac:dyDescent="0.35">
      <c r="A140" s="470" t="str">
        <f t="shared" si="40"/>
        <v/>
      </c>
      <c r="B140" s="470" t="str">
        <f t="shared" si="41"/>
        <v/>
      </c>
      <c r="C140" s="470" t="str">
        <f t="shared" si="42"/>
        <v/>
      </c>
      <c r="D140" s="470" t="str">
        <f t="shared" si="43"/>
        <v/>
      </c>
      <c r="E140" s="470" t="str">
        <f t="shared" si="44"/>
        <v/>
      </c>
      <c r="F140" s="470" t="str">
        <f t="shared" si="45"/>
        <v/>
      </c>
      <c r="G140" s="199" t="str">
        <f>IF(Paramétrage!LT519&lt;&gt;0,Paramétrage!LR519,"")</f>
        <v/>
      </c>
      <c r="H140" s="2" t="str">
        <f>IF(Paramétrage!LT519&lt;&gt;0,Paramétrage!LS519,"")</f>
        <v/>
      </c>
      <c r="I140" s="2" t="str">
        <f t="shared" si="46"/>
        <v/>
      </c>
      <c r="J140" s="2" t="str">
        <f>IF(Paramétrage!LT519&lt;&gt;0,Paramétrage!LT519,"")</f>
        <v/>
      </c>
      <c r="K140" s="2" t="str">
        <f>IF(Paramétrage!LU519&lt;&gt;0,Paramétrage!LU519,"")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IF(Paramétrage!LT519&lt;&gt;0,Paramétrage!LV519,"")</f>
        <v/>
      </c>
      <c r="P140" s="258" t="e">
        <f>IF(Paramétrage!#REF!&lt;&gt;0,I140,0)</f>
        <v>#REF!</v>
      </c>
      <c r="Q140" s="2"/>
    </row>
    <row r="141" spans="1:17" x14ac:dyDescent="0.35">
      <c r="A141" s="470" t="str">
        <f t="shared" si="40"/>
        <v/>
      </c>
      <c r="B141" s="470" t="str">
        <f t="shared" si="41"/>
        <v/>
      </c>
      <c r="C141" s="470" t="str">
        <f t="shared" si="42"/>
        <v/>
      </c>
      <c r="D141" s="470" t="str">
        <f t="shared" si="43"/>
        <v/>
      </c>
      <c r="E141" s="470" t="str">
        <f t="shared" si="44"/>
        <v/>
      </c>
      <c r="F141" s="470" t="str">
        <f t="shared" si="45"/>
        <v/>
      </c>
      <c r="G141" s="199" t="str">
        <f>IF(Paramétrage!LT520&lt;&gt;0,Paramétrage!LR520,"")</f>
        <v/>
      </c>
      <c r="H141" s="2" t="str">
        <f>IF(Paramétrage!LT520&lt;&gt;0,Paramétrage!LS520,"")</f>
        <v/>
      </c>
      <c r="I141" s="2" t="str">
        <f t="shared" si="46"/>
        <v/>
      </c>
      <c r="J141" s="2" t="str">
        <f>IF(Paramétrage!LT520&lt;&gt;0,Paramétrage!LT520,"")</f>
        <v/>
      </c>
      <c r="K141" s="2" t="str">
        <f>IF(Paramétrage!LU520&lt;&gt;0,Paramétrage!LU520,"")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IF(Paramétrage!LT520&lt;&gt;0,Paramétrage!LV520,"")</f>
        <v/>
      </c>
      <c r="P141" s="258" t="e">
        <f>IF(Paramétrage!#REF!&lt;&gt;0,I141,0)</f>
        <v>#REF!</v>
      </c>
      <c r="Q141" s="2"/>
    </row>
    <row r="142" spans="1:17" x14ac:dyDescent="0.35">
      <c r="A142" s="470" t="str">
        <f t="shared" si="40"/>
        <v/>
      </c>
      <c r="B142" s="470" t="str">
        <f t="shared" si="41"/>
        <v/>
      </c>
      <c r="C142" s="470" t="str">
        <f t="shared" si="42"/>
        <v/>
      </c>
      <c r="D142" s="470" t="str">
        <f t="shared" si="43"/>
        <v/>
      </c>
      <c r="E142" s="470" t="str">
        <f t="shared" si="44"/>
        <v/>
      </c>
      <c r="F142" s="470" t="str">
        <f t="shared" si="45"/>
        <v/>
      </c>
      <c r="G142" s="199" t="str">
        <f>IF(Paramétrage!LT521&lt;&gt;0,Paramétrage!LR521,"")</f>
        <v/>
      </c>
      <c r="H142" s="2" t="str">
        <f>IF(Paramétrage!LT521&lt;&gt;0,Paramétrage!LS521,"")</f>
        <v/>
      </c>
      <c r="I142" s="2" t="str">
        <f t="shared" si="46"/>
        <v/>
      </c>
      <c r="J142" s="2" t="str">
        <f>IF(Paramétrage!LT521&lt;&gt;0,Paramétrage!LT521,"")</f>
        <v/>
      </c>
      <c r="K142" s="2" t="str">
        <f>IF(Paramétrage!LU521&lt;&gt;0,Paramétrage!LU521,"")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IF(Paramétrage!LT521&lt;&gt;0,Paramétrage!LV521,"")</f>
        <v/>
      </c>
      <c r="P142" s="258" t="e">
        <f>IF(Paramétrage!#REF!&lt;&gt;0,I142,0)</f>
        <v>#REF!</v>
      </c>
      <c r="Q142" s="2"/>
    </row>
    <row r="143" spans="1:17" x14ac:dyDescent="0.35">
      <c r="A143" s="470" t="str">
        <f t="shared" si="40"/>
        <v/>
      </c>
      <c r="B143" s="470" t="str">
        <f t="shared" si="41"/>
        <v/>
      </c>
      <c r="C143" s="470" t="str">
        <f t="shared" si="42"/>
        <v/>
      </c>
      <c r="D143" s="470" t="str">
        <f t="shared" si="43"/>
        <v/>
      </c>
      <c r="E143" s="470" t="str">
        <f t="shared" si="44"/>
        <v/>
      </c>
      <c r="F143" s="470" t="str">
        <f t="shared" si="45"/>
        <v/>
      </c>
      <c r="G143" s="199" t="str">
        <f>IF(Paramétrage!LT522&lt;&gt;0,Paramétrage!LR522,"")</f>
        <v/>
      </c>
      <c r="H143" s="2" t="str">
        <f>IF(Paramétrage!LT522&lt;&gt;0,Paramétrage!LS522,"")</f>
        <v/>
      </c>
      <c r="I143" s="2" t="str">
        <f t="shared" si="46"/>
        <v/>
      </c>
      <c r="J143" s="2" t="str">
        <f>IF(Paramétrage!LT522&lt;&gt;0,Paramétrage!LT522,"")</f>
        <v/>
      </c>
      <c r="K143" s="2" t="str">
        <f>IF(Paramétrage!LU522&lt;&gt;0,Paramétrage!LU522,"")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IF(Paramétrage!LT522&lt;&gt;0,Paramétrage!LV522,"")</f>
        <v/>
      </c>
      <c r="P143" s="258" t="e">
        <f>IF(Paramétrage!#REF!&lt;&gt;0,I143,0)</f>
        <v>#REF!</v>
      </c>
      <c r="Q143" s="2"/>
    </row>
    <row r="144" spans="1:17" x14ac:dyDescent="0.35">
      <c r="A144" s="470" t="str">
        <f t="shared" si="40"/>
        <v/>
      </c>
      <c r="B144" s="470" t="str">
        <f t="shared" si="41"/>
        <v/>
      </c>
      <c r="C144" s="470" t="str">
        <f t="shared" si="42"/>
        <v/>
      </c>
      <c r="D144" s="470" t="str">
        <f t="shared" si="43"/>
        <v/>
      </c>
      <c r="E144" s="470" t="str">
        <f t="shared" si="44"/>
        <v/>
      </c>
      <c r="F144" s="470" t="str">
        <f t="shared" si="45"/>
        <v/>
      </c>
      <c r="G144" s="199" t="str">
        <f>IF(Paramétrage!LT523&lt;&gt;0,Paramétrage!LR523,"")</f>
        <v/>
      </c>
      <c r="H144" s="2" t="str">
        <f>IF(Paramétrage!LT523&lt;&gt;0,Paramétrage!LS523,"")</f>
        <v/>
      </c>
      <c r="I144" s="2" t="str">
        <f t="shared" si="46"/>
        <v/>
      </c>
      <c r="J144" s="2" t="str">
        <f>IF(Paramétrage!LT523&lt;&gt;0,Paramétrage!LT523,"")</f>
        <v/>
      </c>
      <c r="K144" s="2" t="str">
        <f>IF(Paramétrage!LU523&lt;&gt;0,Paramétrage!LU523,"")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IF(Paramétrage!LT523&lt;&gt;0,Paramétrage!LV523,"")</f>
        <v/>
      </c>
      <c r="P144" s="258" t="e">
        <f>IF(Paramétrage!#REF!&lt;&gt;0,I144,0)</f>
        <v>#REF!</v>
      </c>
      <c r="Q144" s="2"/>
    </row>
    <row r="145" spans="1:17" x14ac:dyDescent="0.35">
      <c r="A145" s="470" t="str">
        <f t="shared" si="40"/>
        <v/>
      </c>
      <c r="B145" s="470" t="str">
        <f t="shared" si="41"/>
        <v/>
      </c>
      <c r="C145" s="470" t="str">
        <f t="shared" si="42"/>
        <v/>
      </c>
      <c r="D145" s="470" t="str">
        <f t="shared" si="43"/>
        <v/>
      </c>
      <c r="E145" s="470" t="str">
        <f t="shared" si="44"/>
        <v/>
      </c>
      <c r="F145" s="470" t="str">
        <f t="shared" si="45"/>
        <v/>
      </c>
      <c r="G145" s="199" t="str">
        <f>IF(Paramétrage!LT524&lt;&gt;0,Paramétrage!LR524,"")</f>
        <v/>
      </c>
      <c r="H145" s="2" t="str">
        <f>IF(Paramétrage!LT524&lt;&gt;0,Paramétrage!LS524,"")</f>
        <v/>
      </c>
      <c r="I145" s="2" t="str">
        <f t="shared" si="46"/>
        <v/>
      </c>
      <c r="J145" s="2" t="str">
        <f>IF(Paramétrage!LT524&lt;&gt;0,Paramétrage!LT524,"")</f>
        <v/>
      </c>
      <c r="K145" s="2" t="str">
        <f>IF(Paramétrage!LU524&lt;&gt;0,Paramétrage!LU524,"")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IF(Paramétrage!LT524&lt;&gt;0,Paramétrage!LV524,"")</f>
        <v/>
      </c>
      <c r="P145" s="258" t="e">
        <f>IF(Paramétrage!#REF!&lt;&gt;0,I145,0)</f>
        <v>#REF!</v>
      </c>
      <c r="Q145" s="2"/>
    </row>
    <row r="146" spans="1:17" x14ac:dyDescent="0.35">
      <c r="A146" s="470" t="str">
        <f t="shared" si="40"/>
        <v/>
      </c>
      <c r="B146" s="470" t="str">
        <f t="shared" si="41"/>
        <v/>
      </c>
      <c r="C146" s="470" t="str">
        <f t="shared" si="42"/>
        <v/>
      </c>
      <c r="D146" s="470" t="str">
        <f t="shared" si="43"/>
        <v/>
      </c>
      <c r="E146" s="470" t="str">
        <f t="shared" si="44"/>
        <v/>
      </c>
      <c r="F146" s="470" t="str">
        <f t="shared" si="45"/>
        <v/>
      </c>
      <c r="G146" s="199" t="str">
        <f>IF(Paramétrage!LT525&lt;&gt;0,Paramétrage!LR525,"")</f>
        <v/>
      </c>
      <c r="H146" s="2" t="str">
        <f>IF(Paramétrage!LT525&lt;&gt;0,Paramétrage!LS525,"")</f>
        <v/>
      </c>
      <c r="I146" s="2" t="str">
        <f t="shared" si="46"/>
        <v/>
      </c>
      <c r="J146" s="2" t="str">
        <f>IF(Paramétrage!LT525&lt;&gt;0,Paramétrage!LT525,"")</f>
        <v/>
      </c>
      <c r="K146" s="2" t="str">
        <f>IF(Paramétrage!LU525&lt;&gt;0,Paramétrage!LU525,"")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IF(Paramétrage!LT525&lt;&gt;0,Paramétrage!LV525,"")</f>
        <v/>
      </c>
      <c r="P146" s="258" t="e">
        <f>IF(Paramétrage!#REF!&lt;&gt;0,I146,0)</f>
        <v>#REF!</v>
      </c>
      <c r="Q146" s="2"/>
    </row>
    <row r="147" spans="1:17" x14ac:dyDescent="0.35">
      <c r="A147" s="470" t="str">
        <f t="shared" si="40"/>
        <v/>
      </c>
      <c r="B147" s="470" t="str">
        <f t="shared" si="41"/>
        <v/>
      </c>
      <c r="C147" s="470" t="str">
        <f t="shared" si="42"/>
        <v/>
      </c>
      <c r="D147" s="470" t="str">
        <f t="shared" si="43"/>
        <v/>
      </c>
      <c r="E147" s="470" t="str">
        <f t="shared" si="44"/>
        <v/>
      </c>
      <c r="F147" s="470" t="str">
        <f t="shared" si="45"/>
        <v/>
      </c>
      <c r="G147" s="199" t="str">
        <f>IF(Paramétrage!LT526&lt;&gt;0,Paramétrage!LR526,"")</f>
        <v/>
      </c>
      <c r="H147" s="2" t="str">
        <f>IF(Paramétrage!LT526&lt;&gt;0,Paramétrage!LS526,"")</f>
        <v/>
      </c>
      <c r="I147" s="2" t="str">
        <f t="shared" si="46"/>
        <v/>
      </c>
      <c r="J147" s="2" t="str">
        <f>IF(Paramétrage!LT526&lt;&gt;0,Paramétrage!LT526,"")</f>
        <v/>
      </c>
      <c r="K147" s="2" t="str">
        <f>IF(Paramétrage!LU526&lt;&gt;0,Paramétrage!LU526,"")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IF(Paramétrage!LT526&lt;&gt;0,Paramétrage!LV526,"")</f>
        <v/>
      </c>
      <c r="P147" s="258" t="e">
        <f>IF(Paramétrage!#REF!&lt;&gt;0,I147,0)</f>
        <v>#REF!</v>
      </c>
      <c r="Q147" s="2"/>
    </row>
    <row r="148" spans="1:17" x14ac:dyDescent="0.35">
      <c r="A148" s="470" t="str">
        <f t="shared" si="40"/>
        <v/>
      </c>
      <c r="B148" s="470" t="str">
        <f t="shared" si="41"/>
        <v/>
      </c>
      <c r="C148" s="470" t="str">
        <f t="shared" si="42"/>
        <v/>
      </c>
      <c r="D148" s="470" t="str">
        <f t="shared" si="43"/>
        <v/>
      </c>
      <c r="E148" s="470" t="str">
        <f t="shared" si="44"/>
        <v/>
      </c>
      <c r="F148" s="470" t="str">
        <f t="shared" si="45"/>
        <v/>
      </c>
      <c r="G148" s="199" t="str">
        <f>IF(Paramétrage!LT527&lt;&gt;0,Paramétrage!LR527,"")</f>
        <v/>
      </c>
      <c r="H148" s="2" t="str">
        <f>IF(Paramétrage!LT527&lt;&gt;0,Paramétrage!LS527,"")</f>
        <v/>
      </c>
      <c r="I148" s="2" t="str">
        <f t="shared" si="46"/>
        <v/>
      </c>
      <c r="J148" s="2" t="str">
        <f>IF(Paramétrage!LT527&lt;&gt;0,Paramétrage!LT527,"")</f>
        <v/>
      </c>
      <c r="K148" s="2" t="str">
        <f>IF(Paramétrage!LU527&lt;&gt;0,Paramétrage!LU527,"")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IF(Paramétrage!LT527&lt;&gt;0,Paramétrage!LV527,"")</f>
        <v/>
      </c>
      <c r="P148" s="258" t="e">
        <f>IF(Paramétrage!#REF!&lt;&gt;0,I148,0)</f>
        <v>#REF!</v>
      </c>
      <c r="Q148" s="2"/>
    </row>
    <row r="149" spans="1:17" x14ac:dyDescent="0.35">
      <c r="A149" s="470" t="str">
        <f t="shared" si="40"/>
        <v/>
      </c>
      <c r="B149" s="470" t="str">
        <f t="shared" si="41"/>
        <v/>
      </c>
      <c r="C149" s="470" t="str">
        <f t="shared" si="42"/>
        <v/>
      </c>
      <c r="D149" s="470" t="str">
        <f t="shared" si="43"/>
        <v/>
      </c>
      <c r="E149" s="470" t="str">
        <f t="shared" si="44"/>
        <v/>
      </c>
      <c r="F149" s="470" t="str">
        <f t="shared" si="45"/>
        <v/>
      </c>
      <c r="G149" s="199" t="str">
        <f>IF(Paramétrage!LT528&lt;&gt;0,Paramétrage!LR528,"")</f>
        <v/>
      </c>
      <c r="H149" s="2" t="str">
        <f>IF(Paramétrage!LT528&lt;&gt;0,Paramétrage!LS528,"")</f>
        <v/>
      </c>
      <c r="I149" s="2" t="str">
        <f t="shared" si="46"/>
        <v/>
      </c>
      <c r="J149" s="2" t="str">
        <f>IF(Paramétrage!LT528&lt;&gt;0,Paramétrage!LT528,"")</f>
        <v/>
      </c>
      <c r="K149" s="2" t="str">
        <f>IF(Paramétrage!LU528&lt;&gt;0,Paramétrage!LU528,"")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IF(Paramétrage!LT528&lt;&gt;0,Paramétrage!LV528,"")</f>
        <v/>
      </c>
      <c r="P149" s="258" t="e">
        <f>IF(Paramétrage!#REF!&lt;&gt;0,I149,0)</f>
        <v>#REF!</v>
      </c>
      <c r="Q149" s="2"/>
    </row>
    <row r="150" spans="1:17" x14ac:dyDescent="0.35">
      <c r="A150" s="471" t="s">
        <v>1040</v>
      </c>
      <c r="B150" s="472"/>
      <c r="C150" s="472"/>
      <c r="D150" s="472"/>
      <c r="E150" s="472"/>
      <c r="F150" s="472"/>
      <c r="G150" s="473" t="e">
        <f>IF(Paramétrage!#REF!&lt;&gt;0,Paramétrage!#REF!,"")</f>
        <v>#REF!</v>
      </c>
      <c r="H150" s="472"/>
      <c r="I150" s="472"/>
      <c r="J150" s="472"/>
      <c r="K150" s="472"/>
      <c r="L150" s="472"/>
      <c r="M150" s="472"/>
      <c r="N150" s="472"/>
      <c r="O150" s="472"/>
      <c r="P150" s="472" t="e">
        <f>IF(Paramétrage!#REF!,I150-#REF!,"")</f>
        <v>#REF!</v>
      </c>
      <c r="Q150" s="472"/>
    </row>
    <row r="151" spans="1:17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17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IF(Paramétrage!MJ501&lt;&gt;0,Paramétrage!MH501,"")</f>
        <v/>
      </c>
      <c r="H152" s="2" t="str">
        <f>IF(Paramétrage!MJ501&lt;&gt;0,Paramétrage!MI501,"")</f>
        <v/>
      </c>
      <c r="I152" s="2" t="str">
        <f>IF(J152&lt;&gt;"",DATEDIF($Q$2,G152,"d")*1440+H152*60,"")</f>
        <v/>
      </c>
      <c r="J152" s="2" t="str">
        <f>IF(Paramétrage!MJ501&lt;&gt;0,Paramétrage!MJ501,"")</f>
        <v/>
      </c>
      <c r="K152" s="2" t="str">
        <f>IF(Paramétrage!MK501&lt;&gt;0,Paramétrage!MK501,"")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IF(Paramétrage!MJ501&lt;&gt;0,Paramétrage!ML501,"")</f>
        <v/>
      </c>
      <c r="P152" s="258" t="e">
        <f>IF(Paramétrage!#REF!&lt;&gt;0,I152,0)</f>
        <v>#REF!</v>
      </c>
      <c r="Q152" s="2"/>
    </row>
    <row r="153" spans="1:17" x14ac:dyDescent="0.35">
      <c r="A153" s="470" t="str">
        <f t="shared" ref="A153:A179" si="50">IF(J153&lt;&gt;"",I153,"")</f>
        <v/>
      </c>
      <c r="B153" s="470" t="str">
        <f t="shared" ref="B153:B179" si="51">IF(J153&lt;&gt;"",1,"")</f>
        <v/>
      </c>
      <c r="C153" s="470" t="str">
        <f t="shared" ref="C153:C179" si="52">IF(J153&lt;&gt;"",L153,"")</f>
        <v/>
      </c>
      <c r="D153" s="470" t="str">
        <f t="shared" ref="D153:D179" si="53">IF(J153&lt;&gt;"",L153,"")</f>
        <v/>
      </c>
      <c r="E153" s="470" t="str">
        <f t="shared" ref="E153:E179" si="54">IF(J153&lt;&gt;"",M153,"")</f>
        <v/>
      </c>
      <c r="F153" s="470" t="str">
        <f t="shared" ref="F153:F179" si="55">IF(J153&lt;&gt;"",N153,"")</f>
        <v/>
      </c>
      <c r="G153" s="199" t="str">
        <f>IF(Paramétrage!MJ502&lt;&gt;0,Paramétrage!MH502,"")</f>
        <v/>
      </c>
      <c r="H153" s="2" t="str">
        <f>IF(Paramétrage!MJ502&lt;&gt;0,Paramétrage!MI502,"")</f>
        <v/>
      </c>
      <c r="I153" s="2" t="str">
        <f t="shared" ref="I153:I179" si="56">IF(J153&lt;&gt;"",DATEDIF($Q$2,G153,"d")*1440+H153*60,"")</f>
        <v/>
      </c>
      <c r="J153" s="2" t="str">
        <f>IF(Paramétrage!MJ502&lt;&gt;0,Paramétrage!MJ502,"")</f>
        <v/>
      </c>
      <c r="K153" s="2" t="str">
        <f>IF(Paramétrage!MK502&lt;&gt;0,Paramétrage!MK502,"")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IF(Paramétrage!MJ502&lt;&gt;0,Paramétrage!ML502,"")</f>
        <v/>
      </c>
      <c r="P153" s="258" t="e">
        <f>IF(Paramétrage!#REF!&lt;&gt;0,I153,0)</f>
        <v>#REF!</v>
      </c>
      <c r="Q153" s="2"/>
    </row>
    <row r="154" spans="1:17" x14ac:dyDescent="0.35">
      <c r="A154" s="470" t="str">
        <f t="shared" si="50"/>
        <v/>
      </c>
      <c r="B154" s="470" t="str">
        <f t="shared" si="51"/>
        <v/>
      </c>
      <c r="C154" s="470" t="str">
        <f t="shared" si="52"/>
        <v/>
      </c>
      <c r="D154" s="470" t="str">
        <f t="shared" si="53"/>
        <v/>
      </c>
      <c r="E154" s="470" t="str">
        <f t="shared" si="54"/>
        <v/>
      </c>
      <c r="F154" s="470" t="str">
        <f t="shared" si="55"/>
        <v/>
      </c>
      <c r="G154" s="199" t="str">
        <f>IF(Paramétrage!MJ503&lt;&gt;0,Paramétrage!MH503,"")</f>
        <v/>
      </c>
      <c r="H154" s="2" t="str">
        <f>IF(Paramétrage!MJ503&lt;&gt;0,Paramétrage!MI503,"")</f>
        <v/>
      </c>
      <c r="I154" s="2" t="str">
        <f t="shared" si="56"/>
        <v/>
      </c>
      <c r="J154" s="2" t="str">
        <f>IF(Paramétrage!MJ503&lt;&gt;0,Paramétrage!MJ503,"")</f>
        <v/>
      </c>
      <c r="K154" s="2" t="str">
        <f>IF(Paramétrage!MK503&lt;&gt;0,Paramétrage!MK503,"")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IF(Paramétrage!MJ503&lt;&gt;0,Paramétrage!ML503,"")</f>
        <v/>
      </c>
      <c r="P154" s="258" t="e">
        <f>IF(Paramétrage!#REF!&lt;&gt;0,I154,0)</f>
        <v>#REF!</v>
      </c>
      <c r="Q154" s="2"/>
    </row>
    <row r="155" spans="1:17" x14ac:dyDescent="0.35">
      <c r="A155" s="470" t="str">
        <f t="shared" si="50"/>
        <v/>
      </c>
      <c r="B155" s="470" t="str">
        <f t="shared" si="51"/>
        <v/>
      </c>
      <c r="C155" s="470" t="str">
        <f t="shared" si="52"/>
        <v/>
      </c>
      <c r="D155" s="470" t="str">
        <f t="shared" si="53"/>
        <v/>
      </c>
      <c r="E155" s="470" t="str">
        <f t="shared" si="54"/>
        <v/>
      </c>
      <c r="F155" s="470" t="str">
        <f t="shared" si="55"/>
        <v/>
      </c>
      <c r="G155" s="199" t="str">
        <f>IF(Paramétrage!MJ504&lt;&gt;0,Paramétrage!MH504,"")</f>
        <v/>
      </c>
      <c r="H155" s="2" t="str">
        <f>IF(Paramétrage!MJ504&lt;&gt;0,Paramétrage!MI504,"")</f>
        <v/>
      </c>
      <c r="I155" s="2" t="str">
        <f t="shared" si="56"/>
        <v/>
      </c>
      <c r="J155" s="2" t="str">
        <f>IF(Paramétrage!MJ504&lt;&gt;0,Paramétrage!MJ504,"")</f>
        <v/>
      </c>
      <c r="K155" s="2" t="str">
        <f>IF(Paramétrage!MK504&lt;&gt;0,Paramétrage!MK504,"")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IF(Paramétrage!MJ504&lt;&gt;0,Paramétrage!ML504,"")</f>
        <v/>
      </c>
      <c r="P155" s="258" t="e">
        <f>IF(Paramétrage!#REF!&lt;&gt;0,I155,0)</f>
        <v>#REF!</v>
      </c>
      <c r="Q155" s="2"/>
    </row>
    <row r="156" spans="1:17" x14ac:dyDescent="0.35">
      <c r="A156" s="470" t="str">
        <f t="shared" si="50"/>
        <v/>
      </c>
      <c r="B156" s="470" t="str">
        <f t="shared" si="51"/>
        <v/>
      </c>
      <c r="C156" s="470" t="str">
        <f t="shared" si="52"/>
        <v/>
      </c>
      <c r="D156" s="470" t="str">
        <f t="shared" si="53"/>
        <v/>
      </c>
      <c r="E156" s="470" t="str">
        <f t="shared" si="54"/>
        <v/>
      </c>
      <c r="F156" s="470" t="str">
        <f t="shared" si="55"/>
        <v/>
      </c>
      <c r="G156" s="199" t="str">
        <f>IF(Paramétrage!MJ505&lt;&gt;0,Paramétrage!MH505,"")</f>
        <v/>
      </c>
      <c r="H156" s="2" t="str">
        <f>IF(Paramétrage!MJ505&lt;&gt;0,Paramétrage!MI505,"")</f>
        <v/>
      </c>
      <c r="I156" s="2" t="str">
        <f t="shared" si="56"/>
        <v/>
      </c>
      <c r="J156" s="2" t="str">
        <f>IF(Paramétrage!MJ505&lt;&gt;0,Paramétrage!MJ505,"")</f>
        <v/>
      </c>
      <c r="K156" s="2" t="str">
        <f>IF(Paramétrage!MK505&lt;&gt;0,Paramétrage!MK505,"")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IF(Paramétrage!MJ505&lt;&gt;0,Paramétrage!ML505,"")</f>
        <v/>
      </c>
      <c r="P156" s="258" t="e">
        <f>IF(Paramétrage!#REF!&lt;&gt;0,I156,0)</f>
        <v>#REF!</v>
      </c>
      <c r="Q156" s="2"/>
    </row>
    <row r="157" spans="1:17" x14ac:dyDescent="0.35">
      <c r="A157" s="470" t="str">
        <f t="shared" si="50"/>
        <v/>
      </c>
      <c r="B157" s="470" t="str">
        <f t="shared" si="51"/>
        <v/>
      </c>
      <c r="C157" s="470" t="str">
        <f t="shared" si="52"/>
        <v/>
      </c>
      <c r="D157" s="470" t="str">
        <f t="shared" si="53"/>
        <v/>
      </c>
      <c r="E157" s="470" t="str">
        <f t="shared" si="54"/>
        <v/>
      </c>
      <c r="F157" s="470" t="str">
        <f t="shared" si="55"/>
        <v/>
      </c>
      <c r="G157" s="199" t="str">
        <f>IF(Paramétrage!MJ506&lt;&gt;0,Paramétrage!MH506,"")</f>
        <v/>
      </c>
      <c r="H157" s="2" t="str">
        <f>IF(Paramétrage!MJ506&lt;&gt;0,Paramétrage!MI506,"")</f>
        <v/>
      </c>
      <c r="I157" s="2" t="str">
        <f t="shared" si="56"/>
        <v/>
      </c>
      <c r="J157" s="2" t="str">
        <f>IF(Paramétrage!MJ506&lt;&gt;0,Paramétrage!MJ506,"")</f>
        <v/>
      </c>
      <c r="K157" s="2" t="str">
        <f>IF(Paramétrage!MK506&lt;&gt;0,Paramétrage!MK506,"")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IF(Paramétrage!MJ506&lt;&gt;0,Paramétrage!ML506,"")</f>
        <v/>
      </c>
      <c r="P157" s="258" t="e">
        <f>IF(Paramétrage!#REF!&lt;&gt;0,I157,0)</f>
        <v>#REF!</v>
      </c>
      <c r="Q157" s="2"/>
    </row>
    <row r="158" spans="1:17" x14ac:dyDescent="0.35">
      <c r="A158" s="470" t="str">
        <f t="shared" si="50"/>
        <v/>
      </c>
      <c r="B158" s="470" t="str">
        <f t="shared" si="51"/>
        <v/>
      </c>
      <c r="C158" s="470" t="str">
        <f t="shared" si="52"/>
        <v/>
      </c>
      <c r="D158" s="470" t="str">
        <f t="shared" si="53"/>
        <v/>
      </c>
      <c r="E158" s="470" t="str">
        <f t="shared" si="54"/>
        <v/>
      </c>
      <c r="F158" s="470" t="str">
        <f t="shared" si="55"/>
        <v/>
      </c>
      <c r="G158" s="199" t="str">
        <f>IF(Paramétrage!MJ507&lt;&gt;0,Paramétrage!MH507,"")</f>
        <v/>
      </c>
      <c r="H158" s="2" t="str">
        <f>IF(Paramétrage!MJ507&lt;&gt;0,Paramétrage!MI507,"")</f>
        <v/>
      </c>
      <c r="I158" s="2" t="str">
        <f t="shared" si="56"/>
        <v/>
      </c>
      <c r="J158" s="2" t="str">
        <f>IF(Paramétrage!MJ507&lt;&gt;0,Paramétrage!MJ507,"")</f>
        <v/>
      </c>
      <c r="K158" s="2" t="str">
        <f>IF(Paramétrage!MK507&lt;&gt;0,Paramétrage!MK507,"")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IF(Paramétrage!MJ507&lt;&gt;0,Paramétrage!ML507,"")</f>
        <v/>
      </c>
      <c r="P158" s="258" t="e">
        <f>IF(Paramétrage!#REF!&lt;&gt;0,I158,0)</f>
        <v>#REF!</v>
      </c>
      <c r="Q158" s="2"/>
    </row>
    <row r="159" spans="1:17" x14ac:dyDescent="0.35">
      <c r="A159" s="470" t="str">
        <f t="shared" si="50"/>
        <v/>
      </c>
      <c r="B159" s="470" t="str">
        <f t="shared" si="51"/>
        <v/>
      </c>
      <c r="C159" s="470" t="str">
        <f t="shared" si="52"/>
        <v/>
      </c>
      <c r="D159" s="470" t="str">
        <f t="shared" si="53"/>
        <v/>
      </c>
      <c r="E159" s="470" t="str">
        <f t="shared" si="54"/>
        <v/>
      </c>
      <c r="F159" s="470" t="str">
        <f t="shared" si="55"/>
        <v/>
      </c>
      <c r="G159" s="199" t="str">
        <f>IF(Paramétrage!MJ508&lt;&gt;0,Paramétrage!MH508,"")</f>
        <v/>
      </c>
      <c r="H159" s="2" t="str">
        <f>IF(Paramétrage!MJ508&lt;&gt;0,Paramétrage!MI508,"")</f>
        <v/>
      </c>
      <c r="I159" s="2" t="str">
        <f t="shared" si="56"/>
        <v/>
      </c>
      <c r="J159" s="2" t="str">
        <f>IF(Paramétrage!MJ508&lt;&gt;0,Paramétrage!MJ508,"")</f>
        <v/>
      </c>
      <c r="K159" s="2" t="str">
        <f>IF(Paramétrage!MK508&lt;&gt;0,Paramétrage!MK508,"")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IF(Paramétrage!MJ508&lt;&gt;0,Paramétrage!ML508,"")</f>
        <v/>
      </c>
      <c r="P159" s="258" t="e">
        <f>IF(Paramétrage!#REF!&lt;&gt;0,I159,0)</f>
        <v>#REF!</v>
      </c>
      <c r="Q159" s="2"/>
    </row>
    <row r="160" spans="1:17" x14ac:dyDescent="0.35">
      <c r="A160" s="470" t="str">
        <f t="shared" si="50"/>
        <v/>
      </c>
      <c r="B160" s="470" t="str">
        <f t="shared" si="51"/>
        <v/>
      </c>
      <c r="C160" s="470" t="str">
        <f t="shared" si="52"/>
        <v/>
      </c>
      <c r="D160" s="470" t="str">
        <f t="shared" si="53"/>
        <v/>
      </c>
      <c r="E160" s="470" t="str">
        <f t="shared" si="54"/>
        <v/>
      </c>
      <c r="F160" s="470" t="str">
        <f t="shared" si="55"/>
        <v/>
      </c>
      <c r="G160" s="199" t="str">
        <f>IF(Paramétrage!MJ509&lt;&gt;0,Paramétrage!MH509,"")</f>
        <v/>
      </c>
      <c r="H160" s="2" t="str">
        <f>IF(Paramétrage!MJ509&lt;&gt;0,Paramétrage!MI509,"")</f>
        <v/>
      </c>
      <c r="I160" s="2" t="str">
        <f t="shared" si="56"/>
        <v/>
      </c>
      <c r="J160" s="2" t="str">
        <f>IF(Paramétrage!MJ509&lt;&gt;0,Paramétrage!MJ509,"")</f>
        <v/>
      </c>
      <c r="K160" s="2" t="str">
        <f>IF(Paramétrage!MK509&lt;&gt;0,Paramétrage!MK509,"")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IF(Paramétrage!MJ509&lt;&gt;0,Paramétrage!ML509,"")</f>
        <v/>
      </c>
      <c r="P160" s="258" t="e">
        <f>IF(Paramétrage!#REF!&lt;&gt;0,I160,0)</f>
        <v>#REF!</v>
      </c>
      <c r="Q160" s="2"/>
    </row>
    <row r="161" spans="1:17" x14ac:dyDescent="0.35">
      <c r="A161" s="470" t="str">
        <f t="shared" si="50"/>
        <v/>
      </c>
      <c r="B161" s="470" t="str">
        <f t="shared" si="51"/>
        <v/>
      </c>
      <c r="C161" s="470" t="str">
        <f t="shared" si="52"/>
        <v/>
      </c>
      <c r="D161" s="470" t="str">
        <f t="shared" si="53"/>
        <v/>
      </c>
      <c r="E161" s="470" t="str">
        <f t="shared" si="54"/>
        <v/>
      </c>
      <c r="F161" s="470" t="str">
        <f t="shared" si="55"/>
        <v/>
      </c>
      <c r="G161" s="199" t="str">
        <f>IF(Paramétrage!MJ510&lt;&gt;0,Paramétrage!MH510,"")</f>
        <v/>
      </c>
      <c r="H161" s="2" t="str">
        <f>IF(Paramétrage!MJ510&lt;&gt;0,Paramétrage!MI510,"")</f>
        <v/>
      </c>
      <c r="I161" s="2" t="str">
        <f t="shared" si="56"/>
        <v/>
      </c>
      <c r="J161" s="2" t="str">
        <f>IF(Paramétrage!MJ510&lt;&gt;0,Paramétrage!MJ510,"")</f>
        <v/>
      </c>
      <c r="K161" s="2" t="str">
        <f>IF(Paramétrage!MK510&lt;&gt;0,Paramétrage!MK510,"")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IF(Paramétrage!MJ510&lt;&gt;0,Paramétrage!ML510,"")</f>
        <v/>
      </c>
      <c r="P161" s="258" t="e">
        <f>IF(Paramétrage!#REF!&lt;&gt;0,I161,0)</f>
        <v>#REF!</v>
      </c>
      <c r="Q161" s="2"/>
    </row>
    <row r="162" spans="1:17" x14ac:dyDescent="0.35">
      <c r="A162" s="470" t="str">
        <f t="shared" si="50"/>
        <v/>
      </c>
      <c r="B162" s="470" t="str">
        <f t="shared" si="51"/>
        <v/>
      </c>
      <c r="C162" s="470" t="str">
        <f t="shared" si="52"/>
        <v/>
      </c>
      <c r="D162" s="470" t="str">
        <f t="shared" si="53"/>
        <v/>
      </c>
      <c r="E162" s="470" t="str">
        <f t="shared" si="54"/>
        <v/>
      </c>
      <c r="F162" s="470" t="str">
        <f t="shared" si="55"/>
        <v/>
      </c>
      <c r="G162" s="199" t="str">
        <f>IF(Paramétrage!MJ511&lt;&gt;0,Paramétrage!MH511,"")</f>
        <v/>
      </c>
      <c r="H162" s="2" t="str">
        <f>IF(Paramétrage!MJ511&lt;&gt;0,Paramétrage!MI511,"")</f>
        <v/>
      </c>
      <c r="I162" s="2" t="str">
        <f t="shared" si="56"/>
        <v/>
      </c>
      <c r="J162" s="2" t="str">
        <f>IF(Paramétrage!MJ511&lt;&gt;0,Paramétrage!MJ511,"")</f>
        <v/>
      </c>
      <c r="K162" s="2" t="str">
        <f>IF(Paramétrage!MK511&lt;&gt;0,Paramétrage!MK511,"")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IF(Paramétrage!MJ511&lt;&gt;0,Paramétrage!ML511,"")</f>
        <v/>
      </c>
      <c r="P162" s="258" t="e">
        <f>IF(Paramétrage!#REF!&lt;&gt;0,I162,0)</f>
        <v>#REF!</v>
      </c>
      <c r="Q162" s="2"/>
    </row>
    <row r="163" spans="1:17" x14ac:dyDescent="0.35">
      <c r="A163" s="470" t="str">
        <f t="shared" si="50"/>
        <v/>
      </c>
      <c r="B163" s="470" t="str">
        <f t="shared" si="51"/>
        <v/>
      </c>
      <c r="C163" s="470" t="str">
        <f t="shared" si="52"/>
        <v/>
      </c>
      <c r="D163" s="470" t="str">
        <f t="shared" si="53"/>
        <v/>
      </c>
      <c r="E163" s="470" t="str">
        <f t="shared" si="54"/>
        <v/>
      </c>
      <c r="F163" s="470" t="str">
        <f t="shared" si="55"/>
        <v/>
      </c>
      <c r="G163" s="199" t="str">
        <f>IF(Paramétrage!MJ512&lt;&gt;0,Paramétrage!MH512,"")</f>
        <v/>
      </c>
      <c r="H163" s="2" t="str">
        <f>IF(Paramétrage!MJ512&lt;&gt;0,Paramétrage!MI512,"")</f>
        <v/>
      </c>
      <c r="I163" s="2" t="str">
        <f t="shared" si="56"/>
        <v/>
      </c>
      <c r="J163" s="2" t="str">
        <f>IF(Paramétrage!MJ512&lt;&gt;0,Paramétrage!MJ512,"")</f>
        <v/>
      </c>
      <c r="K163" s="2" t="str">
        <f>IF(Paramétrage!MK512&lt;&gt;0,Paramétrage!MK512,"")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IF(Paramétrage!MJ512&lt;&gt;0,Paramétrage!ML512,"")</f>
        <v/>
      </c>
      <c r="P163" s="258" t="e">
        <f>IF(Paramétrage!#REF!&lt;&gt;0,I163,0)</f>
        <v>#REF!</v>
      </c>
      <c r="Q163" s="2"/>
    </row>
    <row r="164" spans="1:17" x14ac:dyDescent="0.35">
      <c r="A164" s="470" t="str">
        <f t="shared" si="50"/>
        <v/>
      </c>
      <c r="B164" s="470" t="str">
        <f t="shared" si="51"/>
        <v/>
      </c>
      <c r="C164" s="470" t="str">
        <f t="shared" si="52"/>
        <v/>
      </c>
      <c r="D164" s="470" t="str">
        <f t="shared" si="53"/>
        <v/>
      </c>
      <c r="E164" s="470" t="str">
        <f t="shared" si="54"/>
        <v/>
      </c>
      <c r="F164" s="470" t="str">
        <f t="shared" si="55"/>
        <v/>
      </c>
      <c r="G164" s="199" t="str">
        <f>IF(Paramétrage!MJ513&lt;&gt;0,Paramétrage!MH513,"")</f>
        <v/>
      </c>
      <c r="H164" s="2" t="str">
        <f>IF(Paramétrage!MJ513&lt;&gt;0,Paramétrage!MI513,"")</f>
        <v/>
      </c>
      <c r="I164" s="2" t="str">
        <f t="shared" si="56"/>
        <v/>
      </c>
      <c r="J164" s="2" t="str">
        <f>IF(Paramétrage!MJ513&lt;&gt;0,Paramétrage!MJ513,"")</f>
        <v/>
      </c>
      <c r="K164" s="2" t="str">
        <f>IF(Paramétrage!MK513&lt;&gt;0,Paramétrage!MK513,"")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IF(Paramétrage!MJ513&lt;&gt;0,Paramétrage!ML513,"")</f>
        <v/>
      </c>
      <c r="P164" s="258" t="e">
        <f>IF(Paramétrage!#REF!&lt;&gt;0,I164,0)</f>
        <v>#REF!</v>
      </c>
      <c r="Q164" s="2"/>
    </row>
    <row r="165" spans="1:17" x14ac:dyDescent="0.35">
      <c r="A165" s="470" t="str">
        <f t="shared" si="50"/>
        <v/>
      </c>
      <c r="B165" s="470" t="str">
        <f t="shared" si="51"/>
        <v/>
      </c>
      <c r="C165" s="470" t="str">
        <f t="shared" si="52"/>
        <v/>
      </c>
      <c r="D165" s="470" t="str">
        <f t="shared" si="53"/>
        <v/>
      </c>
      <c r="E165" s="470" t="str">
        <f t="shared" si="54"/>
        <v/>
      </c>
      <c r="F165" s="470" t="str">
        <f t="shared" si="55"/>
        <v/>
      </c>
      <c r="G165" s="199" t="str">
        <f>IF(Paramétrage!MJ514&lt;&gt;0,Paramétrage!MH514,"")</f>
        <v/>
      </c>
      <c r="H165" s="2" t="str">
        <f>IF(Paramétrage!MJ514&lt;&gt;0,Paramétrage!MI514,"")</f>
        <v/>
      </c>
      <c r="I165" s="2" t="str">
        <f t="shared" si="56"/>
        <v/>
      </c>
      <c r="J165" s="2" t="str">
        <f>IF(Paramétrage!MJ514&lt;&gt;0,Paramétrage!MJ514,"")</f>
        <v/>
      </c>
      <c r="K165" s="2" t="str">
        <f>IF(Paramétrage!MK514&lt;&gt;0,Paramétrage!MK514,"")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IF(Paramétrage!MJ514&lt;&gt;0,Paramétrage!ML514,"")</f>
        <v/>
      </c>
      <c r="P165" s="258" t="e">
        <f>IF(Paramétrage!#REF!&lt;&gt;0,I165,0)</f>
        <v>#REF!</v>
      </c>
      <c r="Q165" s="2"/>
    </row>
    <row r="166" spans="1:17" x14ac:dyDescent="0.35">
      <c r="A166" s="470" t="str">
        <f t="shared" si="50"/>
        <v/>
      </c>
      <c r="B166" s="470" t="str">
        <f t="shared" si="51"/>
        <v/>
      </c>
      <c r="C166" s="470" t="str">
        <f t="shared" si="52"/>
        <v/>
      </c>
      <c r="D166" s="470" t="str">
        <f t="shared" si="53"/>
        <v/>
      </c>
      <c r="E166" s="470" t="str">
        <f t="shared" si="54"/>
        <v/>
      </c>
      <c r="F166" s="470" t="str">
        <f t="shared" si="55"/>
        <v/>
      </c>
      <c r="G166" s="199" t="str">
        <f>IF(Paramétrage!MJ515&lt;&gt;0,Paramétrage!MH515,"")</f>
        <v/>
      </c>
      <c r="H166" s="2" t="str">
        <f>IF(Paramétrage!MJ515&lt;&gt;0,Paramétrage!MI515,"")</f>
        <v/>
      </c>
      <c r="I166" s="2" t="str">
        <f t="shared" si="56"/>
        <v/>
      </c>
      <c r="J166" s="2" t="str">
        <f>IF(Paramétrage!MJ515&lt;&gt;0,Paramétrage!MJ515,"")</f>
        <v/>
      </c>
      <c r="K166" s="2" t="str">
        <f>IF(Paramétrage!MK515&lt;&gt;0,Paramétrage!MK515,"")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IF(Paramétrage!MJ515&lt;&gt;0,Paramétrage!ML515,"")</f>
        <v/>
      </c>
      <c r="P166" s="258" t="e">
        <f>IF(Paramétrage!#REF!&lt;&gt;0,I166,0)</f>
        <v>#REF!</v>
      </c>
      <c r="Q166" s="2"/>
    </row>
    <row r="167" spans="1:17" x14ac:dyDescent="0.35">
      <c r="A167" s="470" t="str">
        <f t="shared" si="50"/>
        <v/>
      </c>
      <c r="B167" s="470" t="str">
        <f t="shared" si="51"/>
        <v/>
      </c>
      <c r="C167" s="470" t="str">
        <f t="shared" si="52"/>
        <v/>
      </c>
      <c r="D167" s="470" t="str">
        <f t="shared" si="53"/>
        <v/>
      </c>
      <c r="E167" s="470" t="str">
        <f t="shared" si="54"/>
        <v/>
      </c>
      <c r="F167" s="470" t="str">
        <f t="shared" si="55"/>
        <v/>
      </c>
      <c r="G167" s="199" t="str">
        <f>IF(Paramétrage!MJ516&lt;&gt;0,Paramétrage!MH516,"")</f>
        <v/>
      </c>
      <c r="H167" s="2" t="str">
        <f>IF(Paramétrage!MJ516&lt;&gt;0,Paramétrage!MI516,"")</f>
        <v/>
      </c>
      <c r="I167" s="2" t="str">
        <f t="shared" si="56"/>
        <v/>
      </c>
      <c r="J167" s="2" t="str">
        <f>IF(Paramétrage!MJ516&lt;&gt;0,Paramétrage!MJ516,"")</f>
        <v/>
      </c>
      <c r="K167" s="2" t="str">
        <f>IF(Paramétrage!MK516&lt;&gt;0,Paramétrage!MK516,"")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IF(Paramétrage!MJ516&lt;&gt;0,Paramétrage!ML516,"")</f>
        <v/>
      </c>
      <c r="P167" s="258" t="e">
        <f>IF(Paramétrage!#REF!&lt;&gt;0,I167,0)</f>
        <v>#REF!</v>
      </c>
      <c r="Q167" s="2"/>
    </row>
    <row r="168" spans="1:17" x14ac:dyDescent="0.35">
      <c r="A168" s="470" t="str">
        <f t="shared" si="50"/>
        <v/>
      </c>
      <c r="B168" s="470" t="str">
        <f t="shared" si="51"/>
        <v/>
      </c>
      <c r="C168" s="470" t="str">
        <f t="shared" si="52"/>
        <v/>
      </c>
      <c r="D168" s="470" t="str">
        <f t="shared" si="53"/>
        <v/>
      </c>
      <c r="E168" s="470" t="str">
        <f t="shared" si="54"/>
        <v/>
      </c>
      <c r="F168" s="470" t="str">
        <f t="shared" si="55"/>
        <v/>
      </c>
      <c r="G168" s="199" t="str">
        <f>IF(Paramétrage!MJ517&lt;&gt;0,Paramétrage!MH517,"")</f>
        <v/>
      </c>
      <c r="H168" s="2" t="str">
        <f>IF(Paramétrage!MJ517&lt;&gt;0,Paramétrage!MI517,"")</f>
        <v/>
      </c>
      <c r="I168" s="2" t="str">
        <f t="shared" si="56"/>
        <v/>
      </c>
      <c r="J168" s="2" t="str">
        <f>IF(Paramétrage!MJ517&lt;&gt;0,Paramétrage!MJ517,"")</f>
        <v/>
      </c>
      <c r="K168" s="2" t="str">
        <f>IF(Paramétrage!MK517&lt;&gt;0,Paramétrage!MK517,"")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IF(Paramétrage!MJ517&lt;&gt;0,Paramétrage!ML517,"")</f>
        <v/>
      </c>
      <c r="P168" s="258" t="e">
        <f>IF(Paramétrage!#REF!&lt;&gt;0,I168,0)</f>
        <v>#REF!</v>
      </c>
      <c r="Q168" s="2"/>
    </row>
    <row r="169" spans="1:17" x14ac:dyDescent="0.35">
      <c r="A169" s="470" t="str">
        <f t="shared" si="50"/>
        <v/>
      </c>
      <c r="B169" s="470" t="str">
        <f t="shared" si="51"/>
        <v/>
      </c>
      <c r="C169" s="470" t="str">
        <f t="shared" si="52"/>
        <v/>
      </c>
      <c r="D169" s="470" t="str">
        <f t="shared" si="53"/>
        <v/>
      </c>
      <c r="E169" s="470" t="str">
        <f t="shared" si="54"/>
        <v/>
      </c>
      <c r="F169" s="470" t="str">
        <f t="shared" si="55"/>
        <v/>
      </c>
      <c r="G169" s="199" t="str">
        <f>IF(Paramétrage!MJ518&lt;&gt;0,Paramétrage!MH518,"")</f>
        <v/>
      </c>
      <c r="H169" s="2" t="str">
        <f>IF(Paramétrage!MJ518&lt;&gt;0,Paramétrage!MI518,"")</f>
        <v/>
      </c>
      <c r="I169" s="2" t="str">
        <f t="shared" si="56"/>
        <v/>
      </c>
      <c r="J169" s="2" t="str">
        <f>IF(Paramétrage!MJ518&lt;&gt;0,Paramétrage!MJ518,"")</f>
        <v/>
      </c>
      <c r="K169" s="2" t="str">
        <f>IF(Paramétrage!MK518&lt;&gt;0,Paramétrage!MK518,"")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IF(Paramétrage!MJ518&lt;&gt;0,Paramétrage!ML518,"")</f>
        <v/>
      </c>
      <c r="P169" s="258" t="e">
        <f>IF(Paramétrage!#REF!&lt;&gt;0,I169,0)</f>
        <v>#REF!</v>
      </c>
      <c r="Q169" s="2"/>
    </row>
    <row r="170" spans="1:17" x14ac:dyDescent="0.35">
      <c r="A170" s="470" t="str">
        <f t="shared" si="50"/>
        <v/>
      </c>
      <c r="B170" s="470" t="str">
        <f t="shared" si="51"/>
        <v/>
      </c>
      <c r="C170" s="470" t="str">
        <f t="shared" si="52"/>
        <v/>
      </c>
      <c r="D170" s="470" t="str">
        <f t="shared" si="53"/>
        <v/>
      </c>
      <c r="E170" s="470" t="str">
        <f t="shared" si="54"/>
        <v/>
      </c>
      <c r="F170" s="470" t="str">
        <f t="shared" si="55"/>
        <v/>
      </c>
      <c r="G170" s="199" t="str">
        <f>IF(Paramétrage!MJ519&lt;&gt;0,Paramétrage!MH519,"")</f>
        <v/>
      </c>
      <c r="H170" s="2" t="str">
        <f>IF(Paramétrage!MJ519&lt;&gt;0,Paramétrage!MI519,"")</f>
        <v/>
      </c>
      <c r="I170" s="2" t="str">
        <f t="shared" si="56"/>
        <v/>
      </c>
      <c r="J170" s="2" t="str">
        <f>IF(Paramétrage!MJ519&lt;&gt;0,Paramétrage!MJ519,"")</f>
        <v/>
      </c>
      <c r="K170" s="2" t="str">
        <f>IF(Paramétrage!MK519&lt;&gt;0,Paramétrage!MK519,"")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IF(Paramétrage!MJ519&lt;&gt;0,Paramétrage!ML519,"")</f>
        <v/>
      </c>
      <c r="P170" s="258" t="e">
        <f>IF(Paramétrage!#REF!&lt;&gt;0,I170,0)</f>
        <v>#REF!</v>
      </c>
      <c r="Q170" s="2"/>
    </row>
    <row r="171" spans="1:17" x14ac:dyDescent="0.35">
      <c r="A171" s="470" t="str">
        <f t="shared" si="50"/>
        <v/>
      </c>
      <c r="B171" s="470" t="str">
        <f t="shared" si="51"/>
        <v/>
      </c>
      <c r="C171" s="470" t="str">
        <f t="shared" si="52"/>
        <v/>
      </c>
      <c r="D171" s="470" t="str">
        <f t="shared" si="53"/>
        <v/>
      </c>
      <c r="E171" s="470" t="str">
        <f t="shared" si="54"/>
        <v/>
      </c>
      <c r="F171" s="470" t="str">
        <f t="shared" si="55"/>
        <v/>
      </c>
      <c r="G171" s="199" t="str">
        <f>IF(Paramétrage!MJ520&lt;&gt;0,Paramétrage!MH520,"")</f>
        <v/>
      </c>
      <c r="H171" s="2" t="str">
        <f>IF(Paramétrage!MJ520&lt;&gt;0,Paramétrage!MI520,"")</f>
        <v/>
      </c>
      <c r="I171" s="2" t="str">
        <f t="shared" si="56"/>
        <v/>
      </c>
      <c r="J171" s="2" t="str">
        <f>IF(Paramétrage!MJ520&lt;&gt;0,Paramétrage!MJ520,"")</f>
        <v/>
      </c>
      <c r="K171" s="2" t="str">
        <f>IF(Paramétrage!MK520&lt;&gt;0,Paramétrage!MK520,"")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IF(Paramétrage!MJ520&lt;&gt;0,Paramétrage!ML520,"")</f>
        <v/>
      </c>
      <c r="P171" s="258" t="e">
        <f>IF(Paramétrage!#REF!&lt;&gt;0,I171,0)</f>
        <v>#REF!</v>
      </c>
      <c r="Q171" s="2"/>
    </row>
    <row r="172" spans="1:17" x14ac:dyDescent="0.35">
      <c r="A172" s="470" t="str">
        <f t="shared" si="50"/>
        <v/>
      </c>
      <c r="B172" s="470" t="str">
        <f t="shared" si="51"/>
        <v/>
      </c>
      <c r="C172" s="470" t="str">
        <f t="shared" si="52"/>
        <v/>
      </c>
      <c r="D172" s="470" t="str">
        <f t="shared" si="53"/>
        <v/>
      </c>
      <c r="E172" s="470" t="str">
        <f t="shared" si="54"/>
        <v/>
      </c>
      <c r="F172" s="470" t="str">
        <f t="shared" si="55"/>
        <v/>
      </c>
      <c r="G172" s="199" t="str">
        <f>IF(Paramétrage!MJ521&lt;&gt;0,Paramétrage!MH521,"")</f>
        <v/>
      </c>
      <c r="H172" s="2" t="str">
        <f>IF(Paramétrage!MJ521&lt;&gt;0,Paramétrage!MI521,"")</f>
        <v/>
      </c>
      <c r="I172" s="2" t="str">
        <f t="shared" si="56"/>
        <v/>
      </c>
      <c r="J172" s="2" t="str">
        <f>IF(Paramétrage!MJ521&lt;&gt;0,Paramétrage!MJ521,"")</f>
        <v/>
      </c>
      <c r="K172" s="2" t="str">
        <f>IF(Paramétrage!MK521&lt;&gt;0,Paramétrage!MK521,"")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IF(Paramétrage!MJ521&lt;&gt;0,Paramétrage!ML521,"")</f>
        <v/>
      </c>
      <c r="P172" s="258" t="e">
        <f>IF(Paramétrage!#REF!&lt;&gt;0,I172,0)</f>
        <v>#REF!</v>
      </c>
      <c r="Q172" s="2"/>
    </row>
    <row r="173" spans="1:17" x14ac:dyDescent="0.35">
      <c r="A173" s="470" t="str">
        <f t="shared" si="50"/>
        <v/>
      </c>
      <c r="B173" s="470" t="str">
        <f t="shared" si="51"/>
        <v/>
      </c>
      <c r="C173" s="470" t="str">
        <f t="shared" si="52"/>
        <v/>
      </c>
      <c r="D173" s="470" t="str">
        <f t="shared" si="53"/>
        <v/>
      </c>
      <c r="E173" s="470" t="str">
        <f t="shared" si="54"/>
        <v/>
      </c>
      <c r="F173" s="470" t="str">
        <f t="shared" si="55"/>
        <v/>
      </c>
      <c r="G173" s="199" t="str">
        <f>IF(Paramétrage!MJ522&lt;&gt;0,Paramétrage!MH522,"")</f>
        <v/>
      </c>
      <c r="H173" s="2" t="str">
        <f>IF(Paramétrage!MJ522&lt;&gt;0,Paramétrage!MI522,"")</f>
        <v/>
      </c>
      <c r="I173" s="2" t="str">
        <f t="shared" si="56"/>
        <v/>
      </c>
      <c r="J173" s="2" t="str">
        <f>IF(Paramétrage!MJ522&lt;&gt;0,Paramétrage!MJ522,"")</f>
        <v/>
      </c>
      <c r="K173" s="2" t="str">
        <f>IF(Paramétrage!MK522&lt;&gt;0,Paramétrage!MK522,"")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IF(Paramétrage!MJ522&lt;&gt;0,Paramétrage!ML522,"")</f>
        <v/>
      </c>
      <c r="P173" s="258" t="e">
        <f>IF(Paramétrage!#REF!&lt;&gt;0,I173,0)</f>
        <v>#REF!</v>
      </c>
      <c r="Q173" s="2"/>
    </row>
    <row r="174" spans="1:17" x14ac:dyDescent="0.35">
      <c r="A174" s="470" t="str">
        <f t="shared" si="50"/>
        <v/>
      </c>
      <c r="B174" s="470" t="str">
        <f t="shared" si="51"/>
        <v/>
      </c>
      <c r="C174" s="470" t="str">
        <f t="shared" si="52"/>
        <v/>
      </c>
      <c r="D174" s="470" t="str">
        <f t="shared" si="53"/>
        <v/>
      </c>
      <c r="E174" s="470" t="str">
        <f t="shared" si="54"/>
        <v/>
      </c>
      <c r="F174" s="470" t="str">
        <f t="shared" si="55"/>
        <v/>
      </c>
      <c r="G174" s="199" t="str">
        <f>IF(Paramétrage!MJ523&lt;&gt;0,Paramétrage!MH523,"")</f>
        <v/>
      </c>
      <c r="H174" s="2" t="str">
        <f>IF(Paramétrage!MJ523&lt;&gt;0,Paramétrage!MI523,"")</f>
        <v/>
      </c>
      <c r="I174" s="2" t="str">
        <f t="shared" si="56"/>
        <v/>
      </c>
      <c r="J174" s="2" t="str">
        <f>IF(Paramétrage!MJ523&lt;&gt;0,Paramétrage!MJ523,"")</f>
        <v/>
      </c>
      <c r="K174" s="2" t="str">
        <f>IF(Paramétrage!MK523&lt;&gt;0,Paramétrage!MK523,"")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IF(Paramétrage!MJ523&lt;&gt;0,Paramétrage!ML523,"")</f>
        <v/>
      </c>
      <c r="P174" s="258" t="e">
        <f>IF(Paramétrage!#REF!&lt;&gt;0,I174,0)</f>
        <v>#REF!</v>
      </c>
      <c r="Q174" s="2"/>
    </row>
    <row r="175" spans="1:17" x14ac:dyDescent="0.35">
      <c r="A175" s="470" t="str">
        <f t="shared" si="50"/>
        <v/>
      </c>
      <c r="B175" s="470" t="str">
        <f t="shared" si="51"/>
        <v/>
      </c>
      <c r="C175" s="470" t="str">
        <f t="shared" si="52"/>
        <v/>
      </c>
      <c r="D175" s="470" t="str">
        <f t="shared" si="53"/>
        <v/>
      </c>
      <c r="E175" s="470" t="str">
        <f t="shared" si="54"/>
        <v/>
      </c>
      <c r="F175" s="470" t="str">
        <f t="shared" si="55"/>
        <v/>
      </c>
      <c r="G175" s="199" t="str">
        <f>IF(Paramétrage!MJ524&lt;&gt;0,Paramétrage!MH524,"")</f>
        <v/>
      </c>
      <c r="H175" s="2" t="str">
        <f>IF(Paramétrage!MJ524&lt;&gt;0,Paramétrage!MI524,"")</f>
        <v/>
      </c>
      <c r="I175" s="2" t="str">
        <f t="shared" si="56"/>
        <v/>
      </c>
      <c r="J175" s="2" t="str">
        <f>IF(Paramétrage!MJ524&lt;&gt;0,Paramétrage!MJ524,"")</f>
        <v/>
      </c>
      <c r="K175" s="2" t="str">
        <f>IF(Paramétrage!MK524&lt;&gt;0,Paramétrage!MK524,"")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IF(Paramétrage!MJ524&lt;&gt;0,Paramétrage!ML524,"")</f>
        <v/>
      </c>
      <c r="P175" s="258" t="e">
        <f>IF(Paramétrage!#REF!&lt;&gt;0,I175,0)</f>
        <v>#REF!</v>
      </c>
      <c r="Q175" s="2"/>
    </row>
    <row r="176" spans="1:17" x14ac:dyDescent="0.35">
      <c r="A176" s="470" t="str">
        <f t="shared" si="50"/>
        <v/>
      </c>
      <c r="B176" s="470" t="str">
        <f t="shared" si="51"/>
        <v/>
      </c>
      <c r="C176" s="470" t="str">
        <f t="shared" si="52"/>
        <v/>
      </c>
      <c r="D176" s="470" t="str">
        <f t="shared" si="53"/>
        <v/>
      </c>
      <c r="E176" s="470" t="str">
        <f t="shared" si="54"/>
        <v/>
      </c>
      <c r="F176" s="470" t="str">
        <f t="shared" si="55"/>
        <v/>
      </c>
      <c r="G176" s="199" t="str">
        <f>IF(Paramétrage!MJ525&lt;&gt;0,Paramétrage!MH525,"")</f>
        <v/>
      </c>
      <c r="H176" s="2" t="str">
        <f>IF(Paramétrage!MJ525&lt;&gt;0,Paramétrage!MI525,"")</f>
        <v/>
      </c>
      <c r="I176" s="2" t="str">
        <f t="shared" si="56"/>
        <v/>
      </c>
      <c r="J176" s="2" t="str">
        <f>IF(Paramétrage!MJ525&lt;&gt;0,Paramétrage!MJ525,"")</f>
        <v/>
      </c>
      <c r="K176" s="2" t="str">
        <f>IF(Paramétrage!MK525&lt;&gt;0,Paramétrage!MK525,"")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IF(Paramétrage!MJ525&lt;&gt;0,Paramétrage!ML525,"")</f>
        <v/>
      </c>
      <c r="P176" s="258" t="e">
        <f>IF(Paramétrage!#REF!&lt;&gt;0,I176,0)</f>
        <v>#REF!</v>
      </c>
      <c r="Q176" s="2"/>
    </row>
    <row r="177" spans="1:17" x14ac:dyDescent="0.35">
      <c r="A177" s="470" t="str">
        <f t="shared" si="50"/>
        <v/>
      </c>
      <c r="B177" s="470" t="str">
        <f t="shared" si="51"/>
        <v/>
      </c>
      <c r="C177" s="470" t="str">
        <f t="shared" si="52"/>
        <v/>
      </c>
      <c r="D177" s="470" t="str">
        <f t="shared" si="53"/>
        <v/>
      </c>
      <c r="E177" s="470" t="str">
        <f t="shared" si="54"/>
        <v/>
      </c>
      <c r="F177" s="470" t="str">
        <f t="shared" si="55"/>
        <v/>
      </c>
      <c r="G177" s="199" t="str">
        <f>IF(Paramétrage!MJ526&lt;&gt;0,Paramétrage!MH526,"")</f>
        <v/>
      </c>
      <c r="H177" s="2" t="str">
        <f>IF(Paramétrage!MJ526&lt;&gt;0,Paramétrage!MI526,"")</f>
        <v/>
      </c>
      <c r="I177" s="2" t="str">
        <f t="shared" si="56"/>
        <v/>
      </c>
      <c r="J177" s="2" t="str">
        <f>IF(Paramétrage!MJ526&lt;&gt;0,Paramétrage!MJ526,"")</f>
        <v/>
      </c>
      <c r="K177" s="2" t="str">
        <f>IF(Paramétrage!MK526&lt;&gt;0,Paramétrage!MK526,"")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IF(Paramétrage!MJ526&lt;&gt;0,Paramétrage!ML526,"")</f>
        <v/>
      </c>
      <c r="P177" s="258" t="e">
        <f>IF(Paramétrage!#REF!&lt;&gt;0,I177,0)</f>
        <v>#REF!</v>
      </c>
      <c r="Q177" s="2"/>
    </row>
    <row r="178" spans="1:17" x14ac:dyDescent="0.35">
      <c r="A178" s="470" t="str">
        <f t="shared" si="50"/>
        <v/>
      </c>
      <c r="B178" s="470" t="str">
        <f t="shared" si="51"/>
        <v/>
      </c>
      <c r="C178" s="470" t="str">
        <f t="shared" si="52"/>
        <v/>
      </c>
      <c r="D178" s="470" t="str">
        <f t="shared" si="53"/>
        <v/>
      </c>
      <c r="E178" s="470" t="str">
        <f t="shared" si="54"/>
        <v/>
      </c>
      <c r="F178" s="470" t="str">
        <f t="shared" si="55"/>
        <v/>
      </c>
      <c r="G178" s="199" t="str">
        <f>IF(Paramétrage!MJ527&lt;&gt;0,Paramétrage!MH527,"")</f>
        <v/>
      </c>
      <c r="H178" s="2" t="str">
        <f>IF(Paramétrage!MJ527&lt;&gt;0,Paramétrage!MI527,"")</f>
        <v/>
      </c>
      <c r="I178" s="2" t="str">
        <f t="shared" si="56"/>
        <v/>
      </c>
      <c r="J178" s="2" t="str">
        <f>IF(Paramétrage!MJ527&lt;&gt;0,Paramétrage!MJ527,"")</f>
        <v/>
      </c>
      <c r="K178" s="2" t="str">
        <f>IF(Paramétrage!MK527&lt;&gt;0,Paramétrage!MK527,"")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IF(Paramétrage!MJ527&lt;&gt;0,Paramétrage!ML527,"")</f>
        <v/>
      </c>
      <c r="P178" s="258" t="e">
        <f>IF(Paramétrage!#REF!&lt;&gt;0,I178,0)</f>
        <v>#REF!</v>
      </c>
      <c r="Q178" s="2"/>
    </row>
    <row r="179" spans="1:17" x14ac:dyDescent="0.35">
      <c r="A179" s="470" t="str">
        <f t="shared" si="50"/>
        <v/>
      </c>
      <c r="B179" s="470" t="str">
        <f t="shared" si="51"/>
        <v/>
      </c>
      <c r="C179" s="470" t="str">
        <f t="shared" si="52"/>
        <v/>
      </c>
      <c r="D179" s="470" t="str">
        <f t="shared" si="53"/>
        <v/>
      </c>
      <c r="E179" s="470" t="str">
        <f t="shared" si="54"/>
        <v/>
      </c>
      <c r="F179" s="470" t="str">
        <f t="shared" si="55"/>
        <v/>
      </c>
      <c r="G179" s="199" t="str">
        <f>IF(Paramétrage!MJ528&lt;&gt;0,Paramétrage!MH528,"")</f>
        <v/>
      </c>
      <c r="H179" s="2" t="str">
        <f>IF(Paramétrage!MJ528&lt;&gt;0,Paramétrage!MI528,"")</f>
        <v/>
      </c>
      <c r="I179" s="2" t="str">
        <f t="shared" si="56"/>
        <v/>
      </c>
      <c r="J179" s="2" t="str">
        <f>IF(Paramétrage!MJ528&lt;&gt;0,Paramétrage!MJ528,"")</f>
        <v/>
      </c>
      <c r="K179" s="2" t="str">
        <f>IF(Paramétrage!MK528&lt;&gt;0,Paramétrage!MK528,"")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IF(Paramétrage!MJ528&lt;&gt;0,Paramétrage!ML528,"")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CC"/>
  </sheetPr>
  <dimension ref="A1:T179"/>
  <sheetViews>
    <sheetView topLeftCell="A134" workbookViewId="0">
      <selection activeCell="A152" sqref="A152:O17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72" customFormat="1" x14ac:dyDescent="0.35">
      <c r="A1" s="471" t="s">
        <v>1041</v>
      </c>
      <c r="G1" s="473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70" t="str">
        <f>IF(J3&lt;&gt;"",I3,"")</f>
        <v/>
      </c>
      <c r="B3" s="470" t="str">
        <f>IF(J3&lt;&gt;"",1,"")</f>
        <v/>
      </c>
      <c r="C3" s="470" t="str">
        <f>IF(J3&lt;&gt;"",L3,"")</f>
        <v/>
      </c>
      <c r="D3" s="470" t="str">
        <f>IF(J3&lt;&gt;"",L3,"")</f>
        <v/>
      </c>
      <c r="E3" s="470" t="str">
        <f>IF(J3&lt;&gt;"",M3,"")</f>
        <v/>
      </c>
      <c r="F3" s="470" t="str">
        <f>IF(J3&lt;&gt;"",N3,"")</f>
        <v/>
      </c>
      <c r="G3" s="199" t="str">
        <f>IF(Paramétrage!HL448&lt;&gt;0,Paramétrage!HJ448,"")</f>
        <v/>
      </c>
      <c r="H3" s="2" t="str">
        <f>IF(Paramétrage!HL448&lt;&gt;0,Paramétrage!HK448,"")</f>
        <v/>
      </c>
      <c r="I3" s="2" t="str">
        <f>IF(J3&lt;&gt;"",DATEDIF($Q$2,G3,"d")*1440+H3*60,"")</f>
        <v/>
      </c>
      <c r="J3" s="2" t="str">
        <f>IF(Paramétrage!HL448&lt;&gt;0,Paramétrage!HL448,"")</f>
        <v/>
      </c>
      <c r="K3" s="2" t="str">
        <f>IF(Paramétrage!HM448&lt;&gt;0,Paramétrage!HM448,"")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IF(Paramétrage!HL448&lt;&gt;0,Paramétrage!HN448,"")</f>
        <v/>
      </c>
      <c r="P3" s="258">
        <f>IF(Paramétrage!G501&lt;&gt;0,I3,0)</f>
        <v>0</v>
      </c>
      <c r="Q3" s="2"/>
    </row>
    <row r="4" spans="1:17" x14ac:dyDescent="0.35">
      <c r="A4" s="470" t="str">
        <f t="shared" ref="A4:A29" si="0">IF(J4&lt;&gt;"",I4,"")</f>
        <v/>
      </c>
      <c r="B4" s="470" t="str">
        <f t="shared" ref="B4:B29" si="1">IF(J4&lt;&gt;"",1,"")</f>
        <v/>
      </c>
      <c r="C4" s="470" t="str">
        <f t="shared" ref="C4:C29" si="2">IF(J4&lt;&gt;"",L4,"")</f>
        <v/>
      </c>
      <c r="D4" s="470" t="str">
        <f t="shared" ref="D4:D29" si="3">IF(J4&lt;&gt;"",L4,"")</f>
        <v/>
      </c>
      <c r="E4" s="470" t="str">
        <f t="shared" ref="E4:E29" si="4">IF(J4&lt;&gt;"",M4,"")</f>
        <v/>
      </c>
      <c r="F4" s="470" t="str">
        <f t="shared" ref="F4:F29" si="5">IF(J4&lt;&gt;"",N4,"")</f>
        <v/>
      </c>
      <c r="G4" s="199" t="str">
        <f>IF(Paramétrage!HL449&lt;&gt;0,Paramétrage!HJ449,"")</f>
        <v/>
      </c>
      <c r="H4" s="2" t="str">
        <f>IF(Paramétrage!HL449&lt;&gt;0,Paramétrage!HK449,"")</f>
        <v/>
      </c>
      <c r="I4" s="2" t="str">
        <f t="shared" ref="I4:I29" si="6">IF(J4&lt;&gt;"",DATEDIF($Q$2,G4,"d")*1440+H4*60,"")</f>
        <v/>
      </c>
      <c r="J4" s="2" t="str">
        <f>IF(Paramétrage!HL449&lt;&gt;0,Paramétrage!HL449,"")</f>
        <v/>
      </c>
      <c r="K4" s="2" t="str">
        <f>IF(Paramétrage!HM449&lt;&gt;0,Paramétrage!HM449,"")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IF(Paramétrage!HL449&lt;&gt;0,Paramétrage!HN449,"")</f>
        <v/>
      </c>
      <c r="P4" s="258">
        <f>IF(Paramétrage!G502&lt;&gt;0,I4,0)</f>
        <v>0</v>
      </c>
      <c r="Q4" s="2"/>
    </row>
    <row r="5" spans="1:17" x14ac:dyDescent="0.35">
      <c r="A5" s="470" t="str">
        <f t="shared" si="0"/>
        <v/>
      </c>
      <c r="B5" s="470" t="str">
        <f t="shared" si="1"/>
        <v/>
      </c>
      <c r="C5" s="470" t="str">
        <f t="shared" si="2"/>
        <v/>
      </c>
      <c r="D5" s="470" t="str">
        <f t="shared" si="3"/>
        <v/>
      </c>
      <c r="E5" s="470" t="str">
        <f t="shared" si="4"/>
        <v/>
      </c>
      <c r="F5" s="470" t="str">
        <f t="shared" si="5"/>
        <v/>
      </c>
      <c r="G5" s="199" t="str">
        <f>IF(Paramétrage!HL450&lt;&gt;0,Paramétrage!HJ450,"")</f>
        <v/>
      </c>
      <c r="H5" s="2" t="str">
        <f>IF(Paramétrage!HL450&lt;&gt;0,Paramétrage!HK450,"")</f>
        <v/>
      </c>
      <c r="I5" s="2" t="str">
        <f t="shared" si="6"/>
        <v/>
      </c>
      <c r="J5" s="2" t="str">
        <f>IF(Paramétrage!HL450&lt;&gt;0,Paramétrage!HL450,"")</f>
        <v/>
      </c>
      <c r="K5" s="2" t="str">
        <f>IF(Paramétrage!HM450&lt;&gt;0,Paramétrage!HM450,"")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IF(Paramétrage!HL450&lt;&gt;0,Paramétrage!HN450,"")</f>
        <v/>
      </c>
      <c r="P5" s="258">
        <f>IF(Paramétrage!G503&lt;&gt;0,I5,0)</f>
        <v>0</v>
      </c>
      <c r="Q5" s="2"/>
    </row>
    <row r="6" spans="1:17" x14ac:dyDescent="0.35">
      <c r="A6" s="470" t="str">
        <f t="shared" si="0"/>
        <v/>
      </c>
      <c r="B6" s="470" t="str">
        <f t="shared" si="1"/>
        <v/>
      </c>
      <c r="C6" s="470" t="str">
        <f t="shared" si="2"/>
        <v/>
      </c>
      <c r="D6" s="470" t="str">
        <f t="shared" si="3"/>
        <v/>
      </c>
      <c r="E6" s="470" t="str">
        <f t="shared" si="4"/>
        <v/>
      </c>
      <c r="F6" s="470" t="str">
        <f t="shared" si="5"/>
        <v/>
      </c>
      <c r="G6" s="199" t="str">
        <f>IF(Paramétrage!HL451&lt;&gt;0,Paramétrage!HJ451,"")</f>
        <v/>
      </c>
      <c r="H6" s="2" t="str">
        <f>IF(Paramétrage!HL451&lt;&gt;0,Paramétrage!HK451,"")</f>
        <v/>
      </c>
      <c r="I6" s="2" t="str">
        <f t="shared" si="6"/>
        <v/>
      </c>
      <c r="J6" s="2" t="str">
        <f>IF(Paramétrage!HL451&lt;&gt;0,Paramétrage!HL451,"")</f>
        <v/>
      </c>
      <c r="K6" s="2" t="str">
        <f>IF(Paramétrage!HM451&lt;&gt;0,Paramétrage!HM451,"")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IF(Paramétrage!HL451&lt;&gt;0,Paramétrage!HN451,"")</f>
        <v/>
      </c>
      <c r="P6" s="258">
        <f>IF(Paramétrage!G504&lt;&gt;0,I6,0)</f>
        <v>0</v>
      </c>
      <c r="Q6" s="2"/>
    </row>
    <row r="7" spans="1:17" x14ac:dyDescent="0.35">
      <c r="A7" s="470" t="str">
        <f t="shared" si="0"/>
        <v/>
      </c>
      <c r="B7" s="470" t="str">
        <f t="shared" si="1"/>
        <v/>
      </c>
      <c r="C7" s="470" t="str">
        <f t="shared" si="2"/>
        <v/>
      </c>
      <c r="D7" s="470" t="str">
        <f t="shared" si="3"/>
        <v/>
      </c>
      <c r="E7" s="470" t="str">
        <f t="shared" si="4"/>
        <v/>
      </c>
      <c r="F7" s="470" t="str">
        <f t="shared" si="5"/>
        <v/>
      </c>
      <c r="G7" s="199" t="str">
        <f>IF(Paramétrage!HL452&lt;&gt;0,Paramétrage!HJ452,"")</f>
        <v/>
      </c>
      <c r="H7" s="2" t="str">
        <f>IF(Paramétrage!HL452&lt;&gt;0,Paramétrage!HK452,"")</f>
        <v/>
      </c>
      <c r="I7" s="2" t="str">
        <f t="shared" si="6"/>
        <v/>
      </c>
      <c r="J7" s="2" t="str">
        <f>IF(Paramétrage!HL452&lt;&gt;0,Paramétrage!HL452,"")</f>
        <v/>
      </c>
      <c r="K7" s="2" t="str">
        <f>IF(Paramétrage!HM452&lt;&gt;0,Paramétrage!HM452,"")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IF(Paramétrage!HL452&lt;&gt;0,Paramétrage!HN452,"")</f>
        <v/>
      </c>
      <c r="P7" s="258">
        <f>IF(Paramétrage!G505&lt;&gt;0,I7,0)</f>
        <v>0</v>
      </c>
      <c r="Q7" s="2"/>
    </row>
    <row r="8" spans="1:17" x14ac:dyDescent="0.35">
      <c r="A8" s="470" t="str">
        <f t="shared" si="0"/>
        <v/>
      </c>
      <c r="B8" s="470" t="str">
        <f t="shared" si="1"/>
        <v/>
      </c>
      <c r="C8" s="470" t="str">
        <f t="shared" si="2"/>
        <v/>
      </c>
      <c r="D8" s="470" t="str">
        <f t="shared" si="3"/>
        <v/>
      </c>
      <c r="E8" s="470" t="str">
        <f t="shared" si="4"/>
        <v/>
      </c>
      <c r="F8" s="470" t="str">
        <f t="shared" si="5"/>
        <v/>
      </c>
      <c r="G8" s="199" t="str">
        <f>IF(Paramétrage!HL453&lt;&gt;0,Paramétrage!HJ453,"")</f>
        <v/>
      </c>
      <c r="H8" s="2" t="str">
        <f>IF(Paramétrage!HL453&lt;&gt;0,Paramétrage!HK453,"")</f>
        <v/>
      </c>
      <c r="I8" s="2" t="str">
        <f t="shared" si="6"/>
        <v/>
      </c>
      <c r="J8" s="2" t="str">
        <f>IF(Paramétrage!HL453&lt;&gt;0,Paramétrage!HL453,"")</f>
        <v/>
      </c>
      <c r="K8" s="2" t="str">
        <f>IF(Paramétrage!HM453&lt;&gt;0,Paramétrage!HM453,"")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IF(Paramétrage!HL453&lt;&gt;0,Paramétrage!HN453,"")</f>
        <v/>
      </c>
      <c r="P8" s="258">
        <f>IF(Paramétrage!G506&lt;&gt;0,I8,0)</f>
        <v>0</v>
      </c>
      <c r="Q8" s="2"/>
    </row>
    <row r="9" spans="1:17" x14ac:dyDescent="0.35">
      <c r="A9" s="470" t="str">
        <f t="shared" si="0"/>
        <v/>
      </c>
      <c r="B9" s="470" t="str">
        <f t="shared" si="1"/>
        <v/>
      </c>
      <c r="C9" s="470" t="str">
        <f t="shared" si="2"/>
        <v/>
      </c>
      <c r="D9" s="470" t="str">
        <f t="shared" si="3"/>
        <v/>
      </c>
      <c r="E9" s="470" t="str">
        <f t="shared" si="4"/>
        <v/>
      </c>
      <c r="F9" s="470" t="str">
        <f t="shared" si="5"/>
        <v/>
      </c>
      <c r="G9" s="199" t="str">
        <f>IF(Paramétrage!HL454&lt;&gt;0,Paramétrage!HJ454,"")</f>
        <v/>
      </c>
      <c r="H9" s="2" t="str">
        <f>IF(Paramétrage!HL454&lt;&gt;0,Paramétrage!HK454,"")</f>
        <v/>
      </c>
      <c r="I9" s="2" t="str">
        <f t="shared" si="6"/>
        <v/>
      </c>
      <c r="J9" s="2" t="str">
        <f>IF(Paramétrage!HL454&lt;&gt;0,Paramétrage!HL454,"")</f>
        <v/>
      </c>
      <c r="K9" s="2" t="str">
        <f>IF(Paramétrage!HM454&lt;&gt;0,Paramétrage!HM454,"")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IF(Paramétrage!HL454&lt;&gt;0,Paramétrage!HN454,"")</f>
        <v/>
      </c>
      <c r="P9" s="258">
        <f>IF(Paramétrage!G507&lt;&gt;0,I9,0)</f>
        <v>0</v>
      </c>
      <c r="Q9" s="2"/>
    </row>
    <row r="10" spans="1:17" x14ac:dyDescent="0.35">
      <c r="A10" s="470" t="str">
        <f t="shared" si="0"/>
        <v/>
      </c>
      <c r="B10" s="470" t="str">
        <f t="shared" si="1"/>
        <v/>
      </c>
      <c r="C10" s="470" t="str">
        <f t="shared" si="2"/>
        <v/>
      </c>
      <c r="D10" s="470" t="str">
        <f t="shared" si="3"/>
        <v/>
      </c>
      <c r="E10" s="470" t="str">
        <f t="shared" si="4"/>
        <v/>
      </c>
      <c r="F10" s="470" t="str">
        <f t="shared" si="5"/>
        <v/>
      </c>
      <c r="G10" s="199" t="str">
        <f>IF(Paramétrage!HL455&lt;&gt;0,Paramétrage!HJ455,"")</f>
        <v/>
      </c>
      <c r="H10" s="2" t="str">
        <f>IF(Paramétrage!HL455&lt;&gt;0,Paramétrage!HK455,"")</f>
        <v/>
      </c>
      <c r="I10" s="2" t="str">
        <f t="shared" si="6"/>
        <v/>
      </c>
      <c r="J10" s="2" t="str">
        <f>IF(Paramétrage!HL455&lt;&gt;0,Paramétrage!HL455,"")</f>
        <v/>
      </c>
      <c r="K10" s="2" t="str">
        <f>IF(Paramétrage!HM455&lt;&gt;0,Paramétrage!HM455,"")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IF(Paramétrage!HL455&lt;&gt;0,Paramétrage!HN455,"")</f>
        <v/>
      </c>
      <c r="P10" s="258">
        <f>IF(Paramétrage!G508&lt;&gt;0,I10,0)</f>
        <v>0</v>
      </c>
      <c r="Q10" s="2"/>
    </row>
    <row r="11" spans="1:17" x14ac:dyDescent="0.35">
      <c r="A11" s="470" t="str">
        <f t="shared" si="0"/>
        <v/>
      </c>
      <c r="B11" s="470" t="str">
        <f t="shared" si="1"/>
        <v/>
      </c>
      <c r="C11" s="470" t="str">
        <f t="shared" si="2"/>
        <v/>
      </c>
      <c r="D11" s="470" t="str">
        <f t="shared" si="3"/>
        <v/>
      </c>
      <c r="E11" s="470" t="str">
        <f t="shared" si="4"/>
        <v/>
      </c>
      <c r="F11" s="470" t="str">
        <f t="shared" si="5"/>
        <v/>
      </c>
      <c r="G11" s="199" t="str">
        <f>IF(Paramétrage!HL456&lt;&gt;0,Paramétrage!HJ456,"")</f>
        <v/>
      </c>
      <c r="H11" s="2" t="str">
        <f>IF(Paramétrage!HL456&lt;&gt;0,Paramétrage!HK456,"")</f>
        <v/>
      </c>
      <c r="I11" s="2" t="str">
        <f t="shared" si="6"/>
        <v/>
      </c>
      <c r="J11" s="2" t="str">
        <f>IF(Paramétrage!HL456&lt;&gt;0,Paramétrage!HL456,"")</f>
        <v/>
      </c>
      <c r="K11" s="2" t="str">
        <f>IF(Paramétrage!HM456&lt;&gt;0,Paramétrage!HM456,"")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IF(Paramétrage!HL456&lt;&gt;0,Paramétrage!HN456,"")</f>
        <v/>
      </c>
      <c r="P11" s="258">
        <f>IF(Paramétrage!G509&lt;&gt;0,I11,0)</f>
        <v>0</v>
      </c>
      <c r="Q11" s="2"/>
    </row>
    <row r="12" spans="1:17" x14ac:dyDescent="0.35">
      <c r="A12" s="470" t="str">
        <f t="shared" si="0"/>
        <v/>
      </c>
      <c r="B12" s="470" t="str">
        <f t="shared" si="1"/>
        <v/>
      </c>
      <c r="C12" s="470" t="str">
        <f t="shared" si="2"/>
        <v/>
      </c>
      <c r="D12" s="470" t="str">
        <f t="shared" si="3"/>
        <v/>
      </c>
      <c r="E12" s="470" t="str">
        <f t="shared" si="4"/>
        <v/>
      </c>
      <c r="F12" s="470" t="str">
        <f t="shared" si="5"/>
        <v/>
      </c>
      <c r="G12" s="199" t="str">
        <f>IF(Paramétrage!HL457&lt;&gt;0,Paramétrage!HJ457,"")</f>
        <v/>
      </c>
      <c r="H12" s="2" t="str">
        <f>IF(Paramétrage!HL457&lt;&gt;0,Paramétrage!HK457,"")</f>
        <v/>
      </c>
      <c r="I12" s="2" t="str">
        <f t="shared" si="6"/>
        <v/>
      </c>
      <c r="J12" s="2" t="str">
        <f>IF(Paramétrage!HL457&lt;&gt;0,Paramétrage!HL457,"")</f>
        <v/>
      </c>
      <c r="K12" s="2" t="str">
        <f>IF(Paramétrage!HM457&lt;&gt;0,Paramétrage!HM457,"")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IF(Paramétrage!HL457&lt;&gt;0,Paramétrage!HN457,"")</f>
        <v/>
      </c>
      <c r="P12" s="258">
        <f>IF(Paramétrage!G510&lt;&gt;0,I12,0)</f>
        <v>0</v>
      </c>
      <c r="Q12" s="2"/>
    </row>
    <row r="13" spans="1:17" x14ac:dyDescent="0.35">
      <c r="A13" s="470" t="str">
        <f t="shared" si="0"/>
        <v/>
      </c>
      <c r="B13" s="470" t="str">
        <f t="shared" si="1"/>
        <v/>
      </c>
      <c r="C13" s="470" t="str">
        <f t="shared" si="2"/>
        <v/>
      </c>
      <c r="D13" s="470" t="str">
        <f t="shared" si="3"/>
        <v/>
      </c>
      <c r="E13" s="470" t="str">
        <f t="shared" si="4"/>
        <v/>
      </c>
      <c r="F13" s="470" t="str">
        <f t="shared" si="5"/>
        <v/>
      </c>
      <c r="G13" s="199" t="str">
        <f>IF(Paramétrage!HL458&lt;&gt;0,Paramétrage!HJ458,"")</f>
        <v/>
      </c>
      <c r="H13" s="2" t="str">
        <f>IF(Paramétrage!HL458&lt;&gt;0,Paramétrage!HK458,"")</f>
        <v/>
      </c>
      <c r="I13" s="2" t="str">
        <f t="shared" si="6"/>
        <v/>
      </c>
      <c r="J13" s="2" t="str">
        <f>IF(Paramétrage!HL458&lt;&gt;0,Paramétrage!HL458,"")</f>
        <v/>
      </c>
      <c r="K13" s="2" t="str">
        <f>IF(Paramétrage!HM458&lt;&gt;0,Paramétrage!HM458,"")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IF(Paramétrage!HL458&lt;&gt;0,Paramétrage!HN458,"")</f>
        <v/>
      </c>
      <c r="P13" s="258">
        <f>IF(Paramétrage!G511&lt;&gt;0,I13,0)</f>
        <v>0</v>
      </c>
      <c r="Q13" s="2"/>
    </row>
    <row r="14" spans="1:17" x14ac:dyDescent="0.35">
      <c r="A14" s="470" t="str">
        <f t="shared" si="0"/>
        <v/>
      </c>
      <c r="B14" s="470" t="str">
        <f t="shared" si="1"/>
        <v/>
      </c>
      <c r="C14" s="470" t="str">
        <f t="shared" si="2"/>
        <v/>
      </c>
      <c r="D14" s="470" t="str">
        <f t="shared" si="3"/>
        <v/>
      </c>
      <c r="E14" s="470" t="str">
        <f t="shared" si="4"/>
        <v/>
      </c>
      <c r="F14" s="470" t="str">
        <f t="shared" si="5"/>
        <v/>
      </c>
      <c r="G14" s="199" t="str">
        <f>IF(Paramétrage!HL459&lt;&gt;0,Paramétrage!HJ459,"")</f>
        <v/>
      </c>
      <c r="H14" s="2" t="str">
        <f>IF(Paramétrage!HL459&lt;&gt;0,Paramétrage!HK459,"")</f>
        <v/>
      </c>
      <c r="I14" s="2" t="str">
        <f t="shared" si="6"/>
        <v/>
      </c>
      <c r="J14" s="2" t="str">
        <f>IF(Paramétrage!HL459&lt;&gt;0,Paramétrage!HL459,"")</f>
        <v/>
      </c>
      <c r="K14" s="2" t="str">
        <f>IF(Paramétrage!HM459&lt;&gt;0,Paramétrage!HM459,"")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IF(Paramétrage!HL459&lt;&gt;0,Paramétrage!HN459,"")</f>
        <v/>
      </c>
      <c r="P14" s="258">
        <f>IF(Paramétrage!G512&lt;&gt;0,I14,0)</f>
        <v>0</v>
      </c>
      <c r="Q14" s="2"/>
    </row>
    <row r="15" spans="1:17" x14ac:dyDescent="0.35">
      <c r="A15" s="470" t="str">
        <f t="shared" si="0"/>
        <v/>
      </c>
      <c r="B15" s="470" t="str">
        <f t="shared" si="1"/>
        <v/>
      </c>
      <c r="C15" s="470" t="str">
        <f t="shared" si="2"/>
        <v/>
      </c>
      <c r="D15" s="470" t="str">
        <f t="shared" si="3"/>
        <v/>
      </c>
      <c r="E15" s="470" t="str">
        <f t="shared" si="4"/>
        <v/>
      </c>
      <c r="F15" s="470" t="str">
        <f t="shared" si="5"/>
        <v/>
      </c>
      <c r="G15" s="199" t="str">
        <f>IF(Paramétrage!HL460&lt;&gt;0,Paramétrage!HJ460,"")</f>
        <v/>
      </c>
      <c r="H15" s="2" t="str">
        <f>IF(Paramétrage!HL460&lt;&gt;0,Paramétrage!HK460,"")</f>
        <v/>
      </c>
      <c r="I15" s="2" t="str">
        <f t="shared" si="6"/>
        <v/>
      </c>
      <c r="J15" s="2" t="str">
        <f>IF(Paramétrage!HL460&lt;&gt;0,Paramétrage!HL460,"")</f>
        <v/>
      </c>
      <c r="K15" s="2" t="str">
        <f>IF(Paramétrage!HM460&lt;&gt;0,Paramétrage!HM460,"")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IF(Paramétrage!HL460&lt;&gt;0,Paramétrage!HN460,"")</f>
        <v/>
      </c>
      <c r="P15" s="258">
        <f>IF(Paramétrage!G513&lt;&gt;0,I15,0)</f>
        <v>0</v>
      </c>
      <c r="Q15" s="2"/>
    </row>
    <row r="16" spans="1:17" x14ac:dyDescent="0.35">
      <c r="A16" s="470" t="str">
        <f t="shared" si="0"/>
        <v/>
      </c>
      <c r="B16" s="470" t="str">
        <f t="shared" si="1"/>
        <v/>
      </c>
      <c r="C16" s="470" t="str">
        <f t="shared" si="2"/>
        <v/>
      </c>
      <c r="D16" s="470" t="str">
        <f t="shared" si="3"/>
        <v/>
      </c>
      <c r="E16" s="470" t="str">
        <f t="shared" si="4"/>
        <v/>
      </c>
      <c r="F16" s="470" t="str">
        <f t="shared" si="5"/>
        <v/>
      </c>
      <c r="G16" s="199" t="str">
        <f>IF(Paramétrage!HL461&lt;&gt;0,Paramétrage!HJ461,"")</f>
        <v/>
      </c>
      <c r="H16" s="2" t="str">
        <f>IF(Paramétrage!HL461&lt;&gt;0,Paramétrage!HK461,"")</f>
        <v/>
      </c>
      <c r="I16" s="2" t="str">
        <f t="shared" si="6"/>
        <v/>
      </c>
      <c r="J16" s="2" t="str">
        <f>IF(Paramétrage!HL461&lt;&gt;0,Paramétrage!HL461,"")</f>
        <v/>
      </c>
      <c r="K16" s="2" t="str">
        <f>IF(Paramétrage!HM461&lt;&gt;0,Paramétrage!HM461,"")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IF(Paramétrage!HL461&lt;&gt;0,Paramétrage!HN461,"")</f>
        <v/>
      </c>
      <c r="P16" s="258">
        <f>IF(Paramétrage!G514&lt;&gt;0,I16,0)</f>
        <v>0</v>
      </c>
      <c r="Q16" s="2"/>
    </row>
    <row r="17" spans="1:17" x14ac:dyDescent="0.35">
      <c r="A17" s="470" t="str">
        <f t="shared" si="0"/>
        <v/>
      </c>
      <c r="B17" s="470" t="str">
        <f t="shared" si="1"/>
        <v/>
      </c>
      <c r="C17" s="470" t="str">
        <f t="shared" si="2"/>
        <v/>
      </c>
      <c r="D17" s="470" t="str">
        <f t="shared" si="3"/>
        <v/>
      </c>
      <c r="E17" s="470" t="str">
        <f t="shared" si="4"/>
        <v/>
      </c>
      <c r="F17" s="470" t="str">
        <f t="shared" si="5"/>
        <v/>
      </c>
      <c r="G17" s="199" t="str">
        <f>IF(Paramétrage!HL462&lt;&gt;0,Paramétrage!HJ462,"")</f>
        <v/>
      </c>
      <c r="H17" s="2" t="str">
        <f>IF(Paramétrage!HL462&lt;&gt;0,Paramétrage!HK462,"")</f>
        <v/>
      </c>
      <c r="I17" s="2" t="str">
        <f t="shared" si="6"/>
        <v/>
      </c>
      <c r="J17" s="2" t="str">
        <f>IF(Paramétrage!HL462&lt;&gt;0,Paramétrage!HL462,"")</f>
        <v/>
      </c>
      <c r="K17" s="2" t="str">
        <f>IF(Paramétrage!HM462&lt;&gt;0,Paramétrage!HM462,"")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IF(Paramétrage!HL462&lt;&gt;0,Paramétrage!HN462,"")</f>
        <v/>
      </c>
      <c r="P17" s="258">
        <f>IF(Paramétrage!G515&lt;&gt;0,I17,0)</f>
        <v>0</v>
      </c>
      <c r="Q17" s="2"/>
    </row>
    <row r="18" spans="1:17" x14ac:dyDescent="0.35">
      <c r="A18" s="470" t="str">
        <f t="shared" si="0"/>
        <v/>
      </c>
      <c r="B18" s="470" t="str">
        <f t="shared" si="1"/>
        <v/>
      </c>
      <c r="C18" s="470" t="str">
        <f t="shared" si="2"/>
        <v/>
      </c>
      <c r="D18" s="470" t="str">
        <f t="shared" si="3"/>
        <v/>
      </c>
      <c r="E18" s="470" t="str">
        <f t="shared" si="4"/>
        <v/>
      </c>
      <c r="F18" s="470" t="str">
        <f t="shared" si="5"/>
        <v/>
      </c>
      <c r="G18" s="199" t="str">
        <f>IF(Paramétrage!HL463&lt;&gt;0,Paramétrage!HJ463,"")</f>
        <v/>
      </c>
      <c r="H18" s="2" t="str">
        <f>IF(Paramétrage!HL463&lt;&gt;0,Paramétrage!HK463,"")</f>
        <v/>
      </c>
      <c r="I18" s="2" t="str">
        <f t="shared" si="6"/>
        <v/>
      </c>
      <c r="J18" s="2" t="str">
        <f>IF(Paramétrage!HL463&lt;&gt;0,Paramétrage!HL463,"")</f>
        <v/>
      </c>
      <c r="K18" s="2" t="str">
        <f>IF(Paramétrage!HM463&lt;&gt;0,Paramétrage!HM463,"")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IF(Paramétrage!HL463&lt;&gt;0,Paramétrage!HN463,"")</f>
        <v/>
      </c>
      <c r="P18" s="258">
        <f>IF(Paramétrage!G516&lt;&gt;0,I18,0)</f>
        <v>0</v>
      </c>
      <c r="Q18" s="2"/>
    </row>
    <row r="19" spans="1:17" x14ac:dyDescent="0.35">
      <c r="A19" s="470" t="str">
        <f t="shared" si="0"/>
        <v/>
      </c>
      <c r="B19" s="470" t="str">
        <f t="shared" si="1"/>
        <v/>
      </c>
      <c r="C19" s="470" t="str">
        <f t="shared" si="2"/>
        <v/>
      </c>
      <c r="D19" s="470" t="str">
        <f t="shared" si="3"/>
        <v/>
      </c>
      <c r="E19" s="470" t="str">
        <f t="shared" si="4"/>
        <v/>
      </c>
      <c r="F19" s="470" t="str">
        <f t="shared" si="5"/>
        <v/>
      </c>
      <c r="G19" s="199" t="str">
        <f>IF(Paramétrage!HL464&lt;&gt;0,Paramétrage!HJ464,"")</f>
        <v/>
      </c>
      <c r="H19" s="2" t="str">
        <f>IF(Paramétrage!HL464&lt;&gt;0,Paramétrage!HK464,"")</f>
        <v/>
      </c>
      <c r="I19" s="2" t="str">
        <f t="shared" si="6"/>
        <v/>
      </c>
      <c r="J19" s="2" t="str">
        <f>IF(Paramétrage!HL464&lt;&gt;0,Paramétrage!HL464,"")</f>
        <v/>
      </c>
      <c r="K19" s="2" t="str">
        <f>IF(Paramétrage!HM464&lt;&gt;0,Paramétrage!HM464,"")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IF(Paramétrage!HL464&lt;&gt;0,Paramétrage!HN464,"")</f>
        <v/>
      </c>
      <c r="P19" s="258">
        <f>IF(Paramétrage!G517&lt;&gt;0,I19,0)</f>
        <v>0</v>
      </c>
      <c r="Q19" s="2"/>
    </row>
    <row r="20" spans="1:17" x14ac:dyDescent="0.35">
      <c r="A20" s="470" t="str">
        <f t="shared" si="0"/>
        <v/>
      </c>
      <c r="B20" s="470" t="str">
        <f t="shared" si="1"/>
        <v/>
      </c>
      <c r="C20" s="470" t="str">
        <f t="shared" si="2"/>
        <v/>
      </c>
      <c r="D20" s="470" t="str">
        <f t="shared" si="3"/>
        <v/>
      </c>
      <c r="E20" s="470" t="str">
        <f t="shared" si="4"/>
        <v/>
      </c>
      <c r="F20" s="470" t="str">
        <f t="shared" si="5"/>
        <v/>
      </c>
      <c r="G20" s="199" t="str">
        <f>IF(Paramétrage!HL465&lt;&gt;0,Paramétrage!HJ465,"")</f>
        <v/>
      </c>
      <c r="H20" s="2" t="str">
        <f>IF(Paramétrage!HL465&lt;&gt;0,Paramétrage!HK465,"")</f>
        <v/>
      </c>
      <c r="I20" s="2" t="str">
        <f t="shared" si="6"/>
        <v/>
      </c>
      <c r="J20" s="2" t="str">
        <f>IF(Paramétrage!HL465&lt;&gt;0,Paramétrage!HL465,"")</f>
        <v/>
      </c>
      <c r="K20" s="2" t="str">
        <f>IF(Paramétrage!HM465&lt;&gt;0,Paramétrage!HM465,"")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IF(Paramétrage!HL465&lt;&gt;0,Paramétrage!HN465,"")</f>
        <v/>
      </c>
      <c r="P20" s="258">
        <f>IF(Paramétrage!G518&lt;&gt;0,I20,0)</f>
        <v>0</v>
      </c>
      <c r="Q20" s="2"/>
    </row>
    <row r="21" spans="1:17" x14ac:dyDescent="0.35">
      <c r="A21" s="470" t="str">
        <f t="shared" si="0"/>
        <v/>
      </c>
      <c r="B21" s="470" t="str">
        <f t="shared" si="1"/>
        <v/>
      </c>
      <c r="C21" s="470" t="str">
        <f t="shared" si="2"/>
        <v/>
      </c>
      <c r="D21" s="470" t="str">
        <f t="shared" si="3"/>
        <v/>
      </c>
      <c r="E21" s="470" t="str">
        <f t="shared" si="4"/>
        <v/>
      </c>
      <c r="F21" s="470" t="str">
        <f t="shared" si="5"/>
        <v/>
      </c>
      <c r="G21" s="199" t="str">
        <f>IF(Paramétrage!HL466&lt;&gt;0,Paramétrage!HJ466,"")</f>
        <v/>
      </c>
      <c r="H21" s="2" t="str">
        <f>IF(Paramétrage!HL466&lt;&gt;0,Paramétrage!HK466,"")</f>
        <v/>
      </c>
      <c r="I21" s="2" t="str">
        <f t="shared" si="6"/>
        <v/>
      </c>
      <c r="J21" s="2" t="str">
        <f>IF(Paramétrage!HL466&lt;&gt;0,Paramétrage!HL466,"")</f>
        <v/>
      </c>
      <c r="K21" s="2" t="str">
        <f>IF(Paramétrage!HM466&lt;&gt;0,Paramétrage!HM466,"")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IF(Paramétrage!HL466&lt;&gt;0,Paramétrage!HN466,"")</f>
        <v/>
      </c>
      <c r="P21" s="258">
        <f>IF(Paramétrage!G519&lt;&gt;0,I21,0)</f>
        <v>0</v>
      </c>
      <c r="Q21" s="2"/>
    </row>
    <row r="22" spans="1:17" x14ac:dyDescent="0.35">
      <c r="A22" s="470" t="str">
        <f t="shared" si="0"/>
        <v/>
      </c>
      <c r="B22" s="470" t="str">
        <f t="shared" si="1"/>
        <v/>
      </c>
      <c r="C22" s="470" t="str">
        <f t="shared" si="2"/>
        <v/>
      </c>
      <c r="D22" s="470" t="str">
        <f t="shared" si="3"/>
        <v/>
      </c>
      <c r="E22" s="470" t="str">
        <f t="shared" si="4"/>
        <v/>
      </c>
      <c r="F22" s="470" t="str">
        <f t="shared" si="5"/>
        <v/>
      </c>
      <c r="G22" s="199" t="str">
        <f>IF(Paramétrage!HL467&lt;&gt;0,Paramétrage!HJ467,"")</f>
        <v/>
      </c>
      <c r="H22" s="2" t="str">
        <f>IF(Paramétrage!HL467&lt;&gt;0,Paramétrage!HK467,"")</f>
        <v/>
      </c>
      <c r="I22" s="2" t="str">
        <f t="shared" si="6"/>
        <v/>
      </c>
      <c r="J22" s="2" t="str">
        <f>IF(Paramétrage!HL467&lt;&gt;0,Paramétrage!HL467,"")</f>
        <v/>
      </c>
      <c r="K22" s="2" t="str">
        <f>IF(Paramétrage!HM467&lt;&gt;0,Paramétrage!HM467,"")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IF(Paramétrage!HL467&lt;&gt;0,Paramétrage!HN467,"")</f>
        <v/>
      </c>
      <c r="P22" s="258">
        <f>IF(Paramétrage!G520&lt;&gt;0,I22,0)</f>
        <v>0</v>
      </c>
      <c r="Q22" s="2"/>
    </row>
    <row r="23" spans="1:17" x14ac:dyDescent="0.35">
      <c r="A23" s="470" t="str">
        <f t="shared" si="0"/>
        <v/>
      </c>
      <c r="B23" s="470" t="str">
        <f t="shared" si="1"/>
        <v/>
      </c>
      <c r="C23" s="470" t="str">
        <f t="shared" si="2"/>
        <v/>
      </c>
      <c r="D23" s="470" t="str">
        <f t="shared" si="3"/>
        <v/>
      </c>
      <c r="E23" s="470" t="str">
        <f t="shared" si="4"/>
        <v/>
      </c>
      <c r="F23" s="470" t="str">
        <f t="shared" si="5"/>
        <v/>
      </c>
      <c r="G23" s="199" t="str">
        <f>IF(Paramétrage!HL468&lt;&gt;0,Paramétrage!HJ468,"")</f>
        <v/>
      </c>
      <c r="H23" s="2" t="str">
        <f>IF(Paramétrage!HL468&lt;&gt;0,Paramétrage!HK468,"")</f>
        <v/>
      </c>
      <c r="I23" s="2" t="str">
        <f t="shared" si="6"/>
        <v/>
      </c>
      <c r="J23" s="2" t="str">
        <f>IF(Paramétrage!HL468&lt;&gt;0,Paramétrage!HL468,"")</f>
        <v/>
      </c>
      <c r="K23" s="2" t="str">
        <f>IF(Paramétrage!HM468&lt;&gt;0,Paramétrage!HM468,"")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IF(Paramétrage!HL468&lt;&gt;0,Paramétrage!HN468,"")</f>
        <v/>
      </c>
      <c r="P23" s="258">
        <f>IF(Paramétrage!G521&lt;&gt;0,I23,0)</f>
        <v>0</v>
      </c>
      <c r="Q23" s="2"/>
    </row>
    <row r="24" spans="1:17" x14ac:dyDescent="0.35">
      <c r="A24" s="470" t="str">
        <f t="shared" si="0"/>
        <v/>
      </c>
      <c r="B24" s="470" t="str">
        <f t="shared" si="1"/>
        <v/>
      </c>
      <c r="C24" s="470" t="str">
        <f t="shared" si="2"/>
        <v/>
      </c>
      <c r="D24" s="470" t="str">
        <f t="shared" si="3"/>
        <v/>
      </c>
      <c r="E24" s="470" t="str">
        <f t="shared" si="4"/>
        <v/>
      </c>
      <c r="F24" s="470" t="str">
        <f t="shared" si="5"/>
        <v/>
      </c>
      <c r="G24" s="199" t="str">
        <f>IF(Paramétrage!HL469&lt;&gt;0,Paramétrage!HJ469,"")</f>
        <v/>
      </c>
      <c r="H24" s="2" t="str">
        <f>IF(Paramétrage!HL469&lt;&gt;0,Paramétrage!HK469,"")</f>
        <v/>
      </c>
      <c r="I24" s="2" t="str">
        <f t="shared" si="6"/>
        <v/>
      </c>
      <c r="J24" s="2" t="str">
        <f>IF(Paramétrage!HL469&lt;&gt;0,Paramétrage!HL469,"")</f>
        <v/>
      </c>
      <c r="K24" s="2" t="str">
        <f>IF(Paramétrage!HM469&lt;&gt;0,Paramétrage!HM469,"")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IF(Paramétrage!HL469&lt;&gt;0,Paramétrage!HN469,"")</f>
        <v/>
      </c>
      <c r="P24" s="258">
        <f>IF(Paramétrage!G522&lt;&gt;0,I24,0)</f>
        <v>0</v>
      </c>
      <c r="Q24" s="2"/>
    </row>
    <row r="25" spans="1:17" x14ac:dyDescent="0.35">
      <c r="A25" s="470" t="str">
        <f t="shared" si="0"/>
        <v/>
      </c>
      <c r="B25" s="470" t="str">
        <f t="shared" si="1"/>
        <v/>
      </c>
      <c r="C25" s="470" t="str">
        <f t="shared" si="2"/>
        <v/>
      </c>
      <c r="D25" s="470" t="str">
        <f t="shared" si="3"/>
        <v/>
      </c>
      <c r="E25" s="470" t="str">
        <f t="shared" si="4"/>
        <v/>
      </c>
      <c r="F25" s="470" t="str">
        <f t="shared" si="5"/>
        <v/>
      </c>
      <c r="G25" s="199" t="str">
        <f>IF(Paramétrage!HL470&lt;&gt;0,Paramétrage!HJ470,"")</f>
        <v/>
      </c>
      <c r="H25" s="2" t="str">
        <f>IF(Paramétrage!HL470&lt;&gt;0,Paramétrage!HK470,"")</f>
        <v/>
      </c>
      <c r="I25" s="2" t="str">
        <f t="shared" si="6"/>
        <v/>
      </c>
      <c r="J25" s="2" t="str">
        <f>IF(Paramétrage!HL470&lt;&gt;0,Paramétrage!HL470,"")</f>
        <v/>
      </c>
      <c r="K25" s="2" t="str">
        <f>IF(Paramétrage!HM470&lt;&gt;0,Paramétrage!HM470,"")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IF(Paramétrage!HL470&lt;&gt;0,Paramétrage!HN470,"")</f>
        <v/>
      </c>
      <c r="P25" s="258">
        <f>IF(Paramétrage!G523&lt;&gt;0,I25,0)</f>
        <v>0</v>
      </c>
      <c r="Q25" s="2"/>
    </row>
    <row r="26" spans="1:17" x14ac:dyDescent="0.35">
      <c r="A26" s="470" t="str">
        <f t="shared" si="0"/>
        <v/>
      </c>
      <c r="B26" s="470" t="str">
        <f t="shared" si="1"/>
        <v/>
      </c>
      <c r="C26" s="470" t="str">
        <f t="shared" si="2"/>
        <v/>
      </c>
      <c r="D26" s="470" t="str">
        <f t="shared" si="3"/>
        <v/>
      </c>
      <c r="E26" s="470" t="str">
        <f t="shared" si="4"/>
        <v/>
      </c>
      <c r="F26" s="470" t="str">
        <f t="shared" si="5"/>
        <v/>
      </c>
      <c r="G26" s="199" t="str">
        <f>IF(Paramétrage!HL471&lt;&gt;0,Paramétrage!HJ471,"")</f>
        <v/>
      </c>
      <c r="H26" s="2" t="str">
        <f>IF(Paramétrage!HL471&lt;&gt;0,Paramétrage!HK471,"")</f>
        <v/>
      </c>
      <c r="I26" s="2" t="str">
        <f t="shared" si="6"/>
        <v/>
      </c>
      <c r="J26" s="2" t="str">
        <f>IF(Paramétrage!HL471&lt;&gt;0,Paramétrage!HL471,"")</f>
        <v/>
      </c>
      <c r="K26" s="2" t="str">
        <f>IF(Paramétrage!HM471&lt;&gt;0,Paramétrage!HM471,"")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IF(Paramétrage!HL471&lt;&gt;0,Paramétrage!HN471,"")</f>
        <v/>
      </c>
      <c r="P26" s="258">
        <f>IF(Paramétrage!G524&lt;&gt;0,I26,0)</f>
        <v>0</v>
      </c>
      <c r="Q26" s="2"/>
    </row>
    <row r="27" spans="1:17" x14ac:dyDescent="0.35">
      <c r="A27" s="470" t="str">
        <f t="shared" si="0"/>
        <v/>
      </c>
      <c r="B27" s="470" t="str">
        <f t="shared" si="1"/>
        <v/>
      </c>
      <c r="C27" s="470" t="str">
        <f t="shared" si="2"/>
        <v/>
      </c>
      <c r="D27" s="470" t="str">
        <f t="shared" si="3"/>
        <v/>
      </c>
      <c r="E27" s="470" t="str">
        <f t="shared" si="4"/>
        <v/>
      </c>
      <c r="F27" s="470" t="str">
        <f t="shared" si="5"/>
        <v/>
      </c>
      <c r="G27" s="199" t="str">
        <f>IF(Paramétrage!HL472&lt;&gt;0,Paramétrage!HJ472,"")</f>
        <v/>
      </c>
      <c r="H27" s="2" t="str">
        <f>IF(Paramétrage!HL472&lt;&gt;0,Paramétrage!HK472,"")</f>
        <v/>
      </c>
      <c r="I27" s="2" t="str">
        <f t="shared" si="6"/>
        <v/>
      </c>
      <c r="J27" s="2" t="str">
        <f>IF(Paramétrage!HL472&lt;&gt;0,Paramétrage!HL472,"")</f>
        <v/>
      </c>
      <c r="K27" s="2" t="str">
        <f>IF(Paramétrage!HM472&lt;&gt;0,Paramétrage!HM472,"")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IF(Paramétrage!HL472&lt;&gt;0,Paramétrage!HN472,"")</f>
        <v/>
      </c>
      <c r="P27" s="258">
        <f>IF(Paramétrage!G525&lt;&gt;0,I27,0)</f>
        <v>0</v>
      </c>
      <c r="Q27" s="2"/>
    </row>
    <row r="28" spans="1:17" x14ac:dyDescent="0.35">
      <c r="A28" s="470" t="str">
        <f t="shared" si="0"/>
        <v/>
      </c>
      <c r="B28" s="470" t="str">
        <f t="shared" si="1"/>
        <v/>
      </c>
      <c r="C28" s="470" t="str">
        <f t="shared" si="2"/>
        <v/>
      </c>
      <c r="D28" s="470" t="str">
        <f t="shared" si="3"/>
        <v/>
      </c>
      <c r="E28" s="470" t="str">
        <f t="shared" si="4"/>
        <v/>
      </c>
      <c r="F28" s="470" t="str">
        <f t="shared" si="5"/>
        <v/>
      </c>
      <c r="G28" s="199" t="str">
        <f>IF(Paramétrage!HL473&lt;&gt;0,Paramétrage!HJ473,"")</f>
        <v/>
      </c>
      <c r="H28" s="2" t="str">
        <f>IF(Paramétrage!HL473&lt;&gt;0,Paramétrage!HK473,"")</f>
        <v/>
      </c>
      <c r="I28" s="2" t="str">
        <f t="shared" si="6"/>
        <v/>
      </c>
      <c r="J28" s="2" t="str">
        <f>IF(Paramétrage!HL473&lt;&gt;0,Paramétrage!HL473,"")</f>
        <v/>
      </c>
      <c r="K28" s="2" t="str">
        <f>IF(Paramétrage!HM473&lt;&gt;0,Paramétrage!HM473,"")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IF(Paramétrage!HL473&lt;&gt;0,Paramétrage!HN473,"")</f>
        <v/>
      </c>
      <c r="P28" s="258">
        <f>IF(Paramétrage!G526&lt;&gt;0,I28,0)</f>
        <v>0</v>
      </c>
      <c r="Q28" s="2"/>
    </row>
    <row r="29" spans="1:17" x14ac:dyDescent="0.35">
      <c r="A29" s="470" t="str">
        <f t="shared" si="0"/>
        <v/>
      </c>
      <c r="B29" s="470" t="str">
        <f t="shared" si="1"/>
        <v/>
      </c>
      <c r="C29" s="470" t="str">
        <f t="shared" si="2"/>
        <v/>
      </c>
      <c r="D29" s="470" t="str">
        <f t="shared" si="3"/>
        <v/>
      </c>
      <c r="E29" s="470" t="str">
        <f t="shared" si="4"/>
        <v/>
      </c>
      <c r="F29" s="470" t="str">
        <f t="shared" si="5"/>
        <v/>
      </c>
      <c r="G29" s="199" t="str">
        <f>IF(Paramétrage!HL474&lt;&gt;0,Paramétrage!HJ474,"")</f>
        <v/>
      </c>
      <c r="H29" s="2" t="str">
        <f>IF(Paramétrage!HL474&lt;&gt;0,Paramétrage!HK474,"")</f>
        <v/>
      </c>
      <c r="I29" s="2" t="str">
        <f t="shared" si="6"/>
        <v/>
      </c>
      <c r="J29" s="2" t="str">
        <f>IF(Paramétrage!HL474&lt;&gt;0,Paramétrage!HL474,"")</f>
        <v/>
      </c>
      <c r="K29" s="2" t="str">
        <f>IF(Paramétrage!HM474&lt;&gt;0,Paramétrage!HM474,"")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IF(Paramétrage!HL474&lt;&gt;0,Paramétrage!HN474,"")</f>
        <v/>
      </c>
      <c r="P29" s="258">
        <f>IF(Paramétrage!G527&lt;&gt;0,I29,0)</f>
        <v>0</v>
      </c>
      <c r="Q29" s="2"/>
    </row>
    <row r="30" spans="1:17" x14ac:dyDescent="0.35">
      <c r="A30" s="471" t="s">
        <v>1042</v>
      </c>
      <c r="B30" s="472"/>
      <c r="C30" s="472"/>
      <c r="D30" s="472"/>
      <c r="E30" s="472"/>
      <c r="F30" s="472"/>
      <c r="G30" s="473" t="str">
        <f>IF(Paramétrage!L527&lt;&gt;0,Paramétrage!L527,"")</f>
        <v/>
      </c>
      <c r="H30" s="472"/>
      <c r="I30" s="472"/>
      <c r="J30" s="472"/>
      <c r="K30" s="472"/>
      <c r="L30" s="472"/>
      <c r="M30" s="472"/>
      <c r="N30" s="472"/>
      <c r="O30" s="472"/>
      <c r="P30" s="472" t="str">
        <f>IF(Paramétrage!I527,I30-#REF!,"")</f>
        <v/>
      </c>
      <c r="Q30" s="472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IF(Paramétrage!KN448&lt;&gt;0,Paramétrage!KL448,"")</f>
        <v/>
      </c>
      <c r="H32" s="2" t="str">
        <f>IF(Paramétrage!KN448&lt;&gt;0,Paramétrage!KM448,"")</f>
        <v/>
      </c>
      <c r="I32" s="2" t="str">
        <f>IF(Paramétrage!KN448&lt;&gt;0,Paramétrage!KN448,"")</f>
        <v/>
      </c>
      <c r="J32" s="2" t="str">
        <f>IF(Paramétrage!KN448&lt;&gt;0,Paramétrage!KN448,"")</f>
        <v/>
      </c>
      <c r="K32" s="2" t="str">
        <f>IF(Paramétrage!KO448&lt;&gt;0,Paramétrage!KO448,"")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IF(Paramétrage!KN448&lt;&gt;0,Paramétrage!KP448,"")</f>
        <v/>
      </c>
      <c r="P32" s="258">
        <f>IF(Paramétrage!G531&lt;&gt;0,I32,0)</f>
        <v>0</v>
      </c>
      <c r="Q32" s="2"/>
    </row>
    <row r="33" spans="1:18" x14ac:dyDescent="0.35">
      <c r="A33" s="470" t="str">
        <f t="shared" ref="A33:A59" si="10">IF(J33&lt;&gt;"",I33,"")</f>
        <v/>
      </c>
      <c r="B33" s="470" t="str">
        <f t="shared" ref="B33:B59" si="11">IF(J33&lt;&gt;"",1,"")</f>
        <v/>
      </c>
      <c r="C33" s="470" t="str">
        <f t="shared" ref="C33:C59" si="12">IF(J33&lt;&gt;"",L33,"")</f>
        <v/>
      </c>
      <c r="D33" s="470" t="str">
        <f t="shared" ref="D33:D59" si="13">IF(J33&lt;&gt;"",L33,"")</f>
        <v/>
      </c>
      <c r="E33" s="470" t="str">
        <f t="shared" ref="E33:E59" si="14">IF(J33&lt;&gt;"",M33,"")</f>
        <v/>
      </c>
      <c r="F33" s="470" t="str">
        <f t="shared" ref="F33:F59" si="15">IF(J33&lt;&gt;"",N33,"")</f>
        <v/>
      </c>
      <c r="G33" s="199" t="str">
        <f>IF(Paramétrage!KN449&lt;&gt;0,Paramétrage!KL449,"")</f>
        <v/>
      </c>
      <c r="H33" s="2" t="str">
        <f>IF(Paramétrage!KN449&lt;&gt;0,Paramétrage!KM449,"")</f>
        <v/>
      </c>
      <c r="I33" s="2" t="str">
        <f>IF(Paramétrage!KN449&lt;&gt;0,Paramétrage!KN449,"")</f>
        <v/>
      </c>
      <c r="J33" s="2" t="str">
        <f>IF(Paramétrage!KN449&lt;&gt;0,Paramétrage!KN449,"")</f>
        <v/>
      </c>
      <c r="K33" s="2" t="str">
        <f>IF(Paramétrage!KO449&lt;&gt;0,Paramétrage!KO449,"")</f>
        <v/>
      </c>
      <c r="L33" s="2" t="str">
        <f t="shared" ref="L33:L59" si="16">IF(J33&lt;&gt;"",ROUNDUP(J33/K33,0),"")</f>
        <v/>
      </c>
      <c r="M33" s="2" t="str">
        <f t="shared" ref="M33:M59" si="17">IF(J33&lt;&gt;"",J33/L33,"")</f>
        <v/>
      </c>
      <c r="N33" s="2" t="str">
        <f t="shared" ref="N33:N59" si="18">IF(J33&lt;&gt;"",M33/O33,"")</f>
        <v/>
      </c>
      <c r="O33" s="2" t="str">
        <f>IF(Paramétrage!KN449&lt;&gt;0,Paramétrage!KP449,"")</f>
        <v/>
      </c>
      <c r="P33" s="258">
        <f>IF(Paramétrage!G532&lt;&gt;0,I33,0)</f>
        <v>0</v>
      </c>
      <c r="Q33" s="2"/>
    </row>
    <row r="34" spans="1:18" x14ac:dyDescent="0.35">
      <c r="A34" s="470" t="str">
        <f t="shared" si="10"/>
        <v/>
      </c>
      <c r="B34" s="470" t="str">
        <f t="shared" si="11"/>
        <v/>
      </c>
      <c r="C34" s="470" t="str">
        <f t="shared" si="12"/>
        <v/>
      </c>
      <c r="D34" s="470" t="str">
        <f t="shared" si="13"/>
        <v/>
      </c>
      <c r="E34" s="470" t="str">
        <f t="shared" si="14"/>
        <v/>
      </c>
      <c r="F34" s="470" t="str">
        <f t="shared" si="15"/>
        <v/>
      </c>
      <c r="G34" s="199" t="str">
        <f>IF(Paramétrage!KN450&lt;&gt;0,Paramétrage!KL450,"")</f>
        <v/>
      </c>
      <c r="H34" s="2" t="str">
        <f>IF(Paramétrage!KN450&lt;&gt;0,Paramétrage!KM450,"")</f>
        <v/>
      </c>
      <c r="I34" s="2" t="str">
        <f>IF(Paramétrage!KN450&lt;&gt;0,Paramétrage!KN450,"")</f>
        <v/>
      </c>
      <c r="J34" s="2" t="str">
        <f>IF(Paramétrage!KN450&lt;&gt;0,Paramétrage!KN450,"")</f>
        <v/>
      </c>
      <c r="K34" s="2" t="str">
        <f>IF(Paramétrage!KO450&lt;&gt;0,Paramétrage!KO450,"")</f>
        <v/>
      </c>
      <c r="L34" s="2" t="str">
        <f t="shared" si="16"/>
        <v/>
      </c>
      <c r="M34" s="2" t="str">
        <f t="shared" si="17"/>
        <v/>
      </c>
      <c r="N34" s="2" t="str">
        <f t="shared" si="18"/>
        <v/>
      </c>
      <c r="O34" s="2" t="str">
        <f>IF(Paramétrage!KN450&lt;&gt;0,Paramétrage!KP450,"")</f>
        <v/>
      </c>
      <c r="P34" s="258">
        <f>IF(Paramétrage!G533&lt;&gt;0,I34,0)</f>
        <v>0</v>
      </c>
      <c r="Q34" s="2"/>
    </row>
    <row r="35" spans="1:18" x14ac:dyDescent="0.35">
      <c r="A35" s="470" t="str">
        <f t="shared" si="10"/>
        <v/>
      </c>
      <c r="B35" s="470" t="str">
        <f t="shared" si="11"/>
        <v/>
      </c>
      <c r="C35" s="470" t="str">
        <f t="shared" si="12"/>
        <v/>
      </c>
      <c r="D35" s="470" t="str">
        <f t="shared" si="13"/>
        <v/>
      </c>
      <c r="E35" s="470" t="str">
        <f t="shared" si="14"/>
        <v/>
      </c>
      <c r="F35" s="470" t="str">
        <f t="shared" si="15"/>
        <v/>
      </c>
      <c r="G35" s="199" t="str">
        <f>IF(Paramétrage!KN451&lt;&gt;0,Paramétrage!KL451,"")</f>
        <v/>
      </c>
      <c r="H35" s="2" t="str">
        <f>IF(Paramétrage!KN451&lt;&gt;0,Paramétrage!KM451,"")</f>
        <v/>
      </c>
      <c r="I35" s="2" t="str">
        <f>IF(Paramétrage!KN451&lt;&gt;0,Paramétrage!KN451,"")</f>
        <v/>
      </c>
      <c r="J35" s="2" t="str">
        <f>IF(Paramétrage!KN451&lt;&gt;0,Paramétrage!KN451,"")</f>
        <v/>
      </c>
      <c r="K35" s="2" t="str">
        <f>IF(Paramétrage!KO451&lt;&gt;0,Paramétrage!KO451,"")</f>
        <v/>
      </c>
      <c r="L35" s="2" t="str">
        <f t="shared" si="16"/>
        <v/>
      </c>
      <c r="M35" s="2" t="str">
        <f t="shared" si="17"/>
        <v/>
      </c>
      <c r="N35" s="2" t="str">
        <f t="shared" si="18"/>
        <v/>
      </c>
      <c r="O35" s="2" t="str">
        <f>IF(Paramétrage!KN451&lt;&gt;0,Paramétrage!KP451,"")</f>
        <v/>
      </c>
      <c r="P35" s="258">
        <f>IF(Paramétrage!G534&lt;&gt;0,I35,0)</f>
        <v>0</v>
      </c>
      <c r="Q35" s="2"/>
    </row>
    <row r="36" spans="1:18" x14ac:dyDescent="0.35">
      <c r="A36" s="470" t="str">
        <f t="shared" si="10"/>
        <v/>
      </c>
      <c r="B36" s="470" t="str">
        <f t="shared" si="11"/>
        <v/>
      </c>
      <c r="C36" s="470" t="str">
        <f t="shared" si="12"/>
        <v/>
      </c>
      <c r="D36" s="470" t="str">
        <f t="shared" si="13"/>
        <v/>
      </c>
      <c r="E36" s="470" t="str">
        <f t="shared" si="14"/>
        <v/>
      </c>
      <c r="F36" s="470" t="str">
        <f t="shared" si="15"/>
        <v/>
      </c>
      <c r="G36" s="199" t="str">
        <f>IF(Paramétrage!KN452&lt;&gt;0,Paramétrage!KL452,"")</f>
        <v/>
      </c>
      <c r="H36" s="2" t="str">
        <f>IF(Paramétrage!KN452&lt;&gt;0,Paramétrage!KM452,"")</f>
        <v/>
      </c>
      <c r="I36" s="2" t="str">
        <f>IF(Paramétrage!KN452&lt;&gt;0,Paramétrage!KN452,"")</f>
        <v/>
      </c>
      <c r="J36" s="2" t="str">
        <f>IF(Paramétrage!KN452&lt;&gt;0,Paramétrage!KN452,"")</f>
        <v/>
      </c>
      <c r="K36" s="2" t="str">
        <f>IF(Paramétrage!KO452&lt;&gt;0,Paramétrage!KO452,"")</f>
        <v/>
      </c>
      <c r="L36" s="2" t="str">
        <f t="shared" si="16"/>
        <v/>
      </c>
      <c r="M36" s="2" t="str">
        <f t="shared" si="17"/>
        <v/>
      </c>
      <c r="N36" s="2" t="str">
        <f t="shared" si="18"/>
        <v/>
      </c>
      <c r="O36" s="2" t="str">
        <f>IF(Paramétrage!KN452&lt;&gt;0,Paramétrage!KP452,"")</f>
        <v/>
      </c>
      <c r="P36" s="258">
        <f>IF(Paramétrage!G535&lt;&gt;0,I36,0)</f>
        <v>0</v>
      </c>
      <c r="Q36" s="2"/>
    </row>
    <row r="37" spans="1:18" x14ac:dyDescent="0.35">
      <c r="A37" s="470" t="str">
        <f t="shared" si="10"/>
        <v/>
      </c>
      <c r="B37" s="470" t="str">
        <f t="shared" si="11"/>
        <v/>
      </c>
      <c r="C37" s="470" t="str">
        <f t="shared" si="12"/>
        <v/>
      </c>
      <c r="D37" s="470" t="str">
        <f t="shared" si="13"/>
        <v/>
      </c>
      <c r="E37" s="470" t="str">
        <f t="shared" si="14"/>
        <v/>
      </c>
      <c r="F37" s="470" t="str">
        <f t="shared" si="15"/>
        <v/>
      </c>
      <c r="G37" s="199" t="str">
        <f>IF(Paramétrage!KN453&lt;&gt;0,Paramétrage!KL453,"")</f>
        <v/>
      </c>
      <c r="H37" s="2" t="str">
        <f>IF(Paramétrage!KN453&lt;&gt;0,Paramétrage!KM453,"")</f>
        <v/>
      </c>
      <c r="I37" s="2" t="str">
        <f>IF(Paramétrage!KN453&lt;&gt;0,Paramétrage!KN453,"")</f>
        <v/>
      </c>
      <c r="J37" s="2" t="str">
        <f>IF(Paramétrage!KN453&lt;&gt;0,Paramétrage!KN453,"")</f>
        <v/>
      </c>
      <c r="K37" s="2" t="str">
        <f>IF(Paramétrage!KO453&lt;&gt;0,Paramétrage!KO453,"")</f>
        <v/>
      </c>
      <c r="L37" s="2" t="str">
        <f t="shared" si="16"/>
        <v/>
      </c>
      <c r="M37" s="2" t="str">
        <f t="shared" si="17"/>
        <v/>
      </c>
      <c r="N37" s="2" t="str">
        <f t="shared" si="18"/>
        <v/>
      </c>
      <c r="O37" s="2" t="str">
        <f>IF(Paramétrage!KN453&lt;&gt;0,Paramétrage!KP453,"")</f>
        <v/>
      </c>
      <c r="P37" s="258">
        <f>IF(Paramétrage!G536&lt;&gt;0,I37,0)</f>
        <v>0</v>
      </c>
      <c r="Q37" s="2"/>
    </row>
    <row r="38" spans="1:18" x14ac:dyDescent="0.35">
      <c r="A38" s="470" t="str">
        <f t="shared" si="10"/>
        <v/>
      </c>
      <c r="B38" s="470" t="str">
        <f t="shared" si="11"/>
        <v/>
      </c>
      <c r="C38" s="470" t="str">
        <f t="shared" si="12"/>
        <v/>
      </c>
      <c r="D38" s="470" t="str">
        <f t="shared" si="13"/>
        <v/>
      </c>
      <c r="E38" s="470" t="str">
        <f t="shared" si="14"/>
        <v/>
      </c>
      <c r="F38" s="470" t="str">
        <f t="shared" si="15"/>
        <v/>
      </c>
      <c r="G38" s="199" t="str">
        <f>IF(Paramétrage!KN454&lt;&gt;0,Paramétrage!KL454,"")</f>
        <v/>
      </c>
      <c r="H38" s="2" t="str">
        <f>IF(Paramétrage!KN454&lt;&gt;0,Paramétrage!KM454,"")</f>
        <v/>
      </c>
      <c r="I38" s="2" t="str">
        <f>IF(Paramétrage!KN454&lt;&gt;0,Paramétrage!KN454,"")</f>
        <v/>
      </c>
      <c r="J38" s="2" t="str">
        <f>IF(Paramétrage!KN454&lt;&gt;0,Paramétrage!KN454,"")</f>
        <v/>
      </c>
      <c r="K38" s="2" t="str">
        <f>IF(Paramétrage!KO454&lt;&gt;0,Paramétrage!KO454,"")</f>
        <v/>
      </c>
      <c r="L38" s="2" t="str">
        <f t="shared" si="16"/>
        <v/>
      </c>
      <c r="M38" s="2" t="str">
        <f t="shared" si="17"/>
        <v/>
      </c>
      <c r="N38" s="2" t="str">
        <f t="shared" si="18"/>
        <v/>
      </c>
      <c r="O38" s="2" t="str">
        <f>IF(Paramétrage!KN454&lt;&gt;0,Paramétrage!KP454,"")</f>
        <v/>
      </c>
      <c r="P38" s="258">
        <f>IF(Paramétrage!G537&lt;&gt;0,I38,0)</f>
        <v>0</v>
      </c>
      <c r="Q38" s="2"/>
    </row>
    <row r="39" spans="1:18" x14ac:dyDescent="0.35">
      <c r="A39" s="470" t="str">
        <f t="shared" si="10"/>
        <v/>
      </c>
      <c r="B39" s="470" t="str">
        <f t="shared" si="11"/>
        <v/>
      </c>
      <c r="C39" s="470" t="str">
        <f t="shared" si="12"/>
        <v/>
      </c>
      <c r="D39" s="470" t="str">
        <f t="shared" si="13"/>
        <v/>
      </c>
      <c r="E39" s="470" t="str">
        <f t="shared" si="14"/>
        <v/>
      </c>
      <c r="F39" s="470" t="str">
        <f t="shared" si="15"/>
        <v/>
      </c>
      <c r="G39" s="199" t="str">
        <f>IF(Paramétrage!KN455&lt;&gt;0,Paramétrage!KL455,"")</f>
        <v/>
      </c>
      <c r="H39" s="2" t="str">
        <f>IF(Paramétrage!KN455&lt;&gt;0,Paramétrage!KM455,"")</f>
        <v/>
      </c>
      <c r="I39" s="2" t="str">
        <f>IF(Paramétrage!KN455&lt;&gt;0,Paramétrage!KN455,"")</f>
        <v/>
      </c>
      <c r="J39" s="2" t="str">
        <f>IF(Paramétrage!KN455&lt;&gt;0,Paramétrage!KN455,"")</f>
        <v/>
      </c>
      <c r="K39" s="2" t="str">
        <f>IF(Paramétrage!KO455&lt;&gt;0,Paramétrage!KO455,"")</f>
        <v/>
      </c>
      <c r="L39" s="2" t="str">
        <f t="shared" si="16"/>
        <v/>
      </c>
      <c r="M39" s="2" t="str">
        <f t="shared" si="17"/>
        <v/>
      </c>
      <c r="N39" s="2" t="str">
        <f t="shared" si="18"/>
        <v/>
      </c>
      <c r="O39" s="2" t="str">
        <f>IF(Paramétrage!KN455&lt;&gt;0,Paramétrage!KP455,"")</f>
        <v/>
      </c>
      <c r="P39" s="258">
        <f>IF(Paramétrage!G538&lt;&gt;0,I39,0)</f>
        <v>0</v>
      </c>
      <c r="Q39" s="2"/>
    </row>
    <row r="40" spans="1:18" x14ac:dyDescent="0.35">
      <c r="A40" s="470" t="str">
        <f t="shared" si="10"/>
        <v/>
      </c>
      <c r="B40" s="470" t="str">
        <f t="shared" si="11"/>
        <v/>
      </c>
      <c r="C40" s="470" t="str">
        <f t="shared" si="12"/>
        <v/>
      </c>
      <c r="D40" s="470" t="str">
        <f t="shared" si="13"/>
        <v/>
      </c>
      <c r="E40" s="470" t="str">
        <f t="shared" si="14"/>
        <v/>
      </c>
      <c r="F40" s="470" t="str">
        <f t="shared" si="15"/>
        <v/>
      </c>
      <c r="G40" s="199" t="str">
        <f>IF(Paramétrage!KN456&lt;&gt;0,Paramétrage!KL456,"")</f>
        <v/>
      </c>
      <c r="H40" s="2" t="str">
        <f>IF(Paramétrage!KN456&lt;&gt;0,Paramétrage!KM456,"")</f>
        <v/>
      </c>
      <c r="I40" s="2" t="str">
        <f>IF(Paramétrage!KN456&lt;&gt;0,Paramétrage!KN456,"")</f>
        <v/>
      </c>
      <c r="J40" s="2" t="str">
        <f>IF(Paramétrage!KN456&lt;&gt;0,Paramétrage!KN456,"")</f>
        <v/>
      </c>
      <c r="K40" s="2" t="str">
        <f>IF(Paramétrage!KO456&lt;&gt;0,Paramétrage!KO456,"")</f>
        <v/>
      </c>
      <c r="L40" s="2" t="str">
        <f t="shared" si="16"/>
        <v/>
      </c>
      <c r="M40" s="2" t="str">
        <f t="shared" si="17"/>
        <v/>
      </c>
      <c r="N40" s="2" t="str">
        <f t="shared" si="18"/>
        <v/>
      </c>
      <c r="O40" s="2" t="str">
        <f>IF(Paramétrage!KN456&lt;&gt;0,Paramétrage!KP456,"")</f>
        <v/>
      </c>
      <c r="P40" s="258">
        <f>IF(Paramétrage!G539&lt;&gt;0,I40,0)</f>
        <v>0</v>
      </c>
      <c r="Q40" s="2"/>
    </row>
    <row r="41" spans="1:18" x14ac:dyDescent="0.35">
      <c r="A41" s="470" t="str">
        <f t="shared" si="10"/>
        <v/>
      </c>
      <c r="B41" s="470" t="str">
        <f t="shared" si="11"/>
        <v/>
      </c>
      <c r="C41" s="470" t="str">
        <f t="shared" si="12"/>
        <v/>
      </c>
      <c r="D41" s="470" t="str">
        <f t="shared" si="13"/>
        <v/>
      </c>
      <c r="E41" s="470" t="str">
        <f t="shared" si="14"/>
        <v/>
      </c>
      <c r="F41" s="470" t="str">
        <f t="shared" si="15"/>
        <v/>
      </c>
      <c r="G41" s="199" t="str">
        <f>IF(Paramétrage!KN457&lt;&gt;0,Paramétrage!KL457,"")</f>
        <v/>
      </c>
      <c r="H41" s="2" t="str">
        <f>IF(Paramétrage!KN457&lt;&gt;0,Paramétrage!KM457,"")</f>
        <v/>
      </c>
      <c r="I41" s="2" t="str">
        <f>IF(Paramétrage!KN457&lt;&gt;0,Paramétrage!KN457,"")</f>
        <v/>
      </c>
      <c r="J41" s="2" t="str">
        <f>IF(Paramétrage!KN457&lt;&gt;0,Paramétrage!KN457,"")</f>
        <v/>
      </c>
      <c r="K41" s="2" t="str">
        <f>IF(Paramétrage!KO457&lt;&gt;0,Paramétrage!KO457,"")</f>
        <v/>
      </c>
      <c r="L41" s="2" t="str">
        <f t="shared" si="16"/>
        <v/>
      </c>
      <c r="M41" s="2" t="str">
        <f t="shared" si="17"/>
        <v/>
      </c>
      <c r="N41" s="2" t="str">
        <f t="shared" si="18"/>
        <v/>
      </c>
      <c r="O41" s="2" t="str">
        <f>IF(Paramétrage!KN457&lt;&gt;0,Paramétrage!KP457,"")</f>
        <v/>
      </c>
      <c r="P41" s="258">
        <f>IF(Paramétrage!G540&lt;&gt;0,I41,0)</f>
        <v>0</v>
      </c>
      <c r="Q41" s="2"/>
    </row>
    <row r="42" spans="1:18" x14ac:dyDescent="0.35">
      <c r="A42" s="470" t="str">
        <f t="shared" si="10"/>
        <v/>
      </c>
      <c r="B42" s="470" t="str">
        <f t="shared" si="11"/>
        <v/>
      </c>
      <c r="C42" s="470" t="str">
        <f t="shared" si="12"/>
        <v/>
      </c>
      <c r="D42" s="470" t="str">
        <f t="shared" si="13"/>
        <v/>
      </c>
      <c r="E42" s="470" t="str">
        <f t="shared" si="14"/>
        <v/>
      </c>
      <c r="F42" s="470" t="str">
        <f t="shared" si="15"/>
        <v/>
      </c>
      <c r="G42" s="199" t="str">
        <f>IF(Paramétrage!KN458&lt;&gt;0,Paramétrage!KL458,"")</f>
        <v/>
      </c>
      <c r="H42" s="2" t="str">
        <f>IF(Paramétrage!KN458&lt;&gt;0,Paramétrage!KM458,"")</f>
        <v/>
      </c>
      <c r="I42" s="2" t="str">
        <f>IF(Paramétrage!KN458&lt;&gt;0,Paramétrage!KN458,"")</f>
        <v/>
      </c>
      <c r="J42" s="2" t="str">
        <f>IF(Paramétrage!KN458&lt;&gt;0,Paramétrage!KN458,"")</f>
        <v/>
      </c>
      <c r="K42" s="2" t="str">
        <f>IF(Paramétrage!KO458&lt;&gt;0,Paramétrage!KO458,"")</f>
        <v/>
      </c>
      <c r="L42" s="2" t="str">
        <f t="shared" si="16"/>
        <v/>
      </c>
      <c r="M42" s="2" t="str">
        <f t="shared" si="17"/>
        <v/>
      </c>
      <c r="N42" s="2" t="str">
        <f t="shared" si="18"/>
        <v/>
      </c>
      <c r="O42" s="2" t="str">
        <f>IF(Paramétrage!KN458&lt;&gt;0,Paramétrage!KP458,"")</f>
        <v/>
      </c>
      <c r="P42" s="258">
        <f>IF(Paramétrage!G541&lt;&gt;0,I42,0)</f>
        <v>0</v>
      </c>
      <c r="Q42" s="2"/>
    </row>
    <row r="43" spans="1:18" x14ac:dyDescent="0.35">
      <c r="A43" s="470" t="str">
        <f t="shared" si="10"/>
        <v/>
      </c>
      <c r="B43" s="470" t="str">
        <f t="shared" si="11"/>
        <v/>
      </c>
      <c r="C43" s="470" t="str">
        <f t="shared" si="12"/>
        <v/>
      </c>
      <c r="D43" s="470" t="str">
        <f t="shared" si="13"/>
        <v/>
      </c>
      <c r="E43" s="470" t="str">
        <f t="shared" si="14"/>
        <v/>
      </c>
      <c r="F43" s="470" t="str">
        <f t="shared" si="15"/>
        <v/>
      </c>
      <c r="G43" s="199" t="str">
        <f>IF(Paramétrage!KN459&lt;&gt;0,Paramétrage!KL459,"")</f>
        <v/>
      </c>
      <c r="H43" s="2" t="str">
        <f>IF(Paramétrage!KN459&lt;&gt;0,Paramétrage!KM459,"")</f>
        <v/>
      </c>
      <c r="I43" s="2" t="str">
        <f>IF(Paramétrage!KN459&lt;&gt;0,Paramétrage!KN459,"")</f>
        <v/>
      </c>
      <c r="J43" s="2" t="str">
        <f>IF(Paramétrage!KN459&lt;&gt;0,Paramétrage!KN459,"")</f>
        <v/>
      </c>
      <c r="K43" s="2" t="str">
        <f>IF(Paramétrage!KO459&lt;&gt;0,Paramétrage!KO459,"")</f>
        <v/>
      </c>
      <c r="L43" s="2" t="str">
        <f t="shared" si="16"/>
        <v/>
      </c>
      <c r="M43" s="2" t="str">
        <f t="shared" si="17"/>
        <v/>
      </c>
      <c r="N43" s="2" t="str">
        <f t="shared" si="18"/>
        <v/>
      </c>
      <c r="O43" s="2" t="str">
        <f>IF(Paramétrage!KN459&lt;&gt;0,Paramétrage!KP459,"")</f>
        <v/>
      </c>
      <c r="P43" s="258">
        <f>IF(Paramétrage!G542&lt;&gt;0,I43,0)</f>
        <v>0</v>
      </c>
      <c r="Q43" s="2"/>
    </row>
    <row r="44" spans="1:18" x14ac:dyDescent="0.35">
      <c r="A44" s="470" t="str">
        <f t="shared" si="10"/>
        <v/>
      </c>
      <c r="B44" s="470" t="str">
        <f t="shared" si="11"/>
        <v/>
      </c>
      <c r="C44" s="470" t="str">
        <f t="shared" si="12"/>
        <v/>
      </c>
      <c r="D44" s="470" t="str">
        <f t="shared" si="13"/>
        <v/>
      </c>
      <c r="E44" s="470" t="str">
        <f t="shared" si="14"/>
        <v/>
      </c>
      <c r="F44" s="470" t="str">
        <f t="shared" si="15"/>
        <v/>
      </c>
      <c r="G44" s="199" t="str">
        <f>IF(Paramétrage!KN460&lt;&gt;0,Paramétrage!KL460,"")</f>
        <v/>
      </c>
      <c r="H44" s="2" t="str">
        <f>IF(Paramétrage!KN460&lt;&gt;0,Paramétrage!KM460,"")</f>
        <v/>
      </c>
      <c r="I44" s="2" t="str">
        <f>IF(Paramétrage!KN460&lt;&gt;0,Paramétrage!KN460,"")</f>
        <v/>
      </c>
      <c r="J44" s="2" t="str">
        <f>IF(Paramétrage!KN460&lt;&gt;0,Paramétrage!KN460,"")</f>
        <v/>
      </c>
      <c r="K44" s="2" t="str">
        <f>IF(Paramétrage!KO460&lt;&gt;0,Paramétrage!KO460,"")</f>
        <v/>
      </c>
      <c r="L44" s="2" t="str">
        <f t="shared" si="16"/>
        <v/>
      </c>
      <c r="M44" s="2" t="str">
        <f t="shared" si="17"/>
        <v/>
      </c>
      <c r="N44" s="2" t="str">
        <f t="shared" si="18"/>
        <v/>
      </c>
      <c r="O44" s="2" t="str">
        <f>IF(Paramétrage!KN460&lt;&gt;0,Paramétrage!KP460,"")</f>
        <v/>
      </c>
      <c r="P44" s="258">
        <f>IF(Paramétrage!G543&lt;&gt;0,I44,0)</f>
        <v>0</v>
      </c>
      <c r="Q44" s="2"/>
    </row>
    <row r="45" spans="1:18" x14ac:dyDescent="0.35">
      <c r="A45" s="470" t="str">
        <f t="shared" si="10"/>
        <v/>
      </c>
      <c r="B45" s="470" t="str">
        <f t="shared" si="11"/>
        <v/>
      </c>
      <c r="C45" s="470" t="str">
        <f t="shared" si="12"/>
        <v/>
      </c>
      <c r="D45" s="470" t="str">
        <f t="shared" si="13"/>
        <v/>
      </c>
      <c r="E45" s="470" t="str">
        <f t="shared" si="14"/>
        <v/>
      </c>
      <c r="F45" s="470" t="str">
        <f t="shared" si="15"/>
        <v/>
      </c>
      <c r="G45" s="199" t="str">
        <f>IF(Paramétrage!KN461&lt;&gt;0,Paramétrage!KL461,"")</f>
        <v/>
      </c>
      <c r="H45" s="2" t="str">
        <f>IF(Paramétrage!KN461&lt;&gt;0,Paramétrage!KM461,"")</f>
        <v/>
      </c>
      <c r="I45" s="2" t="str">
        <f>IF(Paramétrage!KN461&lt;&gt;0,Paramétrage!KN461,"")</f>
        <v/>
      </c>
      <c r="J45" s="2" t="str">
        <f>IF(Paramétrage!KN461&lt;&gt;0,Paramétrage!KN461,"")</f>
        <v/>
      </c>
      <c r="K45" s="2" t="str">
        <f>IF(Paramétrage!KO461&lt;&gt;0,Paramétrage!KO461,"")</f>
        <v/>
      </c>
      <c r="L45" s="2" t="str">
        <f t="shared" si="16"/>
        <v/>
      </c>
      <c r="M45" s="2" t="str">
        <f t="shared" si="17"/>
        <v/>
      </c>
      <c r="N45" s="2" t="str">
        <f t="shared" si="18"/>
        <v/>
      </c>
      <c r="O45" s="2" t="str">
        <f>IF(Paramétrage!KN461&lt;&gt;0,Paramétrage!KP461,"")</f>
        <v/>
      </c>
      <c r="P45" s="258">
        <f>IF(Paramétrage!G544&lt;&gt;0,I45,0)</f>
        <v>0</v>
      </c>
      <c r="Q45" s="2"/>
    </row>
    <row r="46" spans="1:18" x14ac:dyDescent="0.35">
      <c r="A46" s="470" t="str">
        <f t="shared" si="10"/>
        <v/>
      </c>
      <c r="B46" s="470" t="str">
        <f t="shared" si="11"/>
        <v/>
      </c>
      <c r="C46" s="470" t="str">
        <f t="shared" si="12"/>
        <v/>
      </c>
      <c r="D46" s="470" t="str">
        <f t="shared" si="13"/>
        <v/>
      </c>
      <c r="E46" s="470" t="str">
        <f t="shared" si="14"/>
        <v/>
      </c>
      <c r="F46" s="470" t="str">
        <f t="shared" si="15"/>
        <v/>
      </c>
      <c r="G46" s="199" t="str">
        <f>IF(Paramétrage!KN462&lt;&gt;0,Paramétrage!KL462,"")</f>
        <v/>
      </c>
      <c r="H46" s="2" t="str">
        <f>IF(Paramétrage!KN462&lt;&gt;0,Paramétrage!KM462,"")</f>
        <v/>
      </c>
      <c r="I46" s="2" t="str">
        <f>IF(Paramétrage!KN462&lt;&gt;0,Paramétrage!KN462,"")</f>
        <v/>
      </c>
      <c r="J46" s="2" t="str">
        <f>IF(Paramétrage!KN462&lt;&gt;0,Paramétrage!KN462,"")</f>
        <v/>
      </c>
      <c r="K46" s="2" t="str">
        <f>IF(Paramétrage!KO462&lt;&gt;0,Paramétrage!KO462,"")</f>
        <v/>
      </c>
      <c r="L46" s="2" t="str">
        <f t="shared" si="16"/>
        <v/>
      </c>
      <c r="M46" s="2" t="str">
        <f t="shared" si="17"/>
        <v/>
      </c>
      <c r="N46" s="2" t="str">
        <f t="shared" si="18"/>
        <v/>
      </c>
      <c r="O46" s="2" t="str">
        <f>IF(Paramétrage!KN462&lt;&gt;0,Paramétrage!KP462,"")</f>
        <v/>
      </c>
      <c r="P46" s="258">
        <f>IF(Paramétrage!G545&lt;&gt;0,I46,0)</f>
        <v>0</v>
      </c>
      <c r="Q46" s="2"/>
    </row>
    <row r="47" spans="1:18" x14ac:dyDescent="0.35">
      <c r="A47" s="470" t="str">
        <f t="shared" si="10"/>
        <v/>
      </c>
      <c r="B47" s="470" t="str">
        <f t="shared" si="11"/>
        <v/>
      </c>
      <c r="C47" s="470" t="str">
        <f t="shared" si="12"/>
        <v/>
      </c>
      <c r="D47" s="470" t="str">
        <f t="shared" si="13"/>
        <v/>
      </c>
      <c r="E47" s="470" t="str">
        <f t="shared" si="14"/>
        <v/>
      </c>
      <c r="F47" s="470" t="str">
        <f t="shared" si="15"/>
        <v/>
      </c>
      <c r="G47" s="199" t="str">
        <f>IF(Paramétrage!KN463&lt;&gt;0,Paramétrage!KL463,"")</f>
        <v/>
      </c>
      <c r="H47" s="2" t="str">
        <f>IF(Paramétrage!KN463&lt;&gt;0,Paramétrage!KM463,"")</f>
        <v/>
      </c>
      <c r="I47" s="2" t="str">
        <f>IF(Paramétrage!KN463&lt;&gt;0,Paramétrage!KN463,"")</f>
        <v/>
      </c>
      <c r="J47" s="2" t="str">
        <f>IF(Paramétrage!KN463&lt;&gt;0,Paramétrage!KN463,"")</f>
        <v/>
      </c>
      <c r="K47" s="2" t="str">
        <f>IF(Paramétrage!KO463&lt;&gt;0,Paramétrage!KO463,"")</f>
        <v/>
      </c>
      <c r="L47" s="2" t="str">
        <f t="shared" si="16"/>
        <v/>
      </c>
      <c r="M47" s="2" t="str">
        <f t="shared" si="17"/>
        <v/>
      </c>
      <c r="N47" s="2" t="str">
        <f t="shared" si="18"/>
        <v/>
      </c>
      <c r="O47" s="2" t="str">
        <f>IF(Paramétrage!KN463&lt;&gt;0,Paramétrage!KP463,"")</f>
        <v/>
      </c>
      <c r="P47" s="258">
        <f>IF(Paramétrage!G546&lt;&gt;0,I47,0)</f>
        <v>0</v>
      </c>
      <c r="Q47" s="2"/>
    </row>
    <row r="48" spans="1:18" x14ac:dyDescent="0.35">
      <c r="A48" s="470" t="str">
        <f t="shared" si="10"/>
        <v/>
      </c>
      <c r="B48" s="470" t="str">
        <f t="shared" si="11"/>
        <v/>
      </c>
      <c r="C48" s="470" t="str">
        <f t="shared" si="12"/>
        <v/>
      </c>
      <c r="D48" s="470" t="str">
        <f t="shared" si="13"/>
        <v/>
      </c>
      <c r="E48" s="470" t="str">
        <f t="shared" si="14"/>
        <v/>
      </c>
      <c r="F48" s="470" t="str">
        <f t="shared" si="15"/>
        <v/>
      </c>
      <c r="G48" s="199" t="str">
        <f>IF(Paramétrage!KN464&lt;&gt;0,Paramétrage!KL464,"")</f>
        <v/>
      </c>
      <c r="H48" s="2" t="str">
        <f>IF(Paramétrage!KN464&lt;&gt;0,Paramétrage!KM464,"")</f>
        <v/>
      </c>
      <c r="I48" s="2" t="str">
        <f>IF(Paramétrage!KN464&lt;&gt;0,Paramétrage!KN464,"")</f>
        <v/>
      </c>
      <c r="J48" s="2" t="str">
        <f>IF(Paramétrage!KN464&lt;&gt;0,Paramétrage!KN464,"")</f>
        <v/>
      </c>
      <c r="K48" s="2" t="str">
        <f>IF(Paramétrage!KO464&lt;&gt;0,Paramétrage!KO464,"")</f>
        <v/>
      </c>
      <c r="L48" s="2" t="str">
        <f t="shared" si="16"/>
        <v/>
      </c>
      <c r="M48" s="2" t="str">
        <f t="shared" si="17"/>
        <v/>
      </c>
      <c r="N48" s="2" t="str">
        <f t="shared" si="18"/>
        <v/>
      </c>
      <c r="O48" s="2" t="str">
        <f>IF(Paramétrage!KN464&lt;&gt;0,Paramétrage!KP464,"")</f>
        <v/>
      </c>
      <c r="P48" s="258">
        <f>IF(Paramétrage!G547&lt;&gt;0,I48,0)</f>
        <v>0</v>
      </c>
      <c r="Q48" s="2"/>
      <c r="R48" s="2"/>
    </row>
    <row r="49" spans="1:18" s="2" customFormat="1" x14ac:dyDescent="0.35">
      <c r="A49" s="470" t="str">
        <f t="shared" si="10"/>
        <v/>
      </c>
      <c r="B49" s="470" t="str">
        <f t="shared" si="11"/>
        <v/>
      </c>
      <c r="C49" s="470" t="str">
        <f t="shared" si="12"/>
        <v/>
      </c>
      <c r="D49" s="470" t="str">
        <f t="shared" si="13"/>
        <v/>
      </c>
      <c r="E49" s="470" t="str">
        <f t="shared" si="14"/>
        <v/>
      </c>
      <c r="F49" s="470" t="str">
        <f t="shared" si="15"/>
        <v/>
      </c>
      <c r="G49" s="199" t="str">
        <f>IF(Paramétrage!KN465&lt;&gt;0,Paramétrage!KL465,"")</f>
        <v/>
      </c>
      <c r="H49" s="2" t="str">
        <f>IF(Paramétrage!KN465&lt;&gt;0,Paramétrage!KM465,"")</f>
        <v/>
      </c>
      <c r="I49" s="2" t="str">
        <f>IF(Paramétrage!KN465&lt;&gt;0,Paramétrage!KN465,"")</f>
        <v/>
      </c>
      <c r="J49" s="2" t="str">
        <f>IF(Paramétrage!KN465&lt;&gt;0,Paramétrage!KN465,"")</f>
        <v/>
      </c>
      <c r="K49" s="2" t="str">
        <f>IF(Paramétrage!KO465&lt;&gt;0,Paramétrage!KO465,"")</f>
        <v/>
      </c>
      <c r="L49" s="2" t="str">
        <f t="shared" si="16"/>
        <v/>
      </c>
      <c r="M49" s="2" t="str">
        <f t="shared" si="17"/>
        <v/>
      </c>
      <c r="N49" s="2" t="str">
        <f t="shared" si="18"/>
        <v/>
      </c>
      <c r="O49" s="2" t="str">
        <f>IF(Paramétrage!KN465&lt;&gt;0,Paramétrage!KP465,"")</f>
        <v/>
      </c>
      <c r="P49" s="258">
        <f>IF(Paramétrage!G548&lt;&gt;0,I49,0)</f>
        <v>0</v>
      </c>
      <c r="R49"/>
    </row>
    <row r="50" spans="1:18" x14ac:dyDescent="0.35">
      <c r="A50" s="470" t="str">
        <f t="shared" si="10"/>
        <v/>
      </c>
      <c r="B50" s="470" t="str">
        <f t="shared" si="11"/>
        <v/>
      </c>
      <c r="C50" s="470" t="str">
        <f t="shared" si="12"/>
        <v/>
      </c>
      <c r="D50" s="470" t="str">
        <f t="shared" si="13"/>
        <v/>
      </c>
      <c r="E50" s="470" t="str">
        <f t="shared" si="14"/>
        <v/>
      </c>
      <c r="F50" s="470" t="str">
        <f t="shared" si="15"/>
        <v/>
      </c>
      <c r="G50" s="199" t="str">
        <f>IF(Paramétrage!KN466&lt;&gt;0,Paramétrage!KL466,"")</f>
        <v/>
      </c>
      <c r="H50" s="2" t="str">
        <f>IF(Paramétrage!KN466&lt;&gt;0,Paramétrage!KM466,"")</f>
        <v/>
      </c>
      <c r="I50" s="2" t="str">
        <f>IF(Paramétrage!KN466&lt;&gt;0,Paramétrage!KN466,"")</f>
        <v/>
      </c>
      <c r="J50" s="2" t="str">
        <f>IF(Paramétrage!KN466&lt;&gt;0,Paramétrage!KN466,"")</f>
        <v/>
      </c>
      <c r="K50" s="2" t="str">
        <f>IF(Paramétrage!KO466&lt;&gt;0,Paramétrage!KO466,"")</f>
        <v/>
      </c>
      <c r="L50" s="2" t="str">
        <f t="shared" si="16"/>
        <v/>
      </c>
      <c r="M50" s="2" t="str">
        <f t="shared" si="17"/>
        <v/>
      </c>
      <c r="N50" s="2" t="str">
        <f t="shared" si="18"/>
        <v/>
      </c>
      <c r="O50" s="2" t="str">
        <f>IF(Paramétrage!KN466&lt;&gt;0,Paramétrage!KP466,"")</f>
        <v/>
      </c>
      <c r="P50" s="258">
        <f>IF(Paramétrage!G549&lt;&gt;0,I50,0)</f>
        <v>0</v>
      </c>
      <c r="Q50" s="2"/>
    </row>
    <row r="51" spans="1:18" x14ac:dyDescent="0.35">
      <c r="A51" s="470" t="str">
        <f t="shared" si="10"/>
        <v/>
      </c>
      <c r="B51" s="470" t="str">
        <f t="shared" si="11"/>
        <v/>
      </c>
      <c r="C51" s="470" t="str">
        <f t="shared" si="12"/>
        <v/>
      </c>
      <c r="D51" s="470" t="str">
        <f t="shared" si="13"/>
        <v/>
      </c>
      <c r="E51" s="470" t="str">
        <f t="shared" si="14"/>
        <v/>
      </c>
      <c r="F51" s="470" t="str">
        <f t="shared" si="15"/>
        <v/>
      </c>
      <c r="G51" s="199" t="str">
        <f>IF(Paramétrage!KN467&lt;&gt;0,Paramétrage!KL467,"")</f>
        <v/>
      </c>
      <c r="H51" s="2" t="str">
        <f>IF(Paramétrage!KN467&lt;&gt;0,Paramétrage!KM467,"")</f>
        <v/>
      </c>
      <c r="I51" s="2" t="str">
        <f>IF(Paramétrage!KN467&lt;&gt;0,Paramétrage!KN467,"")</f>
        <v/>
      </c>
      <c r="J51" s="2" t="str">
        <f>IF(Paramétrage!KN467&lt;&gt;0,Paramétrage!KN467,"")</f>
        <v/>
      </c>
      <c r="K51" s="2" t="str">
        <f>IF(Paramétrage!KO467&lt;&gt;0,Paramétrage!KO467,"")</f>
        <v/>
      </c>
      <c r="L51" s="2" t="str">
        <f t="shared" si="16"/>
        <v/>
      </c>
      <c r="M51" s="2" t="str">
        <f t="shared" si="17"/>
        <v/>
      </c>
      <c r="N51" s="2" t="str">
        <f t="shared" si="18"/>
        <v/>
      </c>
      <c r="O51" s="2" t="str">
        <f>IF(Paramétrage!KN467&lt;&gt;0,Paramétrage!KP467,"")</f>
        <v/>
      </c>
      <c r="P51" s="258">
        <f>IF(Paramétrage!G550&lt;&gt;0,I51,0)</f>
        <v>0</v>
      </c>
      <c r="Q51" s="2"/>
    </row>
    <row r="52" spans="1:18" x14ac:dyDescent="0.35">
      <c r="A52" s="470" t="str">
        <f t="shared" si="10"/>
        <v/>
      </c>
      <c r="B52" s="470" t="str">
        <f t="shared" si="11"/>
        <v/>
      </c>
      <c r="C52" s="470" t="str">
        <f t="shared" si="12"/>
        <v/>
      </c>
      <c r="D52" s="470" t="str">
        <f t="shared" si="13"/>
        <v/>
      </c>
      <c r="E52" s="470" t="str">
        <f t="shared" si="14"/>
        <v/>
      </c>
      <c r="F52" s="470" t="str">
        <f t="shared" si="15"/>
        <v/>
      </c>
      <c r="G52" s="199" t="str">
        <f>IF(Paramétrage!KN468&lt;&gt;0,Paramétrage!KL468,"")</f>
        <v/>
      </c>
      <c r="H52" s="2" t="str">
        <f>IF(Paramétrage!KN468&lt;&gt;0,Paramétrage!KM468,"")</f>
        <v/>
      </c>
      <c r="I52" s="2" t="str">
        <f>IF(Paramétrage!KN468&lt;&gt;0,Paramétrage!KN468,"")</f>
        <v/>
      </c>
      <c r="J52" s="2" t="str">
        <f>IF(Paramétrage!KN468&lt;&gt;0,Paramétrage!KN468,"")</f>
        <v/>
      </c>
      <c r="K52" s="2" t="str">
        <f>IF(Paramétrage!KO468&lt;&gt;0,Paramétrage!KO468,"")</f>
        <v/>
      </c>
      <c r="L52" s="2" t="str">
        <f t="shared" si="16"/>
        <v/>
      </c>
      <c r="M52" s="2" t="str">
        <f t="shared" si="17"/>
        <v/>
      </c>
      <c r="N52" s="2" t="str">
        <f t="shared" si="18"/>
        <v/>
      </c>
      <c r="O52" s="2" t="str">
        <f>IF(Paramétrage!KN468&lt;&gt;0,Paramétrage!KP468,"")</f>
        <v/>
      </c>
      <c r="P52" s="258">
        <f>IF(Paramétrage!G551&lt;&gt;0,I52,0)</f>
        <v>0</v>
      </c>
      <c r="Q52" s="2"/>
      <c r="R52" s="8"/>
    </row>
    <row r="53" spans="1:18" s="8" customFormat="1" x14ac:dyDescent="0.35">
      <c r="A53" s="470" t="str">
        <f t="shared" si="10"/>
        <v/>
      </c>
      <c r="B53" s="470" t="str">
        <f t="shared" si="11"/>
        <v/>
      </c>
      <c r="C53" s="470" t="str">
        <f t="shared" si="12"/>
        <v/>
      </c>
      <c r="D53" s="470" t="str">
        <f t="shared" si="13"/>
        <v/>
      </c>
      <c r="E53" s="470" t="str">
        <f t="shared" si="14"/>
        <v/>
      </c>
      <c r="F53" s="470" t="str">
        <f t="shared" si="15"/>
        <v/>
      </c>
      <c r="G53" s="199" t="str">
        <f>IF(Paramétrage!KN469&lt;&gt;0,Paramétrage!KL469,"")</f>
        <v/>
      </c>
      <c r="H53" s="2" t="str">
        <f>IF(Paramétrage!KN469&lt;&gt;0,Paramétrage!KM469,"")</f>
        <v/>
      </c>
      <c r="I53" s="2" t="str">
        <f>IF(Paramétrage!KN469&lt;&gt;0,Paramétrage!KN469,"")</f>
        <v/>
      </c>
      <c r="J53" s="2" t="str">
        <f>IF(Paramétrage!KN469&lt;&gt;0,Paramétrage!KN469,"")</f>
        <v/>
      </c>
      <c r="K53" s="2" t="str">
        <f>IF(Paramétrage!KO469&lt;&gt;0,Paramétrage!KO469,"")</f>
        <v/>
      </c>
      <c r="L53" s="2" t="str">
        <f t="shared" si="16"/>
        <v/>
      </c>
      <c r="M53" s="2" t="str">
        <f t="shared" si="17"/>
        <v/>
      </c>
      <c r="N53" s="2" t="str">
        <f t="shared" si="18"/>
        <v/>
      </c>
      <c r="O53" s="2" t="str">
        <f>IF(Paramétrage!KN469&lt;&gt;0,Paramétrage!KP469,"")</f>
        <v/>
      </c>
      <c r="P53" s="258">
        <f>IF(Paramétrage!G552&lt;&gt;0,I53,0)</f>
        <v>0</v>
      </c>
      <c r="Q53" s="2"/>
      <c r="R53"/>
    </row>
    <row r="54" spans="1:18" x14ac:dyDescent="0.35">
      <c r="A54" s="470" t="str">
        <f t="shared" si="10"/>
        <v/>
      </c>
      <c r="B54" s="470" t="str">
        <f t="shared" si="11"/>
        <v/>
      </c>
      <c r="C54" s="470" t="str">
        <f t="shared" si="12"/>
        <v/>
      </c>
      <c r="D54" s="470" t="str">
        <f t="shared" si="13"/>
        <v/>
      </c>
      <c r="E54" s="470" t="str">
        <f t="shared" si="14"/>
        <v/>
      </c>
      <c r="F54" s="470" t="str">
        <f t="shared" si="15"/>
        <v/>
      </c>
      <c r="G54" s="199" t="str">
        <f>IF(Paramétrage!KN470&lt;&gt;0,Paramétrage!KL470,"")</f>
        <v/>
      </c>
      <c r="H54" s="2" t="str">
        <f>IF(Paramétrage!KN470&lt;&gt;0,Paramétrage!KM470,"")</f>
        <v/>
      </c>
      <c r="I54" s="2" t="str">
        <f>IF(Paramétrage!KN470&lt;&gt;0,Paramétrage!KN470,"")</f>
        <v/>
      </c>
      <c r="J54" s="2" t="str">
        <f>IF(Paramétrage!KN470&lt;&gt;0,Paramétrage!KN470,"")</f>
        <v/>
      </c>
      <c r="K54" s="2" t="str">
        <f>IF(Paramétrage!KO470&lt;&gt;0,Paramétrage!KO470,"")</f>
        <v/>
      </c>
      <c r="L54" s="2" t="str">
        <f t="shared" si="16"/>
        <v/>
      </c>
      <c r="M54" s="2" t="str">
        <f t="shared" si="17"/>
        <v/>
      </c>
      <c r="N54" s="2" t="str">
        <f t="shared" si="18"/>
        <v/>
      </c>
      <c r="O54" s="2" t="str">
        <f>IF(Paramétrage!KN470&lt;&gt;0,Paramétrage!KP470,"")</f>
        <v/>
      </c>
      <c r="P54" s="258">
        <f>IF(Paramétrage!G553&lt;&gt;0,I54,0)</f>
        <v>0</v>
      </c>
      <c r="Q54" s="2"/>
    </row>
    <row r="55" spans="1:18" x14ac:dyDescent="0.35">
      <c r="A55" s="470" t="str">
        <f t="shared" si="10"/>
        <v/>
      </c>
      <c r="B55" s="470" t="str">
        <f t="shared" si="11"/>
        <v/>
      </c>
      <c r="C55" s="470" t="str">
        <f t="shared" si="12"/>
        <v/>
      </c>
      <c r="D55" s="470" t="str">
        <f t="shared" si="13"/>
        <v/>
      </c>
      <c r="E55" s="470" t="str">
        <f t="shared" si="14"/>
        <v/>
      </c>
      <c r="F55" s="470" t="str">
        <f t="shared" si="15"/>
        <v/>
      </c>
      <c r="G55" s="199" t="str">
        <f>IF(Paramétrage!KN471&lt;&gt;0,Paramétrage!KL471,"")</f>
        <v/>
      </c>
      <c r="H55" s="2" t="str">
        <f>IF(Paramétrage!KN471&lt;&gt;0,Paramétrage!KM471,"")</f>
        <v/>
      </c>
      <c r="I55" s="2" t="str">
        <f>IF(Paramétrage!KN471&lt;&gt;0,Paramétrage!KN471,"")</f>
        <v/>
      </c>
      <c r="J55" s="2" t="str">
        <f>IF(Paramétrage!KN471&lt;&gt;0,Paramétrage!KN471,"")</f>
        <v/>
      </c>
      <c r="K55" s="2" t="str">
        <f>IF(Paramétrage!KO471&lt;&gt;0,Paramétrage!KO471,"")</f>
        <v/>
      </c>
      <c r="L55" s="2" t="str">
        <f t="shared" si="16"/>
        <v/>
      </c>
      <c r="M55" s="2" t="str">
        <f t="shared" si="17"/>
        <v/>
      </c>
      <c r="N55" s="2" t="str">
        <f t="shared" si="18"/>
        <v/>
      </c>
      <c r="O55" s="2" t="str">
        <f>IF(Paramétrage!KN471&lt;&gt;0,Paramétrage!KP471,"")</f>
        <v/>
      </c>
      <c r="P55" s="258">
        <f>IF(Paramétrage!G554&lt;&gt;0,I55,0)</f>
        <v>0</v>
      </c>
      <c r="Q55" s="2"/>
    </row>
    <row r="56" spans="1:18" x14ac:dyDescent="0.35">
      <c r="A56" s="470" t="str">
        <f t="shared" si="10"/>
        <v/>
      </c>
      <c r="B56" s="470" t="str">
        <f t="shared" si="11"/>
        <v/>
      </c>
      <c r="C56" s="470" t="str">
        <f t="shared" si="12"/>
        <v/>
      </c>
      <c r="D56" s="470" t="str">
        <f t="shared" si="13"/>
        <v/>
      </c>
      <c r="E56" s="470" t="str">
        <f t="shared" si="14"/>
        <v/>
      </c>
      <c r="F56" s="470" t="str">
        <f t="shared" si="15"/>
        <v/>
      </c>
      <c r="G56" s="199" t="str">
        <f>IF(Paramétrage!KN472&lt;&gt;0,Paramétrage!KL472,"")</f>
        <v/>
      </c>
      <c r="H56" s="2" t="str">
        <f>IF(Paramétrage!KN472&lt;&gt;0,Paramétrage!KM472,"")</f>
        <v/>
      </c>
      <c r="I56" s="2" t="str">
        <f>IF(Paramétrage!KN472&lt;&gt;0,Paramétrage!KN472,"")</f>
        <v/>
      </c>
      <c r="J56" s="2" t="str">
        <f>IF(Paramétrage!KN472&lt;&gt;0,Paramétrage!KN472,"")</f>
        <v/>
      </c>
      <c r="K56" s="2" t="str">
        <f>IF(Paramétrage!KO472&lt;&gt;0,Paramétrage!KO472,"")</f>
        <v/>
      </c>
      <c r="L56" s="2" t="str">
        <f t="shared" si="16"/>
        <v/>
      </c>
      <c r="M56" s="2" t="str">
        <f t="shared" si="17"/>
        <v/>
      </c>
      <c r="N56" s="2" t="str">
        <f t="shared" si="18"/>
        <v/>
      </c>
      <c r="O56" s="2" t="str">
        <f>IF(Paramétrage!KN472&lt;&gt;0,Paramétrage!KP472,"")</f>
        <v/>
      </c>
      <c r="P56" s="258" t="e">
        <f>IF(Paramétrage!#REF!&lt;&gt;0,I56,0)</f>
        <v>#REF!</v>
      </c>
      <c r="Q56" s="2"/>
    </row>
    <row r="57" spans="1:18" x14ac:dyDescent="0.35">
      <c r="A57" s="470" t="str">
        <f t="shared" si="10"/>
        <v/>
      </c>
      <c r="B57" s="470" t="str">
        <f t="shared" si="11"/>
        <v/>
      </c>
      <c r="C57" s="470" t="str">
        <f t="shared" si="12"/>
        <v/>
      </c>
      <c r="D57" s="470" t="str">
        <f t="shared" si="13"/>
        <v/>
      </c>
      <c r="E57" s="470" t="str">
        <f t="shared" si="14"/>
        <v/>
      </c>
      <c r="F57" s="470" t="str">
        <f t="shared" si="15"/>
        <v/>
      </c>
      <c r="G57" s="199" t="str">
        <f>IF(Paramétrage!KN473&lt;&gt;0,Paramétrage!KL473,"")</f>
        <v/>
      </c>
      <c r="H57" s="2" t="str">
        <f>IF(Paramétrage!KN473&lt;&gt;0,Paramétrage!KM473,"")</f>
        <v/>
      </c>
      <c r="I57" s="2" t="str">
        <f>IF(Paramétrage!KN473&lt;&gt;0,Paramétrage!KN473,"")</f>
        <v/>
      </c>
      <c r="J57" s="2" t="str">
        <f>IF(Paramétrage!KN473&lt;&gt;0,Paramétrage!KN473,"")</f>
        <v/>
      </c>
      <c r="K57" s="2" t="str">
        <f>IF(Paramétrage!KO473&lt;&gt;0,Paramétrage!KO473,"")</f>
        <v/>
      </c>
      <c r="L57" s="2" t="str">
        <f t="shared" si="16"/>
        <v/>
      </c>
      <c r="M57" s="2" t="str">
        <f t="shared" si="17"/>
        <v/>
      </c>
      <c r="N57" s="2" t="str">
        <f t="shared" si="18"/>
        <v/>
      </c>
      <c r="O57" s="2" t="str">
        <f>IF(Paramétrage!KN473&lt;&gt;0,Paramétrage!KP473,"")</f>
        <v/>
      </c>
      <c r="P57" s="258" t="e">
        <f>IF(Paramétrage!#REF!&lt;&gt;0,I57,0)</f>
        <v>#REF!</v>
      </c>
      <c r="Q57" s="2"/>
    </row>
    <row r="58" spans="1:18" x14ac:dyDescent="0.35">
      <c r="A58" s="470" t="str">
        <f t="shared" si="10"/>
        <v/>
      </c>
      <c r="B58" s="470" t="str">
        <f t="shared" si="11"/>
        <v/>
      </c>
      <c r="C58" s="470" t="str">
        <f t="shared" si="12"/>
        <v/>
      </c>
      <c r="D58" s="470" t="str">
        <f t="shared" si="13"/>
        <v/>
      </c>
      <c r="E58" s="470" t="str">
        <f t="shared" si="14"/>
        <v/>
      </c>
      <c r="F58" s="470" t="str">
        <f t="shared" si="15"/>
        <v/>
      </c>
      <c r="G58" s="199" t="str">
        <f>IF(Paramétrage!KN474&lt;&gt;0,Paramétrage!KL474,"")</f>
        <v/>
      </c>
      <c r="H58" s="2" t="str">
        <f>IF(Paramétrage!KN474&lt;&gt;0,Paramétrage!KM474,"")</f>
        <v/>
      </c>
      <c r="I58" s="2" t="str">
        <f>IF(Paramétrage!KN474&lt;&gt;0,Paramétrage!KN474,"")</f>
        <v/>
      </c>
      <c r="J58" s="2" t="str">
        <f>IF(Paramétrage!KN474&lt;&gt;0,Paramétrage!KN474,"")</f>
        <v/>
      </c>
      <c r="K58" s="2" t="str">
        <f>IF(Paramétrage!KO474&lt;&gt;0,Paramétrage!KO474,"")</f>
        <v/>
      </c>
      <c r="L58" s="2" t="str">
        <f t="shared" si="16"/>
        <v/>
      </c>
      <c r="M58" s="2" t="str">
        <f t="shared" si="17"/>
        <v/>
      </c>
      <c r="N58" s="2" t="str">
        <f t="shared" si="18"/>
        <v/>
      </c>
      <c r="O58" s="2" t="str">
        <f>IF(Paramétrage!KN474&lt;&gt;0,Paramétrage!KP474,"")</f>
        <v/>
      </c>
      <c r="P58" s="258" t="e">
        <f>IF(Paramétrage!#REF!&lt;&gt;0,I58,0)</f>
        <v>#REF!</v>
      </c>
      <c r="Q58" s="2"/>
    </row>
    <row r="59" spans="1:18" x14ac:dyDescent="0.35">
      <c r="A59" s="470" t="str">
        <f t="shared" si="10"/>
        <v/>
      </c>
      <c r="B59" s="470" t="str">
        <f t="shared" si="11"/>
        <v/>
      </c>
      <c r="C59" s="470" t="str">
        <f t="shared" si="12"/>
        <v/>
      </c>
      <c r="D59" s="470" t="str">
        <f t="shared" si="13"/>
        <v/>
      </c>
      <c r="E59" s="470" t="str">
        <f t="shared" si="14"/>
        <v/>
      </c>
      <c r="F59" s="470" t="str">
        <f t="shared" si="15"/>
        <v/>
      </c>
      <c r="G59" s="199" t="str">
        <f>IF(Paramétrage!KN475&lt;&gt;0,Paramétrage!KL475,"")</f>
        <v/>
      </c>
      <c r="H59" s="2" t="str">
        <f>IF(Paramétrage!KN475&lt;&gt;0,Paramétrage!KM475,"")</f>
        <v/>
      </c>
      <c r="I59" s="2" t="str">
        <f>IF(Paramétrage!KN475&lt;&gt;0,Paramétrage!KN475,"")</f>
        <v/>
      </c>
      <c r="J59" s="2" t="str">
        <f>IF(Paramétrage!KN475&lt;&gt;0,Paramétrage!KN475,"")</f>
        <v/>
      </c>
      <c r="K59" s="2" t="str">
        <f>IF(Paramétrage!KO475&lt;&gt;0,Paramétrage!KO475,"")</f>
        <v/>
      </c>
      <c r="L59" s="2" t="str">
        <f t="shared" si="16"/>
        <v/>
      </c>
      <c r="M59" s="2" t="str">
        <f t="shared" si="17"/>
        <v/>
      </c>
      <c r="N59" s="2" t="str">
        <f t="shared" si="18"/>
        <v/>
      </c>
      <c r="O59" s="2" t="str">
        <f>IF(Paramétrage!KN475&lt;&gt;0,Paramétrage!KP475,"")</f>
        <v/>
      </c>
      <c r="P59" s="258" t="e">
        <f>IF(Paramétrage!#REF!&lt;&gt;0,I59,0)</f>
        <v>#REF!</v>
      </c>
      <c r="Q59" s="2"/>
    </row>
    <row r="60" spans="1:18" x14ac:dyDescent="0.35">
      <c r="A60" s="471" t="s">
        <v>1043</v>
      </c>
      <c r="B60" s="472"/>
      <c r="C60" s="472"/>
      <c r="D60" s="472"/>
      <c r="E60" s="472"/>
      <c r="F60" s="472"/>
      <c r="G60" s="473" t="e">
        <f>IF(Paramétrage!#REF!&lt;&gt;0,Paramétrage!#REF!,"")</f>
        <v>#REF!</v>
      </c>
      <c r="H60" s="472"/>
      <c r="I60" s="472"/>
      <c r="J60" s="472"/>
      <c r="K60" s="472"/>
      <c r="L60" s="472"/>
      <c r="M60" s="472"/>
      <c r="N60" s="472"/>
      <c r="O60" s="472"/>
      <c r="P60" s="472" t="e">
        <f>IF(Paramétrage!#REF!,I60-#REF!,"")</f>
        <v>#REF!</v>
      </c>
      <c r="Q60" s="472"/>
    </row>
    <row r="61" spans="1:18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18" x14ac:dyDescent="0.35">
      <c r="A62" s="470" t="str">
        <f>IF(J62&lt;&gt;"",I62,"")</f>
        <v/>
      </c>
      <c r="B62" s="470" t="str">
        <f>IF(J62&lt;&gt;"",1,"")</f>
        <v/>
      </c>
      <c r="C62" s="470" t="str">
        <f>IF(J62&lt;&gt;"",L62,"")</f>
        <v/>
      </c>
      <c r="D62" s="470" t="str">
        <f>IF(J62&lt;&gt;"",L62,"")</f>
        <v/>
      </c>
      <c r="E62" s="470" t="str">
        <f>IF(J62&lt;&gt;"",M62,"")</f>
        <v/>
      </c>
      <c r="F62" s="470" t="str">
        <f>IF(J62&lt;&gt;"",N62,"")</f>
        <v/>
      </c>
      <c r="G62" s="199" t="str">
        <f>IF(Paramétrage!MZ448&lt;&gt;0,Paramétrage!MX448,"")</f>
        <v/>
      </c>
      <c r="H62" s="2" t="str">
        <f>IF(Paramétrage!MZ448&lt;&gt;0,Paramétrage!MY448,"")</f>
        <v/>
      </c>
      <c r="I62" s="2" t="str">
        <f>IF(J62&lt;&gt;"",DATEDIF($Q$2,G62,"d")*1440+H62*60,"")</f>
        <v/>
      </c>
      <c r="J62" s="2" t="str">
        <f>IF(Paramétrage!MZ448&lt;&gt;0,Paramétrage!MZ448,"")</f>
        <v/>
      </c>
      <c r="K62" s="2" t="str">
        <f>IF(Paramétrage!NA448&lt;&gt;0,Paramétrage!NA448,"")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IF(Paramétrage!MZ448&lt;&gt;0,Paramétrage!NB448,"")</f>
        <v/>
      </c>
      <c r="P62" s="258" t="e">
        <f>IF(Paramétrage!#REF!&lt;&gt;0,I62,0)</f>
        <v>#REF!</v>
      </c>
      <c r="Q62" s="2"/>
    </row>
    <row r="63" spans="1:18" x14ac:dyDescent="0.35">
      <c r="A63" s="470" t="str">
        <f t="shared" ref="A63:A89" si="19">IF(J63&lt;&gt;"",I63,"")</f>
        <v/>
      </c>
      <c r="B63" s="470" t="str">
        <f t="shared" ref="B63:B89" si="20">IF(J63&lt;&gt;"",1,"")</f>
        <v/>
      </c>
      <c r="C63" s="470" t="str">
        <f t="shared" ref="C63:C89" si="21">IF(J63&lt;&gt;"",L63,"")</f>
        <v/>
      </c>
      <c r="D63" s="470" t="str">
        <f t="shared" ref="D63:D89" si="22">IF(J63&lt;&gt;"",L63,"")</f>
        <v/>
      </c>
      <c r="E63" s="470" t="str">
        <f t="shared" ref="E63:E89" si="23">IF(J63&lt;&gt;"",M63,"")</f>
        <v/>
      </c>
      <c r="F63" s="470" t="str">
        <f t="shared" ref="F63:F89" si="24">IF(J63&lt;&gt;"",N63,"")</f>
        <v/>
      </c>
      <c r="G63" s="199" t="str">
        <f>IF(Paramétrage!MZ449&lt;&gt;0,Paramétrage!MX449,"")</f>
        <v/>
      </c>
      <c r="H63" s="2" t="str">
        <f>IF(Paramétrage!MZ449&lt;&gt;0,Paramétrage!MY449,"")</f>
        <v/>
      </c>
      <c r="I63" s="2" t="str">
        <f t="shared" ref="I63:I89" si="25">IF(J63&lt;&gt;"",DATEDIF($Q$2,G63,"d")*1440+H63*60,"")</f>
        <v/>
      </c>
      <c r="J63" s="2" t="str">
        <f>IF(Paramétrage!MZ449&lt;&gt;0,Paramétrage!MZ449,"")</f>
        <v/>
      </c>
      <c r="K63" s="2" t="str">
        <f>IF(Paramétrage!NA449&lt;&gt;0,Paramétrage!NA449,"")</f>
        <v/>
      </c>
      <c r="L63" s="2" t="str">
        <f t="shared" ref="L63:L89" si="26">IF(J63&lt;&gt;"",ROUNDUP(J63/K63,0),"")</f>
        <v/>
      </c>
      <c r="M63" s="2" t="str">
        <f t="shared" ref="M63:M89" si="27">IF(J63&lt;&gt;"",J63/L63,"")</f>
        <v/>
      </c>
      <c r="N63" s="2" t="str">
        <f t="shared" ref="N63:N89" si="28">IF(J63&lt;&gt;"",M63/O63,"")</f>
        <v/>
      </c>
      <c r="O63" s="2" t="str">
        <f>IF(Paramétrage!MZ449&lt;&gt;0,Paramétrage!NB449,"")</f>
        <v/>
      </c>
      <c r="P63" s="258" t="e">
        <f>IF(Paramétrage!#REF!&lt;&gt;0,I63,0)</f>
        <v>#REF!</v>
      </c>
      <c r="Q63" s="2"/>
    </row>
    <row r="64" spans="1:18" x14ac:dyDescent="0.35">
      <c r="A64" s="470" t="str">
        <f t="shared" si="19"/>
        <v/>
      </c>
      <c r="B64" s="470" t="str">
        <f t="shared" si="20"/>
        <v/>
      </c>
      <c r="C64" s="470" t="str">
        <f t="shared" si="21"/>
        <v/>
      </c>
      <c r="D64" s="470" t="str">
        <f t="shared" si="22"/>
        <v/>
      </c>
      <c r="E64" s="470" t="str">
        <f t="shared" si="23"/>
        <v/>
      </c>
      <c r="F64" s="470" t="str">
        <f t="shared" si="24"/>
        <v/>
      </c>
      <c r="G64" s="199" t="str">
        <f>IF(Paramétrage!MZ450&lt;&gt;0,Paramétrage!MX450,"")</f>
        <v/>
      </c>
      <c r="H64" s="2" t="str">
        <f>IF(Paramétrage!MZ450&lt;&gt;0,Paramétrage!MY450,"")</f>
        <v/>
      </c>
      <c r="I64" s="2" t="str">
        <f t="shared" si="25"/>
        <v/>
      </c>
      <c r="J64" s="2" t="str">
        <f>IF(Paramétrage!MZ450&lt;&gt;0,Paramétrage!MZ450,"")</f>
        <v/>
      </c>
      <c r="K64" s="2" t="str">
        <f>IF(Paramétrage!NA450&lt;&gt;0,Paramétrage!NA450,"")</f>
        <v/>
      </c>
      <c r="L64" s="2" t="str">
        <f t="shared" si="26"/>
        <v/>
      </c>
      <c r="M64" s="2" t="str">
        <f t="shared" si="27"/>
        <v/>
      </c>
      <c r="N64" s="2" t="str">
        <f t="shared" si="28"/>
        <v/>
      </c>
      <c r="O64" s="2" t="str">
        <f>IF(Paramétrage!MZ450&lt;&gt;0,Paramétrage!NB450,"")</f>
        <v/>
      </c>
      <c r="P64" s="258" t="e">
        <f>IF(Paramétrage!#REF!&lt;&gt;0,I64,0)</f>
        <v>#REF!</v>
      </c>
      <c r="Q64" s="2"/>
    </row>
    <row r="65" spans="1:17" x14ac:dyDescent="0.35">
      <c r="A65" s="470" t="str">
        <f t="shared" si="19"/>
        <v/>
      </c>
      <c r="B65" s="470" t="str">
        <f t="shared" si="20"/>
        <v/>
      </c>
      <c r="C65" s="470" t="str">
        <f t="shared" si="21"/>
        <v/>
      </c>
      <c r="D65" s="470" t="str">
        <f t="shared" si="22"/>
        <v/>
      </c>
      <c r="E65" s="470" t="str">
        <f t="shared" si="23"/>
        <v/>
      </c>
      <c r="F65" s="470" t="str">
        <f t="shared" si="24"/>
        <v/>
      </c>
      <c r="G65" s="199" t="str">
        <f>IF(Paramétrage!MZ451&lt;&gt;0,Paramétrage!MX451,"")</f>
        <v/>
      </c>
      <c r="H65" s="2" t="str">
        <f>IF(Paramétrage!MZ451&lt;&gt;0,Paramétrage!MY451,"")</f>
        <v/>
      </c>
      <c r="I65" s="2" t="str">
        <f t="shared" si="25"/>
        <v/>
      </c>
      <c r="J65" s="2" t="str">
        <f>IF(Paramétrage!MZ451&lt;&gt;0,Paramétrage!MZ451,"")</f>
        <v/>
      </c>
      <c r="K65" s="2" t="str">
        <f>IF(Paramétrage!NA451&lt;&gt;0,Paramétrage!NA451,"")</f>
        <v/>
      </c>
      <c r="L65" s="2" t="str">
        <f t="shared" si="26"/>
        <v/>
      </c>
      <c r="M65" s="2" t="str">
        <f t="shared" si="27"/>
        <v/>
      </c>
      <c r="N65" s="2" t="str">
        <f t="shared" si="28"/>
        <v/>
      </c>
      <c r="O65" s="2" t="str">
        <f>IF(Paramétrage!MZ451&lt;&gt;0,Paramétrage!NB451,"")</f>
        <v/>
      </c>
      <c r="P65" s="258" t="e">
        <f>IF(Paramétrage!#REF!&lt;&gt;0,I65,0)</f>
        <v>#REF!</v>
      </c>
      <c r="Q65" s="2"/>
    </row>
    <row r="66" spans="1:17" x14ac:dyDescent="0.35">
      <c r="A66" s="470" t="str">
        <f t="shared" si="19"/>
        <v/>
      </c>
      <c r="B66" s="470" t="str">
        <f t="shared" si="20"/>
        <v/>
      </c>
      <c r="C66" s="470" t="str">
        <f t="shared" si="21"/>
        <v/>
      </c>
      <c r="D66" s="470" t="str">
        <f t="shared" si="22"/>
        <v/>
      </c>
      <c r="E66" s="470" t="str">
        <f t="shared" si="23"/>
        <v/>
      </c>
      <c r="F66" s="470" t="str">
        <f t="shared" si="24"/>
        <v/>
      </c>
      <c r="G66" s="199" t="str">
        <f>IF(Paramétrage!MZ452&lt;&gt;0,Paramétrage!MX452,"")</f>
        <v/>
      </c>
      <c r="H66" s="2" t="str">
        <f>IF(Paramétrage!MZ452&lt;&gt;0,Paramétrage!MY452,"")</f>
        <v/>
      </c>
      <c r="I66" s="2" t="str">
        <f t="shared" si="25"/>
        <v/>
      </c>
      <c r="J66" s="2" t="str">
        <f>IF(Paramétrage!MZ452&lt;&gt;0,Paramétrage!MZ452,"")</f>
        <v/>
      </c>
      <c r="K66" s="2" t="str">
        <f>IF(Paramétrage!NA452&lt;&gt;0,Paramétrage!NA452,"")</f>
        <v/>
      </c>
      <c r="L66" s="2" t="str">
        <f t="shared" si="26"/>
        <v/>
      </c>
      <c r="M66" s="2" t="str">
        <f t="shared" si="27"/>
        <v/>
      </c>
      <c r="N66" s="2" t="str">
        <f t="shared" si="28"/>
        <v/>
      </c>
      <c r="O66" s="2" t="str">
        <f>IF(Paramétrage!MZ452&lt;&gt;0,Paramétrage!NB452,"")</f>
        <v/>
      </c>
      <c r="P66" s="258" t="e">
        <f>IF(Paramétrage!#REF!&lt;&gt;0,I66,0)</f>
        <v>#REF!</v>
      </c>
      <c r="Q66" s="2"/>
    </row>
    <row r="67" spans="1:17" x14ac:dyDescent="0.35">
      <c r="A67" s="470" t="str">
        <f t="shared" si="19"/>
        <v/>
      </c>
      <c r="B67" s="470" t="str">
        <f t="shared" si="20"/>
        <v/>
      </c>
      <c r="C67" s="470" t="str">
        <f t="shared" si="21"/>
        <v/>
      </c>
      <c r="D67" s="470" t="str">
        <f t="shared" si="22"/>
        <v/>
      </c>
      <c r="E67" s="470" t="str">
        <f t="shared" si="23"/>
        <v/>
      </c>
      <c r="F67" s="470" t="str">
        <f t="shared" si="24"/>
        <v/>
      </c>
      <c r="G67" s="199" t="str">
        <f>IF(Paramétrage!MZ453&lt;&gt;0,Paramétrage!MX453,"")</f>
        <v/>
      </c>
      <c r="H67" s="2" t="str">
        <f>IF(Paramétrage!MZ453&lt;&gt;0,Paramétrage!MY453,"")</f>
        <v/>
      </c>
      <c r="I67" s="2" t="str">
        <f t="shared" si="25"/>
        <v/>
      </c>
      <c r="J67" s="2" t="str">
        <f>IF(Paramétrage!MZ453&lt;&gt;0,Paramétrage!MZ453,"")</f>
        <v/>
      </c>
      <c r="K67" s="2" t="str">
        <f>IF(Paramétrage!NA453&lt;&gt;0,Paramétrage!NA453,"")</f>
        <v/>
      </c>
      <c r="L67" s="2" t="str">
        <f t="shared" si="26"/>
        <v/>
      </c>
      <c r="M67" s="2" t="str">
        <f t="shared" si="27"/>
        <v/>
      </c>
      <c r="N67" s="2" t="str">
        <f t="shared" si="28"/>
        <v/>
      </c>
      <c r="O67" s="2" t="str">
        <f>IF(Paramétrage!MZ453&lt;&gt;0,Paramétrage!NB453,"")</f>
        <v/>
      </c>
      <c r="P67" s="258" t="e">
        <f>IF(Paramétrage!#REF!&lt;&gt;0,I67,0)</f>
        <v>#REF!</v>
      </c>
      <c r="Q67" s="2"/>
    </row>
    <row r="68" spans="1:17" x14ac:dyDescent="0.35">
      <c r="A68" s="470" t="str">
        <f t="shared" si="19"/>
        <v/>
      </c>
      <c r="B68" s="470" t="str">
        <f t="shared" si="20"/>
        <v/>
      </c>
      <c r="C68" s="470" t="str">
        <f t="shared" si="21"/>
        <v/>
      </c>
      <c r="D68" s="470" t="str">
        <f t="shared" si="22"/>
        <v/>
      </c>
      <c r="E68" s="470" t="str">
        <f t="shared" si="23"/>
        <v/>
      </c>
      <c r="F68" s="470" t="str">
        <f t="shared" si="24"/>
        <v/>
      </c>
      <c r="G68" s="199" t="str">
        <f>IF(Paramétrage!MZ454&lt;&gt;0,Paramétrage!MX454,"")</f>
        <v/>
      </c>
      <c r="H68" s="2" t="str">
        <f>IF(Paramétrage!MZ454&lt;&gt;0,Paramétrage!MY454,"")</f>
        <v/>
      </c>
      <c r="I68" s="2" t="str">
        <f t="shared" si="25"/>
        <v/>
      </c>
      <c r="J68" s="2" t="str">
        <f>IF(Paramétrage!MZ454&lt;&gt;0,Paramétrage!MZ454,"")</f>
        <v/>
      </c>
      <c r="K68" s="2" t="str">
        <f>IF(Paramétrage!NA454&lt;&gt;0,Paramétrage!NA454,"")</f>
        <v/>
      </c>
      <c r="L68" s="2" t="str">
        <f t="shared" si="26"/>
        <v/>
      </c>
      <c r="M68" s="2" t="str">
        <f t="shared" si="27"/>
        <v/>
      </c>
      <c r="N68" s="2" t="str">
        <f t="shared" si="28"/>
        <v/>
      </c>
      <c r="O68" s="2" t="str">
        <f>IF(Paramétrage!MZ454&lt;&gt;0,Paramétrage!NB454,"")</f>
        <v/>
      </c>
      <c r="P68" s="258" t="e">
        <f>IF(Paramétrage!#REF!&lt;&gt;0,I68,0)</f>
        <v>#REF!</v>
      </c>
      <c r="Q68" s="2"/>
    </row>
    <row r="69" spans="1:17" x14ac:dyDescent="0.35">
      <c r="A69" s="470" t="str">
        <f t="shared" si="19"/>
        <v/>
      </c>
      <c r="B69" s="470" t="str">
        <f t="shared" si="20"/>
        <v/>
      </c>
      <c r="C69" s="470" t="str">
        <f t="shared" si="21"/>
        <v/>
      </c>
      <c r="D69" s="470" t="str">
        <f t="shared" si="22"/>
        <v/>
      </c>
      <c r="E69" s="470" t="str">
        <f t="shared" si="23"/>
        <v/>
      </c>
      <c r="F69" s="470" t="str">
        <f t="shared" si="24"/>
        <v/>
      </c>
      <c r="G69" s="199" t="str">
        <f>IF(Paramétrage!MZ455&lt;&gt;0,Paramétrage!MX455,"")</f>
        <v/>
      </c>
      <c r="H69" s="2" t="str">
        <f>IF(Paramétrage!MZ455&lt;&gt;0,Paramétrage!MY455,"")</f>
        <v/>
      </c>
      <c r="I69" s="2" t="str">
        <f t="shared" si="25"/>
        <v/>
      </c>
      <c r="J69" s="2" t="str">
        <f>IF(Paramétrage!MZ455&lt;&gt;0,Paramétrage!MZ455,"")</f>
        <v/>
      </c>
      <c r="K69" s="2" t="str">
        <f>IF(Paramétrage!NA455&lt;&gt;0,Paramétrage!NA455,"")</f>
        <v/>
      </c>
      <c r="L69" s="2" t="str">
        <f t="shared" si="26"/>
        <v/>
      </c>
      <c r="M69" s="2" t="str">
        <f t="shared" si="27"/>
        <v/>
      </c>
      <c r="N69" s="2" t="str">
        <f t="shared" si="28"/>
        <v/>
      </c>
      <c r="O69" s="2" t="str">
        <f>IF(Paramétrage!MZ455&lt;&gt;0,Paramétrage!NB455,"")</f>
        <v/>
      </c>
      <c r="P69" s="258" t="e">
        <f>IF(Paramétrage!#REF!&lt;&gt;0,I69,0)</f>
        <v>#REF!</v>
      </c>
      <c r="Q69" s="2"/>
    </row>
    <row r="70" spans="1:17" x14ac:dyDescent="0.35">
      <c r="A70" s="470" t="str">
        <f t="shared" si="19"/>
        <v/>
      </c>
      <c r="B70" s="470" t="str">
        <f t="shared" si="20"/>
        <v/>
      </c>
      <c r="C70" s="470" t="str">
        <f t="shared" si="21"/>
        <v/>
      </c>
      <c r="D70" s="470" t="str">
        <f t="shared" si="22"/>
        <v/>
      </c>
      <c r="E70" s="470" t="str">
        <f t="shared" si="23"/>
        <v/>
      </c>
      <c r="F70" s="470" t="str">
        <f t="shared" si="24"/>
        <v/>
      </c>
      <c r="G70" s="199" t="str">
        <f>IF(Paramétrage!MZ456&lt;&gt;0,Paramétrage!MX456,"")</f>
        <v/>
      </c>
      <c r="H70" s="2" t="str">
        <f>IF(Paramétrage!MZ456&lt;&gt;0,Paramétrage!MY456,"")</f>
        <v/>
      </c>
      <c r="I70" s="2" t="str">
        <f t="shared" si="25"/>
        <v/>
      </c>
      <c r="J70" s="2" t="str">
        <f>IF(Paramétrage!MZ456&lt;&gt;0,Paramétrage!MZ456,"")</f>
        <v/>
      </c>
      <c r="K70" s="2" t="str">
        <f>IF(Paramétrage!NA456&lt;&gt;0,Paramétrage!NA456,"")</f>
        <v/>
      </c>
      <c r="L70" s="2" t="str">
        <f t="shared" si="26"/>
        <v/>
      </c>
      <c r="M70" s="2" t="str">
        <f t="shared" si="27"/>
        <v/>
      </c>
      <c r="N70" s="2" t="str">
        <f t="shared" si="28"/>
        <v/>
      </c>
      <c r="O70" s="2" t="str">
        <f>IF(Paramétrage!MZ456&lt;&gt;0,Paramétrage!NB456,"")</f>
        <v/>
      </c>
      <c r="P70" s="258" t="e">
        <f>IF(Paramétrage!#REF!&lt;&gt;0,I70,0)</f>
        <v>#REF!</v>
      </c>
      <c r="Q70" s="2"/>
    </row>
    <row r="71" spans="1:17" x14ac:dyDescent="0.35">
      <c r="A71" s="470" t="str">
        <f t="shared" si="19"/>
        <v/>
      </c>
      <c r="B71" s="470" t="str">
        <f t="shared" si="20"/>
        <v/>
      </c>
      <c r="C71" s="470" t="str">
        <f t="shared" si="21"/>
        <v/>
      </c>
      <c r="D71" s="470" t="str">
        <f t="shared" si="22"/>
        <v/>
      </c>
      <c r="E71" s="470" t="str">
        <f t="shared" si="23"/>
        <v/>
      </c>
      <c r="F71" s="470" t="str">
        <f t="shared" si="24"/>
        <v/>
      </c>
      <c r="G71" s="199" t="str">
        <f>IF(Paramétrage!MZ457&lt;&gt;0,Paramétrage!MX457,"")</f>
        <v/>
      </c>
      <c r="H71" s="2" t="str">
        <f>IF(Paramétrage!MZ457&lt;&gt;0,Paramétrage!MY457,"")</f>
        <v/>
      </c>
      <c r="I71" s="2" t="str">
        <f t="shared" si="25"/>
        <v/>
      </c>
      <c r="J71" s="2" t="str">
        <f>IF(Paramétrage!MZ457&lt;&gt;0,Paramétrage!MZ457,"")</f>
        <v/>
      </c>
      <c r="K71" s="2" t="str">
        <f>IF(Paramétrage!NA457&lt;&gt;0,Paramétrage!NA457,"")</f>
        <v/>
      </c>
      <c r="L71" s="2" t="str">
        <f t="shared" si="26"/>
        <v/>
      </c>
      <c r="M71" s="2" t="str">
        <f t="shared" si="27"/>
        <v/>
      </c>
      <c r="N71" s="2" t="str">
        <f t="shared" si="28"/>
        <v/>
      </c>
      <c r="O71" s="2" t="str">
        <f>IF(Paramétrage!MZ457&lt;&gt;0,Paramétrage!NB457,"")</f>
        <v/>
      </c>
      <c r="P71" s="258" t="e">
        <f>IF(Paramétrage!#REF!&lt;&gt;0,I71,0)</f>
        <v>#REF!</v>
      </c>
      <c r="Q71" s="2"/>
    </row>
    <row r="72" spans="1:17" x14ac:dyDescent="0.35">
      <c r="A72" s="470" t="str">
        <f t="shared" si="19"/>
        <v/>
      </c>
      <c r="B72" s="470" t="str">
        <f t="shared" si="20"/>
        <v/>
      </c>
      <c r="C72" s="470" t="str">
        <f t="shared" si="21"/>
        <v/>
      </c>
      <c r="D72" s="470" t="str">
        <f t="shared" si="22"/>
        <v/>
      </c>
      <c r="E72" s="470" t="str">
        <f t="shared" si="23"/>
        <v/>
      </c>
      <c r="F72" s="470" t="str">
        <f t="shared" si="24"/>
        <v/>
      </c>
      <c r="G72" s="199" t="str">
        <f>IF(Paramétrage!MZ458&lt;&gt;0,Paramétrage!MX458,"")</f>
        <v/>
      </c>
      <c r="H72" s="2" t="str">
        <f>IF(Paramétrage!MZ458&lt;&gt;0,Paramétrage!MY458,"")</f>
        <v/>
      </c>
      <c r="I72" s="2" t="str">
        <f t="shared" si="25"/>
        <v/>
      </c>
      <c r="J72" s="2" t="str">
        <f>IF(Paramétrage!MZ458&lt;&gt;0,Paramétrage!MZ458,"")</f>
        <v/>
      </c>
      <c r="K72" s="2" t="str">
        <f>IF(Paramétrage!NA458&lt;&gt;0,Paramétrage!NA458,"")</f>
        <v/>
      </c>
      <c r="L72" s="2" t="str">
        <f t="shared" si="26"/>
        <v/>
      </c>
      <c r="M72" s="2" t="str">
        <f t="shared" si="27"/>
        <v/>
      </c>
      <c r="N72" s="2" t="str">
        <f t="shared" si="28"/>
        <v/>
      </c>
      <c r="O72" s="2" t="str">
        <f>IF(Paramétrage!MZ458&lt;&gt;0,Paramétrage!NB458,"")</f>
        <v/>
      </c>
      <c r="P72" s="258" t="e">
        <f>IF(Paramétrage!#REF!&lt;&gt;0,I72,0)</f>
        <v>#REF!</v>
      </c>
      <c r="Q72" s="2"/>
    </row>
    <row r="73" spans="1:17" x14ac:dyDescent="0.35">
      <c r="A73" s="470" t="str">
        <f t="shared" si="19"/>
        <v/>
      </c>
      <c r="B73" s="470" t="str">
        <f t="shared" si="20"/>
        <v/>
      </c>
      <c r="C73" s="470" t="str">
        <f t="shared" si="21"/>
        <v/>
      </c>
      <c r="D73" s="470" t="str">
        <f t="shared" si="22"/>
        <v/>
      </c>
      <c r="E73" s="470" t="str">
        <f t="shared" si="23"/>
        <v/>
      </c>
      <c r="F73" s="470" t="str">
        <f t="shared" si="24"/>
        <v/>
      </c>
      <c r="G73" s="199" t="str">
        <f>IF(Paramétrage!MZ459&lt;&gt;0,Paramétrage!MX459,"")</f>
        <v/>
      </c>
      <c r="H73" s="2" t="str">
        <f>IF(Paramétrage!MZ459&lt;&gt;0,Paramétrage!MY459,"")</f>
        <v/>
      </c>
      <c r="I73" s="2" t="str">
        <f t="shared" si="25"/>
        <v/>
      </c>
      <c r="J73" s="2" t="str">
        <f>IF(Paramétrage!MZ459&lt;&gt;0,Paramétrage!MZ459,"")</f>
        <v/>
      </c>
      <c r="K73" s="2" t="str">
        <f>IF(Paramétrage!NA459&lt;&gt;0,Paramétrage!NA459,"")</f>
        <v/>
      </c>
      <c r="L73" s="2" t="str">
        <f t="shared" si="26"/>
        <v/>
      </c>
      <c r="M73" s="2" t="str">
        <f t="shared" si="27"/>
        <v/>
      </c>
      <c r="N73" s="2" t="str">
        <f t="shared" si="28"/>
        <v/>
      </c>
      <c r="O73" s="2" t="str">
        <f>IF(Paramétrage!MZ459&lt;&gt;0,Paramétrage!NB459,"")</f>
        <v/>
      </c>
      <c r="P73" s="258" t="e">
        <f>IF(Paramétrage!#REF!&lt;&gt;0,I73,0)</f>
        <v>#REF!</v>
      </c>
      <c r="Q73" s="2"/>
    </row>
    <row r="74" spans="1:17" x14ac:dyDescent="0.35">
      <c r="A74" s="470" t="str">
        <f t="shared" si="19"/>
        <v/>
      </c>
      <c r="B74" s="470" t="str">
        <f t="shared" si="20"/>
        <v/>
      </c>
      <c r="C74" s="470" t="str">
        <f t="shared" si="21"/>
        <v/>
      </c>
      <c r="D74" s="470" t="str">
        <f t="shared" si="22"/>
        <v/>
      </c>
      <c r="E74" s="470" t="str">
        <f t="shared" si="23"/>
        <v/>
      </c>
      <c r="F74" s="470" t="str">
        <f t="shared" si="24"/>
        <v/>
      </c>
      <c r="G74" s="199" t="str">
        <f>IF(Paramétrage!MZ460&lt;&gt;0,Paramétrage!MX460,"")</f>
        <v/>
      </c>
      <c r="H74" s="2" t="str">
        <f>IF(Paramétrage!MZ460&lt;&gt;0,Paramétrage!MY460,"")</f>
        <v/>
      </c>
      <c r="I74" s="2" t="str">
        <f t="shared" si="25"/>
        <v/>
      </c>
      <c r="J74" s="2" t="str">
        <f>IF(Paramétrage!MZ460&lt;&gt;0,Paramétrage!MZ460,"")</f>
        <v/>
      </c>
      <c r="K74" s="2" t="str">
        <f>IF(Paramétrage!NA460&lt;&gt;0,Paramétrage!NA460,"")</f>
        <v/>
      </c>
      <c r="L74" s="2" t="str">
        <f t="shared" si="26"/>
        <v/>
      </c>
      <c r="M74" s="2" t="str">
        <f t="shared" si="27"/>
        <v/>
      </c>
      <c r="N74" s="2" t="str">
        <f t="shared" si="28"/>
        <v/>
      </c>
      <c r="O74" s="2" t="str">
        <f>IF(Paramétrage!MZ460&lt;&gt;0,Paramétrage!NB460,"")</f>
        <v/>
      </c>
      <c r="P74" s="258" t="e">
        <f>IF(Paramétrage!#REF!&lt;&gt;0,I74,0)</f>
        <v>#REF!</v>
      </c>
      <c r="Q74" s="2"/>
    </row>
    <row r="75" spans="1:17" x14ac:dyDescent="0.35">
      <c r="A75" s="470" t="str">
        <f t="shared" si="19"/>
        <v/>
      </c>
      <c r="B75" s="470" t="str">
        <f t="shared" si="20"/>
        <v/>
      </c>
      <c r="C75" s="470" t="str">
        <f t="shared" si="21"/>
        <v/>
      </c>
      <c r="D75" s="470" t="str">
        <f t="shared" si="22"/>
        <v/>
      </c>
      <c r="E75" s="470" t="str">
        <f t="shared" si="23"/>
        <v/>
      </c>
      <c r="F75" s="470" t="str">
        <f t="shared" si="24"/>
        <v/>
      </c>
      <c r="G75" s="199" t="str">
        <f>IF(Paramétrage!MZ461&lt;&gt;0,Paramétrage!MX461,"")</f>
        <v/>
      </c>
      <c r="H75" s="2" t="str">
        <f>IF(Paramétrage!MZ461&lt;&gt;0,Paramétrage!MY461,"")</f>
        <v/>
      </c>
      <c r="I75" s="2" t="str">
        <f t="shared" si="25"/>
        <v/>
      </c>
      <c r="J75" s="2" t="str">
        <f>IF(Paramétrage!MZ461&lt;&gt;0,Paramétrage!MZ461,"")</f>
        <v/>
      </c>
      <c r="K75" s="2" t="str">
        <f>IF(Paramétrage!NA461&lt;&gt;0,Paramétrage!NA461,"")</f>
        <v/>
      </c>
      <c r="L75" s="2" t="str">
        <f t="shared" si="26"/>
        <v/>
      </c>
      <c r="M75" s="2" t="str">
        <f t="shared" si="27"/>
        <v/>
      </c>
      <c r="N75" s="2" t="str">
        <f t="shared" si="28"/>
        <v/>
      </c>
      <c r="O75" s="2" t="str">
        <f>IF(Paramétrage!MZ461&lt;&gt;0,Paramétrage!NB461,"")</f>
        <v/>
      </c>
      <c r="P75" s="258" t="e">
        <f>IF(Paramétrage!#REF!&lt;&gt;0,I75,0)</f>
        <v>#REF!</v>
      </c>
      <c r="Q75" s="2"/>
    </row>
    <row r="76" spans="1:17" x14ac:dyDescent="0.35">
      <c r="A76" s="470" t="str">
        <f t="shared" si="19"/>
        <v/>
      </c>
      <c r="B76" s="470" t="str">
        <f t="shared" si="20"/>
        <v/>
      </c>
      <c r="C76" s="470" t="str">
        <f t="shared" si="21"/>
        <v/>
      </c>
      <c r="D76" s="470" t="str">
        <f t="shared" si="22"/>
        <v/>
      </c>
      <c r="E76" s="470" t="str">
        <f t="shared" si="23"/>
        <v/>
      </c>
      <c r="F76" s="470" t="str">
        <f t="shared" si="24"/>
        <v/>
      </c>
      <c r="G76" s="199" t="str">
        <f>IF(Paramétrage!MZ462&lt;&gt;0,Paramétrage!MX462,"")</f>
        <v/>
      </c>
      <c r="H76" s="2" t="str">
        <f>IF(Paramétrage!MZ462&lt;&gt;0,Paramétrage!MY462,"")</f>
        <v/>
      </c>
      <c r="I76" s="2" t="str">
        <f t="shared" si="25"/>
        <v/>
      </c>
      <c r="J76" s="2" t="str">
        <f>IF(Paramétrage!MZ462&lt;&gt;0,Paramétrage!MZ462,"")</f>
        <v/>
      </c>
      <c r="K76" s="2" t="str">
        <f>IF(Paramétrage!NA462&lt;&gt;0,Paramétrage!NA462,"")</f>
        <v/>
      </c>
      <c r="L76" s="2" t="str">
        <f t="shared" si="26"/>
        <v/>
      </c>
      <c r="M76" s="2" t="str">
        <f t="shared" si="27"/>
        <v/>
      </c>
      <c r="N76" s="2" t="str">
        <f t="shared" si="28"/>
        <v/>
      </c>
      <c r="O76" s="2" t="str">
        <f>IF(Paramétrage!MZ462&lt;&gt;0,Paramétrage!NB462,"")</f>
        <v/>
      </c>
      <c r="P76" s="258" t="e">
        <f>IF(Paramétrage!#REF!&lt;&gt;0,I76,0)</f>
        <v>#REF!</v>
      </c>
      <c r="Q76" s="2"/>
    </row>
    <row r="77" spans="1:17" x14ac:dyDescent="0.35">
      <c r="A77" s="470" t="str">
        <f t="shared" si="19"/>
        <v/>
      </c>
      <c r="B77" s="470" t="str">
        <f t="shared" si="20"/>
        <v/>
      </c>
      <c r="C77" s="470" t="str">
        <f t="shared" si="21"/>
        <v/>
      </c>
      <c r="D77" s="470" t="str">
        <f t="shared" si="22"/>
        <v/>
      </c>
      <c r="E77" s="470" t="str">
        <f t="shared" si="23"/>
        <v/>
      </c>
      <c r="F77" s="470" t="str">
        <f t="shared" si="24"/>
        <v/>
      </c>
      <c r="G77" s="199" t="str">
        <f>IF(Paramétrage!MZ463&lt;&gt;0,Paramétrage!MX463,"")</f>
        <v/>
      </c>
      <c r="H77" s="2" t="str">
        <f>IF(Paramétrage!MZ463&lt;&gt;0,Paramétrage!MY463,"")</f>
        <v/>
      </c>
      <c r="I77" s="2" t="str">
        <f t="shared" si="25"/>
        <v/>
      </c>
      <c r="J77" s="2" t="str">
        <f>IF(Paramétrage!MZ463&lt;&gt;0,Paramétrage!MZ463,"")</f>
        <v/>
      </c>
      <c r="K77" s="2" t="str">
        <f>IF(Paramétrage!NA463&lt;&gt;0,Paramétrage!NA463,"")</f>
        <v/>
      </c>
      <c r="L77" s="2" t="str">
        <f t="shared" si="26"/>
        <v/>
      </c>
      <c r="M77" s="2" t="str">
        <f t="shared" si="27"/>
        <v/>
      </c>
      <c r="N77" s="2" t="str">
        <f t="shared" si="28"/>
        <v/>
      </c>
      <c r="O77" s="2" t="str">
        <f>IF(Paramétrage!MZ463&lt;&gt;0,Paramétrage!NB463,"")</f>
        <v/>
      </c>
      <c r="P77" s="258" t="e">
        <f>IF(Paramétrage!#REF!&lt;&gt;0,I77,0)</f>
        <v>#REF!</v>
      </c>
      <c r="Q77" s="2"/>
    </row>
    <row r="78" spans="1:17" x14ac:dyDescent="0.35">
      <c r="A78" s="470" t="str">
        <f t="shared" si="19"/>
        <v/>
      </c>
      <c r="B78" s="470" t="str">
        <f t="shared" si="20"/>
        <v/>
      </c>
      <c r="C78" s="470" t="str">
        <f t="shared" si="21"/>
        <v/>
      </c>
      <c r="D78" s="470" t="str">
        <f t="shared" si="22"/>
        <v/>
      </c>
      <c r="E78" s="470" t="str">
        <f t="shared" si="23"/>
        <v/>
      </c>
      <c r="F78" s="470" t="str">
        <f t="shared" si="24"/>
        <v/>
      </c>
      <c r="G78" s="199" t="str">
        <f>IF(Paramétrage!MZ464&lt;&gt;0,Paramétrage!MX464,"")</f>
        <v/>
      </c>
      <c r="H78" s="2" t="str">
        <f>IF(Paramétrage!MZ464&lt;&gt;0,Paramétrage!MY464,"")</f>
        <v/>
      </c>
      <c r="I78" s="2" t="str">
        <f t="shared" si="25"/>
        <v/>
      </c>
      <c r="J78" s="2" t="str">
        <f>IF(Paramétrage!MZ464&lt;&gt;0,Paramétrage!MZ464,"")</f>
        <v/>
      </c>
      <c r="K78" s="2" t="str">
        <f>IF(Paramétrage!NA464&lt;&gt;0,Paramétrage!NA464,"")</f>
        <v/>
      </c>
      <c r="L78" s="2" t="str">
        <f t="shared" si="26"/>
        <v/>
      </c>
      <c r="M78" s="2" t="str">
        <f t="shared" si="27"/>
        <v/>
      </c>
      <c r="N78" s="2" t="str">
        <f t="shared" si="28"/>
        <v/>
      </c>
      <c r="O78" s="2" t="str">
        <f>IF(Paramétrage!MZ464&lt;&gt;0,Paramétrage!NB464,"")</f>
        <v/>
      </c>
      <c r="P78" s="258" t="e">
        <f>IF(Paramétrage!#REF!&lt;&gt;0,I78,0)</f>
        <v>#REF!</v>
      </c>
      <c r="Q78" s="2"/>
    </row>
    <row r="79" spans="1:17" x14ac:dyDescent="0.35">
      <c r="A79" s="470" t="str">
        <f t="shared" si="19"/>
        <v/>
      </c>
      <c r="B79" s="470" t="str">
        <f t="shared" si="20"/>
        <v/>
      </c>
      <c r="C79" s="470" t="str">
        <f t="shared" si="21"/>
        <v/>
      </c>
      <c r="D79" s="470" t="str">
        <f t="shared" si="22"/>
        <v/>
      </c>
      <c r="E79" s="470" t="str">
        <f t="shared" si="23"/>
        <v/>
      </c>
      <c r="F79" s="470" t="str">
        <f t="shared" si="24"/>
        <v/>
      </c>
      <c r="G79" s="199" t="str">
        <f>IF(Paramétrage!MZ465&lt;&gt;0,Paramétrage!MX465,"")</f>
        <v/>
      </c>
      <c r="H79" s="2" t="str">
        <f>IF(Paramétrage!MZ465&lt;&gt;0,Paramétrage!MY465,"")</f>
        <v/>
      </c>
      <c r="I79" s="2" t="str">
        <f t="shared" si="25"/>
        <v/>
      </c>
      <c r="J79" s="2" t="str">
        <f>IF(Paramétrage!MZ465&lt;&gt;0,Paramétrage!MZ465,"")</f>
        <v/>
      </c>
      <c r="K79" s="2" t="str">
        <f>IF(Paramétrage!NA465&lt;&gt;0,Paramétrage!NA465,"")</f>
        <v/>
      </c>
      <c r="L79" s="2" t="str">
        <f t="shared" si="26"/>
        <v/>
      </c>
      <c r="M79" s="2" t="str">
        <f t="shared" si="27"/>
        <v/>
      </c>
      <c r="N79" s="2" t="str">
        <f t="shared" si="28"/>
        <v/>
      </c>
      <c r="O79" s="2" t="str">
        <f>IF(Paramétrage!MZ465&lt;&gt;0,Paramétrage!NB465,"")</f>
        <v/>
      </c>
      <c r="P79" s="258" t="e">
        <f>IF(Paramétrage!#REF!&lt;&gt;0,I79,0)</f>
        <v>#REF!</v>
      </c>
      <c r="Q79" s="2"/>
    </row>
    <row r="80" spans="1:17" x14ac:dyDescent="0.35">
      <c r="A80" s="470" t="str">
        <f t="shared" si="19"/>
        <v/>
      </c>
      <c r="B80" s="470" t="str">
        <f t="shared" si="20"/>
        <v/>
      </c>
      <c r="C80" s="470" t="str">
        <f t="shared" si="21"/>
        <v/>
      </c>
      <c r="D80" s="470" t="str">
        <f t="shared" si="22"/>
        <v/>
      </c>
      <c r="E80" s="470" t="str">
        <f t="shared" si="23"/>
        <v/>
      </c>
      <c r="F80" s="470" t="str">
        <f t="shared" si="24"/>
        <v/>
      </c>
      <c r="G80" s="199" t="str">
        <f>IF(Paramétrage!MZ466&lt;&gt;0,Paramétrage!MX466,"")</f>
        <v/>
      </c>
      <c r="H80" s="2" t="str">
        <f>IF(Paramétrage!MZ466&lt;&gt;0,Paramétrage!MY466,"")</f>
        <v/>
      </c>
      <c r="I80" s="2" t="str">
        <f t="shared" si="25"/>
        <v/>
      </c>
      <c r="J80" s="2" t="str">
        <f>IF(Paramétrage!MZ466&lt;&gt;0,Paramétrage!MZ466,"")</f>
        <v/>
      </c>
      <c r="K80" s="2" t="str">
        <f>IF(Paramétrage!NA466&lt;&gt;0,Paramétrage!NA466,"")</f>
        <v/>
      </c>
      <c r="L80" s="2" t="str">
        <f t="shared" si="26"/>
        <v/>
      </c>
      <c r="M80" s="2" t="str">
        <f t="shared" si="27"/>
        <v/>
      </c>
      <c r="N80" s="2" t="str">
        <f t="shared" si="28"/>
        <v/>
      </c>
      <c r="O80" s="2" t="str">
        <f>IF(Paramétrage!MZ466&lt;&gt;0,Paramétrage!NB466,"")</f>
        <v/>
      </c>
      <c r="P80" s="258" t="e">
        <f>IF(Paramétrage!#REF!&lt;&gt;0,I80,0)</f>
        <v>#REF!</v>
      </c>
      <c r="Q80" s="2"/>
    </row>
    <row r="81" spans="1:17" x14ac:dyDescent="0.35">
      <c r="A81" s="470" t="str">
        <f t="shared" si="19"/>
        <v/>
      </c>
      <c r="B81" s="470" t="str">
        <f t="shared" si="20"/>
        <v/>
      </c>
      <c r="C81" s="470" t="str">
        <f t="shared" si="21"/>
        <v/>
      </c>
      <c r="D81" s="470" t="str">
        <f t="shared" si="22"/>
        <v/>
      </c>
      <c r="E81" s="470" t="str">
        <f t="shared" si="23"/>
        <v/>
      </c>
      <c r="F81" s="470" t="str">
        <f t="shared" si="24"/>
        <v/>
      </c>
      <c r="G81" s="199" t="str">
        <f>IF(Paramétrage!MZ467&lt;&gt;0,Paramétrage!MX467,"")</f>
        <v/>
      </c>
      <c r="H81" s="2" t="str">
        <f>IF(Paramétrage!MZ467&lt;&gt;0,Paramétrage!MY467,"")</f>
        <v/>
      </c>
      <c r="I81" s="2" t="str">
        <f t="shared" si="25"/>
        <v/>
      </c>
      <c r="J81" s="2" t="str">
        <f>IF(Paramétrage!MZ467&lt;&gt;0,Paramétrage!MZ467,"")</f>
        <v/>
      </c>
      <c r="K81" s="2" t="str">
        <f>IF(Paramétrage!NA467&lt;&gt;0,Paramétrage!NA467,"")</f>
        <v/>
      </c>
      <c r="L81" s="2" t="str">
        <f t="shared" si="26"/>
        <v/>
      </c>
      <c r="M81" s="2" t="str">
        <f t="shared" si="27"/>
        <v/>
      </c>
      <c r="N81" s="2" t="str">
        <f t="shared" si="28"/>
        <v/>
      </c>
      <c r="O81" s="2" t="str">
        <f>IF(Paramétrage!MZ467&lt;&gt;0,Paramétrage!NB467,"")</f>
        <v/>
      </c>
      <c r="P81" s="258" t="e">
        <f>IF(Paramétrage!#REF!&lt;&gt;0,I81,0)</f>
        <v>#REF!</v>
      </c>
      <c r="Q81" s="2"/>
    </row>
    <row r="82" spans="1:17" x14ac:dyDescent="0.35">
      <c r="A82" s="470" t="str">
        <f t="shared" si="19"/>
        <v/>
      </c>
      <c r="B82" s="470" t="str">
        <f t="shared" si="20"/>
        <v/>
      </c>
      <c r="C82" s="470" t="str">
        <f t="shared" si="21"/>
        <v/>
      </c>
      <c r="D82" s="470" t="str">
        <f t="shared" si="22"/>
        <v/>
      </c>
      <c r="E82" s="470" t="str">
        <f t="shared" si="23"/>
        <v/>
      </c>
      <c r="F82" s="470" t="str">
        <f t="shared" si="24"/>
        <v/>
      </c>
      <c r="G82" s="199" t="str">
        <f>IF(Paramétrage!MZ468&lt;&gt;0,Paramétrage!MX468,"")</f>
        <v/>
      </c>
      <c r="H82" s="2" t="str">
        <f>IF(Paramétrage!MZ468&lt;&gt;0,Paramétrage!MY468,"")</f>
        <v/>
      </c>
      <c r="I82" s="2" t="str">
        <f t="shared" si="25"/>
        <v/>
      </c>
      <c r="J82" s="2" t="str">
        <f>IF(Paramétrage!MZ468&lt;&gt;0,Paramétrage!MZ468,"")</f>
        <v/>
      </c>
      <c r="K82" s="2" t="str">
        <f>IF(Paramétrage!NA468&lt;&gt;0,Paramétrage!NA468,"")</f>
        <v/>
      </c>
      <c r="L82" s="2" t="str">
        <f t="shared" si="26"/>
        <v/>
      </c>
      <c r="M82" s="2" t="str">
        <f t="shared" si="27"/>
        <v/>
      </c>
      <c r="N82" s="2" t="str">
        <f t="shared" si="28"/>
        <v/>
      </c>
      <c r="O82" s="2" t="str">
        <f>IF(Paramétrage!MZ468&lt;&gt;0,Paramétrage!NB468,"")</f>
        <v/>
      </c>
      <c r="P82" s="258" t="e">
        <f>IF(Paramétrage!#REF!&lt;&gt;0,I82,0)</f>
        <v>#REF!</v>
      </c>
      <c r="Q82" s="2"/>
    </row>
    <row r="83" spans="1:17" x14ac:dyDescent="0.35">
      <c r="A83" s="470" t="str">
        <f t="shared" si="19"/>
        <v/>
      </c>
      <c r="B83" s="470" t="str">
        <f t="shared" si="20"/>
        <v/>
      </c>
      <c r="C83" s="470" t="str">
        <f t="shared" si="21"/>
        <v/>
      </c>
      <c r="D83" s="470" t="str">
        <f t="shared" si="22"/>
        <v/>
      </c>
      <c r="E83" s="470" t="str">
        <f t="shared" si="23"/>
        <v/>
      </c>
      <c r="F83" s="470" t="str">
        <f t="shared" si="24"/>
        <v/>
      </c>
      <c r="G83" s="199" t="str">
        <f>IF(Paramétrage!MZ469&lt;&gt;0,Paramétrage!MX469,"")</f>
        <v/>
      </c>
      <c r="H83" s="2" t="str">
        <f>IF(Paramétrage!MZ469&lt;&gt;0,Paramétrage!MY469,"")</f>
        <v/>
      </c>
      <c r="I83" s="2" t="str">
        <f t="shared" si="25"/>
        <v/>
      </c>
      <c r="J83" s="2" t="str">
        <f>IF(Paramétrage!MZ469&lt;&gt;0,Paramétrage!MZ469,"")</f>
        <v/>
      </c>
      <c r="K83" s="2" t="str">
        <f>IF(Paramétrage!NA469&lt;&gt;0,Paramétrage!NA469,"")</f>
        <v/>
      </c>
      <c r="L83" s="2" t="str">
        <f t="shared" si="26"/>
        <v/>
      </c>
      <c r="M83" s="2" t="str">
        <f t="shared" si="27"/>
        <v/>
      </c>
      <c r="N83" s="2" t="str">
        <f t="shared" si="28"/>
        <v/>
      </c>
      <c r="O83" s="2" t="str">
        <f>IF(Paramétrage!MZ469&lt;&gt;0,Paramétrage!NB469,"")</f>
        <v/>
      </c>
      <c r="P83" s="258" t="e">
        <f>IF(Paramétrage!#REF!&lt;&gt;0,I83,0)</f>
        <v>#REF!</v>
      </c>
      <c r="Q83" s="2"/>
    </row>
    <row r="84" spans="1:17" x14ac:dyDescent="0.35">
      <c r="A84" s="470" t="str">
        <f t="shared" si="19"/>
        <v/>
      </c>
      <c r="B84" s="470" t="str">
        <f t="shared" si="20"/>
        <v/>
      </c>
      <c r="C84" s="470" t="str">
        <f t="shared" si="21"/>
        <v/>
      </c>
      <c r="D84" s="470" t="str">
        <f t="shared" si="22"/>
        <v/>
      </c>
      <c r="E84" s="470" t="str">
        <f t="shared" si="23"/>
        <v/>
      </c>
      <c r="F84" s="470" t="str">
        <f t="shared" si="24"/>
        <v/>
      </c>
      <c r="G84" s="199" t="str">
        <f>IF(Paramétrage!MZ470&lt;&gt;0,Paramétrage!MX470,"")</f>
        <v/>
      </c>
      <c r="H84" s="2" t="str">
        <f>IF(Paramétrage!MZ470&lt;&gt;0,Paramétrage!MY470,"")</f>
        <v/>
      </c>
      <c r="I84" s="2" t="str">
        <f t="shared" si="25"/>
        <v/>
      </c>
      <c r="J84" s="2" t="str">
        <f>IF(Paramétrage!MZ470&lt;&gt;0,Paramétrage!MZ470,"")</f>
        <v/>
      </c>
      <c r="K84" s="2" t="str">
        <f>IF(Paramétrage!NA470&lt;&gt;0,Paramétrage!NA470,"")</f>
        <v/>
      </c>
      <c r="L84" s="2" t="str">
        <f t="shared" si="26"/>
        <v/>
      </c>
      <c r="M84" s="2" t="str">
        <f t="shared" si="27"/>
        <v/>
      </c>
      <c r="N84" s="2" t="str">
        <f t="shared" si="28"/>
        <v/>
      </c>
      <c r="O84" s="2" t="str">
        <f>IF(Paramétrage!MZ470&lt;&gt;0,Paramétrage!NB470,"")</f>
        <v/>
      </c>
      <c r="P84" s="258" t="e">
        <f>IF(Paramétrage!#REF!&lt;&gt;0,I84,0)</f>
        <v>#REF!</v>
      </c>
      <c r="Q84" s="2"/>
    </row>
    <row r="85" spans="1:17" x14ac:dyDescent="0.35">
      <c r="A85" s="470" t="str">
        <f t="shared" si="19"/>
        <v/>
      </c>
      <c r="B85" s="470" t="str">
        <f t="shared" si="20"/>
        <v/>
      </c>
      <c r="C85" s="470" t="str">
        <f t="shared" si="21"/>
        <v/>
      </c>
      <c r="D85" s="470" t="str">
        <f t="shared" si="22"/>
        <v/>
      </c>
      <c r="E85" s="470" t="str">
        <f t="shared" si="23"/>
        <v/>
      </c>
      <c r="F85" s="470" t="str">
        <f t="shared" si="24"/>
        <v/>
      </c>
      <c r="G85" s="199" t="str">
        <f>IF(Paramétrage!MZ471&lt;&gt;0,Paramétrage!MX471,"")</f>
        <v/>
      </c>
      <c r="H85" s="2" t="str">
        <f>IF(Paramétrage!MZ471&lt;&gt;0,Paramétrage!MY471,"")</f>
        <v/>
      </c>
      <c r="I85" s="2" t="str">
        <f t="shared" si="25"/>
        <v/>
      </c>
      <c r="J85" s="2" t="str">
        <f>IF(Paramétrage!MZ471&lt;&gt;0,Paramétrage!MZ471,"")</f>
        <v/>
      </c>
      <c r="K85" s="2" t="str">
        <f>IF(Paramétrage!NA471&lt;&gt;0,Paramétrage!NA471,"")</f>
        <v/>
      </c>
      <c r="L85" s="2" t="str">
        <f t="shared" si="26"/>
        <v/>
      </c>
      <c r="M85" s="2" t="str">
        <f t="shared" si="27"/>
        <v/>
      </c>
      <c r="N85" s="2" t="str">
        <f t="shared" si="28"/>
        <v/>
      </c>
      <c r="O85" s="2" t="str">
        <f>IF(Paramétrage!MZ471&lt;&gt;0,Paramétrage!NB471,"")</f>
        <v/>
      </c>
      <c r="P85" s="258" t="e">
        <f>IF(Paramétrage!#REF!&lt;&gt;0,I85,0)</f>
        <v>#REF!</v>
      </c>
      <c r="Q85" s="2"/>
    </row>
    <row r="86" spans="1:17" x14ac:dyDescent="0.35">
      <c r="A86" s="470" t="str">
        <f t="shared" si="19"/>
        <v/>
      </c>
      <c r="B86" s="470" t="str">
        <f t="shared" si="20"/>
        <v/>
      </c>
      <c r="C86" s="470" t="str">
        <f t="shared" si="21"/>
        <v/>
      </c>
      <c r="D86" s="470" t="str">
        <f t="shared" si="22"/>
        <v/>
      </c>
      <c r="E86" s="470" t="str">
        <f t="shared" si="23"/>
        <v/>
      </c>
      <c r="F86" s="470" t="str">
        <f t="shared" si="24"/>
        <v/>
      </c>
      <c r="G86" s="199" t="str">
        <f>IF(Paramétrage!MZ472&lt;&gt;0,Paramétrage!MX472,"")</f>
        <v/>
      </c>
      <c r="H86" s="2" t="str">
        <f>IF(Paramétrage!MZ472&lt;&gt;0,Paramétrage!MY472,"")</f>
        <v/>
      </c>
      <c r="I86" s="2" t="str">
        <f t="shared" si="25"/>
        <v/>
      </c>
      <c r="J86" s="2" t="str">
        <f>IF(Paramétrage!MZ472&lt;&gt;0,Paramétrage!MZ472,"")</f>
        <v/>
      </c>
      <c r="K86" s="2" t="str">
        <f>IF(Paramétrage!NA472&lt;&gt;0,Paramétrage!NA472,"")</f>
        <v/>
      </c>
      <c r="L86" s="2" t="str">
        <f t="shared" si="26"/>
        <v/>
      </c>
      <c r="M86" s="2" t="str">
        <f t="shared" si="27"/>
        <v/>
      </c>
      <c r="N86" s="2" t="str">
        <f t="shared" si="28"/>
        <v/>
      </c>
      <c r="O86" s="2" t="str">
        <f>IF(Paramétrage!MZ472&lt;&gt;0,Paramétrage!NB472,"")</f>
        <v/>
      </c>
      <c r="P86" s="258" t="e">
        <f>IF(Paramétrage!#REF!&lt;&gt;0,I86,0)</f>
        <v>#REF!</v>
      </c>
      <c r="Q86" s="2"/>
    </row>
    <row r="87" spans="1:17" x14ac:dyDescent="0.35">
      <c r="A87" s="470" t="str">
        <f t="shared" si="19"/>
        <v/>
      </c>
      <c r="B87" s="470" t="str">
        <f t="shared" si="20"/>
        <v/>
      </c>
      <c r="C87" s="470" t="str">
        <f t="shared" si="21"/>
        <v/>
      </c>
      <c r="D87" s="470" t="str">
        <f t="shared" si="22"/>
        <v/>
      </c>
      <c r="E87" s="470" t="str">
        <f t="shared" si="23"/>
        <v/>
      </c>
      <c r="F87" s="470" t="str">
        <f t="shared" si="24"/>
        <v/>
      </c>
      <c r="G87" s="199" t="str">
        <f>IF(Paramétrage!MZ473&lt;&gt;0,Paramétrage!MX473,"")</f>
        <v/>
      </c>
      <c r="H87" s="2" t="str">
        <f>IF(Paramétrage!MZ473&lt;&gt;0,Paramétrage!MY473,"")</f>
        <v/>
      </c>
      <c r="I87" s="2" t="str">
        <f t="shared" si="25"/>
        <v/>
      </c>
      <c r="J87" s="2" t="str">
        <f>IF(Paramétrage!MZ473&lt;&gt;0,Paramétrage!MZ473,"")</f>
        <v/>
      </c>
      <c r="K87" s="2" t="str">
        <f>IF(Paramétrage!NA473&lt;&gt;0,Paramétrage!NA473,"")</f>
        <v/>
      </c>
      <c r="L87" s="2" t="str">
        <f t="shared" si="26"/>
        <v/>
      </c>
      <c r="M87" s="2" t="str">
        <f t="shared" si="27"/>
        <v/>
      </c>
      <c r="N87" s="2" t="str">
        <f t="shared" si="28"/>
        <v/>
      </c>
      <c r="O87" s="2" t="str">
        <f>IF(Paramétrage!MZ473&lt;&gt;0,Paramétrage!NB473,"")</f>
        <v/>
      </c>
      <c r="P87" s="258" t="e">
        <f>IF(Paramétrage!#REF!&lt;&gt;0,I87,0)</f>
        <v>#REF!</v>
      </c>
      <c r="Q87" s="2"/>
    </row>
    <row r="88" spans="1:17" x14ac:dyDescent="0.35">
      <c r="A88" s="470" t="str">
        <f t="shared" si="19"/>
        <v/>
      </c>
      <c r="B88" s="470" t="str">
        <f t="shared" si="20"/>
        <v/>
      </c>
      <c r="C88" s="470" t="str">
        <f t="shared" si="21"/>
        <v/>
      </c>
      <c r="D88" s="470" t="str">
        <f t="shared" si="22"/>
        <v/>
      </c>
      <c r="E88" s="470" t="str">
        <f t="shared" si="23"/>
        <v/>
      </c>
      <c r="F88" s="470" t="str">
        <f t="shared" si="24"/>
        <v/>
      </c>
      <c r="G88" s="199" t="str">
        <f>IF(Paramétrage!MZ474&lt;&gt;0,Paramétrage!MX474,"")</f>
        <v/>
      </c>
      <c r="H88" s="2" t="str">
        <f>IF(Paramétrage!MZ474&lt;&gt;0,Paramétrage!MY474,"")</f>
        <v/>
      </c>
      <c r="I88" s="2" t="str">
        <f t="shared" si="25"/>
        <v/>
      </c>
      <c r="J88" s="2" t="str">
        <f>IF(Paramétrage!MZ474&lt;&gt;0,Paramétrage!MZ474,"")</f>
        <v/>
      </c>
      <c r="K88" s="2" t="str">
        <f>IF(Paramétrage!NA474&lt;&gt;0,Paramétrage!NA474,"")</f>
        <v/>
      </c>
      <c r="L88" s="2" t="str">
        <f t="shared" si="26"/>
        <v/>
      </c>
      <c r="M88" s="2" t="str">
        <f t="shared" si="27"/>
        <v/>
      </c>
      <c r="N88" s="2" t="str">
        <f t="shared" si="28"/>
        <v/>
      </c>
      <c r="O88" s="2" t="str">
        <f>IF(Paramétrage!MZ474&lt;&gt;0,Paramétrage!NB474,"")</f>
        <v/>
      </c>
      <c r="P88" s="258" t="e">
        <f>IF(Paramétrage!#REF!&lt;&gt;0,I88,0)</f>
        <v>#REF!</v>
      </c>
      <c r="Q88" s="2"/>
    </row>
    <row r="89" spans="1:17" x14ac:dyDescent="0.35">
      <c r="A89" s="470" t="str">
        <f t="shared" si="19"/>
        <v/>
      </c>
      <c r="B89" s="470" t="str">
        <f t="shared" si="20"/>
        <v/>
      </c>
      <c r="C89" s="470" t="str">
        <f t="shared" si="21"/>
        <v/>
      </c>
      <c r="D89" s="470" t="str">
        <f t="shared" si="22"/>
        <v/>
      </c>
      <c r="E89" s="470" t="str">
        <f t="shared" si="23"/>
        <v/>
      </c>
      <c r="F89" s="470" t="str">
        <f t="shared" si="24"/>
        <v/>
      </c>
      <c r="G89" s="199" t="str">
        <f>IF(Paramétrage!MZ475&lt;&gt;0,Paramétrage!MX475,"")</f>
        <v/>
      </c>
      <c r="H89" s="2" t="str">
        <f>IF(Paramétrage!MZ475&lt;&gt;0,Paramétrage!MY475,"")</f>
        <v/>
      </c>
      <c r="I89" s="2" t="str">
        <f t="shared" si="25"/>
        <v/>
      </c>
      <c r="J89" s="2" t="str">
        <f>IF(Paramétrage!MZ475&lt;&gt;0,Paramétrage!MZ475,"")</f>
        <v/>
      </c>
      <c r="K89" s="2" t="str">
        <f>IF(Paramétrage!NA475&lt;&gt;0,Paramétrage!NA475,"")</f>
        <v/>
      </c>
      <c r="L89" s="2" t="str">
        <f t="shared" si="26"/>
        <v/>
      </c>
      <c r="M89" s="2" t="str">
        <f t="shared" si="27"/>
        <v/>
      </c>
      <c r="N89" s="2" t="str">
        <f t="shared" si="28"/>
        <v/>
      </c>
      <c r="O89" s="2" t="str">
        <f>IF(Paramétrage!MZ475&lt;&gt;0,Paramétrage!NB475,"")</f>
        <v/>
      </c>
      <c r="P89" s="258" t="e">
        <f>IF(Paramétrage!#REF!&lt;&gt;0,I89,0)</f>
        <v>#REF!</v>
      </c>
      <c r="Q89" s="2"/>
    </row>
    <row r="90" spans="1:17" x14ac:dyDescent="0.35">
      <c r="A90" s="471" t="s">
        <v>1044</v>
      </c>
      <c r="B90" s="472"/>
      <c r="C90" s="472"/>
      <c r="D90" s="472"/>
      <c r="E90" s="472"/>
      <c r="F90" s="472"/>
      <c r="G90" s="473" t="e">
        <f>IF(Paramétrage!#REF!&lt;&gt;0,Paramétrage!#REF!,"")</f>
        <v>#REF!</v>
      </c>
      <c r="H90" s="472"/>
      <c r="I90" s="472"/>
      <c r="J90" s="472"/>
      <c r="K90" s="472"/>
      <c r="L90" s="472"/>
      <c r="M90" s="472"/>
      <c r="N90" s="472"/>
      <c r="O90" s="472"/>
      <c r="P90" s="472" t="e">
        <f>IF(Paramétrage!#REF!,I90-#REF!,"")</f>
        <v>#REF!</v>
      </c>
      <c r="Q90" s="472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IF(Paramétrage!PL501&lt;&gt;0,Paramétrage!PJ501,"")</f>
        <v/>
      </c>
      <c r="H92" s="2" t="str">
        <f>IF(Paramétrage!PL501&lt;&gt;0,Paramétrage!PK501,"")</f>
        <v/>
      </c>
      <c r="I92" s="2" t="str">
        <f>IF(J92&lt;&gt;"",DATEDIF($Q$2,G92,"d")*1440+H92*60,"")</f>
        <v/>
      </c>
      <c r="J92" s="2" t="str">
        <f>IF(Paramétrage!PL501&lt;&gt;0,Paramétrage!PL501,"")</f>
        <v/>
      </c>
      <c r="K92" s="2" t="str">
        <f>IF(Paramétrage!PM501&lt;&gt;0,Paramétrage!PM501,"")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IF(Paramétrage!PL501&lt;&gt;0,Paramétrage!PN501,"")</f>
        <v/>
      </c>
      <c r="P92" s="258" t="e">
        <f>IF(Paramétrage!#REF!&lt;&gt;0,I92,0)</f>
        <v>#REF!</v>
      </c>
      <c r="Q92" s="2"/>
    </row>
    <row r="93" spans="1:17" x14ac:dyDescent="0.35">
      <c r="A93" s="470" t="str">
        <f t="shared" ref="A93:A119" si="29">IF(J93&lt;&gt;"",I93,"")</f>
        <v/>
      </c>
      <c r="B93" s="470" t="str">
        <f t="shared" ref="B93:B119" si="30">IF(J93&lt;&gt;"",1,"")</f>
        <v/>
      </c>
      <c r="C93" s="470" t="str">
        <f t="shared" ref="C93:C119" si="31">IF(J93&lt;&gt;"",L93,"")</f>
        <v/>
      </c>
      <c r="D93" s="470" t="str">
        <f t="shared" ref="D93:D119" si="32">IF(J93&lt;&gt;"",L93,"")</f>
        <v/>
      </c>
      <c r="E93" s="470" t="str">
        <f t="shared" ref="E93:E119" si="33">IF(J93&lt;&gt;"",M93,"")</f>
        <v/>
      </c>
      <c r="F93" s="470" t="str">
        <f t="shared" ref="F93:F119" si="34">IF(J93&lt;&gt;"",N93,"")</f>
        <v/>
      </c>
      <c r="G93" s="199" t="str">
        <f>IF(Paramétrage!PL502&lt;&gt;0,Paramétrage!PJ502,"")</f>
        <v/>
      </c>
      <c r="H93" s="2" t="str">
        <f>IF(Paramétrage!PL502&lt;&gt;0,Paramétrage!PK502,"")</f>
        <v/>
      </c>
      <c r="I93" s="2" t="str">
        <f t="shared" ref="I93:I119" si="35">IF(J93&lt;&gt;"",DATEDIF($Q$2,G93,"d")*1440+H93*60,"")</f>
        <v/>
      </c>
      <c r="J93" s="2" t="str">
        <f>IF(Paramétrage!PL502&lt;&gt;0,Paramétrage!PL502,"")</f>
        <v/>
      </c>
      <c r="K93" s="2" t="str">
        <f>IF(Paramétrage!PM502&lt;&gt;0,Paramétrage!PM502,"")</f>
        <v/>
      </c>
      <c r="L93" s="2" t="str">
        <f t="shared" ref="L93:L119" si="36">IF(J93&lt;&gt;"",ROUNDUP(J93/K93,0),"")</f>
        <v/>
      </c>
      <c r="M93" s="2" t="str">
        <f t="shared" ref="M93:M119" si="37">IF(J93&lt;&gt;"",J93/L93,"")</f>
        <v/>
      </c>
      <c r="N93" s="2" t="str">
        <f t="shared" ref="N93:N119" si="38">IF(J93&lt;&gt;"",M93/O93,"")</f>
        <v/>
      </c>
      <c r="O93" s="2" t="str">
        <f>IF(Paramétrage!PL502&lt;&gt;0,Paramétrage!PN502,"")</f>
        <v/>
      </c>
      <c r="P93" s="258" t="e">
        <f>IF(Paramétrage!#REF!&lt;&gt;0,I93,0)</f>
        <v>#REF!</v>
      </c>
      <c r="Q93" s="2"/>
    </row>
    <row r="94" spans="1:17" x14ac:dyDescent="0.35">
      <c r="A94" s="470" t="str">
        <f t="shared" si="29"/>
        <v/>
      </c>
      <c r="B94" s="470" t="str">
        <f t="shared" si="30"/>
        <v/>
      </c>
      <c r="C94" s="470" t="str">
        <f t="shared" si="31"/>
        <v/>
      </c>
      <c r="D94" s="470" t="str">
        <f t="shared" si="32"/>
        <v/>
      </c>
      <c r="E94" s="470" t="str">
        <f t="shared" si="33"/>
        <v/>
      </c>
      <c r="F94" s="470" t="str">
        <f t="shared" si="34"/>
        <v/>
      </c>
      <c r="G94" s="199" t="str">
        <f>IF(Paramétrage!PL503&lt;&gt;0,Paramétrage!PJ503,"")</f>
        <v/>
      </c>
      <c r="H94" s="2" t="str">
        <f>IF(Paramétrage!PL503&lt;&gt;0,Paramétrage!PK503,"")</f>
        <v/>
      </c>
      <c r="I94" s="2" t="str">
        <f t="shared" si="35"/>
        <v/>
      </c>
      <c r="J94" s="2" t="str">
        <f>IF(Paramétrage!PL503&lt;&gt;0,Paramétrage!PL503,"")</f>
        <v/>
      </c>
      <c r="K94" s="2" t="str">
        <f>IF(Paramétrage!PM503&lt;&gt;0,Paramétrage!PM503,"")</f>
        <v/>
      </c>
      <c r="L94" s="2" t="str">
        <f t="shared" si="36"/>
        <v/>
      </c>
      <c r="M94" s="2" t="str">
        <f t="shared" si="37"/>
        <v/>
      </c>
      <c r="N94" s="2" t="str">
        <f t="shared" si="38"/>
        <v/>
      </c>
      <c r="O94" s="2" t="str">
        <f>IF(Paramétrage!PL503&lt;&gt;0,Paramétrage!PN503,"")</f>
        <v/>
      </c>
      <c r="P94" s="258" t="e">
        <f>IF(Paramétrage!#REF!&lt;&gt;0,I94,0)</f>
        <v>#REF!</v>
      </c>
      <c r="Q94" s="2"/>
    </row>
    <row r="95" spans="1:17" x14ac:dyDescent="0.35">
      <c r="A95" s="470" t="str">
        <f t="shared" si="29"/>
        <v/>
      </c>
      <c r="B95" s="470" t="str">
        <f t="shared" si="30"/>
        <v/>
      </c>
      <c r="C95" s="470" t="str">
        <f t="shared" si="31"/>
        <v/>
      </c>
      <c r="D95" s="470" t="str">
        <f t="shared" si="32"/>
        <v/>
      </c>
      <c r="E95" s="470" t="str">
        <f t="shared" si="33"/>
        <v/>
      </c>
      <c r="F95" s="470" t="str">
        <f t="shared" si="34"/>
        <v/>
      </c>
      <c r="G95" s="199" t="str">
        <f>IF(Paramétrage!PL504&lt;&gt;0,Paramétrage!PJ504,"")</f>
        <v/>
      </c>
      <c r="H95" s="2" t="str">
        <f>IF(Paramétrage!PL504&lt;&gt;0,Paramétrage!PK504,"")</f>
        <v/>
      </c>
      <c r="I95" s="2" t="str">
        <f t="shared" si="35"/>
        <v/>
      </c>
      <c r="J95" s="2" t="str">
        <f>IF(Paramétrage!PL504&lt;&gt;0,Paramétrage!PL504,"")</f>
        <v/>
      </c>
      <c r="K95" s="2" t="str">
        <f>IF(Paramétrage!PM504&lt;&gt;0,Paramétrage!PM504,"")</f>
        <v/>
      </c>
      <c r="L95" s="2" t="str">
        <f t="shared" si="36"/>
        <v/>
      </c>
      <c r="M95" s="2" t="str">
        <f t="shared" si="37"/>
        <v/>
      </c>
      <c r="N95" s="2" t="str">
        <f t="shared" si="38"/>
        <v/>
      </c>
      <c r="O95" s="2" t="str">
        <f>IF(Paramétrage!PL504&lt;&gt;0,Paramétrage!PN504,"")</f>
        <v/>
      </c>
      <c r="P95" s="258" t="e">
        <f>IF(Paramétrage!#REF!&lt;&gt;0,I95,0)</f>
        <v>#REF!</v>
      </c>
      <c r="Q95" s="2"/>
    </row>
    <row r="96" spans="1:17" x14ac:dyDescent="0.35">
      <c r="A96" s="470" t="str">
        <f t="shared" si="29"/>
        <v/>
      </c>
      <c r="B96" s="470" t="str">
        <f t="shared" si="30"/>
        <v/>
      </c>
      <c r="C96" s="470" t="str">
        <f t="shared" si="31"/>
        <v/>
      </c>
      <c r="D96" s="470" t="str">
        <f t="shared" si="32"/>
        <v/>
      </c>
      <c r="E96" s="470" t="str">
        <f t="shared" si="33"/>
        <v/>
      </c>
      <c r="F96" s="470" t="str">
        <f t="shared" si="34"/>
        <v/>
      </c>
      <c r="G96" s="199" t="str">
        <f>IF(Paramétrage!PL505&lt;&gt;0,Paramétrage!PJ505,"")</f>
        <v/>
      </c>
      <c r="H96" s="2" t="str">
        <f>IF(Paramétrage!PL505&lt;&gt;0,Paramétrage!PK505,"")</f>
        <v/>
      </c>
      <c r="I96" s="2" t="str">
        <f t="shared" si="35"/>
        <v/>
      </c>
      <c r="J96" s="2" t="str">
        <f>IF(Paramétrage!PL505&lt;&gt;0,Paramétrage!PL505,"")</f>
        <v/>
      </c>
      <c r="K96" s="2" t="str">
        <f>IF(Paramétrage!PM505&lt;&gt;0,Paramétrage!PM505,"")</f>
        <v/>
      </c>
      <c r="L96" s="2" t="str">
        <f t="shared" si="36"/>
        <v/>
      </c>
      <c r="M96" s="2" t="str">
        <f t="shared" si="37"/>
        <v/>
      </c>
      <c r="N96" s="2" t="str">
        <f t="shared" si="38"/>
        <v/>
      </c>
      <c r="O96" s="2" t="str">
        <f>IF(Paramétrage!PL505&lt;&gt;0,Paramétrage!PN505,"")</f>
        <v/>
      </c>
      <c r="P96" s="258" t="e">
        <f>IF(Paramétrage!#REF!&lt;&gt;0,I96,0)</f>
        <v>#REF!</v>
      </c>
      <c r="Q96" s="2"/>
    </row>
    <row r="97" spans="1:20" x14ac:dyDescent="0.35">
      <c r="A97" s="470" t="str">
        <f t="shared" si="29"/>
        <v/>
      </c>
      <c r="B97" s="470" t="str">
        <f t="shared" si="30"/>
        <v/>
      </c>
      <c r="C97" s="470" t="str">
        <f t="shared" si="31"/>
        <v/>
      </c>
      <c r="D97" s="470" t="str">
        <f t="shared" si="32"/>
        <v/>
      </c>
      <c r="E97" s="470" t="str">
        <f t="shared" si="33"/>
        <v/>
      </c>
      <c r="F97" s="470" t="str">
        <f t="shared" si="34"/>
        <v/>
      </c>
      <c r="G97" s="199" t="str">
        <f>IF(Paramétrage!PL506&lt;&gt;0,Paramétrage!PJ506,"")</f>
        <v/>
      </c>
      <c r="H97" s="2" t="str">
        <f>IF(Paramétrage!PL506&lt;&gt;0,Paramétrage!PK506,"")</f>
        <v/>
      </c>
      <c r="I97" s="2" t="str">
        <f t="shared" si="35"/>
        <v/>
      </c>
      <c r="J97" s="2" t="str">
        <f>IF(Paramétrage!PL506&lt;&gt;0,Paramétrage!PL506,"")</f>
        <v/>
      </c>
      <c r="K97" s="2" t="str">
        <f>IF(Paramétrage!PM506&lt;&gt;0,Paramétrage!PM506,"")</f>
        <v/>
      </c>
      <c r="L97" s="2" t="str">
        <f t="shared" si="36"/>
        <v/>
      </c>
      <c r="M97" s="2" t="str">
        <f t="shared" si="37"/>
        <v/>
      </c>
      <c r="N97" s="2" t="str">
        <f t="shared" si="38"/>
        <v/>
      </c>
      <c r="O97" s="2" t="str">
        <f>IF(Paramétrage!PL506&lt;&gt;0,Paramétrage!PN506,"")</f>
        <v/>
      </c>
      <c r="P97" s="258" t="e">
        <f>IF(Paramétrage!#REF!&lt;&gt;0,I97,0)</f>
        <v>#REF!</v>
      </c>
      <c r="Q97" s="2"/>
    </row>
    <row r="98" spans="1:20" x14ac:dyDescent="0.35">
      <c r="A98" s="470" t="str">
        <f t="shared" si="29"/>
        <v/>
      </c>
      <c r="B98" s="470" t="str">
        <f t="shared" si="30"/>
        <v/>
      </c>
      <c r="C98" s="470" t="str">
        <f t="shared" si="31"/>
        <v/>
      </c>
      <c r="D98" s="470" t="str">
        <f t="shared" si="32"/>
        <v/>
      </c>
      <c r="E98" s="470" t="str">
        <f t="shared" si="33"/>
        <v/>
      </c>
      <c r="F98" s="470" t="str">
        <f t="shared" si="34"/>
        <v/>
      </c>
      <c r="G98" s="199" t="str">
        <f>IF(Paramétrage!PL507&lt;&gt;0,Paramétrage!PJ507,"")</f>
        <v/>
      </c>
      <c r="H98" s="2" t="str">
        <f>IF(Paramétrage!PL507&lt;&gt;0,Paramétrage!PK507,"")</f>
        <v/>
      </c>
      <c r="I98" s="2" t="str">
        <f t="shared" si="35"/>
        <v/>
      </c>
      <c r="J98" s="2" t="str">
        <f>IF(Paramétrage!PL507&lt;&gt;0,Paramétrage!PL507,"")</f>
        <v/>
      </c>
      <c r="K98" s="2" t="str">
        <f>IF(Paramétrage!PM507&lt;&gt;0,Paramétrage!PM507,"")</f>
        <v/>
      </c>
      <c r="L98" s="2" t="str">
        <f t="shared" si="36"/>
        <v/>
      </c>
      <c r="M98" s="2" t="str">
        <f t="shared" si="37"/>
        <v/>
      </c>
      <c r="N98" s="2" t="str">
        <f t="shared" si="38"/>
        <v/>
      </c>
      <c r="O98" s="2" t="str">
        <f>IF(Paramétrage!PL507&lt;&gt;0,Paramétrage!PN507,"")</f>
        <v/>
      </c>
      <c r="P98" s="258" t="e">
        <f>IF(Paramétrage!#REF!&lt;&gt;0,I98,0)</f>
        <v>#REF!</v>
      </c>
      <c r="Q98" s="2"/>
    </row>
    <row r="99" spans="1:20" x14ac:dyDescent="0.35">
      <c r="A99" s="470" t="str">
        <f t="shared" si="29"/>
        <v/>
      </c>
      <c r="B99" s="470" t="str">
        <f t="shared" si="30"/>
        <v/>
      </c>
      <c r="C99" s="470" t="str">
        <f t="shared" si="31"/>
        <v/>
      </c>
      <c r="D99" s="470" t="str">
        <f t="shared" si="32"/>
        <v/>
      </c>
      <c r="E99" s="470" t="str">
        <f t="shared" si="33"/>
        <v/>
      </c>
      <c r="F99" s="470" t="str">
        <f t="shared" si="34"/>
        <v/>
      </c>
      <c r="G99" s="199" t="str">
        <f>IF(Paramétrage!PL508&lt;&gt;0,Paramétrage!PJ508,"")</f>
        <v/>
      </c>
      <c r="H99" s="2" t="str">
        <f>IF(Paramétrage!PL508&lt;&gt;0,Paramétrage!PK508,"")</f>
        <v/>
      </c>
      <c r="I99" s="2" t="str">
        <f t="shared" si="35"/>
        <v/>
      </c>
      <c r="J99" s="2" t="str">
        <f>IF(Paramétrage!PL508&lt;&gt;0,Paramétrage!PL508,"")</f>
        <v/>
      </c>
      <c r="K99" s="2" t="str">
        <f>IF(Paramétrage!PM508&lt;&gt;0,Paramétrage!PM508,"")</f>
        <v/>
      </c>
      <c r="L99" s="2" t="str">
        <f t="shared" si="36"/>
        <v/>
      </c>
      <c r="M99" s="2" t="str">
        <f t="shared" si="37"/>
        <v/>
      </c>
      <c r="N99" s="2" t="str">
        <f t="shared" si="38"/>
        <v/>
      </c>
      <c r="O99" s="2" t="str">
        <f>IF(Paramétrage!PL508&lt;&gt;0,Paramétrage!PN508,"")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70" t="str">
        <f t="shared" si="29"/>
        <v/>
      </c>
      <c r="B100" s="470" t="str">
        <f t="shared" si="30"/>
        <v/>
      </c>
      <c r="C100" s="470" t="str">
        <f t="shared" si="31"/>
        <v/>
      </c>
      <c r="D100" s="470" t="str">
        <f t="shared" si="32"/>
        <v/>
      </c>
      <c r="E100" s="470" t="str">
        <f t="shared" si="33"/>
        <v/>
      </c>
      <c r="F100" s="470" t="str">
        <f t="shared" si="34"/>
        <v/>
      </c>
      <c r="G100" s="199" t="str">
        <f>IF(Paramétrage!PL509&lt;&gt;0,Paramétrage!PJ509,"")</f>
        <v/>
      </c>
      <c r="H100" s="2" t="str">
        <f>IF(Paramétrage!PL509&lt;&gt;0,Paramétrage!PK509,"")</f>
        <v/>
      </c>
      <c r="I100" s="2" t="str">
        <f t="shared" si="35"/>
        <v/>
      </c>
      <c r="J100" s="2" t="str">
        <f>IF(Paramétrage!PL509&lt;&gt;0,Paramétrage!PL509,"")</f>
        <v/>
      </c>
      <c r="K100" s="2" t="str">
        <f>IF(Paramétrage!PM509&lt;&gt;0,Paramétrage!PM509,"")</f>
        <v/>
      </c>
      <c r="L100" s="2" t="str">
        <f t="shared" si="36"/>
        <v/>
      </c>
      <c r="M100" s="2" t="str">
        <f t="shared" si="37"/>
        <v/>
      </c>
      <c r="N100" s="2" t="str">
        <f t="shared" si="38"/>
        <v/>
      </c>
      <c r="O100" s="2" t="str">
        <f>IF(Paramétrage!PL509&lt;&gt;0,Paramétrage!PN509,"")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70" t="str">
        <f t="shared" si="29"/>
        <v/>
      </c>
      <c r="B101" s="470" t="str">
        <f t="shared" si="30"/>
        <v/>
      </c>
      <c r="C101" s="470" t="str">
        <f t="shared" si="31"/>
        <v/>
      </c>
      <c r="D101" s="470" t="str">
        <f t="shared" si="32"/>
        <v/>
      </c>
      <c r="E101" s="470" t="str">
        <f t="shared" si="33"/>
        <v/>
      </c>
      <c r="F101" s="470" t="str">
        <f t="shared" si="34"/>
        <v/>
      </c>
      <c r="G101" s="199" t="str">
        <f>IF(Paramétrage!PL510&lt;&gt;0,Paramétrage!PJ510,"")</f>
        <v/>
      </c>
      <c r="H101" s="2" t="str">
        <f>IF(Paramétrage!PL510&lt;&gt;0,Paramétrage!PK510,"")</f>
        <v/>
      </c>
      <c r="I101" s="2" t="str">
        <f t="shared" si="35"/>
        <v/>
      </c>
      <c r="J101" s="2" t="str">
        <f>IF(Paramétrage!PL510&lt;&gt;0,Paramétrage!PL510,"")</f>
        <v/>
      </c>
      <c r="K101" s="2" t="str">
        <f>IF(Paramétrage!PM510&lt;&gt;0,Paramétrage!PM510,"")</f>
        <v/>
      </c>
      <c r="L101" s="2" t="str">
        <f t="shared" si="36"/>
        <v/>
      </c>
      <c r="M101" s="2" t="str">
        <f t="shared" si="37"/>
        <v/>
      </c>
      <c r="N101" s="2" t="str">
        <f t="shared" si="38"/>
        <v/>
      </c>
      <c r="O101" s="2" t="str">
        <f>IF(Paramétrage!PL510&lt;&gt;0,Paramétrage!PN510,"")</f>
        <v/>
      </c>
      <c r="P101" s="258" t="e">
        <f>IF(Paramétrage!#REF!&lt;&gt;0,I101,0)</f>
        <v>#REF!</v>
      </c>
      <c r="Q101" s="2"/>
    </row>
    <row r="102" spans="1:20" x14ac:dyDescent="0.35">
      <c r="A102" s="470" t="str">
        <f t="shared" si="29"/>
        <v/>
      </c>
      <c r="B102" s="470" t="str">
        <f t="shared" si="30"/>
        <v/>
      </c>
      <c r="C102" s="470" t="str">
        <f t="shared" si="31"/>
        <v/>
      </c>
      <c r="D102" s="470" t="str">
        <f t="shared" si="32"/>
        <v/>
      </c>
      <c r="E102" s="470" t="str">
        <f t="shared" si="33"/>
        <v/>
      </c>
      <c r="F102" s="470" t="str">
        <f t="shared" si="34"/>
        <v/>
      </c>
      <c r="G102" s="199" t="str">
        <f>IF(Paramétrage!PL511&lt;&gt;0,Paramétrage!PJ511,"")</f>
        <v/>
      </c>
      <c r="H102" s="2" t="str">
        <f>IF(Paramétrage!PL511&lt;&gt;0,Paramétrage!PK511,"")</f>
        <v/>
      </c>
      <c r="I102" s="2" t="str">
        <f t="shared" si="35"/>
        <v/>
      </c>
      <c r="J102" s="2" t="str">
        <f>IF(Paramétrage!PL511&lt;&gt;0,Paramétrage!PL511,"")</f>
        <v/>
      </c>
      <c r="K102" s="2" t="str">
        <f>IF(Paramétrage!PM511&lt;&gt;0,Paramétrage!PM511,"")</f>
        <v/>
      </c>
      <c r="L102" s="2" t="str">
        <f t="shared" si="36"/>
        <v/>
      </c>
      <c r="M102" s="2" t="str">
        <f t="shared" si="37"/>
        <v/>
      </c>
      <c r="N102" s="2" t="str">
        <f t="shared" si="38"/>
        <v/>
      </c>
      <c r="O102" s="2" t="str">
        <f>IF(Paramétrage!PL511&lt;&gt;0,Paramétrage!PN511,"")</f>
        <v/>
      </c>
      <c r="P102" s="258" t="e">
        <f>IF(Paramétrage!#REF!&lt;&gt;0,I102,0)</f>
        <v>#REF!</v>
      </c>
      <c r="Q102" s="2"/>
    </row>
    <row r="103" spans="1:20" x14ac:dyDescent="0.35">
      <c r="A103" s="470" t="str">
        <f t="shared" si="29"/>
        <v/>
      </c>
      <c r="B103" s="470" t="str">
        <f t="shared" si="30"/>
        <v/>
      </c>
      <c r="C103" s="470" t="str">
        <f t="shared" si="31"/>
        <v/>
      </c>
      <c r="D103" s="470" t="str">
        <f t="shared" si="32"/>
        <v/>
      </c>
      <c r="E103" s="470" t="str">
        <f t="shared" si="33"/>
        <v/>
      </c>
      <c r="F103" s="470" t="str">
        <f t="shared" si="34"/>
        <v/>
      </c>
      <c r="G103" s="199" t="str">
        <f>IF(Paramétrage!PL512&lt;&gt;0,Paramétrage!PJ512,"")</f>
        <v/>
      </c>
      <c r="H103" s="2" t="str">
        <f>IF(Paramétrage!PL512&lt;&gt;0,Paramétrage!PK512,"")</f>
        <v/>
      </c>
      <c r="I103" s="2" t="str">
        <f t="shared" si="35"/>
        <v/>
      </c>
      <c r="J103" s="2" t="str">
        <f>IF(Paramétrage!PL512&lt;&gt;0,Paramétrage!PL512,"")</f>
        <v/>
      </c>
      <c r="K103" s="2" t="str">
        <f>IF(Paramétrage!PM512&lt;&gt;0,Paramétrage!PM512,"")</f>
        <v/>
      </c>
      <c r="L103" s="2" t="str">
        <f t="shared" si="36"/>
        <v/>
      </c>
      <c r="M103" s="2" t="str">
        <f t="shared" si="37"/>
        <v/>
      </c>
      <c r="N103" s="2" t="str">
        <f t="shared" si="38"/>
        <v/>
      </c>
      <c r="O103" s="2" t="str">
        <f>IF(Paramétrage!PL512&lt;&gt;0,Paramétrage!PN512,"")</f>
        <v/>
      </c>
      <c r="P103" s="258" t="e">
        <f>IF(Paramétrage!#REF!&lt;&gt;0,I103,0)</f>
        <v>#REF!</v>
      </c>
      <c r="Q103" s="2"/>
    </row>
    <row r="104" spans="1:20" x14ac:dyDescent="0.35">
      <c r="A104" s="470" t="str">
        <f t="shared" si="29"/>
        <v/>
      </c>
      <c r="B104" s="470" t="str">
        <f t="shared" si="30"/>
        <v/>
      </c>
      <c r="C104" s="470" t="str">
        <f t="shared" si="31"/>
        <v/>
      </c>
      <c r="D104" s="470" t="str">
        <f t="shared" si="32"/>
        <v/>
      </c>
      <c r="E104" s="470" t="str">
        <f t="shared" si="33"/>
        <v/>
      </c>
      <c r="F104" s="470" t="str">
        <f t="shared" si="34"/>
        <v/>
      </c>
      <c r="G104" s="199" t="str">
        <f>IF(Paramétrage!PL513&lt;&gt;0,Paramétrage!PJ513,"")</f>
        <v/>
      </c>
      <c r="H104" s="2" t="str">
        <f>IF(Paramétrage!PL513&lt;&gt;0,Paramétrage!PK513,"")</f>
        <v/>
      </c>
      <c r="I104" s="2" t="str">
        <f t="shared" si="35"/>
        <v/>
      </c>
      <c r="J104" s="2" t="str">
        <f>IF(Paramétrage!PL513&lt;&gt;0,Paramétrage!PL513,"")</f>
        <v/>
      </c>
      <c r="K104" s="2" t="str">
        <f>IF(Paramétrage!PM513&lt;&gt;0,Paramétrage!PM513,"")</f>
        <v/>
      </c>
      <c r="L104" s="2" t="str">
        <f t="shared" si="36"/>
        <v/>
      </c>
      <c r="M104" s="2" t="str">
        <f t="shared" si="37"/>
        <v/>
      </c>
      <c r="N104" s="2" t="str">
        <f t="shared" si="38"/>
        <v/>
      </c>
      <c r="O104" s="2" t="str">
        <f>IF(Paramétrage!PL513&lt;&gt;0,Paramétrage!PN513,"")</f>
        <v/>
      </c>
      <c r="P104" s="258" t="e">
        <f>IF(Paramétrage!#REF!&lt;&gt;0,I104,0)</f>
        <v>#REF!</v>
      </c>
      <c r="Q104" s="2"/>
    </row>
    <row r="105" spans="1:20" x14ac:dyDescent="0.35">
      <c r="A105" s="470" t="str">
        <f t="shared" si="29"/>
        <v/>
      </c>
      <c r="B105" s="470" t="str">
        <f t="shared" si="30"/>
        <v/>
      </c>
      <c r="C105" s="470" t="str">
        <f t="shared" si="31"/>
        <v/>
      </c>
      <c r="D105" s="470" t="str">
        <f t="shared" si="32"/>
        <v/>
      </c>
      <c r="E105" s="470" t="str">
        <f t="shared" si="33"/>
        <v/>
      </c>
      <c r="F105" s="470" t="str">
        <f t="shared" si="34"/>
        <v/>
      </c>
      <c r="G105" s="199" t="str">
        <f>IF(Paramétrage!PL514&lt;&gt;0,Paramétrage!PJ514,"")</f>
        <v/>
      </c>
      <c r="H105" s="2" t="str">
        <f>IF(Paramétrage!PL514&lt;&gt;0,Paramétrage!PK514,"")</f>
        <v/>
      </c>
      <c r="I105" s="2" t="str">
        <f t="shared" si="35"/>
        <v/>
      </c>
      <c r="J105" s="2" t="str">
        <f>IF(Paramétrage!PL514&lt;&gt;0,Paramétrage!PL514,"")</f>
        <v/>
      </c>
      <c r="K105" s="2" t="str">
        <f>IF(Paramétrage!PM514&lt;&gt;0,Paramétrage!PM514,"")</f>
        <v/>
      </c>
      <c r="L105" s="2" t="str">
        <f t="shared" si="36"/>
        <v/>
      </c>
      <c r="M105" s="2" t="str">
        <f t="shared" si="37"/>
        <v/>
      </c>
      <c r="N105" s="2" t="str">
        <f t="shared" si="38"/>
        <v/>
      </c>
      <c r="O105" s="2" t="str">
        <f>IF(Paramétrage!PL514&lt;&gt;0,Paramétrage!PN514,"")</f>
        <v/>
      </c>
      <c r="P105" s="258" t="e">
        <f>IF(Paramétrage!#REF!&lt;&gt;0,I105,0)</f>
        <v>#REF!</v>
      </c>
      <c r="Q105" s="2"/>
    </row>
    <row r="106" spans="1:20" x14ac:dyDescent="0.35">
      <c r="A106" s="470" t="str">
        <f t="shared" si="29"/>
        <v/>
      </c>
      <c r="B106" s="470" t="str">
        <f t="shared" si="30"/>
        <v/>
      </c>
      <c r="C106" s="470" t="str">
        <f t="shared" si="31"/>
        <v/>
      </c>
      <c r="D106" s="470" t="str">
        <f t="shared" si="32"/>
        <v/>
      </c>
      <c r="E106" s="470" t="str">
        <f t="shared" si="33"/>
        <v/>
      </c>
      <c r="F106" s="470" t="str">
        <f t="shared" si="34"/>
        <v/>
      </c>
      <c r="G106" s="199" t="str">
        <f>IF(Paramétrage!PL515&lt;&gt;0,Paramétrage!PJ515,"")</f>
        <v/>
      </c>
      <c r="H106" s="2" t="str">
        <f>IF(Paramétrage!PL515&lt;&gt;0,Paramétrage!PK515,"")</f>
        <v/>
      </c>
      <c r="I106" s="2" t="str">
        <f t="shared" si="35"/>
        <v/>
      </c>
      <c r="J106" s="2" t="str">
        <f>IF(Paramétrage!PL515&lt;&gt;0,Paramétrage!PL515,"")</f>
        <v/>
      </c>
      <c r="K106" s="2" t="str">
        <f>IF(Paramétrage!PM515&lt;&gt;0,Paramétrage!PM515,"")</f>
        <v/>
      </c>
      <c r="L106" s="2" t="str">
        <f t="shared" si="36"/>
        <v/>
      </c>
      <c r="M106" s="2" t="str">
        <f t="shared" si="37"/>
        <v/>
      </c>
      <c r="N106" s="2" t="str">
        <f t="shared" si="38"/>
        <v/>
      </c>
      <c r="O106" s="2" t="str">
        <f>IF(Paramétrage!PL515&lt;&gt;0,Paramétrage!PN515,"")</f>
        <v/>
      </c>
      <c r="P106" s="258" t="e">
        <f>IF(Paramétrage!#REF!&lt;&gt;0,I106,0)</f>
        <v>#REF!</v>
      </c>
      <c r="Q106" s="2"/>
    </row>
    <row r="107" spans="1:20" x14ac:dyDescent="0.35">
      <c r="A107" s="470" t="str">
        <f t="shared" si="29"/>
        <v/>
      </c>
      <c r="B107" s="470" t="str">
        <f t="shared" si="30"/>
        <v/>
      </c>
      <c r="C107" s="470" t="str">
        <f t="shared" si="31"/>
        <v/>
      </c>
      <c r="D107" s="470" t="str">
        <f t="shared" si="32"/>
        <v/>
      </c>
      <c r="E107" s="470" t="str">
        <f t="shared" si="33"/>
        <v/>
      </c>
      <c r="F107" s="470" t="str">
        <f t="shared" si="34"/>
        <v/>
      </c>
      <c r="G107" s="199" t="str">
        <f>IF(Paramétrage!PL516&lt;&gt;0,Paramétrage!PJ516,"")</f>
        <v/>
      </c>
      <c r="H107" s="2" t="str">
        <f>IF(Paramétrage!PL516&lt;&gt;0,Paramétrage!PK516,"")</f>
        <v/>
      </c>
      <c r="I107" s="2" t="str">
        <f t="shared" si="35"/>
        <v/>
      </c>
      <c r="J107" s="2" t="str">
        <f>IF(Paramétrage!PL516&lt;&gt;0,Paramétrage!PL516,"")</f>
        <v/>
      </c>
      <c r="K107" s="2" t="str">
        <f>IF(Paramétrage!PM516&lt;&gt;0,Paramétrage!PM516,"")</f>
        <v/>
      </c>
      <c r="L107" s="2" t="str">
        <f t="shared" si="36"/>
        <v/>
      </c>
      <c r="M107" s="2" t="str">
        <f t="shared" si="37"/>
        <v/>
      </c>
      <c r="N107" s="2" t="str">
        <f t="shared" si="38"/>
        <v/>
      </c>
      <c r="O107" s="2" t="str">
        <f>IF(Paramétrage!PL516&lt;&gt;0,Paramétrage!PN516,"")</f>
        <v/>
      </c>
      <c r="P107" s="258" t="e">
        <f>IF(Paramétrage!#REF!&lt;&gt;0,I107,0)</f>
        <v>#REF!</v>
      </c>
      <c r="Q107" s="2"/>
    </row>
    <row r="108" spans="1:20" x14ac:dyDescent="0.35">
      <c r="A108" s="470" t="str">
        <f t="shared" si="29"/>
        <v/>
      </c>
      <c r="B108" s="470" t="str">
        <f t="shared" si="30"/>
        <v/>
      </c>
      <c r="C108" s="470" t="str">
        <f t="shared" si="31"/>
        <v/>
      </c>
      <c r="D108" s="470" t="str">
        <f t="shared" si="32"/>
        <v/>
      </c>
      <c r="E108" s="470" t="str">
        <f t="shared" si="33"/>
        <v/>
      </c>
      <c r="F108" s="470" t="str">
        <f t="shared" si="34"/>
        <v/>
      </c>
      <c r="G108" s="199" t="str">
        <f>IF(Paramétrage!PL517&lt;&gt;0,Paramétrage!PJ517,"")</f>
        <v/>
      </c>
      <c r="H108" s="2" t="str">
        <f>IF(Paramétrage!PL517&lt;&gt;0,Paramétrage!PK517,"")</f>
        <v/>
      </c>
      <c r="I108" s="2" t="str">
        <f t="shared" si="35"/>
        <v/>
      </c>
      <c r="J108" s="2" t="str">
        <f>IF(Paramétrage!PL517&lt;&gt;0,Paramétrage!PL517,"")</f>
        <v/>
      </c>
      <c r="K108" s="2" t="str">
        <f>IF(Paramétrage!PM517&lt;&gt;0,Paramétrage!PM517,"")</f>
        <v/>
      </c>
      <c r="L108" s="2" t="str">
        <f t="shared" si="36"/>
        <v/>
      </c>
      <c r="M108" s="2" t="str">
        <f t="shared" si="37"/>
        <v/>
      </c>
      <c r="N108" s="2" t="str">
        <f t="shared" si="38"/>
        <v/>
      </c>
      <c r="O108" s="2" t="str">
        <f>IF(Paramétrage!PL517&lt;&gt;0,Paramétrage!PN517,"")</f>
        <v/>
      </c>
      <c r="P108" s="258" t="e">
        <f>IF(Paramétrage!#REF!&lt;&gt;0,I108,0)</f>
        <v>#REF!</v>
      </c>
      <c r="Q108" s="2"/>
    </row>
    <row r="109" spans="1:20" x14ac:dyDescent="0.35">
      <c r="A109" s="470" t="str">
        <f t="shared" si="29"/>
        <v/>
      </c>
      <c r="B109" s="470" t="str">
        <f t="shared" si="30"/>
        <v/>
      </c>
      <c r="C109" s="470" t="str">
        <f t="shared" si="31"/>
        <v/>
      </c>
      <c r="D109" s="470" t="str">
        <f t="shared" si="32"/>
        <v/>
      </c>
      <c r="E109" s="470" t="str">
        <f t="shared" si="33"/>
        <v/>
      </c>
      <c r="F109" s="470" t="str">
        <f t="shared" si="34"/>
        <v/>
      </c>
      <c r="G109" s="199" t="str">
        <f>IF(Paramétrage!PL518&lt;&gt;0,Paramétrage!PJ518,"")</f>
        <v/>
      </c>
      <c r="H109" s="2" t="str">
        <f>IF(Paramétrage!PL518&lt;&gt;0,Paramétrage!PK518,"")</f>
        <v/>
      </c>
      <c r="I109" s="2" t="str">
        <f t="shared" si="35"/>
        <v/>
      </c>
      <c r="J109" s="2" t="str">
        <f>IF(Paramétrage!PL518&lt;&gt;0,Paramétrage!PL518,"")</f>
        <v/>
      </c>
      <c r="K109" s="2" t="str">
        <f>IF(Paramétrage!PM518&lt;&gt;0,Paramétrage!PM518,"")</f>
        <v/>
      </c>
      <c r="L109" s="2" t="str">
        <f t="shared" si="36"/>
        <v/>
      </c>
      <c r="M109" s="2" t="str">
        <f t="shared" si="37"/>
        <v/>
      </c>
      <c r="N109" s="2" t="str">
        <f t="shared" si="38"/>
        <v/>
      </c>
      <c r="O109" s="2" t="str">
        <f>IF(Paramétrage!PL518&lt;&gt;0,Paramétrage!PN518,"")</f>
        <v/>
      </c>
      <c r="P109" s="258" t="e">
        <f>IF(Paramétrage!#REF!&lt;&gt;0,I109,0)</f>
        <v>#REF!</v>
      </c>
      <c r="Q109" s="2"/>
    </row>
    <row r="110" spans="1:20" x14ac:dyDescent="0.35">
      <c r="A110" s="470" t="str">
        <f t="shared" si="29"/>
        <v/>
      </c>
      <c r="B110" s="470" t="str">
        <f t="shared" si="30"/>
        <v/>
      </c>
      <c r="C110" s="470" t="str">
        <f t="shared" si="31"/>
        <v/>
      </c>
      <c r="D110" s="470" t="str">
        <f t="shared" si="32"/>
        <v/>
      </c>
      <c r="E110" s="470" t="str">
        <f t="shared" si="33"/>
        <v/>
      </c>
      <c r="F110" s="470" t="str">
        <f t="shared" si="34"/>
        <v/>
      </c>
      <c r="G110" s="199" t="str">
        <f>IF(Paramétrage!PL519&lt;&gt;0,Paramétrage!PJ519,"")</f>
        <v/>
      </c>
      <c r="H110" s="2" t="str">
        <f>IF(Paramétrage!PL519&lt;&gt;0,Paramétrage!PK519,"")</f>
        <v/>
      </c>
      <c r="I110" s="2" t="str">
        <f t="shared" si="35"/>
        <v/>
      </c>
      <c r="J110" s="2" t="str">
        <f>IF(Paramétrage!PL519&lt;&gt;0,Paramétrage!PL519,"")</f>
        <v/>
      </c>
      <c r="K110" s="2" t="str">
        <f>IF(Paramétrage!PM519&lt;&gt;0,Paramétrage!PM519,"")</f>
        <v/>
      </c>
      <c r="L110" s="2" t="str">
        <f t="shared" si="36"/>
        <v/>
      </c>
      <c r="M110" s="2" t="str">
        <f t="shared" si="37"/>
        <v/>
      </c>
      <c r="N110" s="2" t="str">
        <f t="shared" si="38"/>
        <v/>
      </c>
      <c r="O110" s="2" t="str">
        <f>IF(Paramétrage!PL519&lt;&gt;0,Paramétrage!PN519,"")</f>
        <v/>
      </c>
      <c r="P110" s="258" t="e">
        <f>IF(Paramétrage!#REF!&lt;&gt;0,I110,0)</f>
        <v>#REF!</v>
      </c>
      <c r="Q110" s="2"/>
    </row>
    <row r="111" spans="1:20" x14ac:dyDescent="0.35">
      <c r="A111" s="470" t="str">
        <f t="shared" si="29"/>
        <v/>
      </c>
      <c r="B111" s="470" t="str">
        <f t="shared" si="30"/>
        <v/>
      </c>
      <c r="C111" s="470" t="str">
        <f t="shared" si="31"/>
        <v/>
      </c>
      <c r="D111" s="470" t="str">
        <f t="shared" si="32"/>
        <v/>
      </c>
      <c r="E111" s="470" t="str">
        <f t="shared" si="33"/>
        <v/>
      </c>
      <c r="F111" s="470" t="str">
        <f t="shared" si="34"/>
        <v/>
      </c>
      <c r="G111" s="199" t="str">
        <f>IF(Paramétrage!PL520&lt;&gt;0,Paramétrage!PJ520,"")</f>
        <v/>
      </c>
      <c r="H111" s="2" t="str">
        <f>IF(Paramétrage!PL520&lt;&gt;0,Paramétrage!PK520,"")</f>
        <v/>
      </c>
      <c r="I111" s="2" t="str">
        <f t="shared" si="35"/>
        <v/>
      </c>
      <c r="J111" s="2" t="str">
        <f>IF(Paramétrage!PL520&lt;&gt;0,Paramétrage!PL520,"")</f>
        <v/>
      </c>
      <c r="K111" s="2" t="str">
        <f>IF(Paramétrage!PM520&lt;&gt;0,Paramétrage!PM520,"")</f>
        <v/>
      </c>
      <c r="L111" s="2" t="str">
        <f t="shared" si="36"/>
        <v/>
      </c>
      <c r="M111" s="2" t="str">
        <f t="shared" si="37"/>
        <v/>
      </c>
      <c r="N111" s="2" t="str">
        <f t="shared" si="38"/>
        <v/>
      </c>
      <c r="O111" s="2" t="str">
        <f>IF(Paramétrage!PL520&lt;&gt;0,Paramétrage!PN520,"")</f>
        <v/>
      </c>
      <c r="P111" s="258" t="e">
        <f>IF(Paramétrage!#REF!&lt;&gt;0,I111,0)</f>
        <v>#REF!</v>
      </c>
      <c r="Q111" s="2"/>
    </row>
    <row r="112" spans="1:20" x14ac:dyDescent="0.35">
      <c r="A112" s="470" t="str">
        <f t="shared" si="29"/>
        <v/>
      </c>
      <c r="B112" s="470" t="str">
        <f t="shared" si="30"/>
        <v/>
      </c>
      <c r="C112" s="470" t="str">
        <f t="shared" si="31"/>
        <v/>
      </c>
      <c r="D112" s="470" t="str">
        <f t="shared" si="32"/>
        <v/>
      </c>
      <c r="E112" s="470" t="str">
        <f t="shared" si="33"/>
        <v/>
      </c>
      <c r="F112" s="470" t="str">
        <f t="shared" si="34"/>
        <v/>
      </c>
      <c r="G112" s="199" t="str">
        <f>IF(Paramétrage!PL521&lt;&gt;0,Paramétrage!PJ521,"")</f>
        <v/>
      </c>
      <c r="H112" s="2" t="str">
        <f>IF(Paramétrage!PL521&lt;&gt;0,Paramétrage!PK521,"")</f>
        <v/>
      </c>
      <c r="I112" s="2" t="str">
        <f t="shared" si="35"/>
        <v/>
      </c>
      <c r="J112" s="2" t="str">
        <f>IF(Paramétrage!PL521&lt;&gt;0,Paramétrage!PL521,"")</f>
        <v/>
      </c>
      <c r="K112" s="2" t="str">
        <f>IF(Paramétrage!PM521&lt;&gt;0,Paramétrage!PM521,"")</f>
        <v/>
      </c>
      <c r="L112" s="2" t="str">
        <f t="shared" si="36"/>
        <v/>
      </c>
      <c r="M112" s="2" t="str">
        <f t="shared" si="37"/>
        <v/>
      </c>
      <c r="N112" s="2" t="str">
        <f t="shared" si="38"/>
        <v/>
      </c>
      <c r="O112" s="2" t="str">
        <f>IF(Paramétrage!PL521&lt;&gt;0,Paramétrage!PN521,"")</f>
        <v/>
      </c>
      <c r="P112" s="258" t="e">
        <f>IF(Paramétrage!#REF!&lt;&gt;0,I112,0)</f>
        <v>#REF!</v>
      </c>
      <c r="Q112" s="2"/>
    </row>
    <row r="113" spans="1:17" x14ac:dyDescent="0.35">
      <c r="A113" s="470" t="str">
        <f t="shared" si="29"/>
        <v/>
      </c>
      <c r="B113" s="470" t="str">
        <f t="shared" si="30"/>
        <v/>
      </c>
      <c r="C113" s="470" t="str">
        <f t="shared" si="31"/>
        <v/>
      </c>
      <c r="D113" s="470" t="str">
        <f t="shared" si="32"/>
        <v/>
      </c>
      <c r="E113" s="470" t="str">
        <f t="shared" si="33"/>
        <v/>
      </c>
      <c r="F113" s="470" t="str">
        <f t="shared" si="34"/>
        <v/>
      </c>
      <c r="G113" s="199" t="str">
        <f>IF(Paramétrage!PL522&lt;&gt;0,Paramétrage!PJ522,"")</f>
        <v/>
      </c>
      <c r="H113" s="2" t="str">
        <f>IF(Paramétrage!PL522&lt;&gt;0,Paramétrage!PK522,"")</f>
        <v/>
      </c>
      <c r="I113" s="2" t="str">
        <f t="shared" si="35"/>
        <v/>
      </c>
      <c r="J113" s="2" t="str">
        <f>IF(Paramétrage!PL522&lt;&gt;0,Paramétrage!PL522,"")</f>
        <v/>
      </c>
      <c r="K113" s="2" t="str">
        <f>IF(Paramétrage!PM522&lt;&gt;0,Paramétrage!PM522,"")</f>
        <v/>
      </c>
      <c r="L113" s="2" t="str">
        <f t="shared" si="36"/>
        <v/>
      </c>
      <c r="M113" s="2" t="str">
        <f t="shared" si="37"/>
        <v/>
      </c>
      <c r="N113" s="2" t="str">
        <f t="shared" si="38"/>
        <v/>
      </c>
      <c r="O113" s="2" t="str">
        <f>IF(Paramétrage!PL522&lt;&gt;0,Paramétrage!PN522,"")</f>
        <v/>
      </c>
      <c r="P113" s="258" t="e">
        <f>IF(Paramétrage!#REF!&lt;&gt;0,I113,0)</f>
        <v>#REF!</v>
      </c>
      <c r="Q113" s="2"/>
    </row>
    <row r="114" spans="1:17" x14ac:dyDescent="0.35">
      <c r="A114" s="470" t="str">
        <f t="shared" si="29"/>
        <v/>
      </c>
      <c r="B114" s="470" t="str">
        <f t="shared" si="30"/>
        <v/>
      </c>
      <c r="C114" s="470" t="str">
        <f t="shared" si="31"/>
        <v/>
      </c>
      <c r="D114" s="470" t="str">
        <f t="shared" si="32"/>
        <v/>
      </c>
      <c r="E114" s="470" t="str">
        <f t="shared" si="33"/>
        <v/>
      </c>
      <c r="F114" s="470" t="str">
        <f t="shared" si="34"/>
        <v/>
      </c>
      <c r="G114" s="199" t="str">
        <f>IF(Paramétrage!PL523&lt;&gt;0,Paramétrage!PJ523,"")</f>
        <v/>
      </c>
      <c r="H114" s="2" t="str">
        <f>IF(Paramétrage!PL523&lt;&gt;0,Paramétrage!PK523,"")</f>
        <v/>
      </c>
      <c r="I114" s="2" t="str">
        <f t="shared" si="35"/>
        <v/>
      </c>
      <c r="J114" s="2" t="str">
        <f>IF(Paramétrage!PL523&lt;&gt;0,Paramétrage!PL523,"")</f>
        <v/>
      </c>
      <c r="K114" s="2" t="str">
        <f>IF(Paramétrage!PM523&lt;&gt;0,Paramétrage!PM523,"")</f>
        <v/>
      </c>
      <c r="L114" s="2" t="str">
        <f t="shared" si="36"/>
        <v/>
      </c>
      <c r="M114" s="2" t="str">
        <f t="shared" si="37"/>
        <v/>
      </c>
      <c r="N114" s="2" t="str">
        <f t="shared" si="38"/>
        <v/>
      </c>
      <c r="O114" s="2" t="str">
        <f>IF(Paramétrage!PL523&lt;&gt;0,Paramétrage!PN523,"")</f>
        <v/>
      </c>
      <c r="P114" s="258" t="e">
        <f>IF(Paramétrage!#REF!&lt;&gt;0,I114,0)</f>
        <v>#REF!</v>
      </c>
      <c r="Q114" s="2"/>
    </row>
    <row r="115" spans="1:17" x14ac:dyDescent="0.35">
      <c r="A115" s="470" t="str">
        <f t="shared" si="29"/>
        <v/>
      </c>
      <c r="B115" s="470" t="str">
        <f t="shared" si="30"/>
        <v/>
      </c>
      <c r="C115" s="470" t="str">
        <f t="shared" si="31"/>
        <v/>
      </c>
      <c r="D115" s="470" t="str">
        <f t="shared" si="32"/>
        <v/>
      </c>
      <c r="E115" s="470" t="str">
        <f t="shared" si="33"/>
        <v/>
      </c>
      <c r="F115" s="470" t="str">
        <f t="shared" si="34"/>
        <v/>
      </c>
      <c r="G115" s="199" t="str">
        <f>IF(Paramétrage!PL524&lt;&gt;0,Paramétrage!PJ524,"")</f>
        <v/>
      </c>
      <c r="H115" s="2" t="str">
        <f>IF(Paramétrage!PL524&lt;&gt;0,Paramétrage!PK524,"")</f>
        <v/>
      </c>
      <c r="I115" s="2" t="str">
        <f t="shared" si="35"/>
        <v/>
      </c>
      <c r="J115" s="2" t="str">
        <f>IF(Paramétrage!PL524&lt;&gt;0,Paramétrage!PL524,"")</f>
        <v/>
      </c>
      <c r="K115" s="2" t="str">
        <f>IF(Paramétrage!PM524&lt;&gt;0,Paramétrage!PM524,"")</f>
        <v/>
      </c>
      <c r="L115" s="2" t="str">
        <f t="shared" si="36"/>
        <v/>
      </c>
      <c r="M115" s="2" t="str">
        <f t="shared" si="37"/>
        <v/>
      </c>
      <c r="N115" s="2" t="str">
        <f t="shared" si="38"/>
        <v/>
      </c>
      <c r="O115" s="2" t="str">
        <f>IF(Paramétrage!PL524&lt;&gt;0,Paramétrage!PN524,"")</f>
        <v/>
      </c>
      <c r="P115" s="258" t="e">
        <f>IF(Paramétrage!#REF!&lt;&gt;0,I115,0)</f>
        <v>#REF!</v>
      </c>
      <c r="Q115" s="2"/>
    </row>
    <row r="116" spans="1:17" x14ac:dyDescent="0.35">
      <c r="A116" s="470" t="str">
        <f t="shared" si="29"/>
        <v/>
      </c>
      <c r="B116" s="470" t="str">
        <f t="shared" si="30"/>
        <v/>
      </c>
      <c r="C116" s="470" t="str">
        <f t="shared" si="31"/>
        <v/>
      </c>
      <c r="D116" s="470" t="str">
        <f t="shared" si="32"/>
        <v/>
      </c>
      <c r="E116" s="470" t="str">
        <f t="shared" si="33"/>
        <v/>
      </c>
      <c r="F116" s="470" t="str">
        <f t="shared" si="34"/>
        <v/>
      </c>
      <c r="G116" s="199" t="str">
        <f>IF(Paramétrage!PL525&lt;&gt;0,Paramétrage!PJ525,"")</f>
        <v/>
      </c>
      <c r="H116" s="2" t="str">
        <f>IF(Paramétrage!PL525&lt;&gt;0,Paramétrage!PK525,"")</f>
        <v/>
      </c>
      <c r="I116" s="2" t="str">
        <f t="shared" si="35"/>
        <v/>
      </c>
      <c r="J116" s="2" t="str">
        <f>IF(Paramétrage!PL525&lt;&gt;0,Paramétrage!PL525,"")</f>
        <v/>
      </c>
      <c r="K116" s="2" t="str">
        <f>IF(Paramétrage!PM525&lt;&gt;0,Paramétrage!PM525,"")</f>
        <v/>
      </c>
      <c r="L116" s="2" t="str">
        <f t="shared" si="36"/>
        <v/>
      </c>
      <c r="M116" s="2" t="str">
        <f t="shared" si="37"/>
        <v/>
      </c>
      <c r="N116" s="2" t="str">
        <f t="shared" si="38"/>
        <v/>
      </c>
      <c r="O116" s="2" t="str">
        <f>IF(Paramétrage!PL525&lt;&gt;0,Paramétrage!PN525,"")</f>
        <v/>
      </c>
      <c r="P116" s="258" t="e">
        <f>IF(Paramétrage!#REF!&lt;&gt;0,I116,0)</f>
        <v>#REF!</v>
      </c>
      <c r="Q116" s="2"/>
    </row>
    <row r="117" spans="1:17" x14ac:dyDescent="0.35">
      <c r="A117" s="470" t="str">
        <f t="shared" si="29"/>
        <v/>
      </c>
      <c r="B117" s="470" t="str">
        <f t="shared" si="30"/>
        <v/>
      </c>
      <c r="C117" s="470" t="str">
        <f t="shared" si="31"/>
        <v/>
      </c>
      <c r="D117" s="470" t="str">
        <f t="shared" si="32"/>
        <v/>
      </c>
      <c r="E117" s="470" t="str">
        <f t="shared" si="33"/>
        <v/>
      </c>
      <c r="F117" s="470" t="str">
        <f t="shared" si="34"/>
        <v/>
      </c>
      <c r="G117" s="199" t="str">
        <f>IF(Paramétrage!PL526&lt;&gt;0,Paramétrage!PJ526,"")</f>
        <v/>
      </c>
      <c r="H117" s="2" t="str">
        <f>IF(Paramétrage!PL526&lt;&gt;0,Paramétrage!PK526,"")</f>
        <v/>
      </c>
      <c r="I117" s="2" t="str">
        <f t="shared" si="35"/>
        <v/>
      </c>
      <c r="J117" s="2" t="str">
        <f>IF(Paramétrage!PL526&lt;&gt;0,Paramétrage!PL526,"")</f>
        <v/>
      </c>
      <c r="K117" s="2" t="str">
        <f>IF(Paramétrage!PM526&lt;&gt;0,Paramétrage!PM526,"")</f>
        <v/>
      </c>
      <c r="L117" s="2" t="str">
        <f t="shared" si="36"/>
        <v/>
      </c>
      <c r="M117" s="2" t="str">
        <f t="shared" si="37"/>
        <v/>
      </c>
      <c r="N117" s="2" t="str">
        <f t="shared" si="38"/>
        <v/>
      </c>
      <c r="O117" s="2" t="str">
        <f>IF(Paramétrage!PL526&lt;&gt;0,Paramétrage!PN526,"")</f>
        <v/>
      </c>
      <c r="P117" s="258" t="e">
        <f>IF(Paramétrage!#REF!&lt;&gt;0,I117,0)</f>
        <v>#REF!</v>
      </c>
      <c r="Q117" s="2"/>
    </row>
    <row r="118" spans="1:17" x14ac:dyDescent="0.35">
      <c r="A118" s="470" t="str">
        <f t="shared" si="29"/>
        <v/>
      </c>
      <c r="B118" s="470" t="str">
        <f t="shared" si="30"/>
        <v/>
      </c>
      <c r="C118" s="470" t="str">
        <f t="shared" si="31"/>
        <v/>
      </c>
      <c r="D118" s="470" t="str">
        <f t="shared" si="32"/>
        <v/>
      </c>
      <c r="E118" s="470" t="str">
        <f t="shared" si="33"/>
        <v/>
      </c>
      <c r="F118" s="470" t="str">
        <f t="shared" si="34"/>
        <v/>
      </c>
      <c r="G118" s="199" t="str">
        <f>IF(Paramétrage!PL527&lt;&gt;0,Paramétrage!PJ527,"")</f>
        <v/>
      </c>
      <c r="H118" s="2" t="str">
        <f>IF(Paramétrage!PL527&lt;&gt;0,Paramétrage!PK527,"")</f>
        <v/>
      </c>
      <c r="I118" s="2" t="str">
        <f t="shared" si="35"/>
        <v/>
      </c>
      <c r="J118" s="2" t="str">
        <f>IF(Paramétrage!PL527&lt;&gt;0,Paramétrage!PL527,"")</f>
        <v/>
      </c>
      <c r="K118" s="2" t="str">
        <f>IF(Paramétrage!PM527&lt;&gt;0,Paramétrage!PM527,"")</f>
        <v/>
      </c>
      <c r="L118" s="2" t="str">
        <f t="shared" si="36"/>
        <v/>
      </c>
      <c r="M118" s="2" t="str">
        <f t="shared" si="37"/>
        <v/>
      </c>
      <c r="N118" s="2" t="str">
        <f t="shared" si="38"/>
        <v/>
      </c>
      <c r="O118" s="2" t="str">
        <f>IF(Paramétrage!PL527&lt;&gt;0,Paramétrage!PN527,"")</f>
        <v/>
      </c>
      <c r="P118" s="258" t="e">
        <f>IF(Paramétrage!#REF!&lt;&gt;0,I118,0)</f>
        <v>#REF!</v>
      </c>
      <c r="Q118" s="2"/>
    </row>
    <row r="119" spans="1:17" x14ac:dyDescent="0.35">
      <c r="A119" s="470" t="str">
        <f t="shared" si="29"/>
        <v/>
      </c>
      <c r="B119" s="470" t="str">
        <f t="shared" si="30"/>
        <v/>
      </c>
      <c r="C119" s="470" t="str">
        <f t="shared" si="31"/>
        <v/>
      </c>
      <c r="D119" s="470" t="str">
        <f t="shared" si="32"/>
        <v/>
      </c>
      <c r="E119" s="470" t="str">
        <f t="shared" si="33"/>
        <v/>
      </c>
      <c r="F119" s="470" t="str">
        <f t="shared" si="34"/>
        <v/>
      </c>
      <c r="G119" s="199" t="str">
        <f>IF(Paramétrage!PL528&lt;&gt;0,Paramétrage!PJ528,"")</f>
        <v/>
      </c>
      <c r="H119" s="2" t="str">
        <f>IF(Paramétrage!PL528&lt;&gt;0,Paramétrage!PK528,"")</f>
        <v/>
      </c>
      <c r="I119" s="2" t="str">
        <f t="shared" si="35"/>
        <v/>
      </c>
      <c r="J119" s="2" t="str">
        <f>IF(Paramétrage!PL528&lt;&gt;0,Paramétrage!PL528,"")</f>
        <v/>
      </c>
      <c r="K119" s="2" t="str">
        <f>IF(Paramétrage!PM528&lt;&gt;0,Paramétrage!PM528,"")</f>
        <v/>
      </c>
      <c r="L119" s="2" t="str">
        <f t="shared" si="36"/>
        <v/>
      </c>
      <c r="M119" s="2" t="str">
        <f t="shared" si="37"/>
        <v/>
      </c>
      <c r="N119" s="2" t="str">
        <f t="shared" si="38"/>
        <v/>
      </c>
      <c r="O119" s="2" t="str">
        <f>IF(Paramétrage!PL528&lt;&gt;0,Paramétrage!PN528,"")</f>
        <v/>
      </c>
      <c r="P119" s="258" t="e">
        <f>IF(Paramétrage!#REF!&lt;&gt;0,I119,0)</f>
        <v>#REF!</v>
      </c>
      <c r="Q119" s="2"/>
    </row>
    <row r="120" spans="1:17" x14ac:dyDescent="0.35">
      <c r="A120" s="471" t="s">
        <v>1045</v>
      </c>
      <c r="B120" s="472"/>
      <c r="C120" s="472"/>
      <c r="D120" s="472"/>
      <c r="E120" s="472"/>
      <c r="F120" s="472"/>
      <c r="G120" s="473" t="e">
        <f>IF(Paramétrage!#REF!&lt;&gt;0,Paramétrage!#REF!,"")</f>
        <v>#REF!</v>
      </c>
      <c r="H120" s="472"/>
      <c r="I120" s="472"/>
      <c r="J120" s="472"/>
      <c r="K120" s="472"/>
      <c r="L120" s="472"/>
      <c r="M120" s="472"/>
      <c r="N120" s="472"/>
      <c r="O120" s="472"/>
      <c r="P120" s="472" t="e">
        <f>IF(Paramétrage!#REF!,I120-#REF!,"")</f>
        <v>#REF!</v>
      </c>
      <c r="Q120" s="472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IF(Paramétrage!OF501&lt;&gt;0,Paramétrage!OD501,"")</f>
        <v/>
      </c>
      <c r="H122" s="2" t="str">
        <f>IF(Paramétrage!OF501&lt;&gt;0,Paramétrage!OE501,"")</f>
        <v/>
      </c>
      <c r="I122" s="2" t="str">
        <f>IF(J122&lt;&gt;"",DATEDIF($Q$2,G122,"d")*1440+H122*60,"")</f>
        <v/>
      </c>
      <c r="J122" s="2" t="str">
        <f>IF(Paramétrage!OF501&lt;&gt;0,Paramétrage!OF501,"")</f>
        <v/>
      </c>
      <c r="K122" s="2" t="str">
        <f>IF(Paramétrage!OG501&lt;&gt;0,Paramétrage!OG501,"")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IF(Paramétrage!OF501&lt;&gt;0,Paramétrage!OH501,"")</f>
        <v/>
      </c>
      <c r="P122" s="258" t="e">
        <f>IF(Paramétrage!#REF!&lt;&gt;0,I122,0)</f>
        <v>#REF!</v>
      </c>
      <c r="Q122" s="2"/>
    </row>
    <row r="123" spans="1:17" x14ac:dyDescent="0.35">
      <c r="A123" s="470" t="str">
        <f t="shared" ref="A123:A149" si="39">IF(J123&lt;&gt;"",I123,"")</f>
        <v/>
      </c>
      <c r="B123" s="470" t="str">
        <f t="shared" ref="B123:B149" si="40">IF(J123&lt;&gt;"",1,"")</f>
        <v/>
      </c>
      <c r="C123" s="470" t="str">
        <f t="shared" ref="C123:C149" si="41">IF(J123&lt;&gt;"",L123,"")</f>
        <v/>
      </c>
      <c r="D123" s="470" t="str">
        <f t="shared" ref="D123:D149" si="42">IF(J123&lt;&gt;"",L123,"")</f>
        <v/>
      </c>
      <c r="E123" s="470" t="str">
        <f t="shared" ref="E123:E149" si="43">IF(J123&lt;&gt;"",M123,"")</f>
        <v/>
      </c>
      <c r="F123" s="470" t="str">
        <f t="shared" ref="F123:F149" si="44">IF(J123&lt;&gt;"",N123,"")</f>
        <v/>
      </c>
      <c r="G123" s="199" t="str">
        <f>IF(Paramétrage!OF502&lt;&gt;0,Paramétrage!OD502,"")</f>
        <v/>
      </c>
      <c r="H123" s="2" t="str">
        <f>IF(Paramétrage!OF502&lt;&gt;0,Paramétrage!OE502,"")</f>
        <v/>
      </c>
      <c r="I123" s="2" t="str">
        <f t="shared" ref="I123:I149" si="45">IF(J123&lt;&gt;"",DATEDIF($Q$2,G123,"d")*1440+H123*60,"")</f>
        <v/>
      </c>
      <c r="J123" s="2" t="str">
        <f>IF(Paramétrage!OF502&lt;&gt;0,Paramétrage!OF502,"")</f>
        <v/>
      </c>
      <c r="K123" s="2" t="str">
        <f>IF(Paramétrage!OG502&lt;&gt;0,Paramétrage!OG502,"")</f>
        <v/>
      </c>
      <c r="L123" s="2" t="str">
        <f t="shared" ref="L123:L149" si="46">IF(J123&lt;&gt;"",ROUNDUP(J123/K123,0),"")</f>
        <v/>
      </c>
      <c r="M123" s="2" t="str">
        <f t="shared" ref="M123:M149" si="47">IF(J123&lt;&gt;"",J123/L123,"")</f>
        <v/>
      </c>
      <c r="N123" s="2" t="str">
        <f t="shared" ref="N123:N149" si="48">IF(J123&lt;&gt;"",M123/O123,"")</f>
        <v/>
      </c>
      <c r="O123" s="2" t="str">
        <f>IF(Paramétrage!OF502&lt;&gt;0,Paramétrage!OH502,"")</f>
        <v/>
      </c>
      <c r="P123" s="258" t="e">
        <f>IF(Paramétrage!#REF!&lt;&gt;0,I123,0)</f>
        <v>#REF!</v>
      </c>
      <c r="Q123" s="2"/>
    </row>
    <row r="124" spans="1:17" x14ac:dyDescent="0.35">
      <c r="A124" s="470" t="str">
        <f t="shared" si="39"/>
        <v/>
      </c>
      <c r="B124" s="470" t="str">
        <f t="shared" si="40"/>
        <v/>
      </c>
      <c r="C124" s="470" t="str">
        <f t="shared" si="41"/>
        <v/>
      </c>
      <c r="D124" s="470" t="str">
        <f t="shared" si="42"/>
        <v/>
      </c>
      <c r="E124" s="470" t="str">
        <f t="shared" si="43"/>
        <v/>
      </c>
      <c r="F124" s="470" t="str">
        <f t="shared" si="44"/>
        <v/>
      </c>
      <c r="G124" s="199" t="str">
        <f>IF(Paramétrage!OF503&lt;&gt;0,Paramétrage!OD503,"")</f>
        <v/>
      </c>
      <c r="H124" s="2" t="str">
        <f>IF(Paramétrage!OF503&lt;&gt;0,Paramétrage!OE503,"")</f>
        <v/>
      </c>
      <c r="I124" s="2" t="str">
        <f t="shared" si="45"/>
        <v/>
      </c>
      <c r="J124" s="2" t="str">
        <f>IF(Paramétrage!OF503&lt;&gt;0,Paramétrage!OF503,"")</f>
        <v/>
      </c>
      <c r="K124" s="2" t="str">
        <f>IF(Paramétrage!OG503&lt;&gt;0,Paramétrage!OG503,"")</f>
        <v/>
      </c>
      <c r="L124" s="2" t="str">
        <f t="shared" si="46"/>
        <v/>
      </c>
      <c r="M124" s="2" t="str">
        <f t="shared" si="47"/>
        <v/>
      </c>
      <c r="N124" s="2" t="str">
        <f t="shared" si="48"/>
        <v/>
      </c>
      <c r="O124" s="2" t="str">
        <f>IF(Paramétrage!OF503&lt;&gt;0,Paramétrage!OH503,"")</f>
        <v/>
      </c>
      <c r="P124" s="258" t="e">
        <f>IF(Paramétrage!#REF!&lt;&gt;0,I124,0)</f>
        <v>#REF!</v>
      </c>
      <c r="Q124" s="2"/>
    </row>
    <row r="125" spans="1:17" x14ac:dyDescent="0.35">
      <c r="A125" s="470" t="str">
        <f t="shared" si="39"/>
        <v/>
      </c>
      <c r="B125" s="470" t="str">
        <f t="shared" si="40"/>
        <v/>
      </c>
      <c r="C125" s="470" t="str">
        <f t="shared" si="41"/>
        <v/>
      </c>
      <c r="D125" s="470" t="str">
        <f t="shared" si="42"/>
        <v/>
      </c>
      <c r="E125" s="470" t="str">
        <f t="shared" si="43"/>
        <v/>
      </c>
      <c r="F125" s="470" t="str">
        <f t="shared" si="44"/>
        <v/>
      </c>
      <c r="G125" s="199" t="str">
        <f>IF(Paramétrage!OF504&lt;&gt;0,Paramétrage!OD504,"")</f>
        <v/>
      </c>
      <c r="H125" s="2" t="str">
        <f>IF(Paramétrage!OF504&lt;&gt;0,Paramétrage!OE504,"")</f>
        <v/>
      </c>
      <c r="I125" s="2" t="str">
        <f t="shared" si="45"/>
        <v/>
      </c>
      <c r="J125" s="2" t="str">
        <f>IF(Paramétrage!OF504&lt;&gt;0,Paramétrage!OF504,"")</f>
        <v/>
      </c>
      <c r="K125" s="2" t="str">
        <f>IF(Paramétrage!OG504&lt;&gt;0,Paramétrage!OG504,"")</f>
        <v/>
      </c>
      <c r="L125" s="2" t="str">
        <f t="shared" si="46"/>
        <v/>
      </c>
      <c r="M125" s="2" t="str">
        <f t="shared" si="47"/>
        <v/>
      </c>
      <c r="N125" s="2" t="str">
        <f t="shared" si="48"/>
        <v/>
      </c>
      <c r="O125" s="2" t="str">
        <f>IF(Paramétrage!OF504&lt;&gt;0,Paramétrage!OH504,"")</f>
        <v/>
      </c>
      <c r="P125" s="258" t="e">
        <f>IF(Paramétrage!#REF!&lt;&gt;0,I125,0)</f>
        <v>#REF!</v>
      </c>
      <c r="Q125" s="2"/>
    </row>
    <row r="126" spans="1:17" x14ac:dyDescent="0.35">
      <c r="A126" s="470" t="str">
        <f t="shared" si="39"/>
        <v/>
      </c>
      <c r="B126" s="470" t="str">
        <f t="shared" si="40"/>
        <v/>
      </c>
      <c r="C126" s="470" t="str">
        <f t="shared" si="41"/>
        <v/>
      </c>
      <c r="D126" s="470" t="str">
        <f t="shared" si="42"/>
        <v/>
      </c>
      <c r="E126" s="470" t="str">
        <f t="shared" si="43"/>
        <v/>
      </c>
      <c r="F126" s="470" t="str">
        <f t="shared" si="44"/>
        <v/>
      </c>
      <c r="G126" s="199" t="str">
        <f>IF(Paramétrage!OF505&lt;&gt;0,Paramétrage!OD505,"")</f>
        <v/>
      </c>
      <c r="H126" s="2" t="str">
        <f>IF(Paramétrage!OF505&lt;&gt;0,Paramétrage!OE505,"")</f>
        <v/>
      </c>
      <c r="I126" s="2" t="str">
        <f t="shared" si="45"/>
        <v/>
      </c>
      <c r="J126" s="2" t="str">
        <f>IF(Paramétrage!OF505&lt;&gt;0,Paramétrage!OF505,"")</f>
        <v/>
      </c>
      <c r="K126" s="2" t="str">
        <f>IF(Paramétrage!OG505&lt;&gt;0,Paramétrage!OG505,"")</f>
        <v/>
      </c>
      <c r="L126" s="2" t="str">
        <f t="shared" si="46"/>
        <v/>
      </c>
      <c r="M126" s="2" t="str">
        <f t="shared" si="47"/>
        <v/>
      </c>
      <c r="N126" s="2" t="str">
        <f t="shared" si="48"/>
        <v/>
      </c>
      <c r="O126" s="2" t="str">
        <f>IF(Paramétrage!OF505&lt;&gt;0,Paramétrage!OH505,"")</f>
        <v/>
      </c>
      <c r="P126" s="258" t="e">
        <f>IF(Paramétrage!#REF!&lt;&gt;0,I126,0)</f>
        <v>#REF!</v>
      </c>
      <c r="Q126" s="2"/>
    </row>
    <row r="127" spans="1:17" x14ac:dyDescent="0.35">
      <c r="A127" s="470" t="str">
        <f t="shared" si="39"/>
        <v/>
      </c>
      <c r="B127" s="470" t="str">
        <f t="shared" si="40"/>
        <v/>
      </c>
      <c r="C127" s="470" t="str">
        <f t="shared" si="41"/>
        <v/>
      </c>
      <c r="D127" s="470" t="str">
        <f t="shared" si="42"/>
        <v/>
      </c>
      <c r="E127" s="470" t="str">
        <f t="shared" si="43"/>
        <v/>
      </c>
      <c r="F127" s="470" t="str">
        <f t="shared" si="44"/>
        <v/>
      </c>
      <c r="G127" s="199" t="str">
        <f>IF(Paramétrage!OF506&lt;&gt;0,Paramétrage!OD506,"")</f>
        <v/>
      </c>
      <c r="H127" s="2" t="str">
        <f>IF(Paramétrage!OF506&lt;&gt;0,Paramétrage!OE506,"")</f>
        <v/>
      </c>
      <c r="I127" s="2" t="str">
        <f t="shared" si="45"/>
        <v/>
      </c>
      <c r="J127" s="2" t="str">
        <f>IF(Paramétrage!OF506&lt;&gt;0,Paramétrage!OF506,"")</f>
        <v/>
      </c>
      <c r="K127" s="2" t="str">
        <f>IF(Paramétrage!OG506&lt;&gt;0,Paramétrage!OG506,"")</f>
        <v/>
      </c>
      <c r="L127" s="2" t="str">
        <f t="shared" si="46"/>
        <v/>
      </c>
      <c r="M127" s="2" t="str">
        <f t="shared" si="47"/>
        <v/>
      </c>
      <c r="N127" s="2" t="str">
        <f t="shared" si="48"/>
        <v/>
      </c>
      <c r="O127" s="2" t="str">
        <f>IF(Paramétrage!OF506&lt;&gt;0,Paramétrage!OH506,"")</f>
        <v/>
      </c>
      <c r="P127" s="258" t="e">
        <f>IF(Paramétrage!#REF!&lt;&gt;0,I127,0)</f>
        <v>#REF!</v>
      </c>
      <c r="Q127" s="2"/>
    </row>
    <row r="128" spans="1:17" x14ac:dyDescent="0.35">
      <c r="A128" s="470" t="str">
        <f t="shared" si="39"/>
        <v/>
      </c>
      <c r="B128" s="470" t="str">
        <f t="shared" si="40"/>
        <v/>
      </c>
      <c r="C128" s="470" t="str">
        <f t="shared" si="41"/>
        <v/>
      </c>
      <c r="D128" s="470" t="str">
        <f t="shared" si="42"/>
        <v/>
      </c>
      <c r="E128" s="470" t="str">
        <f t="shared" si="43"/>
        <v/>
      </c>
      <c r="F128" s="470" t="str">
        <f t="shared" si="44"/>
        <v/>
      </c>
      <c r="G128" s="199" t="str">
        <f>IF(Paramétrage!OF507&lt;&gt;0,Paramétrage!OD507,"")</f>
        <v/>
      </c>
      <c r="H128" s="2" t="str">
        <f>IF(Paramétrage!OF507&lt;&gt;0,Paramétrage!OE507,"")</f>
        <v/>
      </c>
      <c r="I128" s="2" t="str">
        <f t="shared" si="45"/>
        <v/>
      </c>
      <c r="J128" s="2" t="str">
        <f>IF(Paramétrage!OF507&lt;&gt;0,Paramétrage!OF507,"")</f>
        <v/>
      </c>
      <c r="K128" s="2" t="str">
        <f>IF(Paramétrage!OG507&lt;&gt;0,Paramétrage!OG507,"")</f>
        <v/>
      </c>
      <c r="L128" s="2" t="str">
        <f t="shared" si="46"/>
        <v/>
      </c>
      <c r="M128" s="2" t="str">
        <f t="shared" si="47"/>
        <v/>
      </c>
      <c r="N128" s="2" t="str">
        <f t="shared" si="48"/>
        <v/>
      </c>
      <c r="O128" s="2" t="str">
        <f>IF(Paramétrage!OF507&lt;&gt;0,Paramétrage!OH507,"")</f>
        <v/>
      </c>
      <c r="P128" s="258" t="e">
        <f>IF(Paramétrage!#REF!&lt;&gt;0,I128,0)</f>
        <v>#REF!</v>
      </c>
      <c r="Q128" s="2"/>
    </row>
    <row r="129" spans="1:17" x14ac:dyDescent="0.35">
      <c r="A129" s="470" t="str">
        <f t="shared" si="39"/>
        <v/>
      </c>
      <c r="B129" s="470" t="str">
        <f t="shared" si="40"/>
        <v/>
      </c>
      <c r="C129" s="470" t="str">
        <f t="shared" si="41"/>
        <v/>
      </c>
      <c r="D129" s="470" t="str">
        <f t="shared" si="42"/>
        <v/>
      </c>
      <c r="E129" s="470" t="str">
        <f t="shared" si="43"/>
        <v/>
      </c>
      <c r="F129" s="470" t="str">
        <f t="shared" si="44"/>
        <v/>
      </c>
      <c r="G129" s="199" t="str">
        <f>IF(Paramétrage!OF508&lt;&gt;0,Paramétrage!OD508,"")</f>
        <v/>
      </c>
      <c r="H129" s="2" t="str">
        <f>IF(Paramétrage!OF508&lt;&gt;0,Paramétrage!OE508,"")</f>
        <v/>
      </c>
      <c r="I129" s="2" t="str">
        <f t="shared" si="45"/>
        <v/>
      </c>
      <c r="J129" s="2" t="str">
        <f>IF(Paramétrage!OF508&lt;&gt;0,Paramétrage!OF508,"")</f>
        <v/>
      </c>
      <c r="K129" s="2" t="str">
        <f>IF(Paramétrage!OG508&lt;&gt;0,Paramétrage!OG508,"")</f>
        <v/>
      </c>
      <c r="L129" s="2" t="str">
        <f t="shared" si="46"/>
        <v/>
      </c>
      <c r="M129" s="2" t="str">
        <f t="shared" si="47"/>
        <v/>
      </c>
      <c r="N129" s="2" t="str">
        <f t="shared" si="48"/>
        <v/>
      </c>
      <c r="O129" s="2" t="str">
        <f>IF(Paramétrage!OF508&lt;&gt;0,Paramétrage!OH508,"")</f>
        <v/>
      </c>
      <c r="P129" s="258" t="e">
        <f>IF(Paramétrage!#REF!&lt;&gt;0,I129,0)</f>
        <v>#REF!</v>
      </c>
      <c r="Q129" s="2"/>
    </row>
    <row r="130" spans="1:17" x14ac:dyDescent="0.35">
      <c r="A130" s="470" t="str">
        <f t="shared" si="39"/>
        <v/>
      </c>
      <c r="B130" s="470" t="str">
        <f t="shared" si="40"/>
        <v/>
      </c>
      <c r="C130" s="470" t="str">
        <f t="shared" si="41"/>
        <v/>
      </c>
      <c r="D130" s="470" t="str">
        <f t="shared" si="42"/>
        <v/>
      </c>
      <c r="E130" s="470" t="str">
        <f t="shared" si="43"/>
        <v/>
      </c>
      <c r="F130" s="470" t="str">
        <f t="shared" si="44"/>
        <v/>
      </c>
      <c r="G130" s="199" t="str">
        <f>IF(Paramétrage!OF509&lt;&gt;0,Paramétrage!OD509,"")</f>
        <v/>
      </c>
      <c r="H130" s="2" t="str">
        <f>IF(Paramétrage!OF509&lt;&gt;0,Paramétrage!OE509,"")</f>
        <v/>
      </c>
      <c r="I130" s="2" t="str">
        <f t="shared" si="45"/>
        <v/>
      </c>
      <c r="J130" s="2" t="str">
        <f>IF(Paramétrage!OF509&lt;&gt;0,Paramétrage!OF509,"")</f>
        <v/>
      </c>
      <c r="K130" s="2" t="str">
        <f>IF(Paramétrage!OG509&lt;&gt;0,Paramétrage!OG509,"")</f>
        <v/>
      </c>
      <c r="L130" s="2" t="str">
        <f t="shared" si="46"/>
        <v/>
      </c>
      <c r="M130" s="2" t="str">
        <f t="shared" si="47"/>
        <v/>
      </c>
      <c r="N130" s="2" t="str">
        <f t="shared" si="48"/>
        <v/>
      </c>
      <c r="O130" s="2" t="str">
        <f>IF(Paramétrage!OF509&lt;&gt;0,Paramétrage!OH509,"")</f>
        <v/>
      </c>
      <c r="P130" s="258" t="e">
        <f>IF(Paramétrage!#REF!&lt;&gt;0,I130,0)</f>
        <v>#REF!</v>
      </c>
      <c r="Q130" s="2"/>
    </row>
    <row r="131" spans="1:17" x14ac:dyDescent="0.35">
      <c r="A131" s="470" t="str">
        <f t="shared" si="39"/>
        <v/>
      </c>
      <c r="B131" s="470" t="str">
        <f t="shared" si="40"/>
        <v/>
      </c>
      <c r="C131" s="470" t="str">
        <f t="shared" si="41"/>
        <v/>
      </c>
      <c r="D131" s="470" t="str">
        <f t="shared" si="42"/>
        <v/>
      </c>
      <c r="E131" s="470" t="str">
        <f t="shared" si="43"/>
        <v/>
      </c>
      <c r="F131" s="470" t="str">
        <f t="shared" si="44"/>
        <v/>
      </c>
      <c r="G131" s="199" t="str">
        <f>IF(Paramétrage!OF510&lt;&gt;0,Paramétrage!OD510,"")</f>
        <v/>
      </c>
      <c r="H131" s="2" t="str">
        <f>IF(Paramétrage!OF510&lt;&gt;0,Paramétrage!OE510,"")</f>
        <v/>
      </c>
      <c r="I131" s="2" t="str">
        <f t="shared" si="45"/>
        <v/>
      </c>
      <c r="J131" s="2" t="str">
        <f>IF(Paramétrage!OF510&lt;&gt;0,Paramétrage!OF510,"")</f>
        <v/>
      </c>
      <c r="K131" s="2" t="str">
        <f>IF(Paramétrage!OG510&lt;&gt;0,Paramétrage!OG510,"")</f>
        <v/>
      </c>
      <c r="L131" s="2" t="str">
        <f t="shared" si="46"/>
        <v/>
      </c>
      <c r="M131" s="2" t="str">
        <f t="shared" si="47"/>
        <v/>
      </c>
      <c r="N131" s="2" t="str">
        <f t="shared" si="48"/>
        <v/>
      </c>
      <c r="O131" s="2" t="str">
        <f>IF(Paramétrage!OF510&lt;&gt;0,Paramétrage!OH510,"")</f>
        <v/>
      </c>
      <c r="P131" s="258" t="e">
        <f>IF(Paramétrage!#REF!&lt;&gt;0,I131,0)</f>
        <v>#REF!</v>
      </c>
      <c r="Q131" s="2"/>
    </row>
    <row r="132" spans="1:17" x14ac:dyDescent="0.35">
      <c r="A132" s="470" t="str">
        <f t="shared" si="39"/>
        <v/>
      </c>
      <c r="B132" s="470" t="str">
        <f t="shared" si="40"/>
        <v/>
      </c>
      <c r="C132" s="470" t="str">
        <f t="shared" si="41"/>
        <v/>
      </c>
      <c r="D132" s="470" t="str">
        <f t="shared" si="42"/>
        <v/>
      </c>
      <c r="E132" s="470" t="str">
        <f t="shared" si="43"/>
        <v/>
      </c>
      <c r="F132" s="470" t="str">
        <f t="shared" si="44"/>
        <v/>
      </c>
      <c r="G132" s="199" t="str">
        <f>IF(Paramétrage!OF511&lt;&gt;0,Paramétrage!OD511,"")</f>
        <v/>
      </c>
      <c r="H132" s="2" t="str">
        <f>IF(Paramétrage!OF511&lt;&gt;0,Paramétrage!OE511,"")</f>
        <v/>
      </c>
      <c r="I132" s="2" t="str">
        <f t="shared" si="45"/>
        <v/>
      </c>
      <c r="J132" s="2" t="str">
        <f>IF(Paramétrage!OF511&lt;&gt;0,Paramétrage!OF511,"")</f>
        <v/>
      </c>
      <c r="K132" s="2" t="str">
        <f>IF(Paramétrage!OG511&lt;&gt;0,Paramétrage!OG511,"")</f>
        <v/>
      </c>
      <c r="L132" s="2" t="str">
        <f t="shared" si="46"/>
        <v/>
      </c>
      <c r="M132" s="2" t="str">
        <f t="shared" si="47"/>
        <v/>
      </c>
      <c r="N132" s="2" t="str">
        <f t="shared" si="48"/>
        <v/>
      </c>
      <c r="O132" s="2" t="str">
        <f>IF(Paramétrage!OF511&lt;&gt;0,Paramétrage!OH511,"")</f>
        <v/>
      </c>
      <c r="P132" s="258" t="e">
        <f>IF(Paramétrage!#REF!&lt;&gt;0,I132,0)</f>
        <v>#REF!</v>
      </c>
      <c r="Q132" s="2"/>
    </row>
    <row r="133" spans="1:17" x14ac:dyDescent="0.35">
      <c r="A133" s="470" t="str">
        <f t="shared" si="39"/>
        <v/>
      </c>
      <c r="B133" s="470" t="str">
        <f t="shared" si="40"/>
        <v/>
      </c>
      <c r="C133" s="470" t="str">
        <f t="shared" si="41"/>
        <v/>
      </c>
      <c r="D133" s="470" t="str">
        <f t="shared" si="42"/>
        <v/>
      </c>
      <c r="E133" s="470" t="str">
        <f t="shared" si="43"/>
        <v/>
      </c>
      <c r="F133" s="470" t="str">
        <f t="shared" si="44"/>
        <v/>
      </c>
      <c r="G133" s="199" t="str">
        <f>IF(Paramétrage!OF512&lt;&gt;0,Paramétrage!OD512,"")</f>
        <v/>
      </c>
      <c r="H133" s="2" t="str">
        <f>IF(Paramétrage!OF512&lt;&gt;0,Paramétrage!OE512,"")</f>
        <v/>
      </c>
      <c r="I133" s="2" t="str">
        <f t="shared" si="45"/>
        <v/>
      </c>
      <c r="J133" s="2" t="str">
        <f>IF(Paramétrage!OF512&lt;&gt;0,Paramétrage!OF512,"")</f>
        <v/>
      </c>
      <c r="K133" s="2" t="str">
        <f>IF(Paramétrage!OG512&lt;&gt;0,Paramétrage!OG512,"")</f>
        <v/>
      </c>
      <c r="L133" s="2" t="str">
        <f t="shared" si="46"/>
        <v/>
      </c>
      <c r="M133" s="2" t="str">
        <f t="shared" si="47"/>
        <v/>
      </c>
      <c r="N133" s="2" t="str">
        <f t="shared" si="48"/>
        <v/>
      </c>
      <c r="O133" s="2" t="str">
        <f>IF(Paramétrage!OF512&lt;&gt;0,Paramétrage!OH512,"")</f>
        <v/>
      </c>
      <c r="P133" s="258" t="e">
        <f>IF(Paramétrage!#REF!&lt;&gt;0,I133,0)</f>
        <v>#REF!</v>
      </c>
      <c r="Q133" s="2"/>
    </row>
    <row r="134" spans="1:17" x14ac:dyDescent="0.35">
      <c r="A134" s="470" t="str">
        <f t="shared" si="39"/>
        <v/>
      </c>
      <c r="B134" s="470" t="str">
        <f t="shared" si="40"/>
        <v/>
      </c>
      <c r="C134" s="470" t="str">
        <f t="shared" si="41"/>
        <v/>
      </c>
      <c r="D134" s="470" t="str">
        <f t="shared" si="42"/>
        <v/>
      </c>
      <c r="E134" s="470" t="str">
        <f t="shared" si="43"/>
        <v/>
      </c>
      <c r="F134" s="470" t="str">
        <f t="shared" si="44"/>
        <v/>
      </c>
      <c r="G134" s="199" t="str">
        <f>IF(Paramétrage!OF513&lt;&gt;0,Paramétrage!OD513,"")</f>
        <v/>
      </c>
      <c r="H134" s="2" t="str">
        <f>IF(Paramétrage!OF513&lt;&gt;0,Paramétrage!OE513,"")</f>
        <v/>
      </c>
      <c r="I134" s="2" t="str">
        <f t="shared" si="45"/>
        <v/>
      </c>
      <c r="J134" s="2" t="str">
        <f>IF(Paramétrage!OF513&lt;&gt;0,Paramétrage!OF513,"")</f>
        <v/>
      </c>
      <c r="K134" s="2" t="str">
        <f>IF(Paramétrage!OG513&lt;&gt;0,Paramétrage!OG513,"")</f>
        <v/>
      </c>
      <c r="L134" s="2" t="str">
        <f t="shared" si="46"/>
        <v/>
      </c>
      <c r="M134" s="2" t="str">
        <f t="shared" si="47"/>
        <v/>
      </c>
      <c r="N134" s="2" t="str">
        <f t="shared" si="48"/>
        <v/>
      </c>
      <c r="O134" s="2" t="str">
        <f>IF(Paramétrage!OF513&lt;&gt;0,Paramétrage!OH513,"")</f>
        <v/>
      </c>
      <c r="P134" s="258" t="e">
        <f>IF(Paramétrage!#REF!&lt;&gt;0,I134,0)</f>
        <v>#REF!</v>
      </c>
      <c r="Q134" s="2"/>
    </row>
    <row r="135" spans="1:17" x14ac:dyDescent="0.35">
      <c r="A135" s="470" t="str">
        <f t="shared" si="39"/>
        <v/>
      </c>
      <c r="B135" s="470" t="str">
        <f t="shared" si="40"/>
        <v/>
      </c>
      <c r="C135" s="470" t="str">
        <f t="shared" si="41"/>
        <v/>
      </c>
      <c r="D135" s="470" t="str">
        <f t="shared" si="42"/>
        <v/>
      </c>
      <c r="E135" s="470" t="str">
        <f t="shared" si="43"/>
        <v/>
      </c>
      <c r="F135" s="470" t="str">
        <f t="shared" si="44"/>
        <v/>
      </c>
      <c r="G135" s="199" t="str">
        <f>IF(Paramétrage!OF514&lt;&gt;0,Paramétrage!OD514,"")</f>
        <v/>
      </c>
      <c r="H135" s="2" t="str">
        <f>IF(Paramétrage!OF514&lt;&gt;0,Paramétrage!OE514,"")</f>
        <v/>
      </c>
      <c r="I135" s="2" t="str">
        <f t="shared" si="45"/>
        <v/>
      </c>
      <c r="J135" s="2" t="str">
        <f>IF(Paramétrage!OF514&lt;&gt;0,Paramétrage!OF514,"")</f>
        <v/>
      </c>
      <c r="K135" s="2" t="str">
        <f>IF(Paramétrage!OG514&lt;&gt;0,Paramétrage!OG514,"")</f>
        <v/>
      </c>
      <c r="L135" s="2" t="str">
        <f t="shared" si="46"/>
        <v/>
      </c>
      <c r="M135" s="2" t="str">
        <f t="shared" si="47"/>
        <v/>
      </c>
      <c r="N135" s="2" t="str">
        <f t="shared" si="48"/>
        <v/>
      </c>
      <c r="O135" s="2" t="str">
        <f>IF(Paramétrage!OF514&lt;&gt;0,Paramétrage!OH514,"")</f>
        <v/>
      </c>
      <c r="P135" s="258" t="e">
        <f>IF(Paramétrage!#REF!&lt;&gt;0,I135,0)</f>
        <v>#REF!</v>
      </c>
      <c r="Q135" s="2"/>
    </row>
    <row r="136" spans="1:17" x14ac:dyDescent="0.35">
      <c r="A136" s="470" t="str">
        <f t="shared" si="39"/>
        <v/>
      </c>
      <c r="B136" s="470" t="str">
        <f t="shared" si="40"/>
        <v/>
      </c>
      <c r="C136" s="470" t="str">
        <f t="shared" si="41"/>
        <v/>
      </c>
      <c r="D136" s="470" t="str">
        <f t="shared" si="42"/>
        <v/>
      </c>
      <c r="E136" s="470" t="str">
        <f t="shared" si="43"/>
        <v/>
      </c>
      <c r="F136" s="470" t="str">
        <f t="shared" si="44"/>
        <v/>
      </c>
      <c r="G136" s="199" t="str">
        <f>IF(Paramétrage!OF515&lt;&gt;0,Paramétrage!OD515,"")</f>
        <v/>
      </c>
      <c r="H136" s="2" t="str">
        <f>IF(Paramétrage!OF515&lt;&gt;0,Paramétrage!OE515,"")</f>
        <v/>
      </c>
      <c r="I136" s="2" t="str">
        <f t="shared" si="45"/>
        <v/>
      </c>
      <c r="J136" s="2" t="str">
        <f>IF(Paramétrage!OF515&lt;&gt;0,Paramétrage!OF515,"")</f>
        <v/>
      </c>
      <c r="K136" s="2" t="str">
        <f>IF(Paramétrage!OG515&lt;&gt;0,Paramétrage!OG515,"")</f>
        <v/>
      </c>
      <c r="L136" s="2" t="str">
        <f t="shared" si="46"/>
        <v/>
      </c>
      <c r="M136" s="2" t="str">
        <f t="shared" si="47"/>
        <v/>
      </c>
      <c r="N136" s="2" t="str">
        <f t="shared" si="48"/>
        <v/>
      </c>
      <c r="O136" s="2" t="str">
        <f>IF(Paramétrage!OF515&lt;&gt;0,Paramétrage!OH515,"")</f>
        <v/>
      </c>
      <c r="P136" s="258" t="e">
        <f>IF(Paramétrage!#REF!&lt;&gt;0,I136,0)</f>
        <v>#REF!</v>
      </c>
      <c r="Q136" s="2"/>
    </row>
    <row r="137" spans="1:17" x14ac:dyDescent="0.35">
      <c r="A137" s="470" t="str">
        <f t="shared" si="39"/>
        <v/>
      </c>
      <c r="B137" s="470" t="str">
        <f t="shared" si="40"/>
        <v/>
      </c>
      <c r="C137" s="470" t="str">
        <f t="shared" si="41"/>
        <v/>
      </c>
      <c r="D137" s="470" t="str">
        <f t="shared" si="42"/>
        <v/>
      </c>
      <c r="E137" s="470" t="str">
        <f t="shared" si="43"/>
        <v/>
      </c>
      <c r="F137" s="470" t="str">
        <f t="shared" si="44"/>
        <v/>
      </c>
      <c r="G137" s="199" t="str">
        <f>IF(Paramétrage!OF516&lt;&gt;0,Paramétrage!OD516,"")</f>
        <v/>
      </c>
      <c r="H137" s="2" t="str">
        <f>IF(Paramétrage!OF516&lt;&gt;0,Paramétrage!OE516,"")</f>
        <v/>
      </c>
      <c r="I137" s="2" t="str">
        <f t="shared" si="45"/>
        <v/>
      </c>
      <c r="J137" s="2" t="str">
        <f>IF(Paramétrage!OF516&lt;&gt;0,Paramétrage!OF516,"")</f>
        <v/>
      </c>
      <c r="K137" s="2" t="str">
        <f>IF(Paramétrage!OG516&lt;&gt;0,Paramétrage!OG516,"")</f>
        <v/>
      </c>
      <c r="L137" s="2" t="str">
        <f t="shared" si="46"/>
        <v/>
      </c>
      <c r="M137" s="2" t="str">
        <f t="shared" si="47"/>
        <v/>
      </c>
      <c r="N137" s="2" t="str">
        <f t="shared" si="48"/>
        <v/>
      </c>
      <c r="O137" s="2" t="str">
        <f>IF(Paramétrage!OF516&lt;&gt;0,Paramétrage!OH516,"")</f>
        <v/>
      </c>
      <c r="P137" s="258" t="e">
        <f>IF(Paramétrage!#REF!&lt;&gt;0,I137,0)</f>
        <v>#REF!</v>
      </c>
      <c r="Q137" s="2"/>
    </row>
    <row r="138" spans="1:17" x14ac:dyDescent="0.35">
      <c r="A138" s="470" t="str">
        <f t="shared" si="39"/>
        <v/>
      </c>
      <c r="B138" s="470" t="str">
        <f t="shared" si="40"/>
        <v/>
      </c>
      <c r="C138" s="470" t="str">
        <f t="shared" si="41"/>
        <v/>
      </c>
      <c r="D138" s="470" t="str">
        <f t="shared" si="42"/>
        <v/>
      </c>
      <c r="E138" s="470" t="str">
        <f t="shared" si="43"/>
        <v/>
      </c>
      <c r="F138" s="470" t="str">
        <f t="shared" si="44"/>
        <v/>
      </c>
      <c r="G138" s="199" t="str">
        <f>IF(Paramétrage!OF517&lt;&gt;0,Paramétrage!OD517,"")</f>
        <v/>
      </c>
      <c r="H138" s="2" t="str">
        <f>IF(Paramétrage!OF517&lt;&gt;0,Paramétrage!OE517,"")</f>
        <v/>
      </c>
      <c r="I138" s="2" t="str">
        <f t="shared" si="45"/>
        <v/>
      </c>
      <c r="J138" s="2" t="str">
        <f>IF(Paramétrage!OF517&lt;&gt;0,Paramétrage!OF517,"")</f>
        <v/>
      </c>
      <c r="K138" s="2" t="str">
        <f>IF(Paramétrage!OG517&lt;&gt;0,Paramétrage!OG517,"")</f>
        <v/>
      </c>
      <c r="L138" s="2" t="str">
        <f t="shared" si="46"/>
        <v/>
      </c>
      <c r="M138" s="2" t="str">
        <f t="shared" si="47"/>
        <v/>
      </c>
      <c r="N138" s="2" t="str">
        <f t="shared" si="48"/>
        <v/>
      </c>
      <c r="O138" s="2" t="str">
        <f>IF(Paramétrage!OF517&lt;&gt;0,Paramétrage!OH517,"")</f>
        <v/>
      </c>
      <c r="P138" s="258" t="e">
        <f>IF(Paramétrage!#REF!&lt;&gt;0,I138,0)</f>
        <v>#REF!</v>
      </c>
      <c r="Q138" s="2"/>
    </row>
    <row r="139" spans="1:17" x14ac:dyDescent="0.35">
      <c r="A139" s="470" t="str">
        <f t="shared" si="39"/>
        <v/>
      </c>
      <c r="B139" s="470" t="str">
        <f t="shared" si="40"/>
        <v/>
      </c>
      <c r="C139" s="470" t="str">
        <f t="shared" si="41"/>
        <v/>
      </c>
      <c r="D139" s="470" t="str">
        <f t="shared" si="42"/>
        <v/>
      </c>
      <c r="E139" s="470" t="str">
        <f t="shared" si="43"/>
        <v/>
      </c>
      <c r="F139" s="470" t="str">
        <f t="shared" si="44"/>
        <v/>
      </c>
      <c r="G139" s="199" t="str">
        <f>IF(Paramétrage!OF518&lt;&gt;0,Paramétrage!OD518,"")</f>
        <v/>
      </c>
      <c r="H139" s="2" t="str">
        <f>IF(Paramétrage!OF518&lt;&gt;0,Paramétrage!OE518,"")</f>
        <v/>
      </c>
      <c r="I139" s="2" t="str">
        <f t="shared" si="45"/>
        <v/>
      </c>
      <c r="J139" s="2" t="str">
        <f>IF(Paramétrage!OF518&lt;&gt;0,Paramétrage!OF518,"")</f>
        <v/>
      </c>
      <c r="K139" s="2" t="str">
        <f>IF(Paramétrage!OG518&lt;&gt;0,Paramétrage!OG518,"")</f>
        <v/>
      </c>
      <c r="L139" s="2" t="str">
        <f t="shared" si="46"/>
        <v/>
      </c>
      <c r="M139" s="2" t="str">
        <f t="shared" si="47"/>
        <v/>
      </c>
      <c r="N139" s="2" t="str">
        <f t="shared" si="48"/>
        <v/>
      </c>
      <c r="O139" s="2" t="str">
        <f>IF(Paramétrage!OF518&lt;&gt;0,Paramétrage!OH518,"")</f>
        <v/>
      </c>
      <c r="P139" s="258" t="e">
        <f>IF(Paramétrage!#REF!&lt;&gt;0,I139,0)</f>
        <v>#REF!</v>
      </c>
      <c r="Q139" s="2"/>
    </row>
    <row r="140" spans="1:17" x14ac:dyDescent="0.35">
      <c r="A140" s="470" t="str">
        <f t="shared" si="39"/>
        <v/>
      </c>
      <c r="B140" s="470" t="str">
        <f t="shared" si="40"/>
        <v/>
      </c>
      <c r="C140" s="470" t="str">
        <f t="shared" si="41"/>
        <v/>
      </c>
      <c r="D140" s="470" t="str">
        <f t="shared" si="42"/>
        <v/>
      </c>
      <c r="E140" s="470" t="str">
        <f t="shared" si="43"/>
        <v/>
      </c>
      <c r="F140" s="470" t="str">
        <f t="shared" si="44"/>
        <v/>
      </c>
      <c r="G140" s="199" t="str">
        <f>IF(Paramétrage!OF519&lt;&gt;0,Paramétrage!OD519,"")</f>
        <v/>
      </c>
      <c r="H140" s="2" t="str">
        <f>IF(Paramétrage!OF519&lt;&gt;0,Paramétrage!OE519,"")</f>
        <v/>
      </c>
      <c r="I140" s="2" t="str">
        <f t="shared" si="45"/>
        <v/>
      </c>
      <c r="J140" s="2" t="str">
        <f>IF(Paramétrage!OF519&lt;&gt;0,Paramétrage!OF519,"")</f>
        <v/>
      </c>
      <c r="K140" s="2" t="str">
        <f>IF(Paramétrage!OG519&lt;&gt;0,Paramétrage!OG519,"")</f>
        <v/>
      </c>
      <c r="L140" s="2" t="str">
        <f t="shared" si="46"/>
        <v/>
      </c>
      <c r="M140" s="2" t="str">
        <f t="shared" si="47"/>
        <v/>
      </c>
      <c r="N140" s="2" t="str">
        <f t="shared" si="48"/>
        <v/>
      </c>
      <c r="O140" s="2" t="str">
        <f>IF(Paramétrage!OF519&lt;&gt;0,Paramétrage!OH519,"")</f>
        <v/>
      </c>
      <c r="P140" s="258" t="e">
        <f>IF(Paramétrage!#REF!&lt;&gt;0,I140,0)</f>
        <v>#REF!</v>
      </c>
      <c r="Q140" s="2"/>
    </row>
    <row r="141" spans="1:17" x14ac:dyDescent="0.35">
      <c r="A141" s="470" t="str">
        <f t="shared" si="39"/>
        <v/>
      </c>
      <c r="B141" s="470" t="str">
        <f t="shared" si="40"/>
        <v/>
      </c>
      <c r="C141" s="470" t="str">
        <f t="shared" si="41"/>
        <v/>
      </c>
      <c r="D141" s="470" t="str">
        <f t="shared" si="42"/>
        <v/>
      </c>
      <c r="E141" s="470" t="str">
        <f t="shared" si="43"/>
        <v/>
      </c>
      <c r="F141" s="470" t="str">
        <f t="shared" si="44"/>
        <v/>
      </c>
      <c r="G141" s="199" t="str">
        <f>IF(Paramétrage!OF520&lt;&gt;0,Paramétrage!OD520,"")</f>
        <v/>
      </c>
      <c r="H141" s="2" t="str">
        <f>IF(Paramétrage!OF520&lt;&gt;0,Paramétrage!OE520,"")</f>
        <v/>
      </c>
      <c r="I141" s="2" t="str">
        <f t="shared" si="45"/>
        <v/>
      </c>
      <c r="J141" s="2" t="str">
        <f>IF(Paramétrage!OF520&lt;&gt;0,Paramétrage!OF520,"")</f>
        <v/>
      </c>
      <c r="K141" s="2" t="str">
        <f>IF(Paramétrage!OG520&lt;&gt;0,Paramétrage!OG520,"")</f>
        <v/>
      </c>
      <c r="L141" s="2" t="str">
        <f t="shared" si="46"/>
        <v/>
      </c>
      <c r="M141" s="2" t="str">
        <f t="shared" si="47"/>
        <v/>
      </c>
      <c r="N141" s="2" t="str">
        <f t="shared" si="48"/>
        <v/>
      </c>
      <c r="O141" s="2" t="str">
        <f>IF(Paramétrage!OF520&lt;&gt;0,Paramétrage!OH520,"")</f>
        <v/>
      </c>
      <c r="P141" s="258" t="e">
        <f>IF(Paramétrage!#REF!&lt;&gt;0,I141,0)</f>
        <v>#REF!</v>
      </c>
      <c r="Q141" s="2"/>
    </row>
    <row r="142" spans="1:17" x14ac:dyDescent="0.35">
      <c r="A142" s="470" t="str">
        <f t="shared" si="39"/>
        <v/>
      </c>
      <c r="B142" s="470" t="str">
        <f t="shared" si="40"/>
        <v/>
      </c>
      <c r="C142" s="470" t="str">
        <f t="shared" si="41"/>
        <v/>
      </c>
      <c r="D142" s="470" t="str">
        <f t="shared" si="42"/>
        <v/>
      </c>
      <c r="E142" s="470" t="str">
        <f t="shared" si="43"/>
        <v/>
      </c>
      <c r="F142" s="470" t="str">
        <f t="shared" si="44"/>
        <v/>
      </c>
      <c r="G142" s="199" t="str">
        <f>IF(Paramétrage!OF521&lt;&gt;0,Paramétrage!OD521,"")</f>
        <v/>
      </c>
      <c r="H142" s="2" t="str">
        <f>IF(Paramétrage!OF521&lt;&gt;0,Paramétrage!OE521,"")</f>
        <v/>
      </c>
      <c r="I142" s="2" t="str">
        <f t="shared" si="45"/>
        <v/>
      </c>
      <c r="J142" s="2" t="str">
        <f>IF(Paramétrage!OF521&lt;&gt;0,Paramétrage!OF521,"")</f>
        <v/>
      </c>
      <c r="K142" s="2" t="str">
        <f>IF(Paramétrage!OG521&lt;&gt;0,Paramétrage!OG521,"")</f>
        <v/>
      </c>
      <c r="L142" s="2" t="str">
        <f t="shared" si="46"/>
        <v/>
      </c>
      <c r="M142" s="2" t="str">
        <f t="shared" si="47"/>
        <v/>
      </c>
      <c r="N142" s="2" t="str">
        <f t="shared" si="48"/>
        <v/>
      </c>
      <c r="O142" s="2" t="str">
        <f>IF(Paramétrage!OF521&lt;&gt;0,Paramétrage!OH521,"")</f>
        <v/>
      </c>
      <c r="P142" s="258" t="e">
        <f>IF(Paramétrage!#REF!&lt;&gt;0,I142,0)</f>
        <v>#REF!</v>
      </c>
      <c r="Q142" s="2"/>
    </row>
    <row r="143" spans="1:17" x14ac:dyDescent="0.35">
      <c r="A143" s="470" t="str">
        <f t="shared" si="39"/>
        <v/>
      </c>
      <c r="B143" s="470" t="str">
        <f t="shared" si="40"/>
        <v/>
      </c>
      <c r="C143" s="470" t="str">
        <f t="shared" si="41"/>
        <v/>
      </c>
      <c r="D143" s="470" t="str">
        <f t="shared" si="42"/>
        <v/>
      </c>
      <c r="E143" s="470" t="str">
        <f t="shared" si="43"/>
        <v/>
      </c>
      <c r="F143" s="470" t="str">
        <f t="shared" si="44"/>
        <v/>
      </c>
      <c r="G143" s="199" t="str">
        <f>IF(Paramétrage!OF522&lt;&gt;0,Paramétrage!OD522,"")</f>
        <v/>
      </c>
      <c r="H143" s="2" t="str">
        <f>IF(Paramétrage!OF522&lt;&gt;0,Paramétrage!OE522,"")</f>
        <v/>
      </c>
      <c r="I143" s="2" t="str">
        <f t="shared" si="45"/>
        <v/>
      </c>
      <c r="J143" s="2" t="str">
        <f>IF(Paramétrage!OF522&lt;&gt;0,Paramétrage!OF522,"")</f>
        <v/>
      </c>
      <c r="K143" s="2" t="str">
        <f>IF(Paramétrage!OG522&lt;&gt;0,Paramétrage!OG522,"")</f>
        <v/>
      </c>
      <c r="L143" s="2" t="str">
        <f t="shared" si="46"/>
        <v/>
      </c>
      <c r="M143" s="2" t="str">
        <f t="shared" si="47"/>
        <v/>
      </c>
      <c r="N143" s="2" t="str">
        <f t="shared" si="48"/>
        <v/>
      </c>
      <c r="O143" s="2" t="str">
        <f>IF(Paramétrage!OF522&lt;&gt;0,Paramétrage!OH522,"")</f>
        <v/>
      </c>
      <c r="P143" s="258" t="e">
        <f>IF(Paramétrage!#REF!&lt;&gt;0,I143,0)</f>
        <v>#REF!</v>
      </c>
      <c r="Q143" s="2"/>
    </row>
    <row r="144" spans="1:17" x14ac:dyDescent="0.35">
      <c r="A144" s="470" t="str">
        <f t="shared" si="39"/>
        <v/>
      </c>
      <c r="B144" s="470" t="str">
        <f t="shared" si="40"/>
        <v/>
      </c>
      <c r="C144" s="470" t="str">
        <f t="shared" si="41"/>
        <v/>
      </c>
      <c r="D144" s="470" t="str">
        <f t="shared" si="42"/>
        <v/>
      </c>
      <c r="E144" s="470" t="str">
        <f t="shared" si="43"/>
        <v/>
      </c>
      <c r="F144" s="470" t="str">
        <f t="shared" si="44"/>
        <v/>
      </c>
      <c r="G144" s="199" t="str">
        <f>IF(Paramétrage!OF523&lt;&gt;0,Paramétrage!OD523,"")</f>
        <v/>
      </c>
      <c r="H144" s="2" t="str">
        <f>IF(Paramétrage!OF523&lt;&gt;0,Paramétrage!OE523,"")</f>
        <v/>
      </c>
      <c r="I144" s="2" t="str">
        <f t="shared" si="45"/>
        <v/>
      </c>
      <c r="J144" s="2" t="str">
        <f>IF(Paramétrage!OF523&lt;&gt;0,Paramétrage!OF523,"")</f>
        <v/>
      </c>
      <c r="K144" s="2" t="str">
        <f>IF(Paramétrage!OG523&lt;&gt;0,Paramétrage!OG523,"")</f>
        <v/>
      </c>
      <c r="L144" s="2" t="str">
        <f t="shared" si="46"/>
        <v/>
      </c>
      <c r="M144" s="2" t="str">
        <f t="shared" si="47"/>
        <v/>
      </c>
      <c r="N144" s="2" t="str">
        <f t="shared" si="48"/>
        <v/>
      </c>
      <c r="O144" s="2" t="str">
        <f>IF(Paramétrage!OF523&lt;&gt;0,Paramétrage!OH523,"")</f>
        <v/>
      </c>
      <c r="P144" s="258" t="e">
        <f>IF(Paramétrage!#REF!&lt;&gt;0,I144,0)</f>
        <v>#REF!</v>
      </c>
      <c r="Q144" s="2"/>
    </row>
    <row r="145" spans="1:17" x14ac:dyDescent="0.35">
      <c r="A145" s="470" t="str">
        <f t="shared" si="39"/>
        <v/>
      </c>
      <c r="B145" s="470" t="str">
        <f t="shared" si="40"/>
        <v/>
      </c>
      <c r="C145" s="470" t="str">
        <f t="shared" si="41"/>
        <v/>
      </c>
      <c r="D145" s="470" t="str">
        <f t="shared" si="42"/>
        <v/>
      </c>
      <c r="E145" s="470" t="str">
        <f t="shared" si="43"/>
        <v/>
      </c>
      <c r="F145" s="470" t="str">
        <f t="shared" si="44"/>
        <v/>
      </c>
      <c r="G145" s="199" t="str">
        <f>IF(Paramétrage!OF524&lt;&gt;0,Paramétrage!OD524,"")</f>
        <v/>
      </c>
      <c r="H145" s="2" t="str">
        <f>IF(Paramétrage!OF524&lt;&gt;0,Paramétrage!OE524,"")</f>
        <v/>
      </c>
      <c r="I145" s="2" t="str">
        <f t="shared" si="45"/>
        <v/>
      </c>
      <c r="J145" s="2" t="str">
        <f>IF(Paramétrage!OF524&lt;&gt;0,Paramétrage!OF524,"")</f>
        <v/>
      </c>
      <c r="K145" s="2" t="str">
        <f>IF(Paramétrage!OG524&lt;&gt;0,Paramétrage!OG524,"")</f>
        <v/>
      </c>
      <c r="L145" s="2" t="str">
        <f t="shared" si="46"/>
        <v/>
      </c>
      <c r="M145" s="2" t="str">
        <f t="shared" si="47"/>
        <v/>
      </c>
      <c r="N145" s="2" t="str">
        <f t="shared" si="48"/>
        <v/>
      </c>
      <c r="O145" s="2" t="str">
        <f>IF(Paramétrage!OF524&lt;&gt;0,Paramétrage!OH524,"")</f>
        <v/>
      </c>
      <c r="P145" s="258" t="e">
        <f>IF(Paramétrage!#REF!&lt;&gt;0,I145,0)</f>
        <v>#REF!</v>
      </c>
      <c r="Q145" s="2"/>
    </row>
    <row r="146" spans="1:17" x14ac:dyDescent="0.35">
      <c r="A146" s="470" t="str">
        <f t="shared" si="39"/>
        <v/>
      </c>
      <c r="B146" s="470" t="str">
        <f t="shared" si="40"/>
        <v/>
      </c>
      <c r="C146" s="470" t="str">
        <f t="shared" si="41"/>
        <v/>
      </c>
      <c r="D146" s="470" t="str">
        <f t="shared" si="42"/>
        <v/>
      </c>
      <c r="E146" s="470" t="str">
        <f t="shared" si="43"/>
        <v/>
      </c>
      <c r="F146" s="470" t="str">
        <f t="shared" si="44"/>
        <v/>
      </c>
      <c r="G146" s="199" t="str">
        <f>IF(Paramétrage!OF525&lt;&gt;0,Paramétrage!OD525,"")</f>
        <v/>
      </c>
      <c r="H146" s="2" t="str">
        <f>IF(Paramétrage!OF525&lt;&gt;0,Paramétrage!OE525,"")</f>
        <v/>
      </c>
      <c r="I146" s="2" t="str">
        <f t="shared" si="45"/>
        <v/>
      </c>
      <c r="J146" s="2" t="str">
        <f>IF(Paramétrage!OF525&lt;&gt;0,Paramétrage!OF525,"")</f>
        <v/>
      </c>
      <c r="K146" s="2" t="str">
        <f>IF(Paramétrage!OG525&lt;&gt;0,Paramétrage!OG525,"")</f>
        <v/>
      </c>
      <c r="L146" s="2" t="str">
        <f t="shared" si="46"/>
        <v/>
      </c>
      <c r="M146" s="2" t="str">
        <f t="shared" si="47"/>
        <v/>
      </c>
      <c r="N146" s="2" t="str">
        <f t="shared" si="48"/>
        <v/>
      </c>
      <c r="O146" s="2" t="str">
        <f>IF(Paramétrage!OF525&lt;&gt;0,Paramétrage!OH525,"")</f>
        <v/>
      </c>
      <c r="P146" s="258" t="e">
        <f>IF(Paramétrage!#REF!&lt;&gt;0,I146,0)</f>
        <v>#REF!</v>
      </c>
      <c r="Q146" s="2"/>
    </row>
    <row r="147" spans="1:17" x14ac:dyDescent="0.35">
      <c r="A147" s="470" t="str">
        <f t="shared" si="39"/>
        <v/>
      </c>
      <c r="B147" s="470" t="str">
        <f t="shared" si="40"/>
        <v/>
      </c>
      <c r="C147" s="470" t="str">
        <f t="shared" si="41"/>
        <v/>
      </c>
      <c r="D147" s="470" t="str">
        <f t="shared" si="42"/>
        <v/>
      </c>
      <c r="E147" s="470" t="str">
        <f t="shared" si="43"/>
        <v/>
      </c>
      <c r="F147" s="470" t="str">
        <f t="shared" si="44"/>
        <v/>
      </c>
      <c r="G147" s="199" t="str">
        <f>IF(Paramétrage!OF526&lt;&gt;0,Paramétrage!OD526,"")</f>
        <v/>
      </c>
      <c r="H147" s="2" t="str">
        <f>IF(Paramétrage!OF526&lt;&gt;0,Paramétrage!OE526,"")</f>
        <v/>
      </c>
      <c r="I147" s="2" t="str">
        <f t="shared" si="45"/>
        <v/>
      </c>
      <c r="J147" s="2" t="str">
        <f>IF(Paramétrage!OF526&lt;&gt;0,Paramétrage!OF526,"")</f>
        <v/>
      </c>
      <c r="K147" s="2" t="str">
        <f>IF(Paramétrage!OG526&lt;&gt;0,Paramétrage!OG526,"")</f>
        <v/>
      </c>
      <c r="L147" s="2" t="str">
        <f t="shared" si="46"/>
        <v/>
      </c>
      <c r="M147" s="2" t="str">
        <f t="shared" si="47"/>
        <v/>
      </c>
      <c r="N147" s="2" t="str">
        <f t="shared" si="48"/>
        <v/>
      </c>
      <c r="O147" s="2" t="str">
        <f>IF(Paramétrage!OF526&lt;&gt;0,Paramétrage!OH526,"")</f>
        <v/>
      </c>
      <c r="P147" s="258" t="e">
        <f>IF(Paramétrage!#REF!&lt;&gt;0,I147,0)</f>
        <v>#REF!</v>
      </c>
      <c r="Q147" s="2"/>
    </row>
    <row r="148" spans="1:17" x14ac:dyDescent="0.35">
      <c r="A148" s="470" t="str">
        <f t="shared" si="39"/>
        <v/>
      </c>
      <c r="B148" s="470" t="str">
        <f t="shared" si="40"/>
        <v/>
      </c>
      <c r="C148" s="470" t="str">
        <f t="shared" si="41"/>
        <v/>
      </c>
      <c r="D148" s="470" t="str">
        <f t="shared" si="42"/>
        <v/>
      </c>
      <c r="E148" s="470" t="str">
        <f t="shared" si="43"/>
        <v/>
      </c>
      <c r="F148" s="470" t="str">
        <f t="shared" si="44"/>
        <v/>
      </c>
      <c r="G148" s="199" t="str">
        <f>IF(Paramétrage!OF527&lt;&gt;0,Paramétrage!OD527,"")</f>
        <v/>
      </c>
      <c r="H148" s="2" t="str">
        <f>IF(Paramétrage!OF527&lt;&gt;0,Paramétrage!OE527,"")</f>
        <v/>
      </c>
      <c r="I148" s="2" t="str">
        <f t="shared" si="45"/>
        <v/>
      </c>
      <c r="J148" s="2" t="str">
        <f>IF(Paramétrage!OF527&lt;&gt;0,Paramétrage!OF527,"")</f>
        <v/>
      </c>
      <c r="K148" s="2" t="str">
        <f>IF(Paramétrage!OG527&lt;&gt;0,Paramétrage!OG527,"")</f>
        <v/>
      </c>
      <c r="L148" s="2" t="str">
        <f t="shared" si="46"/>
        <v/>
      </c>
      <c r="M148" s="2" t="str">
        <f t="shared" si="47"/>
        <v/>
      </c>
      <c r="N148" s="2" t="str">
        <f t="shared" si="48"/>
        <v/>
      </c>
      <c r="O148" s="2" t="str">
        <f>IF(Paramétrage!OF527&lt;&gt;0,Paramétrage!OH527,"")</f>
        <v/>
      </c>
      <c r="P148" s="258" t="e">
        <f>IF(Paramétrage!#REF!&lt;&gt;0,I148,0)</f>
        <v>#REF!</v>
      </c>
      <c r="Q148" s="2"/>
    </row>
    <row r="149" spans="1:17" x14ac:dyDescent="0.35">
      <c r="A149" s="470" t="str">
        <f t="shared" si="39"/>
        <v/>
      </c>
      <c r="B149" s="470" t="str">
        <f t="shared" si="40"/>
        <v/>
      </c>
      <c r="C149" s="470" t="str">
        <f t="shared" si="41"/>
        <v/>
      </c>
      <c r="D149" s="470" t="str">
        <f t="shared" si="42"/>
        <v/>
      </c>
      <c r="E149" s="470" t="str">
        <f t="shared" si="43"/>
        <v/>
      </c>
      <c r="F149" s="470" t="str">
        <f t="shared" si="44"/>
        <v/>
      </c>
      <c r="G149" s="199" t="str">
        <f>IF(Paramétrage!OF528&lt;&gt;0,Paramétrage!OD528,"")</f>
        <v/>
      </c>
      <c r="H149" s="2" t="str">
        <f>IF(Paramétrage!OF528&lt;&gt;0,Paramétrage!OE528,"")</f>
        <v/>
      </c>
      <c r="I149" s="2" t="str">
        <f t="shared" si="45"/>
        <v/>
      </c>
      <c r="J149" s="2" t="str">
        <f>IF(Paramétrage!OF528&lt;&gt;0,Paramétrage!OF528,"")</f>
        <v/>
      </c>
      <c r="K149" s="2" t="str">
        <f>IF(Paramétrage!OG528&lt;&gt;0,Paramétrage!OG528,"")</f>
        <v/>
      </c>
      <c r="L149" s="2" t="str">
        <f t="shared" si="46"/>
        <v/>
      </c>
      <c r="M149" s="2" t="str">
        <f t="shared" si="47"/>
        <v/>
      </c>
      <c r="N149" s="2" t="str">
        <f t="shared" si="48"/>
        <v/>
      </c>
      <c r="O149" s="2" t="str">
        <f>IF(Paramétrage!OF528&lt;&gt;0,Paramétrage!OH528,"")</f>
        <v/>
      </c>
      <c r="P149" s="258" t="e">
        <f>IF(Paramétrage!#REF!&lt;&gt;0,I149,0)</f>
        <v>#REF!</v>
      </c>
      <c r="Q149" s="2"/>
    </row>
    <row r="150" spans="1:17" x14ac:dyDescent="0.35">
      <c r="A150" s="471" t="s">
        <v>1046</v>
      </c>
      <c r="B150" s="472"/>
      <c r="C150" s="472"/>
      <c r="D150" s="472"/>
      <c r="E150" s="472"/>
      <c r="F150" s="472"/>
      <c r="G150" s="473" t="e">
        <f>IF(Paramétrage!#REF!&lt;&gt;0,Paramétrage!#REF!,"")</f>
        <v>#REF!</v>
      </c>
      <c r="H150" s="472"/>
      <c r="I150" s="472"/>
      <c r="J150" s="472"/>
      <c r="K150" s="472"/>
      <c r="L150" s="472"/>
      <c r="M150" s="472"/>
      <c r="N150" s="472"/>
      <c r="O150" s="472"/>
      <c r="P150" s="472" t="e">
        <f>IF(Paramétrage!#REF!,I150-#REF!,"")</f>
        <v>#REF!</v>
      </c>
      <c r="Q150" s="472"/>
    </row>
    <row r="151" spans="1:17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17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IF(Paramétrage!OV501&lt;&gt;0,Paramétrage!OT501,"")</f>
        <v/>
      </c>
      <c r="H152" s="2" t="str">
        <f>IF(Paramétrage!OV501&lt;&gt;0,Paramétrage!OU501,"")</f>
        <v/>
      </c>
      <c r="I152" s="2" t="str">
        <f>IF(J152&lt;&gt;"",DATEDIF($Q$2,G152,"d")*1440+H152*60,"")</f>
        <v/>
      </c>
      <c r="J152" s="2" t="str">
        <f>IF(Paramétrage!OV501&lt;&gt;0,Paramétrage!OV501,"")</f>
        <v/>
      </c>
      <c r="K152" s="2" t="str">
        <f>IF(Paramétrage!OW501&lt;&gt;0,Paramétrage!OW501,"")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IF(Paramétrage!OV501&lt;&gt;0,Paramétrage!OX501,"")</f>
        <v/>
      </c>
      <c r="P152" s="258" t="e">
        <f>IF(Paramétrage!#REF!&lt;&gt;0,I152,0)</f>
        <v>#REF!</v>
      </c>
      <c r="Q152" s="2"/>
    </row>
    <row r="153" spans="1:17" x14ac:dyDescent="0.35">
      <c r="A153" s="470" t="str">
        <f t="shared" ref="A153:A179" si="49">IF(J153&lt;&gt;"",I153,"")</f>
        <v/>
      </c>
      <c r="B153" s="470" t="str">
        <f t="shared" ref="B153:B179" si="50">IF(J153&lt;&gt;"",1,"")</f>
        <v/>
      </c>
      <c r="C153" s="470" t="str">
        <f t="shared" ref="C153:C179" si="51">IF(J153&lt;&gt;"",L153,"")</f>
        <v/>
      </c>
      <c r="D153" s="470" t="str">
        <f t="shared" ref="D153:D179" si="52">IF(J153&lt;&gt;"",L153,"")</f>
        <v/>
      </c>
      <c r="E153" s="470" t="str">
        <f t="shared" ref="E153:E179" si="53">IF(J153&lt;&gt;"",M153,"")</f>
        <v/>
      </c>
      <c r="F153" s="470" t="str">
        <f t="shared" ref="F153:F179" si="54">IF(J153&lt;&gt;"",N153,"")</f>
        <v/>
      </c>
      <c r="G153" s="199" t="str">
        <f>IF(Paramétrage!OV502&lt;&gt;0,Paramétrage!OT502,"")</f>
        <v/>
      </c>
      <c r="H153" s="2" t="str">
        <f>IF(Paramétrage!OV502&lt;&gt;0,Paramétrage!OU502,"")</f>
        <v/>
      </c>
      <c r="I153" s="2" t="str">
        <f t="shared" ref="I153:I179" si="55">IF(J153&lt;&gt;"",DATEDIF($Q$2,G153,"d")*1440+H153*60,"")</f>
        <v/>
      </c>
      <c r="J153" s="2" t="str">
        <f>IF(Paramétrage!OV502&lt;&gt;0,Paramétrage!OV502,"")</f>
        <v/>
      </c>
      <c r="K153" s="2" t="str">
        <f>IF(Paramétrage!OW502&lt;&gt;0,Paramétrage!OW502,"")</f>
        <v/>
      </c>
      <c r="L153" s="2" t="str">
        <f t="shared" ref="L153:L179" si="56">IF(J153&lt;&gt;"",ROUNDUP(J153/K153,0),"")</f>
        <v/>
      </c>
      <c r="M153" s="2" t="str">
        <f t="shared" ref="M153:M179" si="57">IF(J153&lt;&gt;"",J153/L153,"")</f>
        <v/>
      </c>
      <c r="N153" s="2" t="str">
        <f t="shared" ref="N153:N179" si="58">IF(J153&lt;&gt;"",M153/O153,"")</f>
        <v/>
      </c>
      <c r="O153" s="2" t="str">
        <f>IF(Paramétrage!OV502&lt;&gt;0,Paramétrage!OX502,"")</f>
        <v/>
      </c>
      <c r="P153" s="258" t="e">
        <f>IF(Paramétrage!#REF!&lt;&gt;0,I153,0)</f>
        <v>#REF!</v>
      </c>
      <c r="Q153" s="2"/>
    </row>
    <row r="154" spans="1:17" x14ac:dyDescent="0.35">
      <c r="A154" s="470" t="str">
        <f t="shared" si="49"/>
        <v/>
      </c>
      <c r="B154" s="470" t="str">
        <f t="shared" si="50"/>
        <v/>
      </c>
      <c r="C154" s="470" t="str">
        <f t="shared" si="51"/>
        <v/>
      </c>
      <c r="D154" s="470" t="str">
        <f t="shared" si="52"/>
        <v/>
      </c>
      <c r="E154" s="470" t="str">
        <f t="shared" si="53"/>
        <v/>
      </c>
      <c r="F154" s="470" t="str">
        <f t="shared" si="54"/>
        <v/>
      </c>
      <c r="G154" s="199" t="str">
        <f>IF(Paramétrage!OV503&lt;&gt;0,Paramétrage!OT503,"")</f>
        <v/>
      </c>
      <c r="H154" s="2" t="str">
        <f>IF(Paramétrage!OV503&lt;&gt;0,Paramétrage!OU503,"")</f>
        <v/>
      </c>
      <c r="I154" s="2" t="str">
        <f t="shared" si="55"/>
        <v/>
      </c>
      <c r="J154" s="2" t="str">
        <f>IF(Paramétrage!OV503&lt;&gt;0,Paramétrage!OV503,"")</f>
        <v/>
      </c>
      <c r="K154" s="2" t="str">
        <f>IF(Paramétrage!OW503&lt;&gt;0,Paramétrage!OW503,"")</f>
        <v/>
      </c>
      <c r="L154" s="2" t="str">
        <f t="shared" si="56"/>
        <v/>
      </c>
      <c r="M154" s="2" t="str">
        <f t="shared" si="57"/>
        <v/>
      </c>
      <c r="N154" s="2" t="str">
        <f t="shared" si="58"/>
        <v/>
      </c>
      <c r="O154" s="2" t="str">
        <f>IF(Paramétrage!OV503&lt;&gt;0,Paramétrage!OX503,"")</f>
        <v/>
      </c>
      <c r="P154" s="258" t="e">
        <f>IF(Paramétrage!#REF!&lt;&gt;0,I154,0)</f>
        <v>#REF!</v>
      </c>
      <c r="Q154" s="2"/>
    </row>
    <row r="155" spans="1:17" x14ac:dyDescent="0.35">
      <c r="A155" s="470" t="str">
        <f t="shared" si="49"/>
        <v/>
      </c>
      <c r="B155" s="470" t="str">
        <f t="shared" si="50"/>
        <v/>
      </c>
      <c r="C155" s="470" t="str">
        <f t="shared" si="51"/>
        <v/>
      </c>
      <c r="D155" s="470" t="str">
        <f t="shared" si="52"/>
        <v/>
      </c>
      <c r="E155" s="470" t="str">
        <f t="shared" si="53"/>
        <v/>
      </c>
      <c r="F155" s="470" t="str">
        <f t="shared" si="54"/>
        <v/>
      </c>
      <c r="G155" s="199" t="str">
        <f>IF(Paramétrage!OV504&lt;&gt;0,Paramétrage!OT504,"")</f>
        <v/>
      </c>
      <c r="H155" s="2" t="str">
        <f>IF(Paramétrage!OV504&lt;&gt;0,Paramétrage!OU504,"")</f>
        <v/>
      </c>
      <c r="I155" s="2" t="str">
        <f t="shared" si="55"/>
        <v/>
      </c>
      <c r="J155" s="2" t="str">
        <f>IF(Paramétrage!OV504&lt;&gt;0,Paramétrage!OV504,"")</f>
        <v/>
      </c>
      <c r="K155" s="2" t="str">
        <f>IF(Paramétrage!OW504&lt;&gt;0,Paramétrage!OW504,"")</f>
        <v/>
      </c>
      <c r="L155" s="2" t="str">
        <f t="shared" si="56"/>
        <v/>
      </c>
      <c r="M155" s="2" t="str">
        <f t="shared" si="57"/>
        <v/>
      </c>
      <c r="N155" s="2" t="str">
        <f t="shared" si="58"/>
        <v/>
      </c>
      <c r="O155" s="2" t="str">
        <f>IF(Paramétrage!OV504&lt;&gt;0,Paramétrage!OX504,"")</f>
        <v/>
      </c>
      <c r="P155" s="258" t="e">
        <f>IF(Paramétrage!#REF!&lt;&gt;0,I155,0)</f>
        <v>#REF!</v>
      </c>
      <c r="Q155" s="2"/>
    </row>
    <row r="156" spans="1:17" x14ac:dyDescent="0.35">
      <c r="A156" s="470" t="str">
        <f t="shared" si="49"/>
        <v/>
      </c>
      <c r="B156" s="470" t="str">
        <f t="shared" si="50"/>
        <v/>
      </c>
      <c r="C156" s="470" t="str">
        <f t="shared" si="51"/>
        <v/>
      </c>
      <c r="D156" s="470" t="str">
        <f t="shared" si="52"/>
        <v/>
      </c>
      <c r="E156" s="470" t="str">
        <f t="shared" si="53"/>
        <v/>
      </c>
      <c r="F156" s="470" t="str">
        <f t="shared" si="54"/>
        <v/>
      </c>
      <c r="G156" s="199" t="str">
        <f>IF(Paramétrage!OV505&lt;&gt;0,Paramétrage!OT505,"")</f>
        <v/>
      </c>
      <c r="H156" s="2" t="str">
        <f>IF(Paramétrage!OV505&lt;&gt;0,Paramétrage!OU505,"")</f>
        <v/>
      </c>
      <c r="I156" s="2" t="str">
        <f t="shared" si="55"/>
        <v/>
      </c>
      <c r="J156" s="2" t="str">
        <f>IF(Paramétrage!OV505&lt;&gt;0,Paramétrage!OV505,"")</f>
        <v/>
      </c>
      <c r="K156" s="2" t="str">
        <f>IF(Paramétrage!OW505&lt;&gt;0,Paramétrage!OW505,"")</f>
        <v/>
      </c>
      <c r="L156" s="2" t="str">
        <f t="shared" si="56"/>
        <v/>
      </c>
      <c r="M156" s="2" t="str">
        <f t="shared" si="57"/>
        <v/>
      </c>
      <c r="N156" s="2" t="str">
        <f t="shared" si="58"/>
        <v/>
      </c>
      <c r="O156" s="2" t="str">
        <f>IF(Paramétrage!OV505&lt;&gt;0,Paramétrage!OX505,"")</f>
        <v/>
      </c>
      <c r="P156" s="258" t="e">
        <f>IF(Paramétrage!#REF!&lt;&gt;0,I156,0)</f>
        <v>#REF!</v>
      </c>
      <c r="Q156" s="2"/>
    </row>
    <row r="157" spans="1:17" x14ac:dyDescent="0.35">
      <c r="A157" s="470" t="str">
        <f t="shared" si="49"/>
        <v/>
      </c>
      <c r="B157" s="470" t="str">
        <f t="shared" si="50"/>
        <v/>
      </c>
      <c r="C157" s="470" t="str">
        <f t="shared" si="51"/>
        <v/>
      </c>
      <c r="D157" s="470" t="str">
        <f t="shared" si="52"/>
        <v/>
      </c>
      <c r="E157" s="470" t="str">
        <f t="shared" si="53"/>
        <v/>
      </c>
      <c r="F157" s="470" t="str">
        <f t="shared" si="54"/>
        <v/>
      </c>
      <c r="G157" s="199" t="str">
        <f>IF(Paramétrage!OV506&lt;&gt;0,Paramétrage!OT506,"")</f>
        <v/>
      </c>
      <c r="H157" s="2" t="str">
        <f>IF(Paramétrage!OV506&lt;&gt;0,Paramétrage!OU506,"")</f>
        <v/>
      </c>
      <c r="I157" s="2" t="str">
        <f t="shared" si="55"/>
        <v/>
      </c>
      <c r="J157" s="2" t="str">
        <f>IF(Paramétrage!OV506&lt;&gt;0,Paramétrage!OV506,"")</f>
        <v/>
      </c>
      <c r="K157" s="2" t="str">
        <f>IF(Paramétrage!OW506&lt;&gt;0,Paramétrage!OW506,"")</f>
        <v/>
      </c>
      <c r="L157" s="2" t="str">
        <f t="shared" si="56"/>
        <v/>
      </c>
      <c r="M157" s="2" t="str">
        <f t="shared" si="57"/>
        <v/>
      </c>
      <c r="N157" s="2" t="str">
        <f t="shared" si="58"/>
        <v/>
      </c>
      <c r="O157" s="2" t="str">
        <f>IF(Paramétrage!OV506&lt;&gt;0,Paramétrage!OX506,"")</f>
        <v/>
      </c>
      <c r="P157" s="258" t="e">
        <f>IF(Paramétrage!#REF!&lt;&gt;0,I157,0)</f>
        <v>#REF!</v>
      </c>
      <c r="Q157" s="2"/>
    </row>
    <row r="158" spans="1:17" x14ac:dyDescent="0.35">
      <c r="A158" s="470" t="str">
        <f t="shared" si="49"/>
        <v/>
      </c>
      <c r="B158" s="470" t="str">
        <f t="shared" si="50"/>
        <v/>
      </c>
      <c r="C158" s="470" t="str">
        <f t="shared" si="51"/>
        <v/>
      </c>
      <c r="D158" s="470" t="str">
        <f t="shared" si="52"/>
        <v/>
      </c>
      <c r="E158" s="470" t="str">
        <f t="shared" si="53"/>
        <v/>
      </c>
      <c r="F158" s="470" t="str">
        <f t="shared" si="54"/>
        <v/>
      </c>
      <c r="G158" s="199" t="str">
        <f>IF(Paramétrage!OV507&lt;&gt;0,Paramétrage!OT507,"")</f>
        <v/>
      </c>
      <c r="H158" s="2" t="str">
        <f>IF(Paramétrage!OV507&lt;&gt;0,Paramétrage!OU507,"")</f>
        <v/>
      </c>
      <c r="I158" s="2" t="str">
        <f t="shared" si="55"/>
        <v/>
      </c>
      <c r="J158" s="2" t="str">
        <f>IF(Paramétrage!OV507&lt;&gt;0,Paramétrage!OV507,"")</f>
        <v/>
      </c>
      <c r="K158" s="2" t="str">
        <f>IF(Paramétrage!OW507&lt;&gt;0,Paramétrage!OW507,"")</f>
        <v/>
      </c>
      <c r="L158" s="2" t="str">
        <f t="shared" si="56"/>
        <v/>
      </c>
      <c r="M158" s="2" t="str">
        <f t="shared" si="57"/>
        <v/>
      </c>
      <c r="N158" s="2" t="str">
        <f t="shared" si="58"/>
        <v/>
      </c>
      <c r="O158" s="2" t="str">
        <f>IF(Paramétrage!OV507&lt;&gt;0,Paramétrage!OX507,"")</f>
        <v/>
      </c>
      <c r="P158" s="258" t="e">
        <f>IF(Paramétrage!#REF!&lt;&gt;0,I158,0)</f>
        <v>#REF!</v>
      </c>
      <c r="Q158" s="2"/>
    </row>
    <row r="159" spans="1:17" x14ac:dyDescent="0.35">
      <c r="A159" s="470" t="str">
        <f t="shared" si="49"/>
        <v/>
      </c>
      <c r="B159" s="470" t="str">
        <f t="shared" si="50"/>
        <v/>
      </c>
      <c r="C159" s="470" t="str">
        <f t="shared" si="51"/>
        <v/>
      </c>
      <c r="D159" s="470" t="str">
        <f t="shared" si="52"/>
        <v/>
      </c>
      <c r="E159" s="470" t="str">
        <f t="shared" si="53"/>
        <v/>
      </c>
      <c r="F159" s="470" t="str">
        <f t="shared" si="54"/>
        <v/>
      </c>
      <c r="G159" s="199" t="str">
        <f>IF(Paramétrage!OV508&lt;&gt;0,Paramétrage!OT508,"")</f>
        <v/>
      </c>
      <c r="H159" s="2" t="str">
        <f>IF(Paramétrage!OV508&lt;&gt;0,Paramétrage!OU508,"")</f>
        <v/>
      </c>
      <c r="I159" s="2" t="str">
        <f t="shared" si="55"/>
        <v/>
      </c>
      <c r="J159" s="2" t="str">
        <f>IF(Paramétrage!OV508&lt;&gt;0,Paramétrage!OV508,"")</f>
        <v/>
      </c>
      <c r="K159" s="2" t="str">
        <f>IF(Paramétrage!OW508&lt;&gt;0,Paramétrage!OW508,"")</f>
        <v/>
      </c>
      <c r="L159" s="2" t="str">
        <f t="shared" si="56"/>
        <v/>
      </c>
      <c r="M159" s="2" t="str">
        <f t="shared" si="57"/>
        <v/>
      </c>
      <c r="N159" s="2" t="str">
        <f t="shared" si="58"/>
        <v/>
      </c>
      <c r="O159" s="2" t="str">
        <f>IF(Paramétrage!OV508&lt;&gt;0,Paramétrage!OX508,"")</f>
        <v/>
      </c>
      <c r="P159" s="258" t="e">
        <f>IF(Paramétrage!#REF!&lt;&gt;0,I159,0)</f>
        <v>#REF!</v>
      </c>
      <c r="Q159" s="2"/>
    </row>
    <row r="160" spans="1:17" x14ac:dyDescent="0.35">
      <c r="A160" s="470" t="str">
        <f t="shared" si="49"/>
        <v/>
      </c>
      <c r="B160" s="470" t="str">
        <f t="shared" si="50"/>
        <v/>
      </c>
      <c r="C160" s="470" t="str">
        <f t="shared" si="51"/>
        <v/>
      </c>
      <c r="D160" s="470" t="str">
        <f t="shared" si="52"/>
        <v/>
      </c>
      <c r="E160" s="470" t="str">
        <f t="shared" si="53"/>
        <v/>
      </c>
      <c r="F160" s="470" t="str">
        <f t="shared" si="54"/>
        <v/>
      </c>
      <c r="G160" s="199" t="str">
        <f>IF(Paramétrage!OV509&lt;&gt;0,Paramétrage!OT509,"")</f>
        <v/>
      </c>
      <c r="H160" s="2" t="str">
        <f>IF(Paramétrage!OV509&lt;&gt;0,Paramétrage!OU509,"")</f>
        <v/>
      </c>
      <c r="I160" s="2" t="str">
        <f t="shared" si="55"/>
        <v/>
      </c>
      <c r="J160" s="2" t="str">
        <f>IF(Paramétrage!OV509&lt;&gt;0,Paramétrage!OV509,"")</f>
        <v/>
      </c>
      <c r="K160" s="2" t="str">
        <f>IF(Paramétrage!OW509&lt;&gt;0,Paramétrage!OW509,"")</f>
        <v/>
      </c>
      <c r="L160" s="2" t="str">
        <f t="shared" si="56"/>
        <v/>
      </c>
      <c r="M160" s="2" t="str">
        <f t="shared" si="57"/>
        <v/>
      </c>
      <c r="N160" s="2" t="str">
        <f t="shared" si="58"/>
        <v/>
      </c>
      <c r="O160" s="2" t="str">
        <f>IF(Paramétrage!OV509&lt;&gt;0,Paramétrage!OX509,"")</f>
        <v/>
      </c>
      <c r="P160" s="258" t="e">
        <f>IF(Paramétrage!#REF!&lt;&gt;0,I160,0)</f>
        <v>#REF!</v>
      </c>
      <c r="Q160" s="2"/>
    </row>
    <row r="161" spans="1:17" x14ac:dyDescent="0.35">
      <c r="A161" s="470" t="str">
        <f t="shared" si="49"/>
        <v/>
      </c>
      <c r="B161" s="470" t="str">
        <f t="shared" si="50"/>
        <v/>
      </c>
      <c r="C161" s="470" t="str">
        <f t="shared" si="51"/>
        <v/>
      </c>
      <c r="D161" s="470" t="str">
        <f t="shared" si="52"/>
        <v/>
      </c>
      <c r="E161" s="470" t="str">
        <f t="shared" si="53"/>
        <v/>
      </c>
      <c r="F161" s="470" t="str">
        <f t="shared" si="54"/>
        <v/>
      </c>
      <c r="G161" s="199" t="str">
        <f>IF(Paramétrage!OV510&lt;&gt;0,Paramétrage!OT510,"")</f>
        <v/>
      </c>
      <c r="H161" s="2" t="str">
        <f>IF(Paramétrage!OV510&lt;&gt;0,Paramétrage!OU510,"")</f>
        <v/>
      </c>
      <c r="I161" s="2" t="str">
        <f t="shared" si="55"/>
        <v/>
      </c>
      <c r="J161" s="2" t="str">
        <f>IF(Paramétrage!OV510&lt;&gt;0,Paramétrage!OV510,"")</f>
        <v/>
      </c>
      <c r="K161" s="2" t="str">
        <f>IF(Paramétrage!OW510&lt;&gt;0,Paramétrage!OW510,"")</f>
        <v/>
      </c>
      <c r="L161" s="2" t="str">
        <f t="shared" si="56"/>
        <v/>
      </c>
      <c r="M161" s="2" t="str">
        <f t="shared" si="57"/>
        <v/>
      </c>
      <c r="N161" s="2" t="str">
        <f t="shared" si="58"/>
        <v/>
      </c>
      <c r="O161" s="2" t="str">
        <f>IF(Paramétrage!OV510&lt;&gt;0,Paramétrage!OX510,"")</f>
        <v/>
      </c>
      <c r="P161" s="258" t="e">
        <f>IF(Paramétrage!#REF!&lt;&gt;0,I161,0)</f>
        <v>#REF!</v>
      </c>
      <c r="Q161" s="2"/>
    </row>
    <row r="162" spans="1:17" x14ac:dyDescent="0.35">
      <c r="A162" s="470" t="str">
        <f t="shared" si="49"/>
        <v/>
      </c>
      <c r="B162" s="470" t="str">
        <f t="shared" si="50"/>
        <v/>
      </c>
      <c r="C162" s="470" t="str">
        <f t="shared" si="51"/>
        <v/>
      </c>
      <c r="D162" s="470" t="str">
        <f t="shared" si="52"/>
        <v/>
      </c>
      <c r="E162" s="470" t="str">
        <f t="shared" si="53"/>
        <v/>
      </c>
      <c r="F162" s="470" t="str">
        <f t="shared" si="54"/>
        <v/>
      </c>
      <c r="G162" s="199" t="str">
        <f>IF(Paramétrage!OV511&lt;&gt;0,Paramétrage!OT511,"")</f>
        <v/>
      </c>
      <c r="H162" s="2" t="str">
        <f>IF(Paramétrage!OV511&lt;&gt;0,Paramétrage!OU511,"")</f>
        <v/>
      </c>
      <c r="I162" s="2" t="str">
        <f t="shared" si="55"/>
        <v/>
      </c>
      <c r="J162" s="2" t="str">
        <f>IF(Paramétrage!OV511&lt;&gt;0,Paramétrage!OV511,"")</f>
        <v/>
      </c>
      <c r="K162" s="2" t="str">
        <f>IF(Paramétrage!OW511&lt;&gt;0,Paramétrage!OW511,"")</f>
        <v/>
      </c>
      <c r="L162" s="2" t="str">
        <f t="shared" si="56"/>
        <v/>
      </c>
      <c r="M162" s="2" t="str">
        <f t="shared" si="57"/>
        <v/>
      </c>
      <c r="N162" s="2" t="str">
        <f t="shared" si="58"/>
        <v/>
      </c>
      <c r="O162" s="2" t="str">
        <f>IF(Paramétrage!OV511&lt;&gt;0,Paramétrage!OX511,"")</f>
        <v/>
      </c>
      <c r="P162" s="258" t="e">
        <f>IF(Paramétrage!#REF!&lt;&gt;0,I162,0)</f>
        <v>#REF!</v>
      </c>
      <c r="Q162" s="2"/>
    </row>
    <row r="163" spans="1:17" x14ac:dyDescent="0.35">
      <c r="A163" s="470" t="str">
        <f t="shared" si="49"/>
        <v/>
      </c>
      <c r="B163" s="470" t="str">
        <f t="shared" si="50"/>
        <v/>
      </c>
      <c r="C163" s="470" t="str">
        <f t="shared" si="51"/>
        <v/>
      </c>
      <c r="D163" s="470" t="str">
        <f t="shared" si="52"/>
        <v/>
      </c>
      <c r="E163" s="470" t="str">
        <f t="shared" si="53"/>
        <v/>
      </c>
      <c r="F163" s="470" t="str">
        <f t="shared" si="54"/>
        <v/>
      </c>
      <c r="G163" s="199" t="str">
        <f>IF(Paramétrage!OV512&lt;&gt;0,Paramétrage!OT512,"")</f>
        <v/>
      </c>
      <c r="H163" s="2" t="str">
        <f>IF(Paramétrage!OV512&lt;&gt;0,Paramétrage!OU512,"")</f>
        <v/>
      </c>
      <c r="I163" s="2" t="str">
        <f t="shared" si="55"/>
        <v/>
      </c>
      <c r="J163" s="2" t="str">
        <f>IF(Paramétrage!OV512&lt;&gt;0,Paramétrage!OV512,"")</f>
        <v/>
      </c>
      <c r="K163" s="2" t="str">
        <f>IF(Paramétrage!OW512&lt;&gt;0,Paramétrage!OW512,"")</f>
        <v/>
      </c>
      <c r="L163" s="2" t="str">
        <f t="shared" si="56"/>
        <v/>
      </c>
      <c r="M163" s="2" t="str">
        <f t="shared" si="57"/>
        <v/>
      </c>
      <c r="N163" s="2" t="str">
        <f t="shared" si="58"/>
        <v/>
      </c>
      <c r="O163" s="2" t="str">
        <f>IF(Paramétrage!OV512&lt;&gt;0,Paramétrage!OX512,"")</f>
        <v/>
      </c>
      <c r="P163" s="258" t="e">
        <f>IF(Paramétrage!#REF!&lt;&gt;0,I163,0)</f>
        <v>#REF!</v>
      </c>
      <c r="Q163" s="2"/>
    </row>
    <row r="164" spans="1:17" x14ac:dyDescent="0.35">
      <c r="A164" s="470" t="str">
        <f t="shared" si="49"/>
        <v/>
      </c>
      <c r="B164" s="470" t="str">
        <f t="shared" si="50"/>
        <v/>
      </c>
      <c r="C164" s="470" t="str">
        <f t="shared" si="51"/>
        <v/>
      </c>
      <c r="D164" s="470" t="str">
        <f t="shared" si="52"/>
        <v/>
      </c>
      <c r="E164" s="470" t="str">
        <f t="shared" si="53"/>
        <v/>
      </c>
      <c r="F164" s="470" t="str">
        <f t="shared" si="54"/>
        <v/>
      </c>
      <c r="G164" s="199" t="str">
        <f>IF(Paramétrage!OV513&lt;&gt;0,Paramétrage!OT513,"")</f>
        <v/>
      </c>
      <c r="H164" s="2" t="str">
        <f>IF(Paramétrage!OV513&lt;&gt;0,Paramétrage!OU513,"")</f>
        <v/>
      </c>
      <c r="I164" s="2" t="str">
        <f t="shared" si="55"/>
        <v/>
      </c>
      <c r="J164" s="2" t="str">
        <f>IF(Paramétrage!OV513&lt;&gt;0,Paramétrage!OV513,"")</f>
        <v/>
      </c>
      <c r="K164" s="2" t="str">
        <f>IF(Paramétrage!OW513&lt;&gt;0,Paramétrage!OW513,"")</f>
        <v/>
      </c>
      <c r="L164" s="2" t="str">
        <f t="shared" si="56"/>
        <v/>
      </c>
      <c r="M164" s="2" t="str">
        <f t="shared" si="57"/>
        <v/>
      </c>
      <c r="N164" s="2" t="str">
        <f t="shared" si="58"/>
        <v/>
      </c>
      <c r="O164" s="2" t="str">
        <f>IF(Paramétrage!OV513&lt;&gt;0,Paramétrage!OX513,"")</f>
        <v/>
      </c>
      <c r="P164" s="258" t="e">
        <f>IF(Paramétrage!#REF!&lt;&gt;0,I164,0)</f>
        <v>#REF!</v>
      </c>
      <c r="Q164" s="2"/>
    </row>
    <row r="165" spans="1:17" x14ac:dyDescent="0.35">
      <c r="A165" s="470" t="str">
        <f t="shared" si="49"/>
        <v/>
      </c>
      <c r="B165" s="470" t="str">
        <f t="shared" si="50"/>
        <v/>
      </c>
      <c r="C165" s="470" t="str">
        <f t="shared" si="51"/>
        <v/>
      </c>
      <c r="D165" s="470" t="str">
        <f t="shared" si="52"/>
        <v/>
      </c>
      <c r="E165" s="470" t="str">
        <f t="shared" si="53"/>
        <v/>
      </c>
      <c r="F165" s="470" t="str">
        <f t="shared" si="54"/>
        <v/>
      </c>
      <c r="G165" s="199" t="str">
        <f>IF(Paramétrage!OV514&lt;&gt;0,Paramétrage!OT514,"")</f>
        <v/>
      </c>
      <c r="H165" s="2" t="str">
        <f>IF(Paramétrage!OV514&lt;&gt;0,Paramétrage!OU514,"")</f>
        <v/>
      </c>
      <c r="I165" s="2" t="str">
        <f t="shared" si="55"/>
        <v/>
      </c>
      <c r="J165" s="2" t="str">
        <f>IF(Paramétrage!OV514&lt;&gt;0,Paramétrage!OV514,"")</f>
        <v/>
      </c>
      <c r="K165" s="2" t="str">
        <f>IF(Paramétrage!OW514&lt;&gt;0,Paramétrage!OW514,"")</f>
        <v/>
      </c>
      <c r="L165" s="2" t="str">
        <f t="shared" si="56"/>
        <v/>
      </c>
      <c r="M165" s="2" t="str">
        <f t="shared" si="57"/>
        <v/>
      </c>
      <c r="N165" s="2" t="str">
        <f t="shared" si="58"/>
        <v/>
      </c>
      <c r="O165" s="2" t="str">
        <f>IF(Paramétrage!OV514&lt;&gt;0,Paramétrage!OX514,"")</f>
        <v/>
      </c>
      <c r="P165" s="258" t="e">
        <f>IF(Paramétrage!#REF!&lt;&gt;0,I165,0)</f>
        <v>#REF!</v>
      </c>
      <c r="Q165" s="2"/>
    </row>
    <row r="166" spans="1:17" x14ac:dyDescent="0.35">
      <c r="A166" s="470" t="str">
        <f t="shared" si="49"/>
        <v/>
      </c>
      <c r="B166" s="470" t="str">
        <f t="shared" si="50"/>
        <v/>
      </c>
      <c r="C166" s="470" t="str">
        <f t="shared" si="51"/>
        <v/>
      </c>
      <c r="D166" s="470" t="str">
        <f t="shared" si="52"/>
        <v/>
      </c>
      <c r="E166" s="470" t="str">
        <f t="shared" si="53"/>
        <v/>
      </c>
      <c r="F166" s="470" t="str">
        <f t="shared" si="54"/>
        <v/>
      </c>
      <c r="G166" s="199" t="str">
        <f>IF(Paramétrage!OV515&lt;&gt;0,Paramétrage!OT515,"")</f>
        <v/>
      </c>
      <c r="H166" s="2" t="str">
        <f>IF(Paramétrage!OV515&lt;&gt;0,Paramétrage!OU515,"")</f>
        <v/>
      </c>
      <c r="I166" s="2" t="str">
        <f t="shared" si="55"/>
        <v/>
      </c>
      <c r="J166" s="2" t="str">
        <f>IF(Paramétrage!OV515&lt;&gt;0,Paramétrage!OV515,"")</f>
        <v/>
      </c>
      <c r="K166" s="2" t="str">
        <f>IF(Paramétrage!OW515&lt;&gt;0,Paramétrage!OW515,"")</f>
        <v/>
      </c>
      <c r="L166" s="2" t="str">
        <f t="shared" si="56"/>
        <v/>
      </c>
      <c r="M166" s="2" t="str">
        <f t="shared" si="57"/>
        <v/>
      </c>
      <c r="N166" s="2" t="str">
        <f t="shared" si="58"/>
        <v/>
      </c>
      <c r="O166" s="2" t="str">
        <f>IF(Paramétrage!OV515&lt;&gt;0,Paramétrage!OX515,"")</f>
        <v/>
      </c>
      <c r="P166" s="258" t="e">
        <f>IF(Paramétrage!#REF!&lt;&gt;0,I166,0)</f>
        <v>#REF!</v>
      </c>
      <c r="Q166" s="2"/>
    </row>
    <row r="167" spans="1:17" x14ac:dyDescent="0.35">
      <c r="A167" s="470" t="str">
        <f t="shared" si="49"/>
        <v/>
      </c>
      <c r="B167" s="470" t="str">
        <f t="shared" si="50"/>
        <v/>
      </c>
      <c r="C167" s="470" t="str">
        <f t="shared" si="51"/>
        <v/>
      </c>
      <c r="D167" s="470" t="str">
        <f t="shared" si="52"/>
        <v/>
      </c>
      <c r="E167" s="470" t="str">
        <f t="shared" si="53"/>
        <v/>
      </c>
      <c r="F167" s="470" t="str">
        <f t="shared" si="54"/>
        <v/>
      </c>
      <c r="G167" s="199" t="str">
        <f>IF(Paramétrage!OV516&lt;&gt;0,Paramétrage!OT516,"")</f>
        <v/>
      </c>
      <c r="H167" s="2" t="str">
        <f>IF(Paramétrage!OV516&lt;&gt;0,Paramétrage!OU516,"")</f>
        <v/>
      </c>
      <c r="I167" s="2" t="str">
        <f t="shared" si="55"/>
        <v/>
      </c>
      <c r="J167" s="2" t="str">
        <f>IF(Paramétrage!OV516&lt;&gt;0,Paramétrage!OV516,"")</f>
        <v/>
      </c>
      <c r="K167" s="2" t="str">
        <f>IF(Paramétrage!OW516&lt;&gt;0,Paramétrage!OW516,"")</f>
        <v/>
      </c>
      <c r="L167" s="2" t="str">
        <f t="shared" si="56"/>
        <v/>
      </c>
      <c r="M167" s="2" t="str">
        <f t="shared" si="57"/>
        <v/>
      </c>
      <c r="N167" s="2" t="str">
        <f t="shared" si="58"/>
        <v/>
      </c>
      <c r="O167" s="2" t="str">
        <f>IF(Paramétrage!OV516&lt;&gt;0,Paramétrage!OX516,"")</f>
        <v/>
      </c>
      <c r="P167" s="258" t="e">
        <f>IF(Paramétrage!#REF!&lt;&gt;0,I167,0)</f>
        <v>#REF!</v>
      </c>
      <c r="Q167" s="2"/>
    </row>
    <row r="168" spans="1:17" x14ac:dyDescent="0.35">
      <c r="A168" s="470" t="str">
        <f t="shared" si="49"/>
        <v/>
      </c>
      <c r="B168" s="470" t="str">
        <f t="shared" si="50"/>
        <v/>
      </c>
      <c r="C168" s="470" t="str">
        <f t="shared" si="51"/>
        <v/>
      </c>
      <c r="D168" s="470" t="str">
        <f t="shared" si="52"/>
        <v/>
      </c>
      <c r="E168" s="470" t="str">
        <f t="shared" si="53"/>
        <v/>
      </c>
      <c r="F168" s="470" t="str">
        <f t="shared" si="54"/>
        <v/>
      </c>
      <c r="G168" s="199" t="str">
        <f>IF(Paramétrage!OV517&lt;&gt;0,Paramétrage!OT517,"")</f>
        <v/>
      </c>
      <c r="H168" s="2" t="str">
        <f>IF(Paramétrage!OV517&lt;&gt;0,Paramétrage!OU517,"")</f>
        <v/>
      </c>
      <c r="I168" s="2" t="str">
        <f t="shared" si="55"/>
        <v/>
      </c>
      <c r="J168" s="2" t="str">
        <f>IF(Paramétrage!OV517&lt;&gt;0,Paramétrage!OV517,"")</f>
        <v/>
      </c>
      <c r="K168" s="2" t="str">
        <f>IF(Paramétrage!OW517&lt;&gt;0,Paramétrage!OW517,"")</f>
        <v/>
      </c>
      <c r="L168" s="2" t="str">
        <f t="shared" si="56"/>
        <v/>
      </c>
      <c r="M168" s="2" t="str">
        <f t="shared" si="57"/>
        <v/>
      </c>
      <c r="N168" s="2" t="str">
        <f t="shared" si="58"/>
        <v/>
      </c>
      <c r="O168" s="2" t="str">
        <f>IF(Paramétrage!OV517&lt;&gt;0,Paramétrage!OX517,"")</f>
        <v/>
      </c>
      <c r="P168" s="258" t="e">
        <f>IF(Paramétrage!#REF!&lt;&gt;0,I168,0)</f>
        <v>#REF!</v>
      </c>
      <c r="Q168" s="2"/>
    </row>
    <row r="169" spans="1:17" x14ac:dyDescent="0.35">
      <c r="A169" s="470" t="str">
        <f t="shared" si="49"/>
        <v/>
      </c>
      <c r="B169" s="470" t="str">
        <f t="shared" si="50"/>
        <v/>
      </c>
      <c r="C169" s="470" t="str">
        <f t="shared" si="51"/>
        <v/>
      </c>
      <c r="D169" s="470" t="str">
        <f t="shared" si="52"/>
        <v/>
      </c>
      <c r="E169" s="470" t="str">
        <f t="shared" si="53"/>
        <v/>
      </c>
      <c r="F169" s="470" t="str">
        <f t="shared" si="54"/>
        <v/>
      </c>
      <c r="G169" s="199" t="str">
        <f>IF(Paramétrage!OV518&lt;&gt;0,Paramétrage!OT518,"")</f>
        <v/>
      </c>
      <c r="H169" s="2" t="str">
        <f>IF(Paramétrage!OV518&lt;&gt;0,Paramétrage!OU518,"")</f>
        <v/>
      </c>
      <c r="I169" s="2" t="str">
        <f t="shared" si="55"/>
        <v/>
      </c>
      <c r="J169" s="2" t="str">
        <f>IF(Paramétrage!OV518&lt;&gt;0,Paramétrage!OV518,"")</f>
        <v/>
      </c>
      <c r="K169" s="2" t="str">
        <f>IF(Paramétrage!OW518&lt;&gt;0,Paramétrage!OW518,"")</f>
        <v/>
      </c>
      <c r="L169" s="2" t="str">
        <f t="shared" si="56"/>
        <v/>
      </c>
      <c r="M169" s="2" t="str">
        <f t="shared" si="57"/>
        <v/>
      </c>
      <c r="N169" s="2" t="str">
        <f t="shared" si="58"/>
        <v/>
      </c>
      <c r="O169" s="2" t="str">
        <f>IF(Paramétrage!OV518&lt;&gt;0,Paramétrage!OX518,"")</f>
        <v/>
      </c>
      <c r="P169" s="258" t="e">
        <f>IF(Paramétrage!#REF!&lt;&gt;0,I169,0)</f>
        <v>#REF!</v>
      </c>
      <c r="Q169" s="2"/>
    </row>
    <row r="170" spans="1:17" x14ac:dyDescent="0.35">
      <c r="A170" s="470" t="str">
        <f t="shared" si="49"/>
        <v/>
      </c>
      <c r="B170" s="470" t="str">
        <f t="shared" si="50"/>
        <v/>
      </c>
      <c r="C170" s="470" t="str">
        <f t="shared" si="51"/>
        <v/>
      </c>
      <c r="D170" s="470" t="str">
        <f t="shared" si="52"/>
        <v/>
      </c>
      <c r="E170" s="470" t="str">
        <f t="shared" si="53"/>
        <v/>
      </c>
      <c r="F170" s="470" t="str">
        <f t="shared" si="54"/>
        <v/>
      </c>
      <c r="G170" s="199" t="str">
        <f>IF(Paramétrage!OV519&lt;&gt;0,Paramétrage!OT519,"")</f>
        <v/>
      </c>
      <c r="H170" s="2" t="str">
        <f>IF(Paramétrage!OV519&lt;&gt;0,Paramétrage!OU519,"")</f>
        <v/>
      </c>
      <c r="I170" s="2" t="str">
        <f t="shared" si="55"/>
        <v/>
      </c>
      <c r="J170" s="2" t="str">
        <f>IF(Paramétrage!OV519&lt;&gt;0,Paramétrage!OV519,"")</f>
        <v/>
      </c>
      <c r="K170" s="2" t="str">
        <f>IF(Paramétrage!OW519&lt;&gt;0,Paramétrage!OW519,"")</f>
        <v/>
      </c>
      <c r="L170" s="2" t="str">
        <f t="shared" si="56"/>
        <v/>
      </c>
      <c r="M170" s="2" t="str">
        <f t="shared" si="57"/>
        <v/>
      </c>
      <c r="N170" s="2" t="str">
        <f t="shared" si="58"/>
        <v/>
      </c>
      <c r="O170" s="2" t="str">
        <f>IF(Paramétrage!OV519&lt;&gt;0,Paramétrage!OX519,"")</f>
        <v/>
      </c>
      <c r="P170" s="258" t="e">
        <f>IF(Paramétrage!#REF!&lt;&gt;0,I170,0)</f>
        <v>#REF!</v>
      </c>
      <c r="Q170" s="2"/>
    </row>
    <row r="171" spans="1:17" x14ac:dyDescent="0.35">
      <c r="A171" s="470" t="str">
        <f t="shared" si="49"/>
        <v/>
      </c>
      <c r="B171" s="470" t="str">
        <f t="shared" si="50"/>
        <v/>
      </c>
      <c r="C171" s="470" t="str">
        <f t="shared" si="51"/>
        <v/>
      </c>
      <c r="D171" s="470" t="str">
        <f t="shared" si="52"/>
        <v/>
      </c>
      <c r="E171" s="470" t="str">
        <f t="shared" si="53"/>
        <v/>
      </c>
      <c r="F171" s="470" t="str">
        <f t="shared" si="54"/>
        <v/>
      </c>
      <c r="G171" s="199" t="str">
        <f>IF(Paramétrage!OV520&lt;&gt;0,Paramétrage!OT520,"")</f>
        <v/>
      </c>
      <c r="H171" s="2" t="str">
        <f>IF(Paramétrage!OV520&lt;&gt;0,Paramétrage!OU520,"")</f>
        <v/>
      </c>
      <c r="I171" s="2" t="str">
        <f t="shared" si="55"/>
        <v/>
      </c>
      <c r="J171" s="2" t="str">
        <f>IF(Paramétrage!OV520&lt;&gt;0,Paramétrage!OV520,"")</f>
        <v/>
      </c>
      <c r="K171" s="2" t="str">
        <f>IF(Paramétrage!OW520&lt;&gt;0,Paramétrage!OW520,"")</f>
        <v/>
      </c>
      <c r="L171" s="2" t="str">
        <f t="shared" si="56"/>
        <v/>
      </c>
      <c r="M171" s="2" t="str">
        <f t="shared" si="57"/>
        <v/>
      </c>
      <c r="N171" s="2" t="str">
        <f t="shared" si="58"/>
        <v/>
      </c>
      <c r="O171" s="2" t="str">
        <f>IF(Paramétrage!OV520&lt;&gt;0,Paramétrage!OX520,"")</f>
        <v/>
      </c>
      <c r="P171" s="258" t="e">
        <f>IF(Paramétrage!#REF!&lt;&gt;0,I171,0)</f>
        <v>#REF!</v>
      </c>
      <c r="Q171" s="2"/>
    </row>
    <row r="172" spans="1:17" x14ac:dyDescent="0.35">
      <c r="A172" s="470" t="str">
        <f t="shared" si="49"/>
        <v/>
      </c>
      <c r="B172" s="470" t="str">
        <f t="shared" si="50"/>
        <v/>
      </c>
      <c r="C172" s="470" t="str">
        <f t="shared" si="51"/>
        <v/>
      </c>
      <c r="D172" s="470" t="str">
        <f t="shared" si="52"/>
        <v/>
      </c>
      <c r="E172" s="470" t="str">
        <f t="shared" si="53"/>
        <v/>
      </c>
      <c r="F172" s="470" t="str">
        <f t="shared" si="54"/>
        <v/>
      </c>
      <c r="G172" s="199" t="str">
        <f>IF(Paramétrage!OV521&lt;&gt;0,Paramétrage!OT521,"")</f>
        <v/>
      </c>
      <c r="H172" s="2" t="str">
        <f>IF(Paramétrage!OV521&lt;&gt;0,Paramétrage!OU521,"")</f>
        <v/>
      </c>
      <c r="I172" s="2" t="str">
        <f t="shared" si="55"/>
        <v/>
      </c>
      <c r="J172" s="2" t="str">
        <f>IF(Paramétrage!OV521&lt;&gt;0,Paramétrage!OV521,"")</f>
        <v/>
      </c>
      <c r="K172" s="2" t="str">
        <f>IF(Paramétrage!OW521&lt;&gt;0,Paramétrage!OW521,"")</f>
        <v/>
      </c>
      <c r="L172" s="2" t="str">
        <f t="shared" si="56"/>
        <v/>
      </c>
      <c r="M172" s="2" t="str">
        <f t="shared" si="57"/>
        <v/>
      </c>
      <c r="N172" s="2" t="str">
        <f t="shared" si="58"/>
        <v/>
      </c>
      <c r="O172" s="2" t="str">
        <f>IF(Paramétrage!OV521&lt;&gt;0,Paramétrage!OX521,"")</f>
        <v/>
      </c>
      <c r="P172" s="258" t="e">
        <f>IF(Paramétrage!#REF!&lt;&gt;0,I172,0)</f>
        <v>#REF!</v>
      </c>
      <c r="Q172" s="2"/>
    </row>
    <row r="173" spans="1:17" x14ac:dyDescent="0.35">
      <c r="A173" s="470" t="str">
        <f t="shared" si="49"/>
        <v/>
      </c>
      <c r="B173" s="470" t="str">
        <f t="shared" si="50"/>
        <v/>
      </c>
      <c r="C173" s="470" t="str">
        <f t="shared" si="51"/>
        <v/>
      </c>
      <c r="D173" s="470" t="str">
        <f t="shared" si="52"/>
        <v/>
      </c>
      <c r="E173" s="470" t="str">
        <f t="shared" si="53"/>
        <v/>
      </c>
      <c r="F173" s="470" t="str">
        <f t="shared" si="54"/>
        <v/>
      </c>
      <c r="G173" s="199" t="str">
        <f>IF(Paramétrage!OV522&lt;&gt;0,Paramétrage!OT522,"")</f>
        <v/>
      </c>
      <c r="H173" s="2" t="str">
        <f>IF(Paramétrage!OV522&lt;&gt;0,Paramétrage!OU522,"")</f>
        <v/>
      </c>
      <c r="I173" s="2" t="str">
        <f t="shared" si="55"/>
        <v/>
      </c>
      <c r="J173" s="2" t="str">
        <f>IF(Paramétrage!OV522&lt;&gt;0,Paramétrage!OV522,"")</f>
        <v/>
      </c>
      <c r="K173" s="2" t="str">
        <f>IF(Paramétrage!OW522&lt;&gt;0,Paramétrage!OW522,"")</f>
        <v/>
      </c>
      <c r="L173" s="2" t="str">
        <f t="shared" si="56"/>
        <v/>
      </c>
      <c r="M173" s="2" t="str">
        <f t="shared" si="57"/>
        <v/>
      </c>
      <c r="N173" s="2" t="str">
        <f t="shared" si="58"/>
        <v/>
      </c>
      <c r="O173" s="2" t="str">
        <f>IF(Paramétrage!OV522&lt;&gt;0,Paramétrage!OX522,"")</f>
        <v/>
      </c>
      <c r="P173" s="258" t="e">
        <f>IF(Paramétrage!#REF!&lt;&gt;0,I173,0)</f>
        <v>#REF!</v>
      </c>
      <c r="Q173" s="2"/>
    </row>
    <row r="174" spans="1:17" x14ac:dyDescent="0.35">
      <c r="A174" s="470" t="str">
        <f t="shared" si="49"/>
        <v/>
      </c>
      <c r="B174" s="470" t="str">
        <f t="shared" si="50"/>
        <v/>
      </c>
      <c r="C174" s="470" t="str">
        <f t="shared" si="51"/>
        <v/>
      </c>
      <c r="D174" s="470" t="str">
        <f t="shared" si="52"/>
        <v/>
      </c>
      <c r="E174" s="470" t="str">
        <f t="shared" si="53"/>
        <v/>
      </c>
      <c r="F174" s="470" t="str">
        <f t="shared" si="54"/>
        <v/>
      </c>
      <c r="G174" s="199" t="str">
        <f>IF(Paramétrage!OV523&lt;&gt;0,Paramétrage!OT523,"")</f>
        <v/>
      </c>
      <c r="H174" s="2" t="str">
        <f>IF(Paramétrage!OV523&lt;&gt;0,Paramétrage!OU523,"")</f>
        <v/>
      </c>
      <c r="I174" s="2" t="str">
        <f t="shared" si="55"/>
        <v/>
      </c>
      <c r="J174" s="2" t="str">
        <f>IF(Paramétrage!OV523&lt;&gt;0,Paramétrage!OV523,"")</f>
        <v/>
      </c>
      <c r="K174" s="2" t="str">
        <f>IF(Paramétrage!OW523&lt;&gt;0,Paramétrage!OW523,"")</f>
        <v/>
      </c>
      <c r="L174" s="2" t="str">
        <f t="shared" si="56"/>
        <v/>
      </c>
      <c r="M174" s="2" t="str">
        <f t="shared" si="57"/>
        <v/>
      </c>
      <c r="N174" s="2" t="str">
        <f t="shared" si="58"/>
        <v/>
      </c>
      <c r="O174" s="2" t="str">
        <f>IF(Paramétrage!OV523&lt;&gt;0,Paramétrage!OX523,"")</f>
        <v/>
      </c>
      <c r="P174" s="258" t="e">
        <f>IF(Paramétrage!#REF!&lt;&gt;0,I174,0)</f>
        <v>#REF!</v>
      </c>
      <c r="Q174" s="2"/>
    </row>
    <row r="175" spans="1:17" x14ac:dyDescent="0.35">
      <c r="A175" s="470" t="str">
        <f t="shared" si="49"/>
        <v/>
      </c>
      <c r="B175" s="470" t="str">
        <f t="shared" si="50"/>
        <v/>
      </c>
      <c r="C175" s="470" t="str">
        <f t="shared" si="51"/>
        <v/>
      </c>
      <c r="D175" s="470" t="str">
        <f t="shared" si="52"/>
        <v/>
      </c>
      <c r="E175" s="470" t="str">
        <f t="shared" si="53"/>
        <v/>
      </c>
      <c r="F175" s="470" t="str">
        <f t="shared" si="54"/>
        <v/>
      </c>
      <c r="G175" s="199" t="str">
        <f>IF(Paramétrage!OV524&lt;&gt;0,Paramétrage!OT524,"")</f>
        <v/>
      </c>
      <c r="H175" s="2" t="str">
        <f>IF(Paramétrage!OV524&lt;&gt;0,Paramétrage!OU524,"")</f>
        <v/>
      </c>
      <c r="I175" s="2" t="str">
        <f t="shared" si="55"/>
        <v/>
      </c>
      <c r="J175" s="2" t="str">
        <f>IF(Paramétrage!OV524&lt;&gt;0,Paramétrage!OV524,"")</f>
        <v/>
      </c>
      <c r="K175" s="2" t="str">
        <f>IF(Paramétrage!OW524&lt;&gt;0,Paramétrage!OW524,"")</f>
        <v/>
      </c>
      <c r="L175" s="2" t="str">
        <f t="shared" si="56"/>
        <v/>
      </c>
      <c r="M175" s="2" t="str">
        <f t="shared" si="57"/>
        <v/>
      </c>
      <c r="N175" s="2" t="str">
        <f t="shared" si="58"/>
        <v/>
      </c>
      <c r="O175" s="2" t="str">
        <f>IF(Paramétrage!OV524&lt;&gt;0,Paramétrage!OX524,"")</f>
        <v/>
      </c>
      <c r="P175" s="258" t="e">
        <f>IF(Paramétrage!#REF!&lt;&gt;0,I175,0)</f>
        <v>#REF!</v>
      </c>
      <c r="Q175" s="2"/>
    </row>
    <row r="176" spans="1:17" x14ac:dyDescent="0.35">
      <c r="A176" s="470" t="str">
        <f t="shared" si="49"/>
        <v/>
      </c>
      <c r="B176" s="470" t="str">
        <f t="shared" si="50"/>
        <v/>
      </c>
      <c r="C176" s="470" t="str">
        <f t="shared" si="51"/>
        <v/>
      </c>
      <c r="D176" s="470" t="str">
        <f t="shared" si="52"/>
        <v/>
      </c>
      <c r="E176" s="470" t="str">
        <f t="shared" si="53"/>
        <v/>
      </c>
      <c r="F176" s="470" t="str">
        <f t="shared" si="54"/>
        <v/>
      </c>
      <c r="G176" s="199" t="str">
        <f>IF(Paramétrage!OV525&lt;&gt;0,Paramétrage!OT525,"")</f>
        <v/>
      </c>
      <c r="H176" s="2" t="str">
        <f>IF(Paramétrage!OV525&lt;&gt;0,Paramétrage!OU525,"")</f>
        <v/>
      </c>
      <c r="I176" s="2" t="str">
        <f t="shared" si="55"/>
        <v/>
      </c>
      <c r="J176" s="2" t="str">
        <f>IF(Paramétrage!OV525&lt;&gt;0,Paramétrage!OV525,"")</f>
        <v/>
      </c>
      <c r="K176" s="2" t="str">
        <f>IF(Paramétrage!OW525&lt;&gt;0,Paramétrage!OW525,"")</f>
        <v/>
      </c>
      <c r="L176" s="2" t="str">
        <f t="shared" si="56"/>
        <v/>
      </c>
      <c r="M176" s="2" t="str">
        <f t="shared" si="57"/>
        <v/>
      </c>
      <c r="N176" s="2" t="str">
        <f t="shared" si="58"/>
        <v/>
      </c>
      <c r="O176" s="2" t="str">
        <f>IF(Paramétrage!OV525&lt;&gt;0,Paramétrage!OX525,"")</f>
        <v/>
      </c>
      <c r="P176" s="258" t="e">
        <f>IF(Paramétrage!#REF!&lt;&gt;0,I176,0)</f>
        <v>#REF!</v>
      </c>
      <c r="Q176" s="2"/>
    </row>
    <row r="177" spans="1:17" x14ac:dyDescent="0.35">
      <c r="A177" s="470" t="str">
        <f t="shared" si="49"/>
        <v/>
      </c>
      <c r="B177" s="470" t="str">
        <f t="shared" si="50"/>
        <v/>
      </c>
      <c r="C177" s="470" t="str">
        <f t="shared" si="51"/>
        <v/>
      </c>
      <c r="D177" s="470" t="str">
        <f t="shared" si="52"/>
        <v/>
      </c>
      <c r="E177" s="470" t="str">
        <f t="shared" si="53"/>
        <v/>
      </c>
      <c r="F177" s="470" t="str">
        <f t="shared" si="54"/>
        <v/>
      </c>
      <c r="G177" s="199" t="str">
        <f>IF(Paramétrage!OV526&lt;&gt;0,Paramétrage!OT526,"")</f>
        <v/>
      </c>
      <c r="H177" s="2" t="str">
        <f>IF(Paramétrage!OV526&lt;&gt;0,Paramétrage!OU526,"")</f>
        <v/>
      </c>
      <c r="I177" s="2" t="str">
        <f t="shared" si="55"/>
        <v/>
      </c>
      <c r="J177" s="2" t="str">
        <f>IF(Paramétrage!OV526&lt;&gt;0,Paramétrage!OV526,"")</f>
        <v/>
      </c>
      <c r="K177" s="2" t="str">
        <f>IF(Paramétrage!OW526&lt;&gt;0,Paramétrage!OW526,"")</f>
        <v/>
      </c>
      <c r="L177" s="2" t="str">
        <f t="shared" si="56"/>
        <v/>
      </c>
      <c r="M177" s="2" t="str">
        <f t="shared" si="57"/>
        <v/>
      </c>
      <c r="N177" s="2" t="str">
        <f t="shared" si="58"/>
        <v/>
      </c>
      <c r="O177" s="2" t="str">
        <f>IF(Paramétrage!OV526&lt;&gt;0,Paramétrage!OX526,"")</f>
        <v/>
      </c>
      <c r="P177" s="258" t="e">
        <f>IF(Paramétrage!#REF!&lt;&gt;0,I177,0)</f>
        <v>#REF!</v>
      </c>
      <c r="Q177" s="2"/>
    </row>
    <row r="178" spans="1:17" x14ac:dyDescent="0.35">
      <c r="A178" s="470" t="str">
        <f t="shared" si="49"/>
        <v/>
      </c>
      <c r="B178" s="470" t="str">
        <f t="shared" si="50"/>
        <v/>
      </c>
      <c r="C178" s="470" t="str">
        <f t="shared" si="51"/>
        <v/>
      </c>
      <c r="D178" s="470" t="str">
        <f t="shared" si="52"/>
        <v/>
      </c>
      <c r="E178" s="470" t="str">
        <f t="shared" si="53"/>
        <v/>
      </c>
      <c r="F178" s="470" t="str">
        <f t="shared" si="54"/>
        <v/>
      </c>
      <c r="G178" s="199" t="str">
        <f>IF(Paramétrage!OV527&lt;&gt;0,Paramétrage!OT527,"")</f>
        <v/>
      </c>
      <c r="H178" s="2" t="str">
        <f>IF(Paramétrage!OV527&lt;&gt;0,Paramétrage!OU527,"")</f>
        <v/>
      </c>
      <c r="I178" s="2" t="str">
        <f t="shared" si="55"/>
        <v/>
      </c>
      <c r="J178" s="2" t="str">
        <f>IF(Paramétrage!OV527&lt;&gt;0,Paramétrage!OV527,"")</f>
        <v/>
      </c>
      <c r="K178" s="2" t="str">
        <f>IF(Paramétrage!OW527&lt;&gt;0,Paramétrage!OW527,"")</f>
        <v/>
      </c>
      <c r="L178" s="2" t="str">
        <f t="shared" si="56"/>
        <v/>
      </c>
      <c r="M178" s="2" t="str">
        <f t="shared" si="57"/>
        <v/>
      </c>
      <c r="N178" s="2" t="str">
        <f t="shared" si="58"/>
        <v/>
      </c>
      <c r="O178" s="2" t="str">
        <f>IF(Paramétrage!OV527&lt;&gt;0,Paramétrage!OX527,"")</f>
        <v/>
      </c>
      <c r="P178" s="258" t="e">
        <f>IF(Paramétrage!#REF!&lt;&gt;0,I178,0)</f>
        <v>#REF!</v>
      </c>
      <c r="Q178" s="2"/>
    </row>
    <row r="179" spans="1:17" x14ac:dyDescent="0.35">
      <c r="A179" s="470" t="str">
        <f t="shared" si="49"/>
        <v/>
      </c>
      <c r="B179" s="470" t="str">
        <f t="shared" si="50"/>
        <v/>
      </c>
      <c r="C179" s="470" t="str">
        <f t="shared" si="51"/>
        <v/>
      </c>
      <c r="D179" s="470" t="str">
        <f t="shared" si="52"/>
        <v/>
      </c>
      <c r="E179" s="470" t="str">
        <f t="shared" si="53"/>
        <v/>
      </c>
      <c r="F179" s="470" t="str">
        <f t="shared" si="54"/>
        <v/>
      </c>
      <c r="G179" s="199" t="str">
        <f>IF(Paramétrage!OV528&lt;&gt;0,Paramétrage!OT528,"")</f>
        <v/>
      </c>
      <c r="H179" s="2" t="str">
        <f>IF(Paramétrage!OV528&lt;&gt;0,Paramétrage!OU528,"")</f>
        <v/>
      </c>
      <c r="I179" s="2" t="str">
        <f t="shared" si="55"/>
        <v/>
      </c>
      <c r="J179" s="2" t="str">
        <f>IF(Paramétrage!OV528&lt;&gt;0,Paramétrage!OV528,"")</f>
        <v/>
      </c>
      <c r="K179" s="2" t="str">
        <f>IF(Paramétrage!OW528&lt;&gt;0,Paramétrage!OW528,"")</f>
        <v/>
      </c>
      <c r="L179" s="2" t="str">
        <f t="shared" si="56"/>
        <v/>
      </c>
      <c r="M179" s="2" t="str">
        <f t="shared" si="57"/>
        <v/>
      </c>
      <c r="N179" s="2" t="str">
        <f t="shared" si="58"/>
        <v/>
      </c>
      <c r="O179" s="2" t="str">
        <f>IF(Paramétrage!OV528&lt;&gt;0,Paramétrage!OX528,"")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CC"/>
  </sheetPr>
  <dimension ref="A1:T179"/>
  <sheetViews>
    <sheetView topLeftCell="A75" workbookViewId="0">
      <selection activeCell="G93" sqref="G93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72" customFormat="1" x14ac:dyDescent="0.35">
      <c r="A1" s="471" t="s">
        <v>1047</v>
      </c>
      <c r="G1" s="473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70" t="str">
        <f>IF(J3&lt;&gt;"",I3,"")</f>
        <v/>
      </c>
      <c r="B3" s="470" t="str">
        <f>IF(J3&lt;&gt;"",1,"")</f>
        <v/>
      </c>
      <c r="C3" s="470" t="str">
        <f>IF(J3&lt;&gt;"",L3,"")</f>
        <v/>
      </c>
      <c r="D3" s="470" t="str">
        <f>IF(J3&lt;&gt;"",L3,"")</f>
        <v/>
      </c>
      <c r="E3" s="470" t="str">
        <f>IF(J3&lt;&gt;"",M3,"")</f>
        <v/>
      </c>
      <c r="F3" s="470" t="str">
        <f>IF(J3&lt;&gt;"",N3,"")</f>
        <v/>
      </c>
      <c r="G3" s="199" t="str">
        <f>IF(Paramétrage!IB448&lt;&gt;0,Paramétrage!HZ448,"")</f>
        <v/>
      </c>
      <c r="H3" s="2" t="str">
        <f>IF(Paramétrage!IB448&lt;&gt;0,Paramétrage!IA448,"")</f>
        <v/>
      </c>
      <c r="I3" s="2" t="str">
        <f>IF(J3&lt;&gt;"",DATEDIF($Q$2,G3,"d")*1440+H3*60,"")</f>
        <v/>
      </c>
      <c r="J3" s="2" t="str">
        <f>IF(Paramétrage!IB448&lt;&gt;0,Paramétrage!IB448,"")</f>
        <v/>
      </c>
      <c r="K3" s="2" t="str">
        <f>IF(Paramétrage!IC448&lt;&gt;0,Paramétrage!IC448,"")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IF(Paramétrage!IB448&lt;&gt;0,Paramétrage!ID448,"")</f>
        <v/>
      </c>
      <c r="P3" s="258">
        <f>IF(Paramétrage!G501&lt;&gt;0,I3,0)</f>
        <v>0</v>
      </c>
      <c r="Q3" s="2"/>
    </row>
    <row r="4" spans="1:17" x14ac:dyDescent="0.35">
      <c r="A4" s="470" t="str">
        <f t="shared" ref="A4:A29" si="0">IF(J4&lt;&gt;"",I4,"")</f>
        <v/>
      </c>
      <c r="B4" s="470" t="str">
        <f t="shared" ref="B4:B29" si="1">IF(J4&lt;&gt;"",1,"")</f>
        <v/>
      </c>
      <c r="C4" s="470" t="str">
        <f t="shared" ref="C4:C29" si="2">IF(J4&lt;&gt;"",L4,"")</f>
        <v/>
      </c>
      <c r="D4" s="470" t="str">
        <f t="shared" ref="D4:D29" si="3">IF(J4&lt;&gt;"",L4,"")</f>
        <v/>
      </c>
      <c r="E4" s="470" t="str">
        <f t="shared" ref="E4:E29" si="4">IF(J4&lt;&gt;"",M4,"")</f>
        <v/>
      </c>
      <c r="F4" s="470" t="str">
        <f t="shared" ref="F4:F29" si="5">IF(J4&lt;&gt;"",N4,"")</f>
        <v/>
      </c>
      <c r="G4" s="199" t="str">
        <f>IF(Paramétrage!IB449&lt;&gt;0,Paramétrage!HZ449,"")</f>
        <v/>
      </c>
      <c r="H4" s="2" t="str">
        <f>IF(Paramétrage!IB449&lt;&gt;0,Paramétrage!IA449,"")</f>
        <v/>
      </c>
      <c r="I4" s="2" t="str">
        <f t="shared" ref="I4:I29" si="6">IF(J4&lt;&gt;"",DATEDIF($Q$2,G4,"d")*1440+H4*60,"")</f>
        <v/>
      </c>
      <c r="J4" s="2" t="str">
        <f>IF(Paramétrage!IB449&lt;&gt;0,Paramétrage!IB449,"")</f>
        <v/>
      </c>
      <c r="K4" s="2" t="str">
        <f>IF(Paramétrage!IC449&lt;&gt;0,Paramétrage!IC449,"")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IF(Paramétrage!IB449&lt;&gt;0,Paramétrage!ID449,"")</f>
        <v/>
      </c>
      <c r="P4" s="258">
        <f>IF(Paramétrage!G502&lt;&gt;0,I4,0)</f>
        <v>0</v>
      </c>
      <c r="Q4" s="2"/>
    </row>
    <row r="5" spans="1:17" x14ac:dyDescent="0.35">
      <c r="A5" s="470" t="str">
        <f t="shared" si="0"/>
        <v/>
      </c>
      <c r="B5" s="470" t="str">
        <f t="shared" si="1"/>
        <v/>
      </c>
      <c r="C5" s="470" t="str">
        <f t="shared" si="2"/>
        <v/>
      </c>
      <c r="D5" s="470" t="str">
        <f t="shared" si="3"/>
        <v/>
      </c>
      <c r="E5" s="470" t="str">
        <f t="shared" si="4"/>
        <v/>
      </c>
      <c r="F5" s="470" t="str">
        <f t="shared" si="5"/>
        <v/>
      </c>
      <c r="G5" s="199" t="str">
        <f>IF(Paramétrage!IB450&lt;&gt;0,Paramétrage!HZ450,"")</f>
        <v/>
      </c>
      <c r="H5" s="2" t="str">
        <f>IF(Paramétrage!IB450&lt;&gt;0,Paramétrage!IA450,"")</f>
        <v/>
      </c>
      <c r="I5" s="2" t="str">
        <f t="shared" si="6"/>
        <v/>
      </c>
      <c r="J5" s="2" t="str">
        <f>IF(Paramétrage!IB450&lt;&gt;0,Paramétrage!IB450,"")</f>
        <v/>
      </c>
      <c r="K5" s="2" t="str">
        <f>IF(Paramétrage!IC450&lt;&gt;0,Paramétrage!IC450,"")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IF(Paramétrage!IB450&lt;&gt;0,Paramétrage!ID450,"")</f>
        <v/>
      </c>
      <c r="P5" s="258">
        <f>IF(Paramétrage!G503&lt;&gt;0,I5,0)</f>
        <v>0</v>
      </c>
      <c r="Q5" s="2"/>
    </row>
    <row r="6" spans="1:17" x14ac:dyDescent="0.35">
      <c r="A6" s="470" t="str">
        <f t="shared" si="0"/>
        <v/>
      </c>
      <c r="B6" s="470" t="str">
        <f t="shared" si="1"/>
        <v/>
      </c>
      <c r="C6" s="470" t="str">
        <f t="shared" si="2"/>
        <v/>
      </c>
      <c r="D6" s="470" t="str">
        <f t="shared" si="3"/>
        <v/>
      </c>
      <c r="E6" s="470" t="str">
        <f t="shared" si="4"/>
        <v/>
      </c>
      <c r="F6" s="470" t="str">
        <f t="shared" si="5"/>
        <v/>
      </c>
      <c r="G6" s="199" t="str">
        <f>IF(Paramétrage!IB451&lt;&gt;0,Paramétrage!HZ451,"")</f>
        <v/>
      </c>
      <c r="H6" s="2" t="str">
        <f>IF(Paramétrage!IB451&lt;&gt;0,Paramétrage!IA451,"")</f>
        <v/>
      </c>
      <c r="I6" s="2" t="str">
        <f t="shared" si="6"/>
        <v/>
      </c>
      <c r="J6" s="2" t="str">
        <f>IF(Paramétrage!IB451&lt;&gt;0,Paramétrage!IB451,"")</f>
        <v/>
      </c>
      <c r="K6" s="2" t="str">
        <f>IF(Paramétrage!IC451&lt;&gt;0,Paramétrage!IC451,"")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IF(Paramétrage!IB451&lt;&gt;0,Paramétrage!ID451,"")</f>
        <v/>
      </c>
      <c r="P6" s="258">
        <f>IF(Paramétrage!G504&lt;&gt;0,I6,0)</f>
        <v>0</v>
      </c>
      <c r="Q6" s="2"/>
    </row>
    <row r="7" spans="1:17" x14ac:dyDescent="0.35">
      <c r="A7" s="470" t="str">
        <f t="shared" si="0"/>
        <v/>
      </c>
      <c r="B7" s="470" t="str">
        <f t="shared" si="1"/>
        <v/>
      </c>
      <c r="C7" s="470" t="str">
        <f t="shared" si="2"/>
        <v/>
      </c>
      <c r="D7" s="470" t="str">
        <f t="shared" si="3"/>
        <v/>
      </c>
      <c r="E7" s="470" t="str">
        <f t="shared" si="4"/>
        <v/>
      </c>
      <c r="F7" s="470" t="str">
        <f t="shared" si="5"/>
        <v/>
      </c>
      <c r="G7" s="199" t="str">
        <f>IF(Paramétrage!IB452&lt;&gt;0,Paramétrage!HZ452,"")</f>
        <v/>
      </c>
      <c r="H7" s="2" t="str">
        <f>IF(Paramétrage!IB452&lt;&gt;0,Paramétrage!IA452,"")</f>
        <v/>
      </c>
      <c r="I7" s="2" t="str">
        <f t="shared" si="6"/>
        <v/>
      </c>
      <c r="J7" s="2" t="str">
        <f>IF(Paramétrage!IB452&lt;&gt;0,Paramétrage!IB452,"")</f>
        <v/>
      </c>
      <c r="K7" s="2" t="str">
        <f>IF(Paramétrage!IC452&lt;&gt;0,Paramétrage!IC452,"")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IF(Paramétrage!IB452&lt;&gt;0,Paramétrage!ID452,"")</f>
        <v/>
      </c>
      <c r="P7" s="258">
        <f>IF(Paramétrage!G505&lt;&gt;0,I7,0)</f>
        <v>0</v>
      </c>
      <c r="Q7" s="2"/>
    </row>
    <row r="8" spans="1:17" x14ac:dyDescent="0.35">
      <c r="A8" s="470" t="str">
        <f t="shared" si="0"/>
        <v/>
      </c>
      <c r="B8" s="470" t="str">
        <f t="shared" si="1"/>
        <v/>
      </c>
      <c r="C8" s="470" t="str">
        <f t="shared" si="2"/>
        <v/>
      </c>
      <c r="D8" s="470" t="str">
        <f t="shared" si="3"/>
        <v/>
      </c>
      <c r="E8" s="470" t="str">
        <f t="shared" si="4"/>
        <v/>
      </c>
      <c r="F8" s="470" t="str">
        <f t="shared" si="5"/>
        <v/>
      </c>
      <c r="G8" s="199" t="str">
        <f>IF(Paramétrage!IB453&lt;&gt;0,Paramétrage!HZ453,"")</f>
        <v/>
      </c>
      <c r="H8" s="2" t="str">
        <f>IF(Paramétrage!IB453&lt;&gt;0,Paramétrage!IA453,"")</f>
        <v/>
      </c>
      <c r="I8" s="2" t="str">
        <f t="shared" si="6"/>
        <v/>
      </c>
      <c r="J8" s="2" t="str">
        <f>IF(Paramétrage!IB453&lt;&gt;0,Paramétrage!IB453,"")</f>
        <v/>
      </c>
      <c r="K8" s="2" t="str">
        <f>IF(Paramétrage!IC453&lt;&gt;0,Paramétrage!IC453,"")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IF(Paramétrage!IB453&lt;&gt;0,Paramétrage!ID453,"")</f>
        <v/>
      </c>
      <c r="P8" s="258">
        <f>IF(Paramétrage!G506&lt;&gt;0,I8,0)</f>
        <v>0</v>
      </c>
      <c r="Q8" s="2"/>
    </row>
    <row r="9" spans="1:17" x14ac:dyDescent="0.35">
      <c r="A9" s="470" t="str">
        <f t="shared" si="0"/>
        <v/>
      </c>
      <c r="B9" s="470" t="str">
        <f t="shared" si="1"/>
        <v/>
      </c>
      <c r="C9" s="470" t="str">
        <f t="shared" si="2"/>
        <v/>
      </c>
      <c r="D9" s="470" t="str">
        <f t="shared" si="3"/>
        <v/>
      </c>
      <c r="E9" s="470" t="str">
        <f t="shared" si="4"/>
        <v/>
      </c>
      <c r="F9" s="470" t="str">
        <f t="shared" si="5"/>
        <v/>
      </c>
      <c r="G9" s="199" t="str">
        <f>IF(Paramétrage!IB454&lt;&gt;0,Paramétrage!HZ454,"")</f>
        <v/>
      </c>
      <c r="H9" s="2" t="str">
        <f>IF(Paramétrage!IB454&lt;&gt;0,Paramétrage!IA454,"")</f>
        <v/>
      </c>
      <c r="I9" s="2" t="str">
        <f t="shared" si="6"/>
        <v/>
      </c>
      <c r="J9" s="2" t="str">
        <f>IF(Paramétrage!IB454&lt;&gt;0,Paramétrage!IB454,"")</f>
        <v/>
      </c>
      <c r="K9" s="2" t="str">
        <f>IF(Paramétrage!IC454&lt;&gt;0,Paramétrage!IC454,"")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IF(Paramétrage!IB454&lt;&gt;0,Paramétrage!ID454,"")</f>
        <v/>
      </c>
      <c r="P9" s="258">
        <f>IF(Paramétrage!G507&lt;&gt;0,I9,0)</f>
        <v>0</v>
      </c>
      <c r="Q9" s="2"/>
    </row>
    <row r="10" spans="1:17" x14ac:dyDescent="0.35">
      <c r="A10" s="470" t="str">
        <f t="shared" si="0"/>
        <v/>
      </c>
      <c r="B10" s="470" t="str">
        <f t="shared" si="1"/>
        <v/>
      </c>
      <c r="C10" s="470" t="str">
        <f t="shared" si="2"/>
        <v/>
      </c>
      <c r="D10" s="470" t="str">
        <f t="shared" si="3"/>
        <v/>
      </c>
      <c r="E10" s="470" t="str">
        <f t="shared" si="4"/>
        <v/>
      </c>
      <c r="F10" s="470" t="str">
        <f t="shared" si="5"/>
        <v/>
      </c>
      <c r="G10" s="199" t="str">
        <f>IF(Paramétrage!IB455&lt;&gt;0,Paramétrage!HZ455,"")</f>
        <v/>
      </c>
      <c r="H10" s="2" t="str">
        <f>IF(Paramétrage!IB455&lt;&gt;0,Paramétrage!IA455,"")</f>
        <v/>
      </c>
      <c r="I10" s="2" t="str">
        <f t="shared" si="6"/>
        <v/>
      </c>
      <c r="J10" s="2" t="str">
        <f>IF(Paramétrage!IB455&lt;&gt;0,Paramétrage!IB455,"")</f>
        <v/>
      </c>
      <c r="K10" s="2" t="str">
        <f>IF(Paramétrage!IC455&lt;&gt;0,Paramétrage!IC455,"")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IF(Paramétrage!IB455&lt;&gt;0,Paramétrage!ID455,"")</f>
        <v/>
      </c>
      <c r="P10" s="258">
        <f>IF(Paramétrage!G508&lt;&gt;0,I10,0)</f>
        <v>0</v>
      </c>
      <c r="Q10" s="2"/>
    </row>
    <row r="11" spans="1:17" x14ac:dyDescent="0.35">
      <c r="A11" s="470" t="str">
        <f t="shared" si="0"/>
        <v/>
      </c>
      <c r="B11" s="470" t="str">
        <f t="shared" si="1"/>
        <v/>
      </c>
      <c r="C11" s="470" t="str">
        <f t="shared" si="2"/>
        <v/>
      </c>
      <c r="D11" s="470" t="str">
        <f t="shared" si="3"/>
        <v/>
      </c>
      <c r="E11" s="470" t="str">
        <f t="shared" si="4"/>
        <v/>
      </c>
      <c r="F11" s="470" t="str">
        <f t="shared" si="5"/>
        <v/>
      </c>
      <c r="G11" s="199" t="str">
        <f>IF(Paramétrage!IB456&lt;&gt;0,Paramétrage!HZ456,"")</f>
        <v/>
      </c>
      <c r="H11" s="2" t="str">
        <f>IF(Paramétrage!IB456&lt;&gt;0,Paramétrage!IA456,"")</f>
        <v/>
      </c>
      <c r="I11" s="2" t="str">
        <f t="shared" si="6"/>
        <v/>
      </c>
      <c r="J11" s="2" t="str">
        <f>IF(Paramétrage!IB456&lt;&gt;0,Paramétrage!IB456,"")</f>
        <v/>
      </c>
      <c r="K11" s="2" t="str">
        <f>IF(Paramétrage!IC456&lt;&gt;0,Paramétrage!IC456,"")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IF(Paramétrage!IB456&lt;&gt;0,Paramétrage!ID456,"")</f>
        <v/>
      </c>
      <c r="P11" s="258">
        <f>IF(Paramétrage!G509&lt;&gt;0,I11,0)</f>
        <v>0</v>
      </c>
      <c r="Q11" s="2"/>
    </row>
    <row r="12" spans="1:17" x14ac:dyDescent="0.35">
      <c r="A12" s="470" t="str">
        <f t="shared" si="0"/>
        <v/>
      </c>
      <c r="B12" s="470" t="str">
        <f t="shared" si="1"/>
        <v/>
      </c>
      <c r="C12" s="470" t="str">
        <f t="shared" si="2"/>
        <v/>
      </c>
      <c r="D12" s="470" t="str">
        <f t="shared" si="3"/>
        <v/>
      </c>
      <c r="E12" s="470" t="str">
        <f t="shared" si="4"/>
        <v/>
      </c>
      <c r="F12" s="470" t="str">
        <f t="shared" si="5"/>
        <v/>
      </c>
      <c r="G12" s="199" t="str">
        <f>IF(Paramétrage!IB457&lt;&gt;0,Paramétrage!HZ457,"")</f>
        <v/>
      </c>
      <c r="H12" s="2" t="str">
        <f>IF(Paramétrage!IB457&lt;&gt;0,Paramétrage!IA457,"")</f>
        <v/>
      </c>
      <c r="I12" s="2" t="str">
        <f t="shared" si="6"/>
        <v/>
      </c>
      <c r="J12" s="2" t="str">
        <f>IF(Paramétrage!IB457&lt;&gt;0,Paramétrage!IB457,"")</f>
        <v/>
      </c>
      <c r="K12" s="2" t="str">
        <f>IF(Paramétrage!IC457&lt;&gt;0,Paramétrage!IC457,"")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IF(Paramétrage!IB457&lt;&gt;0,Paramétrage!ID457,"")</f>
        <v/>
      </c>
      <c r="P12" s="258">
        <f>IF(Paramétrage!G510&lt;&gt;0,I12,0)</f>
        <v>0</v>
      </c>
      <c r="Q12" s="2"/>
    </row>
    <row r="13" spans="1:17" x14ac:dyDescent="0.35">
      <c r="A13" s="470" t="str">
        <f t="shared" si="0"/>
        <v/>
      </c>
      <c r="B13" s="470" t="str">
        <f t="shared" si="1"/>
        <v/>
      </c>
      <c r="C13" s="470" t="str">
        <f t="shared" si="2"/>
        <v/>
      </c>
      <c r="D13" s="470" t="str">
        <f t="shared" si="3"/>
        <v/>
      </c>
      <c r="E13" s="470" t="str">
        <f t="shared" si="4"/>
        <v/>
      </c>
      <c r="F13" s="470" t="str">
        <f t="shared" si="5"/>
        <v/>
      </c>
      <c r="G13" s="199" t="str">
        <f>IF(Paramétrage!IB458&lt;&gt;0,Paramétrage!HZ458,"")</f>
        <v/>
      </c>
      <c r="H13" s="2" t="str">
        <f>IF(Paramétrage!IB458&lt;&gt;0,Paramétrage!IA458,"")</f>
        <v/>
      </c>
      <c r="I13" s="2" t="str">
        <f t="shared" si="6"/>
        <v/>
      </c>
      <c r="J13" s="2" t="str">
        <f>IF(Paramétrage!IB458&lt;&gt;0,Paramétrage!IB458,"")</f>
        <v/>
      </c>
      <c r="K13" s="2" t="str">
        <f>IF(Paramétrage!IC458&lt;&gt;0,Paramétrage!IC458,"")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IF(Paramétrage!IB458&lt;&gt;0,Paramétrage!ID458,"")</f>
        <v/>
      </c>
      <c r="P13" s="258">
        <f>IF(Paramétrage!G511&lt;&gt;0,I13,0)</f>
        <v>0</v>
      </c>
      <c r="Q13" s="2"/>
    </row>
    <row r="14" spans="1:17" x14ac:dyDescent="0.35">
      <c r="A14" s="470" t="str">
        <f t="shared" si="0"/>
        <v/>
      </c>
      <c r="B14" s="470" t="str">
        <f t="shared" si="1"/>
        <v/>
      </c>
      <c r="C14" s="470" t="str">
        <f t="shared" si="2"/>
        <v/>
      </c>
      <c r="D14" s="470" t="str">
        <f t="shared" si="3"/>
        <v/>
      </c>
      <c r="E14" s="470" t="str">
        <f t="shared" si="4"/>
        <v/>
      </c>
      <c r="F14" s="470" t="str">
        <f t="shared" si="5"/>
        <v/>
      </c>
      <c r="G14" s="199" t="str">
        <f>IF(Paramétrage!IB459&lt;&gt;0,Paramétrage!HZ459,"")</f>
        <v/>
      </c>
      <c r="H14" s="2" t="str">
        <f>IF(Paramétrage!IB459&lt;&gt;0,Paramétrage!IA459,"")</f>
        <v/>
      </c>
      <c r="I14" s="2" t="str">
        <f t="shared" si="6"/>
        <v/>
      </c>
      <c r="J14" s="2" t="str">
        <f>IF(Paramétrage!IB459&lt;&gt;0,Paramétrage!IB459,"")</f>
        <v/>
      </c>
      <c r="K14" s="2" t="str">
        <f>IF(Paramétrage!IC459&lt;&gt;0,Paramétrage!IC459,"")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IF(Paramétrage!IB459&lt;&gt;0,Paramétrage!ID459,"")</f>
        <v/>
      </c>
      <c r="P14" s="258">
        <f>IF(Paramétrage!G512&lt;&gt;0,I14,0)</f>
        <v>0</v>
      </c>
      <c r="Q14" s="2"/>
    </row>
    <row r="15" spans="1:17" x14ac:dyDescent="0.35">
      <c r="A15" s="470" t="str">
        <f t="shared" si="0"/>
        <v/>
      </c>
      <c r="B15" s="470" t="str">
        <f t="shared" si="1"/>
        <v/>
      </c>
      <c r="C15" s="470" t="str">
        <f t="shared" si="2"/>
        <v/>
      </c>
      <c r="D15" s="470" t="str">
        <f t="shared" si="3"/>
        <v/>
      </c>
      <c r="E15" s="470" t="str">
        <f t="shared" si="4"/>
        <v/>
      </c>
      <c r="F15" s="470" t="str">
        <f t="shared" si="5"/>
        <v/>
      </c>
      <c r="G15" s="199" t="str">
        <f>IF(Paramétrage!IB460&lt;&gt;0,Paramétrage!HZ460,"")</f>
        <v/>
      </c>
      <c r="H15" s="2" t="str">
        <f>IF(Paramétrage!IB460&lt;&gt;0,Paramétrage!IA460,"")</f>
        <v/>
      </c>
      <c r="I15" s="2" t="str">
        <f t="shared" si="6"/>
        <v/>
      </c>
      <c r="J15" s="2" t="str">
        <f>IF(Paramétrage!IB460&lt;&gt;0,Paramétrage!IB460,"")</f>
        <v/>
      </c>
      <c r="K15" s="2" t="str">
        <f>IF(Paramétrage!IC460&lt;&gt;0,Paramétrage!IC460,"")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IF(Paramétrage!IB460&lt;&gt;0,Paramétrage!ID460,"")</f>
        <v/>
      </c>
      <c r="P15" s="258">
        <f>IF(Paramétrage!G513&lt;&gt;0,I15,0)</f>
        <v>0</v>
      </c>
      <c r="Q15" s="2"/>
    </row>
    <row r="16" spans="1:17" x14ac:dyDescent="0.35">
      <c r="A16" s="470" t="str">
        <f t="shared" si="0"/>
        <v/>
      </c>
      <c r="B16" s="470" t="str">
        <f t="shared" si="1"/>
        <v/>
      </c>
      <c r="C16" s="470" t="str">
        <f t="shared" si="2"/>
        <v/>
      </c>
      <c r="D16" s="470" t="str">
        <f t="shared" si="3"/>
        <v/>
      </c>
      <c r="E16" s="470" t="str">
        <f t="shared" si="4"/>
        <v/>
      </c>
      <c r="F16" s="470" t="str">
        <f t="shared" si="5"/>
        <v/>
      </c>
      <c r="G16" s="199" t="str">
        <f>IF(Paramétrage!IB461&lt;&gt;0,Paramétrage!HZ461,"")</f>
        <v/>
      </c>
      <c r="H16" s="2" t="str">
        <f>IF(Paramétrage!IB461&lt;&gt;0,Paramétrage!IA461,"")</f>
        <v/>
      </c>
      <c r="I16" s="2" t="str">
        <f t="shared" si="6"/>
        <v/>
      </c>
      <c r="J16" s="2" t="str">
        <f>IF(Paramétrage!IB461&lt;&gt;0,Paramétrage!IB461,"")</f>
        <v/>
      </c>
      <c r="K16" s="2" t="str">
        <f>IF(Paramétrage!IC461&lt;&gt;0,Paramétrage!IC461,"")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IF(Paramétrage!IB461&lt;&gt;0,Paramétrage!ID461,"")</f>
        <v/>
      </c>
      <c r="P16" s="258">
        <f>IF(Paramétrage!G514&lt;&gt;0,I16,0)</f>
        <v>0</v>
      </c>
      <c r="Q16" s="2"/>
    </row>
    <row r="17" spans="1:17" x14ac:dyDescent="0.35">
      <c r="A17" s="470" t="str">
        <f t="shared" si="0"/>
        <v/>
      </c>
      <c r="B17" s="470" t="str">
        <f t="shared" si="1"/>
        <v/>
      </c>
      <c r="C17" s="470" t="str">
        <f t="shared" si="2"/>
        <v/>
      </c>
      <c r="D17" s="470" t="str">
        <f t="shared" si="3"/>
        <v/>
      </c>
      <c r="E17" s="470" t="str">
        <f t="shared" si="4"/>
        <v/>
      </c>
      <c r="F17" s="470" t="str">
        <f t="shared" si="5"/>
        <v/>
      </c>
      <c r="G17" s="199" t="str">
        <f>IF(Paramétrage!IB462&lt;&gt;0,Paramétrage!HZ462,"")</f>
        <v/>
      </c>
      <c r="H17" s="2" t="str">
        <f>IF(Paramétrage!IB462&lt;&gt;0,Paramétrage!IA462,"")</f>
        <v/>
      </c>
      <c r="I17" s="2" t="str">
        <f t="shared" si="6"/>
        <v/>
      </c>
      <c r="J17" s="2" t="str">
        <f>IF(Paramétrage!IB462&lt;&gt;0,Paramétrage!IB462,"")</f>
        <v/>
      </c>
      <c r="K17" s="2" t="str">
        <f>IF(Paramétrage!IC462&lt;&gt;0,Paramétrage!IC462,"")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IF(Paramétrage!IB462&lt;&gt;0,Paramétrage!ID462,"")</f>
        <v/>
      </c>
      <c r="P17" s="258">
        <f>IF(Paramétrage!G515&lt;&gt;0,I17,0)</f>
        <v>0</v>
      </c>
      <c r="Q17" s="2"/>
    </row>
    <row r="18" spans="1:17" x14ac:dyDescent="0.35">
      <c r="A18" s="470" t="str">
        <f t="shared" si="0"/>
        <v/>
      </c>
      <c r="B18" s="470" t="str">
        <f t="shared" si="1"/>
        <v/>
      </c>
      <c r="C18" s="470" t="str">
        <f t="shared" si="2"/>
        <v/>
      </c>
      <c r="D18" s="470" t="str">
        <f t="shared" si="3"/>
        <v/>
      </c>
      <c r="E18" s="470" t="str">
        <f t="shared" si="4"/>
        <v/>
      </c>
      <c r="F18" s="470" t="str">
        <f t="shared" si="5"/>
        <v/>
      </c>
      <c r="G18" s="199" t="str">
        <f>IF(Paramétrage!IB463&lt;&gt;0,Paramétrage!HZ463,"")</f>
        <v/>
      </c>
      <c r="H18" s="2" t="str">
        <f>IF(Paramétrage!IB463&lt;&gt;0,Paramétrage!IA463,"")</f>
        <v/>
      </c>
      <c r="I18" s="2" t="str">
        <f t="shared" si="6"/>
        <v/>
      </c>
      <c r="J18" s="2" t="str">
        <f>IF(Paramétrage!IB463&lt;&gt;0,Paramétrage!IB463,"")</f>
        <v/>
      </c>
      <c r="K18" s="2" t="str">
        <f>IF(Paramétrage!IC463&lt;&gt;0,Paramétrage!IC463,"")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IF(Paramétrage!IB463&lt;&gt;0,Paramétrage!ID463,"")</f>
        <v/>
      </c>
      <c r="P18" s="258">
        <f>IF(Paramétrage!G516&lt;&gt;0,I18,0)</f>
        <v>0</v>
      </c>
      <c r="Q18" s="2"/>
    </row>
    <row r="19" spans="1:17" x14ac:dyDescent="0.35">
      <c r="A19" s="470" t="str">
        <f t="shared" si="0"/>
        <v/>
      </c>
      <c r="B19" s="470" t="str">
        <f t="shared" si="1"/>
        <v/>
      </c>
      <c r="C19" s="470" t="str">
        <f t="shared" si="2"/>
        <v/>
      </c>
      <c r="D19" s="470" t="str">
        <f t="shared" si="3"/>
        <v/>
      </c>
      <c r="E19" s="470" t="str">
        <f t="shared" si="4"/>
        <v/>
      </c>
      <c r="F19" s="470" t="str">
        <f t="shared" si="5"/>
        <v/>
      </c>
      <c r="G19" s="199" t="str">
        <f>IF(Paramétrage!IB464&lt;&gt;0,Paramétrage!HZ464,"")</f>
        <v/>
      </c>
      <c r="H19" s="2" t="str">
        <f>IF(Paramétrage!IB464&lt;&gt;0,Paramétrage!IA464,"")</f>
        <v/>
      </c>
      <c r="I19" s="2" t="str">
        <f t="shared" si="6"/>
        <v/>
      </c>
      <c r="J19" s="2" t="str">
        <f>IF(Paramétrage!IB464&lt;&gt;0,Paramétrage!IB464,"")</f>
        <v/>
      </c>
      <c r="K19" s="2" t="str">
        <f>IF(Paramétrage!IC464&lt;&gt;0,Paramétrage!IC464,"")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IF(Paramétrage!IB464&lt;&gt;0,Paramétrage!ID464,"")</f>
        <v/>
      </c>
      <c r="P19" s="258">
        <f>IF(Paramétrage!G517&lt;&gt;0,I19,0)</f>
        <v>0</v>
      </c>
      <c r="Q19" s="2"/>
    </row>
    <row r="20" spans="1:17" x14ac:dyDescent="0.35">
      <c r="A20" s="470" t="str">
        <f t="shared" si="0"/>
        <v/>
      </c>
      <c r="B20" s="470" t="str">
        <f t="shared" si="1"/>
        <v/>
      </c>
      <c r="C20" s="470" t="str">
        <f t="shared" si="2"/>
        <v/>
      </c>
      <c r="D20" s="470" t="str">
        <f t="shared" si="3"/>
        <v/>
      </c>
      <c r="E20" s="470" t="str">
        <f t="shared" si="4"/>
        <v/>
      </c>
      <c r="F20" s="470" t="str">
        <f t="shared" si="5"/>
        <v/>
      </c>
      <c r="G20" s="199" t="str">
        <f>IF(Paramétrage!IB465&lt;&gt;0,Paramétrage!HZ465,"")</f>
        <v/>
      </c>
      <c r="H20" s="2" t="str">
        <f>IF(Paramétrage!IB465&lt;&gt;0,Paramétrage!IA465,"")</f>
        <v/>
      </c>
      <c r="I20" s="2" t="str">
        <f t="shared" si="6"/>
        <v/>
      </c>
      <c r="J20" s="2" t="str">
        <f>IF(Paramétrage!IB465&lt;&gt;0,Paramétrage!IB465,"")</f>
        <v/>
      </c>
      <c r="K20" s="2" t="str">
        <f>IF(Paramétrage!IC465&lt;&gt;0,Paramétrage!IC465,"")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IF(Paramétrage!IB465&lt;&gt;0,Paramétrage!ID465,"")</f>
        <v/>
      </c>
      <c r="P20" s="258">
        <f>IF(Paramétrage!G518&lt;&gt;0,I20,0)</f>
        <v>0</v>
      </c>
      <c r="Q20" s="2"/>
    </row>
    <row r="21" spans="1:17" x14ac:dyDescent="0.35">
      <c r="A21" s="470" t="str">
        <f t="shared" si="0"/>
        <v/>
      </c>
      <c r="B21" s="470" t="str">
        <f t="shared" si="1"/>
        <v/>
      </c>
      <c r="C21" s="470" t="str">
        <f t="shared" si="2"/>
        <v/>
      </c>
      <c r="D21" s="470" t="str">
        <f t="shared" si="3"/>
        <v/>
      </c>
      <c r="E21" s="470" t="str">
        <f t="shared" si="4"/>
        <v/>
      </c>
      <c r="F21" s="470" t="str">
        <f t="shared" si="5"/>
        <v/>
      </c>
      <c r="G21" s="199" t="str">
        <f>IF(Paramétrage!IB466&lt;&gt;0,Paramétrage!HZ466,"")</f>
        <v/>
      </c>
      <c r="H21" s="2" t="str">
        <f>IF(Paramétrage!IB466&lt;&gt;0,Paramétrage!IA466,"")</f>
        <v/>
      </c>
      <c r="I21" s="2" t="str">
        <f t="shared" si="6"/>
        <v/>
      </c>
      <c r="J21" s="2" t="str">
        <f>IF(Paramétrage!IB466&lt;&gt;0,Paramétrage!IB466,"")</f>
        <v/>
      </c>
      <c r="K21" s="2" t="str">
        <f>IF(Paramétrage!IC466&lt;&gt;0,Paramétrage!IC466,"")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IF(Paramétrage!IB466&lt;&gt;0,Paramétrage!ID466,"")</f>
        <v/>
      </c>
      <c r="P21" s="258">
        <f>IF(Paramétrage!G519&lt;&gt;0,I21,0)</f>
        <v>0</v>
      </c>
      <c r="Q21" s="2"/>
    </row>
    <row r="22" spans="1:17" x14ac:dyDescent="0.35">
      <c r="A22" s="470" t="str">
        <f t="shared" si="0"/>
        <v/>
      </c>
      <c r="B22" s="470" t="str">
        <f t="shared" si="1"/>
        <v/>
      </c>
      <c r="C22" s="470" t="str">
        <f t="shared" si="2"/>
        <v/>
      </c>
      <c r="D22" s="470" t="str">
        <f t="shared" si="3"/>
        <v/>
      </c>
      <c r="E22" s="470" t="str">
        <f t="shared" si="4"/>
        <v/>
      </c>
      <c r="F22" s="470" t="str">
        <f t="shared" si="5"/>
        <v/>
      </c>
      <c r="G22" s="199" t="str">
        <f>IF(Paramétrage!IB467&lt;&gt;0,Paramétrage!HZ467,"")</f>
        <v/>
      </c>
      <c r="H22" s="2" t="str">
        <f>IF(Paramétrage!IB467&lt;&gt;0,Paramétrage!IA467,"")</f>
        <v/>
      </c>
      <c r="I22" s="2" t="str">
        <f t="shared" si="6"/>
        <v/>
      </c>
      <c r="J22" s="2" t="str">
        <f>IF(Paramétrage!IB467&lt;&gt;0,Paramétrage!IB467,"")</f>
        <v/>
      </c>
      <c r="K22" s="2" t="str">
        <f>IF(Paramétrage!IC467&lt;&gt;0,Paramétrage!IC467,"")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IF(Paramétrage!IB467&lt;&gt;0,Paramétrage!ID467,"")</f>
        <v/>
      </c>
      <c r="P22" s="258">
        <f>IF(Paramétrage!G520&lt;&gt;0,I22,0)</f>
        <v>0</v>
      </c>
      <c r="Q22" s="2"/>
    </row>
    <row r="23" spans="1:17" x14ac:dyDescent="0.35">
      <c r="A23" s="470" t="str">
        <f t="shared" si="0"/>
        <v/>
      </c>
      <c r="B23" s="470" t="str">
        <f t="shared" si="1"/>
        <v/>
      </c>
      <c r="C23" s="470" t="str">
        <f t="shared" si="2"/>
        <v/>
      </c>
      <c r="D23" s="470" t="str">
        <f t="shared" si="3"/>
        <v/>
      </c>
      <c r="E23" s="470" t="str">
        <f t="shared" si="4"/>
        <v/>
      </c>
      <c r="F23" s="470" t="str">
        <f t="shared" si="5"/>
        <v/>
      </c>
      <c r="G23" s="199" t="str">
        <f>IF(Paramétrage!IB468&lt;&gt;0,Paramétrage!HZ468,"")</f>
        <v/>
      </c>
      <c r="H23" s="2" t="str">
        <f>IF(Paramétrage!IB468&lt;&gt;0,Paramétrage!IA468,"")</f>
        <v/>
      </c>
      <c r="I23" s="2" t="str">
        <f t="shared" si="6"/>
        <v/>
      </c>
      <c r="J23" s="2" t="str">
        <f>IF(Paramétrage!IB468&lt;&gt;0,Paramétrage!IB468,"")</f>
        <v/>
      </c>
      <c r="K23" s="2" t="str">
        <f>IF(Paramétrage!IC468&lt;&gt;0,Paramétrage!IC468,"")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IF(Paramétrage!IB468&lt;&gt;0,Paramétrage!ID468,"")</f>
        <v/>
      </c>
      <c r="P23" s="258">
        <f>IF(Paramétrage!G521&lt;&gt;0,I23,0)</f>
        <v>0</v>
      </c>
      <c r="Q23" s="2"/>
    </row>
    <row r="24" spans="1:17" x14ac:dyDescent="0.35">
      <c r="A24" s="470" t="str">
        <f t="shared" si="0"/>
        <v/>
      </c>
      <c r="B24" s="470" t="str">
        <f t="shared" si="1"/>
        <v/>
      </c>
      <c r="C24" s="470" t="str">
        <f t="shared" si="2"/>
        <v/>
      </c>
      <c r="D24" s="470" t="str">
        <f t="shared" si="3"/>
        <v/>
      </c>
      <c r="E24" s="470" t="str">
        <f t="shared" si="4"/>
        <v/>
      </c>
      <c r="F24" s="470" t="str">
        <f t="shared" si="5"/>
        <v/>
      </c>
      <c r="G24" s="199" t="str">
        <f>IF(Paramétrage!IB469&lt;&gt;0,Paramétrage!HZ469,"")</f>
        <v/>
      </c>
      <c r="H24" s="2" t="str">
        <f>IF(Paramétrage!IB469&lt;&gt;0,Paramétrage!IA469,"")</f>
        <v/>
      </c>
      <c r="I24" s="2" t="str">
        <f t="shared" si="6"/>
        <v/>
      </c>
      <c r="J24" s="2" t="str">
        <f>IF(Paramétrage!IB469&lt;&gt;0,Paramétrage!IB469,"")</f>
        <v/>
      </c>
      <c r="K24" s="2" t="str">
        <f>IF(Paramétrage!IC469&lt;&gt;0,Paramétrage!IC469,"")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IF(Paramétrage!IB469&lt;&gt;0,Paramétrage!ID469,"")</f>
        <v/>
      </c>
      <c r="P24" s="258">
        <f>IF(Paramétrage!G522&lt;&gt;0,I24,0)</f>
        <v>0</v>
      </c>
      <c r="Q24" s="2"/>
    </row>
    <row r="25" spans="1:17" x14ac:dyDescent="0.35">
      <c r="A25" s="470" t="str">
        <f t="shared" si="0"/>
        <v/>
      </c>
      <c r="B25" s="470" t="str">
        <f t="shared" si="1"/>
        <v/>
      </c>
      <c r="C25" s="470" t="str">
        <f t="shared" si="2"/>
        <v/>
      </c>
      <c r="D25" s="470" t="str">
        <f t="shared" si="3"/>
        <v/>
      </c>
      <c r="E25" s="470" t="str">
        <f t="shared" si="4"/>
        <v/>
      </c>
      <c r="F25" s="470" t="str">
        <f t="shared" si="5"/>
        <v/>
      </c>
      <c r="G25" s="199" t="str">
        <f>IF(Paramétrage!IB470&lt;&gt;0,Paramétrage!HZ470,"")</f>
        <v/>
      </c>
      <c r="H25" s="2" t="str">
        <f>IF(Paramétrage!IB470&lt;&gt;0,Paramétrage!IA470,"")</f>
        <v/>
      </c>
      <c r="I25" s="2" t="str">
        <f t="shared" si="6"/>
        <v/>
      </c>
      <c r="J25" s="2" t="str">
        <f>IF(Paramétrage!IB470&lt;&gt;0,Paramétrage!IB470,"")</f>
        <v/>
      </c>
      <c r="K25" s="2" t="str">
        <f>IF(Paramétrage!IC470&lt;&gt;0,Paramétrage!IC470,"")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IF(Paramétrage!IB470&lt;&gt;0,Paramétrage!ID470,"")</f>
        <v/>
      </c>
      <c r="P25" s="258">
        <f>IF(Paramétrage!G523&lt;&gt;0,I25,0)</f>
        <v>0</v>
      </c>
      <c r="Q25" s="2"/>
    </row>
    <row r="26" spans="1:17" x14ac:dyDescent="0.35">
      <c r="A26" s="470" t="str">
        <f t="shared" si="0"/>
        <v/>
      </c>
      <c r="B26" s="470" t="str">
        <f t="shared" si="1"/>
        <v/>
      </c>
      <c r="C26" s="470" t="str">
        <f t="shared" si="2"/>
        <v/>
      </c>
      <c r="D26" s="470" t="str">
        <f t="shared" si="3"/>
        <v/>
      </c>
      <c r="E26" s="470" t="str">
        <f t="shared" si="4"/>
        <v/>
      </c>
      <c r="F26" s="470" t="str">
        <f t="shared" si="5"/>
        <v/>
      </c>
      <c r="G26" s="199" t="str">
        <f>IF(Paramétrage!IB471&lt;&gt;0,Paramétrage!HZ471,"")</f>
        <v/>
      </c>
      <c r="H26" s="2" t="str">
        <f>IF(Paramétrage!IB471&lt;&gt;0,Paramétrage!IA471,"")</f>
        <v/>
      </c>
      <c r="I26" s="2" t="str">
        <f t="shared" si="6"/>
        <v/>
      </c>
      <c r="J26" s="2" t="str">
        <f>IF(Paramétrage!IB471&lt;&gt;0,Paramétrage!IB471,"")</f>
        <v/>
      </c>
      <c r="K26" s="2" t="str">
        <f>IF(Paramétrage!IC471&lt;&gt;0,Paramétrage!IC471,"")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IF(Paramétrage!IB471&lt;&gt;0,Paramétrage!ID471,"")</f>
        <v/>
      </c>
      <c r="P26" s="258">
        <f>IF(Paramétrage!G524&lt;&gt;0,I26,0)</f>
        <v>0</v>
      </c>
      <c r="Q26" s="2"/>
    </row>
    <row r="27" spans="1:17" x14ac:dyDescent="0.35">
      <c r="A27" s="470" t="str">
        <f t="shared" si="0"/>
        <v/>
      </c>
      <c r="B27" s="470" t="str">
        <f t="shared" si="1"/>
        <v/>
      </c>
      <c r="C27" s="470" t="str">
        <f t="shared" si="2"/>
        <v/>
      </c>
      <c r="D27" s="470" t="str">
        <f t="shared" si="3"/>
        <v/>
      </c>
      <c r="E27" s="470" t="str">
        <f t="shared" si="4"/>
        <v/>
      </c>
      <c r="F27" s="470" t="str">
        <f t="shared" si="5"/>
        <v/>
      </c>
      <c r="G27" s="199" t="str">
        <f>IF(Paramétrage!IB472&lt;&gt;0,Paramétrage!HZ472,"")</f>
        <v/>
      </c>
      <c r="H27" s="2" t="str">
        <f>IF(Paramétrage!IB472&lt;&gt;0,Paramétrage!IA472,"")</f>
        <v/>
      </c>
      <c r="I27" s="2" t="str">
        <f t="shared" si="6"/>
        <v/>
      </c>
      <c r="J27" s="2" t="str">
        <f>IF(Paramétrage!IB472&lt;&gt;0,Paramétrage!IB472,"")</f>
        <v/>
      </c>
      <c r="K27" s="2" t="str">
        <f>IF(Paramétrage!IC472&lt;&gt;0,Paramétrage!IC472,"")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IF(Paramétrage!IB472&lt;&gt;0,Paramétrage!ID472,"")</f>
        <v/>
      </c>
      <c r="P27" s="258">
        <f>IF(Paramétrage!G525&lt;&gt;0,I27,0)</f>
        <v>0</v>
      </c>
      <c r="Q27" s="2"/>
    </row>
    <row r="28" spans="1:17" x14ac:dyDescent="0.35">
      <c r="A28" s="470" t="str">
        <f t="shared" si="0"/>
        <v/>
      </c>
      <c r="B28" s="470" t="str">
        <f t="shared" si="1"/>
        <v/>
      </c>
      <c r="C28" s="470" t="str">
        <f t="shared" si="2"/>
        <v/>
      </c>
      <c r="D28" s="470" t="str">
        <f t="shared" si="3"/>
        <v/>
      </c>
      <c r="E28" s="470" t="str">
        <f t="shared" si="4"/>
        <v/>
      </c>
      <c r="F28" s="470" t="str">
        <f t="shared" si="5"/>
        <v/>
      </c>
      <c r="G28" s="199" t="str">
        <f>IF(Paramétrage!IB473&lt;&gt;0,Paramétrage!HZ473,"")</f>
        <v/>
      </c>
      <c r="H28" s="2" t="str">
        <f>IF(Paramétrage!IB473&lt;&gt;0,Paramétrage!IA473,"")</f>
        <v/>
      </c>
      <c r="I28" s="2" t="str">
        <f t="shared" si="6"/>
        <v/>
      </c>
      <c r="J28" s="2" t="str">
        <f>IF(Paramétrage!IB473&lt;&gt;0,Paramétrage!IB473,"")</f>
        <v/>
      </c>
      <c r="K28" s="2" t="str">
        <f>IF(Paramétrage!IC473&lt;&gt;0,Paramétrage!IC473,"")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IF(Paramétrage!IB473&lt;&gt;0,Paramétrage!ID473,"")</f>
        <v/>
      </c>
      <c r="P28" s="258">
        <f>IF(Paramétrage!G526&lt;&gt;0,I28,0)</f>
        <v>0</v>
      </c>
      <c r="Q28" s="2"/>
    </row>
    <row r="29" spans="1:17" x14ac:dyDescent="0.35">
      <c r="A29" s="470" t="str">
        <f t="shared" si="0"/>
        <v/>
      </c>
      <c r="B29" s="470" t="str">
        <f t="shared" si="1"/>
        <v/>
      </c>
      <c r="C29" s="470" t="str">
        <f t="shared" si="2"/>
        <v/>
      </c>
      <c r="D29" s="470" t="str">
        <f t="shared" si="3"/>
        <v/>
      </c>
      <c r="E29" s="470" t="str">
        <f t="shared" si="4"/>
        <v/>
      </c>
      <c r="F29" s="470" t="str">
        <f t="shared" si="5"/>
        <v/>
      </c>
      <c r="G29" s="199" t="str">
        <f>IF(Paramétrage!IB474&lt;&gt;0,Paramétrage!HZ474,"")</f>
        <v/>
      </c>
      <c r="H29" s="2" t="str">
        <f>IF(Paramétrage!IB474&lt;&gt;0,Paramétrage!IA474,"")</f>
        <v/>
      </c>
      <c r="I29" s="2" t="str">
        <f t="shared" si="6"/>
        <v/>
      </c>
      <c r="J29" s="2" t="str">
        <f>IF(Paramétrage!IB474&lt;&gt;0,Paramétrage!IB474,"")</f>
        <v/>
      </c>
      <c r="K29" s="2" t="str">
        <f>IF(Paramétrage!IC474&lt;&gt;0,Paramétrage!IC474,"")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IF(Paramétrage!IB474&lt;&gt;0,Paramétrage!ID474,"")</f>
        <v/>
      </c>
      <c r="P29" s="258">
        <f>IF(Paramétrage!G527&lt;&gt;0,I29,0)</f>
        <v>0</v>
      </c>
      <c r="Q29" s="2"/>
    </row>
    <row r="30" spans="1:17" x14ac:dyDescent="0.35">
      <c r="A30" s="471" t="s">
        <v>1048</v>
      </c>
      <c r="B30" s="472"/>
      <c r="C30" s="472"/>
      <c r="D30" s="472"/>
      <c r="E30" s="472"/>
      <c r="F30" s="472"/>
      <c r="G30" s="473" t="str">
        <f>IF(Paramétrage!L527&lt;&gt;0,Paramétrage!L527,"")</f>
        <v/>
      </c>
      <c r="H30" s="472"/>
      <c r="I30" s="472"/>
      <c r="J30" s="472"/>
      <c r="K30" s="472"/>
      <c r="L30" s="472"/>
      <c r="M30" s="472"/>
      <c r="N30" s="472"/>
      <c r="O30" s="472"/>
      <c r="P30" s="472" t="str">
        <f>IF(Paramétrage!I527,I30-#REF!,"")</f>
        <v/>
      </c>
      <c r="Q30" s="472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IF(Paramétrage!LI448&lt;&gt;0,Paramétrage!LG448,"")</f>
        <v/>
      </c>
      <c r="H32" s="2" t="str">
        <f>IF(Paramétrage!LI448&lt;&gt;0,Paramétrage!LH448,"")</f>
        <v/>
      </c>
      <c r="I32" s="2" t="str">
        <f>IF(J32&lt;&gt;"",DATEDIF($Q$2,G32,"d")*1440+H32*60,"")</f>
        <v/>
      </c>
      <c r="J32" s="2" t="str">
        <f>IF(Paramétrage!LI448&lt;&gt;0,Paramétrage!LI448,"")</f>
        <v/>
      </c>
      <c r="K32" s="2" t="str">
        <f>IF(Paramétrage!LJ448&lt;&gt;0,Paramétrage!LJ448,"")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IF(Paramétrage!LI448&lt;&gt;0,Paramétrage!LK448,"")</f>
        <v/>
      </c>
      <c r="P32" s="258">
        <f>IF(Paramétrage!G531&lt;&gt;0,I32,0)</f>
        <v>0</v>
      </c>
      <c r="Q32" s="2"/>
    </row>
    <row r="33" spans="1:18" x14ac:dyDescent="0.35">
      <c r="A33" s="470" t="str">
        <f t="shared" ref="A33:A59" si="10">IF(J33&lt;&gt;"",I33,"")</f>
        <v/>
      </c>
      <c r="B33" s="470" t="str">
        <f t="shared" ref="B33:B59" si="11">IF(J33&lt;&gt;"",1,"")</f>
        <v/>
      </c>
      <c r="C33" s="470" t="str">
        <f t="shared" ref="C33:C59" si="12">IF(J33&lt;&gt;"",L33,"")</f>
        <v/>
      </c>
      <c r="D33" s="470" t="str">
        <f t="shared" ref="D33:D59" si="13">IF(J33&lt;&gt;"",L33,"")</f>
        <v/>
      </c>
      <c r="E33" s="470" t="str">
        <f t="shared" ref="E33:E59" si="14">IF(J33&lt;&gt;"",M33,"")</f>
        <v/>
      </c>
      <c r="F33" s="470" t="str">
        <f t="shared" ref="F33:F59" si="15">IF(J33&lt;&gt;"",N33,"")</f>
        <v/>
      </c>
      <c r="G33" s="199" t="str">
        <f>IF(Paramétrage!LI449&lt;&gt;0,Paramétrage!LG449,"")</f>
        <v/>
      </c>
      <c r="H33" s="2" t="str">
        <f>IF(Paramétrage!LI449&lt;&gt;0,Paramétrage!LH449,"")</f>
        <v/>
      </c>
      <c r="I33" s="2" t="str">
        <f t="shared" ref="I33:I59" si="16">IF(J33&lt;&gt;"",DATEDIF($Q$2,G33,"d")*1440+H33*60,"")</f>
        <v/>
      </c>
      <c r="J33" s="2" t="str">
        <f>IF(Paramétrage!LI449&lt;&gt;0,Paramétrage!LI449,"")</f>
        <v/>
      </c>
      <c r="K33" s="2" t="str">
        <f>IF(Paramétrage!LJ449&lt;&gt;0,Paramétrage!LJ449,"")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IF(Paramétrage!LI449&lt;&gt;0,Paramétrage!LK449,"")</f>
        <v/>
      </c>
      <c r="P33" s="258">
        <f>IF(Paramétrage!G532&lt;&gt;0,I33,0)</f>
        <v>0</v>
      </c>
      <c r="Q33" s="2"/>
    </row>
    <row r="34" spans="1:18" x14ac:dyDescent="0.35">
      <c r="A34" s="470" t="str">
        <f t="shared" si="10"/>
        <v/>
      </c>
      <c r="B34" s="470" t="str">
        <f t="shared" si="11"/>
        <v/>
      </c>
      <c r="C34" s="470" t="str">
        <f t="shared" si="12"/>
        <v/>
      </c>
      <c r="D34" s="470" t="str">
        <f t="shared" si="13"/>
        <v/>
      </c>
      <c r="E34" s="470" t="str">
        <f t="shared" si="14"/>
        <v/>
      </c>
      <c r="F34" s="470" t="str">
        <f t="shared" si="15"/>
        <v/>
      </c>
      <c r="G34" s="199" t="str">
        <f>IF(Paramétrage!LI450&lt;&gt;0,Paramétrage!LG450,"")</f>
        <v/>
      </c>
      <c r="H34" s="2" t="str">
        <f>IF(Paramétrage!LI450&lt;&gt;0,Paramétrage!LH450,"")</f>
        <v/>
      </c>
      <c r="I34" s="2" t="str">
        <f t="shared" si="16"/>
        <v/>
      </c>
      <c r="J34" s="2" t="str">
        <f>IF(Paramétrage!LI450&lt;&gt;0,Paramétrage!LI450,"")</f>
        <v/>
      </c>
      <c r="K34" s="2" t="str">
        <f>IF(Paramétrage!LJ450&lt;&gt;0,Paramétrage!LJ450,"")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IF(Paramétrage!LI450&lt;&gt;0,Paramétrage!LK450,"")</f>
        <v/>
      </c>
      <c r="P34" s="258">
        <f>IF(Paramétrage!G533&lt;&gt;0,I34,0)</f>
        <v>0</v>
      </c>
      <c r="Q34" s="2"/>
    </row>
    <row r="35" spans="1:18" x14ac:dyDescent="0.35">
      <c r="A35" s="470" t="str">
        <f t="shared" si="10"/>
        <v/>
      </c>
      <c r="B35" s="470" t="str">
        <f t="shared" si="11"/>
        <v/>
      </c>
      <c r="C35" s="470" t="str">
        <f t="shared" si="12"/>
        <v/>
      </c>
      <c r="D35" s="470" t="str">
        <f t="shared" si="13"/>
        <v/>
      </c>
      <c r="E35" s="470" t="str">
        <f t="shared" si="14"/>
        <v/>
      </c>
      <c r="F35" s="470" t="str">
        <f t="shared" si="15"/>
        <v/>
      </c>
      <c r="G35" s="199" t="str">
        <f>IF(Paramétrage!LI451&lt;&gt;0,Paramétrage!LG451,"")</f>
        <v/>
      </c>
      <c r="H35" s="2" t="str">
        <f>IF(Paramétrage!LI451&lt;&gt;0,Paramétrage!LH451,"")</f>
        <v/>
      </c>
      <c r="I35" s="2" t="str">
        <f t="shared" si="16"/>
        <v/>
      </c>
      <c r="J35" s="2" t="str">
        <f>IF(Paramétrage!LI451&lt;&gt;0,Paramétrage!LI451,"")</f>
        <v/>
      </c>
      <c r="K35" s="2" t="str">
        <f>IF(Paramétrage!LJ451&lt;&gt;0,Paramétrage!LJ451,"")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IF(Paramétrage!LI451&lt;&gt;0,Paramétrage!LK451,"")</f>
        <v/>
      </c>
      <c r="P35" s="258">
        <f>IF(Paramétrage!G534&lt;&gt;0,I35,0)</f>
        <v>0</v>
      </c>
      <c r="Q35" s="2"/>
    </row>
    <row r="36" spans="1:18" x14ac:dyDescent="0.35">
      <c r="A36" s="470" t="str">
        <f t="shared" si="10"/>
        <v/>
      </c>
      <c r="B36" s="470" t="str">
        <f t="shared" si="11"/>
        <v/>
      </c>
      <c r="C36" s="470" t="str">
        <f t="shared" si="12"/>
        <v/>
      </c>
      <c r="D36" s="470" t="str">
        <f t="shared" si="13"/>
        <v/>
      </c>
      <c r="E36" s="470" t="str">
        <f t="shared" si="14"/>
        <v/>
      </c>
      <c r="F36" s="470" t="str">
        <f t="shared" si="15"/>
        <v/>
      </c>
      <c r="G36" s="199" t="str">
        <f>IF(Paramétrage!LI452&lt;&gt;0,Paramétrage!LG452,"")</f>
        <v/>
      </c>
      <c r="H36" s="2" t="str">
        <f>IF(Paramétrage!LI452&lt;&gt;0,Paramétrage!LH452,"")</f>
        <v/>
      </c>
      <c r="I36" s="2" t="str">
        <f t="shared" si="16"/>
        <v/>
      </c>
      <c r="J36" s="2" t="str">
        <f>IF(Paramétrage!LI452&lt;&gt;0,Paramétrage!LI452,"")</f>
        <v/>
      </c>
      <c r="K36" s="2" t="str">
        <f>IF(Paramétrage!LJ452&lt;&gt;0,Paramétrage!LJ452,"")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IF(Paramétrage!LI452&lt;&gt;0,Paramétrage!LK452,"")</f>
        <v/>
      </c>
      <c r="P36" s="258">
        <f>IF(Paramétrage!G535&lt;&gt;0,I36,0)</f>
        <v>0</v>
      </c>
      <c r="Q36" s="2"/>
    </row>
    <row r="37" spans="1:18" x14ac:dyDescent="0.35">
      <c r="A37" s="470" t="str">
        <f t="shared" si="10"/>
        <v/>
      </c>
      <c r="B37" s="470" t="str">
        <f t="shared" si="11"/>
        <v/>
      </c>
      <c r="C37" s="470" t="str">
        <f t="shared" si="12"/>
        <v/>
      </c>
      <c r="D37" s="470" t="str">
        <f t="shared" si="13"/>
        <v/>
      </c>
      <c r="E37" s="470" t="str">
        <f t="shared" si="14"/>
        <v/>
      </c>
      <c r="F37" s="470" t="str">
        <f t="shared" si="15"/>
        <v/>
      </c>
      <c r="G37" s="199" t="str">
        <f>IF(Paramétrage!LI453&lt;&gt;0,Paramétrage!LG453,"")</f>
        <v/>
      </c>
      <c r="H37" s="2" t="str">
        <f>IF(Paramétrage!LI453&lt;&gt;0,Paramétrage!LH453,"")</f>
        <v/>
      </c>
      <c r="I37" s="2" t="str">
        <f t="shared" si="16"/>
        <v/>
      </c>
      <c r="J37" s="2" t="str">
        <f>IF(Paramétrage!LI453&lt;&gt;0,Paramétrage!LI453,"")</f>
        <v/>
      </c>
      <c r="K37" s="2" t="str">
        <f>IF(Paramétrage!LJ453&lt;&gt;0,Paramétrage!LJ453,"")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IF(Paramétrage!LI453&lt;&gt;0,Paramétrage!LK453,"")</f>
        <v/>
      </c>
      <c r="P37" s="258">
        <f>IF(Paramétrage!G536&lt;&gt;0,I37,0)</f>
        <v>0</v>
      </c>
      <c r="Q37" s="2"/>
    </row>
    <row r="38" spans="1:18" x14ac:dyDescent="0.35">
      <c r="A38" s="470" t="str">
        <f t="shared" si="10"/>
        <v/>
      </c>
      <c r="B38" s="470" t="str">
        <f t="shared" si="11"/>
        <v/>
      </c>
      <c r="C38" s="470" t="str">
        <f t="shared" si="12"/>
        <v/>
      </c>
      <c r="D38" s="470" t="str">
        <f t="shared" si="13"/>
        <v/>
      </c>
      <c r="E38" s="470" t="str">
        <f t="shared" si="14"/>
        <v/>
      </c>
      <c r="F38" s="470" t="str">
        <f t="shared" si="15"/>
        <v/>
      </c>
      <c r="G38" s="199" t="str">
        <f>IF(Paramétrage!LI454&lt;&gt;0,Paramétrage!LG454,"")</f>
        <v/>
      </c>
      <c r="H38" s="2" t="str">
        <f>IF(Paramétrage!LI454&lt;&gt;0,Paramétrage!LH454,"")</f>
        <v/>
      </c>
      <c r="I38" s="2" t="str">
        <f t="shared" si="16"/>
        <v/>
      </c>
      <c r="J38" s="2" t="str">
        <f>IF(Paramétrage!LI454&lt;&gt;0,Paramétrage!LI454,"")</f>
        <v/>
      </c>
      <c r="K38" s="2" t="str">
        <f>IF(Paramétrage!LJ454&lt;&gt;0,Paramétrage!LJ454,"")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IF(Paramétrage!LI454&lt;&gt;0,Paramétrage!LK454,"")</f>
        <v/>
      </c>
      <c r="P38" s="258">
        <f>IF(Paramétrage!G537&lt;&gt;0,I38,0)</f>
        <v>0</v>
      </c>
      <c r="Q38" s="2"/>
    </row>
    <row r="39" spans="1:18" x14ac:dyDescent="0.35">
      <c r="A39" s="470" t="str">
        <f t="shared" si="10"/>
        <v/>
      </c>
      <c r="B39" s="470" t="str">
        <f t="shared" si="11"/>
        <v/>
      </c>
      <c r="C39" s="470" t="str">
        <f t="shared" si="12"/>
        <v/>
      </c>
      <c r="D39" s="470" t="str">
        <f t="shared" si="13"/>
        <v/>
      </c>
      <c r="E39" s="470" t="str">
        <f t="shared" si="14"/>
        <v/>
      </c>
      <c r="F39" s="470" t="str">
        <f t="shared" si="15"/>
        <v/>
      </c>
      <c r="G39" s="199" t="str">
        <f>IF(Paramétrage!LI455&lt;&gt;0,Paramétrage!LG455,"")</f>
        <v/>
      </c>
      <c r="H39" s="2" t="str">
        <f>IF(Paramétrage!LI455&lt;&gt;0,Paramétrage!LH455,"")</f>
        <v/>
      </c>
      <c r="I39" s="2" t="str">
        <f t="shared" si="16"/>
        <v/>
      </c>
      <c r="J39" s="2" t="str">
        <f>IF(Paramétrage!LI455&lt;&gt;0,Paramétrage!LI455,"")</f>
        <v/>
      </c>
      <c r="K39" s="2" t="str">
        <f>IF(Paramétrage!LJ455&lt;&gt;0,Paramétrage!LJ455,"")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IF(Paramétrage!LI455&lt;&gt;0,Paramétrage!LK455,"")</f>
        <v/>
      </c>
      <c r="P39" s="258">
        <f>IF(Paramétrage!G538&lt;&gt;0,I39,0)</f>
        <v>0</v>
      </c>
      <c r="Q39" s="2"/>
    </row>
    <row r="40" spans="1:18" x14ac:dyDescent="0.35">
      <c r="A40" s="470" t="str">
        <f t="shared" si="10"/>
        <v/>
      </c>
      <c r="B40" s="470" t="str">
        <f t="shared" si="11"/>
        <v/>
      </c>
      <c r="C40" s="470" t="str">
        <f t="shared" si="12"/>
        <v/>
      </c>
      <c r="D40" s="470" t="str">
        <f t="shared" si="13"/>
        <v/>
      </c>
      <c r="E40" s="470" t="str">
        <f t="shared" si="14"/>
        <v/>
      </c>
      <c r="F40" s="470" t="str">
        <f t="shared" si="15"/>
        <v/>
      </c>
      <c r="G40" s="199" t="str">
        <f>IF(Paramétrage!LI456&lt;&gt;0,Paramétrage!LG456,"")</f>
        <v/>
      </c>
      <c r="H40" s="2" t="str">
        <f>IF(Paramétrage!LI456&lt;&gt;0,Paramétrage!LH456,"")</f>
        <v/>
      </c>
      <c r="I40" s="2" t="str">
        <f t="shared" si="16"/>
        <v/>
      </c>
      <c r="J40" s="2" t="str">
        <f>IF(Paramétrage!LI456&lt;&gt;0,Paramétrage!LI456,"")</f>
        <v/>
      </c>
      <c r="K40" s="2" t="str">
        <f>IF(Paramétrage!LJ456&lt;&gt;0,Paramétrage!LJ456,"")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IF(Paramétrage!LI456&lt;&gt;0,Paramétrage!LK456,"")</f>
        <v/>
      </c>
      <c r="P40" s="258">
        <f>IF(Paramétrage!G539&lt;&gt;0,I40,0)</f>
        <v>0</v>
      </c>
      <c r="Q40" s="2"/>
    </row>
    <row r="41" spans="1:18" x14ac:dyDescent="0.35">
      <c r="A41" s="470" t="str">
        <f t="shared" si="10"/>
        <v/>
      </c>
      <c r="B41" s="470" t="str">
        <f t="shared" si="11"/>
        <v/>
      </c>
      <c r="C41" s="470" t="str">
        <f t="shared" si="12"/>
        <v/>
      </c>
      <c r="D41" s="470" t="str">
        <f t="shared" si="13"/>
        <v/>
      </c>
      <c r="E41" s="470" t="str">
        <f t="shared" si="14"/>
        <v/>
      </c>
      <c r="F41" s="470" t="str">
        <f t="shared" si="15"/>
        <v/>
      </c>
      <c r="G41" s="199" t="str">
        <f>IF(Paramétrage!LI457&lt;&gt;0,Paramétrage!LG457,"")</f>
        <v/>
      </c>
      <c r="H41" s="2" t="str">
        <f>IF(Paramétrage!LI457&lt;&gt;0,Paramétrage!LH457,"")</f>
        <v/>
      </c>
      <c r="I41" s="2" t="str">
        <f t="shared" si="16"/>
        <v/>
      </c>
      <c r="J41" s="2" t="str">
        <f>IF(Paramétrage!LI457&lt;&gt;0,Paramétrage!LI457,"")</f>
        <v/>
      </c>
      <c r="K41" s="2" t="str">
        <f>IF(Paramétrage!LJ457&lt;&gt;0,Paramétrage!LJ457,"")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IF(Paramétrage!LI457&lt;&gt;0,Paramétrage!LK457,"")</f>
        <v/>
      </c>
      <c r="P41" s="258">
        <f>IF(Paramétrage!G540&lt;&gt;0,I41,0)</f>
        <v>0</v>
      </c>
      <c r="Q41" s="2"/>
    </row>
    <row r="42" spans="1:18" x14ac:dyDescent="0.35">
      <c r="A42" s="470" t="str">
        <f t="shared" si="10"/>
        <v/>
      </c>
      <c r="B42" s="470" t="str">
        <f t="shared" si="11"/>
        <v/>
      </c>
      <c r="C42" s="470" t="str">
        <f t="shared" si="12"/>
        <v/>
      </c>
      <c r="D42" s="470" t="str">
        <f t="shared" si="13"/>
        <v/>
      </c>
      <c r="E42" s="470" t="str">
        <f t="shared" si="14"/>
        <v/>
      </c>
      <c r="F42" s="470" t="str">
        <f t="shared" si="15"/>
        <v/>
      </c>
      <c r="G42" s="199" t="str">
        <f>IF(Paramétrage!LI458&lt;&gt;0,Paramétrage!LG458,"")</f>
        <v/>
      </c>
      <c r="H42" s="2" t="str">
        <f>IF(Paramétrage!LI458&lt;&gt;0,Paramétrage!LH458,"")</f>
        <v/>
      </c>
      <c r="I42" s="2" t="str">
        <f t="shared" si="16"/>
        <v/>
      </c>
      <c r="J42" s="2" t="str">
        <f>IF(Paramétrage!LI458&lt;&gt;0,Paramétrage!LI458,"")</f>
        <v/>
      </c>
      <c r="K42" s="2" t="str">
        <f>IF(Paramétrage!LJ458&lt;&gt;0,Paramétrage!LJ458,"")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IF(Paramétrage!LI458&lt;&gt;0,Paramétrage!LK458,"")</f>
        <v/>
      </c>
      <c r="P42" s="258">
        <f>IF(Paramétrage!G541&lt;&gt;0,I42,0)</f>
        <v>0</v>
      </c>
      <c r="Q42" s="2"/>
    </row>
    <row r="43" spans="1:18" x14ac:dyDescent="0.35">
      <c r="A43" s="470" t="str">
        <f t="shared" si="10"/>
        <v/>
      </c>
      <c r="B43" s="470" t="str">
        <f t="shared" si="11"/>
        <v/>
      </c>
      <c r="C43" s="470" t="str">
        <f t="shared" si="12"/>
        <v/>
      </c>
      <c r="D43" s="470" t="str">
        <f t="shared" si="13"/>
        <v/>
      </c>
      <c r="E43" s="470" t="str">
        <f t="shared" si="14"/>
        <v/>
      </c>
      <c r="F43" s="470" t="str">
        <f t="shared" si="15"/>
        <v/>
      </c>
      <c r="G43" s="199" t="str">
        <f>IF(Paramétrage!LI459&lt;&gt;0,Paramétrage!LG459,"")</f>
        <v/>
      </c>
      <c r="H43" s="2" t="str">
        <f>IF(Paramétrage!LI459&lt;&gt;0,Paramétrage!LH459,"")</f>
        <v/>
      </c>
      <c r="I43" s="2" t="str">
        <f t="shared" si="16"/>
        <v/>
      </c>
      <c r="J43" s="2" t="str">
        <f>IF(Paramétrage!LI459&lt;&gt;0,Paramétrage!LI459,"")</f>
        <v/>
      </c>
      <c r="K43" s="2" t="str">
        <f>IF(Paramétrage!LJ459&lt;&gt;0,Paramétrage!LJ459,"")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IF(Paramétrage!LI459&lt;&gt;0,Paramétrage!LK459,"")</f>
        <v/>
      </c>
      <c r="P43" s="258">
        <f>IF(Paramétrage!G542&lt;&gt;0,I43,0)</f>
        <v>0</v>
      </c>
      <c r="Q43" s="2"/>
    </row>
    <row r="44" spans="1:18" x14ac:dyDescent="0.35">
      <c r="A44" s="470" t="str">
        <f t="shared" si="10"/>
        <v/>
      </c>
      <c r="B44" s="470" t="str">
        <f t="shared" si="11"/>
        <v/>
      </c>
      <c r="C44" s="470" t="str">
        <f t="shared" si="12"/>
        <v/>
      </c>
      <c r="D44" s="470" t="str">
        <f t="shared" si="13"/>
        <v/>
      </c>
      <c r="E44" s="470" t="str">
        <f t="shared" si="14"/>
        <v/>
      </c>
      <c r="F44" s="470" t="str">
        <f t="shared" si="15"/>
        <v/>
      </c>
      <c r="G44" s="199" t="str">
        <f>IF(Paramétrage!LI460&lt;&gt;0,Paramétrage!LG460,"")</f>
        <v/>
      </c>
      <c r="H44" s="2" t="str">
        <f>IF(Paramétrage!LI460&lt;&gt;0,Paramétrage!LH460,"")</f>
        <v/>
      </c>
      <c r="I44" s="2" t="str">
        <f t="shared" si="16"/>
        <v/>
      </c>
      <c r="J44" s="2" t="str">
        <f>IF(Paramétrage!LI460&lt;&gt;0,Paramétrage!LI460,"")</f>
        <v/>
      </c>
      <c r="K44" s="2" t="str">
        <f>IF(Paramétrage!LJ460&lt;&gt;0,Paramétrage!LJ460,"")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IF(Paramétrage!LI460&lt;&gt;0,Paramétrage!LK460,"")</f>
        <v/>
      </c>
      <c r="P44" s="258">
        <f>IF(Paramétrage!G543&lt;&gt;0,I44,0)</f>
        <v>0</v>
      </c>
      <c r="Q44" s="2"/>
    </row>
    <row r="45" spans="1:18" x14ac:dyDescent="0.35">
      <c r="A45" s="470" t="str">
        <f t="shared" si="10"/>
        <v/>
      </c>
      <c r="B45" s="470" t="str">
        <f t="shared" si="11"/>
        <v/>
      </c>
      <c r="C45" s="470" t="str">
        <f t="shared" si="12"/>
        <v/>
      </c>
      <c r="D45" s="470" t="str">
        <f t="shared" si="13"/>
        <v/>
      </c>
      <c r="E45" s="470" t="str">
        <f t="shared" si="14"/>
        <v/>
      </c>
      <c r="F45" s="470" t="str">
        <f t="shared" si="15"/>
        <v/>
      </c>
      <c r="G45" s="199" t="str">
        <f>IF(Paramétrage!LI461&lt;&gt;0,Paramétrage!LG461,"")</f>
        <v/>
      </c>
      <c r="H45" s="2" t="str">
        <f>IF(Paramétrage!LI461&lt;&gt;0,Paramétrage!LH461,"")</f>
        <v/>
      </c>
      <c r="I45" s="2" t="str">
        <f t="shared" si="16"/>
        <v/>
      </c>
      <c r="J45" s="2" t="str">
        <f>IF(Paramétrage!LI461&lt;&gt;0,Paramétrage!LI461,"")</f>
        <v/>
      </c>
      <c r="K45" s="2" t="str">
        <f>IF(Paramétrage!LJ461&lt;&gt;0,Paramétrage!LJ461,"")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IF(Paramétrage!LI461&lt;&gt;0,Paramétrage!LK461,"")</f>
        <v/>
      </c>
      <c r="P45" s="258">
        <f>IF(Paramétrage!G544&lt;&gt;0,I45,0)</f>
        <v>0</v>
      </c>
      <c r="Q45" s="2"/>
    </row>
    <row r="46" spans="1:18" x14ac:dyDescent="0.35">
      <c r="A46" s="470" t="str">
        <f t="shared" si="10"/>
        <v/>
      </c>
      <c r="B46" s="470" t="str">
        <f t="shared" si="11"/>
        <v/>
      </c>
      <c r="C46" s="470" t="str">
        <f t="shared" si="12"/>
        <v/>
      </c>
      <c r="D46" s="470" t="str">
        <f t="shared" si="13"/>
        <v/>
      </c>
      <c r="E46" s="470" t="str">
        <f t="shared" si="14"/>
        <v/>
      </c>
      <c r="F46" s="470" t="str">
        <f t="shared" si="15"/>
        <v/>
      </c>
      <c r="G46" s="199" t="str">
        <f>IF(Paramétrage!LI462&lt;&gt;0,Paramétrage!LG462,"")</f>
        <v/>
      </c>
      <c r="H46" s="2" t="str">
        <f>IF(Paramétrage!LI462&lt;&gt;0,Paramétrage!LH462,"")</f>
        <v/>
      </c>
      <c r="I46" s="2" t="str">
        <f t="shared" si="16"/>
        <v/>
      </c>
      <c r="J46" s="2" t="str">
        <f>IF(Paramétrage!LI462&lt;&gt;0,Paramétrage!LI462,"")</f>
        <v/>
      </c>
      <c r="K46" s="2" t="str">
        <f>IF(Paramétrage!LJ462&lt;&gt;0,Paramétrage!LJ462,"")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IF(Paramétrage!LI462&lt;&gt;0,Paramétrage!LK462,"")</f>
        <v/>
      </c>
      <c r="P46" s="258">
        <f>IF(Paramétrage!G545&lt;&gt;0,I46,0)</f>
        <v>0</v>
      </c>
      <c r="Q46" s="2"/>
    </row>
    <row r="47" spans="1:18" x14ac:dyDescent="0.35">
      <c r="A47" s="470" t="str">
        <f t="shared" si="10"/>
        <v/>
      </c>
      <c r="B47" s="470" t="str">
        <f t="shared" si="11"/>
        <v/>
      </c>
      <c r="C47" s="470" t="str">
        <f t="shared" si="12"/>
        <v/>
      </c>
      <c r="D47" s="470" t="str">
        <f t="shared" si="13"/>
        <v/>
      </c>
      <c r="E47" s="470" t="str">
        <f t="shared" si="14"/>
        <v/>
      </c>
      <c r="F47" s="470" t="str">
        <f t="shared" si="15"/>
        <v/>
      </c>
      <c r="G47" s="199" t="str">
        <f>IF(Paramétrage!LI463&lt;&gt;0,Paramétrage!LG463,"")</f>
        <v/>
      </c>
      <c r="H47" s="2" t="str">
        <f>IF(Paramétrage!LI463&lt;&gt;0,Paramétrage!LH463,"")</f>
        <v/>
      </c>
      <c r="I47" s="2" t="str">
        <f t="shared" si="16"/>
        <v/>
      </c>
      <c r="J47" s="2" t="str">
        <f>IF(Paramétrage!LI463&lt;&gt;0,Paramétrage!LI463,"")</f>
        <v/>
      </c>
      <c r="K47" s="2" t="str">
        <f>IF(Paramétrage!LJ463&lt;&gt;0,Paramétrage!LJ463,"")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IF(Paramétrage!LI463&lt;&gt;0,Paramétrage!LK463,"")</f>
        <v/>
      </c>
      <c r="P47" s="258">
        <f>IF(Paramétrage!G546&lt;&gt;0,I47,0)</f>
        <v>0</v>
      </c>
      <c r="Q47" s="2"/>
    </row>
    <row r="48" spans="1:18" x14ac:dyDescent="0.35">
      <c r="A48" s="470" t="str">
        <f t="shared" si="10"/>
        <v/>
      </c>
      <c r="B48" s="470" t="str">
        <f t="shared" si="11"/>
        <v/>
      </c>
      <c r="C48" s="470" t="str">
        <f t="shared" si="12"/>
        <v/>
      </c>
      <c r="D48" s="470" t="str">
        <f t="shared" si="13"/>
        <v/>
      </c>
      <c r="E48" s="470" t="str">
        <f t="shared" si="14"/>
        <v/>
      </c>
      <c r="F48" s="470" t="str">
        <f t="shared" si="15"/>
        <v/>
      </c>
      <c r="G48" s="199" t="str">
        <f>IF(Paramétrage!LI464&lt;&gt;0,Paramétrage!LG464,"")</f>
        <v/>
      </c>
      <c r="H48" s="2" t="str">
        <f>IF(Paramétrage!LI464&lt;&gt;0,Paramétrage!LH464,"")</f>
        <v/>
      </c>
      <c r="I48" s="2" t="str">
        <f t="shared" si="16"/>
        <v/>
      </c>
      <c r="J48" s="2" t="str">
        <f>IF(Paramétrage!LI464&lt;&gt;0,Paramétrage!LI464,"")</f>
        <v/>
      </c>
      <c r="K48" s="2" t="str">
        <f>IF(Paramétrage!LJ464&lt;&gt;0,Paramétrage!LJ464,"")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IF(Paramétrage!LI464&lt;&gt;0,Paramétrage!LK464,"")</f>
        <v/>
      </c>
      <c r="P48" s="258">
        <f>IF(Paramétrage!G547&lt;&gt;0,I48,0)</f>
        <v>0</v>
      </c>
      <c r="Q48" s="2"/>
      <c r="R48" s="2"/>
    </row>
    <row r="49" spans="1:18" s="2" customFormat="1" x14ac:dyDescent="0.35">
      <c r="A49" s="470" t="str">
        <f t="shared" si="10"/>
        <v/>
      </c>
      <c r="B49" s="470" t="str">
        <f t="shared" si="11"/>
        <v/>
      </c>
      <c r="C49" s="470" t="str">
        <f t="shared" si="12"/>
        <v/>
      </c>
      <c r="D49" s="470" t="str">
        <f t="shared" si="13"/>
        <v/>
      </c>
      <c r="E49" s="470" t="str">
        <f t="shared" si="14"/>
        <v/>
      </c>
      <c r="F49" s="470" t="str">
        <f t="shared" si="15"/>
        <v/>
      </c>
      <c r="G49" s="199" t="str">
        <f>IF(Paramétrage!LI465&lt;&gt;0,Paramétrage!LG465,"")</f>
        <v/>
      </c>
      <c r="H49" s="2" t="str">
        <f>IF(Paramétrage!LI465&lt;&gt;0,Paramétrage!LH465,"")</f>
        <v/>
      </c>
      <c r="I49" s="2" t="str">
        <f t="shared" si="16"/>
        <v/>
      </c>
      <c r="J49" s="2" t="str">
        <f>IF(Paramétrage!LI465&lt;&gt;0,Paramétrage!LI465,"")</f>
        <v/>
      </c>
      <c r="K49" s="2" t="str">
        <f>IF(Paramétrage!LJ465&lt;&gt;0,Paramétrage!LJ465,"")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IF(Paramétrage!LI465&lt;&gt;0,Paramétrage!LK465,"")</f>
        <v/>
      </c>
      <c r="P49" s="258">
        <f>IF(Paramétrage!G548&lt;&gt;0,I49,0)</f>
        <v>0</v>
      </c>
      <c r="R49"/>
    </row>
    <row r="50" spans="1:18" x14ac:dyDescent="0.35">
      <c r="A50" s="470" t="str">
        <f t="shared" si="10"/>
        <v/>
      </c>
      <c r="B50" s="470" t="str">
        <f t="shared" si="11"/>
        <v/>
      </c>
      <c r="C50" s="470" t="str">
        <f t="shared" si="12"/>
        <v/>
      </c>
      <c r="D50" s="470" t="str">
        <f t="shared" si="13"/>
        <v/>
      </c>
      <c r="E50" s="470" t="str">
        <f t="shared" si="14"/>
        <v/>
      </c>
      <c r="F50" s="470" t="str">
        <f t="shared" si="15"/>
        <v/>
      </c>
      <c r="G50" s="199" t="str">
        <f>IF(Paramétrage!LI466&lt;&gt;0,Paramétrage!LG466,"")</f>
        <v/>
      </c>
      <c r="H50" s="2" t="str">
        <f>IF(Paramétrage!LI466&lt;&gt;0,Paramétrage!LH466,"")</f>
        <v/>
      </c>
      <c r="I50" s="2" t="str">
        <f t="shared" si="16"/>
        <v/>
      </c>
      <c r="J50" s="2" t="str">
        <f>IF(Paramétrage!LI466&lt;&gt;0,Paramétrage!LI466,"")</f>
        <v/>
      </c>
      <c r="K50" s="2" t="str">
        <f>IF(Paramétrage!LJ466&lt;&gt;0,Paramétrage!LJ466,"")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IF(Paramétrage!LI466&lt;&gt;0,Paramétrage!LK466,"")</f>
        <v/>
      </c>
      <c r="P50" s="258">
        <f>IF(Paramétrage!G549&lt;&gt;0,I50,0)</f>
        <v>0</v>
      </c>
      <c r="Q50" s="2"/>
    </row>
    <row r="51" spans="1:18" x14ac:dyDescent="0.35">
      <c r="A51" s="470" t="str">
        <f t="shared" si="10"/>
        <v/>
      </c>
      <c r="B51" s="470" t="str">
        <f t="shared" si="11"/>
        <v/>
      </c>
      <c r="C51" s="470" t="str">
        <f t="shared" si="12"/>
        <v/>
      </c>
      <c r="D51" s="470" t="str">
        <f t="shared" si="13"/>
        <v/>
      </c>
      <c r="E51" s="470" t="str">
        <f t="shared" si="14"/>
        <v/>
      </c>
      <c r="F51" s="470" t="str">
        <f t="shared" si="15"/>
        <v/>
      </c>
      <c r="G51" s="199" t="str">
        <f>IF(Paramétrage!LI467&lt;&gt;0,Paramétrage!LG467,"")</f>
        <v/>
      </c>
      <c r="H51" s="2" t="str">
        <f>IF(Paramétrage!LI467&lt;&gt;0,Paramétrage!LH467,"")</f>
        <v/>
      </c>
      <c r="I51" s="2" t="str">
        <f t="shared" si="16"/>
        <v/>
      </c>
      <c r="J51" s="2" t="str">
        <f>IF(Paramétrage!LI467&lt;&gt;0,Paramétrage!LI467,"")</f>
        <v/>
      </c>
      <c r="K51" s="2" t="str">
        <f>IF(Paramétrage!LJ467&lt;&gt;0,Paramétrage!LJ467,"")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IF(Paramétrage!LI467&lt;&gt;0,Paramétrage!LK467,"")</f>
        <v/>
      </c>
      <c r="P51" s="258">
        <f>IF(Paramétrage!G550&lt;&gt;0,I51,0)</f>
        <v>0</v>
      </c>
      <c r="Q51" s="2"/>
    </row>
    <row r="52" spans="1:18" x14ac:dyDescent="0.35">
      <c r="A52" s="470" t="str">
        <f t="shared" si="10"/>
        <v/>
      </c>
      <c r="B52" s="470" t="str">
        <f t="shared" si="11"/>
        <v/>
      </c>
      <c r="C52" s="470" t="str">
        <f t="shared" si="12"/>
        <v/>
      </c>
      <c r="D52" s="470" t="str">
        <f t="shared" si="13"/>
        <v/>
      </c>
      <c r="E52" s="470" t="str">
        <f t="shared" si="14"/>
        <v/>
      </c>
      <c r="F52" s="470" t="str">
        <f t="shared" si="15"/>
        <v/>
      </c>
      <c r="G52" s="199" t="str">
        <f>IF(Paramétrage!LI468&lt;&gt;0,Paramétrage!LG468,"")</f>
        <v/>
      </c>
      <c r="H52" s="2" t="str">
        <f>IF(Paramétrage!LI468&lt;&gt;0,Paramétrage!LH468,"")</f>
        <v/>
      </c>
      <c r="I52" s="2" t="str">
        <f t="shared" si="16"/>
        <v/>
      </c>
      <c r="J52" s="2" t="str">
        <f>IF(Paramétrage!LI468&lt;&gt;0,Paramétrage!LI468,"")</f>
        <v/>
      </c>
      <c r="K52" s="2" t="str">
        <f>IF(Paramétrage!LJ468&lt;&gt;0,Paramétrage!LJ468,"")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IF(Paramétrage!LI468&lt;&gt;0,Paramétrage!LK468,"")</f>
        <v/>
      </c>
      <c r="P52" s="258">
        <f>IF(Paramétrage!G551&lt;&gt;0,I52,0)</f>
        <v>0</v>
      </c>
      <c r="Q52" s="2"/>
      <c r="R52" s="8"/>
    </row>
    <row r="53" spans="1:18" s="8" customFormat="1" x14ac:dyDescent="0.35">
      <c r="A53" s="470" t="str">
        <f t="shared" si="10"/>
        <v/>
      </c>
      <c r="B53" s="470" t="str">
        <f t="shared" si="11"/>
        <v/>
      </c>
      <c r="C53" s="470" t="str">
        <f t="shared" si="12"/>
        <v/>
      </c>
      <c r="D53" s="470" t="str">
        <f t="shared" si="13"/>
        <v/>
      </c>
      <c r="E53" s="470" t="str">
        <f t="shared" si="14"/>
        <v/>
      </c>
      <c r="F53" s="470" t="str">
        <f t="shared" si="15"/>
        <v/>
      </c>
      <c r="G53" s="199" t="str">
        <f>IF(Paramétrage!LI469&lt;&gt;0,Paramétrage!LG469,"")</f>
        <v/>
      </c>
      <c r="H53" s="2" t="str">
        <f>IF(Paramétrage!LI469&lt;&gt;0,Paramétrage!LH469,"")</f>
        <v/>
      </c>
      <c r="I53" s="2" t="str">
        <f t="shared" si="16"/>
        <v/>
      </c>
      <c r="J53" s="2" t="str">
        <f>IF(Paramétrage!LI469&lt;&gt;0,Paramétrage!LI469,"")</f>
        <v/>
      </c>
      <c r="K53" s="2" t="str">
        <f>IF(Paramétrage!LJ469&lt;&gt;0,Paramétrage!LJ469,"")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IF(Paramétrage!LI469&lt;&gt;0,Paramétrage!LK469,"")</f>
        <v/>
      </c>
      <c r="P53" s="258">
        <f>IF(Paramétrage!G552&lt;&gt;0,I53,0)</f>
        <v>0</v>
      </c>
      <c r="Q53" s="2"/>
      <c r="R53"/>
    </row>
    <row r="54" spans="1:18" x14ac:dyDescent="0.35">
      <c r="A54" s="470" t="str">
        <f t="shared" si="10"/>
        <v/>
      </c>
      <c r="B54" s="470" t="str">
        <f t="shared" si="11"/>
        <v/>
      </c>
      <c r="C54" s="470" t="str">
        <f t="shared" si="12"/>
        <v/>
      </c>
      <c r="D54" s="470" t="str">
        <f t="shared" si="13"/>
        <v/>
      </c>
      <c r="E54" s="470" t="str">
        <f t="shared" si="14"/>
        <v/>
      </c>
      <c r="F54" s="470" t="str">
        <f t="shared" si="15"/>
        <v/>
      </c>
      <c r="G54" s="199" t="str">
        <f>IF(Paramétrage!LI470&lt;&gt;0,Paramétrage!LG470,"")</f>
        <v/>
      </c>
      <c r="H54" s="2" t="str">
        <f>IF(Paramétrage!LI470&lt;&gt;0,Paramétrage!LH470,"")</f>
        <v/>
      </c>
      <c r="I54" s="2" t="str">
        <f t="shared" si="16"/>
        <v/>
      </c>
      <c r="J54" s="2" t="str">
        <f>IF(Paramétrage!LI470&lt;&gt;0,Paramétrage!LI470,"")</f>
        <v/>
      </c>
      <c r="K54" s="2" t="str">
        <f>IF(Paramétrage!LJ470&lt;&gt;0,Paramétrage!LJ470,"")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IF(Paramétrage!LI470&lt;&gt;0,Paramétrage!LK470,"")</f>
        <v/>
      </c>
      <c r="P54" s="258">
        <f>IF(Paramétrage!G553&lt;&gt;0,I54,0)</f>
        <v>0</v>
      </c>
      <c r="Q54" s="2"/>
    </row>
    <row r="55" spans="1:18" x14ac:dyDescent="0.35">
      <c r="A55" s="470" t="str">
        <f t="shared" si="10"/>
        <v/>
      </c>
      <c r="B55" s="470" t="str">
        <f t="shared" si="11"/>
        <v/>
      </c>
      <c r="C55" s="470" t="str">
        <f t="shared" si="12"/>
        <v/>
      </c>
      <c r="D55" s="470" t="str">
        <f t="shared" si="13"/>
        <v/>
      </c>
      <c r="E55" s="470" t="str">
        <f t="shared" si="14"/>
        <v/>
      </c>
      <c r="F55" s="470" t="str">
        <f t="shared" si="15"/>
        <v/>
      </c>
      <c r="G55" s="199" t="str">
        <f>IF(Paramétrage!LI471&lt;&gt;0,Paramétrage!LG471,"")</f>
        <v/>
      </c>
      <c r="H55" s="2" t="str">
        <f>IF(Paramétrage!LI471&lt;&gt;0,Paramétrage!LH471,"")</f>
        <v/>
      </c>
      <c r="I55" s="2" t="str">
        <f t="shared" si="16"/>
        <v/>
      </c>
      <c r="J55" s="2" t="str">
        <f>IF(Paramétrage!LI471&lt;&gt;0,Paramétrage!LI471,"")</f>
        <v/>
      </c>
      <c r="K55" s="2" t="str">
        <f>IF(Paramétrage!LJ471&lt;&gt;0,Paramétrage!LJ471,"")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IF(Paramétrage!LI471&lt;&gt;0,Paramétrage!LK471,"")</f>
        <v/>
      </c>
      <c r="P55" s="258">
        <f>IF(Paramétrage!G554&lt;&gt;0,I55,0)</f>
        <v>0</v>
      </c>
      <c r="Q55" s="2"/>
    </row>
    <row r="56" spans="1:18" x14ac:dyDescent="0.35">
      <c r="A56" s="470" t="str">
        <f t="shared" si="10"/>
        <v/>
      </c>
      <c r="B56" s="470" t="str">
        <f t="shared" si="11"/>
        <v/>
      </c>
      <c r="C56" s="470" t="str">
        <f t="shared" si="12"/>
        <v/>
      </c>
      <c r="D56" s="470" t="str">
        <f t="shared" si="13"/>
        <v/>
      </c>
      <c r="E56" s="470" t="str">
        <f t="shared" si="14"/>
        <v/>
      </c>
      <c r="F56" s="470" t="str">
        <f t="shared" si="15"/>
        <v/>
      </c>
      <c r="G56" s="199" t="str">
        <f>IF(Paramétrage!LI472&lt;&gt;0,Paramétrage!LG472,"")</f>
        <v/>
      </c>
      <c r="H56" s="2" t="str">
        <f>IF(Paramétrage!LI472&lt;&gt;0,Paramétrage!LH472,"")</f>
        <v/>
      </c>
      <c r="I56" s="2" t="str">
        <f t="shared" si="16"/>
        <v/>
      </c>
      <c r="J56" s="2" t="str">
        <f>IF(Paramétrage!LI472&lt;&gt;0,Paramétrage!LI472,"")</f>
        <v/>
      </c>
      <c r="K56" s="2" t="str">
        <f>IF(Paramétrage!LJ472&lt;&gt;0,Paramétrage!LJ472,"")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IF(Paramétrage!LI472&lt;&gt;0,Paramétrage!LK472,"")</f>
        <v/>
      </c>
      <c r="P56" s="258" t="e">
        <f>IF(Paramétrage!#REF!&lt;&gt;0,I56,0)</f>
        <v>#REF!</v>
      </c>
      <c r="Q56" s="2"/>
    </row>
    <row r="57" spans="1:18" x14ac:dyDescent="0.35">
      <c r="A57" s="470" t="str">
        <f t="shared" si="10"/>
        <v/>
      </c>
      <c r="B57" s="470" t="str">
        <f t="shared" si="11"/>
        <v/>
      </c>
      <c r="C57" s="470" t="str">
        <f t="shared" si="12"/>
        <v/>
      </c>
      <c r="D57" s="470" t="str">
        <f t="shared" si="13"/>
        <v/>
      </c>
      <c r="E57" s="470" t="str">
        <f t="shared" si="14"/>
        <v/>
      </c>
      <c r="F57" s="470" t="str">
        <f t="shared" si="15"/>
        <v/>
      </c>
      <c r="G57" s="199" t="str">
        <f>IF(Paramétrage!LI473&lt;&gt;0,Paramétrage!LG473,"")</f>
        <v/>
      </c>
      <c r="H57" s="2" t="str">
        <f>IF(Paramétrage!LI473&lt;&gt;0,Paramétrage!LH473,"")</f>
        <v/>
      </c>
      <c r="I57" s="2" t="str">
        <f t="shared" si="16"/>
        <v/>
      </c>
      <c r="J57" s="2" t="str">
        <f>IF(Paramétrage!LI473&lt;&gt;0,Paramétrage!LI473,"")</f>
        <v/>
      </c>
      <c r="K57" s="2" t="str">
        <f>IF(Paramétrage!LJ473&lt;&gt;0,Paramétrage!LJ473,"")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IF(Paramétrage!LI473&lt;&gt;0,Paramétrage!LK473,"")</f>
        <v/>
      </c>
      <c r="P57" s="258" t="e">
        <f>IF(Paramétrage!#REF!&lt;&gt;0,I57,0)</f>
        <v>#REF!</v>
      </c>
      <c r="Q57" s="2"/>
    </row>
    <row r="58" spans="1:18" x14ac:dyDescent="0.35">
      <c r="A58" s="470" t="str">
        <f t="shared" si="10"/>
        <v/>
      </c>
      <c r="B58" s="470" t="str">
        <f t="shared" si="11"/>
        <v/>
      </c>
      <c r="C58" s="470" t="str">
        <f t="shared" si="12"/>
        <v/>
      </c>
      <c r="D58" s="470" t="str">
        <f t="shared" si="13"/>
        <v/>
      </c>
      <c r="E58" s="470" t="str">
        <f t="shared" si="14"/>
        <v/>
      </c>
      <c r="F58" s="470" t="str">
        <f t="shared" si="15"/>
        <v/>
      </c>
      <c r="G58" s="199" t="str">
        <f>IF(Paramétrage!LI474&lt;&gt;0,Paramétrage!LG474,"")</f>
        <v/>
      </c>
      <c r="H58" s="2" t="str">
        <f>IF(Paramétrage!LI474&lt;&gt;0,Paramétrage!LH474,"")</f>
        <v/>
      </c>
      <c r="I58" s="2" t="str">
        <f t="shared" si="16"/>
        <v/>
      </c>
      <c r="J58" s="2" t="str">
        <f>IF(Paramétrage!LI474&lt;&gt;0,Paramétrage!LI474,"")</f>
        <v/>
      </c>
      <c r="K58" s="2" t="str">
        <f>IF(Paramétrage!LJ474&lt;&gt;0,Paramétrage!LJ474,"")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IF(Paramétrage!LI474&lt;&gt;0,Paramétrage!LK474,"")</f>
        <v/>
      </c>
      <c r="P58" s="258" t="e">
        <f>IF(Paramétrage!#REF!&lt;&gt;0,I58,0)</f>
        <v>#REF!</v>
      </c>
      <c r="Q58" s="2"/>
    </row>
    <row r="59" spans="1:18" x14ac:dyDescent="0.35">
      <c r="A59" s="470" t="str">
        <f t="shared" si="10"/>
        <v/>
      </c>
      <c r="B59" s="470" t="str">
        <f t="shared" si="11"/>
        <v/>
      </c>
      <c r="C59" s="470" t="str">
        <f t="shared" si="12"/>
        <v/>
      </c>
      <c r="D59" s="470" t="str">
        <f t="shared" si="13"/>
        <v/>
      </c>
      <c r="E59" s="470" t="str">
        <f t="shared" si="14"/>
        <v/>
      </c>
      <c r="F59" s="470" t="str">
        <f t="shared" si="15"/>
        <v/>
      </c>
      <c r="G59" s="199" t="str">
        <f>IF(Paramétrage!LI475&lt;&gt;0,Paramétrage!LG475,"")</f>
        <v/>
      </c>
      <c r="H59" s="2" t="str">
        <f>IF(Paramétrage!LI475&lt;&gt;0,Paramétrage!LH475,"")</f>
        <v/>
      </c>
      <c r="I59" s="2" t="str">
        <f t="shared" si="16"/>
        <v/>
      </c>
      <c r="J59" s="2" t="str">
        <f>IF(Paramétrage!LI475&lt;&gt;0,Paramétrage!LI475,"")</f>
        <v/>
      </c>
      <c r="K59" s="2" t="str">
        <f>IF(Paramétrage!LJ475&lt;&gt;0,Paramétrage!LJ475,"")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IF(Paramétrage!LI475&lt;&gt;0,Paramétrage!LK475,"")</f>
        <v/>
      </c>
      <c r="P59" s="258" t="e">
        <f>IF(Paramétrage!#REF!&lt;&gt;0,I59,0)</f>
        <v>#REF!</v>
      </c>
      <c r="Q59" s="2"/>
    </row>
    <row r="60" spans="1:18" x14ac:dyDescent="0.35">
      <c r="A60" s="471" t="s">
        <v>1049</v>
      </c>
      <c r="B60" s="472"/>
      <c r="C60" s="472"/>
      <c r="D60" s="472"/>
      <c r="E60" s="472"/>
      <c r="F60" s="472"/>
      <c r="G60" s="473" t="e">
        <f>IF(Paramétrage!#REF!&lt;&gt;0,Paramétrage!#REF!,"")</f>
        <v>#REF!</v>
      </c>
      <c r="H60" s="472"/>
      <c r="I60" s="472"/>
      <c r="J60" s="472"/>
      <c r="K60" s="472"/>
      <c r="L60" s="472"/>
      <c r="M60" s="472"/>
      <c r="N60" s="472"/>
      <c r="O60" s="472"/>
      <c r="P60" s="472" t="e">
        <f>IF(Paramétrage!#REF!,I60-#REF!,"")</f>
        <v>#REF!</v>
      </c>
      <c r="Q60" s="472"/>
    </row>
    <row r="61" spans="1:18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18" x14ac:dyDescent="0.35">
      <c r="A62" s="470" t="str">
        <f>IF(J62&lt;&gt;"",I62,"")</f>
        <v/>
      </c>
      <c r="B62" s="470" t="str">
        <f>IF(J62&lt;&gt;"",1,"")</f>
        <v/>
      </c>
      <c r="C62" s="470" t="str">
        <f>IF(J62&lt;&gt;"",L62,"")</f>
        <v/>
      </c>
      <c r="D62" s="470" t="str">
        <f>IF(J62&lt;&gt;"",L62,"")</f>
        <v/>
      </c>
      <c r="E62" s="470" t="str">
        <f>IF(J62&lt;&gt;"",M62,"")</f>
        <v/>
      </c>
      <c r="F62" s="470" t="str">
        <f>IF(J62&lt;&gt;"",N62,"")</f>
        <v/>
      </c>
      <c r="G62" s="199" t="str">
        <f>IF(Paramétrage!NP448&lt;&gt;0,Paramétrage!NN448,"")</f>
        <v/>
      </c>
      <c r="H62" s="2" t="str">
        <f>IF(Paramétrage!NP448&lt;&gt;0,Paramétrage!NO448,"")</f>
        <v/>
      </c>
      <c r="I62" s="2" t="str">
        <f>IF(J62&lt;&gt;"",DATEDIF($Q$2,G62,"d")*1440+H62*60,"")</f>
        <v/>
      </c>
      <c r="J62" s="2" t="str">
        <f>IF(Paramétrage!NP448&lt;&gt;0,Paramétrage!NP448,"")</f>
        <v/>
      </c>
      <c r="K62" s="2" t="str">
        <f>IF(Paramétrage!NQ448&lt;&gt;0,Paramétrage!NQ448,"")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IF(Paramétrage!NP448&lt;&gt;0,Paramétrage!NR448,"")</f>
        <v/>
      </c>
      <c r="P62" s="258" t="e">
        <f>IF(Paramétrage!#REF!&lt;&gt;0,I62,0)</f>
        <v>#REF!</v>
      </c>
      <c r="Q62" s="2"/>
    </row>
    <row r="63" spans="1:18" x14ac:dyDescent="0.35">
      <c r="A63" s="470" t="str">
        <f t="shared" ref="A63:A89" si="20">IF(J63&lt;&gt;"",I63,"")</f>
        <v/>
      </c>
      <c r="B63" s="470" t="str">
        <f t="shared" ref="B63:B89" si="21">IF(J63&lt;&gt;"",1,"")</f>
        <v/>
      </c>
      <c r="C63" s="470" t="str">
        <f t="shared" ref="C63:C89" si="22">IF(J63&lt;&gt;"",L63,"")</f>
        <v/>
      </c>
      <c r="D63" s="470" t="str">
        <f t="shared" ref="D63:D89" si="23">IF(J63&lt;&gt;"",L63,"")</f>
        <v/>
      </c>
      <c r="E63" s="470" t="str">
        <f t="shared" ref="E63:E89" si="24">IF(J63&lt;&gt;"",M63,"")</f>
        <v/>
      </c>
      <c r="F63" s="470" t="str">
        <f t="shared" ref="F63:F89" si="25">IF(J63&lt;&gt;"",N63,"")</f>
        <v/>
      </c>
      <c r="G63" s="199" t="str">
        <f>IF(Paramétrage!NP449&lt;&gt;0,Paramétrage!NN449,"")</f>
        <v/>
      </c>
      <c r="H63" s="2" t="str">
        <f>IF(Paramétrage!NP449&lt;&gt;0,Paramétrage!NO449,"")</f>
        <v/>
      </c>
      <c r="I63" s="2" t="str">
        <f t="shared" ref="I63:I89" si="26">IF(J63&lt;&gt;"",DATEDIF($Q$2,G63,"d")*1440+H63*60,"")</f>
        <v/>
      </c>
      <c r="J63" s="2" t="str">
        <f>IF(Paramétrage!NP449&lt;&gt;0,Paramétrage!NP449,"")</f>
        <v/>
      </c>
      <c r="K63" s="2" t="str">
        <f>IF(Paramétrage!NQ449&lt;&gt;0,Paramétrage!NQ449,"")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IF(Paramétrage!NP449&lt;&gt;0,Paramétrage!NR449,"")</f>
        <v/>
      </c>
      <c r="P63" s="258" t="e">
        <f>IF(Paramétrage!#REF!&lt;&gt;0,I63,0)</f>
        <v>#REF!</v>
      </c>
      <c r="Q63" s="2"/>
    </row>
    <row r="64" spans="1:18" x14ac:dyDescent="0.35">
      <c r="A64" s="470" t="str">
        <f t="shared" si="20"/>
        <v/>
      </c>
      <c r="B64" s="470" t="str">
        <f t="shared" si="21"/>
        <v/>
      </c>
      <c r="C64" s="470" t="str">
        <f t="shared" si="22"/>
        <v/>
      </c>
      <c r="D64" s="470" t="str">
        <f t="shared" si="23"/>
        <v/>
      </c>
      <c r="E64" s="470" t="str">
        <f t="shared" si="24"/>
        <v/>
      </c>
      <c r="F64" s="470" t="str">
        <f t="shared" si="25"/>
        <v/>
      </c>
      <c r="G64" s="199" t="str">
        <f>IF(Paramétrage!NP450&lt;&gt;0,Paramétrage!NN450,"")</f>
        <v/>
      </c>
      <c r="H64" s="2" t="str">
        <f>IF(Paramétrage!NP450&lt;&gt;0,Paramétrage!NO450,"")</f>
        <v/>
      </c>
      <c r="I64" s="2" t="str">
        <f t="shared" si="26"/>
        <v/>
      </c>
      <c r="J64" s="2" t="str">
        <f>IF(Paramétrage!NP450&lt;&gt;0,Paramétrage!NP450,"")</f>
        <v/>
      </c>
      <c r="K64" s="2" t="str">
        <f>IF(Paramétrage!NQ450&lt;&gt;0,Paramétrage!NQ450,"")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IF(Paramétrage!NP450&lt;&gt;0,Paramétrage!NR450,"")</f>
        <v/>
      </c>
      <c r="P64" s="258" t="e">
        <f>IF(Paramétrage!#REF!&lt;&gt;0,I64,0)</f>
        <v>#REF!</v>
      </c>
      <c r="Q64" s="2"/>
    </row>
    <row r="65" spans="1:17" x14ac:dyDescent="0.35">
      <c r="A65" s="470" t="str">
        <f t="shared" si="20"/>
        <v/>
      </c>
      <c r="B65" s="470" t="str">
        <f t="shared" si="21"/>
        <v/>
      </c>
      <c r="C65" s="470" t="str">
        <f t="shared" si="22"/>
        <v/>
      </c>
      <c r="D65" s="470" t="str">
        <f t="shared" si="23"/>
        <v/>
      </c>
      <c r="E65" s="470" t="str">
        <f t="shared" si="24"/>
        <v/>
      </c>
      <c r="F65" s="470" t="str">
        <f t="shared" si="25"/>
        <v/>
      </c>
      <c r="G65" s="199" t="str">
        <f>IF(Paramétrage!NP451&lt;&gt;0,Paramétrage!NN451,"")</f>
        <v/>
      </c>
      <c r="H65" s="2" t="str">
        <f>IF(Paramétrage!NP451&lt;&gt;0,Paramétrage!NO451,"")</f>
        <v/>
      </c>
      <c r="I65" s="2" t="str">
        <f t="shared" si="26"/>
        <v/>
      </c>
      <c r="J65" s="2" t="str">
        <f>IF(Paramétrage!NP451&lt;&gt;0,Paramétrage!NP451,"")</f>
        <v/>
      </c>
      <c r="K65" s="2" t="str">
        <f>IF(Paramétrage!NQ451&lt;&gt;0,Paramétrage!NQ451,"")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IF(Paramétrage!NP451&lt;&gt;0,Paramétrage!NR451,"")</f>
        <v/>
      </c>
      <c r="P65" s="258" t="e">
        <f>IF(Paramétrage!#REF!&lt;&gt;0,I65,0)</f>
        <v>#REF!</v>
      </c>
      <c r="Q65" s="2"/>
    </row>
    <row r="66" spans="1:17" x14ac:dyDescent="0.35">
      <c r="A66" s="470" t="str">
        <f t="shared" si="20"/>
        <v/>
      </c>
      <c r="B66" s="470" t="str">
        <f t="shared" si="21"/>
        <v/>
      </c>
      <c r="C66" s="470" t="str">
        <f t="shared" si="22"/>
        <v/>
      </c>
      <c r="D66" s="470" t="str">
        <f t="shared" si="23"/>
        <v/>
      </c>
      <c r="E66" s="470" t="str">
        <f t="shared" si="24"/>
        <v/>
      </c>
      <c r="F66" s="470" t="str">
        <f t="shared" si="25"/>
        <v/>
      </c>
      <c r="G66" s="199" t="str">
        <f>IF(Paramétrage!NP452&lt;&gt;0,Paramétrage!NN452,"")</f>
        <v/>
      </c>
      <c r="H66" s="2" t="str">
        <f>IF(Paramétrage!NP452&lt;&gt;0,Paramétrage!NO452,"")</f>
        <v/>
      </c>
      <c r="I66" s="2" t="str">
        <f t="shared" si="26"/>
        <v/>
      </c>
      <c r="J66" s="2" t="str">
        <f>IF(Paramétrage!NP452&lt;&gt;0,Paramétrage!NP452,"")</f>
        <v/>
      </c>
      <c r="K66" s="2" t="str">
        <f>IF(Paramétrage!NQ452&lt;&gt;0,Paramétrage!NQ452,"")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IF(Paramétrage!NP452&lt;&gt;0,Paramétrage!NR452,"")</f>
        <v/>
      </c>
      <c r="P66" s="258" t="e">
        <f>IF(Paramétrage!#REF!&lt;&gt;0,I66,0)</f>
        <v>#REF!</v>
      </c>
      <c r="Q66" s="2"/>
    </row>
    <row r="67" spans="1:17" x14ac:dyDescent="0.35">
      <c r="A67" s="470" t="str">
        <f t="shared" si="20"/>
        <v/>
      </c>
      <c r="B67" s="470" t="str">
        <f t="shared" si="21"/>
        <v/>
      </c>
      <c r="C67" s="470" t="str">
        <f t="shared" si="22"/>
        <v/>
      </c>
      <c r="D67" s="470" t="str">
        <f t="shared" si="23"/>
        <v/>
      </c>
      <c r="E67" s="470" t="str">
        <f t="shared" si="24"/>
        <v/>
      </c>
      <c r="F67" s="470" t="str">
        <f t="shared" si="25"/>
        <v/>
      </c>
      <c r="G67" s="199" t="str">
        <f>IF(Paramétrage!NP453&lt;&gt;0,Paramétrage!NN453,"")</f>
        <v/>
      </c>
      <c r="H67" s="2" t="str">
        <f>IF(Paramétrage!NP453&lt;&gt;0,Paramétrage!NO453,"")</f>
        <v/>
      </c>
      <c r="I67" s="2" t="str">
        <f t="shared" si="26"/>
        <v/>
      </c>
      <c r="J67" s="2" t="str">
        <f>IF(Paramétrage!NP453&lt;&gt;0,Paramétrage!NP453,"")</f>
        <v/>
      </c>
      <c r="K67" s="2" t="str">
        <f>IF(Paramétrage!NQ453&lt;&gt;0,Paramétrage!NQ453,"")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IF(Paramétrage!NP453&lt;&gt;0,Paramétrage!NR453,"")</f>
        <v/>
      </c>
      <c r="P67" s="258" t="e">
        <f>IF(Paramétrage!#REF!&lt;&gt;0,I67,0)</f>
        <v>#REF!</v>
      </c>
      <c r="Q67" s="2"/>
    </row>
    <row r="68" spans="1:17" x14ac:dyDescent="0.35">
      <c r="A68" s="470" t="str">
        <f t="shared" si="20"/>
        <v/>
      </c>
      <c r="B68" s="470" t="str">
        <f t="shared" si="21"/>
        <v/>
      </c>
      <c r="C68" s="470" t="str">
        <f t="shared" si="22"/>
        <v/>
      </c>
      <c r="D68" s="470" t="str">
        <f t="shared" si="23"/>
        <v/>
      </c>
      <c r="E68" s="470" t="str">
        <f t="shared" si="24"/>
        <v/>
      </c>
      <c r="F68" s="470" t="str">
        <f t="shared" si="25"/>
        <v/>
      </c>
      <c r="G68" s="199" t="str">
        <f>IF(Paramétrage!NP454&lt;&gt;0,Paramétrage!NN454,"")</f>
        <v/>
      </c>
      <c r="H68" s="2" t="str">
        <f>IF(Paramétrage!NP454&lt;&gt;0,Paramétrage!NO454,"")</f>
        <v/>
      </c>
      <c r="I68" s="2" t="str">
        <f t="shared" si="26"/>
        <v/>
      </c>
      <c r="J68" s="2" t="str">
        <f>IF(Paramétrage!NP454&lt;&gt;0,Paramétrage!NP454,"")</f>
        <v/>
      </c>
      <c r="K68" s="2" t="str">
        <f>IF(Paramétrage!NQ454&lt;&gt;0,Paramétrage!NQ454,"")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IF(Paramétrage!NP454&lt;&gt;0,Paramétrage!NR454,"")</f>
        <v/>
      </c>
      <c r="P68" s="258" t="e">
        <f>IF(Paramétrage!#REF!&lt;&gt;0,I68,0)</f>
        <v>#REF!</v>
      </c>
      <c r="Q68" s="2"/>
    </row>
    <row r="69" spans="1:17" x14ac:dyDescent="0.35">
      <c r="A69" s="470" t="str">
        <f t="shared" si="20"/>
        <v/>
      </c>
      <c r="B69" s="470" t="str">
        <f t="shared" si="21"/>
        <v/>
      </c>
      <c r="C69" s="470" t="str">
        <f t="shared" si="22"/>
        <v/>
      </c>
      <c r="D69" s="470" t="str">
        <f t="shared" si="23"/>
        <v/>
      </c>
      <c r="E69" s="470" t="str">
        <f t="shared" si="24"/>
        <v/>
      </c>
      <c r="F69" s="470" t="str">
        <f t="shared" si="25"/>
        <v/>
      </c>
      <c r="G69" s="199" t="str">
        <f>IF(Paramétrage!NP455&lt;&gt;0,Paramétrage!NN455,"")</f>
        <v/>
      </c>
      <c r="H69" s="2" t="str">
        <f>IF(Paramétrage!NP455&lt;&gt;0,Paramétrage!NO455,"")</f>
        <v/>
      </c>
      <c r="I69" s="2" t="str">
        <f t="shared" si="26"/>
        <v/>
      </c>
      <c r="J69" s="2" t="str">
        <f>IF(Paramétrage!NP455&lt;&gt;0,Paramétrage!NP455,"")</f>
        <v/>
      </c>
      <c r="K69" s="2" t="str">
        <f>IF(Paramétrage!NQ455&lt;&gt;0,Paramétrage!NQ455,"")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IF(Paramétrage!NP455&lt;&gt;0,Paramétrage!NR455,"")</f>
        <v/>
      </c>
      <c r="P69" s="258" t="e">
        <f>IF(Paramétrage!#REF!&lt;&gt;0,I69,0)</f>
        <v>#REF!</v>
      </c>
      <c r="Q69" s="2"/>
    </row>
    <row r="70" spans="1:17" x14ac:dyDescent="0.35">
      <c r="A70" s="470" t="str">
        <f t="shared" si="20"/>
        <v/>
      </c>
      <c r="B70" s="470" t="str">
        <f t="shared" si="21"/>
        <v/>
      </c>
      <c r="C70" s="470" t="str">
        <f t="shared" si="22"/>
        <v/>
      </c>
      <c r="D70" s="470" t="str">
        <f t="shared" si="23"/>
        <v/>
      </c>
      <c r="E70" s="470" t="str">
        <f t="shared" si="24"/>
        <v/>
      </c>
      <c r="F70" s="470" t="str">
        <f t="shared" si="25"/>
        <v/>
      </c>
      <c r="G70" s="199" t="str">
        <f>IF(Paramétrage!NP456&lt;&gt;0,Paramétrage!NN456,"")</f>
        <v/>
      </c>
      <c r="H70" s="2" t="str">
        <f>IF(Paramétrage!NP456&lt;&gt;0,Paramétrage!NO456,"")</f>
        <v/>
      </c>
      <c r="I70" s="2" t="str">
        <f t="shared" si="26"/>
        <v/>
      </c>
      <c r="J70" s="2" t="str">
        <f>IF(Paramétrage!NP456&lt;&gt;0,Paramétrage!NP456,"")</f>
        <v/>
      </c>
      <c r="K70" s="2" t="str">
        <f>IF(Paramétrage!NQ456&lt;&gt;0,Paramétrage!NQ456,"")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IF(Paramétrage!NP456&lt;&gt;0,Paramétrage!NR456,"")</f>
        <v/>
      </c>
      <c r="P70" s="258" t="e">
        <f>IF(Paramétrage!#REF!&lt;&gt;0,I70,0)</f>
        <v>#REF!</v>
      </c>
      <c r="Q70" s="2"/>
    </row>
    <row r="71" spans="1:17" x14ac:dyDescent="0.35">
      <c r="A71" s="470" t="str">
        <f t="shared" si="20"/>
        <v/>
      </c>
      <c r="B71" s="470" t="str">
        <f t="shared" si="21"/>
        <v/>
      </c>
      <c r="C71" s="470" t="str">
        <f t="shared" si="22"/>
        <v/>
      </c>
      <c r="D71" s="470" t="str">
        <f t="shared" si="23"/>
        <v/>
      </c>
      <c r="E71" s="470" t="str">
        <f t="shared" si="24"/>
        <v/>
      </c>
      <c r="F71" s="470" t="str">
        <f t="shared" si="25"/>
        <v/>
      </c>
      <c r="G71" s="199" t="str">
        <f>IF(Paramétrage!NP457&lt;&gt;0,Paramétrage!NN457,"")</f>
        <v/>
      </c>
      <c r="H71" s="2" t="str">
        <f>IF(Paramétrage!NP457&lt;&gt;0,Paramétrage!NO457,"")</f>
        <v/>
      </c>
      <c r="I71" s="2" t="str">
        <f t="shared" si="26"/>
        <v/>
      </c>
      <c r="J71" s="2" t="str">
        <f>IF(Paramétrage!NP457&lt;&gt;0,Paramétrage!NP457,"")</f>
        <v/>
      </c>
      <c r="K71" s="2" t="str">
        <f>IF(Paramétrage!NQ457&lt;&gt;0,Paramétrage!NQ457,"")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IF(Paramétrage!NP457&lt;&gt;0,Paramétrage!NR457,"")</f>
        <v/>
      </c>
      <c r="P71" s="258" t="e">
        <f>IF(Paramétrage!#REF!&lt;&gt;0,I71,0)</f>
        <v>#REF!</v>
      </c>
      <c r="Q71" s="2"/>
    </row>
    <row r="72" spans="1:17" x14ac:dyDescent="0.35">
      <c r="A72" s="470" t="str">
        <f t="shared" si="20"/>
        <v/>
      </c>
      <c r="B72" s="470" t="str">
        <f t="shared" si="21"/>
        <v/>
      </c>
      <c r="C72" s="470" t="str">
        <f t="shared" si="22"/>
        <v/>
      </c>
      <c r="D72" s="470" t="str">
        <f t="shared" si="23"/>
        <v/>
      </c>
      <c r="E72" s="470" t="str">
        <f t="shared" si="24"/>
        <v/>
      </c>
      <c r="F72" s="470" t="str">
        <f t="shared" si="25"/>
        <v/>
      </c>
      <c r="G72" s="199" t="str">
        <f>IF(Paramétrage!NP458&lt;&gt;0,Paramétrage!NN458,"")</f>
        <v/>
      </c>
      <c r="H72" s="2" t="str">
        <f>IF(Paramétrage!NP458&lt;&gt;0,Paramétrage!NO458,"")</f>
        <v/>
      </c>
      <c r="I72" s="2" t="str">
        <f t="shared" si="26"/>
        <v/>
      </c>
      <c r="J72" s="2" t="str">
        <f>IF(Paramétrage!NP458&lt;&gt;0,Paramétrage!NP458,"")</f>
        <v/>
      </c>
      <c r="K72" s="2" t="str">
        <f>IF(Paramétrage!NQ458&lt;&gt;0,Paramétrage!NQ458,"")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IF(Paramétrage!NP458&lt;&gt;0,Paramétrage!NR458,"")</f>
        <v/>
      </c>
      <c r="P72" s="258" t="e">
        <f>IF(Paramétrage!#REF!&lt;&gt;0,I72,0)</f>
        <v>#REF!</v>
      </c>
      <c r="Q72" s="2"/>
    </row>
    <row r="73" spans="1:17" x14ac:dyDescent="0.35">
      <c r="A73" s="470" t="str">
        <f t="shared" si="20"/>
        <v/>
      </c>
      <c r="B73" s="470" t="str">
        <f t="shared" si="21"/>
        <v/>
      </c>
      <c r="C73" s="470" t="str">
        <f t="shared" si="22"/>
        <v/>
      </c>
      <c r="D73" s="470" t="str">
        <f t="shared" si="23"/>
        <v/>
      </c>
      <c r="E73" s="470" t="str">
        <f t="shared" si="24"/>
        <v/>
      </c>
      <c r="F73" s="470" t="str">
        <f t="shared" si="25"/>
        <v/>
      </c>
      <c r="G73" s="199" t="str">
        <f>IF(Paramétrage!NP459&lt;&gt;0,Paramétrage!NN459,"")</f>
        <v/>
      </c>
      <c r="H73" s="2" t="str">
        <f>IF(Paramétrage!NP459&lt;&gt;0,Paramétrage!NO459,"")</f>
        <v/>
      </c>
      <c r="I73" s="2" t="str">
        <f t="shared" si="26"/>
        <v/>
      </c>
      <c r="J73" s="2" t="str">
        <f>IF(Paramétrage!NP459&lt;&gt;0,Paramétrage!NP459,"")</f>
        <v/>
      </c>
      <c r="K73" s="2" t="str">
        <f>IF(Paramétrage!NQ459&lt;&gt;0,Paramétrage!NQ459,"")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IF(Paramétrage!NP459&lt;&gt;0,Paramétrage!NR459,"")</f>
        <v/>
      </c>
      <c r="P73" s="258" t="e">
        <f>IF(Paramétrage!#REF!&lt;&gt;0,I73,0)</f>
        <v>#REF!</v>
      </c>
      <c r="Q73" s="2"/>
    </row>
    <row r="74" spans="1:17" x14ac:dyDescent="0.35">
      <c r="A74" s="470" t="str">
        <f t="shared" si="20"/>
        <v/>
      </c>
      <c r="B74" s="470" t="str">
        <f t="shared" si="21"/>
        <v/>
      </c>
      <c r="C74" s="470" t="str">
        <f t="shared" si="22"/>
        <v/>
      </c>
      <c r="D74" s="470" t="str">
        <f t="shared" si="23"/>
        <v/>
      </c>
      <c r="E74" s="470" t="str">
        <f t="shared" si="24"/>
        <v/>
      </c>
      <c r="F74" s="470" t="str">
        <f t="shared" si="25"/>
        <v/>
      </c>
      <c r="G74" s="199" t="str">
        <f>IF(Paramétrage!NP460&lt;&gt;0,Paramétrage!NN460,"")</f>
        <v/>
      </c>
      <c r="H74" s="2" t="str">
        <f>IF(Paramétrage!NP460&lt;&gt;0,Paramétrage!NO460,"")</f>
        <v/>
      </c>
      <c r="I74" s="2" t="str">
        <f t="shared" si="26"/>
        <v/>
      </c>
      <c r="J74" s="2" t="str">
        <f>IF(Paramétrage!NP460&lt;&gt;0,Paramétrage!NP460,"")</f>
        <v/>
      </c>
      <c r="K74" s="2" t="str">
        <f>IF(Paramétrage!NQ460&lt;&gt;0,Paramétrage!NQ460,"")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IF(Paramétrage!NP460&lt;&gt;0,Paramétrage!NR460,"")</f>
        <v/>
      </c>
      <c r="P74" s="258" t="e">
        <f>IF(Paramétrage!#REF!&lt;&gt;0,I74,0)</f>
        <v>#REF!</v>
      </c>
      <c r="Q74" s="2"/>
    </row>
    <row r="75" spans="1:17" x14ac:dyDescent="0.35">
      <c r="A75" s="470" t="str">
        <f t="shared" si="20"/>
        <v/>
      </c>
      <c r="B75" s="470" t="str">
        <f t="shared" si="21"/>
        <v/>
      </c>
      <c r="C75" s="470" t="str">
        <f t="shared" si="22"/>
        <v/>
      </c>
      <c r="D75" s="470" t="str">
        <f t="shared" si="23"/>
        <v/>
      </c>
      <c r="E75" s="470" t="str">
        <f t="shared" si="24"/>
        <v/>
      </c>
      <c r="F75" s="470" t="str">
        <f t="shared" si="25"/>
        <v/>
      </c>
      <c r="G75" s="199" t="str">
        <f>IF(Paramétrage!NP461&lt;&gt;0,Paramétrage!NN461,"")</f>
        <v/>
      </c>
      <c r="H75" s="2" t="str">
        <f>IF(Paramétrage!NP461&lt;&gt;0,Paramétrage!NO461,"")</f>
        <v/>
      </c>
      <c r="I75" s="2" t="str">
        <f t="shared" si="26"/>
        <v/>
      </c>
      <c r="J75" s="2" t="str">
        <f>IF(Paramétrage!NP461&lt;&gt;0,Paramétrage!NP461,"")</f>
        <v/>
      </c>
      <c r="K75" s="2" t="str">
        <f>IF(Paramétrage!NQ461&lt;&gt;0,Paramétrage!NQ461,"")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IF(Paramétrage!NP461&lt;&gt;0,Paramétrage!NR461,"")</f>
        <v/>
      </c>
      <c r="P75" s="258" t="e">
        <f>IF(Paramétrage!#REF!&lt;&gt;0,I75,0)</f>
        <v>#REF!</v>
      </c>
      <c r="Q75" s="2"/>
    </row>
    <row r="76" spans="1:17" x14ac:dyDescent="0.35">
      <c r="A76" s="470" t="str">
        <f t="shared" si="20"/>
        <v/>
      </c>
      <c r="B76" s="470" t="str">
        <f t="shared" si="21"/>
        <v/>
      </c>
      <c r="C76" s="470" t="str">
        <f t="shared" si="22"/>
        <v/>
      </c>
      <c r="D76" s="470" t="str">
        <f t="shared" si="23"/>
        <v/>
      </c>
      <c r="E76" s="470" t="str">
        <f t="shared" si="24"/>
        <v/>
      </c>
      <c r="F76" s="470" t="str">
        <f t="shared" si="25"/>
        <v/>
      </c>
      <c r="G76" s="199" t="str">
        <f>IF(Paramétrage!NP462&lt;&gt;0,Paramétrage!NN462,"")</f>
        <v/>
      </c>
      <c r="H76" s="2" t="str">
        <f>IF(Paramétrage!NP462&lt;&gt;0,Paramétrage!NO462,"")</f>
        <v/>
      </c>
      <c r="I76" s="2" t="str">
        <f t="shared" si="26"/>
        <v/>
      </c>
      <c r="J76" s="2" t="str">
        <f>IF(Paramétrage!NP462&lt;&gt;0,Paramétrage!NP462,"")</f>
        <v/>
      </c>
      <c r="K76" s="2" t="str">
        <f>IF(Paramétrage!NQ462&lt;&gt;0,Paramétrage!NQ462,"")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IF(Paramétrage!NP462&lt;&gt;0,Paramétrage!NR462,"")</f>
        <v/>
      </c>
      <c r="P76" s="258" t="e">
        <f>IF(Paramétrage!#REF!&lt;&gt;0,I76,0)</f>
        <v>#REF!</v>
      </c>
      <c r="Q76" s="2"/>
    </row>
    <row r="77" spans="1:17" x14ac:dyDescent="0.35">
      <c r="A77" s="470" t="str">
        <f t="shared" si="20"/>
        <v/>
      </c>
      <c r="B77" s="470" t="str">
        <f t="shared" si="21"/>
        <v/>
      </c>
      <c r="C77" s="470" t="str">
        <f t="shared" si="22"/>
        <v/>
      </c>
      <c r="D77" s="470" t="str">
        <f t="shared" si="23"/>
        <v/>
      </c>
      <c r="E77" s="470" t="str">
        <f t="shared" si="24"/>
        <v/>
      </c>
      <c r="F77" s="470" t="str">
        <f t="shared" si="25"/>
        <v/>
      </c>
      <c r="G77" s="199" t="str">
        <f>IF(Paramétrage!NP463&lt;&gt;0,Paramétrage!NN463,"")</f>
        <v/>
      </c>
      <c r="H77" s="2" t="str">
        <f>IF(Paramétrage!NP463&lt;&gt;0,Paramétrage!NO463,"")</f>
        <v/>
      </c>
      <c r="I77" s="2" t="str">
        <f t="shared" si="26"/>
        <v/>
      </c>
      <c r="J77" s="2" t="str">
        <f>IF(Paramétrage!NP463&lt;&gt;0,Paramétrage!NP463,"")</f>
        <v/>
      </c>
      <c r="K77" s="2" t="str">
        <f>IF(Paramétrage!NQ463&lt;&gt;0,Paramétrage!NQ463,"")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IF(Paramétrage!NP463&lt;&gt;0,Paramétrage!NR463,"")</f>
        <v/>
      </c>
      <c r="P77" s="258" t="e">
        <f>IF(Paramétrage!#REF!&lt;&gt;0,I77,0)</f>
        <v>#REF!</v>
      </c>
      <c r="Q77" s="2"/>
    </row>
    <row r="78" spans="1:17" x14ac:dyDescent="0.35">
      <c r="A78" s="470" t="str">
        <f t="shared" si="20"/>
        <v/>
      </c>
      <c r="B78" s="470" t="str">
        <f t="shared" si="21"/>
        <v/>
      </c>
      <c r="C78" s="470" t="str">
        <f t="shared" si="22"/>
        <v/>
      </c>
      <c r="D78" s="470" t="str">
        <f t="shared" si="23"/>
        <v/>
      </c>
      <c r="E78" s="470" t="str">
        <f t="shared" si="24"/>
        <v/>
      </c>
      <c r="F78" s="470" t="str">
        <f t="shared" si="25"/>
        <v/>
      </c>
      <c r="G78" s="199" t="str">
        <f>IF(Paramétrage!NP464&lt;&gt;0,Paramétrage!NN464,"")</f>
        <v/>
      </c>
      <c r="H78" s="2" t="str">
        <f>IF(Paramétrage!NP464&lt;&gt;0,Paramétrage!NO464,"")</f>
        <v/>
      </c>
      <c r="I78" s="2" t="str">
        <f t="shared" si="26"/>
        <v/>
      </c>
      <c r="J78" s="2" t="str">
        <f>IF(Paramétrage!NP464&lt;&gt;0,Paramétrage!NP464,"")</f>
        <v/>
      </c>
      <c r="K78" s="2" t="str">
        <f>IF(Paramétrage!NQ464&lt;&gt;0,Paramétrage!NQ464,"")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IF(Paramétrage!NP464&lt;&gt;0,Paramétrage!NR464,"")</f>
        <v/>
      </c>
      <c r="P78" s="258" t="e">
        <f>IF(Paramétrage!#REF!&lt;&gt;0,I78,0)</f>
        <v>#REF!</v>
      </c>
      <c r="Q78" s="2"/>
    </row>
    <row r="79" spans="1:17" x14ac:dyDescent="0.35">
      <c r="A79" s="470" t="str">
        <f t="shared" si="20"/>
        <v/>
      </c>
      <c r="B79" s="470" t="str">
        <f t="shared" si="21"/>
        <v/>
      </c>
      <c r="C79" s="470" t="str">
        <f t="shared" si="22"/>
        <v/>
      </c>
      <c r="D79" s="470" t="str">
        <f t="shared" si="23"/>
        <v/>
      </c>
      <c r="E79" s="470" t="str">
        <f t="shared" si="24"/>
        <v/>
      </c>
      <c r="F79" s="470" t="str">
        <f t="shared" si="25"/>
        <v/>
      </c>
      <c r="G79" s="199" t="str">
        <f>IF(Paramétrage!NP465&lt;&gt;0,Paramétrage!NN465,"")</f>
        <v/>
      </c>
      <c r="H79" s="2" t="str">
        <f>IF(Paramétrage!NP465&lt;&gt;0,Paramétrage!NO465,"")</f>
        <v/>
      </c>
      <c r="I79" s="2" t="str">
        <f t="shared" si="26"/>
        <v/>
      </c>
      <c r="J79" s="2" t="str">
        <f>IF(Paramétrage!NP465&lt;&gt;0,Paramétrage!NP465,"")</f>
        <v/>
      </c>
      <c r="K79" s="2" t="str">
        <f>IF(Paramétrage!NQ465&lt;&gt;0,Paramétrage!NQ465,"")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IF(Paramétrage!NP465&lt;&gt;0,Paramétrage!NR465,"")</f>
        <v/>
      </c>
      <c r="P79" s="258" t="e">
        <f>IF(Paramétrage!#REF!&lt;&gt;0,I79,0)</f>
        <v>#REF!</v>
      </c>
      <c r="Q79" s="2"/>
    </row>
    <row r="80" spans="1:17" x14ac:dyDescent="0.35">
      <c r="A80" s="470" t="str">
        <f t="shared" si="20"/>
        <v/>
      </c>
      <c r="B80" s="470" t="str">
        <f t="shared" si="21"/>
        <v/>
      </c>
      <c r="C80" s="470" t="str">
        <f t="shared" si="22"/>
        <v/>
      </c>
      <c r="D80" s="470" t="str">
        <f t="shared" si="23"/>
        <v/>
      </c>
      <c r="E80" s="470" t="str">
        <f t="shared" si="24"/>
        <v/>
      </c>
      <c r="F80" s="470" t="str">
        <f t="shared" si="25"/>
        <v/>
      </c>
      <c r="G80" s="199" t="str">
        <f>IF(Paramétrage!NP466&lt;&gt;0,Paramétrage!NN466,"")</f>
        <v/>
      </c>
      <c r="H80" s="2" t="str">
        <f>IF(Paramétrage!NP466&lt;&gt;0,Paramétrage!NO466,"")</f>
        <v/>
      </c>
      <c r="I80" s="2" t="str">
        <f t="shared" si="26"/>
        <v/>
      </c>
      <c r="J80" s="2" t="str">
        <f>IF(Paramétrage!NP466&lt;&gt;0,Paramétrage!NP466,"")</f>
        <v/>
      </c>
      <c r="K80" s="2" t="str">
        <f>IF(Paramétrage!NQ466&lt;&gt;0,Paramétrage!NQ466,"")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IF(Paramétrage!NP466&lt;&gt;0,Paramétrage!NR466,"")</f>
        <v/>
      </c>
      <c r="P80" s="258" t="e">
        <f>IF(Paramétrage!#REF!&lt;&gt;0,I80,0)</f>
        <v>#REF!</v>
      </c>
      <c r="Q80" s="2"/>
    </row>
    <row r="81" spans="1:17" x14ac:dyDescent="0.35">
      <c r="A81" s="470" t="str">
        <f t="shared" si="20"/>
        <v/>
      </c>
      <c r="B81" s="470" t="str">
        <f t="shared" si="21"/>
        <v/>
      </c>
      <c r="C81" s="470" t="str">
        <f t="shared" si="22"/>
        <v/>
      </c>
      <c r="D81" s="470" t="str">
        <f t="shared" si="23"/>
        <v/>
      </c>
      <c r="E81" s="470" t="str">
        <f t="shared" si="24"/>
        <v/>
      </c>
      <c r="F81" s="470" t="str">
        <f t="shared" si="25"/>
        <v/>
      </c>
      <c r="G81" s="199" t="str">
        <f>IF(Paramétrage!NP467&lt;&gt;0,Paramétrage!NN467,"")</f>
        <v/>
      </c>
      <c r="H81" s="2" t="str">
        <f>IF(Paramétrage!NP467&lt;&gt;0,Paramétrage!NO467,"")</f>
        <v/>
      </c>
      <c r="I81" s="2" t="str">
        <f t="shared" si="26"/>
        <v/>
      </c>
      <c r="J81" s="2" t="str">
        <f>IF(Paramétrage!NP467&lt;&gt;0,Paramétrage!NP467,"")</f>
        <v/>
      </c>
      <c r="K81" s="2" t="str">
        <f>IF(Paramétrage!NQ467&lt;&gt;0,Paramétrage!NQ467,"")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IF(Paramétrage!NP467&lt;&gt;0,Paramétrage!NR467,"")</f>
        <v/>
      </c>
      <c r="P81" s="258" t="e">
        <f>IF(Paramétrage!#REF!&lt;&gt;0,I81,0)</f>
        <v>#REF!</v>
      </c>
      <c r="Q81" s="2"/>
    </row>
    <row r="82" spans="1:17" x14ac:dyDescent="0.35">
      <c r="A82" s="470" t="str">
        <f t="shared" si="20"/>
        <v/>
      </c>
      <c r="B82" s="470" t="str">
        <f t="shared" si="21"/>
        <v/>
      </c>
      <c r="C82" s="470" t="str">
        <f t="shared" si="22"/>
        <v/>
      </c>
      <c r="D82" s="470" t="str">
        <f t="shared" si="23"/>
        <v/>
      </c>
      <c r="E82" s="470" t="str">
        <f t="shared" si="24"/>
        <v/>
      </c>
      <c r="F82" s="470" t="str">
        <f t="shared" si="25"/>
        <v/>
      </c>
      <c r="G82" s="199" t="str">
        <f>IF(Paramétrage!NP468&lt;&gt;0,Paramétrage!NN468,"")</f>
        <v/>
      </c>
      <c r="H82" s="2" t="str">
        <f>IF(Paramétrage!NP468&lt;&gt;0,Paramétrage!NO468,"")</f>
        <v/>
      </c>
      <c r="I82" s="2" t="str">
        <f t="shared" si="26"/>
        <v/>
      </c>
      <c r="J82" s="2" t="str">
        <f>IF(Paramétrage!NP468&lt;&gt;0,Paramétrage!NP468,"")</f>
        <v/>
      </c>
      <c r="K82" s="2" t="str">
        <f>IF(Paramétrage!NQ468&lt;&gt;0,Paramétrage!NQ468,"")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IF(Paramétrage!NP468&lt;&gt;0,Paramétrage!NR468,"")</f>
        <v/>
      </c>
      <c r="P82" s="258" t="e">
        <f>IF(Paramétrage!#REF!&lt;&gt;0,I82,0)</f>
        <v>#REF!</v>
      </c>
      <c r="Q82" s="2"/>
    </row>
    <row r="83" spans="1:17" x14ac:dyDescent="0.35">
      <c r="A83" s="470" t="str">
        <f t="shared" si="20"/>
        <v/>
      </c>
      <c r="B83" s="470" t="str">
        <f t="shared" si="21"/>
        <v/>
      </c>
      <c r="C83" s="470" t="str">
        <f t="shared" si="22"/>
        <v/>
      </c>
      <c r="D83" s="470" t="str">
        <f t="shared" si="23"/>
        <v/>
      </c>
      <c r="E83" s="470" t="str">
        <f t="shared" si="24"/>
        <v/>
      </c>
      <c r="F83" s="470" t="str">
        <f t="shared" si="25"/>
        <v/>
      </c>
      <c r="G83" s="199" t="str">
        <f>IF(Paramétrage!NP469&lt;&gt;0,Paramétrage!NN469,"")</f>
        <v/>
      </c>
      <c r="H83" s="2" t="str">
        <f>IF(Paramétrage!NP469&lt;&gt;0,Paramétrage!NO469,"")</f>
        <v/>
      </c>
      <c r="I83" s="2" t="str">
        <f t="shared" si="26"/>
        <v/>
      </c>
      <c r="J83" s="2" t="str">
        <f>IF(Paramétrage!NP469&lt;&gt;0,Paramétrage!NP469,"")</f>
        <v/>
      </c>
      <c r="K83" s="2" t="str">
        <f>IF(Paramétrage!NQ469&lt;&gt;0,Paramétrage!NQ469,"")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IF(Paramétrage!NP469&lt;&gt;0,Paramétrage!NR469,"")</f>
        <v/>
      </c>
      <c r="P83" s="258" t="e">
        <f>IF(Paramétrage!#REF!&lt;&gt;0,I83,0)</f>
        <v>#REF!</v>
      </c>
      <c r="Q83" s="2"/>
    </row>
    <row r="84" spans="1:17" x14ac:dyDescent="0.35">
      <c r="A84" s="470" t="str">
        <f t="shared" si="20"/>
        <v/>
      </c>
      <c r="B84" s="470" t="str">
        <f t="shared" si="21"/>
        <v/>
      </c>
      <c r="C84" s="470" t="str">
        <f t="shared" si="22"/>
        <v/>
      </c>
      <c r="D84" s="470" t="str">
        <f t="shared" si="23"/>
        <v/>
      </c>
      <c r="E84" s="470" t="str">
        <f t="shared" si="24"/>
        <v/>
      </c>
      <c r="F84" s="470" t="str">
        <f t="shared" si="25"/>
        <v/>
      </c>
      <c r="G84" s="199" t="str">
        <f>IF(Paramétrage!NP470&lt;&gt;0,Paramétrage!NN470,"")</f>
        <v/>
      </c>
      <c r="H84" s="2" t="str">
        <f>IF(Paramétrage!NP470&lt;&gt;0,Paramétrage!NO470,"")</f>
        <v/>
      </c>
      <c r="I84" s="2" t="str">
        <f t="shared" si="26"/>
        <v/>
      </c>
      <c r="J84" s="2" t="str">
        <f>IF(Paramétrage!NP470&lt;&gt;0,Paramétrage!NP470,"")</f>
        <v/>
      </c>
      <c r="K84" s="2" t="str">
        <f>IF(Paramétrage!NQ470&lt;&gt;0,Paramétrage!NQ470,"")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IF(Paramétrage!NP470&lt;&gt;0,Paramétrage!NR470,"")</f>
        <v/>
      </c>
      <c r="P84" s="258" t="e">
        <f>IF(Paramétrage!#REF!&lt;&gt;0,I84,0)</f>
        <v>#REF!</v>
      </c>
      <c r="Q84" s="2"/>
    </row>
    <row r="85" spans="1:17" x14ac:dyDescent="0.35">
      <c r="A85" s="470" t="str">
        <f t="shared" si="20"/>
        <v/>
      </c>
      <c r="B85" s="470" t="str">
        <f t="shared" si="21"/>
        <v/>
      </c>
      <c r="C85" s="470" t="str">
        <f t="shared" si="22"/>
        <v/>
      </c>
      <c r="D85" s="470" t="str">
        <f t="shared" si="23"/>
        <v/>
      </c>
      <c r="E85" s="470" t="str">
        <f t="shared" si="24"/>
        <v/>
      </c>
      <c r="F85" s="470" t="str">
        <f t="shared" si="25"/>
        <v/>
      </c>
      <c r="G85" s="199" t="str">
        <f>IF(Paramétrage!NP471&lt;&gt;0,Paramétrage!NN471,"")</f>
        <v/>
      </c>
      <c r="H85" s="2" t="str">
        <f>IF(Paramétrage!NP471&lt;&gt;0,Paramétrage!NO471,"")</f>
        <v/>
      </c>
      <c r="I85" s="2" t="str">
        <f t="shared" si="26"/>
        <v/>
      </c>
      <c r="J85" s="2" t="str">
        <f>IF(Paramétrage!NP471&lt;&gt;0,Paramétrage!NP471,"")</f>
        <v/>
      </c>
      <c r="K85" s="2" t="str">
        <f>IF(Paramétrage!NQ471&lt;&gt;0,Paramétrage!NQ471,"")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IF(Paramétrage!NP471&lt;&gt;0,Paramétrage!NR471,"")</f>
        <v/>
      </c>
      <c r="P85" s="258" t="e">
        <f>IF(Paramétrage!#REF!&lt;&gt;0,I85,0)</f>
        <v>#REF!</v>
      </c>
      <c r="Q85" s="2"/>
    </row>
    <row r="86" spans="1:17" x14ac:dyDescent="0.35">
      <c r="A86" s="470" t="str">
        <f t="shared" si="20"/>
        <v/>
      </c>
      <c r="B86" s="470" t="str">
        <f t="shared" si="21"/>
        <v/>
      </c>
      <c r="C86" s="470" t="str">
        <f t="shared" si="22"/>
        <v/>
      </c>
      <c r="D86" s="470" t="str">
        <f t="shared" si="23"/>
        <v/>
      </c>
      <c r="E86" s="470" t="str">
        <f t="shared" si="24"/>
        <v/>
      </c>
      <c r="F86" s="470" t="str">
        <f t="shared" si="25"/>
        <v/>
      </c>
      <c r="G86" s="199" t="str">
        <f>IF(Paramétrage!NP472&lt;&gt;0,Paramétrage!NN472,"")</f>
        <v/>
      </c>
      <c r="H86" s="2" t="str">
        <f>IF(Paramétrage!NP472&lt;&gt;0,Paramétrage!NO472,"")</f>
        <v/>
      </c>
      <c r="I86" s="2" t="str">
        <f t="shared" si="26"/>
        <v/>
      </c>
      <c r="J86" s="2" t="str">
        <f>IF(Paramétrage!NP472&lt;&gt;0,Paramétrage!NP472,"")</f>
        <v/>
      </c>
      <c r="K86" s="2" t="str">
        <f>IF(Paramétrage!NQ472&lt;&gt;0,Paramétrage!NQ472,"")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IF(Paramétrage!NP472&lt;&gt;0,Paramétrage!NR472,"")</f>
        <v/>
      </c>
      <c r="P86" s="258" t="e">
        <f>IF(Paramétrage!#REF!&lt;&gt;0,I86,0)</f>
        <v>#REF!</v>
      </c>
      <c r="Q86" s="2"/>
    </row>
    <row r="87" spans="1:17" x14ac:dyDescent="0.35">
      <c r="A87" s="470" t="str">
        <f t="shared" si="20"/>
        <v/>
      </c>
      <c r="B87" s="470" t="str">
        <f t="shared" si="21"/>
        <v/>
      </c>
      <c r="C87" s="470" t="str">
        <f t="shared" si="22"/>
        <v/>
      </c>
      <c r="D87" s="470" t="str">
        <f t="shared" si="23"/>
        <v/>
      </c>
      <c r="E87" s="470" t="str">
        <f t="shared" si="24"/>
        <v/>
      </c>
      <c r="F87" s="470" t="str">
        <f t="shared" si="25"/>
        <v/>
      </c>
      <c r="G87" s="199" t="str">
        <f>IF(Paramétrage!NP473&lt;&gt;0,Paramétrage!NN473,"")</f>
        <v/>
      </c>
      <c r="H87" s="2" t="str">
        <f>IF(Paramétrage!NP473&lt;&gt;0,Paramétrage!NO473,"")</f>
        <v/>
      </c>
      <c r="I87" s="2" t="str">
        <f t="shared" si="26"/>
        <v/>
      </c>
      <c r="J87" s="2" t="str">
        <f>IF(Paramétrage!NP473&lt;&gt;0,Paramétrage!NP473,"")</f>
        <v/>
      </c>
      <c r="K87" s="2" t="str">
        <f>IF(Paramétrage!NQ473&lt;&gt;0,Paramétrage!NQ473,"")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IF(Paramétrage!NP473&lt;&gt;0,Paramétrage!NR473,"")</f>
        <v/>
      </c>
      <c r="P87" s="258" t="e">
        <f>IF(Paramétrage!#REF!&lt;&gt;0,I87,0)</f>
        <v>#REF!</v>
      </c>
      <c r="Q87" s="2"/>
    </row>
    <row r="88" spans="1:17" x14ac:dyDescent="0.35">
      <c r="A88" s="470" t="str">
        <f t="shared" si="20"/>
        <v/>
      </c>
      <c r="B88" s="470" t="str">
        <f t="shared" si="21"/>
        <v/>
      </c>
      <c r="C88" s="470" t="str">
        <f t="shared" si="22"/>
        <v/>
      </c>
      <c r="D88" s="470" t="str">
        <f t="shared" si="23"/>
        <v/>
      </c>
      <c r="E88" s="470" t="str">
        <f t="shared" si="24"/>
        <v/>
      </c>
      <c r="F88" s="470" t="str">
        <f t="shared" si="25"/>
        <v/>
      </c>
      <c r="G88" s="199" t="str">
        <f>IF(Paramétrage!NP474&lt;&gt;0,Paramétrage!NN474,"")</f>
        <v/>
      </c>
      <c r="H88" s="2" t="str">
        <f>IF(Paramétrage!NP474&lt;&gt;0,Paramétrage!NO474,"")</f>
        <v/>
      </c>
      <c r="I88" s="2" t="str">
        <f t="shared" si="26"/>
        <v/>
      </c>
      <c r="J88" s="2" t="str">
        <f>IF(Paramétrage!NP474&lt;&gt;0,Paramétrage!NP474,"")</f>
        <v/>
      </c>
      <c r="K88" s="2" t="str">
        <f>IF(Paramétrage!NQ474&lt;&gt;0,Paramétrage!NQ474,"")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IF(Paramétrage!NP474&lt;&gt;0,Paramétrage!NR474,"")</f>
        <v/>
      </c>
      <c r="P88" s="258" t="e">
        <f>IF(Paramétrage!#REF!&lt;&gt;0,I88,0)</f>
        <v>#REF!</v>
      </c>
      <c r="Q88" s="2"/>
    </row>
    <row r="89" spans="1:17" x14ac:dyDescent="0.35">
      <c r="A89" s="470" t="str">
        <f t="shared" si="20"/>
        <v/>
      </c>
      <c r="B89" s="470" t="str">
        <f t="shared" si="21"/>
        <v/>
      </c>
      <c r="C89" s="470" t="str">
        <f t="shared" si="22"/>
        <v/>
      </c>
      <c r="D89" s="470" t="str">
        <f t="shared" si="23"/>
        <v/>
      </c>
      <c r="E89" s="470" t="str">
        <f t="shared" si="24"/>
        <v/>
      </c>
      <c r="F89" s="470" t="str">
        <f t="shared" si="25"/>
        <v/>
      </c>
      <c r="G89" s="199" t="str">
        <f>IF(Paramétrage!NP475&lt;&gt;0,Paramétrage!NN475,"")</f>
        <v/>
      </c>
      <c r="H89" s="2" t="str">
        <f>IF(Paramétrage!NP475&lt;&gt;0,Paramétrage!NO475,"")</f>
        <v/>
      </c>
      <c r="I89" s="2" t="str">
        <f t="shared" si="26"/>
        <v/>
      </c>
      <c r="J89" s="2" t="str">
        <f>IF(Paramétrage!NP475&lt;&gt;0,Paramétrage!NP475,"")</f>
        <v/>
      </c>
      <c r="K89" s="2" t="str">
        <f>IF(Paramétrage!NQ475&lt;&gt;0,Paramétrage!NQ475,"")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IF(Paramétrage!NP475&lt;&gt;0,Paramétrage!NR475,"")</f>
        <v/>
      </c>
      <c r="P89" s="258" t="e">
        <f>IF(Paramétrage!#REF!&lt;&gt;0,I89,0)</f>
        <v>#REF!</v>
      </c>
      <c r="Q89" s="2"/>
    </row>
    <row r="90" spans="1:17" x14ac:dyDescent="0.35">
      <c r="A90" s="471" t="s">
        <v>1050</v>
      </c>
      <c r="B90" s="472"/>
      <c r="C90" s="472"/>
      <c r="D90" s="472"/>
      <c r="E90" s="472"/>
      <c r="F90" s="472"/>
      <c r="G90" s="473" t="e">
        <f>IF(Paramétrage!#REF!&lt;&gt;0,Paramétrage!#REF!,"")</f>
        <v>#REF!</v>
      </c>
      <c r="H90" s="472"/>
      <c r="I90" s="472"/>
      <c r="J90" s="472"/>
      <c r="K90" s="472"/>
      <c r="L90" s="472"/>
      <c r="M90" s="472"/>
      <c r="N90" s="472"/>
      <c r="O90" s="472"/>
      <c r="P90" s="472" t="e">
        <f>IF(Paramétrage!#REF!,I90-#REF!,"")</f>
        <v>#REF!</v>
      </c>
      <c r="Q90" s="472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IF(Paramétrage!PL448&lt;&gt;0,Paramétrage!PJ448,"")</f>
        <v/>
      </c>
      <c r="H92" s="2" t="str">
        <f>IF(Paramétrage!PL448&lt;&gt;0,Paramétrage!PK448,"")</f>
        <v/>
      </c>
      <c r="I92" s="2" t="str">
        <f>IF(J92&lt;&gt;"",DATEDIF($Q$2,G92,"d")*1440+H92*60,"")</f>
        <v/>
      </c>
      <c r="J92" s="2" t="str">
        <f>IF(Paramétrage!PL448&lt;&gt;0,Paramétrage!PL448,"")</f>
        <v/>
      </c>
      <c r="K92" s="2" t="str">
        <f>IF(Paramétrage!PM448&lt;&gt;0,Paramétrage!PM448,"")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IF(Paramétrage!PL448&lt;&gt;0,Paramétrage!PN448,"")</f>
        <v/>
      </c>
      <c r="P92" s="258" t="e">
        <f>IF(Paramétrage!#REF!&lt;&gt;0,I92,0)</f>
        <v>#REF!</v>
      </c>
      <c r="Q92" s="2"/>
    </row>
    <row r="93" spans="1:17" x14ac:dyDescent="0.35">
      <c r="A93" s="470" t="str">
        <f t="shared" ref="A93:A119" si="30">IF(J93&lt;&gt;"",I93,"")</f>
        <v/>
      </c>
      <c r="B93" s="470" t="str">
        <f t="shared" ref="B93:B119" si="31">IF(J93&lt;&gt;"",1,"")</f>
        <v/>
      </c>
      <c r="C93" s="470" t="str">
        <f t="shared" ref="C93:C119" si="32">IF(J93&lt;&gt;"",L93,"")</f>
        <v/>
      </c>
      <c r="D93" s="470" t="str">
        <f t="shared" ref="D93:D119" si="33">IF(J93&lt;&gt;"",L93,"")</f>
        <v/>
      </c>
      <c r="E93" s="470" t="str">
        <f t="shared" ref="E93:E119" si="34">IF(J93&lt;&gt;"",M93,"")</f>
        <v/>
      </c>
      <c r="F93" s="470" t="str">
        <f t="shared" ref="F93:F119" si="35">IF(J93&lt;&gt;"",N93,"")</f>
        <v/>
      </c>
      <c r="G93" s="199" t="str">
        <f>IF(Paramétrage!PL449&lt;&gt;0,Paramétrage!PJ449,"")</f>
        <v/>
      </c>
      <c r="H93" s="2" t="str">
        <f>IF(Paramétrage!PL449&lt;&gt;0,Paramétrage!PK449,"")</f>
        <v/>
      </c>
      <c r="I93" s="2" t="str">
        <f t="shared" ref="I93:I119" si="36">IF(J93&lt;&gt;"",DATEDIF($Q$2,G93,"d")*1440+H93*60,"")</f>
        <v/>
      </c>
      <c r="J93" s="2" t="str">
        <f>IF(Paramétrage!PL449&lt;&gt;0,Paramétrage!PL449,"")</f>
        <v/>
      </c>
      <c r="K93" s="2" t="str">
        <f>IF(Paramétrage!PM449&lt;&gt;0,Paramétrage!PM449,"")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IF(Paramétrage!PL449&lt;&gt;0,Paramétrage!PN449,"")</f>
        <v/>
      </c>
      <c r="P93" s="258" t="e">
        <f>IF(Paramétrage!#REF!&lt;&gt;0,I93,0)</f>
        <v>#REF!</v>
      </c>
      <c r="Q93" s="2"/>
    </row>
    <row r="94" spans="1:17" x14ac:dyDescent="0.35">
      <c r="A94" s="470" t="str">
        <f t="shared" si="30"/>
        <v/>
      </c>
      <c r="B94" s="470" t="str">
        <f t="shared" si="31"/>
        <v/>
      </c>
      <c r="C94" s="470" t="str">
        <f t="shared" si="32"/>
        <v/>
      </c>
      <c r="D94" s="470" t="str">
        <f t="shared" si="33"/>
        <v/>
      </c>
      <c r="E94" s="470" t="str">
        <f t="shared" si="34"/>
        <v/>
      </c>
      <c r="F94" s="470" t="str">
        <f t="shared" si="35"/>
        <v/>
      </c>
      <c r="G94" s="199" t="str">
        <f>IF(Paramétrage!PL450&lt;&gt;0,Paramétrage!PJ450,"")</f>
        <v/>
      </c>
      <c r="H94" s="2" t="str">
        <f>IF(Paramétrage!PL450&lt;&gt;0,Paramétrage!PK450,"")</f>
        <v/>
      </c>
      <c r="I94" s="2" t="str">
        <f t="shared" si="36"/>
        <v/>
      </c>
      <c r="J94" s="2" t="str">
        <f>IF(Paramétrage!PL450&lt;&gt;0,Paramétrage!PL450,"")</f>
        <v/>
      </c>
      <c r="K94" s="2" t="str">
        <f>IF(Paramétrage!PM450&lt;&gt;0,Paramétrage!PM450,"")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IF(Paramétrage!PL450&lt;&gt;0,Paramétrage!PN450,"")</f>
        <v/>
      </c>
      <c r="P94" s="258" t="e">
        <f>IF(Paramétrage!#REF!&lt;&gt;0,I94,0)</f>
        <v>#REF!</v>
      </c>
      <c r="Q94" s="2"/>
    </row>
    <row r="95" spans="1:17" x14ac:dyDescent="0.35">
      <c r="A95" s="470" t="str">
        <f t="shared" si="30"/>
        <v/>
      </c>
      <c r="B95" s="470" t="str">
        <f t="shared" si="31"/>
        <v/>
      </c>
      <c r="C95" s="470" t="str">
        <f t="shared" si="32"/>
        <v/>
      </c>
      <c r="D95" s="470" t="str">
        <f t="shared" si="33"/>
        <v/>
      </c>
      <c r="E95" s="470" t="str">
        <f t="shared" si="34"/>
        <v/>
      </c>
      <c r="F95" s="470" t="str">
        <f t="shared" si="35"/>
        <v/>
      </c>
      <c r="G95" s="199" t="str">
        <f>IF(Paramétrage!PL451&lt;&gt;0,Paramétrage!PJ451,"")</f>
        <v/>
      </c>
      <c r="H95" s="2" t="str">
        <f>IF(Paramétrage!PL451&lt;&gt;0,Paramétrage!PK451,"")</f>
        <v/>
      </c>
      <c r="I95" s="2" t="str">
        <f t="shared" si="36"/>
        <v/>
      </c>
      <c r="J95" s="2" t="str">
        <f>IF(Paramétrage!PL451&lt;&gt;0,Paramétrage!PL451,"")</f>
        <v/>
      </c>
      <c r="K95" s="2" t="str">
        <f>IF(Paramétrage!PM451&lt;&gt;0,Paramétrage!PM451,"")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IF(Paramétrage!PL451&lt;&gt;0,Paramétrage!PN451,"")</f>
        <v/>
      </c>
      <c r="P95" s="258" t="e">
        <f>IF(Paramétrage!#REF!&lt;&gt;0,I95,0)</f>
        <v>#REF!</v>
      </c>
      <c r="Q95" s="2"/>
    </row>
    <row r="96" spans="1:17" x14ac:dyDescent="0.35">
      <c r="A96" s="470" t="str">
        <f t="shared" si="30"/>
        <v/>
      </c>
      <c r="B96" s="470" t="str">
        <f t="shared" si="31"/>
        <v/>
      </c>
      <c r="C96" s="470" t="str">
        <f t="shared" si="32"/>
        <v/>
      </c>
      <c r="D96" s="470" t="str">
        <f t="shared" si="33"/>
        <v/>
      </c>
      <c r="E96" s="470" t="str">
        <f t="shared" si="34"/>
        <v/>
      </c>
      <c r="F96" s="470" t="str">
        <f t="shared" si="35"/>
        <v/>
      </c>
      <c r="G96" s="199" t="str">
        <f>IF(Paramétrage!PL452&lt;&gt;0,Paramétrage!PJ452,"")</f>
        <v/>
      </c>
      <c r="H96" s="2" t="str">
        <f>IF(Paramétrage!PL452&lt;&gt;0,Paramétrage!PK452,"")</f>
        <v/>
      </c>
      <c r="I96" s="2" t="str">
        <f t="shared" si="36"/>
        <v/>
      </c>
      <c r="J96" s="2" t="str">
        <f>IF(Paramétrage!PL452&lt;&gt;0,Paramétrage!PL452,"")</f>
        <v/>
      </c>
      <c r="K96" s="2" t="str">
        <f>IF(Paramétrage!PM452&lt;&gt;0,Paramétrage!PM452,"")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IF(Paramétrage!PL452&lt;&gt;0,Paramétrage!PN452,"")</f>
        <v/>
      </c>
      <c r="P96" s="258" t="e">
        <f>IF(Paramétrage!#REF!&lt;&gt;0,I96,0)</f>
        <v>#REF!</v>
      </c>
      <c r="Q96" s="2"/>
    </row>
    <row r="97" spans="1:20" x14ac:dyDescent="0.35">
      <c r="A97" s="470" t="str">
        <f t="shared" si="30"/>
        <v/>
      </c>
      <c r="B97" s="470" t="str">
        <f t="shared" si="31"/>
        <v/>
      </c>
      <c r="C97" s="470" t="str">
        <f t="shared" si="32"/>
        <v/>
      </c>
      <c r="D97" s="470" t="str">
        <f t="shared" si="33"/>
        <v/>
      </c>
      <c r="E97" s="470" t="str">
        <f t="shared" si="34"/>
        <v/>
      </c>
      <c r="F97" s="470" t="str">
        <f t="shared" si="35"/>
        <v/>
      </c>
      <c r="G97" s="199" t="str">
        <f>IF(Paramétrage!PL453&lt;&gt;0,Paramétrage!PJ453,"")</f>
        <v/>
      </c>
      <c r="H97" s="2" t="str">
        <f>IF(Paramétrage!PL453&lt;&gt;0,Paramétrage!PK453,"")</f>
        <v/>
      </c>
      <c r="I97" s="2" t="str">
        <f t="shared" si="36"/>
        <v/>
      </c>
      <c r="J97" s="2" t="str">
        <f>IF(Paramétrage!PL453&lt;&gt;0,Paramétrage!PL453,"")</f>
        <v/>
      </c>
      <c r="K97" s="2" t="str">
        <f>IF(Paramétrage!PM453&lt;&gt;0,Paramétrage!PM453,"")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IF(Paramétrage!PL453&lt;&gt;0,Paramétrage!PN453,"")</f>
        <v/>
      </c>
      <c r="P97" s="258" t="e">
        <f>IF(Paramétrage!#REF!&lt;&gt;0,I97,0)</f>
        <v>#REF!</v>
      </c>
      <c r="Q97" s="2"/>
    </row>
    <row r="98" spans="1:20" x14ac:dyDescent="0.35">
      <c r="A98" s="470" t="str">
        <f t="shared" si="30"/>
        <v/>
      </c>
      <c r="B98" s="470" t="str">
        <f t="shared" si="31"/>
        <v/>
      </c>
      <c r="C98" s="470" t="str">
        <f t="shared" si="32"/>
        <v/>
      </c>
      <c r="D98" s="470" t="str">
        <f t="shared" si="33"/>
        <v/>
      </c>
      <c r="E98" s="470" t="str">
        <f t="shared" si="34"/>
        <v/>
      </c>
      <c r="F98" s="470" t="str">
        <f t="shared" si="35"/>
        <v/>
      </c>
      <c r="G98" s="199" t="str">
        <f>IF(Paramétrage!PL454&lt;&gt;0,Paramétrage!PJ454,"")</f>
        <v/>
      </c>
      <c r="H98" s="2" t="str">
        <f>IF(Paramétrage!PL454&lt;&gt;0,Paramétrage!PK454,"")</f>
        <v/>
      </c>
      <c r="I98" s="2" t="str">
        <f t="shared" si="36"/>
        <v/>
      </c>
      <c r="J98" s="2" t="str">
        <f>IF(Paramétrage!PL454&lt;&gt;0,Paramétrage!PL454,"")</f>
        <v/>
      </c>
      <c r="K98" s="2" t="str">
        <f>IF(Paramétrage!PM454&lt;&gt;0,Paramétrage!PM454,"")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IF(Paramétrage!PL454&lt;&gt;0,Paramétrage!PN454,"")</f>
        <v/>
      </c>
      <c r="P98" s="258" t="e">
        <f>IF(Paramétrage!#REF!&lt;&gt;0,I98,0)</f>
        <v>#REF!</v>
      </c>
      <c r="Q98" s="2"/>
    </row>
    <row r="99" spans="1:20" x14ac:dyDescent="0.35">
      <c r="A99" s="470" t="str">
        <f t="shared" si="30"/>
        <v/>
      </c>
      <c r="B99" s="470" t="str">
        <f t="shared" si="31"/>
        <v/>
      </c>
      <c r="C99" s="470" t="str">
        <f t="shared" si="32"/>
        <v/>
      </c>
      <c r="D99" s="470" t="str">
        <f t="shared" si="33"/>
        <v/>
      </c>
      <c r="E99" s="470" t="str">
        <f t="shared" si="34"/>
        <v/>
      </c>
      <c r="F99" s="470" t="str">
        <f t="shared" si="35"/>
        <v/>
      </c>
      <c r="G99" s="199" t="str">
        <f>IF(Paramétrage!PL455&lt;&gt;0,Paramétrage!PJ455,"")</f>
        <v/>
      </c>
      <c r="H99" s="2" t="str">
        <f>IF(Paramétrage!PL455&lt;&gt;0,Paramétrage!PK455,"")</f>
        <v/>
      </c>
      <c r="I99" s="2" t="str">
        <f t="shared" si="36"/>
        <v/>
      </c>
      <c r="J99" s="2" t="str">
        <f>IF(Paramétrage!PL455&lt;&gt;0,Paramétrage!PL455,"")</f>
        <v/>
      </c>
      <c r="K99" s="2" t="str">
        <f>IF(Paramétrage!PM455&lt;&gt;0,Paramétrage!PM455,"")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IF(Paramétrage!PL455&lt;&gt;0,Paramétrage!PN455,"")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70" t="str">
        <f t="shared" si="30"/>
        <v/>
      </c>
      <c r="B100" s="470" t="str">
        <f t="shared" si="31"/>
        <v/>
      </c>
      <c r="C100" s="470" t="str">
        <f t="shared" si="32"/>
        <v/>
      </c>
      <c r="D100" s="470" t="str">
        <f t="shared" si="33"/>
        <v/>
      </c>
      <c r="E100" s="470" t="str">
        <f t="shared" si="34"/>
        <v/>
      </c>
      <c r="F100" s="470" t="str">
        <f t="shared" si="35"/>
        <v/>
      </c>
      <c r="G100" s="199" t="str">
        <f>IF(Paramétrage!PL456&lt;&gt;0,Paramétrage!PJ456,"")</f>
        <v/>
      </c>
      <c r="H100" s="2" t="str">
        <f>IF(Paramétrage!PL456&lt;&gt;0,Paramétrage!PK456,"")</f>
        <v/>
      </c>
      <c r="I100" s="2" t="str">
        <f t="shared" si="36"/>
        <v/>
      </c>
      <c r="J100" s="2" t="str">
        <f>IF(Paramétrage!PL456&lt;&gt;0,Paramétrage!PL456,"")</f>
        <v/>
      </c>
      <c r="K100" s="2" t="str">
        <f>IF(Paramétrage!PM456&lt;&gt;0,Paramétrage!PM456,"")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IF(Paramétrage!PL456&lt;&gt;0,Paramétrage!PN456,"")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70" t="str">
        <f t="shared" si="30"/>
        <v/>
      </c>
      <c r="B101" s="470" t="str">
        <f t="shared" si="31"/>
        <v/>
      </c>
      <c r="C101" s="470" t="str">
        <f t="shared" si="32"/>
        <v/>
      </c>
      <c r="D101" s="470" t="str">
        <f t="shared" si="33"/>
        <v/>
      </c>
      <c r="E101" s="470" t="str">
        <f t="shared" si="34"/>
        <v/>
      </c>
      <c r="F101" s="470" t="str">
        <f t="shared" si="35"/>
        <v/>
      </c>
      <c r="G101" s="199" t="str">
        <f>IF(Paramétrage!PL457&lt;&gt;0,Paramétrage!PJ457,"")</f>
        <v/>
      </c>
      <c r="H101" s="2" t="str">
        <f>IF(Paramétrage!PL457&lt;&gt;0,Paramétrage!PK457,"")</f>
        <v/>
      </c>
      <c r="I101" s="2" t="str">
        <f t="shared" si="36"/>
        <v/>
      </c>
      <c r="J101" s="2" t="str">
        <f>IF(Paramétrage!PL457&lt;&gt;0,Paramétrage!PL457,"")</f>
        <v/>
      </c>
      <c r="K101" s="2" t="str">
        <f>IF(Paramétrage!PM457&lt;&gt;0,Paramétrage!PM457,"")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IF(Paramétrage!PL457&lt;&gt;0,Paramétrage!PN457,"")</f>
        <v/>
      </c>
      <c r="P101" s="258" t="e">
        <f>IF(Paramétrage!#REF!&lt;&gt;0,I101,0)</f>
        <v>#REF!</v>
      </c>
      <c r="Q101" s="2"/>
    </row>
    <row r="102" spans="1:20" x14ac:dyDescent="0.35">
      <c r="A102" s="470" t="str">
        <f t="shared" si="30"/>
        <v/>
      </c>
      <c r="B102" s="470" t="str">
        <f t="shared" si="31"/>
        <v/>
      </c>
      <c r="C102" s="470" t="str">
        <f t="shared" si="32"/>
        <v/>
      </c>
      <c r="D102" s="470" t="str">
        <f t="shared" si="33"/>
        <v/>
      </c>
      <c r="E102" s="470" t="str">
        <f t="shared" si="34"/>
        <v/>
      </c>
      <c r="F102" s="470" t="str">
        <f t="shared" si="35"/>
        <v/>
      </c>
      <c r="G102" s="199" t="str">
        <f>IF(Paramétrage!PL458&lt;&gt;0,Paramétrage!PJ458,"")</f>
        <v/>
      </c>
      <c r="H102" s="2" t="str">
        <f>IF(Paramétrage!PL458&lt;&gt;0,Paramétrage!PK458,"")</f>
        <v/>
      </c>
      <c r="I102" s="2" t="str">
        <f t="shared" si="36"/>
        <v/>
      </c>
      <c r="J102" s="2" t="str">
        <f>IF(Paramétrage!PL458&lt;&gt;0,Paramétrage!PL458,"")</f>
        <v/>
      </c>
      <c r="K102" s="2" t="str">
        <f>IF(Paramétrage!PM458&lt;&gt;0,Paramétrage!PM458,"")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IF(Paramétrage!PL458&lt;&gt;0,Paramétrage!PN458,"")</f>
        <v/>
      </c>
      <c r="P102" s="258" t="e">
        <f>IF(Paramétrage!#REF!&lt;&gt;0,I102,0)</f>
        <v>#REF!</v>
      </c>
      <c r="Q102" s="2"/>
    </row>
    <row r="103" spans="1:20" x14ac:dyDescent="0.35">
      <c r="A103" s="470" t="str">
        <f t="shared" si="30"/>
        <v/>
      </c>
      <c r="B103" s="470" t="str">
        <f t="shared" si="31"/>
        <v/>
      </c>
      <c r="C103" s="470" t="str">
        <f t="shared" si="32"/>
        <v/>
      </c>
      <c r="D103" s="470" t="str">
        <f t="shared" si="33"/>
        <v/>
      </c>
      <c r="E103" s="470" t="str">
        <f t="shared" si="34"/>
        <v/>
      </c>
      <c r="F103" s="470" t="str">
        <f t="shared" si="35"/>
        <v/>
      </c>
      <c r="G103" s="199" t="str">
        <f>IF(Paramétrage!PL459&lt;&gt;0,Paramétrage!PJ459,"")</f>
        <v/>
      </c>
      <c r="H103" s="2" t="str">
        <f>IF(Paramétrage!PL459&lt;&gt;0,Paramétrage!PK459,"")</f>
        <v/>
      </c>
      <c r="I103" s="2" t="str">
        <f t="shared" si="36"/>
        <v/>
      </c>
      <c r="J103" s="2" t="str">
        <f>IF(Paramétrage!PL459&lt;&gt;0,Paramétrage!PL459,"")</f>
        <v/>
      </c>
      <c r="K103" s="2" t="str">
        <f>IF(Paramétrage!PM459&lt;&gt;0,Paramétrage!PM459,"")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IF(Paramétrage!PL459&lt;&gt;0,Paramétrage!PN459,"")</f>
        <v/>
      </c>
      <c r="P103" s="258" t="e">
        <f>IF(Paramétrage!#REF!&lt;&gt;0,I103,0)</f>
        <v>#REF!</v>
      </c>
      <c r="Q103" s="2"/>
    </row>
    <row r="104" spans="1:20" x14ac:dyDescent="0.35">
      <c r="A104" s="470" t="str">
        <f t="shared" si="30"/>
        <v/>
      </c>
      <c r="B104" s="470" t="str">
        <f t="shared" si="31"/>
        <v/>
      </c>
      <c r="C104" s="470" t="str">
        <f t="shared" si="32"/>
        <v/>
      </c>
      <c r="D104" s="470" t="str">
        <f t="shared" si="33"/>
        <v/>
      </c>
      <c r="E104" s="470" t="str">
        <f t="shared" si="34"/>
        <v/>
      </c>
      <c r="F104" s="470" t="str">
        <f t="shared" si="35"/>
        <v/>
      </c>
      <c r="G104" s="199" t="str">
        <f>IF(Paramétrage!PL460&lt;&gt;0,Paramétrage!PJ460,"")</f>
        <v/>
      </c>
      <c r="H104" s="2" t="str">
        <f>IF(Paramétrage!PL460&lt;&gt;0,Paramétrage!PK460,"")</f>
        <v/>
      </c>
      <c r="I104" s="2" t="str">
        <f t="shared" si="36"/>
        <v/>
      </c>
      <c r="J104" s="2" t="str">
        <f>IF(Paramétrage!PL460&lt;&gt;0,Paramétrage!PL460,"")</f>
        <v/>
      </c>
      <c r="K104" s="2" t="str">
        <f>IF(Paramétrage!PM460&lt;&gt;0,Paramétrage!PM460,"")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IF(Paramétrage!PL460&lt;&gt;0,Paramétrage!PN460,"")</f>
        <v/>
      </c>
      <c r="P104" s="258" t="e">
        <f>IF(Paramétrage!#REF!&lt;&gt;0,I104,0)</f>
        <v>#REF!</v>
      </c>
      <c r="Q104" s="2"/>
    </row>
    <row r="105" spans="1:20" x14ac:dyDescent="0.35">
      <c r="A105" s="470" t="str">
        <f t="shared" si="30"/>
        <v/>
      </c>
      <c r="B105" s="470" t="str">
        <f t="shared" si="31"/>
        <v/>
      </c>
      <c r="C105" s="470" t="str">
        <f t="shared" si="32"/>
        <v/>
      </c>
      <c r="D105" s="470" t="str">
        <f t="shared" si="33"/>
        <v/>
      </c>
      <c r="E105" s="470" t="str">
        <f t="shared" si="34"/>
        <v/>
      </c>
      <c r="F105" s="470" t="str">
        <f t="shared" si="35"/>
        <v/>
      </c>
      <c r="G105" s="199" t="str">
        <f>IF(Paramétrage!PL461&lt;&gt;0,Paramétrage!PJ461,"")</f>
        <v/>
      </c>
      <c r="H105" s="2" t="str">
        <f>IF(Paramétrage!PL461&lt;&gt;0,Paramétrage!PK461,"")</f>
        <v/>
      </c>
      <c r="I105" s="2" t="str">
        <f t="shared" si="36"/>
        <v/>
      </c>
      <c r="J105" s="2" t="str">
        <f>IF(Paramétrage!PL461&lt;&gt;0,Paramétrage!PL461,"")</f>
        <v/>
      </c>
      <c r="K105" s="2" t="str">
        <f>IF(Paramétrage!PM461&lt;&gt;0,Paramétrage!PM461,"")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IF(Paramétrage!PL461&lt;&gt;0,Paramétrage!PN461,"")</f>
        <v/>
      </c>
      <c r="P105" s="258" t="e">
        <f>IF(Paramétrage!#REF!&lt;&gt;0,I105,0)</f>
        <v>#REF!</v>
      </c>
      <c r="Q105" s="2"/>
    </row>
    <row r="106" spans="1:20" x14ac:dyDescent="0.35">
      <c r="A106" s="470" t="str">
        <f t="shared" si="30"/>
        <v/>
      </c>
      <c r="B106" s="470" t="str">
        <f t="shared" si="31"/>
        <v/>
      </c>
      <c r="C106" s="470" t="str">
        <f t="shared" si="32"/>
        <v/>
      </c>
      <c r="D106" s="470" t="str">
        <f t="shared" si="33"/>
        <v/>
      </c>
      <c r="E106" s="470" t="str">
        <f t="shared" si="34"/>
        <v/>
      </c>
      <c r="F106" s="470" t="str">
        <f t="shared" si="35"/>
        <v/>
      </c>
      <c r="G106" s="199" t="str">
        <f>IF(Paramétrage!PL462&lt;&gt;0,Paramétrage!PJ462,"")</f>
        <v/>
      </c>
      <c r="H106" s="2" t="str">
        <f>IF(Paramétrage!PL462&lt;&gt;0,Paramétrage!PK462,"")</f>
        <v/>
      </c>
      <c r="I106" s="2" t="str">
        <f t="shared" si="36"/>
        <v/>
      </c>
      <c r="J106" s="2" t="str">
        <f>IF(Paramétrage!PL462&lt;&gt;0,Paramétrage!PL462,"")</f>
        <v/>
      </c>
      <c r="K106" s="2" t="str">
        <f>IF(Paramétrage!PM462&lt;&gt;0,Paramétrage!PM462,"")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IF(Paramétrage!PL462&lt;&gt;0,Paramétrage!PN462,"")</f>
        <v/>
      </c>
      <c r="P106" s="258" t="e">
        <f>IF(Paramétrage!#REF!&lt;&gt;0,I106,0)</f>
        <v>#REF!</v>
      </c>
      <c r="Q106" s="2"/>
    </row>
    <row r="107" spans="1:20" x14ac:dyDescent="0.35">
      <c r="A107" s="470" t="str">
        <f t="shared" si="30"/>
        <v/>
      </c>
      <c r="B107" s="470" t="str">
        <f t="shared" si="31"/>
        <v/>
      </c>
      <c r="C107" s="470" t="str">
        <f t="shared" si="32"/>
        <v/>
      </c>
      <c r="D107" s="470" t="str">
        <f t="shared" si="33"/>
        <v/>
      </c>
      <c r="E107" s="470" t="str">
        <f t="shared" si="34"/>
        <v/>
      </c>
      <c r="F107" s="470" t="str">
        <f t="shared" si="35"/>
        <v/>
      </c>
      <c r="G107" s="199" t="str">
        <f>IF(Paramétrage!PL463&lt;&gt;0,Paramétrage!PJ463,"")</f>
        <v/>
      </c>
      <c r="H107" s="2" t="str">
        <f>IF(Paramétrage!PL463&lt;&gt;0,Paramétrage!PK463,"")</f>
        <v/>
      </c>
      <c r="I107" s="2" t="str">
        <f t="shared" si="36"/>
        <v/>
      </c>
      <c r="J107" s="2" t="str">
        <f>IF(Paramétrage!PL463&lt;&gt;0,Paramétrage!PL463,"")</f>
        <v/>
      </c>
      <c r="K107" s="2" t="str">
        <f>IF(Paramétrage!PM463&lt;&gt;0,Paramétrage!PM463,"")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IF(Paramétrage!PL463&lt;&gt;0,Paramétrage!PN463,"")</f>
        <v/>
      </c>
      <c r="P107" s="258" t="e">
        <f>IF(Paramétrage!#REF!&lt;&gt;0,I107,0)</f>
        <v>#REF!</v>
      </c>
      <c r="Q107" s="2"/>
    </row>
    <row r="108" spans="1:20" x14ac:dyDescent="0.35">
      <c r="A108" s="470" t="str">
        <f t="shared" si="30"/>
        <v/>
      </c>
      <c r="B108" s="470" t="str">
        <f t="shared" si="31"/>
        <v/>
      </c>
      <c r="C108" s="470" t="str">
        <f t="shared" si="32"/>
        <v/>
      </c>
      <c r="D108" s="470" t="str">
        <f t="shared" si="33"/>
        <v/>
      </c>
      <c r="E108" s="470" t="str">
        <f t="shared" si="34"/>
        <v/>
      </c>
      <c r="F108" s="470" t="str">
        <f t="shared" si="35"/>
        <v/>
      </c>
      <c r="G108" s="199" t="str">
        <f>IF(Paramétrage!PL464&lt;&gt;0,Paramétrage!PJ464,"")</f>
        <v/>
      </c>
      <c r="H108" s="2" t="str">
        <f>IF(Paramétrage!PL464&lt;&gt;0,Paramétrage!PK464,"")</f>
        <v/>
      </c>
      <c r="I108" s="2" t="str">
        <f t="shared" si="36"/>
        <v/>
      </c>
      <c r="J108" s="2" t="str">
        <f>IF(Paramétrage!PL464&lt;&gt;0,Paramétrage!PL464,"")</f>
        <v/>
      </c>
      <c r="K108" s="2" t="str">
        <f>IF(Paramétrage!PM464&lt;&gt;0,Paramétrage!PM464,"")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IF(Paramétrage!PL464&lt;&gt;0,Paramétrage!PN464,"")</f>
        <v/>
      </c>
      <c r="P108" s="258" t="e">
        <f>IF(Paramétrage!#REF!&lt;&gt;0,I108,0)</f>
        <v>#REF!</v>
      </c>
      <c r="Q108" s="2"/>
    </row>
    <row r="109" spans="1:20" x14ac:dyDescent="0.35">
      <c r="A109" s="470" t="str">
        <f t="shared" si="30"/>
        <v/>
      </c>
      <c r="B109" s="470" t="str">
        <f t="shared" si="31"/>
        <v/>
      </c>
      <c r="C109" s="470" t="str">
        <f t="shared" si="32"/>
        <v/>
      </c>
      <c r="D109" s="470" t="str">
        <f t="shared" si="33"/>
        <v/>
      </c>
      <c r="E109" s="470" t="str">
        <f t="shared" si="34"/>
        <v/>
      </c>
      <c r="F109" s="470" t="str">
        <f t="shared" si="35"/>
        <v/>
      </c>
      <c r="G109" s="199" t="str">
        <f>IF(Paramétrage!PL465&lt;&gt;0,Paramétrage!PJ465,"")</f>
        <v/>
      </c>
      <c r="H109" s="2" t="str">
        <f>IF(Paramétrage!PL465&lt;&gt;0,Paramétrage!PK465,"")</f>
        <v/>
      </c>
      <c r="I109" s="2" t="str">
        <f t="shared" si="36"/>
        <v/>
      </c>
      <c r="J109" s="2" t="str">
        <f>IF(Paramétrage!PL465&lt;&gt;0,Paramétrage!PL465,"")</f>
        <v/>
      </c>
      <c r="K109" s="2" t="str">
        <f>IF(Paramétrage!PM465&lt;&gt;0,Paramétrage!PM465,"")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IF(Paramétrage!PL465&lt;&gt;0,Paramétrage!PN465,"")</f>
        <v/>
      </c>
      <c r="P109" s="258" t="e">
        <f>IF(Paramétrage!#REF!&lt;&gt;0,I109,0)</f>
        <v>#REF!</v>
      </c>
      <c r="Q109" s="2"/>
    </row>
    <row r="110" spans="1:20" x14ac:dyDescent="0.35">
      <c r="A110" s="470" t="str">
        <f t="shared" si="30"/>
        <v/>
      </c>
      <c r="B110" s="470" t="str">
        <f t="shared" si="31"/>
        <v/>
      </c>
      <c r="C110" s="470" t="str">
        <f t="shared" si="32"/>
        <v/>
      </c>
      <c r="D110" s="470" t="str">
        <f t="shared" si="33"/>
        <v/>
      </c>
      <c r="E110" s="470" t="str">
        <f t="shared" si="34"/>
        <v/>
      </c>
      <c r="F110" s="470" t="str">
        <f t="shared" si="35"/>
        <v/>
      </c>
      <c r="G110" s="199" t="str">
        <f>IF(Paramétrage!PL466&lt;&gt;0,Paramétrage!PJ466,"")</f>
        <v/>
      </c>
      <c r="H110" s="2" t="str">
        <f>IF(Paramétrage!PL466&lt;&gt;0,Paramétrage!PK466,"")</f>
        <v/>
      </c>
      <c r="I110" s="2" t="str">
        <f t="shared" si="36"/>
        <v/>
      </c>
      <c r="J110" s="2" t="str">
        <f>IF(Paramétrage!PL466&lt;&gt;0,Paramétrage!PL466,"")</f>
        <v/>
      </c>
      <c r="K110" s="2" t="str">
        <f>IF(Paramétrage!PM466&lt;&gt;0,Paramétrage!PM466,"")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IF(Paramétrage!PL466&lt;&gt;0,Paramétrage!PN466,"")</f>
        <v/>
      </c>
      <c r="P110" s="258" t="e">
        <f>IF(Paramétrage!#REF!&lt;&gt;0,I110,0)</f>
        <v>#REF!</v>
      </c>
      <c r="Q110" s="2"/>
    </row>
    <row r="111" spans="1:20" x14ac:dyDescent="0.35">
      <c r="A111" s="470" t="str">
        <f t="shared" si="30"/>
        <v/>
      </c>
      <c r="B111" s="470" t="str">
        <f t="shared" si="31"/>
        <v/>
      </c>
      <c r="C111" s="470" t="str">
        <f t="shared" si="32"/>
        <v/>
      </c>
      <c r="D111" s="470" t="str">
        <f t="shared" si="33"/>
        <v/>
      </c>
      <c r="E111" s="470" t="str">
        <f t="shared" si="34"/>
        <v/>
      </c>
      <c r="F111" s="470" t="str">
        <f t="shared" si="35"/>
        <v/>
      </c>
      <c r="G111" s="199" t="str">
        <f>IF(Paramétrage!PL467&lt;&gt;0,Paramétrage!PJ467,"")</f>
        <v/>
      </c>
      <c r="H111" s="2" t="str">
        <f>IF(Paramétrage!PL467&lt;&gt;0,Paramétrage!PK467,"")</f>
        <v/>
      </c>
      <c r="I111" s="2" t="str">
        <f t="shared" si="36"/>
        <v/>
      </c>
      <c r="J111" s="2" t="str">
        <f>IF(Paramétrage!PL467&lt;&gt;0,Paramétrage!PL467,"")</f>
        <v/>
      </c>
      <c r="K111" s="2" t="str">
        <f>IF(Paramétrage!PM467&lt;&gt;0,Paramétrage!PM467,"")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IF(Paramétrage!PL467&lt;&gt;0,Paramétrage!PN467,"")</f>
        <v/>
      </c>
      <c r="P111" s="258" t="e">
        <f>IF(Paramétrage!#REF!&lt;&gt;0,I111,0)</f>
        <v>#REF!</v>
      </c>
      <c r="Q111" s="2"/>
    </row>
    <row r="112" spans="1:20" x14ac:dyDescent="0.35">
      <c r="A112" s="470" t="str">
        <f t="shared" si="30"/>
        <v/>
      </c>
      <c r="B112" s="470" t="str">
        <f t="shared" si="31"/>
        <v/>
      </c>
      <c r="C112" s="470" t="str">
        <f t="shared" si="32"/>
        <v/>
      </c>
      <c r="D112" s="470" t="str">
        <f t="shared" si="33"/>
        <v/>
      </c>
      <c r="E112" s="470" t="str">
        <f t="shared" si="34"/>
        <v/>
      </c>
      <c r="F112" s="470" t="str">
        <f t="shared" si="35"/>
        <v/>
      </c>
      <c r="G112" s="199" t="str">
        <f>IF(Paramétrage!PL468&lt;&gt;0,Paramétrage!PJ468,"")</f>
        <v/>
      </c>
      <c r="H112" s="2" t="str">
        <f>IF(Paramétrage!PL468&lt;&gt;0,Paramétrage!PK468,"")</f>
        <v/>
      </c>
      <c r="I112" s="2" t="str">
        <f t="shared" si="36"/>
        <v/>
      </c>
      <c r="J112" s="2" t="str">
        <f>IF(Paramétrage!PL468&lt;&gt;0,Paramétrage!PL468,"")</f>
        <v/>
      </c>
      <c r="K112" s="2" t="str">
        <f>IF(Paramétrage!PM468&lt;&gt;0,Paramétrage!PM468,"")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IF(Paramétrage!PL468&lt;&gt;0,Paramétrage!PN468,"")</f>
        <v/>
      </c>
      <c r="P112" s="258" t="e">
        <f>IF(Paramétrage!#REF!&lt;&gt;0,I112,0)</f>
        <v>#REF!</v>
      </c>
      <c r="Q112" s="2"/>
    </row>
    <row r="113" spans="1:17" x14ac:dyDescent="0.35">
      <c r="A113" s="470" t="str">
        <f t="shared" si="30"/>
        <v/>
      </c>
      <c r="B113" s="470" t="str">
        <f t="shared" si="31"/>
        <v/>
      </c>
      <c r="C113" s="470" t="str">
        <f t="shared" si="32"/>
        <v/>
      </c>
      <c r="D113" s="470" t="str">
        <f t="shared" si="33"/>
        <v/>
      </c>
      <c r="E113" s="470" t="str">
        <f t="shared" si="34"/>
        <v/>
      </c>
      <c r="F113" s="470" t="str">
        <f t="shared" si="35"/>
        <v/>
      </c>
      <c r="G113" s="199" t="str">
        <f>IF(Paramétrage!PL469&lt;&gt;0,Paramétrage!PJ469,"")</f>
        <v/>
      </c>
      <c r="H113" s="2" t="str">
        <f>IF(Paramétrage!PL469&lt;&gt;0,Paramétrage!PK469,"")</f>
        <v/>
      </c>
      <c r="I113" s="2" t="str">
        <f t="shared" si="36"/>
        <v/>
      </c>
      <c r="J113" s="2" t="str">
        <f>IF(Paramétrage!PL469&lt;&gt;0,Paramétrage!PL469,"")</f>
        <v/>
      </c>
      <c r="K113" s="2" t="str">
        <f>IF(Paramétrage!PM469&lt;&gt;0,Paramétrage!PM469,"")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IF(Paramétrage!PL469&lt;&gt;0,Paramétrage!PN469,"")</f>
        <v/>
      </c>
      <c r="P113" s="258" t="e">
        <f>IF(Paramétrage!#REF!&lt;&gt;0,I113,0)</f>
        <v>#REF!</v>
      </c>
      <c r="Q113" s="2"/>
    </row>
    <row r="114" spans="1:17" x14ac:dyDescent="0.35">
      <c r="A114" s="470" t="str">
        <f t="shared" si="30"/>
        <v/>
      </c>
      <c r="B114" s="470" t="str">
        <f t="shared" si="31"/>
        <v/>
      </c>
      <c r="C114" s="470" t="str">
        <f t="shared" si="32"/>
        <v/>
      </c>
      <c r="D114" s="470" t="str">
        <f t="shared" si="33"/>
        <v/>
      </c>
      <c r="E114" s="470" t="str">
        <f t="shared" si="34"/>
        <v/>
      </c>
      <c r="F114" s="470" t="str">
        <f t="shared" si="35"/>
        <v/>
      </c>
      <c r="G114" s="199" t="str">
        <f>IF(Paramétrage!PL470&lt;&gt;0,Paramétrage!PJ470,"")</f>
        <v/>
      </c>
      <c r="H114" s="2" t="str">
        <f>IF(Paramétrage!PL470&lt;&gt;0,Paramétrage!PK470,"")</f>
        <v/>
      </c>
      <c r="I114" s="2" t="str">
        <f t="shared" si="36"/>
        <v/>
      </c>
      <c r="J114" s="2" t="str">
        <f>IF(Paramétrage!PL470&lt;&gt;0,Paramétrage!PL470,"")</f>
        <v/>
      </c>
      <c r="K114" s="2" t="str">
        <f>IF(Paramétrage!PM470&lt;&gt;0,Paramétrage!PM470,"")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IF(Paramétrage!PL470&lt;&gt;0,Paramétrage!PN470,"")</f>
        <v/>
      </c>
      <c r="P114" s="258" t="e">
        <f>IF(Paramétrage!#REF!&lt;&gt;0,I114,0)</f>
        <v>#REF!</v>
      </c>
      <c r="Q114" s="2"/>
    </row>
    <row r="115" spans="1:17" x14ac:dyDescent="0.35">
      <c r="A115" s="470" t="str">
        <f t="shared" si="30"/>
        <v/>
      </c>
      <c r="B115" s="470" t="str">
        <f t="shared" si="31"/>
        <v/>
      </c>
      <c r="C115" s="470" t="str">
        <f t="shared" si="32"/>
        <v/>
      </c>
      <c r="D115" s="470" t="str">
        <f t="shared" si="33"/>
        <v/>
      </c>
      <c r="E115" s="470" t="str">
        <f t="shared" si="34"/>
        <v/>
      </c>
      <c r="F115" s="470" t="str">
        <f t="shared" si="35"/>
        <v/>
      </c>
      <c r="G115" s="199" t="str">
        <f>IF(Paramétrage!PL471&lt;&gt;0,Paramétrage!PJ471,"")</f>
        <v/>
      </c>
      <c r="H115" s="2" t="str">
        <f>IF(Paramétrage!PL471&lt;&gt;0,Paramétrage!PK471,"")</f>
        <v/>
      </c>
      <c r="I115" s="2" t="str">
        <f t="shared" si="36"/>
        <v/>
      </c>
      <c r="J115" s="2" t="str">
        <f>IF(Paramétrage!PL471&lt;&gt;0,Paramétrage!PL471,"")</f>
        <v/>
      </c>
      <c r="K115" s="2" t="str">
        <f>IF(Paramétrage!PM471&lt;&gt;0,Paramétrage!PM471,"")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IF(Paramétrage!PL471&lt;&gt;0,Paramétrage!PN471,"")</f>
        <v/>
      </c>
      <c r="P115" s="258" t="e">
        <f>IF(Paramétrage!#REF!&lt;&gt;0,I115,0)</f>
        <v>#REF!</v>
      </c>
      <c r="Q115" s="2"/>
    </row>
    <row r="116" spans="1:17" x14ac:dyDescent="0.35">
      <c r="A116" s="470" t="str">
        <f t="shared" si="30"/>
        <v/>
      </c>
      <c r="B116" s="470" t="str">
        <f t="shared" si="31"/>
        <v/>
      </c>
      <c r="C116" s="470" t="str">
        <f t="shared" si="32"/>
        <v/>
      </c>
      <c r="D116" s="470" t="str">
        <f t="shared" si="33"/>
        <v/>
      </c>
      <c r="E116" s="470" t="str">
        <f t="shared" si="34"/>
        <v/>
      </c>
      <c r="F116" s="470" t="str">
        <f t="shared" si="35"/>
        <v/>
      </c>
      <c r="G116" s="199" t="str">
        <f>IF(Paramétrage!PL472&lt;&gt;0,Paramétrage!PJ472,"")</f>
        <v/>
      </c>
      <c r="H116" s="2" t="str">
        <f>IF(Paramétrage!PL472&lt;&gt;0,Paramétrage!PK472,"")</f>
        <v/>
      </c>
      <c r="I116" s="2" t="str">
        <f t="shared" si="36"/>
        <v/>
      </c>
      <c r="J116" s="2" t="str">
        <f>IF(Paramétrage!PL472&lt;&gt;0,Paramétrage!PL472,"")</f>
        <v/>
      </c>
      <c r="K116" s="2" t="str">
        <f>IF(Paramétrage!PM472&lt;&gt;0,Paramétrage!PM472,"")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IF(Paramétrage!PL472&lt;&gt;0,Paramétrage!PN472,"")</f>
        <v/>
      </c>
      <c r="P116" s="258" t="e">
        <f>IF(Paramétrage!#REF!&lt;&gt;0,I116,0)</f>
        <v>#REF!</v>
      </c>
      <c r="Q116" s="2"/>
    </row>
    <row r="117" spans="1:17" x14ac:dyDescent="0.35">
      <c r="A117" s="470" t="str">
        <f t="shared" si="30"/>
        <v/>
      </c>
      <c r="B117" s="470" t="str">
        <f t="shared" si="31"/>
        <v/>
      </c>
      <c r="C117" s="470" t="str">
        <f t="shared" si="32"/>
        <v/>
      </c>
      <c r="D117" s="470" t="str">
        <f t="shared" si="33"/>
        <v/>
      </c>
      <c r="E117" s="470" t="str">
        <f t="shared" si="34"/>
        <v/>
      </c>
      <c r="F117" s="470" t="str">
        <f t="shared" si="35"/>
        <v/>
      </c>
      <c r="G117" s="199" t="str">
        <f>IF(Paramétrage!PL473&lt;&gt;0,Paramétrage!PJ473,"")</f>
        <v/>
      </c>
      <c r="H117" s="2" t="str">
        <f>IF(Paramétrage!PL473&lt;&gt;0,Paramétrage!PK473,"")</f>
        <v/>
      </c>
      <c r="I117" s="2" t="str">
        <f t="shared" si="36"/>
        <v/>
      </c>
      <c r="J117" s="2" t="str">
        <f>IF(Paramétrage!PL473&lt;&gt;0,Paramétrage!PL473,"")</f>
        <v/>
      </c>
      <c r="K117" s="2" t="str">
        <f>IF(Paramétrage!PM473&lt;&gt;0,Paramétrage!PM473,"")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IF(Paramétrage!PL473&lt;&gt;0,Paramétrage!PN473,"")</f>
        <v/>
      </c>
      <c r="P117" s="258" t="e">
        <f>IF(Paramétrage!#REF!&lt;&gt;0,I117,0)</f>
        <v>#REF!</v>
      </c>
      <c r="Q117" s="2"/>
    </row>
    <row r="118" spans="1:17" x14ac:dyDescent="0.35">
      <c r="A118" s="470" t="str">
        <f t="shared" si="30"/>
        <v/>
      </c>
      <c r="B118" s="470" t="str">
        <f t="shared" si="31"/>
        <v/>
      </c>
      <c r="C118" s="470" t="str">
        <f t="shared" si="32"/>
        <v/>
      </c>
      <c r="D118" s="470" t="str">
        <f t="shared" si="33"/>
        <v/>
      </c>
      <c r="E118" s="470" t="str">
        <f t="shared" si="34"/>
        <v/>
      </c>
      <c r="F118" s="470" t="str">
        <f t="shared" si="35"/>
        <v/>
      </c>
      <c r="G118" s="199" t="str">
        <f>IF(Paramétrage!PL474&lt;&gt;0,Paramétrage!PJ474,"")</f>
        <v/>
      </c>
      <c r="H118" s="2" t="str">
        <f>IF(Paramétrage!PL474&lt;&gt;0,Paramétrage!PK474,"")</f>
        <v/>
      </c>
      <c r="I118" s="2" t="str">
        <f t="shared" si="36"/>
        <v/>
      </c>
      <c r="J118" s="2" t="str">
        <f>IF(Paramétrage!PL474&lt;&gt;0,Paramétrage!PL474,"")</f>
        <v/>
      </c>
      <c r="K118" s="2" t="str">
        <f>IF(Paramétrage!PM474&lt;&gt;0,Paramétrage!PM474,"")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IF(Paramétrage!PL474&lt;&gt;0,Paramétrage!PN474,"")</f>
        <v/>
      </c>
      <c r="P118" s="258" t="e">
        <f>IF(Paramétrage!#REF!&lt;&gt;0,I118,0)</f>
        <v>#REF!</v>
      </c>
      <c r="Q118" s="2"/>
    </row>
    <row r="119" spans="1:17" x14ac:dyDescent="0.35">
      <c r="A119" s="470" t="str">
        <f t="shared" si="30"/>
        <v/>
      </c>
      <c r="B119" s="470" t="str">
        <f t="shared" si="31"/>
        <v/>
      </c>
      <c r="C119" s="470" t="str">
        <f t="shared" si="32"/>
        <v/>
      </c>
      <c r="D119" s="470" t="str">
        <f t="shared" si="33"/>
        <v/>
      </c>
      <c r="E119" s="470" t="str">
        <f t="shared" si="34"/>
        <v/>
      </c>
      <c r="F119" s="470" t="str">
        <f t="shared" si="35"/>
        <v/>
      </c>
      <c r="G119" s="199" t="str">
        <f>IF(Paramétrage!PL475&lt;&gt;0,Paramétrage!PJ475,"")</f>
        <v/>
      </c>
      <c r="H119" s="2" t="str">
        <f>IF(Paramétrage!PL475&lt;&gt;0,Paramétrage!PK475,"")</f>
        <v/>
      </c>
      <c r="I119" s="2" t="str">
        <f t="shared" si="36"/>
        <v/>
      </c>
      <c r="J119" s="2" t="str">
        <f>IF(Paramétrage!PL475&lt;&gt;0,Paramétrage!PL475,"")</f>
        <v/>
      </c>
      <c r="K119" s="2" t="str">
        <f>IF(Paramétrage!PM475&lt;&gt;0,Paramétrage!PM475,"")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IF(Paramétrage!PL475&lt;&gt;0,Paramétrage!PN475,"")</f>
        <v/>
      </c>
      <c r="P119" s="258" t="e">
        <f>IF(Paramétrage!#REF!&lt;&gt;0,I119,0)</f>
        <v>#REF!</v>
      </c>
      <c r="Q119" s="2"/>
    </row>
    <row r="120" spans="1:17" x14ac:dyDescent="0.35">
      <c r="A120" s="471" t="s">
        <v>1051</v>
      </c>
      <c r="B120" s="472"/>
      <c r="C120" s="472"/>
      <c r="D120" s="472"/>
      <c r="E120" s="472"/>
      <c r="F120" s="472"/>
      <c r="G120" s="473" t="e">
        <f>IF(Paramétrage!#REF!&lt;&gt;0,Paramétrage!#REF!,"")</f>
        <v>#REF!</v>
      </c>
      <c r="H120" s="472"/>
      <c r="I120" s="472"/>
      <c r="J120" s="472"/>
      <c r="K120" s="472"/>
      <c r="L120" s="472"/>
      <c r="M120" s="472"/>
      <c r="N120" s="472"/>
      <c r="O120" s="472"/>
      <c r="P120" s="472" t="e">
        <f>IF(Paramétrage!#REF!,I120-#REF!,"")</f>
        <v>#REF!</v>
      </c>
      <c r="Q120" s="472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IF(Paramétrage!QB501&lt;&gt;0,Paramétrage!PZ501,"")</f>
        <v/>
      </c>
      <c r="H122" s="2" t="str">
        <f>IF(Paramétrage!QB501&lt;&gt;0,Paramétrage!QA501,"")</f>
        <v/>
      </c>
      <c r="I122" s="2" t="str">
        <f>IF(J122&lt;&gt;"",DATEDIF($Q$2,G122,"d")*1440+H122*60,"")</f>
        <v/>
      </c>
      <c r="J122" s="2" t="str">
        <f>IF(Paramétrage!QB501&lt;&gt;0,Paramétrage!QB501,"")</f>
        <v/>
      </c>
      <c r="K122" s="2" t="str">
        <f>IF(Paramétrage!QC501&lt;&gt;0,Paramétrage!QC501,"")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IF(Paramétrage!QB501&lt;&gt;0,Paramétrage!QD501,"")</f>
        <v/>
      </c>
      <c r="P122" s="258" t="e">
        <f>IF(Paramétrage!#REF!&lt;&gt;0,I122,0)</f>
        <v>#REF!</v>
      </c>
      <c r="Q122" s="2"/>
    </row>
    <row r="123" spans="1:17" x14ac:dyDescent="0.35">
      <c r="A123" s="470" t="str">
        <f t="shared" ref="A123:A149" si="40">IF(J123&lt;&gt;"",I123,"")</f>
        <v/>
      </c>
      <c r="B123" s="470" t="str">
        <f t="shared" ref="B123:B149" si="41">IF(J123&lt;&gt;"",1,"")</f>
        <v/>
      </c>
      <c r="C123" s="470" t="str">
        <f t="shared" ref="C123:C149" si="42">IF(J123&lt;&gt;"",L123,"")</f>
        <v/>
      </c>
      <c r="D123" s="470" t="str">
        <f t="shared" ref="D123:D149" si="43">IF(J123&lt;&gt;"",L123,"")</f>
        <v/>
      </c>
      <c r="E123" s="470" t="str">
        <f t="shared" ref="E123:E149" si="44">IF(J123&lt;&gt;"",M123,"")</f>
        <v/>
      </c>
      <c r="F123" s="470" t="str">
        <f t="shared" ref="F123:F149" si="45">IF(J123&lt;&gt;"",N123,"")</f>
        <v/>
      </c>
      <c r="G123" s="199" t="str">
        <f>IF(Paramétrage!QB502&lt;&gt;0,Paramétrage!PZ502,"")</f>
        <v/>
      </c>
      <c r="H123" s="2" t="str">
        <f>IF(Paramétrage!QB502&lt;&gt;0,Paramétrage!QA502,"")</f>
        <v/>
      </c>
      <c r="I123" s="2" t="str">
        <f t="shared" ref="I123:I149" si="46">IF(J123&lt;&gt;"",DATEDIF($Q$2,G123,"d")*1440+H123*60,"")</f>
        <v/>
      </c>
      <c r="J123" s="2" t="str">
        <f>IF(Paramétrage!QB502&lt;&gt;0,Paramétrage!QB502,"")</f>
        <v/>
      </c>
      <c r="K123" s="2" t="str">
        <f>IF(Paramétrage!QC502&lt;&gt;0,Paramétrage!QC502,"")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IF(Paramétrage!QB502&lt;&gt;0,Paramétrage!QD502,"")</f>
        <v/>
      </c>
      <c r="P123" s="258" t="e">
        <f>IF(Paramétrage!#REF!&lt;&gt;0,I123,0)</f>
        <v>#REF!</v>
      </c>
      <c r="Q123" s="2"/>
    </row>
    <row r="124" spans="1:17" x14ac:dyDescent="0.35">
      <c r="A124" s="470" t="str">
        <f t="shared" si="40"/>
        <v/>
      </c>
      <c r="B124" s="470" t="str">
        <f t="shared" si="41"/>
        <v/>
      </c>
      <c r="C124" s="470" t="str">
        <f t="shared" si="42"/>
        <v/>
      </c>
      <c r="D124" s="470" t="str">
        <f t="shared" si="43"/>
        <v/>
      </c>
      <c r="E124" s="470" t="str">
        <f t="shared" si="44"/>
        <v/>
      </c>
      <c r="F124" s="470" t="str">
        <f t="shared" si="45"/>
        <v/>
      </c>
      <c r="G124" s="199" t="str">
        <f>IF(Paramétrage!QB503&lt;&gt;0,Paramétrage!PZ503,"")</f>
        <v/>
      </c>
      <c r="H124" s="2" t="str">
        <f>IF(Paramétrage!QB503&lt;&gt;0,Paramétrage!QA503,"")</f>
        <v/>
      </c>
      <c r="I124" s="2" t="str">
        <f t="shared" si="46"/>
        <v/>
      </c>
      <c r="J124" s="2" t="str">
        <f>IF(Paramétrage!QB503&lt;&gt;0,Paramétrage!QB503,"")</f>
        <v/>
      </c>
      <c r="K124" s="2" t="str">
        <f>IF(Paramétrage!QC503&lt;&gt;0,Paramétrage!QC503,"")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IF(Paramétrage!QB503&lt;&gt;0,Paramétrage!QD503,"")</f>
        <v/>
      </c>
      <c r="P124" s="258" t="e">
        <f>IF(Paramétrage!#REF!&lt;&gt;0,I124,0)</f>
        <v>#REF!</v>
      </c>
      <c r="Q124" s="2"/>
    </row>
    <row r="125" spans="1:17" x14ac:dyDescent="0.35">
      <c r="A125" s="470" t="str">
        <f t="shared" si="40"/>
        <v/>
      </c>
      <c r="B125" s="470" t="str">
        <f t="shared" si="41"/>
        <v/>
      </c>
      <c r="C125" s="470" t="str">
        <f t="shared" si="42"/>
        <v/>
      </c>
      <c r="D125" s="470" t="str">
        <f t="shared" si="43"/>
        <v/>
      </c>
      <c r="E125" s="470" t="str">
        <f t="shared" si="44"/>
        <v/>
      </c>
      <c r="F125" s="470" t="str">
        <f t="shared" si="45"/>
        <v/>
      </c>
      <c r="G125" s="199" t="str">
        <f>IF(Paramétrage!QB504&lt;&gt;0,Paramétrage!PZ504,"")</f>
        <v/>
      </c>
      <c r="H125" s="2" t="str">
        <f>IF(Paramétrage!QB504&lt;&gt;0,Paramétrage!QA504,"")</f>
        <v/>
      </c>
      <c r="I125" s="2" t="str">
        <f t="shared" si="46"/>
        <v/>
      </c>
      <c r="J125" s="2" t="str">
        <f>IF(Paramétrage!QB504&lt;&gt;0,Paramétrage!QB504,"")</f>
        <v/>
      </c>
      <c r="K125" s="2" t="str">
        <f>IF(Paramétrage!QC504&lt;&gt;0,Paramétrage!QC504,"")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IF(Paramétrage!QB504&lt;&gt;0,Paramétrage!QD504,"")</f>
        <v/>
      </c>
      <c r="P125" s="258" t="e">
        <f>IF(Paramétrage!#REF!&lt;&gt;0,I125,0)</f>
        <v>#REF!</v>
      </c>
      <c r="Q125" s="2"/>
    </row>
    <row r="126" spans="1:17" x14ac:dyDescent="0.35">
      <c r="A126" s="470" t="str">
        <f t="shared" si="40"/>
        <v/>
      </c>
      <c r="B126" s="470" t="str">
        <f t="shared" si="41"/>
        <v/>
      </c>
      <c r="C126" s="470" t="str">
        <f t="shared" si="42"/>
        <v/>
      </c>
      <c r="D126" s="470" t="str">
        <f t="shared" si="43"/>
        <v/>
      </c>
      <c r="E126" s="470" t="str">
        <f t="shared" si="44"/>
        <v/>
      </c>
      <c r="F126" s="470" t="str">
        <f t="shared" si="45"/>
        <v/>
      </c>
      <c r="G126" s="199" t="str">
        <f>IF(Paramétrage!QB505&lt;&gt;0,Paramétrage!PZ505,"")</f>
        <v/>
      </c>
      <c r="H126" s="2" t="str">
        <f>IF(Paramétrage!QB505&lt;&gt;0,Paramétrage!QA505,"")</f>
        <v/>
      </c>
      <c r="I126" s="2" t="str">
        <f t="shared" si="46"/>
        <v/>
      </c>
      <c r="J126" s="2" t="str">
        <f>IF(Paramétrage!QB505&lt;&gt;0,Paramétrage!QB505,"")</f>
        <v/>
      </c>
      <c r="K126" s="2" t="str">
        <f>IF(Paramétrage!QC505&lt;&gt;0,Paramétrage!QC505,"")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IF(Paramétrage!QB505&lt;&gt;0,Paramétrage!QD505,"")</f>
        <v/>
      </c>
      <c r="P126" s="258" t="e">
        <f>IF(Paramétrage!#REF!&lt;&gt;0,I126,0)</f>
        <v>#REF!</v>
      </c>
      <c r="Q126" s="2"/>
    </row>
    <row r="127" spans="1:17" x14ac:dyDescent="0.35">
      <c r="A127" s="470" t="str">
        <f t="shared" si="40"/>
        <v/>
      </c>
      <c r="B127" s="470" t="str">
        <f t="shared" si="41"/>
        <v/>
      </c>
      <c r="C127" s="470" t="str">
        <f t="shared" si="42"/>
        <v/>
      </c>
      <c r="D127" s="470" t="str">
        <f t="shared" si="43"/>
        <v/>
      </c>
      <c r="E127" s="470" t="str">
        <f t="shared" si="44"/>
        <v/>
      </c>
      <c r="F127" s="470" t="str">
        <f t="shared" si="45"/>
        <v/>
      </c>
      <c r="G127" s="199" t="str">
        <f>IF(Paramétrage!QB506&lt;&gt;0,Paramétrage!PZ506,"")</f>
        <v/>
      </c>
      <c r="H127" s="2" t="str">
        <f>IF(Paramétrage!QB506&lt;&gt;0,Paramétrage!QA506,"")</f>
        <v/>
      </c>
      <c r="I127" s="2" t="str">
        <f t="shared" si="46"/>
        <v/>
      </c>
      <c r="J127" s="2" t="str">
        <f>IF(Paramétrage!QB506&lt;&gt;0,Paramétrage!QB506,"")</f>
        <v/>
      </c>
      <c r="K127" s="2" t="str">
        <f>IF(Paramétrage!QC506&lt;&gt;0,Paramétrage!QC506,"")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IF(Paramétrage!QB506&lt;&gt;0,Paramétrage!QD506,"")</f>
        <v/>
      </c>
      <c r="P127" s="258" t="e">
        <f>IF(Paramétrage!#REF!&lt;&gt;0,I127,0)</f>
        <v>#REF!</v>
      </c>
      <c r="Q127" s="2"/>
    </row>
    <row r="128" spans="1:17" x14ac:dyDescent="0.35">
      <c r="A128" s="470" t="str">
        <f t="shared" si="40"/>
        <v/>
      </c>
      <c r="B128" s="470" t="str">
        <f t="shared" si="41"/>
        <v/>
      </c>
      <c r="C128" s="470" t="str">
        <f t="shared" si="42"/>
        <v/>
      </c>
      <c r="D128" s="470" t="str">
        <f t="shared" si="43"/>
        <v/>
      </c>
      <c r="E128" s="470" t="str">
        <f t="shared" si="44"/>
        <v/>
      </c>
      <c r="F128" s="470" t="str">
        <f t="shared" si="45"/>
        <v/>
      </c>
      <c r="G128" s="199" t="str">
        <f>IF(Paramétrage!QB507&lt;&gt;0,Paramétrage!PZ507,"")</f>
        <v/>
      </c>
      <c r="H128" s="2" t="str">
        <f>IF(Paramétrage!QB507&lt;&gt;0,Paramétrage!QA507,"")</f>
        <v/>
      </c>
      <c r="I128" s="2" t="str">
        <f t="shared" si="46"/>
        <v/>
      </c>
      <c r="J128" s="2" t="str">
        <f>IF(Paramétrage!QB507&lt;&gt;0,Paramétrage!QB507,"")</f>
        <v/>
      </c>
      <c r="K128" s="2" t="str">
        <f>IF(Paramétrage!QC507&lt;&gt;0,Paramétrage!QC507,"")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IF(Paramétrage!QB507&lt;&gt;0,Paramétrage!QD507,"")</f>
        <v/>
      </c>
      <c r="P128" s="258" t="e">
        <f>IF(Paramétrage!#REF!&lt;&gt;0,I128,0)</f>
        <v>#REF!</v>
      </c>
      <c r="Q128" s="2"/>
    </row>
    <row r="129" spans="1:17" x14ac:dyDescent="0.35">
      <c r="A129" s="470" t="str">
        <f t="shared" si="40"/>
        <v/>
      </c>
      <c r="B129" s="470" t="str">
        <f t="shared" si="41"/>
        <v/>
      </c>
      <c r="C129" s="470" t="str">
        <f t="shared" si="42"/>
        <v/>
      </c>
      <c r="D129" s="470" t="str">
        <f t="shared" si="43"/>
        <v/>
      </c>
      <c r="E129" s="470" t="str">
        <f t="shared" si="44"/>
        <v/>
      </c>
      <c r="F129" s="470" t="str">
        <f t="shared" si="45"/>
        <v/>
      </c>
      <c r="G129" s="199" t="str">
        <f>IF(Paramétrage!QB508&lt;&gt;0,Paramétrage!PZ508,"")</f>
        <v/>
      </c>
      <c r="H129" s="2" t="str">
        <f>IF(Paramétrage!QB508&lt;&gt;0,Paramétrage!QA508,"")</f>
        <v/>
      </c>
      <c r="I129" s="2" t="str">
        <f t="shared" si="46"/>
        <v/>
      </c>
      <c r="J129" s="2" t="str">
        <f>IF(Paramétrage!QB508&lt;&gt;0,Paramétrage!QB508,"")</f>
        <v/>
      </c>
      <c r="K129" s="2" t="str">
        <f>IF(Paramétrage!QC508&lt;&gt;0,Paramétrage!QC508,"")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IF(Paramétrage!QB508&lt;&gt;0,Paramétrage!QD508,"")</f>
        <v/>
      </c>
      <c r="P129" s="258" t="e">
        <f>IF(Paramétrage!#REF!&lt;&gt;0,I129,0)</f>
        <v>#REF!</v>
      </c>
      <c r="Q129" s="2"/>
    </row>
    <row r="130" spans="1:17" x14ac:dyDescent="0.35">
      <c r="A130" s="470" t="str">
        <f t="shared" si="40"/>
        <v/>
      </c>
      <c r="B130" s="470" t="str">
        <f t="shared" si="41"/>
        <v/>
      </c>
      <c r="C130" s="470" t="str">
        <f t="shared" si="42"/>
        <v/>
      </c>
      <c r="D130" s="470" t="str">
        <f t="shared" si="43"/>
        <v/>
      </c>
      <c r="E130" s="470" t="str">
        <f t="shared" si="44"/>
        <v/>
      </c>
      <c r="F130" s="470" t="str">
        <f t="shared" si="45"/>
        <v/>
      </c>
      <c r="G130" s="199" t="str">
        <f>IF(Paramétrage!QB509&lt;&gt;0,Paramétrage!PZ509,"")</f>
        <v/>
      </c>
      <c r="H130" s="2" t="str">
        <f>IF(Paramétrage!QB509&lt;&gt;0,Paramétrage!QA509,"")</f>
        <v/>
      </c>
      <c r="I130" s="2" t="str">
        <f t="shared" si="46"/>
        <v/>
      </c>
      <c r="J130" s="2" t="str">
        <f>IF(Paramétrage!QB509&lt;&gt;0,Paramétrage!QB509,"")</f>
        <v/>
      </c>
      <c r="K130" s="2" t="str">
        <f>IF(Paramétrage!QC509&lt;&gt;0,Paramétrage!QC509,"")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IF(Paramétrage!QB509&lt;&gt;0,Paramétrage!QD509,"")</f>
        <v/>
      </c>
      <c r="P130" s="258" t="e">
        <f>IF(Paramétrage!#REF!&lt;&gt;0,I130,0)</f>
        <v>#REF!</v>
      </c>
      <c r="Q130" s="2"/>
    </row>
    <row r="131" spans="1:17" x14ac:dyDescent="0.35">
      <c r="A131" s="470" t="str">
        <f t="shared" si="40"/>
        <v/>
      </c>
      <c r="B131" s="470" t="str">
        <f t="shared" si="41"/>
        <v/>
      </c>
      <c r="C131" s="470" t="str">
        <f t="shared" si="42"/>
        <v/>
      </c>
      <c r="D131" s="470" t="str">
        <f t="shared" si="43"/>
        <v/>
      </c>
      <c r="E131" s="470" t="str">
        <f t="shared" si="44"/>
        <v/>
      </c>
      <c r="F131" s="470" t="str">
        <f t="shared" si="45"/>
        <v/>
      </c>
      <c r="G131" s="199" t="str">
        <f>IF(Paramétrage!QB510&lt;&gt;0,Paramétrage!PZ510,"")</f>
        <v/>
      </c>
      <c r="H131" s="2" t="str">
        <f>IF(Paramétrage!QB510&lt;&gt;0,Paramétrage!QA510,"")</f>
        <v/>
      </c>
      <c r="I131" s="2" t="str">
        <f t="shared" si="46"/>
        <v/>
      </c>
      <c r="J131" s="2" t="str">
        <f>IF(Paramétrage!QB510&lt;&gt;0,Paramétrage!QB510,"")</f>
        <v/>
      </c>
      <c r="K131" s="2" t="str">
        <f>IF(Paramétrage!QC510&lt;&gt;0,Paramétrage!QC510,"")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IF(Paramétrage!QB510&lt;&gt;0,Paramétrage!QD510,"")</f>
        <v/>
      </c>
      <c r="P131" s="258" t="e">
        <f>IF(Paramétrage!#REF!&lt;&gt;0,I131,0)</f>
        <v>#REF!</v>
      </c>
      <c r="Q131" s="2"/>
    </row>
    <row r="132" spans="1:17" x14ac:dyDescent="0.35">
      <c r="A132" s="470" t="str">
        <f t="shared" si="40"/>
        <v/>
      </c>
      <c r="B132" s="470" t="str">
        <f t="shared" si="41"/>
        <v/>
      </c>
      <c r="C132" s="470" t="str">
        <f t="shared" si="42"/>
        <v/>
      </c>
      <c r="D132" s="470" t="str">
        <f t="shared" si="43"/>
        <v/>
      </c>
      <c r="E132" s="470" t="str">
        <f t="shared" si="44"/>
        <v/>
      </c>
      <c r="F132" s="470" t="str">
        <f t="shared" si="45"/>
        <v/>
      </c>
      <c r="G132" s="199" t="str">
        <f>IF(Paramétrage!QB511&lt;&gt;0,Paramétrage!PZ511,"")</f>
        <v/>
      </c>
      <c r="H132" s="2" t="str">
        <f>IF(Paramétrage!QB511&lt;&gt;0,Paramétrage!QA511,"")</f>
        <v/>
      </c>
      <c r="I132" s="2" t="str">
        <f t="shared" si="46"/>
        <v/>
      </c>
      <c r="J132" s="2" t="str">
        <f>IF(Paramétrage!QB511&lt;&gt;0,Paramétrage!QB511,"")</f>
        <v/>
      </c>
      <c r="K132" s="2" t="str">
        <f>IF(Paramétrage!QC511&lt;&gt;0,Paramétrage!QC511,"")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IF(Paramétrage!QB511&lt;&gt;0,Paramétrage!QD511,"")</f>
        <v/>
      </c>
      <c r="P132" s="258" t="e">
        <f>IF(Paramétrage!#REF!&lt;&gt;0,I132,0)</f>
        <v>#REF!</v>
      </c>
      <c r="Q132" s="2"/>
    </row>
    <row r="133" spans="1:17" x14ac:dyDescent="0.35">
      <c r="A133" s="470" t="str">
        <f t="shared" si="40"/>
        <v/>
      </c>
      <c r="B133" s="470" t="str">
        <f t="shared" si="41"/>
        <v/>
      </c>
      <c r="C133" s="470" t="str">
        <f t="shared" si="42"/>
        <v/>
      </c>
      <c r="D133" s="470" t="str">
        <f t="shared" si="43"/>
        <v/>
      </c>
      <c r="E133" s="470" t="str">
        <f t="shared" si="44"/>
        <v/>
      </c>
      <c r="F133" s="470" t="str">
        <f t="shared" si="45"/>
        <v/>
      </c>
      <c r="G133" s="199" t="str">
        <f>IF(Paramétrage!QB512&lt;&gt;0,Paramétrage!PZ512,"")</f>
        <v/>
      </c>
      <c r="H133" s="2" t="str">
        <f>IF(Paramétrage!QB512&lt;&gt;0,Paramétrage!QA512,"")</f>
        <v/>
      </c>
      <c r="I133" s="2" t="str">
        <f t="shared" si="46"/>
        <v/>
      </c>
      <c r="J133" s="2" t="str">
        <f>IF(Paramétrage!QB512&lt;&gt;0,Paramétrage!QB512,"")</f>
        <v/>
      </c>
      <c r="K133" s="2" t="str">
        <f>IF(Paramétrage!QC512&lt;&gt;0,Paramétrage!QC512,"")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IF(Paramétrage!QB512&lt;&gt;0,Paramétrage!QD512,"")</f>
        <v/>
      </c>
      <c r="P133" s="258" t="e">
        <f>IF(Paramétrage!#REF!&lt;&gt;0,I133,0)</f>
        <v>#REF!</v>
      </c>
      <c r="Q133" s="2"/>
    </row>
    <row r="134" spans="1:17" x14ac:dyDescent="0.35">
      <c r="A134" s="470" t="str">
        <f t="shared" si="40"/>
        <v/>
      </c>
      <c r="B134" s="470" t="str">
        <f t="shared" si="41"/>
        <v/>
      </c>
      <c r="C134" s="470" t="str">
        <f t="shared" si="42"/>
        <v/>
      </c>
      <c r="D134" s="470" t="str">
        <f t="shared" si="43"/>
        <v/>
      </c>
      <c r="E134" s="470" t="str">
        <f t="shared" si="44"/>
        <v/>
      </c>
      <c r="F134" s="470" t="str">
        <f t="shared" si="45"/>
        <v/>
      </c>
      <c r="G134" s="199" t="str">
        <f>IF(Paramétrage!QB513&lt;&gt;0,Paramétrage!PZ513,"")</f>
        <v/>
      </c>
      <c r="H134" s="2" t="str">
        <f>IF(Paramétrage!QB513&lt;&gt;0,Paramétrage!QA513,"")</f>
        <v/>
      </c>
      <c r="I134" s="2" t="str">
        <f t="shared" si="46"/>
        <v/>
      </c>
      <c r="J134" s="2" t="str">
        <f>IF(Paramétrage!QB513&lt;&gt;0,Paramétrage!QB513,"")</f>
        <v/>
      </c>
      <c r="K134" s="2" t="str">
        <f>IF(Paramétrage!QC513&lt;&gt;0,Paramétrage!QC513,"")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IF(Paramétrage!QB513&lt;&gt;0,Paramétrage!QD513,"")</f>
        <v/>
      </c>
      <c r="P134" s="258" t="e">
        <f>IF(Paramétrage!#REF!&lt;&gt;0,I134,0)</f>
        <v>#REF!</v>
      </c>
      <c r="Q134" s="2"/>
    </row>
    <row r="135" spans="1:17" x14ac:dyDescent="0.35">
      <c r="A135" s="470" t="str">
        <f t="shared" si="40"/>
        <v/>
      </c>
      <c r="B135" s="470" t="str">
        <f t="shared" si="41"/>
        <v/>
      </c>
      <c r="C135" s="470" t="str">
        <f t="shared" si="42"/>
        <v/>
      </c>
      <c r="D135" s="470" t="str">
        <f t="shared" si="43"/>
        <v/>
      </c>
      <c r="E135" s="470" t="str">
        <f t="shared" si="44"/>
        <v/>
      </c>
      <c r="F135" s="470" t="str">
        <f t="shared" si="45"/>
        <v/>
      </c>
      <c r="G135" s="199" t="str">
        <f>IF(Paramétrage!QB514&lt;&gt;0,Paramétrage!PZ514,"")</f>
        <v/>
      </c>
      <c r="H135" s="2" t="str">
        <f>IF(Paramétrage!QB514&lt;&gt;0,Paramétrage!QA514,"")</f>
        <v/>
      </c>
      <c r="I135" s="2" t="str">
        <f t="shared" si="46"/>
        <v/>
      </c>
      <c r="J135" s="2" t="str">
        <f>IF(Paramétrage!QB514&lt;&gt;0,Paramétrage!QB514,"")</f>
        <v/>
      </c>
      <c r="K135" s="2" t="str">
        <f>IF(Paramétrage!QC514&lt;&gt;0,Paramétrage!QC514,"")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IF(Paramétrage!QB514&lt;&gt;0,Paramétrage!QD514,"")</f>
        <v/>
      </c>
      <c r="P135" s="258" t="e">
        <f>IF(Paramétrage!#REF!&lt;&gt;0,I135,0)</f>
        <v>#REF!</v>
      </c>
      <c r="Q135" s="2"/>
    </row>
    <row r="136" spans="1:17" x14ac:dyDescent="0.35">
      <c r="A136" s="470" t="str">
        <f t="shared" si="40"/>
        <v/>
      </c>
      <c r="B136" s="470" t="str">
        <f t="shared" si="41"/>
        <v/>
      </c>
      <c r="C136" s="470" t="str">
        <f t="shared" si="42"/>
        <v/>
      </c>
      <c r="D136" s="470" t="str">
        <f t="shared" si="43"/>
        <v/>
      </c>
      <c r="E136" s="470" t="str">
        <f t="shared" si="44"/>
        <v/>
      </c>
      <c r="F136" s="470" t="str">
        <f t="shared" si="45"/>
        <v/>
      </c>
      <c r="G136" s="199" t="str">
        <f>IF(Paramétrage!QB515&lt;&gt;0,Paramétrage!PZ515,"")</f>
        <v/>
      </c>
      <c r="H136" s="2" t="str">
        <f>IF(Paramétrage!QB515&lt;&gt;0,Paramétrage!QA515,"")</f>
        <v/>
      </c>
      <c r="I136" s="2" t="str">
        <f t="shared" si="46"/>
        <v/>
      </c>
      <c r="J136" s="2" t="str">
        <f>IF(Paramétrage!QB515&lt;&gt;0,Paramétrage!QB515,"")</f>
        <v/>
      </c>
      <c r="K136" s="2" t="str">
        <f>IF(Paramétrage!QC515&lt;&gt;0,Paramétrage!QC515,"")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IF(Paramétrage!QB515&lt;&gt;0,Paramétrage!QD515,"")</f>
        <v/>
      </c>
      <c r="P136" s="258" t="e">
        <f>IF(Paramétrage!#REF!&lt;&gt;0,I136,0)</f>
        <v>#REF!</v>
      </c>
      <c r="Q136" s="2"/>
    </row>
    <row r="137" spans="1:17" x14ac:dyDescent="0.35">
      <c r="A137" s="470" t="str">
        <f t="shared" si="40"/>
        <v/>
      </c>
      <c r="B137" s="470" t="str">
        <f t="shared" si="41"/>
        <v/>
      </c>
      <c r="C137" s="470" t="str">
        <f t="shared" si="42"/>
        <v/>
      </c>
      <c r="D137" s="470" t="str">
        <f t="shared" si="43"/>
        <v/>
      </c>
      <c r="E137" s="470" t="str">
        <f t="shared" si="44"/>
        <v/>
      </c>
      <c r="F137" s="470" t="str">
        <f t="shared" si="45"/>
        <v/>
      </c>
      <c r="G137" s="199" t="str">
        <f>IF(Paramétrage!QB516&lt;&gt;0,Paramétrage!PZ516,"")</f>
        <v/>
      </c>
      <c r="H137" s="2" t="str">
        <f>IF(Paramétrage!QB516&lt;&gt;0,Paramétrage!QA516,"")</f>
        <v/>
      </c>
      <c r="I137" s="2" t="str">
        <f t="shared" si="46"/>
        <v/>
      </c>
      <c r="J137" s="2" t="str">
        <f>IF(Paramétrage!QB516&lt;&gt;0,Paramétrage!QB516,"")</f>
        <v/>
      </c>
      <c r="K137" s="2" t="str">
        <f>IF(Paramétrage!QC516&lt;&gt;0,Paramétrage!QC516,"")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IF(Paramétrage!QB516&lt;&gt;0,Paramétrage!QD516,"")</f>
        <v/>
      </c>
      <c r="P137" s="258" t="e">
        <f>IF(Paramétrage!#REF!&lt;&gt;0,I137,0)</f>
        <v>#REF!</v>
      </c>
      <c r="Q137" s="2"/>
    </row>
    <row r="138" spans="1:17" x14ac:dyDescent="0.35">
      <c r="A138" s="470" t="str">
        <f t="shared" si="40"/>
        <v/>
      </c>
      <c r="B138" s="470" t="str">
        <f t="shared" si="41"/>
        <v/>
      </c>
      <c r="C138" s="470" t="str">
        <f t="shared" si="42"/>
        <v/>
      </c>
      <c r="D138" s="470" t="str">
        <f t="shared" si="43"/>
        <v/>
      </c>
      <c r="E138" s="470" t="str">
        <f t="shared" si="44"/>
        <v/>
      </c>
      <c r="F138" s="470" t="str">
        <f t="shared" si="45"/>
        <v/>
      </c>
      <c r="G138" s="199" t="str">
        <f>IF(Paramétrage!QB517&lt;&gt;0,Paramétrage!PZ517,"")</f>
        <v/>
      </c>
      <c r="H138" s="2" t="str">
        <f>IF(Paramétrage!QB517&lt;&gt;0,Paramétrage!QA517,"")</f>
        <v/>
      </c>
      <c r="I138" s="2" t="str">
        <f t="shared" si="46"/>
        <v/>
      </c>
      <c r="J138" s="2" t="str">
        <f>IF(Paramétrage!QB517&lt;&gt;0,Paramétrage!QB517,"")</f>
        <v/>
      </c>
      <c r="K138" s="2" t="str">
        <f>IF(Paramétrage!QC517&lt;&gt;0,Paramétrage!QC517,"")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IF(Paramétrage!QB517&lt;&gt;0,Paramétrage!QD517,"")</f>
        <v/>
      </c>
      <c r="P138" s="258" t="e">
        <f>IF(Paramétrage!#REF!&lt;&gt;0,I138,0)</f>
        <v>#REF!</v>
      </c>
      <c r="Q138" s="2"/>
    </row>
    <row r="139" spans="1:17" x14ac:dyDescent="0.35">
      <c r="A139" s="470" t="str">
        <f t="shared" si="40"/>
        <v/>
      </c>
      <c r="B139" s="470" t="str">
        <f t="shared" si="41"/>
        <v/>
      </c>
      <c r="C139" s="470" t="str">
        <f t="shared" si="42"/>
        <v/>
      </c>
      <c r="D139" s="470" t="str">
        <f t="shared" si="43"/>
        <v/>
      </c>
      <c r="E139" s="470" t="str">
        <f t="shared" si="44"/>
        <v/>
      </c>
      <c r="F139" s="470" t="str">
        <f t="shared" si="45"/>
        <v/>
      </c>
      <c r="G139" s="199" t="str">
        <f>IF(Paramétrage!QB518&lt;&gt;0,Paramétrage!PZ518,"")</f>
        <v/>
      </c>
      <c r="H139" s="2" t="str">
        <f>IF(Paramétrage!QB518&lt;&gt;0,Paramétrage!QA518,"")</f>
        <v/>
      </c>
      <c r="I139" s="2" t="str">
        <f t="shared" si="46"/>
        <v/>
      </c>
      <c r="J139" s="2" t="str">
        <f>IF(Paramétrage!QB518&lt;&gt;0,Paramétrage!QB518,"")</f>
        <v/>
      </c>
      <c r="K139" s="2" t="str">
        <f>IF(Paramétrage!QC518&lt;&gt;0,Paramétrage!QC518,"")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IF(Paramétrage!QB518&lt;&gt;0,Paramétrage!QD518,"")</f>
        <v/>
      </c>
      <c r="P139" s="258" t="e">
        <f>IF(Paramétrage!#REF!&lt;&gt;0,I139,0)</f>
        <v>#REF!</v>
      </c>
      <c r="Q139" s="2"/>
    </row>
    <row r="140" spans="1:17" x14ac:dyDescent="0.35">
      <c r="A140" s="470" t="str">
        <f t="shared" si="40"/>
        <v/>
      </c>
      <c r="B140" s="470" t="str">
        <f t="shared" si="41"/>
        <v/>
      </c>
      <c r="C140" s="470" t="str">
        <f t="shared" si="42"/>
        <v/>
      </c>
      <c r="D140" s="470" t="str">
        <f t="shared" si="43"/>
        <v/>
      </c>
      <c r="E140" s="470" t="str">
        <f t="shared" si="44"/>
        <v/>
      </c>
      <c r="F140" s="470" t="str">
        <f t="shared" si="45"/>
        <v/>
      </c>
      <c r="G140" s="199" t="str">
        <f>IF(Paramétrage!QB519&lt;&gt;0,Paramétrage!PZ519,"")</f>
        <v/>
      </c>
      <c r="H140" s="2" t="str">
        <f>IF(Paramétrage!QB519&lt;&gt;0,Paramétrage!QA519,"")</f>
        <v/>
      </c>
      <c r="I140" s="2" t="str">
        <f t="shared" si="46"/>
        <v/>
      </c>
      <c r="J140" s="2" t="str">
        <f>IF(Paramétrage!QB519&lt;&gt;0,Paramétrage!QB519,"")</f>
        <v/>
      </c>
      <c r="K140" s="2" t="str">
        <f>IF(Paramétrage!QC519&lt;&gt;0,Paramétrage!QC519,"")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IF(Paramétrage!QB519&lt;&gt;0,Paramétrage!QD519,"")</f>
        <v/>
      </c>
      <c r="P140" s="258" t="e">
        <f>IF(Paramétrage!#REF!&lt;&gt;0,I140,0)</f>
        <v>#REF!</v>
      </c>
      <c r="Q140" s="2"/>
    </row>
    <row r="141" spans="1:17" x14ac:dyDescent="0.35">
      <c r="A141" s="470" t="str">
        <f t="shared" si="40"/>
        <v/>
      </c>
      <c r="B141" s="470" t="str">
        <f t="shared" si="41"/>
        <v/>
      </c>
      <c r="C141" s="470" t="str">
        <f t="shared" si="42"/>
        <v/>
      </c>
      <c r="D141" s="470" t="str">
        <f t="shared" si="43"/>
        <v/>
      </c>
      <c r="E141" s="470" t="str">
        <f t="shared" si="44"/>
        <v/>
      </c>
      <c r="F141" s="470" t="str">
        <f t="shared" si="45"/>
        <v/>
      </c>
      <c r="G141" s="199" t="str">
        <f>IF(Paramétrage!QB520&lt;&gt;0,Paramétrage!PZ520,"")</f>
        <v/>
      </c>
      <c r="H141" s="2" t="str">
        <f>IF(Paramétrage!QB520&lt;&gt;0,Paramétrage!QA520,"")</f>
        <v/>
      </c>
      <c r="I141" s="2" t="str">
        <f t="shared" si="46"/>
        <v/>
      </c>
      <c r="J141" s="2" t="str">
        <f>IF(Paramétrage!QB520&lt;&gt;0,Paramétrage!QB520,"")</f>
        <v/>
      </c>
      <c r="K141" s="2" t="str">
        <f>IF(Paramétrage!QC520&lt;&gt;0,Paramétrage!QC520,"")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IF(Paramétrage!QB520&lt;&gt;0,Paramétrage!QD520,"")</f>
        <v/>
      </c>
      <c r="P141" s="258" t="e">
        <f>IF(Paramétrage!#REF!&lt;&gt;0,I141,0)</f>
        <v>#REF!</v>
      </c>
      <c r="Q141" s="2"/>
    </row>
    <row r="142" spans="1:17" x14ac:dyDescent="0.35">
      <c r="A142" s="470" t="str">
        <f t="shared" si="40"/>
        <v/>
      </c>
      <c r="B142" s="470" t="str">
        <f t="shared" si="41"/>
        <v/>
      </c>
      <c r="C142" s="470" t="str">
        <f t="shared" si="42"/>
        <v/>
      </c>
      <c r="D142" s="470" t="str">
        <f t="shared" si="43"/>
        <v/>
      </c>
      <c r="E142" s="470" t="str">
        <f t="shared" si="44"/>
        <v/>
      </c>
      <c r="F142" s="470" t="str">
        <f t="shared" si="45"/>
        <v/>
      </c>
      <c r="G142" s="199" t="str">
        <f>IF(Paramétrage!QB521&lt;&gt;0,Paramétrage!PZ521,"")</f>
        <v/>
      </c>
      <c r="H142" s="2" t="str">
        <f>IF(Paramétrage!QB521&lt;&gt;0,Paramétrage!QA521,"")</f>
        <v/>
      </c>
      <c r="I142" s="2" t="str">
        <f t="shared" si="46"/>
        <v/>
      </c>
      <c r="J142" s="2" t="str">
        <f>IF(Paramétrage!QB521&lt;&gt;0,Paramétrage!QB521,"")</f>
        <v/>
      </c>
      <c r="K142" s="2" t="str">
        <f>IF(Paramétrage!QC521&lt;&gt;0,Paramétrage!QC521,"")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IF(Paramétrage!QB521&lt;&gt;0,Paramétrage!QD521,"")</f>
        <v/>
      </c>
      <c r="P142" s="258" t="e">
        <f>IF(Paramétrage!#REF!&lt;&gt;0,I142,0)</f>
        <v>#REF!</v>
      </c>
      <c r="Q142" s="2"/>
    </row>
    <row r="143" spans="1:17" x14ac:dyDescent="0.35">
      <c r="A143" s="470" t="str">
        <f t="shared" si="40"/>
        <v/>
      </c>
      <c r="B143" s="470" t="str">
        <f t="shared" si="41"/>
        <v/>
      </c>
      <c r="C143" s="470" t="str">
        <f t="shared" si="42"/>
        <v/>
      </c>
      <c r="D143" s="470" t="str">
        <f t="shared" si="43"/>
        <v/>
      </c>
      <c r="E143" s="470" t="str">
        <f t="shared" si="44"/>
        <v/>
      </c>
      <c r="F143" s="470" t="str">
        <f t="shared" si="45"/>
        <v/>
      </c>
      <c r="G143" s="199" t="str">
        <f>IF(Paramétrage!QB522&lt;&gt;0,Paramétrage!PZ522,"")</f>
        <v/>
      </c>
      <c r="H143" s="2" t="str">
        <f>IF(Paramétrage!QB522&lt;&gt;0,Paramétrage!QA522,"")</f>
        <v/>
      </c>
      <c r="I143" s="2" t="str">
        <f t="shared" si="46"/>
        <v/>
      </c>
      <c r="J143" s="2" t="str">
        <f>IF(Paramétrage!QB522&lt;&gt;0,Paramétrage!QB522,"")</f>
        <v/>
      </c>
      <c r="K143" s="2" t="str">
        <f>IF(Paramétrage!QC522&lt;&gt;0,Paramétrage!QC522,"")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IF(Paramétrage!QB522&lt;&gt;0,Paramétrage!QD522,"")</f>
        <v/>
      </c>
      <c r="P143" s="258" t="e">
        <f>IF(Paramétrage!#REF!&lt;&gt;0,I143,0)</f>
        <v>#REF!</v>
      </c>
      <c r="Q143" s="2"/>
    </row>
    <row r="144" spans="1:17" x14ac:dyDescent="0.35">
      <c r="A144" s="470" t="str">
        <f t="shared" si="40"/>
        <v/>
      </c>
      <c r="B144" s="470" t="str">
        <f t="shared" si="41"/>
        <v/>
      </c>
      <c r="C144" s="470" t="str">
        <f t="shared" si="42"/>
        <v/>
      </c>
      <c r="D144" s="470" t="str">
        <f t="shared" si="43"/>
        <v/>
      </c>
      <c r="E144" s="470" t="str">
        <f t="shared" si="44"/>
        <v/>
      </c>
      <c r="F144" s="470" t="str">
        <f t="shared" si="45"/>
        <v/>
      </c>
      <c r="G144" s="199" t="str">
        <f>IF(Paramétrage!QB523&lt;&gt;0,Paramétrage!PZ523,"")</f>
        <v/>
      </c>
      <c r="H144" s="2" t="str">
        <f>IF(Paramétrage!QB523&lt;&gt;0,Paramétrage!QA523,"")</f>
        <v/>
      </c>
      <c r="I144" s="2" t="str">
        <f t="shared" si="46"/>
        <v/>
      </c>
      <c r="J144" s="2" t="str">
        <f>IF(Paramétrage!QB523&lt;&gt;0,Paramétrage!QB523,"")</f>
        <v/>
      </c>
      <c r="K144" s="2" t="str">
        <f>IF(Paramétrage!QC523&lt;&gt;0,Paramétrage!QC523,"")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IF(Paramétrage!QB523&lt;&gt;0,Paramétrage!QD523,"")</f>
        <v/>
      </c>
      <c r="P144" s="258" t="e">
        <f>IF(Paramétrage!#REF!&lt;&gt;0,I144,0)</f>
        <v>#REF!</v>
      </c>
      <c r="Q144" s="2"/>
    </row>
    <row r="145" spans="1:17" x14ac:dyDescent="0.35">
      <c r="A145" s="470" t="str">
        <f t="shared" si="40"/>
        <v/>
      </c>
      <c r="B145" s="470" t="str">
        <f t="shared" si="41"/>
        <v/>
      </c>
      <c r="C145" s="470" t="str">
        <f t="shared" si="42"/>
        <v/>
      </c>
      <c r="D145" s="470" t="str">
        <f t="shared" si="43"/>
        <v/>
      </c>
      <c r="E145" s="470" t="str">
        <f t="shared" si="44"/>
        <v/>
      </c>
      <c r="F145" s="470" t="str">
        <f t="shared" si="45"/>
        <v/>
      </c>
      <c r="G145" s="199" t="str">
        <f>IF(Paramétrage!QB524&lt;&gt;0,Paramétrage!PZ524,"")</f>
        <v/>
      </c>
      <c r="H145" s="2" t="str">
        <f>IF(Paramétrage!QB524&lt;&gt;0,Paramétrage!QA524,"")</f>
        <v/>
      </c>
      <c r="I145" s="2" t="str">
        <f t="shared" si="46"/>
        <v/>
      </c>
      <c r="J145" s="2" t="str">
        <f>IF(Paramétrage!QB524&lt;&gt;0,Paramétrage!QB524,"")</f>
        <v/>
      </c>
      <c r="K145" s="2" t="str">
        <f>IF(Paramétrage!QC524&lt;&gt;0,Paramétrage!QC524,"")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IF(Paramétrage!QB524&lt;&gt;0,Paramétrage!QD524,"")</f>
        <v/>
      </c>
      <c r="P145" s="258" t="e">
        <f>IF(Paramétrage!#REF!&lt;&gt;0,I145,0)</f>
        <v>#REF!</v>
      </c>
      <c r="Q145" s="2"/>
    </row>
    <row r="146" spans="1:17" x14ac:dyDescent="0.35">
      <c r="A146" s="470" t="str">
        <f t="shared" si="40"/>
        <v/>
      </c>
      <c r="B146" s="470" t="str">
        <f t="shared" si="41"/>
        <v/>
      </c>
      <c r="C146" s="470" t="str">
        <f t="shared" si="42"/>
        <v/>
      </c>
      <c r="D146" s="470" t="str">
        <f t="shared" si="43"/>
        <v/>
      </c>
      <c r="E146" s="470" t="str">
        <f t="shared" si="44"/>
        <v/>
      </c>
      <c r="F146" s="470" t="str">
        <f t="shared" si="45"/>
        <v/>
      </c>
      <c r="G146" s="199" t="str">
        <f>IF(Paramétrage!QB525&lt;&gt;0,Paramétrage!PZ525,"")</f>
        <v/>
      </c>
      <c r="H146" s="2" t="str">
        <f>IF(Paramétrage!QB525&lt;&gt;0,Paramétrage!QA525,"")</f>
        <v/>
      </c>
      <c r="I146" s="2" t="str">
        <f t="shared" si="46"/>
        <v/>
      </c>
      <c r="J146" s="2" t="str">
        <f>IF(Paramétrage!QB525&lt;&gt;0,Paramétrage!QB525,"")</f>
        <v/>
      </c>
      <c r="K146" s="2" t="str">
        <f>IF(Paramétrage!QC525&lt;&gt;0,Paramétrage!QC525,"")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IF(Paramétrage!QB525&lt;&gt;0,Paramétrage!QD525,"")</f>
        <v/>
      </c>
      <c r="P146" s="258" t="e">
        <f>IF(Paramétrage!#REF!&lt;&gt;0,I146,0)</f>
        <v>#REF!</v>
      </c>
      <c r="Q146" s="2"/>
    </row>
    <row r="147" spans="1:17" x14ac:dyDescent="0.35">
      <c r="A147" s="470" t="str">
        <f t="shared" si="40"/>
        <v/>
      </c>
      <c r="B147" s="470" t="str">
        <f t="shared" si="41"/>
        <v/>
      </c>
      <c r="C147" s="470" t="str">
        <f t="shared" si="42"/>
        <v/>
      </c>
      <c r="D147" s="470" t="str">
        <f t="shared" si="43"/>
        <v/>
      </c>
      <c r="E147" s="470" t="str">
        <f t="shared" si="44"/>
        <v/>
      </c>
      <c r="F147" s="470" t="str">
        <f t="shared" si="45"/>
        <v/>
      </c>
      <c r="G147" s="199" t="str">
        <f>IF(Paramétrage!QB526&lt;&gt;0,Paramétrage!PZ526,"")</f>
        <v/>
      </c>
      <c r="H147" s="2" t="str">
        <f>IF(Paramétrage!QB526&lt;&gt;0,Paramétrage!QA526,"")</f>
        <v/>
      </c>
      <c r="I147" s="2" t="str">
        <f t="shared" si="46"/>
        <v/>
      </c>
      <c r="J147" s="2" t="str">
        <f>IF(Paramétrage!QB526&lt;&gt;0,Paramétrage!QB526,"")</f>
        <v/>
      </c>
      <c r="K147" s="2" t="str">
        <f>IF(Paramétrage!QC526&lt;&gt;0,Paramétrage!QC526,"")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IF(Paramétrage!QB526&lt;&gt;0,Paramétrage!QD526,"")</f>
        <v/>
      </c>
      <c r="P147" s="258" t="e">
        <f>IF(Paramétrage!#REF!&lt;&gt;0,I147,0)</f>
        <v>#REF!</v>
      </c>
      <c r="Q147" s="2"/>
    </row>
    <row r="148" spans="1:17" x14ac:dyDescent="0.35">
      <c r="A148" s="470" t="str">
        <f t="shared" si="40"/>
        <v/>
      </c>
      <c r="B148" s="470" t="str">
        <f t="shared" si="41"/>
        <v/>
      </c>
      <c r="C148" s="470" t="str">
        <f t="shared" si="42"/>
        <v/>
      </c>
      <c r="D148" s="470" t="str">
        <f t="shared" si="43"/>
        <v/>
      </c>
      <c r="E148" s="470" t="str">
        <f t="shared" si="44"/>
        <v/>
      </c>
      <c r="F148" s="470" t="str">
        <f t="shared" si="45"/>
        <v/>
      </c>
      <c r="G148" s="199" t="str">
        <f>IF(Paramétrage!QB527&lt;&gt;0,Paramétrage!PZ527,"")</f>
        <v/>
      </c>
      <c r="H148" s="2" t="str">
        <f>IF(Paramétrage!QB527&lt;&gt;0,Paramétrage!QA527,"")</f>
        <v/>
      </c>
      <c r="I148" s="2" t="str">
        <f t="shared" si="46"/>
        <v/>
      </c>
      <c r="J148" s="2" t="str">
        <f>IF(Paramétrage!QB527&lt;&gt;0,Paramétrage!QB527,"")</f>
        <v/>
      </c>
      <c r="K148" s="2" t="str">
        <f>IF(Paramétrage!QC527&lt;&gt;0,Paramétrage!QC527,"")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IF(Paramétrage!QB527&lt;&gt;0,Paramétrage!QD527,"")</f>
        <v/>
      </c>
      <c r="P148" s="258" t="e">
        <f>IF(Paramétrage!#REF!&lt;&gt;0,I148,0)</f>
        <v>#REF!</v>
      </c>
      <c r="Q148" s="2"/>
    </row>
    <row r="149" spans="1:17" x14ac:dyDescent="0.35">
      <c r="A149" s="470" t="str">
        <f t="shared" si="40"/>
        <v/>
      </c>
      <c r="B149" s="470" t="str">
        <f t="shared" si="41"/>
        <v/>
      </c>
      <c r="C149" s="470" t="str">
        <f t="shared" si="42"/>
        <v/>
      </c>
      <c r="D149" s="470" t="str">
        <f t="shared" si="43"/>
        <v/>
      </c>
      <c r="E149" s="470" t="str">
        <f t="shared" si="44"/>
        <v/>
      </c>
      <c r="F149" s="470" t="str">
        <f t="shared" si="45"/>
        <v/>
      </c>
      <c r="G149" s="199" t="str">
        <f>IF(Paramétrage!QB528&lt;&gt;0,Paramétrage!PZ528,"")</f>
        <v/>
      </c>
      <c r="H149" s="2" t="str">
        <f>IF(Paramétrage!QB528&lt;&gt;0,Paramétrage!QA528,"")</f>
        <v/>
      </c>
      <c r="I149" s="2" t="str">
        <f t="shared" si="46"/>
        <v/>
      </c>
      <c r="J149" s="2" t="str">
        <f>IF(Paramétrage!QB528&lt;&gt;0,Paramétrage!QB528,"")</f>
        <v/>
      </c>
      <c r="K149" s="2" t="str">
        <f>IF(Paramétrage!QC528&lt;&gt;0,Paramétrage!QC528,"")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IF(Paramétrage!QB528&lt;&gt;0,Paramétrage!QD528,"")</f>
        <v/>
      </c>
      <c r="P149" s="258" t="e">
        <f>IF(Paramétrage!#REF!&lt;&gt;0,I149,0)</f>
        <v>#REF!</v>
      </c>
      <c r="Q149" s="2"/>
    </row>
    <row r="150" spans="1:17" x14ac:dyDescent="0.35">
      <c r="A150" s="471" t="s">
        <v>1052</v>
      </c>
      <c r="B150" s="472"/>
      <c r="C150" s="472"/>
      <c r="D150" s="472"/>
      <c r="E150" s="472"/>
      <c r="F150" s="472"/>
      <c r="G150" s="473" t="e">
        <f>IF(Paramétrage!#REF!&lt;&gt;0,Paramétrage!#REF!,"")</f>
        <v>#REF!</v>
      </c>
      <c r="H150" s="472"/>
      <c r="I150" s="472"/>
      <c r="J150" s="472"/>
      <c r="K150" s="472"/>
      <c r="L150" s="472"/>
      <c r="M150" s="472"/>
      <c r="N150" s="472"/>
      <c r="O150" s="472"/>
      <c r="P150" s="472" t="e">
        <f>IF(Paramétrage!#REF!,I150-#REF!,"")</f>
        <v>#REF!</v>
      </c>
      <c r="Q150" s="472"/>
    </row>
    <row r="151" spans="1:17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17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IF(Paramétrage!QR501&lt;&gt;0,Paramétrage!QP501,"")</f>
        <v/>
      </c>
      <c r="H152" s="2" t="str">
        <f>IF(Paramétrage!QR501&lt;&gt;0,Paramétrage!QQ501,"")</f>
        <v/>
      </c>
      <c r="I152" s="2" t="str">
        <f>IF(J152&lt;&gt;"",DATEDIF($Q$2,G152,"d")*1440+H152*60,"")</f>
        <v/>
      </c>
      <c r="J152" s="2" t="str">
        <f>IF(Paramétrage!QR501&lt;&gt;0,Paramétrage!QR501,"")</f>
        <v/>
      </c>
      <c r="K152" s="2" t="str">
        <f>IF(Paramétrage!QS501&lt;&gt;0,Paramétrage!QS501,"")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IF(Paramétrage!QR501&lt;&gt;0,Paramétrage!QT501,"")</f>
        <v/>
      </c>
      <c r="P152" s="258" t="e">
        <f>IF(Paramétrage!#REF!&lt;&gt;0,I152,0)</f>
        <v>#REF!</v>
      </c>
      <c r="Q152" s="2"/>
    </row>
    <row r="153" spans="1:17" x14ac:dyDescent="0.35">
      <c r="A153" s="470" t="str">
        <f t="shared" ref="A153:A179" si="50">IF(J153&lt;&gt;"",I153,"")</f>
        <v/>
      </c>
      <c r="B153" s="470" t="str">
        <f t="shared" ref="B153:B179" si="51">IF(J153&lt;&gt;"",1,"")</f>
        <v/>
      </c>
      <c r="C153" s="470" t="str">
        <f t="shared" ref="C153:C179" si="52">IF(J153&lt;&gt;"",L153,"")</f>
        <v/>
      </c>
      <c r="D153" s="470" t="str">
        <f t="shared" ref="D153:D179" si="53">IF(J153&lt;&gt;"",L153,"")</f>
        <v/>
      </c>
      <c r="E153" s="470" t="str">
        <f t="shared" ref="E153:E179" si="54">IF(J153&lt;&gt;"",M153,"")</f>
        <v/>
      </c>
      <c r="F153" s="470" t="str">
        <f t="shared" ref="F153:F179" si="55">IF(J153&lt;&gt;"",N153,"")</f>
        <v/>
      </c>
      <c r="G153" s="199" t="str">
        <f>IF(Paramétrage!QR502&lt;&gt;0,Paramétrage!QP502,"")</f>
        <v/>
      </c>
      <c r="H153" s="2" t="str">
        <f>IF(Paramétrage!QR502&lt;&gt;0,Paramétrage!QQ502,"")</f>
        <v/>
      </c>
      <c r="I153" s="2" t="str">
        <f t="shared" ref="I153:I179" si="56">IF(J153&lt;&gt;"",DATEDIF($Q$2,G153,"d")*1440+H153*60,"")</f>
        <v/>
      </c>
      <c r="J153" s="2" t="str">
        <f>IF(Paramétrage!QR502&lt;&gt;0,Paramétrage!QR502,"")</f>
        <v/>
      </c>
      <c r="K153" s="2" t="str">
        <f>IF(Paramétrage!QS502&lt;&gt;0,Paramétrage!QS502,"")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IF(Paramétrage!QR502&lt;&gt;0,Paramétrage!QT502,"")</f>
        <v/>
      </c>
      <c r="P153" s="258" t="e">
        <f>IF(Paramétrage!#REF!&lt;&gt;0,I153,0)</f>
        <v>#REF!</v>
      </c>
      <c r="Q153" s="2"/>
    </row>
    <row r="154" spans="1:17" x14ac:dyDescent="0.35">
      <c r="A154" s="470" t="str">
        <f t="shared" si="50"/>
        <v/>
      </c>
      <c r="B154" s="470" t="str">
        <f t="shared" si="51"/>
        <v/>
      </c>
      <c r="C154" s="470" t="str">
        <f t="shared" si="52"/>
        <v/>
      </c>
      <c r="D154" s="470" t="str">
        <f t="shared" si="53"/>
        <v/>
      </c>
      <c r="E154" s="470" t="str">
        <f t="shared" si="54"/>
        <v/>
      </c>
      <c r="F154" s="470" t="str">
        <f t="shared" si="55"/>
        <v/>
      </c>
      <c r="G154" s="199" t="str">
        <f>IF(Paramétrage!QR503&lt;&gt;0,Paramétrage!QP503,"")</f>
        <v/>
      </c>
      <c r="H154" s="2" t="str">
        <f>IF(Paramétrage!QR503&lt;&gt;0,Paramétrage!QQ503,"")</f>
        <v/>
      </c>
      <c r="I154" s="2" t="str">
        <f t="shared" si="56"/>
        <v/>
      </c>
      <c r="J154" s="2" t="str">
        <f>IF(Paramétrage!QR503&lt;&gt;0,Paramétrage!QR503,"")</f>
        <v/>
      </c>
      <c r="K154" s="2" t="str">
        <f>IF(Paramétrage!QS503&lt;&gt;0,Paramétrage!QS503,"")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IF(Paramétrage!QR503&lt;&gt;0,Paramétrage!QT503,"")</f>
        <v/>
      </c>
      <c r="P154" s="258" t="e">
        <f>IF(Paramétrage!#REF!&lt;&gt;0,I154,0)</f>
        <v>#REF!</v>
      </c>
      <c r="Q154" s="2"/>
    </row>
    <row r="155" spans="1:17" x14ac:dyDescent="0.35">
      <c r="A155" s="470" t="str">
        <f t="shared" si="50"/>
        <v/>
      </c>
      <c r="B155" s="470" t="str">
        <f t="shared" si="51"/>
        <v/>
      </c>
      <c r="C155" s="470" t="str">
        <f t="shared" si="52"/>
        <v/>
      </c>
      <c r="D155" s="470" t="str">
        <f t="shared" si="53"/>
        <v/>
      </c>
      <c r="E155" s="470" t="str">
        <f t="shared" si="54"/>
        <v/>
      </c>
      <c r="F155" s="470" t="str">
        <f t="shared" si="55"/>
        <v/>
      </c>
      <c r="G155" s="199" t="str">
        <f>IF(Paramétrage!QR504&lt;&gt;0,Paramétrage!QP504,"")</f>
        <v/>
      </c>
      <c r="H155" s="2" t="str">
        <f>IF(Paramétrage!QR504&lt;&gt;0,Paramétrage!QQ504,"")</f>
        <v/>
      </c>
      <c r="I155" s="2" t="str">
        <f t="shared" si="56"/>
        <v/>
      </c>
      <c r="J155" s="2" t="str">
        <f>IF(Paramétrage!QR504&lt;&gt;0,Paramétrage!QR504,"")</f>
        <v/>
      </c>
      <c r="K155" s="2" t="str">
        <f>IF(Paramétrage!QS504&lt;&gt;0,Paramétrage!QS504,"")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IF(Paramétrage!QR504&lt;&gt;0,Paramétrage!QT504,"")</f>
        <v/>
      </c>
      <c r="P155" s="258" t="e">
        <f>IF(Paramétrage!#REF!&lt;&gt;0,I155,0)</f>
        <v>#REF!</v>
      </c>
      <c r="Q155" s="2"/>
    </row>
    <row r="156" spans="1:17" x14ac:dyDescent="0.35">
      <c r="A156" s="470" t="str">
        <f t="shared" si="50"/>
        <v/>
      </c>
      <c r="B156" s="470" t="str">
        <f t="shared" si="51"/>
        <v/>
      </c>
      <c r="C156" s="470" t="str">
        <f t="shared" si="52"/>
        <v/>
      </c>
      <c r="D156" s="470" t="str">
        <f t="shared" si="53"/>
        <v/>
      </c>
      <c r="E156" s="470" t="str">
        <f t="shared" si="54"/>
        <v/>
      </c>
      <c r="F156" s="470" t="str">
        <f t="shared" si="55"/>
        <v/>
      </c>
      <c r="G156" s="199" t="str">
        <f>IF(Paramétrage!QR505&lt;&gt;0,Paramétrage!QP505,"")</f>
        <v/>
      </c>
      <c r="H156" s="2" t="str">
        <f>IF(Paramétrage!QR505&lt;&gt;0,Paramétrage!QQ505,"")</f>
        <v/>
      </c>
      <c r="I156" s="2" t="str">
        <f t="shared" si="56"/>
        <v/>
      </c>
      <c r="J156" s="2" t="str">
        <f>IF(Paramétrage!QR505&lt;&gt;0,Paramétrage!QR505,"")</f>
        <v/>
      </c>
      <c r="K156" s="2" t="str">
        <f>IF(Paramétrage!QS505&lt;&gt;0,Paramétrage!QS505,"")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IF(Paramétrage!QR505&lt;&gt;0,Paramétrage!QT505,"")</f>
        <v/>
      </c>
      <c r="P156" s="258" t="e">
        <f>IF(Paramétrage!#REF!&lt;&gt;0,I156,0)</f>
        <v>#REF!</v>
      </c>
      <c r="Q156" s="2"/>
    </row>
    <row r="157" spans="1:17" x14ac:dyDescent="0.35">
      <c r="A157" s="470" t="str">
        <f t="shared" si="50"/>
        <v/>
      </c>
      <c r="B157" s="470" t="str">
        <f t="shared" si="51"/>
        <v/>
      </c>
      <c r="C157" s="470" t="str">
        <f t="shared" si="52"/>
        <v/>
      </c>
      <c r="D157" s="470" t="str">
        <f t="shared" si="53"/>
        <v/>
      </c>
      <c r="E157" s="470" t="str">
        <f t="shared" si="54"/>
        <v/>
      </c>
      <c r="F157" s="470" t="str">
        <f t="shared" si="55"/>
        <v/>
      </c>
      <c r="G157" s="199" t="str">
        <f>IF(Paramétrage!QR506&lt;&gt;0,Paramétrage!QP506,"")</f>
        <v/>
      </c>
      <c r="H157" s="2" t="str">
        <f>IF(Paramétrage!QR506&lt;&gt;0,Paramétrage!QQ506,"")</f>
        <v/>
      </c>
      <c r="I157" s="2" t="str">
        <f t="shared" si="56"/>
        <v/>
      </c>
      <c r="J157" s="2" t="str">
        <f>IF(Paramétrage!QR506&lt;&gt;0,Paramétrage!QR506,"")</f>
        <v/>
      </c>
      <c r="K157" s="2" t="str">
        <f>IF(Paramétrage!QS506&lt;&gt;0,Paramétrage!QS506,"")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IF(Paramétrage!QR506&lt;&gt;0,Paramétrage!QT506,"")</f>
        <v/>
      </c>
      <c r="P157" s="258" t="e">
        <f>IF(Paramétrage!#REF!&lt;&gt;0,I157,0)</f>
        <v>#REF!</v>
      </c>
      <c r="Q157" s="2"/>
    </row>
    <row r="158" spans="1:17" x14ac:dyDescent="0.35">
      <c r="A158" s="470" t="str">
        <f t="shared" si="50"/>
        <v/>
      </c>
      <c r="B158" s="470" t="str">
        <f t="shared" si="51"/>
        <v/>
      </c>
      <c r="C158" s="470" t="str">
        <f t="shared" si="52"/>
        <v/>
      </c>
      <c r="D158" s="470" t="str">
        <f t="shared" si="53"/>
        <v/>
      </c>
      <c r="E158" s="470" t="str">
        <f t="shared" si="54"/>
        <v/>
      </c>
      <c r="F158" s="470" t="str">
        <f t="shared" si="55"/>
        <v/>
      </c>
      <c r="G158" s="199" t="str">
        <f>IF(Paramétrage!QR507&lt;&gt;0,Paramétrage!QP507,"")</f>
        <v/>
      </c>
      <c r="H158" s="2" t="str">
        <f>IF(Paramétrage!QR507&lt;&gt;0,Paramétrage!QQ507,"")</f>
        <v/>
      </c>
      <c r="I158" s="2" t="str">
        <f t="shared" si="56"/>
        <v/>
      </c>
      <c r="J158" s="2" t="str">
        <f>IF(Paramétrage!QR507&lt;&gt;0,Paramétrage!QR507,"")</f>
        <v/>
      </c>
      <c r="K158" s="2" t="str">
        <f>IF(Paramétrage!QS507&lt;&gt;0,Paramétrage!QS507,"")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IF(Paramétrage!QR507&lt;&gt;0,Paramétrage!QT507,"")</f>
        <v/>
      </c>
      <c r="P158" s="258" t="e">
        <f>IF(Paramétrage!#REF!&lt;&gt;0,I158,0)</f>
        <v>#REF!</v>
      </c>
      <c r="Q158" s="2"/>
    </row>
    <row r="159" spans="1:17" x14ac:dyDescent="0.35">
      <c r="A159" s="470" t="str">
        <f t="shared" si="50"/>
        <v/>
      </c>
      <c r="B159" s="470" t="str">
        <f t="shared" si="51"/>
        <v/>
      </c>
      <c r="C159" s="470" t="str">
        <f t="shared" si="52"/>
        <v/>
      </c>
      <c r="D159" s="470" t="str">
        <f t="shared" si="53"/>
        <v/>
      </c>
      <c r="E159" s="470" t="str">
        <f t="shared" si="54"/>
        <v/>
      </c>
      <c r="F159" s="470" t="str">
        <f t="shared" si="55"/>
        <v/>
      </c>
      <c r="G159" s="199" t="str">
        <f>IF(Paramétrage!QR508&lt;&gt;0,Paramétrage!QP508,"")</f>
        <v/>
      </c>
      <c r="H159" s="2" t="str">
        <f>IF(Paramétrage!QR508&lt;&gt;0,Paramétrage!QQ508,"")</f>
        <v/>
      </c>
      <c r="I159" s="2" t="str">
        <f t="shared" si="56"/>
        <v/>
      </c>
      <c r="J159" s="2" t="str">
        <f>IF(Paramétrage!QR508&lt;&gt;0,Paramétrage!QR508,"")</f>
        <v/>
      </c>
      <c r="K159" s="2" t="str">
        <f>IF(Paramétrage!QS508&lt;&gt;0,Paramétrage!QS508,"")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IF(Paramétrage!QR508&lt;&gt;0,Paramétrage!QT508,"")</f>
        <v/>
      </c>
      <c r="P159" s="258" t="e">
        <f>IF(Paramétrage!#REF!&lt;&gt;0,I159,0)</f>
        <v>#REF!</v>
      </c>
      <c r="Q159" s="2"/>
    </row>
    <row r="160" spans="1:17" x14ac:dyDescent="0.35">
      <c r="A160" s="470" t="str">
        <f t="shared" si="50"/>
        <v/>
      </c>
      <c r="B160" s="470" t="str">
        <f t="shared" si="51"/>
        <v/>
      </c>
      <c r="C160" s="470" t="str">
        <f t="shared" si="52"/>
        <v/>
      </c>
      <c r="D160" s="470" t="str">
        <f t="shared" si="53"/>
        <v/>
      </c>
      <c r="E160" s="470" t="str">
        <f t="shared" si="54"/>
        <v/>
      </c>
      <c r="F160" s="470" t="str">
        <f t="shared" si="55"/>
        <v/>
      </c>
      <c r="G160" s="199" t="str">
        <f>IF(Paramétrage!QR509&lt;&gt;0,Paramétrage!QP509,"")</f>
        <v/>
      </c>
      <c r="H160" s="2" t="str">
        <f>IF(Paramétrage!QR509&lt;&gt;0,Paramétrage!QQ509,"")</f>
        <v/>
      </c>
      <c r="I160" s="2" t="str">
        <f t="shared" si="56"/>
        <v/>
      </c>
      <c r="J160" s="2" t="str">
        <f>IF(Paramétrage!QR509&lt;&gt;0,Paramétrage!QR509,"")</f>
        <v/>
      </c>
      <c r="K160" s="2" t="str">
        <f>IF(Paramétrage!QS509&lt;&gt;0,Paramétrage!QS509,"")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IF(Paramétrage!QR509&lt;&gt;0,Paramétrage!QT509,"")</f>
        <v/>
      </c>
      <c r="P160" s="258" t="e">
        <f>IF(Paramétrage!#REF!&lt;&gt;0,I160,0)</f>
        <v>#REF!</v>
      </c>
      <c r="Q160" s="2"/>
    </row>
    <row r="161" spans="1:17" x14ac:dyDescent="0.35">
      <c r="A161" s="470" t="str">
        <f t="shared" si="50"/>
        <v/>
      </c>
      <c r="B161" s="470" t="str">
        <f t="shared" si="51"/>
        <v/>
      </c>
      <c r="C161" s="470" t="str">
        <f t="shared" si="52"/>
        <v/>
      </c>
      <c r="D161" s="470" t="str">
        <f t="shared" si="53"/>
        <v/>
      </c>
      <c r="E161" s="470" t="str">
        <f t="shared" si="54"/>
        <v/>
      </c>
      <c r="F161" s="470" t="str">
        <f t="shared" si="55"/>
        <v/>
      </c>
      <c r="G161" s="199" t="str">
        <f>IF(Paramétrage!QR510&lt;&gt;0,Paramétrage!QP510,"")</f>
        <v/>
      </c>
      <c r="H161" s="2" t="str">
        <f>IF(Paramétrage!QR510&lt;&gt;0,Paramétrage!QQ510,"")</f>
        <v/>
      </c>
      <c r="I161" s="2" t="str">
        <f t="shared" si="56"/>
        <v/>
      </c>
      <c r="J161" s="2" t="str">
        <f>IF(Paramétrage!QR510&lt;&gt;0,Paramétrage!QR510,"")</f>
        <v/>
      </c>
      <c r="K161" s="2" t="str">
        <f>IF(Paramétrage!QS510&lt;&gt;0,Paramétrage!QS510,"")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IF(Paramétrage!QR510&lt;&gt;0,Paramétrage!QT510,"")</f>
        <v/>
      </c>
      <c r="P161" s="258" t="e">
        <f>IF(Paramétrage!#REF!&lt;&gt;0,I161,0)</f>
        <v>#REF!</v>
      </c>
      <c r="Q161" s="2"/>
    </row>
    <row r="162" spans="1:17" x14ac:dyDescent="0.35">
      <c r="A162" s="470" t="str">
        <f t="shared" si="50"/>
        <v/>
      </c>
      <c r="B162" s="470" t="str">
        <f t="shared" si="51"/>
        <v/>
      </c>
      <c r="C162" s="470" t="str">
        <f t="shared" si="52"/>
        <v/>
      </c>
      <c r="D162" s="470" t="str">
        <f t="shared" si="53"/>
        <v/>
      </c>
      <c r="E162" s="470" t="str">
        <f t="shared" si="54"/>
        <v/>
      </c>
      <c r="F162" s="470" t="str">
        <f t="shared" si="55"/>
        <v/>
      </c>
      <c r="G162" s="199" t="str">
        <f>IF(Paramétrage!QR511&lt;&gt;0,Paramétrage!QP511,"")</f>
        <v/>
      </c>
      <c r="H162" s="2" t="str">
        <f>IF(Paramétrage!QR511&lt;&gt;0,Paramétrage!QQ511,"")</f>
        <v/>
      </c>
      <c r="I162" s="2" t="str">
        <f t="shared" si="56"/>
        <v/>
      </c>
      <c r="J162" s="2" t="str">
        <f>IF(Paramétrage!QR511&lt;&gt;0,Paramétrage!QR511,"")</f>
        <v/>
      </c>
      <c r="K162" s="2" t="str">
        <f>IF(Paramétrage!QS511&lt;&gt;0,Paramétrage!QS511,"")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IF(Paramétrage!QR511&lt;&gt;0,Paramétrage!QT511,"")</f>
        <v/>
      </c>
      <c r="P162" s="258" t="e">
        <f>IF(Paramétrage!#REF!&lt;&gt;0,I162,0)</f>
        <v>#REF!</v>
      </c>
      <c r="Q162" s="2"/>
    </row>
    <row r="163" spans="1:17" x14ac:dyDescent="0.35">
      <c r="A163" s="470" t="str">
        <f t="shared" si="50"/>
        <v/>
      </c>
      <c r="B163" s="470" t="str">
        <f t="shared" si="51"/>
        <v/>
      </c>
      <c r="C163" s="470" t="str">
        <f t="shared" si="52"/>
        <v/>
      </c>
      <c r="D163" s="470" t="str">
        <f t="shared" si="53"/>
        <v/>
      </c>
      <c r="E163" s="470" t="str">
        <f t="shared" si="54"/>
        <v/>
      </c>
      <c r="F163" s="470" t="str">
        <f t="shared" si="55"/>
        <v/>
      </c>
      <c r="G163" s="199" t="str">
        <f>IF(Paramétrage!QR512&lt;&gt;0,Paramétrage!QP512,"")</f>
        <v/>
      </c>
      <c r="H163" s="2" t="str">
        <f>IF(Paramétrage!QR512&lt;&gt;0,Paramétrage!QQ512,"")</f>
        <v/>
      </c>
      <c r="I163" s="2" t="str">
        <f t="shared" si="56"/>
        <v/>
      </c>
      <c r="J163" s="2" t="str">
        <f>IF(Paramétrage!QR512&lt;&gt;0,Paramétrage!QR512,"")</f>
        <v/>
      </c>
      <c r="K163" s="2" t="str">
        <f>IF(Paramétrage!QS512&lt;&gt;0,Paramétrage!QS512,"")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IF(Paramétrage!QR512&lt;&gt;0,Paramétrage!QT512,"")</f>
        <v/>
      </c>
      <c r="P163" s="258" t="e">
        <f>IF(Paramétrage!#REF!&lt;&gt;0,I163,0)</f>
        <v>#REF!</v>
      </c>
      <c r="Q163" s="2"/>
    </row>
    <row r="164" spans="1:17" x14ac:dyDescent="0.35">
      <c r="A164" s="470" t="str">
        <f t="shared" si="50"/>
        <v/>
      </c>
      <c r="B164" s="470" t="str">
        <f t="shared" si="51"/>
        <v/>
      </c>
      <c r="C164" s="470" t="str">
        <f t="shared" si="52"/>
        <v/>
      </c>
      <c r="D164" s="470" t="str">
        <f t="shared" si="53"/>
        <v/>
      </c>
      <c r="E164" s="470" t="str">
        <f t="shared" si="54"/>
        <v/>
      </c>
      <c r="F164" s="470" t="str">
        <f t="shared" si="55"/>
        <v/>
      </c>
      <c r="G164" s="199" t="str">
        <f>IF(Paramétrage!QR513&lt;&gt;0,Paramétrage!QP513,"")</f>
        <v/>
      </c>
      <c r="H164" s="2" t="str">
        <f>IF(Paramétrage!QR513&lt;&gt;0,Paramétrage!QQ513,"")</f>
        <v/>
      </c>
      <c r="I164" s="2" t="str">
        <f t="shared" si="56"/>
        <v/>
      </c>
      <c r="J164" s="2" t="str">
        <f>IF(Paramétrage!QR513&lt;&gt;0,Paramétrage!QR513,"")</f>
        <v/>
      </c>
      <c r="K164" s="2" t="str">
        <f>IF(Paramétrage!QS513&lt;&gt;0,Paramétrage!QS513,"")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IF(Paramétrage!QR513&lt;&gt;0,Paramétrage!QT513,"")</f>
        <v/>
      </c>
      <c r="P164" s="258" t="e">
        <f>IF(Paramétrage!#REF!&lt;&gt;0,I164,0)</f>
        <v>#REF!</v>
      </c>
      <c r="Q164" s="2"/>
    </row>
    <row r="165" spans="1:17" x14ac:dyDescent="0.35">
      <c r="A165" s="470" t="str">
        <f t="shared" si="50"/>
        <v/>
      </c>
      <c r="B165" s="470" t="str">
        <f t="shared" si="51"/>
        <v/>
      </c>
      <c r="C165" s="470" t="str">
        <f t="shared" si="52"/>
        <v/>
      </c>
      <c r="D165" s="470" t="str">
        <f t="shared" si="53"/>
        <v/>
      </c>
      <c r="E165" s="470" t="str">
        <f t="shared" si="54"/>
        <v/>
      </c>
      <c r="F165" s="470" t="str">
        <f t="shared" si="55"/>
        <v/>
      </c>
      <c r="G165" s="199" t="str">
        <f>IF(Paramétrage!QR514&lt;&gt;0,Paramétrage!QP514,"")</f>
        <v/>
      </c>
      <c r="H165" s="2" t="str">
        <f>IF(Paramétrage!QR514&lt;&gt;0,Paramétrage!QQ514,"")</f>
        <v/>
      </c>
      <c r="I165" s="2" t="str">
        <f t="shared" si="56"/>
        <v/>
      </c>
      <c r="J165" s="2" t="str">
        <f>IF(Paramétrage!QR514&lt;&gt;0,Paramétrage!QR514,"")</f>
        <v/>
      </c>
      <c r="K165" s="2" t="str">
        <f>IF(Paramétrage!QS514&lt;&gt;0,Paramétrage!QS514,"")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IF(Paramétrage!QR514&lt;&gt;0,Paramétrage!QT514,"")</f>
        <v/>
      </c>
      <c r="P165" s="258" t="e">
        <f>IF(Paramétrage!#REF!&lt;&gt;0,I165,0)</f>
        <v>#REF!</v>
      </c>
      <c r="Q165" s="2"/>
    </row>
    <row r="166" spans="1:17" x14ac:dyDescent="0.35">
      <c r="A166" s="470" t="str">
        <f t="shared" si="50"/>
        <v/>
      </c>
      <c r="B166" s="470" t="str">
        <f t="shared" si="51"/>
        <v/>
      </c>
      <c r="C166" s="470" t="str">
        <f t="shared" si="52"/>
        <v/>
      </c>
      <c r="D166" s="470" t="str">
        <f t="shared" si="53"/>
        <v/>
      </c>
      <c r="E166" s="470" t="str">
        <f t="shared" si="54"/>
        <v/>
      </c>
      <c r="F166" s="470" t="str">
        <f t="shared" si="55"/>
        <v/>
      </c>
      <c r="G166" s="199" t="str">
        <f>IF(Paramétrage!QR515&lt;&gt;0,Paramétrage!QP515,"")</f>
        <v/>
      </c>
      <c r="H166" s="2" t="str">
        <f>IF(Paramétrage!QR515&lt;&gt;0,Paramétrage!QQ515,"")</f>
        <v/>
      </c>
      <c r="I166" s="2" t="str">
        <f t="shared" si="56"/>
        <v/>
      </c>
      <c r="J166" s="2" t="str">
        <f>IF(Paramétrage!QR515&lt;&gt;0,Paramétrage!QR515,"")</f>
        <v/>
      </c>
      <c r="K166" s="2" t="str">
        <f>IF(Paramétrage!QS515&lt;&gt;0,Paramétrage!QS515,"")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IF(Paramétrage!QR515&lt;&gt;0,Paramétrage!QT515,"")</f>
        <v/>
      </c>
      <c r="P166" s="258" t="e">
        <f>IF(Paramétrage!#REF!&lt;&gt;0,I166,0)</f>
        <v>#REF!</v>
      </c>
      <c r="Q166" s="2"/>
    </row>
    <row r="167" spans="1:17" x14ac:dyDescent="0.35">
      <c r="A167" s="470" t="str">
        <f t="shared" si="50"/>
        <v/>
      </c>
      <c r="B167" s="470" t="str">
        <f t="shared" si="51"/>
        <v/>
      </c>
      <c r="C167" s="470" t="str">
        <f t="shared" si="52"/>
        <v/>
      </c>
      <c r="D167" s="470" t="str">
        <f t="shared" si="53"/>
        <v/>
      </c>
      <c r="E167" s="470" t="str">
        <f t="shared" si="54"/>
        <v/>
      </c>
      <c r="F167" s="470" t="str">
        <f t="shared" si="55"/>
        <v/>
      </c>
      <c r="G167" s="199" t="str">
        <f>IF(Paramétrage!QR516&lt;&gt;0,Paramétrage!QP516,"")</f>
        <v/>
      </c>
      <c r="H167" s="2" t="str">
        <f>IF(Paramétrage!QR516&lt;&gt;0,Paramétrage!QQ516,"")</f>
        <v/>
      </c>
      <c r="I167" s="2" t="str">
        <f t="shared" si="56"/>
        <v/>
      </c>
      <c r="J167" s="2" t="str">
        <f>IF(Paramétrage!QR516&lt;&gt;0,Paramétrage!QR516,"")</f>
        <v/>
      </c>
      <c r="K167" s="2" t="str">
        <f>IF(Paramétrage!QS516&lt;&gt;0,Paramétrage!QS516,"")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IF(Paramétrage!QR516&lt;&gt;0,Paramétrage!QT516,"")</f>
        <v/>
      </c>
      <c r="P167" s="258" t="e">
        <f>IF(Paramétrage!#REF!&lt;&gt;0,I167,0)</f>
        <v>#REF!</v>
      </c>
      <c r="Q167" s="2"/>
    </row>
    <row r="168" spans="1:17" x14ac:dyDescent="0.35">
      <c r="A168" s="470" t="str">
        <f t="shared" si="50"/>
        <v/>
      </c>
      <c r="B168" s="470" t="str">
        <f t="shared" si="51"/>
        <v/>
      </c>
      <c r="C168" s="470" t="str">
        <f t="shared" si="52"/>
        <v/>
      </c>
      <c r="D168" s="470" t="str">
        <f t="shared" si="53"/>
        <v/>
      </c>
      <c r="E168" s="470" t="str">
        <f t="shared" si="54"/>
        <v/>
      </c>
      <c r="F168" s="470" t="str">
        <f t="shared" si="55"/>
        <v/>
      </c>
      <c r="G168" s="199" t="str">
        <f>IF(Paramétrage!QR517&lt;&gt;0,Paramétrage!QP517,"")</f>
        <v/>
      </c>
      <c r="H168" s="2" t="str">
        <f>IF(Paramétrage!QR517&lt;&gt;0,Paramétrage!QQ517,"")</f>
        <v/>
      </c>
      <c r="I168" s="2" t="str">
        <f t="shared" si="56"/>
        <v/>
      </c>
      <c r="J168" s="2" t="str">
        <f>IF(Paramétrage!QR517&lt;&gt;0,Paramétrage!QR517,"")</f>
        <v/>
      </c>
      <c r="K168" s="2" t="str">
        <f>IF(Paramétrage!QS517&lt;&gt;0,Paramétrage!QS517,"")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IF(Paramétrage!QR517&lt;&gt;0,Paramétrage!QT517,"")</f>
        <v/>
      </c>
      <c r="P168" s="258" t="e">
        <f>IF(Paramétrage!#REF!&lt;&gt;0,I168,0)</f>
        <v>#REF!</v>
      </c>
      <c r="Q168" s="2"/>
    </row>
    <row r="169" spans="1:17" x14ac:dyDescent="0.35">
      <c r="A169" s="470" t="str">
        <f t="shared" si="50"/>
        <v/>
      </c>
      <c r="B169" s="470" t="str">
        <f t="shared" si="51"/>
        <v/>
      </c>
      <c r="C169" s="470" t="str">
        <f t="shared" si="52"/>
        <v/>
      </c>
      <c r="D169" s="470" t="str">
        <f t="shared" si="53"/>
        <v/>
      </c>
      <c r="E169" s="470" t="str">
        <f t="shared" si="54"/>
        <v/>
      </c>
      <c r="F169" s="470" t="str">
        <f t="shared" si="55"/>
        <v/>
      </c>
      <c r="G169" s="199" t="str">
        <f>IF(Paramétrage!QR518&lt;&gt;0,Paramétrage!QP518,"")</f>
        <v/>
      </c>
      <c r="H169" s="2" t="str">
        <f>IF(Paramétrage!QR518&lt;&gt;0,Paramétrage!QQ518,"")</f>
        <v/>
      </c>
      <c r="I169" s="2" t="str">
        <f t="shared" si="56"/>
        <v/>
      </c>
      <c r="J169" s="2" t="str">
        <f>IF(Paramétrage!QR518&lt;&gt;0,Paramétrage!QR518,"")</f>
        <v/>
      </c>
      <c r="K169" s="2" t="str">
        <f>IF(Paramétrage!QS518&lt;&gt;0,Paramétrage!QS518,"")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IF(Paramétrage!QR518&lt;&gt;0,Paramétrage!QT518,"")</f>
        <v/>
      </c>
      <c r="P169" s="258" t="e">
        <f>IF(Paramétrage!#REF!&lt;&gt;0,I169,0)</f>
        <v>#REF!</v>
      </c>
      <c r="Q169" s="2"/>
    </row>
    <row r="170" spans="1:17" x14ac:dyDescent="0.35">
      <c r="A170" s="470" t="str">
        <f t="shared" si="50"/>
        <v/>
      </c>
      <c r="B170" s="470" t="str">
        <f t="shared" si="51"/>
        <v/>
      </c>
      <c r="C170" s="470" t="str">
        <f t="shared" si="52"/>
        <v/>
      </c>
      <c r="D170" s="470" t="str">
        <f t="shared" si="53"/>
        <v/>
      </c>
      <c r="E170" s="470" t="str">
        <f t="shared" si="54"/>
        <v/>
      </c>
      <c r="F170" s="470" t="str">
        <f t="shared" si="55"/>
        <v/>
      </c>
      <c r="G170" s="199" t="str">
        <f>IF(Paramétrage!QR519&lt;&gt;0,Paramétrage!QP519,"")</f>
        <v/>
      </c>
      <c r="H170" s="2" t="str">
        <f>IF(Paramétrage!QR519&lt;&gt;0,Paramétrage!QQ519,"")</f>
        <v/>
      </c>
      <c r="I170" s="2" t="str">
        <f t="shared" si="56"/>
        <v/>
      </c>
      <c r="J170" s="2" t="str">
        <f>IF(Paramétrage!QR519&lt;&gt;0,Paramétrage!QR519,"")</f>
        <v/>
      </c>
      <c r="K170" s="2" t="str">
        <f>IF(Paramétrage!QS519&lt;&gt;0,Paramétrage!QS519,"")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IF(Paramétrage!QR519&lt;&gt;0,Paramétrage!QT519,"")</f>
        <v/>
      </c>
      <c r="P170" s="258" t="e">
        <f>IF(Paramétrage!#REF!&lt;&gt;0,I170,0)</f>
        <v>#REF!</v>
      </c>
      <c r="Q170" s="2"/>
    </row>
    <row r="171" spans="1:17" x14ac:dyDescent="0.35">
      <c r="A171" s="470" t="str">
        <f t="shared" si="50"/>
        <v/>
      </c>
      <c r="B171" s="470" t="str">
        <f t="shared" si="51"/>
        <v/>
      </c>
      <c r="C171" s="470" t="str">
        <f t="shared" si="52"/>
        <v/>
      </c>
      <c r="D171" s="470" t="str">
        <f t="shared" si="53"/>
        <v/>
      </c>
      <c r="E171" s="470" t="str">
        <f t="shared" si="54"/>
        <v/>
      </c>
      <c r="F171" s="470" t="str">
        <f t="shared" si="55"/>
        <v/>
      </c>
      <c r="G171" s="199" t="str">
        <f>IF(Paramétrage!QR520&lt;&gt;0,Paramétrage!QP520,"")</f>
        <v/>
      </c>
      <c r="H171" s="2" t="str">
        <f>IF(Paramétrage!QR520&lt;&gt;0,Paramétrage!QQ520,"")</f>
        <v/>
      </c>
      <c r="I171" s="2" t="str">
        <f t="shared" si="56"/>
        <v/>
      </c>
      <c r="J171" s="2" t="str">
        <f>IF(Paramétrage!QR520&lt;&gt;0,Paramétrage!QR520,"")</f>
        <v/>
      </c>
      <c r="K171" s="2" t="str">
        <f>IF(Paramétrage!QS520&lt;&gt;0,Paramétrage!QS520,"")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IF(Paramétrage!QR520&lt;&gt;0,Paramétrage!QT520,"")</f>
        <v/>
      </c>
      <c r="P171" s="258" t="e">
        <f>IF(Paramétrage!#REF!&lt;&gt;0,I171,0)</f>
        <v>#REF!</v>
      </c>
      <c r="Q171" s="2"/>
    </row>
    <row r="172" spans="1:17" x14ac:dyDescent="0.35">
      <c r="A172" s="470" t="str">
        <f t="shared" si="50"/>
        <v/>
      </c>
      <c r="B172" s="470" t="str">
        <f t="shared" si="51"/>
        <v/>
      </c>
      <c r="C172" s="470" t="str">
        <f t="shared" si="52"/>
        <v/>
      </c>
      <c r="D172" s="470" t="str">
        <f t="shared" si="53"/>
        <v/>
      </c>
      <c r="E172" s="470" t="str">
        <f t="shared" si="54"/>
        <v/>
      </c>
      <c r="F172" s="470" t="str">
        <f t="shared" si="55"/>
        <v/>
      </c>
      <c r="G172" s="199" t="str">
        <f>IF(Paramétrage!QR521&lt;&gt;0,Paramétrage!QP521,"")</f>
        <v/>
      </c>
      <c r="H172" s="2" t="str">
        <f>IF(Paramétrage!QR521&lt;&gt;0,Paramétrage!QQ521,"")</f>
        <v/>
      </c>
      <c r="I172" s="2" t="str">
        <f t="shared" si="56"/>
        <v/>
      </c>
      <c r="J172" s="2" t="str">
        <f>IF(Paramétrage!QR521&lt;&gt;0,Paramétrage!QR521,"")</f>
        <v/>
      </c>
      <c r="K172" s="2" t="str">
        <f>IF(Paramétrage!QS521&lt;&gt;0,Paramétrage!QS521,"")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IF(Paramétrage!QR521&lt;&gt;0,Paramétrage!QT521,"")</f>
        <v/>
      </c>
      <c r="P172" s="258" t="e">
        <f>IF(Paramétrage!#REF!&lt;&gt;0,I172,0)</f>
        <v>#REF!</v>
      </c>
      <c r="Q172" s="2"/>
    </row>
    <row r="173" spans="1:17" x14ac:dyDescent="0.35">
      <c r="A173" s="470" t="str">
        <f t="shared" si="50"/>
        <v/>
      </c>
      <c r="B173" s="470" t="str">
        <f t="shared" si="51"/>
        <v/>
      </c>
      <c r="C173" s="470" t="str">
        <f t="shared" si="52"/>
        <v/>
      </c>
      <c r="D173" s="470" t="str">
        <f t="shared" si="53"/>
        <v/>
      </c>
      <c r="E173" s="470" t="str">
        <f t="shared" si="54"/>
        <v/>
      </c>
      <c r="F173" s="470" t="str">
        <f t="shared" si="55"/>
        <v/>
      </c>
      <c r="G173" s="199" t="str">
        <f>IF(Paramétrage!QR522&lt;&gt;0,Paramétrage!QP522,"")</f>
        <v/>
      </c>
      <c r="H173" s="2" t="str">
        <f>IF(Paramétrage!QR522&lt;&gt;0,Paramétrage!QQ522,"")</f>
        <v/>
      </c>
      <c r="I173" s="2" t="str">
        <f t="shared" si="56"/>
        <v/>
      </c>
      <c r="J173" s="2" t="str">
        <f>IF(Paramétrage!QR522&lt;&gt;0,Paramétrage!QR522,"")</f>
        <v/>
      </c>
      <c r="K173" s="2" t="str">
        <f>IF(Paramétrage!QS522&lt;&gt;0,Paramétrage!QS522,"")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IF(Paramétrage!QR522&lt;&gt;0,Paramétrage!QT522,"")</f>
        <v/>
      </c>
      <c r="P173" s="258" t="e">
        <f>IF(Paramétrage!#REF!&lt;&gt;0,I173,0)</f>
        <v>#REF!</v>
      </c>
      <c r="Q173" s="2"/>
    </row>
    <row r="174" spans="1:17" x14ac:dyDescent="0.35">
      <c r="A174" s="470" t="str">
        <f t="shared" si="50"/>
        <v/>
      </c>
      <c r="B174" s="470" t="str">
        <f t="shared" si="51"/>
        <v/>
      </c>
      <c r="C174" s="470" t="str">
        <f t="shared" si="52"/>
        <v/>
      </c>
      <c r="D174" s="470" t="str">
        <f t="shared" si="53"/>
        <v/>
      </c>
      <c r="E174" s="470" t="str">
        <f t="shared" si="54"/>
        <v/>
      </c>
      <c r="F174" s="470" t="str">
        <f t="shared" si="55"/>
        <v/>
      </c>
      <c r="G174" s="199" t="str">
        <f>IF(Paramétrage!QR523&lt;&gt;0,Paramétrage!QP523,"")</f>
        <v/>
      </c>
      <c r="H174" s="2" t="str">
        <f>IF(Paramétrage!QR523&lt;&gt;0,Paramétrage!QQ523,"")</f>
        <v/>
      </c>
      <c r="I174" s="2" t="str">
        <f t="shared" si="56"/>
        <v/>
      </c>
      <c r="J174" s="2" t="str">
        <f>IF(Paramétrage!QR523&lt;&gt;0,Paramétrage!QR523,"")</f>
        <v/>
      </c>
      <c r="K174" s="2" t="str">
        <f>IF(Paramétrage!QS523&lt;&gt;0,Paramétrage!QS523,"")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IF(Paramétrage!QR523&lt;&gt;0,Paramétrage!QT523,"")</f>
        <v/>
      </c>
      <c r="P174" s="258" t="e">
        <f>IF(Paramétrage!#REF!&lt;&gt;0,I174,0)</f>
        <v>#REF!</v>
      </c>
      <c r="Q174" s="2"/>
    </row>
    <row r="175" spans="1:17" x14ac:dyDescent="0.35">
      <c r="A175" s="470" t="str">
        <f t="shared" si="50"/>
        <v/>
      </c>
      <c r="B175" s="470" t="str">
        <f t="shared" si="51"/>
        <v/>
      </c>
      <c r="C175" s="470" t="str">
        <f t="shared" si="52"/>
        <v/>
      </c>
      <c r="D175" s="470" t="str">
        <f t="shared" si="53"/>
        <v/>
      </c>
      <c r="E175" s="470" t="str">
        <f t="shared" si="54"/>
        <v/>
      </c>
      <c r="F175" s="470" t="str">
        <f t="shared" si="55"/>
        <v/>
      </c>
      <c r="G175" s="199" t="str">
        <f>IF(Paramétrage!QR524&lt;&gt;0,Paramétrage!QP524,"")</f>
        <v/>
      </c>
      <c r="H175" s="2" t="str">
        <f>IF(Paramétrage!QR524&lt;&gt;0,Paramétrage!QQ524,"")</f>
        <v/>
      </c>
      <c r="I175" s="2" t="str">
        <f t="shared" si="56"/>
        <v/>
      </c>
      <c r="J175" s="2" t="str">
        <f>IF(Paramétrage!QR524&lt;&gt;0,Paramétrage!QR524,"")</f>
        <v/>
      </c>
      <c r="K175" s="2" t="str">
        <f>IF(Paramétrage!QS524&lt;&gt;0,Paramétrage!QS524,"")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IF(Paramétrage!QR524&lt;&gt;0,Paramétrage!QT524,"")</f>
        <v/>
      </c>
      <c r="P175" s="258" t="e">
        <f>IF(Paramétrage!#REF!&lt;&gt;0,I175,0)</f>
        <v>#REF!</v>
      </c>
      <c r="Q175" s="2"/>
    </row>
    <row r="176" spans="1:17" x14ac:dyDescent="0.35">
      <c r="A176" s="470" t="str">
        <f t="shared" si="50"/>
        <v/>
      </c>
      <c r="B176" s="470" t="str">
        <f t="shared" si="51"/>
        <v/>
      </c>
      <c r="C176" s="470" t="str">
        <f t="shared" si="52"/>
        <v/>
      </c>
      <c r="D176" s="470" t="str">
        <f t="shared" si="53"/>
        <v/>
      </c>
      <c r="E176" s="470" t="str">
        <f t="shared" si="54"/>
        <v/>
      </c>
      <c r="F176" s="470" t="str">
        <f t="shared" si="55"/>
        <v/>
      </c>
      <c r="G176" s="199" t="str">
        <f>IF(Paramétrage!QR525&lt;&gt;0,Paramétrage!QP525,"")</f>
        <v/>
      </c>
      <c r="H176" s="2" t="str">
        <f>IF(Paramétrage!QR525&lt;&gt;0,Paramétrage!QQ525,"")</f>
        <v/>
      </c>
      <c r="I176" s="2" t="str">
        <f t="shared" si="56"/>
        <v/>
      </c>
      <c r="J176" s="2" t="str">
        <f>IF(Paramétrage!QR525&lt;&gt;0,Paramétrage!QR525,"")</f>
        <v/>
      </c>
      <c r="K176" s="2" t="str">
        <f>IF(Paramétrage!QS525&lt;&gt;0,Paramétrage!QS525,"")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IF(Paramétrage!QR525&lt;&gt;0,Paramétrage!QT525,"")</f>
        <v/>
      </c>
      <c r="P176" s="258" t="e">
        <f>IF(Paramétrage!#REF!&lt;&gt;0,I176,0)</f>
        <v>#REF!</v>
      </c>
      <c r="Q176" s="2"/>
    </row>
    <row r="177" spans="1:17" x14ac:dyDescent="0.35">
      <c r="A177" s="470" t="str">
        <f t="shared" si="50"/>
        <v/>
      </c>
      <c r="B177" s="470" t="str">
        <f t="shared" si="51"/>
        <v/>
      </c>
      <c r="C177" s="470" t="str">
        <f t="shared" si="52"/>
        <v/>
      </c>
      <c r="D177" s="470" t="str">
        <f t="shared" si="53"/>
        <v/>
      </c>
      <c r="E177" s="470" t="str">
        <f t="shared" si="54"/>
        <v/>
      </c>
      <c r="F177" s="470" t="str">
        <f t="shared" si="55"/>
        <v/>
      </c>
      <c r="G177" s="199" t="str">
        <f>IF(Paramétrage!QR526&lt;&gt;0,Paramétrage!QP526,"")</f>
        <v/>
      </c>
      <c r="H177" s="2" t="str">
        <f>IF(Paramétrage!QR526&lt;&gt;0,Paramétrage!QQ526,"")</f>
        <v/>
      </c>
      <c r="I177" s="2" t="str">
        <f t="shared" si="56"/>
        <v/>
      </c>
      <c r="J177" s="2" t="str">
        <f>IF(Paramétrage!QR526&lt;&gt;0,Paramétrage!QR526,"")</f>
        <v/>
      </c>
      <c r="K177" s="2" t="str">
        <f>IF(Paramétrage!QS526&lt;&gt;0,Paramétrage!QS526,"")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IF(Paramétrage!QR526&lt;&gt;0,Paramétrage!QT526,"")</f>
        <v/>
      </c>
      <c r="P177" s="258" t="e">
        <f>IF(Paramétrage!#REF!&lt;&gt;0,I177,0)</f>
        <v>#REF!</v>
      </c>
      <c r="Q177" s="2"/>
    </row>
    <row r="178" spans="1:17" x14ac:dyDescent="0.35">
      <c r="A178" s="470" t="str">
        <f t="shared" si="50"/>
        <v/>
      </c>
      <c r="B178" s="470" t="str">
        <f t="shared" si="51"/>
        <v/>
      </c>
      <c r="C178" s="470" t="str">
        <f t="shared" si="52"/>
        <v/>
      </c>
      <c r="D178" s="470" t="str">
        <f t="shared" si="53"/>
        <v/>
      </c>
      <c r="E178" s="470" t="str">
        <f t="shared" si="54"/>
        <v/>
      </c>
      <c r="F178" s="470" t="str">
        <f t="shared" si="55"/>
        <v/>
      </c>
      <c r="G178" s="199" t="str">
        <f>IF(Paramétrage!QR527&lt;&gt;0,Paramétrage!QP527,"")</f>
        <v/>
      </c>
      <c r="H178" s="2" t="str">
        <f>IF(Paramétrage!QR527&lt;&gt;0,Paramétrage!QQ527,"")</f>
        <v/>
      </c>
      <c r="I178" s="2" t="str">
        <f t="shared" si="56"/>
        <v/>
      </c>
      <c r="J178" s="2" t="str">
        <f>IF(Paramétrage!QR527&lt;&gt;0,Paramétrage!QR527,"")</f>
        <v/>
      </c>
      <c r="K178" s="2" t="str">
        <f>IF(Paramétrage!QS527&lt;&gt;0,Paramétrage!QS527,"")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IF(Paramétrage!QR527&lt;&gt;0,Paramétrage!QT527,"")</f>
        <v/>
      </c>
      <c r="P178" s="258" t="e">
        <f>IF(Paramétrage!#REF!&lt;&gt;0,I178,0)</f>
        <v>#REF!</v>
      </c>
      <c r="Q178" s="2"/>
    </row>
    <row r="179" spans="1:17" x14ac:dyDescent="0.35">
      <c r="A179" s="470" t="str">
        <f t="shared" si="50"/>
        <v/>
      </c>
      <c r="B179" s="470" t="str">
        <f t="shared" si="51"/>
        <v/>
      </c>
      <c r="C179" s="470" t="str">
        <f t="shared" si="52"/>
        <v/>
      </c>
      <c r="D179" s="470" t="str">
        <f t="shared" si="53"/>
        <v/>
      </c>
      <c r="E179" s="470" t="str">
        <f t="shared" si="54"/>
        <v/>
      </c>
      <c r="F179" s="470" t="str">
        <f t="shared" si="55"/>
        <v/>
      </c>
      <c r="G179" s="199" t="str">
        <f>IF(Paramétrage!QR528&lt;&gt;0,Paramétrage!QP528,"")</f>
        <v/>
      </c>
      <c r="H179" s="2" t="str">
        <f>IF(Paramétrage!QR528&lt;&gt;0,Paramétrage!QQ528,"")</f>
        <v/>
      </c>
      <c r="I179" s="2" t="str">
        <f t="shared" si="56"/>
        <v/>
      </c>
      <c r="J179" s="2" t="str">
        <f>IF(Paramétrage!QR528&lt;&gt;0,Paramétrage!QR528,"")</f>
        <v/>
      </c>
      <c r="K179" s="2" t="str">
        <f>IF(Paramétrage!QS528&lt;&gt;0,Paramétrage!QS528,"")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IF(Paramétrage!QR528&lt;&gt;0,Paramétrage!QT528,"")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CC"/>
  </sheetPr>
  <dimension ref="A1:T179"/>
  <sheetViews>
    <sheetView topLeftCell="D164" workbookViewId="0">
      <selection activeCell="A152" sqref="A152:O17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72" customFormat="1" x14ac:dyDescent="0.35">
      <c r="A1" s="471" t="s">
        <v>1053</v>
      </c>
      <c r="G1" s="473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70" t="str">
        <f>IF(J3&lt;&gt;"",I3,"")</f>
        <v/>
      </c>
      <c r="B3" s="470" t="str">
        <f>IF(J3&lt;&gt;"",1,"")</f>
        <v/>
      </c>
      <c r="C3" s="470" t="str">
        <f>IF(J3&lt;&gt;"",L3,"")</f>
        <v/>
      </c>
      <c r="D3" s="470" t="str">
        <f>IF(J3&lt;&gt;"",L3,"")</f>
        <v/>
      </c>
      <c r="E3" s="470" t="str">
        <f>IF(J3&lt;&gt;"",M3,"")</f>
        <v/>
      </c>
      <c r="F3" s="470" t="str">
        <f>IF(J3&lt;&gt;"",N3,"")</f>
        <v/>
      </c>
      <c r="G3" s="199" t="str">
        <f>IF(Paramétrage!EZ448&lt;&gt;0,Paramétrage!EX448,"")</f>
        <v/>
      </c>
      <c r="H3" s="2" t="str">
        <f>IF(Paramétrage!EZ448&lt;&gt;0,Paramétrage!EY448,"")</f>
        <v/>
      </c>
      <c r="I3" s="2" t="str">
        <f>IF(J3&lt;&gt;"",DATEDIF($Q$2,G3,"d")*1440+H3*60,"")</f>
        <v/>
      </c>
      <c r="J3" s="2" t="str">
        <f>IF(Paramétrage!EZ448&lt;&gt;0,Paramétrage!EZ448,"")</f>
        <v/>
      </c>
      <c r="K3" s="2" t="str">
        <f>IF(Paramétrage!FA448&lt;&gt;0,Paramétrage!FA448,"")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IF(Paramétrage!EZ448&lt;&gt;0,Paramétrage!FB448,"")</f>
        <v/>
      </c>
      <c r="P3" s="258">
        <f>IF(Paramétrage!G501&lt;&gt;0,I3,0)</f>
        <v>0</v>
      </c>
      <c r="Q3" s="2"/>
    </row>
    <row r="4" spans="1:17" x14ac:dyDescent="0.35">
      <c r="A4" s="470" t="str">
        <f t="shared" ref="A4:A29" si="0">IF(J4&lt;&gt;"",I4,"")</f>
        <v/>
      </c>
      <c r="B4" s="470" t="str">
        <f t="shared" ref="B4:B29" si="1">IF(J4&lt;&gt;"",1,"")</f>
        <v/>
      </c>
      <c r="C4" s="470" t="str">
        <f t="shared" ref="C4:C29" si="2">IF(J4&lt;&gt;"",L4,"")</f>
        <v/>
      </c>
      <c r="D4" s="470" t="str">
        <f t="shared" ref="D4:D29" si="3">IF(J4&lt;&gt;"",L4,"")</f>
        <v/>
      </c>
      <c r="E4" s="470" t="str">
        <f t="shared" ref="E4:E29" si="4">IF(J4&lt;&gt;"",M4,"")</f>
        <v/>
      </c>
      <c r="F4" s="470" t="str">
        <f t="shared" ref="F4:F29" si="5">IF(J4&lt;&gt;"",N4,"")</f>
        <v/>
      </c>
      <c r="G4" s="199" t="str">
        <f>IF(Paramétrage!EZ449&lt;&gt;0,Paramétrage!EX449,"")</f>
        <v/>
      </c>
      <c r="H4" s="2" t="str">
        <f>IF(Paramétrage!EZ449&lt;&gt;0,Paramétrage!EY449,"")</f>
        <v/>
      </c>
      <c r="I4" s="2" t="str">
        <f t="shared" ref="I4:I29" si="6">IF(J4&lt;&gt;"",DATEDIF($Q$2,G4,"d")*1440+H4*60,"")</f>
        <v/>
      </c>
      <c r="J4" s="2" t="str">
        <f>IF(Paramétrage!EZ449&lt;&gt;0,Paramétrage!EZ449,"")</f>
        <v/>
      </c>
      <c r="K4" s="2" t="str">
        <f>IF(Paramétrage!FA449&lt;&gt;0,Paramétrage!FA449,"")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IF(Paramétrage!EZ449&lt;&gt;0,Paramétrage!FB449,"")</f>
        <v/>
      </c>
      <c r="P4" s="258">
        <f>IF(Paramétrage!G502&lt;&gt;0,I4,0)</f>
        <v>0</v>
      </c>
      <c r="Q4" s="2"/>
    </row>
    <row r="5" spans="1:17" x14ac:dyDescent="0.35">
      <c r="A5" s="470" t="str">
        <f t="shared" si="0"/>
        <v/>
      </c>
      <c r="B5" s="470" t="str">
        <f t="shared" si="1"/>
        <v/>
      </c>
      <c r="C5" s="470" t="str">
        <f t="shared" si="2"/>
        <v/>
      </c>
      <c r="D5" s="470" t="str">
        <f t="shared" si="3"/>
        <v/>
      </c>
      <c r="E5" s="470" t="str">
        <f t="shared" si="4"/>
        <v/>
      </c>
      <c r="F5" s="470" t="str">
        <f t="shared" si="5"/>
        <v/>
      </c>
      <c r="G5" s="199" t="str">
        <f>IF(Paramétrage!EZ450&lt;&gt;0,Paramétrage!EX450,"")</f>
        <v/>
      </c>
      <c r="H5" s="2" t="str">
        <f>IF(Paramétrage!EZ450&lt;&gt;0,Paramétrage!EY450,"")</f>
        <v/>
      </c>
      <c r="I5" s="2" t="str">
        <f t="shared" si="6"/>
        <v/>
      </c>
      <c r="J5" s="2" t="str">
        <f>IF(Paramétrage!EZ450&lt;&gt;0,Paramétrage!EZ450,"")</f>
        <v/>
      </c>
      <c r="K5" s="2" t="str">
        <f>IF(Paramétrage!FA450&lt;&gt;0,Paramétrage!FA450,"")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IF(Paramétrage!EZ450&lt;&gt;0,Paramétrage!FB450,"")</f>
        <v/>
      </c>
      <c r="P5" s="258">
        <f>IF(Paramétrage!G503&lt;&gt;0,I5,0)</f>
        <v>0</v>
      </c>
      <c r="Q5" s="2"/>
    </row>
    <row r="6" spans="1:17" x14ac:dyDescent="0.35">
      <c r="A6" s="470" t="str">
        <f t="shared" si="0"/>
        <v/>
      </c>
      <c r="B6" s="470" t="str">
        <f t="shared" si="1"/>
        <v/>
      </c>
      <c r="C6" s="470" t="str">
        <f t="shared" si="2"/>
        <v/>
      </c>
      <c r="D6" s="470" t="str">
        <f t="shared" si="3"/>
        <v/>
      </c>
      <c r="E6" s="470" t="str">
        <f t="shared" si="4"/>
        <v/>
      </c>
      <c r="F6" s="470" t="str">
        <f t="shared" si="5"/>
        <v/>
      </c>
      <c r="G6" s="199" t="str">
        <f>IF(Paramétrage!EZ451&lt;&gt;0,Paramétrage!EX451,"")</f>
        <v/>
      </c>
      <c r="H6" s="2" t="str">
        <f>IF(Paramétrage!EZ451&lt;&gt;0,Paramétrage!EY451,"")</f>
        <v/>
      </c>
      <c r="I6" s="2" t="str">
        <f t="shared" si="6"/>
        <v/>
      </c>
      <c r="J6" s="2" t="str">
        <f>IF(Paramétrage!EZ451&lt;&gt;0,Paramétrage!EZ451,"")</f>
        <v/>
      </c>
      <c r="K6" s="2" t="str">
        <f>IF(Paramétrage!FA451&lt;&gt;0,Paramétrage!FA451,"")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IF(Paramétrage!EZ451&lt;&gt;0,Paramétrage!FB451,"")</f>
        <v/>
      </c>
      <c r="P6" s="258">
        <f>IF(Paramétrage!G504&lt;&gt;0,I6,0)</f>
        <v>0</v>
      </c>
      <c r="Q6" s="2"/>
    </row>
    <row r="7" spans="1:17" x14ac:dyDescent="0.35">
      <c r="A7" s="470" t="str">
        <f t="shared" si="0"/>
        <v/>
      </c>
      <c r="B7" s="470" t="str">
        <f t="shared" si="1"/>
        <v/>
      </c>
      <c r="C7" s="470" t="str">
        <f t="shared" si="2"/>
        <v/>
      </c>
      <c r="D7" s="470" t="str">
        <f t="shared" si="3"/>
        <v/>
      </c>
      <c r="E7" s="470" t="str">
        <f t="shared" si="4"/>
        <v/>
      </c>
      <c r="F7" s="470" t="str">
        <f t="shared" si="5"/>
        <v/>
      </c>
      <c r="G7" s="199" t="str">
        <f>IF(Paramétrage!EZ452&lt;&gt;0,Paramétrage!EX452,"")</f>
        <v/>
      </c>
      <c r="H7" s="2" t="str">
        <f>IF(Paramétrage!EZ452&lt;&gt;0,Paramétrage!EY452,"")</f>
        <v/>
      </c>
      <c r="I7" s="2" t="str">
        <f t="shared" si="6"/>
        <v/>
      </c>
      <c r="J7" s="2" t="str">
        <f>IF(Paramétrage!EZ452&lt;&gt;0,Paramétrage!EZ452,"")</f>
        <v/>
      </c>
      <c r="K7" s="2" t="str">
        <f>IF(Paramétrage!FA452&lt;&gt;0,Paramétrage!FA452,"")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IF(Paramétrage!EZ452&lt;&gt;0,Paramétrage!FB452,"")</f>
        <v/>
      </c>
      <c r="P7" s="258">
        <f>IF(Paramétrage!G505&lt;&gt;0,I7,0)</f>
        <v>0</v>
      </c>
      <c r="Q7" s="2"/>
    </row>
    <row r="8" spans="1:17" x14ac:dyDescent="0.35">
      <c r="A8" s="470" t="str">
        <f t="shared" si="0"/>
        <v/>
      </c>
      <c r="B8" s="470" t="str">
        <f t="shared" si="1"/>
        <v/>
      </c>
      <c r="C8" s="470" t="str">
        <f t="shared" si="2"/>
        <v/>
      </c>
      <c r="D8" s="470" t="str">
        <f t="shared" si="3"/>
        <v/>
      </c>
      <c r="E8" s="470" t="str">
        <f t="shared" si="4"/>
        <v/>
      </c>
      <c r="F8" s="470" t="str">
        <f t="shared" si="5"/>
        <v/>
      </c>
      <c r="G8" s="199" t="str">
        <f>IF(Paramétrage!EZ453&lt;&gt;0,Paramétrage!EX453,"")</f>
        <v/>
      </c>
      <c r="H8" s="2" t="str">
        <f>IF(Paramétrage!EZ453&lt;&gt;0,Paramétrage!EY453,"")</f>
        <v/>
      </c>
      <c r="I8" s="2" t="str">
        <f t="shared" si="6"/>
        <v/>
      </c>
      <c r="J8" s="2" t="str">
        <f>IF(Paramétrage!EZ453&lt;&gt;0,Paramétrage!EZ453,"")</f>
        <v/>
      </c>
      <c r="K8" s="2" t="str">
        <f>IF(Paramétrage!FA453&lt;&gt;0,Paramétrage!FA453,"")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IF(Paramétrage!EZ453&lt;&gt;0,Paramétrage!FB453,"")</f>
        <v/>
      </c>
      <c r="P8" s="258">
        <f>IF(Paramétrage!G506&lt;&gt;0,I8,0)</f>
        <v>0</v>
      </c>
      <c r="Q8" s="2"/>
    </row>
    <row r="9" spans="1:17" x14ac:dyDescent="0.35">
      <c r="A9" s="470" t="str">
        <f t="shared" si="0"/>
        <v/>
      </c>
      <c r="B9" s="470" t="str">
        <f t="shared" si="1"/>
        <v/>
      </c>
      <c r="C9" s="470" t="str">
        <f t="shared" si="2"/>
        <v/>
      </c>
      <c r="D9" s="470" t="str">
        <f t="shared" si="3"/>
        <v/>
      </c>
      <c r="E9" s="470" t="str">
        <f t="shared" si="4"/>
        <v/>
      </c>
      <c r="F9" s="470" t="str">
        <f t="shared" si="5"/>
        <v/>
      </c>
      <c r="G9" s="199" t="str">
        <f>IF(Paramétrage!EZ454&lt;&gt;0,Paramétrage!EX454,"")</f>
        <v/>
      </c>
      <c r="H9" s="2" t="str">
        <f>IF(Paramétrage!EZ454&lt;&gt;0,Paramétrage!EY454,"")</f>
        <v/>
      </c>
      <c r="I9" s="2" t="str">
        <f t="shared" si="6"/>
        <v/>
      </c>
      <c r="J9" s="2" t="str">
        <f>IF(Paramétrage!EZ454&lt;&gt;0,Paramétrage!EZ454,"")</f>
        <v/>
      </c>
      <c r="K9" s="2" t="str">
        <f>IF(Paramétrage!FA454&lt;&gt;0,Paramétrage!FA454,"")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IF(Paramétrage!EZ454&lt;&gt;0,Paramétrage!FB454,"")</f>
        <v/>
      </c>
      <c r="P9" s="258">
        <f>IF(Paramétrage!G507&lt;&gt;0,I9,0)</f>
        <v>0</v>
      </c>
      <c r="Q9" s="2"/>
    </row>
    <row r="10" spans="1:17" x14ac:dyDescent="0.35">
      <c r="A10" s="470" t="str">
        <f t="shared" si="0"/>
        <v/>
      </c>
      <c r="B10" s="470" t="str">
        <f t="shared" si="1"/>
        <v/>
      </c>
      <c r="C10" s="470" t="str">
        <f t="shared" si="2"/>
        <v/>
      </c>
      <c r="D10" s="470" t="str">
        <f t="shared" si="3"/>
        <v/>
      </c>
      <c r="E10" s="470" t="str">
        <f t="shared" si="4"/>
        <v/>
      </c>
      <c r="F10" s="470" t="str">
        <f t="shared" si="5"/>
        <v/>
      </c>
      <c r="G10" s="199" t="str">
        <f>IF(Paramétrage!EZ455&lt;&gt;0,Paramétrage!EX455,"")</f>
        <v/>
      </c>
      <c r="H10" s="2" t="str">
        <f>IF(Paramétrage!EZ455&lt;&gt;0,Paramétrage!EY455,"")</f>
        <v/>
      </c>
      <c r="I10" s="2" t="str">
        <f t="shared" si="6"/>
        <v/>
      </c>
      <c r="J10" s="2" t="str">
        <f>IF(Paramétrage!EZ455&lt;&gt;0,Paramétrage!EZ455,"")</f>
        <v/>
      </c>
      <c r="K10" s="2" t="str">
        <f>IF(Paramétrage!FA455&lt;&gt;0,Paramétrage!FA455,"")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IF(Paramétrage!EZ455&lt;&gt;0,Paramétrage!FB455,"")</f>
        <v/>
      </c>
      <c r="P10" s="258">
        <f>IF(Paramétrage!G508&lt;&gt;0,I10,0)</f>
        <v>0</v>
      </c>
      <c r="Q10" s="2"/>
    </row>
    <row r="11" spans="1:17" x14ac:dyDescent="0.35">
      <c r="A11" s="470" t="str">
        <f t="shared" si="0"/>
        <v/>
      </c>
      <c r="B11" s="470" t="str">
        <f t="shared" si="1"/>
        <v/>
      </c>
      <c r="C11" s="470" t="str">
        <f t="shared" si="2"/>
        <v/>
      </c>
      <c r="D11" s="470" t="str">
        <f t="shared" si="3"/>
        <v/>
      </c>
      <c r="E11" s="470" t="str">
        <f t="shared" si="4"/>
        <v/>
      </c>
      <c r="F11" s="470" t="str">
        <f t="shared" si="5"/>
        <v/>
      </c>
      <c r="G11" s="199" t="str">
        <f>IF(Paramétrage!EZ456&lt;&gt;0,Paramétrage!EX456,"")</f>
        <v/>
      </c>
      <c r="H11" s="2" t="str">
        <f>IF(Paramétrage!EZ456&lt;&gt;0,Paramétrage!EY456,"")</f>
        <v/>
      </c>
      <c r="I11" s="2" t="str">
        <f t="shared" si="6"/>
        <v/>
      </c>
      <c r="J11" s="2" t="str">
        <f>IF(Paramétrage!EZ456&lt;&gt;0,Paramétrage!EZ456,"")</f>
        <v/>
      </c>
      <c r="K11" s="2" t="str">
        <f>IF(Paramétrage!FA456&lt;&gt;0,Paramétrage!FA456,"")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IF(Paramétrage!EZ456&lt;&gt;0,Paramétrage!FB456,"")</f>
        <v/>
      </c>
      <c r="P11" s="258">
        <f>IF(Paramétrage!G509&lt;&gt;0,I11,0)</f>
        <v>0</v>
      </c>
      <c r="Q11" s="2"/>
    </row>
    <row r="12" spans="1:17" x14ac:dyDescent="0.35">
      <c r="A12" s="470" t="str">
        <f t="shared" si="0"/>
        <v/>
      </c>
      <c r="B12" s="470" t="str">
        <f t="shared" si="1"/>
        <v/>
      </c>
      <c r="C12" s="470" t="str">
        <f t="shared" si="2"/>
        <v/>
      </c>
      <c r="D12" s="470" t="str">
        <f t="shared" si="3"/>
        <v/>
      </c>
      <c r="E12" s="470" t="str">
        <f t="shared" si="4"/>
        <v/>
      </c>
      <c r="F12" s="470" t="str">
        <f t="shared" si="5"/>
        <v/>
      </c>
      <c r="G12" s="199" t="str">
        <f>IF(Paramétrage!EZ457&lt;&gt;0,Paramétrage!EX457,"")</f>
        <v/>
      </c>
      <c r="H12" s="2" t="str">
        <f>IF(Paramétrage!EZ457&lt;&gt;0,Paramétrage!EY457,"")</f>
        <v/>
      </c>
      <c r="I12" s="2" t="str">
        <f t="shared" si="6"/>
        <v/>
      </c>
      <c r="J12" s="2" t="str">
        <f>IF(Paramétrage!EZ457&lt;&gt;0,Paramétrage!EZ457,"")</f>
        <v/>
      </c>
      <c r="K12" s="2" t="str">
        <f>IF(Paramétrage!FA457&lt;&gt;0,Paramétrage!FA457,"")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IF(Paramétrage!EZ457&lt;&gt;0,Paramétrage!FB457,"")</f>
        <v/>
      </c>
      <c r="P12" s="258">
        <f>IF(Paramétrage!G510&lt;&gt;0,I12,0)</f>
        <v>0</v>
      </c>
      <c r="Q12" s="2"/>
    </row>
    <row r="13" spans="1:17" x14ac:dyDescent="0.35">
      <c r="A13" s="470" t="str">
        <f t="shared" si="0"/>
        <v/>
      </c>
      <c r="B13" s="470" t="str">
        <f t="shared" si="1"/>
        <v/>
      </c>
      <c r="C13" s="470" t="str">
        <f t="shared" si="2"/>
        <v/>
      </c>
      <c r="D13" s="470" t="str">
        <f t="shared" si="3"/>
        <v/>
      </c>
      <c r="E13" s="470" t="str">
        <f t="shared" si="4"/>
        <v/>
      </c>
      <c r="F13" s="470" t="str">
        <f t="shared" si="5"/>
        <v/>
      </c>
      <c r="G13" s="199" t="str">
        <f>IF(Paramétrage!EZ458&lt;&gt;0,Paramétrage!EX458,"")</f>
        <v/>
      </c>
      <c r="H13" s="2" t="str">
        <f>IF(Paramétrage!EZ458&lt;&gt;0,Paramétrage!EY458,"")</f>
        <v/>
      </c>
      <c r="I13" s="2" t="str">
        <f t="shared" si="6"/>
        <v/>
      </c>
      <c r="J13" s="2" t="str">
        <f>IF(Paramétrage!EZ458&lt;&gt;0,Paramétrage!EZ458,"")</f>
        <v/>
      </c>
      <c r="K13" s="2" t="str">
        <f>IF(Paramétrage!FA458&lt;&gt;0,Paramétrage!FA458,"")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IF(Paramétrage!EZ458&lt;&gt;0,Paramétrage!FB458,"")</f>
        <v/>
      </c>
      <c r="P13" s="258">
        <f>IF(Paramétrage!G511&lt;&gt;0,I13,0)</f>
        <v>0</v>
      </c>
      <c r="Q13" s="2"/>
    </row>
    <row r="14" spans="1:17" x14ac:dyDescent="0.35">
      <c r="A14" s="470" t="str">
        <f t="shared" si="0"/>
        <v/>
      </c>
      <c r="B14" s="470" t="str">
        <f t="shared" si="1"/>
        <v/>
      </c>
      <c r="C14" s="470" t="str">
        <f t="shared" si="2"/>
        <v/>
      </c>
      <c r="D14" s="470" t="str">
        <f t="shared" si="3"/>
        <v/>
      </c>
      <c r="E14" s="470" t="str">
        <f t="shared" si="4"/>
        <v/>
      </c>
      <c r="F14" s="470" t="str">
        <f t="shared" si="5"/>
        <v/>
      </c>
      <c r="G14" s="199" t="str">
        <f>IF(Paramétrage!EZ459&lt;&gt;0,Paramétrage!EX459,"")</f>
        <v/>
      </c>
      <c r="H14" s="2" t="str">
        <f>IF(Paramétrage!EZ459&lt;&gt;0,Paramétrage!EY459,"")</f>
        <v/>
      </c>
      <c r="I14" s="2" t="str">
        <f t="shared" si="6"/>
        <v/>
      </c>
      <c r="J14" s="2" t="str">
        <f>IF(Paramétrage!EZ459&lt;&gt;0,Paramétrage!EZ459,"")</f>
        <v/>
      </c>
      <c r="K14" s="2" t="str">
        <f>IF(Paramétrage!FA459&lt;&gt;0,Paramétrage!FA459,"")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IF(Paramétrage!EZ459&lt;&gt;0,Paramétrage!FB459,"")</f>
        <v/>
      </c>
      <c r="P14" s="258">
        <f>IF(Paramétrage!G512&lt;&gt;0,I14,0)</f>
        <v>0</v>
      </c>
      <c r="Q14" s="2"/>
    </row>
    <row r="15" spans="1:17" x14ac:dyDescent="0.35">
      <c r="A15" s="470" t="str">
        <f t="shared" si="0"/>
        <v/>
      </c>
      <c r="B15" s="470" t="str">
        <f t="shared" si="1"/>
        <v/>
      </c>
      <c r="C15" s="470" t="str">
        <f t="shared" si="2"/>
        <v/>
      </c>
      <c r="D15" s="470" t="str">
        <f t="shared" si="3"/>
        <v/>
      </c>
      <c r="E15" s="470" t="str">
        <f t="shared" si="4"/>
        <v/>
      </c>
      <c r="F15" s="470" t="str">
        <f t="shared" si="5"/>
        <v/>
      </c>
      <c r="G15" s="199" t="str">
        <f>IF(Paramétrage!EZ460&lt;&gt;0,Paramétrage!EX460,"")</f>
        <v/>
      </c>
      <c r="H15" s="2" t="str">
        <f>IF(Paramétrage!EZ460&lt;&gt;0,Paramétrage!EY460,"")</f>
        <v/>
      </c>
      <c r="I15" s="2" t="str">
        <f t="shared" si="6"/>
        <v/>
      </c>
      <c r="J15" s="2" t="str">
        <f>IF(Paramétrage!EZ460&lt;&gt;0,Paramétrage!EZ460,"")</f>
        <v/>
      </c>
      <c r="K15" s="2" t="str">
        <f>IF(Paramétrage!FA460&lt;&gt;0,Paramétrage!FA460,"")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IF(Paramétrage!EZ460&lt;&gt;0,Paramétrage!FB460,"")</f>
        <v/>
      </c>
      <c r="P15" s="258">
        <f>IF(Paramétrage!G513&lt;&gt;0,I15,0)</f>
        <v>0</v>
      </c>
      <c r="Q15" s="2"/>
    </row>
    <row r="16" spans="1:17" x14ac:dyDescent="0.35">
      <c r="A16" s="470" t="str">
        <f t="shared" si="0"/>
        <v/>
      </c>
      <c r="B16" s="470" t="str">
        <f t="shared" si="1"/>
        <v/>
      </c>
      <c r="C16" s="470" t="str">
        <f t="shared" si="2"/>
        <v/>
      </c>
      <c r="D16" s="470" t="str">
        <f t="shared" si="3"/>
        <v/>
      </c>
      <c r="E16" s="470" t="str">
        <f t="shared" si="4"/>
        <v/>
      </c>
      <c r="F16" s="470" t="str">
        <f t="shared" si="5"/>
        <v/>
      </c>
      <c r="G16" s="199" t="str">
        <f>IF(Paramétrage!EZ461&lt;&gt;0,Paramétrage!EX461,"")</f>
        <v/>
      </c>
      <c r="H16" s="2" t="str">
        <f>IF(Paramétrage!EZ461&lt;&gt;0,Paramétrage!EY461,"")</f>
        <v/>
      </c>
      <c r="I16" s="2" t="str">
        <f t="shared" si="6"/>
        <v/>
      </c>
      <c r="J16" s="2" t="str">
        <f>IF(Paramétrage!EZ461&lt;&gt;0,Paramétrage!EZ461,"")</f>
        <v/>
      </c>
      <c r="K16" s="2" t="str">
        <f>IF(Paramétrage!FA461&lt;&gt;0,Paramétrage!FA461,"")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IF(Paramétrage!EZ461&lt;&gt;0,Paramétrage!FB461,"")</f>
        <v/>
      </c>
      <c r="P16" s="258">
        <f>IF(Paramétrage!G514&lt;&gt;0,I16,0)</f>
        <v>0</v>
      </c>
      <c r="Q16" s="2"/>
    </row>
    <row r="17" spans="1:17" x14ac:dyDescent="0.35">
      <c r="A17" s="470" t="str">
        <f t="shared" si="0"/>
        <v/>
      </c>
      <c r="B17" s="470" t="str">
        <f t="shared" si="1"/>
        <v/>
      </c>
      <c r="C17" s="470" t="str">
        <f t="shared" si="2"/>
        <v/>
      </c>
      <c r="D17" s="470" t="str">
        <f t="shared" si="3"/>
        <v/>
      </c>
      <c r="E17" s="470" t="str">
        <f t="shared" si="4"/>
        <v/>
      </c>
      <c r="F17" s="470" t="str">
        <f t="shared" si="5"/>
        <v/>
      </c>
      <c r="G17" s="199" t="str">
        <f>IF(Paramétrage!EZ462&lt;&gt;0,Paramétrage!EX462,"")</f>
        <v/>
      </c>
      <c r="H17" s="2" t="str">
        <f>IF(Paramétrage!EZ462&lt;&gt;0,Paramétrage!EY462,"")</f>
        <v/>
      </c>
      <c r="I17" s="2" t="str">
        <f t="shared" si="6"/>
        <v/>
      </c>
      <c r="J17" s="2" t="str">
        <f>IF(Paramétrage!EZ462&lt;&gt;0,Paramétrage!EZ462,"")</f>
        <v/>
      </c>
      <c r="K17" s="2" t="str">
        <f>IF(Paramétrage!FA462&lt;&gt;0,Paramétrage!FA462,"")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IF(Paramétrage!EZ462&lt;&gt;0,Paramétrage!FB462,"")</f>
        <v/>
      </c>
      <c r="P17" s="258">
        <f>IF(Paramétrage!G515&lt;&gt;0,I17,0)</f>
        <v>0</v>
      </c>
      <c r="Q17" s="2"/>
    </row>
    <row r="18" spans="1:17" x14ac:dyDescent="0.35">
      <c r="A18" s="470" t="str">
        <f t="shared" si="0"/>
        <v/>
      </c>
      <c r="B18" s="470" t="str">
        <f t="shared" si="1"/>
        <v/>
      </c>
      <c r="C18" s="470" t="str">
        <f t="shared" si="2"/>
        <v/>
      </c>
      <c r="D18" s="470" t="str">
        <f t="shared" si="3"/>
        <v/>
      </c>
      <c r="E18" s="470" t="str">
        <f t="shared" si="4"/>
        <v/>
      </c>
      <c r="F18" s="470" t="str">
        <f t="shared" si="5"/>
        <v/>
      </c>
      <c r="G18" s="199" t="str">
        <f>IF(Paramétrage!EZ463&lt;&gt;0,Paramétrage!EX463,"")</f>
        <v/>
      </c>
      <c r="H18" s="2" t="str">
        <f>IF(Paramétrage!EZ463&lt;&gt;0,Paramétrage!EY463,"")</f>
        <v/>
      </c>
      <c r="I18" s="2" t="str">
        <f t="shared" si="6"/>
        <v/>
      </c>
      <c r="J18" s="2" t="str">
        <f>IF(Paramétrage!EZ463&lt;&gt;0,Paramétrage!EZ463,"")</f>
        <v/>
      </c>
      <c r="K18" s="2" t="str">
        <f>IF(Paramétrage!FA463&lt;&gt;0,Paramétrage!FA463,"")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IF(Paramétrage!EZ463&lt;&gt;0,Paramétrage!FB463,"")</f>
        <v/>
      </c>
      <c r="P18" s="258">
        <f>IF(Paramétrage!G516&lt;&gt;0,I18,0)</f>
        <v>0</v>
      </c>
      <c r="Q18" s="2"/>
    </row>
    <row r="19" spans="1:17" x14ac:dyDescent="0.35">
      <c r="A19" s="470" t="str">
        <f t="shared" si="0"/>
        <v/>
      </c>
      <c r="B19" s="470" t="str">
        <f t="shared" si="1"/>
        <v/>
      </c>
      <c r="C19" s="470" t="str">
        <f t="shared" si="2"/>
        <v/>
      </c>
      <c r="D19" s="470" t="str">
        <f t="shared" si="3"/>
        <v/>
      </c>
      <c r="E19" s="470" t="str">
        <f t="shared" si="4"/>
        <v/>
      </c>
      <c r="F19" s="470" t="str">
        <f t="shared" si="5"/>
        <v/>
      </c>
      <c r="G19" s="199" t="str">
        <f>IF(Paramétrage!EZ464&lt;&gt;0,Paramétrage!EX464,"")</f>
        <v/>
      </c>
      <c r="H19" s="2" t="str">
        <f>IF(Paramétrage!EZ464&lt;&gt;0,Paramétrage!EY464,"")</f>
        <v/>
      </c>
      <c r="I19" s="2" t="str">
        <f t="shared" si="6"/>
        <v/>
      </c>
      <c r="J19" s="2" t="str">
        <f>IF(Paramétrage!EZ464&lt;&gt;0,Paramétrage!EZ464,"")</f>
        <v/>
      </c>
      <c r="K19" s="2" t="str">
        <f>IF(Paramétrage!FA464&lt;&gt;0,Paramétrage!FA464,"")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IF(Paramétrage!EZ464&lt;&gt;0,Paramétrage!FB464,"")</f>
        <v/>
      </c>
      <c r="P19" s="258">
        <f>IF(Paramétrage!G517&lt;&gt;0,I19,0)</f>
        <v>0</v>
      </c>
      <c r="Q19" s="2"/>
    </row>
    <row r="20" spans="1:17" x14ac:dyDescent="0.35">
      <c r="A20" s="470" t="str">
        <f t="shared" si="0"/>
        <v/>
      </c>
      <c r="B20" s="470" t="str">
        <f t="shared" si="1"/>
        <v/>
      </c>
      <c r="C20" s="470" t="str">
        <f t="shared" si="2"/>
        <v/>
      </c>
      <c r="D20" s="470" t="str">
        <f t="shared" si="3"/>
        <v/>
      </c>
      <c r="E20" s="470" t="str">
        <f t="shared" si="4"/>
        <v/>
      </c>
      <c r="F20" s="470" t="str">
        <f t="shared" si="5"/>
        <v/>
      </c>
      <c r="G20" s="199" t="str">
        <f>IF(Paramétrage!EZ465&lt;&gt;0,Paramétrage!EX465,"")</f>
        <v/>
      </c>
      <c r="H20" s="2" t="str">
        <f>IF(Paramétrage!EZ465&lt;&gt;0,Paramétrage!EY465,"")</f>
        <v/>
      </c>
      <c r="I20" s="2" t="str">
        <f t="shared" si="6"/>
        <v/>
      </c>
      <c r="J20" s="2" t="str">
        <f>IF(Paramétrage!EZ465&lt;&gt;0,Paramétrage!EZ465,"")</f>
        <v/>
      </c>
      <c r="K20" s="2" t="str">
        <f>IF(Paramétrage!FA465&lt;&gt;0,Paramétrage!FA465,"")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IF(Paramétrage!EZ465&lt;&gt;0,Paramétrage!FB465,"")</f>
        <v/>
      </c>
      <c r="P20" s="258">
        <f>IF(Paramétrage!G518&lt;&gt;0,I20,0)</f>
        <v>0</v>
      </c>
      <c r="Q20" s="2"/>
    </row>
    <row r="21" spans="1:17" x14ac:dyDescent="0.35">
      <c r="A21" s="470" t="str">
        <f t="shared" si="0"/>
        <v/>
      </c>
      <c r="B21" s="470" t="str">
        <f t="shared" si="1"/>
        <v/>
      </c>
      <c r="C21" s="470" t="str">
        <f t="shared" si="2"/>
        <v/>
      </c>
      <c r="D21" s="470" t="str">
        <f t="shared" si="3"/>
        <v/>
      </c>
      <c r="E21" s="470" t="str">
        <f t="shared" si="4"/>
        <v/>
      </c>
      <c r="F21" s="470" t="str">
        <f t="shared" si="5"/>
        <v/>
      </c>
      <c r="G21" s="199" t="str">
        <f>IF(Paramétrage!EZ466&lt;&gt;0,Paramétrage!EX466,"")</f>
        <v/>
      </c>
      <c r="H21" s="2" t="str">
        <f>IF(Paramétrage!EZ466&lt;&gt;0,Paramétrage!EY466,"")</f>
        <v/>
      </c>
      <c r="I21" s="2" t="str">
        <f t="shared" si="6"/>
        <v/>
      </c>
      <c r="J21" s="2" t="str">
        <f>IF(Paramétrage!EZ466&lt;&gt;0,Paramétrage!EZ466,"")</f>
        <v/>
      </c>
      <c r="K21" s="2" t="str">
        <f>IF(Paramétrage!FA466&lt;&gt;0,Paramétrage!FA466,"")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IF(Paramétrage!EZ466&lt;&gt;0,Paramétrage!FB466,"")</f>
        <v/>
      </c>
      <c r="P21" s="258">
        <f>IF(Paramétrage!G519&lt;&gt;0,I21,0)</f>
        <v>0</v>
      </c>
      <c r="Q21" s="2"/>
    </row>
    <row r="22" spans="1:17" x14ac:dyDescent="0.35">
      <c r="A22" s="470" t="str">
        <f t="shared" si="0"/>
        <v/>
      </c>
      <c r="B22" s="470" t="str">
        <f t="shared" si="1"/>
        <v/>
      </c>
      <c r="C22" s="470" t="str">
        <f t="shared" si="2"/>
        <v/>
      </c>
      <c r="D22" s="470" t="str">
        <f t="shared" si="3"/>
        <v/>
      </c>
      <c r="E22" s="470" t="str">
        <f t="shared" si="4"/>
        <v/>
      </c>
      <c r="F22" s="470" t="str">
        <f t="shared" si="5"/>
        <v/>
      </c>
      <c r="G22" s="199" t="str">
        <f>IF(Paramétrage!EZ467&lt;&gt;0,Paramétrage!EX467,"")</f>
        <v/>
      </c>
      <c r="H22" s="2" t="str">
        <f>IF(Paramétrage!EZ467&lt;&gt;0,Paramétrage!EY467,"")</f>
        <v/>
      </c>
      <c r="I22" s="2" t="str">
        <f t="shared" si="6"/>
        <v/>
      </c>
      <c r="J22" s="2" t="str">
        <f>IF(Paramétrage!EZ467&lt;&gt;0,Paramétrage!EZ467,"")</f>
        <v/>
      </c>
      <c r="K22" s="2" t="str">
        <f>IF(Paramétrage!FA467&lt;&gt;0,Paramétrage!FA467,"")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IF(Paramétrage!EZ467&lt;&gt;0,Paramétrage!FB467,"")</f>
        <v/>
      </c>
      <c r="P22" s="258">
        <f>IF(Paramétrage!G520&lt;&gt;0,I22,0)</f>
        <v>0</v>
      </c>
      <c r="Q22" s="2"/>
    </row>
    <row r="23" spans="1:17" x14ac:dyDescent="0.35">
      <c r="A23" s="470" t="str">
        <f t="shared" si="0"/>
        <v/>
      </c>
      <c r="B23" s="470" t="str">
        <f t="shared" si="1"/>
        <v/>
      </c>
      <c r="C23" s="470" t="str">
        <f t="shared" si="2"/>
        <v/>
      </c>
      <c r="D23" s="470" t="str">
        <f t="shared" si="3"/>
        <v/>
      </c>
      <c r="E23" s="470" t="str">
        <f t="shared" si="4"/>
        <v/>
      </c>
      <c r="F23" s="470" t="str">
        <f t="shared" si="5"/>
        <v/>
      </c>
      <c r="G23" s="199" t="str">
        <f>IF(Paramétrage!EZ468&lt;&gt;0,Paramétrage!EX468,"")</f>
        <v/>
      </c>
      <c r="H23" s="2" t="str">
        <f>IF(Paramétrage!EZ468&lt;&gt;0,Paramétrage!EY468,"")</f>
        <v/>
      </c>
      <c r="I23" s="2" t="str">
        <f t="shared" si="6"/>
        <v/>
      </c>
      <c r="J23" s="2" t="str">
        <f>IF(Paramétrage!EZ468&lt;&gt;0,Paramétrage!EZ468,"")</f>
        <v/>
      </c>
      <c r="K23" s="2" t="str">
        <f>IF(Paramétrage!FA468&lt;&gt;0,Paramétrage!FA468,"")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IF(Paramétrage!EZ468&lt;&gt;0,Paramétrage!FB468,"")</f>
        <v/>
      </c>
      <c r="P23" s="258">
        <f>IF(Paramétrage!G521&lt;&gt;0,I23,0)</f>
        <v>0</v>
      </c>
      <c r="Q23" s="2"/>
    </row>
    <row r="24" spans="1:17" x14ac:dyDescent="0.35">
      <c r="A24" s="470" t="str">
        <f t="shared" si="0"/>
        <v/>
      </c>
      <c r="B24" s="470" t="str">
        <f t="shared" si="1"/>
        <v/>
      </c>
      <c r="C24" s="470" t="str">
        <f t="shared" si="2"/>
        <v/>
      </c>
      <c r="D24" s="470" t="str">
        <f t="shared" si="3"/>
        <v/>
      </c>
      <c r="E24" s="470" t="str">
        <f t="shared" si="4"/>
        <v/>
      </c>
      <c r="F24" s="470" t="str">
        <f t="shared" si="5"/>
        <v/>
      </c>
      <c r="G24" s="199" t="str">
        <f>IF(Paramétrage!EZ469&lt;&gt;0,Paramétrage!EX469,"")</f>
        <v/>
      </c>
      <c r="H24" s="2" t="str">
        <f>IF(Paramétrage!EZ469&lt;&gt;0,Paramétrage!EY469,"")</f>
        <v/>
      </c>
      <c r="I24" s="2" t="str">
        <f t="shared" si="6"/>
        <v/>
      </c>
      <c r="J24" s="2" t="str">
        <f>IF(Paramétrage!EZ469&lt;&gt;0,Paramétrage!EZ469,"")</f>
        <v/>
      </c>
      <c r="K24" s="2" t="str">
        <f>IF(Paramétrage!FA469&lt;&gt;0,Paramétrage!FA469,"")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IF(Paramétrage!EZ469&lt;&gt;0,Paramétrage!FB469,"")</f>
        <v/>
      </c>
      <c r="P24" s="258">
        <f>IF(Paramétrage!G522&lt;&gt;0,I24,0)</f>
        <v>0</v>
      </c>
      <c r="Q24" s="2"/>
    </row>
    <row r="25" spans="1:17" x14ac:dyDescent="0.35">
      <c r="A25" s="470" t="str">
        <f t="shared" si="0"/>
        <v/>
      </c>
      <c r="B25" s="470" t="str">
        <f t="shared" si="1"/>
        <v/>
      </c>
      <c r="C25" s="470" t="str">
        <f t="shared" si="2"/>
        <v/>
      </c>
      <c r="D25" s="470" t="str">
        <f t="shared" si="3"/>
        <v/>
      </c>
      <c r="E25" s="470" t="str">
        <f t="shared" si="4"/>
        <v/>
      </c>
      <c r="F25" s="470" t="str">
        <f t="shared" si="5"/>
        <v/>
      </c>
      <c r="G25" s="199" t="str">
        <f>IF(Paramétrage!EZ470&lt;&gt;0,Paramétrage!EX470,"")</f>
        <v/>
      </c>
      <c r="H25" s="2" t="str">
        <f>IF(Paramétrage!EZ470&lt;&gt;0,Paramétrage!EY470,"")</f>
        <v/>
      </c>
      <c r="I25" s="2" t="str">
        <f t="shared" si="6"/>
        <v/>
      </c>
      <c r="J25" s="2" t="str">
        <f>IF(Paramétrage!EZ470&lt;&gt;0,Paramétrage!EZ470,"")</f>
        <v/>
      </c>
      <c r="K25" s="2" t="str">
        <f>IF(Paramétrage!FA470&lt;&gt;0,Paramétrage!FA470,"")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IF(Paramétrage!EZ470&lt;&gt;0,Paramétrage!FB470,"")</f>
        <v/>
      </c>
      <c r="P25" s="258">
        <f>IF(Paramétrage!G523&lt;&gt;0,I25,0)</f>
        <v>0</v>
      </c>
      <c r="Q25" s="2"/>
    </row>
    <row r="26" spans="1:17" x14ac:dyDescent="0.35">
      <c r="A26" s="470" t="str">
        <f t="shared" si="0"/>
        <v/>
      </c>
      <c r="B26" s="470" t="str">
        <f t="shared" si="1"/>
        <v/>
      </c>
      <c r="C26" s="470" t="str">
        <f t="shared" si="2"/>
        <v/>
      </c>
      <c r="D26" s="470" t="str">
        <f t="shared" si="3"/>
        <v/>
      </c>
      <c r="E26" s="470" t="str">
        <f t="shared" si="4"/>
        <v/>
      </c>
      <c r="F26" s="470" t="str">
        <f t="shared" si="5"/>
        <v/>
      </c>
      <c r="G26" s="199" t="str">
        <f>IF(Paramétrage!EZ471&lt;&gt;0,Paramétrage!EX471,"")</f>
        <v/>
      </c>
      <c r="H26" s="2" t="str">
        <f>IF(Paramétrage!EZ471&lt;&gt;0,Paramétrage!EY471,"")</f>
        <v/>
      </c>
      <c r="I26" s="2" t="str">
        <f t="shared" si="6"/>
        <v/>
      </c>
      <c r="J26" s="2" t="str">
        <f>IF(Paramétrage!EZ471&lt;&gt;0,Paramétrage!EZ471,"")</f>
        <v/>
      </c>
      <c r="K26" s="2" t="str">
        <f>IF(Paramétrage!FA471&lt;&gt;0,Paramétrage!FA471,"")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IF(Paramétrage!EZ471&lt;&gt;0,Paramétrage!FB471,"")</f>
        <v/>
      </c>
      <c r="P26" s="258">
        <f>IF(Paramétrage!G524&lt;&gt;0,I26,0)</f>
        <v>0</v>
      </c>
      <c r="Q26" s="2"/>
    </row>
    <row r="27" spans="1:17" x14ac:dyDescent="0.35">
      <c r="A27" s="470" t="str">
        <f t="shared" si="0"/>
        <v/>
      </c>
      <c r="B27" s="470" t="str">
        <f t="shared" si="1"/>
        <v/>
      </c>
      <c r="C27" s="470" t="str">
        <f t="shared" si="2"/>
        <v/>
      </c>
      <c r="D27" s="470" t="str">
        <f t="shared" si="3"/>
        <v/>
      </c>
      <c r="E27" s="470" t="str">
        <f t="shared" si="4"/>
        <v/>
      </c>
      <c r="F27" s="470" t="str">
        <f t="shared" si="5"/>
        <v/>
      </c>
      <c r="G27" s="199" t="str">
        <f>IF(Paramétrage!EZ472&lt;&gt;0,Paramétrage!EX472,"")</f>
        <v/>
      </c>
      <c r="H27" s="2" t="str">
        <f>IF(Paramétrage!EZ472&lt;&gt;0,Paramétrage!EY472,"")</f>
        <v/>
      </c>
      <c r="I27" s="2" t="str">
        <f t="shared" si="6"/>
        <v/>
      </c>
      <c r="J27" s="2" t="str">
        <f>IF(Paramétrage!EZ472&lt;&gt;0,Paramétrage!EZ472,"")</f>
        <v/>
      </c>
      <c r="K27" s="2" t="str">
        <f>IF(Paramétrage!FA472&lt;&gt;0,Paramétrage!FA472,"")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IF(Paramétrage!EZ472&lt;&gt;0,Paramétrage!FB472,"")</f>
        <v/>
      </c>
      <c r="P27" s="258">
        <f>IF(Paramétrage!G525&lt;&gt;0,I27,0)</f>
        <v>0</v>
      </c>
      <c r="Q27" s="2"/>
    </row>
    <row r="28" spans="1:17" x14ac:dyDescent="0.35">
      <c r="A28" s="470" t="str">
        <f t="shared" si="0"/>
        <v/>
      </c>
      <c r="B28" s="470" t="str">
        <f t="shared" si="1"/>
        <v/>
      </c>
      <c r="C28" s="470" t="str">
        <f t="shared" si="2"/>
        <v/>
      </c>
      <c r="D28" s="470" t="str">
        <f t="shared" si="3"/>
        <v/>
      </c>
      <c r="E28" s="470" t="str">
        <f t="shared" si="4"/>
        <v/>
      </c>
      <c r="F28" s="470" t="str">
        <f t="shared" si="5"/>
        <v/>
      </c>
      <c r="G28" s="199" t="str">
        <f>IF(Paramétrage!EZ473&lt;&gt;0,Paramétrage!EX473,"")</f>
        <v/>
      </c>
      <c r="H28" s="2" t="str">
        <f>IF(Paramétrage!EZ473&lt;&gt;0,Paramétrage!EY473,"")</f>
        <v/>
      </c>
      <c r="I28" s="2" t="str">
        <f t="shared" si="6"/>
        <v/>
      </c>
      <c r="J28" s="2" t="str">
        <f>IF(Paramétrage!EZ473&lt;&gt;0,Paramétrage!EZ473,"")</f>
        <v/>
      </c>
      <c r="K28" s="2" t="str">
        <f>IF(Paramétrage!FA473&lt;&gt;0,Paramétrage!FA473,"")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IF(Paramétrage!EZ473&lt;&gt;0,Paramétrage!FB473,"")</f>
        <v/>
      </c>
      <c r="P28" s="258">
        <f>IF(Paramétrage!G526&lt;&gt;0,I28,0)</f>
        <v>0</v>
      </c>
      <c r="Q28" s="2"/>
    </row>
    <row r="29" spans="1:17" x14ac:dyDescent="0.35">
      <c r="A29" s="470" t="str">
        <f t="shared" si="0"/>
        <v/>
      </c>
      <c r="B29" s="470" t="str">
        <f t="shared" si="1"/>
        <v/>
      </c>
      <c r="C29" s="470" t="str">
        <f t="shared" si="2"/>
        <v/>
      </c>
      <c r="D29" s="470" t="str">
        <f t="shared" si="3"/>
        <v/>
      </c>
      <c r="E29" s="470" t="str">
        <f t="shared" si="4"/>
        <v/>
      </c>
      <c r="F29" s="470" t="str">
        <f t="shared" si="5"/>
        <v/>
      </c>
      <c r="G29" s="199" t="str">
        <f>IF(Paramétrage!EZ474&lt;&gt;0,Paramétrage!EX474,"")</f>
        <v/>
      </c>
      <c r="H29" s="2" t="str">
        <f>IF(Paramétrage!EZ474&lt;&gt;0,Paramétrage!EY474,"")</f>
        <v/>
      </c>
      <c r="I29" s="2" t="str">
        <f t="shared" si="6"/>
        <v/>
      </c>
      <c r="J29" s="2" t="str">
        <f>IF(Paramétrage!EZ474&lt;&gt;0,Paramétrage!EZ474,"")</f>
        <v/>
      </c>
      <c r="K29" s="2" t="str">
        <f>IF(Paramétrage!FA474&lt;&gt;0,Paramétrage!FA474,"")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IF(Paramétrage!EZ474&lt;&gt;0,Paramétrage!FB474,"")</f>
        <v/>
      </c>
      <c r="P29" s="258">
        <f>IF(Paramétrage!G527&lt;&gt;0,I29,0)</f>
        <v>0</v>
      </c>
      <c r="Q29" s="2"/>
    </row>
    <row r="30" spans="1:17" x14ac:dyDescent="0.35">
      <c r="A30" s="471" t="s">
        <v>1054</v>
      </c>
      <c r="B30" s="472"/>
      <c r="C30" s="472"/>
      <c r="D30" s="472"/>
      <c r="E30" s="472"/>
      <c r="F30" s="472"/>
      <c r="G30" s="473" t="str">
        <f>IF(Paramétrage!L527&lt;&gt;0,Paramétrage!L527,"")</f>
        <v/>
      </c>
      <c r="H30" s="472"/>
      <c r="I30" s="472"/>
      <c r="J30" s="472"/>
      <c r="K30" s="472"/>
      <c r="L30" s="472"/>
      <c r="M30" s="472"/>
      <c r="N30" s="472"/>
      <c r="O30" s="472"/>
      <c r="P30" s="472" t="str">
        <f>IF(Paramétrage!I527,I30-#REF!,"")</f>
        <v/>
      </c>
      <c r="Q30" s="472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IF(Paramétrage!IR448&lt;&gt;0,Paramétrage!IP448,"")</f>
        <v/>
      </c>
      <c r="H32" s="2" t="str">
        <f>IF(Paramétrage!IR448&lt;&gt;0,Paramétrage!IQ448,"")</f>
        <v/>
      </c>
      <c r="I32" s="2" t="str">
        <f>IF(J32&lt;&gt;"",DATEDIF($Q$2,G32,"d")*1440+H32*60,"")</f>
        <v/>
      </c>
      <c r="J32" s="2" t="str">
        <f>IF(Paramétrage!IR448&lt;&gt;0,Paramétrage!IR448,"")</f>
        <v/>
      </c>
      <c r="K32" s="2" t="str">
        <f>IF(Paramétrage!IS448&lt;&gt;0,Paramétrage!IS448,"")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IF(Paramétrage!IR448&lt;&gt;0,Paramétrage!IT448,"")</f>
        <v/>
      </c>
      <c r="P32" s="258">
        <f>IF(Paramétrage!G531&lt;&gt;0,I32,0)</f>
        <v>0</v>
      </c>
      <c r="Q32" s="2"/>
    </row>
    <row r="33" spans="1:18" x14ac:dyDescent="0.35">
      <c r="A33" s="470" t="str">
        <f t="shared" ref="A33:A59" si="10">IF(J33&lt;&gt;"",I33,"")</f>
        <v/>
      </c>
      <c r="B33" s="470" t="str">
        <f t="shared" ref="B33:B59" si="11">IF(J33&lt;&gt;"",1,"")</f>
        <v/>
      </c>
      <c r="C33" s="470" t="str">
        <f t="shared" ref="C33:C59" si="12">IF(J33&lt;&gt;"",L33,"")</f>
        <v/>
      </c>
      <c r="D33" s="470" t="str">
        <f t="shared" ref="D33:D59" si="13">IF(J33&lt;&gt;"",L33,"")</f>
        <v/>
      </c>
      <c r="E33" s="470" t="str">
        <f t="shared" ref="E33:E59" si="14">IF(J33&lt;&gt;"",M33,"")</f>
        <v/>
      </c>
      <c r="F33" s="470" t="str">
        <f t="shared" ref="F33:F59" si="15">IF(J33&lt;&gt;"",N33,"")</f>
        <v/>
      </c>
      <c r="G33" s="199" t="str">
        <f>IF(Paramétrage!IR449&lt;&gt;0,Paramétrage!IP449,"")</f>
        <v/>
      </c>
      <c r="H33" s="2" t="str">
        <f>IF(Paramétrage!IR449&lt;&gt;0,Paramétrage!IQ449,"")</f>
        <v/>
      </c>
      <c r="I33" s="2" t="str">
        <f t="shared" ref="I33:I59" si="16">IF(J33&lt;&gt;"",DATEDIF($Q$2,G33,"d")*1440+H33*60,"")</f>
        <v/>
      </c>
      <c r="J33" s="2" t="str">
        <f>IF(Paramétrage!IR449&lt;&gt;0,Paramétrage!IR449,"")</f>
        <v/>
      </c>
      <c r="K33" s="2" t="str">
        <f>IF(Paramétrage!IS449&lt;&gt;0,Paramétrage!IS449,"")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IF(Paramétrage!IR449&lt;&gt;0,Paramétrage!IT449,"")</f>
        <v/>
      </c>
      <c r="P33" s="258">
        <f>IF(Paramétrage!G532&lt;&gt;0,I33,0)</f>
        <v>0</v>
      </c>
      <c r="Q33" s="2"/>
    </row>
    <row r="34" spans="1:18" x14ac:dyDescent="0.35">
      <c r="A34" s="470" t="str">
        <f t="shared" si="10"/>
        <v/>
      </c>
      <c r="B34" s="470" t="str">
        <f t="shared" si="11"/>
        <v/>
      </c>
      <c r="C34" s="470" t="str">
        <f t="shared" si="12"/>
        <v/>
      </c>
      <c r="D34" s="470" t="str">
        <f t="shared" si="13"/>
        <v/>
      </c>
      <c r="E34" s="470" t="str">
        <f t="shared" si="14"/>
        <v/>
      </c>
      <c r="F34" s="470" t="str">
        <f t="shared" si="15"/>
        <v/>
      </c>
      <c r="G34" s="199" t="str">
        <f>IF(Paramétrage!IR450&lt;&gt;0,Paramétrage!IP450,"")</f>
        <v/>
      </c>
      <c r="H34" s="2" t="str">
        <f>IF(Paramétrage!IR450&lt;&gt;0,Paramétrage!IQ450,"")</f>
        <v/>
      </c>
      <c r="I34" s="2" t="str">
        <f t="shared" si="16"/>
        <v/>
      </c>
      <c r="J34" s="2" t="str">
        <f>IF(Paramétrage!IR450&lt;&gt;0,Paramétrage!IR450,"")</f>
        <v/>
      </c>
      <c r="K34" s="2" t="str">
        <f>IF(Paramétrage!IS450&lt;&gt;0,Paramétrage!IS450,"")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IF(Paramétrage!IR450&lt;&gt;0,Paramétrage!IT450,"")</f>
        <v/>
      </c>
      <c r="P34" s="258">
        <f>IF(Paramétrage!G533&lt;&gt;0,I34,0)</f>
        <v>0</v>
      </c>
      <c r="Q34" s="2"/>
    </row>
    <row r="35" spans="1:18" x14ac:dyDescent="0.35">
      <c r="A35" s="470" t="str">
        <f t="shared" si="10"/>
        <v/>
      </c>
      <c r="B35" s="470" t="str">
        <f t="shared" si="11"/>
        <v/>
      </c>
      <c r="C35" s="470" t="str">
        <f t="shared" si="12"/>
        <v/>
      </c>
      <c r="D35" s="470" t="str">
        <f t="shared" si="13"/>
        <v/>
      </c>
      <c r="E35" s="470" t="str">
        <f t="shared" si="14"/>
        <v/>
      </c>
      <c r="F35" s="470" t="str">
        <f t="shared" si="15"/>
        <v/>
      </c>
      <c r="G35" s="199" t="str">
        <f>IF(Paramétrage!IR451&lt;&gt;0,Paramétrage!IP451,"")</f>
        <v/>
      </c>
      <c r="H35" s="2" t="str">
        <f>IF(Paramétrage!IR451&lt;&gt;0,Paramétrage!IQ451,"")</f>
        <v/>
      </c>
      <c r="I35" s="2" t="str">
        <f t="shared" si="16"/>
        <v/>
      </c>
      <c r="J35" s="2" t="str">
        <f>IF(Paramétrage!IR451&lt;&gt;0,Paramétrage!IR451,"")</f>
        <v/>
      </c>
      <c r="K35" s="2" t="str">
        <f>IF(Paramétrage!IS451&lt;&gt;0,Paramétrage!IS451,"")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IF(Paramétrage!IR451&lt;&gt;0,Paramétrage!IT451,"")</f>
        <v/>
      </c>
      <c r="P35" s="258">
        <f>IF(Paramétrage!G534&lt;&gt;0,I35,0)</f>
        <v>0</v>
      </c>
      <c r="Q35" s="2"/>
    </row>
    <row r="36" spans="1:18" x14ac:dyDescent="0.35">
      <c r="A36" s="470" t="str">
        <f t="shared" si="10"/>
        <v/>
      </c>
      <c r="B36" s="470" t="str">
        <f t="shared" si="11"/>
        <v/>
      </c>
      <c r="C36" s="470" t="str">
        <f t="shared" si="12"/>
        <v/>
      </c>
      <c r="D36" s="470" t="str">
        <f t="shared" si="13"/>
        <v/>
      </c>
      <c r="E36" s="470" t="str">
        <f t="shared" si="14"/>
        <v/>
      </c>
      <c r="F36" s="470" t="str">
        <f t="shared" si="15"/>
        <v/>
      </c>
      <c r="G36" s="199" t="str">
        <f>IF(Paramétrage!IR452&lt;&gt;0,Paramétrage!IP452,"")</f>
        <v/>
      </c>
      <c r="H36" s="2" t="str">
        <f>IF(Paramétrage!IR452&lt;&gt;0,Paramétrage!IQ452,"")</f>
        <v/>
      </c>
      <c r="I36" s="2" t="str">
        <f t="shared" si="16"/>
        <v/>
      </c>
      <c r="J36" s="2" t="str">
        <f>IF(Paramétrage!IR452&lt;&gt;0,Paramétrage!IR452,"")</f>
        <v/>
      </c>
      <c r="K36" s="2" t="str">
        <f>IF(Paramétrage!IS452&lt;&gt;0,Paramétrage!IS452,"")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IF(Paramétrage!IR452&lt;&gt;0,Paramétrage!IT452,"")</f>
        <v/>
      </c>
      <c r="P36" s="258">
        <f>IF(Paramétrage!G535&lt;&gt;0,I36,0)</f>
        <v>0</v>
      </c>
      <c r="Q36" s="2"/>
    </row>
    <row r="37" spans="1:18" x14ac:dyDescent="0.35">
      <c r="A37" s="470" t="str">
        <f t="shared" si="10"/>
        <v/>
      </c>
      <c r="B37" s="470" t="str">
        <f t="shared" si="11"/>
        <v/>
      </c>
      <c r="C37" s="470" t="str">
        <f t="shared" si="12"/>
        <v/>
      </c>
      <c r="D37" s="470" t="str">
        <f t="shared" si="13"/>
        <v/>
      </c>
      <c r="E37" s="470" t="str">
        <f t="shared" si="14"/>
        <v/>
      </c>
      <c r="F37" s="470" t="str">
        <f t="shared" si="15"/>
        <v/>
      </c>
      <c r="G37" s="199" t="str">
        <f>IF(Paramétrage!IR453&lt;&gt;0,Paramétrage!IP453,"")</f>
        <v/>
      </c>
      <c r="H37" s="2" t="str">
        <f>IF(Paramétrage!IR453&lt;&gt;0,Paramétrage!IQ453,"")</f>
        <v/>
      </c>
      <c r="I37" s="2" t="str">
        <f t="shared" si="16"/>
        <v/>
      </c>
      <c r="J37" s="2" t="str">
        <f>IF(Paramétrage!IR453&lt;&gt;0,Paramétrage!IR453,"")</f>
        <v/>
      </c>
      <c r="K37" s="2" t="str">
        <f>IF(Paramétrage!IS453&lt;&gt;0,Paramétrage!IS453,"")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IF(Paramétrage!IR453&lt;&gt;0,Paramétrage!IT453,"")</f>
        <v/>
      </c>
      <c r="P37" s="258">
        <f>IF(Paramétrage!G536&lt;&gt;0,I37,0)</f>
        <v>0</v>
      </c>
      <c r="Q37" s="2"/>
    </row>
    <row r="38" spans="1:18" x14ac:dyDescent="0.35">
      <c r="A38" s="470" t="str">
        <f t="shared" si="10"/>
        <v/>
      </c>
      <c r="B38" s="470" t="str">
        <f t="shared" si="11"/>
        <v/>
      </c>
      <c r="C38" s="470" t="str">
        <f t="shared" si="12"/>
        <v/>
      </c>
      <c r="D38" s="470" t="str">
        <f t="shared" si="13"/>
        <v/>
      </c>
      <c r="E38" s="470" t="str">
        <f t="shared" si="14"/>
        <v/>
      </c>
      <c r="F38" s="470" t="str">
        <f t="shared" si="15"/>
        <v/>
      </c>
      <c r="G38" s="199" t="str">
        <f>IF(Paramétrage!IR454&lt;&gt;0,Paramétrage!IP454,"")</f>
        <v/>
      </c>
      <c r="H38" s="2" t="str">
        <f>IF(Paramétrage!IR454&lt;&gt;0,Paramétrage!IQ454,"")</f>
        <v/>
      </c>
      <c r="I38" s="2" t="str">
        <f t="shared" si="16"/>
        <v/>
      </c>
      <c r="J38" s="2" t="str">
        <f>IF(Paramétrage!IR454&lt;&gt;0,Paramétrage!IR454,"")</f>
        <v/>
      </c>
      <c r="K38" s="2" t="str">
        <f>IF(Paramétrage!IS454&lt;&gt;0,Paramétrage!IS454,"")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IF(Paramétrage!IR454&lt;&gt;0,Paramétrage!IT454,"")</f>
        <v/>
      </c>
      <c r="P38" s="258">
        <f>IF(Paramétrage!G537&lt;&gt;0,I38,0)</f>
        <v>0</v>
      </c>
      <c r="Q38" s="2"/>
    </row>
    <row r="39" spans="1:18" x14ac:dyDescent="0.35">
      <c r="A39" s="470" t="str">
        <f t="shared" si="10"/>
        <v/>
      </c>
      <c r="B39" s="470" t="str">
        <f t="shared" si="11"/>
        <v/>
      </c>
      <c r="C39" s="470" t="str">
        <f t="shared" si="12"/>
        <v/>
      </c>
      <c r="D39" s="470" t="str">
        <f t="shared" si="13"/>
        <v/>
      </c>
      <c r="E39" s="470" t="str">
        <f t="shared" si="14"/>
        <v/>
      </c>
      <c r="F39" s="470" t="str">
        <f t="shared" si="15"/>
        <v/>
      </c>
      <c r="G39" s="199" t="str">
        <f>IF(Paramétrage!IR455&lt;&gt;0,Paramétrage!IP455,"")</f>
        <v/>
      </c>
      <c r="H39" s="2" t="str">
        <f>IF(Paramétrage!IR455&lt;&gt;0,Paramétrage!IQ455,"")</f>
        <v/>
      </c>
      <c r="I39" s="2" t="str">
        <f t="shared" si="16"/>
        <v/>
      </c>
      <c r="J39" s="2" t="str">
        <f>IF(Paramétrage!IR455&lt;&gt;0,Paramétrage!IR455,"")</f>
        <v/>
      </c>
      <c r="K39" s="2" t="str">
        <f>IF(Paramétrage!IS455&lt;&gt;0,Paramétrage!IS455,"")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IF(Paramétrage!IR455&lt;&gt;0,Paramétrage!IT455,"")</f>
        <v/>
      </c>
      <c r="P39" s="258">
        <f>IF(Paramétrage!G538&lt;&gt;0,I39,0)</f>
        <v>0</v>
      </c>
      <c r="Q39" s="2"/>
    </row>
    <row r="40" spans="1:18" x14ac:dyDescent="0.35">
      <c r="A40" s="470" t="str">
        <f t="shared" si="10"/>
        <v/>
      </c>
      <c r="B40" s="470" t="str">
        <f t="shared" si="11"/>
        <v/>
      </c>
      <c r="C40" s="470" t="str">
        <f t="shared" si="12"/>
        <v/>
      </c>
      <c r="D40" s="470" t="str">
        <f t="shared" si="13"/>
        <v/>
      </c>
      <c r="E40" s="470" t="str">
        <f t="shared" si="14"/>
        <v/>
      </c>
      <c r="F40" s="470" t="str">
        <f t="shared" si="15"/>
        <v/>
      </c>
      <c r="G40" s="199" t="str">
        <f>IF(Paramétrage!IR456&lt;&gt;0,Paramétrage!IP456,"")</f>
        <v/>
      </c>
      <c r="H40" s="2" t="str">
        <f>IF(Paramétrage!IR456&lt;&gt;0,Paramétrage!IQ456,"")</f>
        <v/>
      </c>
      <c r="I40" s="2" t="str">
        <f t="shared" si="16"/>
        <v/>
      </c>
      <c r="J40" s="2" t="str">
        <f>IF(Paramétrage!IR456&lt;&gt;0,Paramétrage!IR456,"")</f>
        <v/>
      </c>
      <c r="K40" s="2" t="str">
        <f>IF(Paramétrage!IS456&lt;&gt;0,Paramétrage!IS456,"")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IF(Paramétrage!IR456&lt;&gt;0,Paramétrage!IT456,"")</f>
        <v/>
      </c>
      <c r="P40" s="258">
        <f>IF(Paramétrage!G539&lt;&gt;0,I40,0)</f>
        <v>0</v>
      </c>
      <c r="Q40" s="2"/>
    </row>
    <row r="41" spans="1:18" x14ac:dyDescent="0.35">
      <c r="A41" s="470" t="str">
        <f t="shared" si="10"/>
        <v/>
      </c>
      <c r="B41" s="470" t="str">
        <f t="shared" si="11"/>
        <v/>
      </c>
      <c r="C41" s="470" t="str">
        <f t="shared" si="12"/>
        <v/>
      </c>
      <c r="D41" s="470" t="str">
        <f t="shared" si="13"/>
        <v/>
      </c>
      <c r="E41" s="470" t="str">
        <f t="shared" si="14"/>
        <v/>
      </c>
      <c r="F41" s="470" t="str">
        <f t="shared" si="15"/>
        <v/>
      </c>
      <c r="G41" s="199" t="str">
        <f>IF(Paramétrage!IR457&lt;&gt;0,Paramétrage!IP457,"")</f>
        <v/>
      </c>
      <c r="H41" s="2" t="str">
        <f>IF(Paramétrage!IR457&lt;&gt;0,Paramétrage!IQ457,"")</f>
        <v/>
      </c>
      <c r="I41" s="2" t="str">
        <f t="shared" si="16"/>
        <v/>
      </c>
      <c r="J41" s="2" t="str">
        <f>IF(Paramétrage!IR457&lt;&gt;0,Paramétrage!IR457,"")</f>
        <v/>
      </c>
      <c r="K41" s="2" t="str">
        <f>IF(Paramétrage!IS457&lt;&gt;0,Paramétrage!IS457,"")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IF(Paramétrage!IR457&lt;&gt;0,Paramétrage!IT457,"")</f>
        <v/>
      </c>
      <c r="P41" s="258">
        <f>IF(Paramétrage!G540&lt;&gt;0,I41,0)</f>
        <v>0</v>
      </c>
      <c r="Q41" s="2"/>
    </row>
    <row r="42" spans="1:18" x14ac:dyDescent="0.35">
      <c r="A42" s="470" t="str">
        <f t="shared" si="10"/>
        <v/>
      </c>
      <c r="B42" s="470" t="str">
        <f t="shared" si="11"/>
        <v/>
      </c>
      <c r="C42" s="470" t="str">
        <f t="shared" si="12"/>
        <v/>
      </c>
      <c r="D42" s="470" t="str">
        <f t="shared" si="13"/>
        <v/>
      </c>
      <c r="E42" s="470" t="str">
        <f t="shared" si="14"/>
        <v/>
      </c>
      <c r="F42" s="470" t="str">
        <f t="shared" si="15"/>
        <v/>
      </c>
      <c r="G42" s="199" t="str">
        <f>IF(Paramétrage!IR458&lt;&gt;0,Paramétrage!IP458,"")</f>
        <v/>
      </c>
      <c r="H42" s="2" t="str">
        <f>IF(Paramétrage!IR458&lt;&gt;0,Paramétrage!IQ458,"")</f>
        <v/>
      </c>
      <c r="I42" s="2" t="str">
        <f t="shared" si="16"/>
        <v/>
      </c>
      <c r="J42" s="2" t="str">
        <f>IF(Paramétrage!IR458&lt;&gt;0,Paramétrage!IR458,"")</f>
        <v/>
      </c>
      <c r="K42" s="2" t="str">
        <f>IF(Paramétrage!IS458&lt;&gt;0,Paramétrage!IS458,"")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IF(Paramétrage!IR458&lt;&gt;0,Paramétrage!IT458,"")</f>
        <v/>
      </c>
      <c r="P42" s="258">
        <f>IF(Paramétrage!G541&lt;&gt;0,I42,0)</f>
        <v>0</v>
      </c>
      <c r="Q42" s="2"/>
    </row>
    <row r="43" spans="1:18" x14ac:dyDescent="0.35">
      <c r="A43" s="470" t="str">
        <f t="shared" si="10"/>
        <v/>
      </c>
      <c r="B43" s="470" t="str">
        <f t="shared" si="11"/>
        <v/>
      </c>
      <c r="C43" s="470" t="str">
        <f t="shared" si="12"/>
        <v/>
      </c>
      <c r="D43" s="470" t="str">
        <f t="shared" si="13"/>
        <v/>
      </c>
      <c r="E43" s="470" t="str">
        <f t="shared" si="14"/>
        <v/>
      </c>
      <c r="F43" s="470" t="str">
        <f t="shared" si="15"/>
        <v/>
      </c>
      <c r="G43" s="199" t="str">
        <f>IF(Paramétrage!IR459&lt;&gt;0,Paramétrage!IP459,"")</f>
        <v/>
      </c>
      <c r="H43" s="2" t="str">
        <f>IF(Paramétrage!IR459&lt;&gt;0,Paramétrage!IQ459,"")</f>
        <v/>
      </c>
      <c r="I43" s="2" t="str">
        <f t="shared" si="16"/>
        <v/>
      </c>
      <c r="J43" s="2" t="str">
        <f>IF(Paramétrage!IR459&lt;&gt;0,Paramétrage!IR459,"")</f>
        <v/>
      </c>
      <c r="K43" s="2" t="str">
        <f>IF(Paramétrage!IS459&lt;&gt;0,Paramétrage!IS459,"")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IF(Paramétrage!IR459&lt;&gt;0,Paramétrage!IT459,"")</f>
        <v/>
      </c>
      <c r="P43" s="258">
        <f>IF(Paramétrage!G542&lt;&gt;0,I43,0)</f>
        <v>0</v>
      </c>
      <c r="Q43" s="2"/>
    </row>
    <row r="44" spans="1:18" x14ac:dyDescent="0.35">
      <c r="A44" s="470" t="str">
        <f t="shared" si="10"/>
        <v/>
      </c>
      <c r="B44" s="470" t="str">
        <f t="shared" si="11"/>
        <v/>
      </c>
      <c r="C44" s="470" t="str">
        <f t="shared" si="12"/>
        <v/>
      </c>
      <c r="D44" s="470" t="str">
        <f t="shared" si="13"/>
        <v/>
      </c>
      <c r="E44" s="470" t="str">
        <f t="shared" si="14"/>
        <v/>
      </c>
      <c r="F44" s="470" t="str">
        <f t="shared" si="15"/>
        <v/>
      </c>
      <c r="G44" s="199" t="str">
        <f>IF(Paramétrage!IR460&lt;&gt;0,Paramétrage!IP460,"")</f>
        <v/>
      </c>
      <c r="H44" s="2" t="str">
        <f>IF(Paramétrage!IR460&lt;&gt;0,Paramétrage!IQ460,"")</f>
        <v/>
      </c>
      <c r="I44" s="2" t="str">
        <f t="shared" si="16"/>
        <v/>
      </c>
      <c r="J44" s="2" t="str">
        <f>IF(Paramétrage!IR460&lt;&gt;0,Paramétrage!IR460,"")</f>
        <v/>
      </c>
      <c r="K44" s="2" t="str">
        <f>IF(Paramétrage!IS460&lt;&gt;0,Paramétrage!IS460,"")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IF(Paramétrage!IR460&lt;&gt;0,Paramétrage!IT460,"")</f>
        <v/>
      </c>
      <c r="P44" s="258">
        <f>IF(Paramétrage!G543&lt;&gt;0,I44,0)</f>
        <v>0</v>
      </c>
      <c r="Q44" s="2"/>
    </row>
    <row r="45" spans="1:18" x14ac:dyDescent="0.35">
      <c r="A45" s="470" t="str">
        <f t="shared" si="10"/>
        <v/>
      </c>
      <c r="B45" s="470" t="str">
        <f t="shared" si="11"/>
        <v/>
      </c>
      <c r="C45" s="470" t="str">
        <f t="shared" si="12"/>
        <v/>
      </c>
      <c r="D45" s="470" t="str">
        <f t="shared" si="13"/>
        <v/>
      </c>
      <c r="E45" s="470" t="str">
        <f t="shared" si="14"/>
        <v/>
      </c>
      <c r="F45" s="470" t="str">
        <f t="shared" si="15"/>
        <v/>
      </c>
      <c r="G45" s="199" t="str">
        <f>IF(Paramétrage!IR461&lt;&gt;0,Paramétrage!IP461,"")</f>
        <v/>
      </c>
      <c r="H45" s="2" t="str">
        <f>IF(Paramétrage!IR461&lt;&gt;0,Paramétrage!IQ461,"")</f>
        <v/>
      </c>
      <c r="I45" s="2" t="str">
        <f t="shared" si="16"/>
        <v/>
      </c>
      <c r="J45" s="2" t="str">
        <f>IF(Paramétrage!IR461&lt;&gt;0,Paramétrage!IR461,"")</f>
        <v/>
      </c>
      <c r="K45" s="2" t="str">
        <f>IF(Paramétrage!IS461&lt;&gt;0,Paramétrage!IS461,"")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IF(Paramétrage!IR461&lt;&gt;0,Paramétrage!IT461,"")</f>
        <v/>
      </c>
      <c r="P45" s="258">
        <f>IF(Paramétrage!G544&lt;&gt;0,I45,0)</f>
        <v>0</v>
      </c>
      <c r="Q45" s="2"/>
    </row>
    <row r="46" spans="1:18" x14ac:dyDescent="0.35">
      <c r="A46" s="470" t="str">
        <f t="shared" si="10"/>
        <v/>
      </c>
      <c r="B46" s="470" t="str">
        <f t="shared" si="11"/>
        <v/>
      </c>
      <c r="C46" s="470" t="str">
        <f t="shared" si="12"/>
        <v/>
      </c>
      <c r="D46" s="470" t="str">
        <f t="shared" si="13"/>
        <v/>
      </c>
      <c r="E46" s="470" t="str">
        <f t="shared" si="14"/>
        <v/>
      </c>
      <c r="F46" s="470" t="str">
        <f t="shared" si="15"/>
        <v/>
      </c>
      <c r="G46" s="199" t="str">
        <f>IF(Paramétrage!IR462&lt;&gt;0,Paramétrage!IP462,"")</f>
        <v/>
      </c>
      <c r="H46" s="2" t="str">
        <f>IF(Paramétrage!IR462&lt;&gt;0,Paramétrage!IQ462,"")</f>
        <v/>
      </c>
      <c r="I46" s="2" t="str">
        <f t="shared" si="16"/>
        <v/>
      </c>
      <c r="J46" s="2" t="str">
        <f>IF(Paramétrage!IR462&lt;&gt;0,Paramétrage!IR462,"")</f>
        <v/>
      </c>
      <c r="K46" s="2" t="str">
        <f>IF(Paramétrage!IS462&lt;&gt;0,Paramétrage!IS462,"")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IF(Paramétrage!IR462&lt;&gt;0,Paramétrage!IT462,"")</f>
        <v/>
      </c>
      <c r="P46" s="258">
        <f>IF(Paramétrage!G545&lt;&gt;0,I46,0)</f>
        <v>0</v>
      </c>
      <c r="Q46" s="2"/>
    </row>
    <row r="47" spans="1:18" x14ac:dyDescent="0.35">
      <c r="A47" s="470" t="str">
        <f t="shared" si="10"/>
        <v/>
      </c>
      <c r="B47" s="470" t="str">
        <f t="shared" si="11"/>
        <v/>
      </c>
      <c r="C47" s="470" t="str">
        <f t="shared" si="12"/>
        <v/>
      </c>
      <c r="D47" s="470" t="str">
        <f t="shared" si="13"/>
        <v/>
      </c>
      <c r="E47" s="470" t="str">
        <f t="shared" si="14"/>
        <v/>
      </c>
      <c r="F47" s="470" t="str">
        <f t="shared" si="15"/>
        <v/>
      </c>
      <c r="G47" s="199" t="str">
        <f>IF(Paramétrage!IR463&lt;&gt;0,Paramétrage!IP463,"")</f>
        <v/>
      </c>
      <c r="H47" s="2" t="str">
        <f>IF(Paramétrage!IR463&lt;&gt;0,Paramétrage!IQ463,"")</f>
        <v/>
      </c>
      <c r="I47" s="2" t="str">
        <f t="shared" si="16"/>
        <v/>
      </c>
      <c r="J47" s="2" t="str">
        <f>IF(Paramétrage!IR463&lt;&gt;0,Paramétrage!IR463,"")</f>
        <v/>
      </c>
      <c r="K47" s="2" t="str">
        <f>IF(Paramétrage!IS463&lt;&gt;0,Paramétrage!IS463,"")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IF(Paramétrage!IR463&lt;&gt;0,Paramétrage!IT463,"")</f>
        <v/>
      </c>
      <c r="P47" s="258">
        <f>IF(Paramétrage!G546&lt;&gt;0,I47,0)</f>
        <v>0</v>
      </c>
      <c r="Q47" s="2"/>
    </row>
    <row r="48" spans="1:18" x14ac:dyDescent="0.35">
      <c r="A48" s="470" t="str">
        <f t="shared" si="10"/>
        <v/>
      </c>
      <c r="B48" s="470" t="str">
        <f t="shared" si="11"/>
        <v/>
      </c>
      <c r="C48" s="470" t="str">
        <f t="shared" si="12"/>
        <v/>
      </c>
      <c r="D48" s="470" t="str">
        <f t="shared" si="13"/>
        <v/>
      </c>
      <c r="E48" s="470" t="str">
        <f t="shared" si="14"/>
        <v/>
      </c>
      <c r="F48" s="470" t="str">
        <f t="shared" si="15"/>
        <v/>
      </c>
      <c r="G48" s="199" t="str">
        <f>IF(Paramétrage!IR464&lt;&gt;0,Paramétrage!IP464,"")</f>
        <v/>
      </c>
      <c r="H48" s="2" t="str">
        <f>IF(Paramétrage!IR464&lt;&gt;0,Paramétrage!IQ464,"")</f>
        <v/>
      </c>
      <c r="I48" s="2" t="str">
        <f t="shared" si="16"/>
        <v/>
      </c>
      <c r="J48" s="2" t="str">
        <f>IF(Paramétrage!IR464&lt;&gt;0,Paramétrage!IR464,"")</f>
        <v/>
      </c>
      <c r="K48" s="2" t="str">
        <f>IF(Paramétrage!IS464&lt;&gt;0,Paramétrage!IS464,"")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IF(Paramétrage!IR464&lt;&gt;0,Paramétrage!IT464,"")</f>
        <v/>
      </c>
      <c r="P48" s="258">
        <f>IF(Paramétrage!G547&lt;&gt;0,I48,0)</f>
        <v>0</v>
      </c>
      <c r="Q48" s="2"/>
      <c r="R48" s="2"/>
    </row>
    <row r="49" spans="1:18" s="2" customFormat="1" x14ac:dyDescent="0.35">
      <c r="A49" s="470" t="str">
        <f t="shared" si="10"/>
        <v/>
      </c>
      <c r="B49" s="470" t="str">
        <f t="shared" si="11"/>
        <v/>
      </c>
      <c r="C49" s="470" t="str">
        <f t="shared" si="12"/>
        <v/>
      </c>
      <c r="D49" s="470" t="str">
        <f t="shared" si="13"/>
        <v/>
      </c>
      <c r="E49" s="470" t="str">
        <f t="shared" si="14"/>
        <v/>
      </c>
      <c r="F49" s="470" t="str">
        <f t="shared" si="15"/>
        <v/>
      </c>
      <c r="G49" s="199" t="str">
        <f>IF(Paramétrage!IR465&lt;&gt;0,Paramétrage!IP465,"")</f>
        <v/>
      </c>
      <c r="H49" s="2" t="str">
        <f>IF(Paramétrage!IR465&lt;&gt;0,Paramétrage!IQ465,"")</f>
        <v/>
      </c>
      <c r="I49" s="2" t="str">
        <f t="shared" si="16"/>
        <v/>
      </c>
      <c r="J49" s="2" t="str">
        <f>IF(Paramétrage!IR465&lt;&gt;0,Paramétrage!IR465,"")</f>
        <v/>
      </c>
      <c r="K49" s="2" t="str">
        <f>IF(Paramétrage!IS465&lt;&gt;0,Paramétrage!IS465,"")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IF(Paramétrage!IR465&lt;&gt;0,Paramétrage!IT465,"")</f>
        <v/>
      </c>
      <c r="P49" s="258">
        <f>IF(Paramétrage!G548&lt;&gt;0,I49,0)</f>
        <v>0</v>
      </c>
      <c r="R49"/>
    </row>
    <row r="50" spans="1:18" x14ac:dyDescent="0.35">
      <c r="A50" s="470" t="str">
        <f t="shared" si="10"/>
        <v/>
      </c>
      <c r="B50" s="470" t="str">
        <f t="shared" si="11"/>
        <v/>
      </c>
      <c r="C50" s="470" t="str">
        <f t="shared" si="12"/>
        <v/>
      </c>
      <c r="D50" s="470" t="str">
        <f t="shared" si="13"/>
        <v/>
      </c>
      <c r="E50" s="470" t="str">
        <f t="shared" si="14"/>
        <v/>
      </c>
      <c r="F50" s="470" t="str">
        <f t="shared" si="15"/>
        <v/>
      </c>
      <c r="G50" s="199" t="str">
        <f>IF(Paramétrage!IR466&lt;&gt;0,Paramétrage!IP466,"")</f>
        <v/>
      </c>
      <c r="H50" s="2" t="str">
        <f>IF(Paramétrage!IR466&lt;&gt;0,Paramétrage!IQ466,"")</f>
        <v/>
      </c>
      <c r="I50" s="2" t="str">
        <f t="shared" si="16"/>
        <v/>
      </c>
      <c r="J50" s="2" t="str">
        <f>IF(Paramétrage!IR466&lt;&gt;0,Paramétrage!IR466,"")</f>
        <v/>
      </c>
      <c r="K50" s="2" t="str">
        <f>IF(Paramétrage!IS466&lt;&gt;0,Paramétrage!IS466,"")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IF(Paramétrage!IR466&lt;&gt;0,Paramétrage!IT466,"")</f>
        <v/>
      </c>
      <c r="P50" s="258">
        <f>IF(Paramétrage!G549&lt;&gt;0,I50,0)</f>
        <v>0</v>
      </c>
      <c r="Q50" s="2"/>
    </row>
    <row r="51" spans="1:18" x14ac:dyDescent="0.35">
      <c r="A51" s="470" t="str">
        <f t="shared" si="10"/>
        <v/>
      </c>
      <c r="B51" s="470" t="str">
        <f t="shared" si="11"/>
        <v/>
      </c>
      <c r="C51" s="470" t="str">
        <f t="shared" si="12"/>
        <v/>
      </c>
      <c r="D51" s="470" t="str">
        <f t="shared" si="13"/>
        <v/>
      </c>
      <c r="E51" s="470" t="str">
        <f t="shared" si="14"/>
        <v/>
      </c>
      <c r="F51" s="470" t="str">
        <f t="shared" si="15"/>
        <v/>
      </c>
      <c r="G51" s="199" t="str">
        <f>IF(Paramétrage!IR467&lt;&gt;0,Paramétrage!IP467,"")</f>
        <v/>
      </c>
      <c r="H51" s="2" t="str">
        <f>IF(Paramétrage!IR467&lt;&gt;0,Paramétrage!IQ467,"")</f>
        <v/>
      </c>
      <c r="I51" s="2" t="str">
        <f t="shared" si="16"/>
        <v/>
      </c>
      <c r="J51" s="2" t="str">
        <f>IF(Paramétrage!IR467&lt;&gt;0,Paramétrage!IR467,"")</f>
        <v/>
      </c>
      <c r="K51" s="2" t="str">
        <f>IF(Paramétrage!IS467&lt;&gt;0,Paramétrage!IS467,"")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IF(Paramétrage!IR467&lt;&gt;0,Paramétrage!IT467,"")</f>
        <v/>
      </c>
      <c r="P51" s="258">
        <f>IF(Paramétrage!G550&lt;&gt;0,I51,0)</f>
        <v>0</v>
      </c>
      <c r="Q51" s="2"/>
    </row>
    <row r="52" spans="1:18" x14ac:dyDescent="0.35">
      <c r="A52" s="470" t="str">
        <f t="shared" si="10"/>
        <v/>
      </c>
      <c r="B52" s="470" t="str">
        <f t="shared" si="11"/>
        <v/>
      </c>
      <c r="C52" s="470" t="str">
        <f t="shared" si="12"/>
        <v/>
      </c>
      <c r="D52" s="470" t="str">
        <f t="shared" si="13"/>
        <v/>
      </c>
      <c r="E52" s="470" t="str">
        <f t="shared" si="14"/>
        <v/>
      </c>
      <c r="F52" s="470" t="str">
        <f t="shared" si="15"/>
        <v/>
      </c>
      <c r="G52" s="199" t="str">
        <f>IF(Paramétrage!IR468&lt;&gt;0,Paramétrage!IP468,"")</f>
        <v/>
      </c>
      <c r="H52" s="2" t="str">
        <f>IF(Paramétrage!IR468&lt;&gt;0,Paramétrage!IQ468,"")</f>
        <v/>
      </c>
      <c r="I52" s="2" t="str">
        <f t="shared" si="16"/>
        <v/>
      </c>
      <c r="J52" s="2" t="str">
        <f>IF(Paramétrage!IR468&lt;&gt;0,Paramétrage!IR468,"")</f>
        <v/>
      </c>
      <c r="K52" s="2" t="str">
        <f>IF(Paramétrage!IS468&lt;&gt;0,Paramétrage!IS468,"")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IF(Paramétrage!IR468&lt;&gt;0,Paramétrage!IT468,"")</f>
        <v/>
      </c>
      <c r="P52" s="258">
        <f>IF(Paramétrage!G551&lt;&gt;0,I52,0)</f>
        <v>0</v>
      </c>
      <c r="Q52" s="2"/>
      <c r="R52" s="8"/>
    </row>
    <row r="53" spans="1:18" s="8" customFormat="1" x14ac:dyDescent="0.35">
      <c r="A53" s="470" t="str">
        <f t="shared" si="10"/>
        <v/>
      </c>
      <c r="B53" s="470" t="str">
        <f t="shared" si="11"/>
        <v/>
      </c>
      <c r="C53" s="470" t="str">
        <f t="shared" si="12"/>
        <v/>
      </c>
      <c r="D53" s="470" t="str">
        <f t="shared" si="13"/>
        <v/>
      </c>
      <c r="E53" s="470" t="str">
        <f t="shared" si="14"/>
        <v/>
      </c>
      <c r="F53" s="470" t="str">
        <f t="shared" si="15"/>
        <v/>
      </c>
      <c r="G53" s="199" t="str">
        <f>IF(Paramétrage!IR469&lt;&gt;0,Paramétrage!IP469,"")</f>
        <v/>
      </c>
      <c r="H53" s="2" t="str">
        <f>IF(Paramétrage!IR469&lt;&gt;0,Paramétrage!IQ469,"")</f>
        <v/>
      </c>
      <c r="I53" s="2" t="str">
        <f t="shared" si="16"/>
        <v/>
      </c>
      <c r="J53" s="2" t="str">
        <f>IF(Paramétrage!IR469&lt;&gt;0,Paramétrage!IR469,"")</f>
        <v/>
      </c>
      <c r="K53" s="2" t="str">
        <f>IF(Paramétrage!IS469&lt;&gt;0,Paramétrage!IS469,"")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IF(Paramétrage!IR469&lt;&gt;0,Paramétrage!IT469,"")</f>
        <v/>
      </c>
      <c r="P53" s="258">
        <f>IF(Paramétrage!G552&lt;&gt;0,I53,0)</f>
        <v>0</v>
      </c>
      <c r="Q53" s="2"/>
      <c r="R53"/>
    </row>
    <row r="54" spans="1:18" x14ac:dyDescent="0.35">
      <c r="A54" s="470" t="str">
        <f t="shared" si="10"/>
        <v/>
      </c>
      <c r="B54" s="470" t="str">
        <f t="shared" si="11"/>
        <v/>
      </c>
      <c r="C54" s="470" t="str">
        <f t="shared" si="12"/>
        <v/>
      </c>
      <c r="D54" s="470" t="str">
        <f t="shared" si="13"/>
        <v/>
      </c>
      <c r="E54" s="470" t="str">
        <f t="shared" si="14"/>
        <v/>
      </c>
      <c r="F54" s="470" t="str">
        <f t="shared" si="15"/>
        <v/>
      </c>
      <c r="G54" s="199" t="str">
        <f>IF(Paramétrage!IR470&lt;&gt;0,Paramétrage!IP470,"")</f>
        <v/>
      </c>
      <c r="H54" s="2" t="str">
        <f>IF(Paramétrage!IR470&lt;&gt;0,Paramétrage!IQ470,"")</f>
        <v/>
      </c>
      <c r="I54" s="2" t="str">
        <f t="shared" si="16"/>
        <v/>
      </c>
      <c r="J54" s="2" t="str">
        <f>IF(Paramétrage!IR470&lt;&gt;0,Paramétrage!IR470,"")</f>
        <v/>
      </c>
      <c r="K54" s="2" t="str">
        <f>IF(Paramétrage!IS470&lt;&gt;0,Paramétrage!IS470,"")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IF(Paramétrage!IR470&lt;&gt;0,Paramétrage!IT470,"")</f>
        <v/>
      </c>
      <c r="P54" s="258">
        <f>IF(Paramétrage!G553&lt;&gt;0,I54,0)</f>
        <v>0</v>
      </c>
      <c r="Q54" s="2"/>
    </row>
    <row r="55" spans="1:18" x14ac:dyDescent="0.35">
      <c r="A55" s="470" t="str">
        <f t="shared" si="10"/>
        <v/>
      </c>
      <c r="B55" s="470" t="str">
        <f t="shared" si="11"/>
        <v/>
      </c>
      <c r="C55" s="470" t="str">
        <f t="shared" si="12"/>
        <v/>
      </c>
      <c r="D55" s="470" t="str">
        <f t="shared" si="13"/>
        <v/>
      </c>
      <c r="E55" s="470" t="str">
        <f t="shared" si="14"/>
        <v/>
      </c>
      <c r="F55" s="470" t="str">
        <f t="shared" si="15"/>
        <v/>
      </c>
      <c r="G55" s="199" t="str">
        <f>IF(Paramétrage!IR471&lt;&gt;0,Paramétrage!IP471,"")</f>
        <v/>
      </c>
      <c r="H55" s="2" t="str">
        <f>IF(Paramétrage!IR471&lt;&gt;0,Paramétrage!IQ471,"")</f>
        <v/>
      </c>
      <c r="I55" s="2" t="str">
        <f t="shared" si="16"/>
        <v/>
      </c>
      <c r="J55" s="2" t="str">
        <f>IF(Paramétrage!IR471&lt;&gt;0,Paramétrage!IR471,"")</f>
        <v/>
      </c>
      <c r="K55" s="2" t="str">
        <f>IF(Paramétrage!IS471&lt;&gt;0,Paramétrage!IS471,"")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IF(Paramétrage!IR471&lt;&gt;0,Paramétrage!IT471,"")</f>
        <v/>
      </c>
      <c r="P55" s="258">
        <f>IF(Paramétrage!G554&lt;&gt;0,I55,0)</f>
        <v>0</v>
      </c>
      <c r="Q55" s="2"/>
    </row>
    <row r="56" spans="1:18" x14ac:dyDescent="0.35">
      <c r="A56" s="470" t="str">
        <f t="shared" si="10"/>
        <v/>
      </c>
      <c r="B56" s="470" t="str">
        <f t="shared" si="11"/>
        <v/>
      </c>
      <c r="C56" s="470" t="str">
        <f t="shared" si="12"/>
        <v/>
      </c>
      <c r="D56" s="470" t="str">
        <f t="shared" si="13"/>
        <v/>
      </c>
      <c r="E56" s="470" t="str">
        <f t="shared" si="14"/>
        <v/>
      </c>
      <c r="F56" s="470" t="str">
        <f t="shared" si="15"/>
        <v/>
      </c>
      <c r="G56" s="199" t="str">
        <f>IF(Paramétrage!IR472&lt;&gt;0,Paramétrage!IP472,"")</f>
        <v/>
      </c>
      <c r="H56" s="2" t="str">
        <f>IF(Paramétrage!IR472&lt;&gt;0,Paramétrage!IQ472,"")</f>
        <v/>
      </c>
      <c r="I56" s="2" t="str">
        <f t="shared" si="16"/>
        <v/>
      </c>
      <c r="J56" s="2" t="str">
        <f>IF(Paramétrage!IR472&lt;&gt;0,Paramétrage!IR472,"")</f>
        <v/>
      </c>
      <c r="K56" s="2" t="str">
        <f>IF(Paramétrage!IS472&lt;&gt;0,Paramétrage!IS472,"")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IF(Paramétrage!IR472&lt;&gt;0,Paramétrage!IT472,"")</f>
        <v/>
      </c>
      <c r="P56" s="258" t="e">
        <f>IF(Paramétrage!#REF!&lt;&gt;0,I56,0)</f>
        <v>#REF!</v>
      </c>
      <c r="Q56" s="2"/>
    </row>
    <row r="57" spans="1:18" x14ac:dyDescent="0.35">
      <c r="A57" s="470" t="str">
        <f t="shared" si="10"/>
        <v/>
      </c>
      <c r="B57" s="470" t="str">
        <f t="shared" si="11"/>
        <v/>
      </c>
      <c r="C57" s="470" t="str">
        <f t="shared" si="12"/>
        <v/>
      </c>
      <c r="D57" s="470" t="str">
        <f t="shared" si="13"/>
        <v/>
      </c>
      <c r="E57" s="470" t="str">
        <f t="shared" si="14"/>
        <v/>
      </c>
      <c r="F57" s="470" t="str">
        <f t="shared" si="15"/>
        <v/>
      </c>
      <c r="G57" s="199" t="str">
        <f>IF(Paramétrage!IR473&lt;&gt;0,Paramétrage!IP473,"")</f>
        <v/>
      </c>
      <c r="H57" s="2" t="str">
        <f>IF(Paramétrage!IR473&lt;&gt;0,Paramétrage!IQ473,"")</f>
        <v/>
      </c>
      <c r="I57" s="2" t="str">
        <f t="shared" si="16"/>
        <v/>
      </c>
      <c r="J57" s="2" t="str">
        <f>IF(Paramétrage!IR473&lt;&gt;0,Paramétrage!IR473,"")</f>
        <v/>
      </c>
      <c r="K57" s="2" t="str">
        <f>IF(Paramétrage!IS473&lt;&gt;0,Paramétrage!IS473,"")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IF(Paramétrage!IR473&lt;&gt;0,Paramétrage!IT473,"")</f>
        <v/>
      </c>
      <c r="P57" s="258" t="e">
        <f>IF(Paramétrage!#REF!&lt;&gt;0,I57,0)</f>
        <v>#REF!</v>
      </c>
      <c r="Q57" s="2"/>
    </row>
    <row r="58" spans="1:18" x14ac:dyDescent="0.35">
      <c r="A58" s="470" t="str">
        <f t="shared" si="10"/>
        <v/>
      </c>
      <c r="B58" s="470" t="str">
        <f t="shared" si="11"/>
        <v/>
      </c>
      <c r="C58" s="470" t="str">
        <f t="shared" si="12"/>
        <v/>
      </c>
      <c r="D58" s="470" t="str">
        <f t="shared" si="13"/>
        <v/>
      </c>
      <c r="E58" s="470" t="str">
        <f t="shared" si="14"/>
        <v/>
      </c>
      <c r="F58" s="470" t="str">
        <f t="shared" si="15"/>
        <v/>
      </c>
      <c r="G58" s="199" t="str">
        <f>IF(Paramétrage!IR474&lt;&gt;0,Paramétrage!IP474,"")</f>
        <v/>
      </c>
      <c r="H58" s="2" t="str">
        <f>IF(Paramétrage!IR474&lt;&gt;0,Paramétrage!IQ474,"")</f>
        <v/>
      </c>
      <c r="I58" s="2" t="str">
        <f t="shared" si="16"/>
        <v/>
      </c>
      <c r="J58" s="2" t="str">
        <f>IF(Paramétrage!IR474&lt;&gt;0,Paramétrage!IR474,"")</f>
        <v/>
      </c>
      <c r="K58" s="2" t="str">
        <f>IF(Paramétrage!IS474&lt;&gt;0,Paramétrage!IS474,"")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IF(Paramétrage!IR474&lt;&gt;0,Paramétrage!IT474,"")</f>
        <v/>
      </c>
      <c r="P58" s="258" t="e">
        <f>IF(Paramétrage!#REF!&lt;&gt;0,I58,0)</f>
        <v>#REF!</v>
      </c>
      <c r="Q58" s="2"/>
    </row>
    <row r="59" spans="1:18" x14ac:dyDescent="0.35">
      <c r="A59" s="470" t="str">
        <f t="shared" si="10"/>
        <v/>
      </c>
      <c r="B59" s="470" t="str">
        <f t="shared" si="11"/>
        <v/>
      </c>
      <c r="C59" s="470" t="str">
        <f t="shared" si="12"/>
        <v/>
      </c>
      <c r="D59" s="470" t="str">
        <f t="shared" si="13"/>
        <v/>
      </c>
      <c r="E59" s="470" t="str">
        <f t="shared" si="14"/>
        <v/>
      </c>
      <c r="F59" s="470" t="str">
        <f t="shared" si="15"/>
        <v/>
      </c>
      <c r="G59" s="199" t="str">
        <f>IF(Paramétrage!IR475&lt;&gt;0,Paramétrage!IP475,"")</f>
        <v/>
      </c>
      <c r="H59" s="2" t="str">
        <f>IF(Paramétrage!IR475&lt;&gt;0,Paramétrage!IQ475,"")</f>
        <v/>
      </c>
      <c r="I59" s="2" t="str">
        <f t="shared" si="16"/>
        <v/>
      </c>
      <c r="J59" s="2" t="str">
        <f>IF(Paramétrage!IR475&lt;&gt;0,Paramétrage!IR475,"")</f>
        <v/>
      </c>
      <c r="K59" s="2" t="str">
        <f>IF(Paramétrage!IS475&lt;&gt;0,Paramétrage!IS475,"")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IF(Paramétrage!IR475&lt;&gt;0,Paramétrage!IT475,"")</f>
        <v/>
      </c>
      <c r="P59" s="258" t="e">
        <f>IF(Paramétrage!#REF!&lt;&gt;0,I59,0)</f>
        <v>#REF!</v>
      </c>
      <c r="Q59" s="2"/>
    </row>
    <row r="60" spans="1:18" x14ac:dyDescent="0.35">
      <c r="A60" s="471" t="s">
        <v>1055</v>
      </c>
      <c r="B60" s="472"/>
      <c r="C60" s="472"/>
      <c r="D60" s="472"/>
      <c r="E60" s="472"/>
      <c r="F60" s="472"/>
      <c r="G60" s="473" t="e">
        <f>IF(Paramétrage!#REF!&lt;&gt;0,Paramétrage!#REF!,"")</f>
        <v>#REF!</v>
      </c>
      <c r="H60" s="472"/>
      <c r="I60" s="472"/>
      <c r="J60" s="472"/>
      <c r="K60" s="472"/>
      <c r="L60" s="472"/>
      <c r="M60" s="472"/>
      <c r="N60" s="472"/>
      <c r="O60" s="472"/>
      <c r="P60" s="472" t="e">
        <f>IF(Paramétrage!#REF!,I60-#REF!,"")</f>
        <v>#REF!</v>
      </c>
      <c r="Q60" s="472"/>
    </row>
    <row r="61" spans="1:18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18" x14ac:dyDescent="0.35">
      <c r="A62" s="470" t="str">
        <f>IF(J62&lt;&gt;"",I62,"")</f>
        <v/>
      </c>
      <c r="B62" s="470" t="str">
        <f>IF(J62&lt;&gt;"",1,"")</f>
        <v/>
      </c>
      <c r="C62" s="470" t="str">
        <f>IF(J62&lt;&gt;"",L62,"")</f>
        <v/>
      </c>
      <c r="D62" s="470" t="str">
        <f>IF(J62&lt;&gt;"",L62,"")</f>
        <v/>
      </c>
      <c r="E62" s="470" t="str">
        <f>IF(J62&lt;&gt;"",M62,"")</f>
        <v/>
      </c>
      <c r="F62" s="470" t="str">
        <f>IF(J62&lt;&gt;"",N62,"")</f>
        <v/>
      </c>
      <c r="G62" s="199" t="str">
        <f>IF(Paramétrage!LT448&lt;&gt;0,Paramétrage!LR448,"")</f>
        <v/>
      </c>
      <c r="H62" s="2" t="str">
        <f>IF(Paramétrage!LT448&lt;&gt;0,Paramétrage!LS448,"")</f>
        <v/>
      </c>
      <c r="I62" s="2" t="str">
        <f>IF(J62&lt;&gt;"",DATEDIF($Q$2,G62,"d")*1440+H62*60,"")</f>
        <v/>
      </c>
      <c r="J62" s="2" t="str">
        <f>IF(Paramétrage!LT448&lt;&gt;0,Paramétrage!LT448,"")</f>
        <v/>
      </c>
      <c r="K62" s="2" t="str">
        <f>IF(Paramétrage!LU448&lt;&gt;0,Paramétrage!LU448,"")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IF(Paramétrage!LT448&lt;&gt;0,Paramétrage!LV448,"")</f>
        <v/>
      </c>
      <c r="P62" s="258" t="e">
        <f>IF(Paramétrage!#REF!&lt;&gt;0,I62,0)</f>
        <v>#REF!</v>
      </c>
      <c r="Q62" s="2"/>
    </row>
    <row r="63" spans="1:18" x14ac:dyDescent="0.35">
      <c r="A63" s="470" t="str">
        <f t="shared" ref="A63:A89" si="20">IF(J63&lt;&gt;"",I63,"")</f>
        <v/>
      </c>
      <c r="B63" s="470" t="str">
        <f t="shared" ref="B63:B89" si="21">IF(J63&lt;&gt;"",1,"")</f>
        <v/>
      </c>
      <c r="C63" s="470" t="str">
        <f t="shared" ref="C63:C89" si="22">IF(J63&lt;&gt;"",L63,"")</f>
        <v/>
      </c>
      <c r="D63" s="470" t="str">
        <f t="shared" ref="D63:D89" si="23">IF(J63&lt;&gt;"",L63,"")</f>
        <v/>
      </c>
      <c r="E63" s="470" t="str">
        <f t="shared" ref="E63:E89" si="24">IF(J63&lt;&gt;"",M63,"")</f>
        <v/>
      </c>
      <c r="F63" s="470" t="str">
        <f t="shared" ref="F63:F89" si="25">IF(J63&lt;&gt;"",N63,"")</f>
        <v/>
      </c>
      <c r="G63" s="199" t="str">
        <f>IF(Paramétrage!LT449&lt;&gt;0,Paramétrage!LR449,"")</f>
        <v/>
      </c>
      <c r="H63" s="2" t="str">
        <f>IF(Paramétrage!LT449&lt;&gt;0,Paramétrage!LS449,"")</f>
        <v/>
      </c>
      <c r="I63" s="2" t="str">
        <f t="shared" ref="I63:I89" si="26">IF(J63&lt;&gt;"",DATEDIF($Q$2,G63,"d")*1440+H63*60,"")</f>
        <v/>
      </c>
      <c r="J63" s="2" t="str">
        <f>IF(Paramétrage!LT449&lt;&gt;0,Paramétrage!LT449,"")</f>
        <v/>
      </c>
      <c r="K63" s="2" t="str">
        <f>IF(Paramétrage!LU449&lt;&gt;0,Paramétrage!LU449,"")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IF(Paramétrage!LT449&lt;&gt;0,Paramétrage!LV449,"")</f>
        <v/>
      </c>
      <c r="P63" s="258" t="e">
        <f>IF(Paramétrage!#REF!&lt;&gt;0,I63,0)</f>
        <v>#REF!</v>
      </c>
      <c r="Q63" s="2"/>
    </row>
    <row r="64" spans="1:18" x14ac:dyDescent="0.35">
      <c r="A64" s="470" t="str">
        <f t="shared" si="20"/>
        <v/>
      </c>
      <c r="B64" s="470" t="str">
        <f t="shared" si="21"/>
        <v/>
      </c>
      <c r="C64" s="470" t="str">
        <f t="shared" si="22"/>
        <v/>
      </c>
      <c r="D64" s="470" t="str">
        <f t="shared" si="23"/>
        <v/>
      </c>
      <c r="E64" s="470" t="str">
        <f t="shared" si="24"/>
        <v/>
      </c>
      <c r="F64" s="470" t="str">
        <f t="shared" si="25"/>
        <v/>
      </c>
      <c r="G64" s="199" t="str">
        <f>IF(Paramétrage!LT450&lt;&gt;0,Paramétrage!LR450,"")</f>
        <v/>
      </c>
      <c r="H64" s="2" t="str">
        <f>IF(Paramétrage!LT450&lt;&gt;0,Paramétrage!LS450,"")</f>
        <v/>
      </c>
      <c r="I64" s="2" t="str">
        <f t="shared" si="26"/>
        <v/>
      </c>
      <c r="J64" s="2" t="str">
        <f>IF(Paramétrage!LT450&lt;&gt;0,Paramétrage!LT450,"")</f>
        <v/>
      </c>
      <c r="K64" s="2" t="str">
        <f>IF(Paramétrage!LU450&lt;&gt;0,Paramétrage!LU450,"")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IF(Paramétrage!LT450&lt;&gt;0,Paramétrage!LV450,"")</f>
        <v/>
      </c>
      <c r="P64" s="258" t="e">
        <f>IF(Paramétrage!#REF!&lt;&gt;0,I64,0)</f>
        <v>#REF!</v>
      </c>
      <c r="Q64" s="2"/>
    </row>
    <row r="65" spans="1:17" x14ac:dyDescent="0.35">
      <c r="A65" s="470" t="str">
        <f t="shared" si="20"/>
        <v/>
      </c>
      <c r="B65" s="470" t="str">
        <f t="shared" si="21"/>
        <v/>
      </c>
      <c r="C65" s="470" t="str">
        <f t="shared" si="22"/>
        <v/>
      </c>
      <c r="D65" s="470" t="str">
        <f t="shared" si="23"/>
        <v/>
      </c>
      <c r="E65" s="470" t="str">
        <f t="shared" si="24"/>
        <v/>
      </c>
      <c r="F65" s="470" t="str">
        <f t="shared" si="25"/>
        <v/>
      </c>
      <c r="G65" s="199" t="str">
        <f>IF(Paramétrage!LT451&lt;&gt;0,Paramétrage!LR451,"")</f>
        <v/>
      </c>
      <c r="H65" s="2" t="str">
        <f>IF(Paramétrage!LT451&lt;&gt;0,Paramétrage!LS451,"")</f>
        <v/>
      </c>
      <c r="I65" s="2" t="str">
        <f t="shared" si="26"/>
        <v/>
      </c>
      <c r="J65" s="2" t="str">
        <f>IF(Paramétrage!LT451&lt;&gt;0,Paramétrage!LT451,"")</f>
        <v/>
      </c>
      <c r="K65" s="2" t="str">
        <f>IF(Paramétrage!LU451&lt;&gt;0,Paramétrage!LU451,"")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IF(Paramétrage!LT451&lt;&gt;0,Paramétrage!LV451,"")</f>
        <v/>
      </c>
      <c r="P65" s="258" t="e">
        <f>IF(Paramétrage!#REF!&lt;&gt;0,I65,0)</f>
        <v>#REF!</v>
      </c>
      <c r="Q65" s="2"/>
    </row>
    <row r="66" spans="1:17" x14ac:dyDescent="0.35">
      <c r="A66" s="470" t="str">
        <f t="shared" si="20"/>
        <v/>
      </c>
      <c r="B66" s="470" t="str">
        <f t="shared" si="21"/>
        <v/>
      </c>
      <c r="C66" s="470" t="str">
        <f t="shared" si="22"/>
        <v/>
      </c>
      <c r="D66" s="470" t="str">
        <f t="shared" si="23"/>
        <v/>
      </c>
      <c r="E66" s="470" t="str">
        <f t="shared" si="24"/>
        <v/>
      </c>
      <c r="F66" s="470" t="str">
        <f t="shared" si="25"/>
        <v/>
      </c>
      <c r="G66" s="199" t="str">
        <f>IF(Paramétrage!LT452&lt;&gt;0,Paramétrage!LR452,"")</f>
        <v/>
      </c>
      <c r="H66" s="2" t="str">
        <f>IF(Paramétrage!LT452&lt;&gt;0,Paramétrage!LS452,"")</f>
        <v/>
      </c>
      <c r="I66" s="2" t="str">
        <f t="shared" si="26"/>
        <v/>
      </c>
      <c r="J66" s="2" t="str">
        <f>IF(Paramétrage!LT452&lt;&gt;0,Paramétrage!LT452,"")</f>
        <v/>
      </c>
      <c r="K66" s="2" t="str">
        <f>IF(Paramétrage!LU452&lt;&gt;0,Paramétrage!LU452,"")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IF(Paramétrage!LT452&lt;&gt;0,Paramétrage!LV452,"")</f>
        <v/>
      </c>
      <c r="P66" s="258" t="e">
        <f>IF(Paramétrage!#REF!&lt;&gt;0,I66,0)</f>
        <v>#REF!</v>
      </c>
      <c r="Q66" s="2"/>
    </row>
    <row r="67" spans="1:17" x14ac:dyDescent="0.35">
      <c r="A67" s="470" t="str">
        <f t="shared" si="20"/>
        <v/>
      </c>
      <c r="B67" s="470" t="str">
        <f t="shared" si="21"/>
        <v/>
      </c>
      <c r="C67" s="470" t="str">
        <f t="shared" si="22"/>
        <v/>
      </c>
      <c r="D67" s="470" t="str">
        <f t="shared" si="23"/>
        <v/>
      </c>
      <c r="E67" s="470" t="str">
        <f t="shared" si="24"/>
        <v/>
      </c>
      <c r="F67" s="470" t="str">
        <f t="shared" si="25"/>
        <v/>
      </c>
      <c r="G67" s="199" t="str">
        <f>IF(Paramétrage!LT453&lt;&gt;0,Paramétrage!LR453,"")</f>
        <v/>
      </c>
      <c r="H67" s="2" t="str">
        <f>IF(Paramétrage!LT453&lt;&gt;0,Paramétrage!LS453,"")</f>
        <v/>
      </c>
      <c r="I67" s="2" t="str">
        <f t="shared" si="26"/>
        <v/>
      </c>
      <c r="J67" s="2" t="str">
        <f>IF(Paramétrage!LT453&lt;&gt;0,Paramétrage!LT453,"")</f>
        <v/>
      </c>
      <c r="K67" s="2" t="str">
        <f>IF(Paramétrage!LU453&lt;&gt;0,Paramétrage!LU453,"")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IF(Paramétrage!LT453&lt;&gt;0,Paramétrage!LV453,"")</f>
        <v/>
      </c>
      <c r="P67" s="258" t="e">
        <f>IF(Paramétrage!#REF!&lt;&gt;0,I67,0)</f>
        <v>#REF!</v>
      </c>
      <c r="Q67" s="2"/>
    </row>
    <row r="68" spans="1:17" x14ac:dyDescent="0.35">
      <c r="A68" s="470" t="str">
        <f t="shared" si="20"/>
        <v/>
      </c>
      <c r="B68" s="470" t="str">
        <f t="shared" si="21"/>
        <v/>
      </c>
      <c r="C68" s="470" t="str">
        <f t="shared" si="22"/>
        <v/>
      </c>
      <c r="D68" s="470" t="str">
        <f t="shared" si="23"/>
        <v/>
      </c>
      <c r="E68" s="470" t="str">
        <f t="shared" si="24"/>
        <v/>
      </c>
      <c r="F68" s="470" t="str">
        <f t="shared" si="25"/>
        <v/>
      </c>
      <c r="G68" s="199" t="str">
        <f>IF(Paramétrage!LT454&lt;&gt;0,Paramétrage!LR454,"")</f>
        <v/>
      </c>
      <c r="H68" s="2" t="str">
        <f>IF(Paramétrage!LT454&lt;&gt;0,Paramétrage!LS454,"")</f>
        <v/>
      </c>
      <c r="I68" s="2" t="str">
        <f t="shared" si="26"/>
        <v/>
      </c>
      <c r="J68" s="2" t="str">
        <f>IF(Paramétrage!LT454&lt;&gt;0,Paramétrage!LT454,"")</f>
        <v/>
      </c>
      <c r="K68" s="2" t="str">
        <f>IF(Paramétrage!LU454&lt;&gt;0,Paramétrage!LU454,"")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IF(Paramétrage!LT454&lt;&gt;0,Paramétrage!LV454,"")</f>
        <v/>
      </c>
      <c r="P68" s="258" t="e">
        <f>IF(Paramétrage!#REF!&lt;&gt;0,I68,0)</f>
        <v>#REF!</v>
      </c>
      <c r="Q68" s="2"/>
    </row>
    <row r="69" spans="1:17" x14ac:dyDescent="0.35">
      <c r="A69" s="470" t="str">
        <f t="shared" si="20"/>
        <v/>
      </c>
      <c r="B69" s="470" t="str">
        <f t="shared" si="21"/>
        <v/>
      </c>
      <c r="C69" s="470" t="str">
        <f t="shared" si="22"/>
        <v/>
      </c>
      <c r="D69" s="470" t="str">
        <f t="shared" si="23"/>
        <v/>
      </c>
      <c r="E69" s="470" t="str">
        <f t="shared" si="24"/>
        <v/>
      </c>
      <c r="F69" s="470" t="str">
        <f t="shared" si="25"/>
        <v/>
      </c>
      <c r="G69" s="199" t="str">
        <f>IF(Paramétrage!LT455&lt;&gt;0,Paramétrage!LR455,"")</f>
        <v/>
      </c>
      <c r="H69" s="2" t="str">
        <f>IF(Paramétrage!LT455&lt;&gt;0,Paramétrage!LS455,"")</f>
        <v/>
      </c>
      <c r="I69" s="2" t="str">
        <f t="shared" si="26"/>
        <v/>
      </c>
      <c r="J69" s="2" t="str">
        <f>IF(Paramétrage!LT455&lt;&gt;0,Paramétrage!LT455,"")</f>
        <v/>
      </c>
      <c r="K69" s="2" t="str">
        <f>IF(Paramétrage!LU455&lt;&gt;0,Paramétrage!LU455,"")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IF(Paramétrage!LT455&lt;&gt;0,Paramétrage!LV455,"")</f>
        <v/>
      </c>
      <c r="P69" s="258" t="e">
        <f>IF(Paramétrage!#REF!&lt;&gt;0,I69,0)</f>
        <v>#REF!</v>
      </c>
      <c r="Q69" s="2"/>
    </row>
    <row r="70" spans="1:17" x14ac:dyDescent="0.35">
      <c r="A70" s="470" t="str">
        <f t="shared" si="20"/>
        <v/>
      </c>
      <c r="B70" s="470" t="str">
        <f t="shared" si="21"/>
        <v/>
      </c>
      <c r="C70" s="470" t="str">
        <f t="shared" si="22"/>
        <v/>
      </c>
      <c r="D70" s="470" t="str">
        <f t="shared" si="23"/>
        <v/>
      </c>
      <c r="E70" s="470" t="str">
        <f t="shared" si="24"/>
        <v/>
      </c>
      <c r="F70" s="470" t="str">
        <f t="shared" si="25"/>
        <v/>
      </c>
      <c r="G70" s="199" t="str">
        <f>IF(Paramétrage!LT456&lt;&gt;0,Paramétrage!LR456,"")</f>
        <v/>
      </c>
      <c r="H70" s="2" t="str">
        <f>IF(Paramétrage!LT456&lt;&gt;0,Paramétrage!LS456,"")</f>
        <v/>
      </c>
      <c r="I70" s="2" t="str">
        <f t="shared" si="26"/>
        <v/>
      </c>
      <c r="J70" s="2" t="str">
        <f>IF(Paramétrage!LT456&lt;&gt;0,Paramétrage!LT456,"")</f>
        <v/>
      </c>
      <c r="K70" s="2" t="str">
        <f>IF(Paramétrage!LU456&lt;&gt;0,Paramétrage!LU456,"")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IF(Paramétrage!LT456&lt;&gt;0,Paramétrage!LV456,"")</f>
        <v/>
      </c>
      <c r="P70" s="258" t="e">
        <f>IF(Paramétrage!#REF!&lt;&gt;0,I70,0)</f>
        <v>#REF!</v>
      </c>
      <c r="Q70" s="2"/>
    </row>
    <row r="71" spans="1:17" x14ac:dyDescent="0.35">
      <c r="A71" s="470" t="str">
        <f t="shared" si="20"/>
        <v/>
      </c>
      <c r="B71" s="470" t="str">
        <f t="shared" si="21"/>
        <v/>
      </c>
      <c r="C71" s="470" t="str">
        <f t="shared" si="22"/>
        <v/>
      </c>
      <c r="D71" s="470" t="str">
        <f t="shared" si="23"/>
        <v/>
      </c>
      <c r="E71" s="470" t="str">
        <f t="shared" si="24"/>
        <v/>
      </c>
      <c r="F71" s="470" t="str">
        <f t="shared" si="25"/>
        <v/>
      </c>
      <c r="G71" s="199" t="str">
        <f>IF(Paramétrage!LT457&lt;&gt;0,Paramétrage!LR457,"")</f>
        <v/>
      </c>
      <c r="H71" s="2" t="str">
        <f>IF(Paramétrage!LT457&lt;&gt;0,Paramétrage!LS457,"")</f>
        <v/>
      </c>
      <c r="I71" s="2" t="str">
        <f t="shared" si="26"/>
        <v/>
      </c>
      <c r="J71" s="2" t="str">
        <f>IF(Paramétrage!LT457&lt;&gt;0,Paramétrage!LT457,"")</f>
        <v/>
      </c>
      <c r="K71" s="2" t="str">
        <f>IF(Paramétrage!LU457&lt;&gt;0,Paramétrage!LU457,"")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IF(Paramétrage!LT457&lt;&gt;0,Paramétrage!LV457,"")</f>
        <v/>
      </c>
      <c r="P71" s="258" t="e">
        <f>IF(Paramétrage!#REF!&lt;&gt;0,I71,0)</f>
        <v>#REF!</v>
      </c>
      <c r="Q71" s="2"/>
    </row>
    <row r="72" spans="1:17" x14ac:dyDescent="0.35">
      <c r="A72" s="470" t="str">
        <f t="shared" si="20"/>
        <v/>
      </c>
      <c r="B72" s="470" t="str">
        <f t="shared" si="21"/>
        <v/>
      </c>
      <c r="C72" s="470" t="str">
        <f t="shared" si="22"/>
        <v/>
      </c>
      <c r="D72" s="470" t="str">
        <f t="shared" si="23"/>
        <v/>
      </c>
      <c r="E72" s="470" t="str">
        <f t="shared" si="24"/>
        <v/>
      </c>
      <c r="F72" s="470" t="str">
        <f t="shared" si="25"/>
        <v/>
      </c>
      <c r="G72" s="199" t="str">
        <f>IF(Paramétrage!LT458&lt;&gt;0,Paramétrage!LR458,"")</f>
        <v/>
      </c>
      <c r="H72" s="2" t="str">
        <f>IF(Paramétrage!LT458&lt;&gt;0,Paramétrage!LS458,"")</f>
        <v/>
      </c>
      <c r="I72" s="2" t="str">
        <f t="shared" si="26"/>
        <v/>
      </c>
      <c r="J72" s="2" t="str">
        <f>IF(Paramétrage!LT458&lt;&gt;0,Paramétrage!LT458,"")</f>
        <v/>
      </c>
      <c r="K72" s="2" t="str">
        <f>IF(Paramétrage!LU458&lt;&gt;0,Paramétrage!LU458,"")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IF(Paramétrage!LT458&lt;&gt;0,Paramétrage!LV458,"")</f>
        <v/>
      </c>
      <c r="P72" s="258" t="e">
        <f>IF(Paramétrage!#REF!&lt;&gt;0,I72,0)</f>
        <v>#REF!</v>
      </c>
      <c r="Q72" s="2"/>
    </row>
    <row r="73" spans="1:17" x14ac:dyDescent="0.35">
      <c r="A73" s="470" t="str">
        <f t="shared" si="20"/>
        <v/>
      </c>
      <c r="B73" s="470" t="str">
        <f t="shared" si="21"/>
        <v/>
      </c>
      <c r="C73" s="470" t="str">
        <f t="shared" si="22"/>
        <v/>
      </c>
      <c r="D73" s="470" t="str">
        <f t="shared" si="23"/>
        <v/>
      </c>
      <c r="E73" s="470" t="str">
        <f t="shared" si="24"/>
        <v/>
      </c>
      <c r="F73" s="470" t="str">
        <f t="shared" si="25"/>
        <v/>
      </c>
      <c r="G73" s="199" t="str">
        <f>IF(Paramétrage!LT459&lt;&gt;0,Paramétrage!LR459,"")</f>
        <v/>
      </c>
      <c r="H73" s="2" t="str">
        <f>IF(Paramétrage!LT459&lt;&gt;0,Paramétrage!LS459,"")</f>
        <v/>
      </c>
      <c r="I73" s="2" t="str">
        <f t="shared" si="26"/>
        <v/>
      </c>
      <c r="J73" s="2" t="str">
        <f>IF(Paramétrage!LT459&lt;&gt;0,Paramétrage!LT459,"")</f>
        <v/>
      </c>
      <c r="K73" s="2" t="str">
        <f>IF(Paramétrage!LU459&lt;&gt;0,Paramétrage!LU459,"")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IF(Paramétrage!LT459&lt;&gt;0,Paramétrage!LV459,"")</f>
        <v/>
      </c>
      <c r="P73" s="258" t="e">
        <f>IF(Paramétrage!#REF!&lt;&gt;0,I73,0)</f>
        <v>#REF!</v>
      </c>
      <c r="Q73" s="2"/>
    </row>
    <row r="74" spans="1:17" x14ac:dyDescent="0.35">
      <c r="A74" s="470" t="str">
        <f t="shared" si="20"/>
        <v/>
      </c>
      <c r="B74" s="470" t="str">
        <f t="shared" si="21"/>
        <v/>
      </c>
      <c r="C74" s="470" t="str">
        <f t="shared" si="22"/>
        <v/>
      </c>
      <c r="D74" s="470" t="str">
        <f t="shared" si="23"/>
        <v/>
      </c>
      <c r="E74" s="470" t="str">
        <f t="shared" si="24"/>
        <v/>
      </c>
      <c r="F74" s="470" t="str">
        <f t="shared" si="25"/>
        <v/>
      </c>
      <c r="G74" s="199" t="str">
        <f>IF(Paramétrage!LT460&lt;&gt;0,Paramétrage!LR460,"")</f>
        <v/>
      </c>
      <c r="H74" s="2" t="str">
        <f>IF(Paramétrage!LT460&lt;&gt;0,Paramétrage!LS460,"")</f>
        <v/>
      </c>
      <c r="I74" s="2" t="str">
        <f t="shared" si="26"/>
        <v/>
      </c>
      <c r="J74" s="2" t="str">
        <f>IF(Paramétrage!LT460&lt;&gt;0,Paramétrage!LT460,"")</f>
        <v/>
      </c>
      <c r="K74" s="2" t="str">
        <f>IF(Paramétrage!LU460&lt;&gt;0,Paramétrage!LU460,"")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IF(Paramétrage!LT460&lt;&gt;0,Paramétrage!LV460,"")</f>
        <v/>
      </c>
      <c r="P74" s="258" t="e">
        <f>IF(Paramétrage!#REF!&lt;&gt;0,I74,0)</f>
        <v>#REF!</v>
      </c>
      <c r="Q74" s="2"/>
    </row>
    <row r="75" spans="1:17" x14ac:dyDescent="0.35">
      <c r="A75" s="470" t="str">
        <f t="shared" si="20"/>
        <v/>
      </c>
      <c r="B75" s="470" t="str">
        <f t="shared" si="21"/>
        <v/>
      </c>
      <c r="C75" s="470" t="str">
        <f t="shared" si="22"/>
        <v/>
      </c>
      <c r="D75" s="470" t="str">
        <f t="shared" si="23"/>
        <v/>
      </c>
      <c r="E75" s="470" t="str">
        <f t="shared" si="24"/>
        <v/>
      </c>
      <c r="F75" s="470" t="str">
        <f t="shared" si="25"/>
        <v/>
      </c>
      <c r="G75" s="199" t="str">
        <f>IF(Paramétrage!LT461&lt;&gt;0,Paramétrage!LR461,"")</f>
        <v/>
      </c>
      <c r="H75" s="2" t="str">
        <f>IF(Paramétrage!LT461&lt;&gt;0,Paramétrage!LS461,"")</f>
        <v/>
      </c>
      <c r="I75" s="2" t="str">
        <f t="shared" si="26"/>
        <v/>
      </c>
      <c r="J75" s="2" t="str">
        <f>IF(Paramétrage!LT461&lt;&gt;0,Paramétrage!LT461,"")</f>
        <v/>
      </c>
      <c r="K75" s="2" t="str">
        <f>IF(Paramétrage!LU461&lt;&gt;0,Paramétrage!LU461,"")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IF(Paramétrage!LT461&lt;&gt;0,Paramétrage!LV461,"")</f>
        <v/>
      </c>
      <c r="P75" s="258" t="e">
        <f>IF(Paramétrage!#REF!&lt;&gt;0,I75,0)</f>
        <v>#REF!</v>
      </c>
      <c r="Q75" s="2"/>
    </row>
    <row r="76" spans="1:17" x14ac:dyDescent="0.35">
      <c r="A76" s="470" t="str">
        <f t="shared" si="20"/>
        <v/>
      </c>
      <c r="B76" s="470" t="str">
        <f t="shared" si="21"/>
        <v/>
      </c>
      <c r="C76" s="470" t="str">
        <f t="shared" si="22"/>
        <v/>
      </c>
      <c r="D76" s="470" t="str">
        <f t="shared" si="23"/>
        <v/>
      </c>
      <c r="E76" s="470" t="str">
        <f t="shared" si="24"/>
        <v/>
      </c>
      <c r="F76" s="470" t="str">
        <f t="shared" si="25"/>
        <v/>
      </c>
      <c r="G76" s="199" t="str">
        <f>IF(Paramétrage!LT462&lt;&gt;0,Paramétrage!LR462,"")</f>
        <v/>
      </c>
      <c r="H76" s="2" t="str">
        <f>IF(Paramétrage!LT462&lt;&gt;0,Paramétrage!LS462,"")</f>
        <v/>
      </c>
      <c r="I76" s="2" t="str">
        <f t="shared" si="26"/>
        <v/>
      </c>
      <c r="J76" s="2" t="str">
        <f>IF(Paramétrage!LT462&lt;&gt;0,Paramétrage!LT462,"")</f>
        <v/>
      </c>
      <c r="K76" s="2" t="str">
        <f>IF(Paramétrage!LU462&lt;&gt;0,Paramétrage!LU462,"")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IF(Paramétrage!LT462&lt;&gt;0,Paramétrage!LV462,"")</f>
        <v/>
      </c>
      <c r="P76" s="258" t="e">
        <f>IF(Paramétrage!#REF!&lt;&gt;0,I76,0)</f>
        <v>#REF!</v>
      </c>
      <c r="Q76" s="2"/>
    </row>
    <row r="77" spans="1:17" x14ac:dyDescent="0.35">
      <c r="A77" s="470" t="str">
        <f t="shared" si="20"/>
        <v/>
      </c>
      <c r="B77" s="470" t="str">
        <f t="shared" si="21"/>
        <v/>
      </c>
      <c r="C77" s="470" t="str">
        <f t="shared" si="22"/>
        <v/>
      </c>
      <c r="D77" s="470" t="str">
        <f t="shared" si="23"/>
        <v/>
      </c>
      <c r="E77" s="470" t="str">
        <f t="shared" si="24"/>
        <v/>
      </c>
      <c r="F77" s="470" t="str">
        <f t="shared" si="25"/>
        <v/>
      </c>
      <c r="G77" s="199" t="str">
        <f>IF(Paramétrage!LT463&lt;&gt;0,Paramétrage!LR463,"")</f>
        <v/>
      </c>
      <c r="H77" s="2" t="str">
        <f>IF(Paramétrage!LT463&lt;&gt;0,Paramétrage!LS463,"")</f>
        <v/>
      </c>
      <c r="I77" s="2" t="str">
        <f t="shared" si="26"/>
        <v/>
      </c>
      <c r="J77" s="2" t="str">
        <f>IF(Paramétrage!LT463&lt;&gt;0,Paramétrage!LT463,"")</f>
        <v/>
      </c>
      <c r="K77" s="2" t="str">
        <f>IF(Paramétrage!LU463&lt;&gt;0,Paramétrage!LU463,"")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IF(Paramétrage!LT463&lt;&gt;0,Paramétrage!LV463,"")</f>
        <v/>
      </c>
      <c r="P77" s="258" t="e">
        <f>IF(Paramétrage!#REF!&lt;&gt;0,I77,0)</f>
        <v>#REF!</v>
      </c>
      <c r="Q77" s="2"/>
    </row>
    <row r="78" spans="1:17" x14ac:dyDescent="0.35">
      <c r="A78" s="470" t="str">
        <f t="shared" si="20"/>
        <v/>
      </c>
      <c r="B78" s="470" t="str">
        <f t="shared" si="21"/>
        <v/>
      </c>
      <c r="C78" s="470" t="str">
        <f t="shared" si="22"/>
        <v/>
      </c>
      <c r="D78" s="470" t="str">
        <f t="shared" si="23"/>
        <v/>
      </c>
      <c r="E78" s="470" t="str">
        <f t="shared" si="24"/>
        <v/>
      </c>
      <c r="F78" s="470" t="str">
        <f t="shared" si="25"/>
        <v/>
      </c>
      <c r="G78" s="199" t="str">
        <f>IF(Paramétrage!LT464&lt;&gt;0,Paramétrage!LR464,"")</f>
        <v/>
      </c>
      <c r="H78" s="2" t="str">
        <f>IF(Paramétrage!LT464&lt;&gt;0,Paramétrage!LS464,"")</f>
        <v/>
      </c>
      <c r="I78" s="2" t="str">
        <f t="shared" si="26"/>
        <v/>
      </c>
      <c r="J78" s="2" t="str">
        <f>IF(Paramétrage!LT464&lt;&gt;0,Paramétrage!LT464,"")</f>
        <v/>
      </c>
      <c r="K78" s="2" t="str">
        <f>IF(Paramétrage!LU464&lt;&gt;0,Paramétrage!LU464,"")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IF(Paramétrage!LT464&lt;&gt;0,Paramétrage!LV464,"")</f>
        <v/>
      </c>
      <c r="P78" s="258" t="e">
        <f>IF(Paramétrage!#REF!&lt;&gt;0,I78,0)</f>
        <v>#REF!</v>
      </c>
      <c r="Q78" s="2"/>
    </row>
    <row r="79" spans="1:17" x14ac:dyDescent="0.35">
      <c r="A79" s="470" t="str">
        <f t="shared" si="20"/>
        <v/>
      </c>
      <c r="B79" s="470" t="str">
        <f t="shared" si="21"/>
        <v/>
      </c>
      <c r="C79" s="470" t="str">
        <f t="shared" si="22"/>
        <v/>
      </c>
      <c r="D79" s="470" t="str">
        <f t="shared" si="23"/>
        <v/>
      </c>
      <c r="E79" s="470" t="str">
        <f t="shared" si="24"/>
        <v/>
      </c>
      <c r="F79" s="470" t="str">
        <f t="shared" si="25"/>
        <v/>
      </c>
      <c r="G79" s="199" t="str">
        <f>IF(Paramétrage!LT465&lt;&gt;0,Paramétrage!LR465,"")</f>
        <v/>
      </c>
      <c r="H79" s="2" t="str">
        <f>IF(Paramétrage!LT465&lt;&gt;0,Paramétrage!LS465,"")</f>
        <v/>
      </c>
      <c r="I79" s="2" t="str">
        <f t="shared" si="26"/>
        <v/>
      </c>
      <c r="J79" s="2" t="str">
        <f>IF(Paramétrage!LT465&lt;&gt;0,Paramétrage!LT465,"")</f>
        <v/>
      </c>
      <c r="K79" s="2" t="str">
        <f>IF(Paramétrage!LU465&lt;&gt;0,Paramétrage!LU465,"")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IF(Paramétrage!LT465&lt;&gt;0,Paramétrage!LV465,"")</f>
        <v/>
      </c>
      <c r="P79" s="258" t="e">
        <f>IF(Paramétrage!#REF!&lt;&gt;0,I79,0)</f>
        <v>#REF!</v>
      </c>
      <c r="Q79" s="2"/>
    </row>
    <row r="80" spans="1:17" x14ac:dyDescent="0.35">
      <c r="A80" s="470" t="str">
        <f t="shared" si="20"/>
        <v/>
      </c>
      <c r="B80" s="470" t="str">
        <f t="shared" si="21"/>
        <v/>
      </c>
      <c r="C80" s="470" t="str">
        <f t="shared" si="22"/>
        <v/>
      </c>
      <c r="D80" s="470" t="str">
        <f t="shared" si="23"/>
        <v/>
      </c>
      <c r="E80" s="470" t="str">
        <f t="shared" si="24"/>
        <v/>
      </c>
      <c r="F80" s="470" t="str">
        <f t="shared" si="25"/>
        <v/>
      </c>
      <c r="G80" s="199" t="str">
        <f>IF(Paramétrage!LT466&lt;&gt;0,Paramétrage!LR466,"")</f>
        <v/>
      </c>
      <c r="H80" s="2" t="str">
        <f>IF(Paramétrage!LT466&lt;&gt;0,Paramétrage!LS466,"")</f>
        <v/>
      </c>
      <c r="I80" s="2" t="str">
        <f t="shared" si="26"/>
        <v/>
      </c>
      <c r="J80" s="2" t="str">
        <f>IF(Paramétrage!LT466&lt;&gt;0,Paramétrage!LT466,"")</f>
        <v/>
      </c>
      <c r="K80" s="2" t="str">
        <f>IF(Paramétrage!LU466&lt;&gt;0,Paramétrage!LU466,"")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IF(Paramétrage!LT466&lt;&gt;0,Paramétrage!LV466,"")</f>
        <v/>
      </c>
      <c r="P80" s="258" t="e">
        <f>IF(Paramétrage!#REF!&lt;&gt;0,I80,0)</f>
        <v>#REF!</v>
      </c>
      <c r="Q80" s="2"/>
    </row>
    <row r="81" spans="1:17" x14ac:dyDescent="0.35">
      <c r="A81" s="470" t="str">
        <f t="shared" si="20"/>
        <v/>
      </c>
      <c r="B81" s="470" t="str">
        <f t="shared" si="21"/>
        <v/>
      </c>
      <c r="C81" s="470" t="str">
        <f t="shared" si="22"/>
        <v/>
      </c>
      <c r="D81" s="470" t="str">
        <f t="shared" si="23"/>
        <v/>
      </c>
      <c r="E81" s="470" t="str">
        <f t="shared" si="24"/>
        <v/>
      </c>
      <c r="F81" s="470" t="str">
        <f t="shared" si="25"/>
        <v/>
      </c>
      <c r="G81" s="199" t="str">
        <f>IF(Paramétrage!LT467&lt;&gt;0,Paramétrage!LR467,"")</f>
        <v/>
      </c>
      <c r="H81" s="2" t="str">
        <f>IF(Paramétrage!LT467&lt;&gt;0,Paramétrage!LS467,"")</f>
        <v/>
      </c>
      <c r="I81" s="2" t="str">
        <f t="shared" si="26"/>
        <v/>
      </c>
      <c r="J81" s="2" t="str">
        <f>IF(Paramétrage!LT467&lt;&gt;0,Paramétrage!LT467,"")</f>
        <v/>
      </c>
      <c r="K81" s="2" t="str">
        <f>IF(Paramétrage!LU467&lt;&gt;0,Paramétrage!LU467,"")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IF(Paramétrage!LT467&lt;&gt;0,Paramétrage!LV467,"")</f>
        <v/>
      </c>
      <c r="P81" s="258" t="e">
        <f>IF(Paramétrage!#REF!&lt;&gt;0,I81,0)</f>
        <v>#REF!</v>
      </c>
      <c r="Q81" s="2"/>
    </row>
    <row r="82" spans="1:17" x14ac:dyDescent="0.35">
      <c r="A82" s="470" t="str">
        <f t="shared" si="20"/>
        <v/>
      </c>
      <c r="B82" s="470" t="str">
        <f t="shared" si="21"/>
        <v/>
      </c>
      <c r="C82" s="470" t="str">
        <f t="shared" si="22"/>
        <v/>
      </c>
      <c r="D82" s="470" t="str">
        <f t="shared" si="23"/>
        <v/>
      </c>
      <c r="E82" s="470" t="str">
        <f t="shared" si="24"/>
        <v/>
      </c>
      <c r="F82" s="470" t="str">
        <f t="shared" si="25"/>
        <v/>
      </c>
      <c r="G82" s="199" t="str">
        <f>IF(Paramétrage!LT468&lt;&gt;0,Paramétrage!LR468,"")</f>
        <v/>
      </c>
      <c r="H82" s="2" t="str">
        <f>IF(Paramétrage!LT468&lt;&gt;0,Paramétrage!LS468,"")</f>
        <v/>
      </c>
      <c r="I82" s="2" t="str">
        <f t="shared" si="26"/>
        <v/>
      </c>
      <c r="J82" s="2" t="str">
        <f>IF(Paramétrage!LT468&lt;&gt;0,Paramétrage!LT468,"")</f>
        <v/>
      </c>
      <c r="K82" s="2" t="str">
        <f>IF(Paramétrage!LU468&lt;&gt;0,Paramétrage!LU468,"")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IF(Paramétrage!LT468&lt;&gt;0,Paramétrage!LV468,"")</f>
        <v/>
      </c>
      <c r="P82" s="258" t="e">
        <f>IF(Paramétrage!#REF!&lt;&gt;0,I82,0)</f>
        <v>#REF!</v>
      </c>
      <c r="Q82" s="2"/>
    </row>
    <row r="83" spans="1:17" x14ac:dyDescent="0.35">
      <c r="A83" s="470" t="str">
        <f t="shared" si="20"/>
        <v/>
      </c>
      <c r="B83" s="470" t="str">
        <f t="shared" si="21"/>
        <v/>
      </c>
      <c r="C83" s="470" t="str">
        <f t="shared" si="22"/>
        <v/>
      </c>
      <c r="D83" s="470" t="str">
        <f t="shared" si="23"/>
        <v/>
      </c>
      <c r="E83" s="470" t="str">
        <f t="shared" si="24"/>
        <v/>
      </c>
      <c r="F83" s="470" t="str">
        <f t="shared" si="25"/>
        <v/>
      </c>
      <c r="G83" s="199" t="str">
        <f>IF(Paramétrage!LT469&lt;&gt;0,Paramétrage!LR469,"")</f>
        <v/>
      </c>
      <c r="H83" s="2" t="str">
        <f>IF(Paramétrage!LT469&lt;&gt;0,Paramétrage!LS469,"")</f>
        <v/>
      </c>
      <c r="I83" s="2" t="str">
        <f t="shared" si="26"/>
        <v/>
      </c>
      <c r="J83" s="2" t="str">
        <f>IF(Paramétrage!LT469&lt;&gt;0,Paramétrage!LT469,"")</f>
        <v/>
      </c>
      <c r="K83" s="2" t="str">
        <f>IF(Paramétrage!LU469&lt;&gt;0,Paramétrage!LU469,"")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IF(Paramétrage!LT469&lt;&gt;0,Paramétrage!LV469,"")</f>
        <v/>
      </c>
      <c r="P83" s="258" t="e">
        <f>IF(Paramétrage!#REF!&lt;&gt;0,I83,0)</f>
        <v>#REF!</v>
      </c>
      <c r="Q83" s="2"/>
    </row>
    <row r="84" spans="1:17" x14ac:dyDescent="0.35">
      <c r="A84" s="470" t="str">
        <f t="shared" si="20"/>
        <v/>
      </c>
      <c r="B84" s="470" t="str">
        <f t="shared" si="21"/>
        <v/>
      </c>
      <c r="C84" s="470" t="str">
        <f t="shared" si="22"/>
        <v/>
      </c>
      <c r="D84" s="470" t="str">
        <f t="shared" si="23"/>
        <v/>
      </c>
      <c r="E84" s="470" t="str">
        <f t="shared" si="24"/>
        <v/>
      </c>
      <c r="F84" s="470" t="str">
        <f t="shared" si="25"/>
        <v/>
      </c>
      <c r="G84" s="199" t="str">
        <f>IF(Paramétrage!LT470&lt;&gt;0,Paramétrage!LR470,"")</f>
        <v/>
      </c>
      <c r="H84" s="2" t="str">
        <f>IF(Paramétrage!LT470&lt;&gt;0,Paramétrage!LS470,"")</f>
        <v/>
      </c>
      <c r="I84" s="2" t="str">
        <f t="shared" si="26"/>
        <v/>
      </c>
      <c r="J84" s="2" t="str">
        <f>IF(Paramétrage!LT470&lt;&gt;0,Paramétrage!LT470,"")</f>
        <v/>
      </c>
      <c r="K84" s="2" t="str">
        <f>IF(Paramétrage!LU470&lt;&gt;0,Paramétrage!LU470,"")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IF(Paramétrage!LT470&lt;&gt;0,Paramétrage!LV470,"")</f>
        <v/>
      </c>
      <c r="P84" s="258" t="e">
        <f>IF(Paramétrage!#REF!&lt;&gt;0,I84,0)</f>
        <v>#REF!</v>
      </c>
      <c r="Q84" s="2"/>
    </row>
    <row r="85" spans="1:17" x14ac:dyDescent="0.35">
      <c r="A85" s="470" t="str">
        <f t="shared" si="20"/>
        <v/>
      </c>
      <c r="B85" s="470" t="str">
        <f t="shared" si="21"/>
        <v/>
      </c>
      <c r="C85" s="470" t="str">
        <f t="shared" si="22"/>
        <v/>
      </c>
      <c r="D85" s="470" t="str">
        <f t="shared" si="23"/>
        <v/>
      </c>
      <c r="E85" s="470" t="str">
        <f t="shared" si="24"/>
        <v/>
      </c>
      <c r="F85" s="470" t="str">
        <f t="shared" si="25"/>
        <v/>
      </c>
      <c r="G85" s="199" t="str">
        <f>IF(Paramétrage!LT471&lt;&gt;0,Paramétrage!LR471,"")</f>
        <v/>
      </c>
      <c r="H85" s="2" t="str">
        <f>IF(Paramétrage!LT471&lt;&gt;0,Paramétrage!LS471,"")</f>
        <v/>
      </c>
      <c r="I85" s="2" t="str">
        <f t="shared" si="26"/>
        <v/>
      </c>
      <c r="J85" s="2" t="str">
        <f>IF(Paramétrage!LT471&lt;&gt;0,Paramétrage!LT471,"")</f>
        <v/>
      </c>
      <c r="K85" s="2" t="str">
        <f>IF(Paramétrage!LU471&lt;&gt;0,Paramétrage!LU471,"")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IF(Paramétrage!LT471&lt;&gt;0,Paramétrage!LV471,"")</f>
        <v/>
      </c>
      <c r="P85" s="258" t="e">
        <f>IF(Paramétrage!#REF!&lt;&gt;0,I85,0)</f>
        <v>#REF!</v>
      </c>
      <c r="Q85" s="2"/>
    </row>
    <row r="86" spans="1:17" x14ac:dyDescent="0.35">
      <c r="A86" s="470" t="str">
        <f t="shared" si="20"/>
        <v/>
      </c>
      <c r="B86" s="470" t="str">
        <f t="shared" si="21"/>
        <v/>
      </c>
      <c r="C86" s="470" t="str">
        <f t="shared" si="22"/>
        <v/>
      </c>
      <c r="D86" s="470" t="str">
        <f t="shared" si="23"/>
        <v/>
      </c>
      <c r="E86" s="470" t="str">
        <f t="shared" si="24"/>
        <v/>
      </c>
      <c r="F86" s="470" t="str">
        <f t="shared" si="25"/>
        <v/>
      </c>
      <c r="G86" s="199" t="str">
        <f>IF(Paramétrage!LT472&lt;&gt;0,Paramétrage!LR472,"")</f>
        <v/>
      </c>
      <c r="H86" s="2" t="str">
        <f>IF(Paramétrage!LT472&lt;&gt;0,Paramétrage!LS472,"")</f>
        <v/>
      </c>
      <c r="I86" s="2" t="str">
        <f t="shared" si="26"/>
        <v/>
      </c>
      <c r="J86" s="2" t="str">
        <f>IF(Paramétrage!LT472&lt;&gt;0,Paramétrage!LT472,"")</f>
        <v/>
      </c>
      <c r="K86" s="2" t="str">
        <f>IF(Paramétrage!LU472&lt;&gt;0,Paramétrage!LU472,"")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IF(Paramétrage!LT472&lt;&gt;0,Paramétrage!LV472,"")</f>
        <v/>
      </c>
      <c r="P86" s="258" t="e">
        <f>IF(Paramétrage!#REF!&lt;&gt;0,I86,0)</f>
        <v>#REF!</v>
      </c>
      <c r="Q86" s="2"/>
    </row>
    <row r="87" spans="1:17" x14ac:dyDescent="0.35">
      <c r="A87" s="470" t="str">
        <f t="shared" si="20"/>
        <v/>
      </c>
      <c r="B87" s="470" t="str">
        <f t="shared" si="21"/>
        <v/>
      </c>
      <c r="C87" s="470" t="str">
        <f t="shared" si="22"/>
        <v/>
      </c>
      <c r="D87" s="470" t="str">
        <f t="shared" si="23"/>
        <v/>
      </c>
      <c r="E87" s="470" t="str">
        <f t="shared" si="24"/>
        <v/>
      </c>
      <c r="F87" s="470" t="str">
        <f t="shared" si="25"/>
        <v/>
      </c>
      <c r="G87" s="199" t="str">
        <f>IF(Paramétrage!LT473&lt;&gt;0,Paramétrage!LR473,"")</f>
        <v/>
      </c>
      <c r="H87" s="2" t="str">
        <f>IF(Paramétrage!LT473&lt;&gt;0,Paramétrage!LS473,"")</f>
        <v/>
      </c>
      <c r="I87" s="2" t="str">
        <f t="shared" si="26"/>
        <v/>
      </c>
      <c r="J87" s="2" t="str">
        <f>IF(Paramétrage!LT473&lt;&gt;0,Paramétrage!LT473,"")</f>
        <v/>
      </c>
      <c r="K87" s="2" t="str">
        <f>IF(Paramétrage!LU473&lt;&gt;0,Paramétrage!LU473,"")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IF(Paramétrage!LT473&lt;&gt;0,Paramétrage!LV473,"")</f>
        <v/>
      </c>
      <c r="P87" s="258" t="e">
        <f>IF(Paramétrage!#REF!&lt;&gt;0,I87,0)</f>
        <v>#REF!</v>
      </c>
      <c r="Q87" s="2"/>
    </row>
    <row r="88" spans="1:17" x14ac:dyDescent="0.35">
      <c r="A88" s="470" t="str">
        <f t="shared" si="20"/>
        <v/>
      </c>
      <c r="B88" s="470" t="str">
        <f t="shared" si="21"/>
        <v/>
      </c>
      <c r="C88" s="470" t="str">
        <f t="shared" si="22"/>
        <v/>
      </c>
      <c r="D88" s="470" t="str">
        <f t="shared" si="23"/>
        <v/>
      </c>
      <c r="E88" s="470" t="str">
        <f t="shared" si="24"/>
        <v/>
      </c>
      <c r="F88" s="470" t="str">
        <f t="shared" si="25"/>
        <v/>
      </c>
      <c r="G88" s="199" t="str">
        <f>IF(Paramétrage!LT474&lt;&gt;0,Paramétrage!LR474,"")</f>
        <v/>
      </c>
      <c r="H88" s="2" t="str">
        <f>IF(Paramétrage!LT474&lt;&gt;0,Paramétrage!LS474,"")</f>
        <v/>
      </c>
      <c r="I88" s="2" t="str">
        <f t="shared" si="26"/>
        <v/>
      </c>
      <c r="J88" s="2" t="str">
        <f>IF(Paramétrage!LT474&lt;&gt;0,Paramétrage!LT474,"")</f>
        <v/>
      </c>
      <c r="K88" s="2" t="str">
        <f>IF(Paramétrage!LU474&lt;&gt;0,Paramétrage!LU474,"")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IF(Paramétrage!LT474&lt;&gt;0,Paramétrage!LV474,"")</f>
        <v/>
      </c>
      <c r="P88" s="258" t="e">
        <f>IF(Paramétrage!#REF!&lt;&gt;0,I88,0)</f>
        <v>#REF!</v>
      </c>
      <c r="Q88" s="2"/>
    </row>
    <row r="89" spans="1:17" x14ac:dyDescent="0.35">
      <c r="A89" s="470" t="str">
        <f t="shared" si="20"/>
        <v/>
      </c>
      <c r="B89" s="470" t="str">
        <f t="shared" si="21"/>
        <v/>
      </c>
      <c r="C89" s="470" t="str">
        <f t="shared" si="22"/>
        <v/>
      </c>
      <c r="D89" s="470" t="str">
        <f t="shared" si="23"/>
        <v/>
      </c>
      <c r="E89" s="470" t="str">
        <f t="shared" si="24"/>
        <v/>
      </c>
      <c r="F89" s="470" t="str">
        <f t="shared" si="25"/>
        <v/>
      </c>
      <c r="G89" s="199" t="str">
        <f>IF(Paramétrage!LT475&lt;&gt;0,Paramétrage!LR475,"")</f>
        <v/>
      </c>
      <c r="H89" s="2" t="str">
        <f>IF(Paramétrage!LT475&lt;&gt;0,Paramétrage!LS475,"")</f>
        <v/>
      </c>
      <c r="I89" s="2" t="str">
        <f t="shared" si="26"/>
        <v/>
      </c>
      <c r="J89" s="2" t="str">
        <f>IF(Paramétrage!LT475&lt;&gt;0,Paramétrage!LT475,"")</f>
        <v/>
      </c>
      <c r="K89" s="2" t="str">
        <f>IF(Paramétrage!LU475&lt;&gt;0,Paramétrage!LU475,"")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IF(Paramétrage!LT475&lt;&gt;0,Paramétrage!LV475,"")</f>
        <v/>
      </c>
      <c r="P89" s="258" t="e">
        <f>IF(Paramétrage!#REF!&lt;&gt;0,I89,0)</f>
        <v>#REF!</v>
      </c>
      <c r="Q89" s="2"/>
    </row>
    <row r="90" spans="1:17" x14ac:dyDescent="0.35">
      <c r="A90" s="471" t="s">
        <v>1056</v>
      </c>
      <c r="B90" s="472"/>
      <c r="C90" s="472"/>
      <c r="D90" s="472"/>
      <c r="E90" s="472"/>
      <c r="F90" s="472"/>
      <c r="G90" s="473" t="e">
        <f>IF(Paramétrage!#REF!&lt;&gt;0,Paramétrage!#REF!,"")</f>
        <v>#REF!</v>
      </c>
      <c r="H90" s="472"/>
      <c r="I90" s="472"/>
      <c r="J90" s="472"/>
      <c r="K90" s="472"/>
      <c r="L90" s="472"/>
      <c r="M90" s="472"/>
      <c r="N90" s="472"/>
      <c r="O90" s="472"/>
      <c r="P90" s="472" t="e">
        <f>IF(Paramétrage!#REF!,I90-#REF!,"")</f>
        <v>#REF!</v>
      </c>
      <c r="Q90" s="472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IF(Paramétrage!OF448&lt;&gt;0,Paramétrage!OD448,"")</f>
        <v/>
      </c>
      <c r="H92" s="2" t="str">
        <f>IF(Paramétrage!OF448&lt;&gt;0,Paramétrage!OE448,"")</f>
        <v/>
      </c>
      <c r="I92" s="2" t="str">
        <f>IF(J92&lt;&gt;"",DATEDIF($Q$2,G92,"d")*1440+H92*60,"")</f>
        <v/>
      </c>
      <c r="J92" s="2" t="str">
        <f>IF(Paramétrage!OF448&lt;&gt;0,Paramétrage!OF448,"")</f>
        <v/>
      </c>
      <c r="K92" s="2" t="str">
        <f>IF(Paramétrage!OG448&lt;&gt;0,Paramétrage!OG448,"")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IF(Paramétrage!OF448&lt;&gt;0,Paramétrage!OH448,"")</f>
        <v/>
      </c>
      <c r="P92" s="258" t="e">
        <f>IF(Paramétrage!#REF!&lt;&gt;0,I92,0)</f>
        <v>#REF!</v>
      </c>
      <c r="Q92" s="2"/>
    </row>
    <row r="93" spans="1:17" x14ac:dyDescent="0.35">
      <c r="A93" s="470" t="str">
        <f t="shared" ref="A93:A119" si="30">IF(J93&lt;&gt;"",I93,"")</f>
        <v/>
      </c>
      <c r="B93" s="470" t="str">
        <f t="shared" ref="B93:B119" si="31">IF(J93&lt;&gt;"",1,"")</f>
        <v/>
      </c>
      <c r="C93" s="470" t="str">
        <f t="shared" ref="C93:C119" si="32">IF(J93&lt;&gt;"",L93,"")</f>
        <v/>
      </c>
      <c r="D93" s="470" t="str">
        <f t="shared" ref="D93:D119" si="33">IF(J93&lt;&gt;"",L93,"")</f>
        <v/>
      </c>
      <c r="E93" s="470" t="str">
        <f t="shared" ref="E93:E119" si="34">IF(J93&lt;&gt;"",M93,"")</f>
        <v/>
      </c>
      <c r="F93" s="470" t="str">
        <f t="shared" ref="F93:F119" si="35">IF(J93&lt;&gt;"",N93,"")</f>
        <v/>
      </c>
      <c r="G93" s="199" t="str">
        <f>IF(Paramétrage!OF449&lt;&gt;0,Paramétrage!OD449,"")</f>
        <v/>
      </c>
      <c r="H93" s="2" t="str">
        <f>IF(Paramétrage!OF449&lt;&gt;0,Paramétrage!OE449,"")</f>
        <v/>
      </c>
      <c r="I93" s="2" t="str">
        <f t="shared" ref="I93:I119" si="36">IF(J93&lt;&gt;"",DATEDIF($Q$2,G93,"d")*1440+H93*60,"")</f>
        <v/>
      </c>
      <c r="J93" s="2" t="str">
        <f>IF(Paramétrage!OF449&lt;&gt;0,Paramétrage!OF449,"")</f>
        <v/>
      </c>
      <c r="K93" s="2" t="str">
        <f>IF(Paramétrage!OG449&lt;&gt;0,Paramétrage!OG449,"")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IF(Paramétrage!OF449&lt;&gt;0,Paramétrage!OH449,"")</f>
        <v/>
      </c>
      <c r="P93" s="258" t="e">
        <f>IF(Paramétrage!#REF!&lt;&gt;0,I93,0)</f>
        <v>#REF!</v>
      </c>
      <c r="Q93" s="2"/>
    </row>
    <row r="94" spans="1:17" x14ac:dyDescent="0.35">
      <c r="A94" s="470" t="str">
        <f t="shared" si="30"/>
        <v/>
      </c>
      <c r="B94" s="470" t="str">
        <f t="shared" si="31"/>
        <v/>
      </c>
      <c r="C94" s="470" t="str">
        <f t="shared" si="32"/>
        <v/>
      </c>
      <c r="D94" s="470" t="str">
        <f t="shared" si="33"/>
        <v/>
      </c>
      <c r="E94" s="470" t="str">
        <f t="shared" si="34"/>
        <v/>
      </c>
      <c r="F94" s="470" t="str">
        <f t="shared" si="35"/>
        <v/>
      </c>
      <c r="G94" s="199" t="str">
        <f>IF(Paramétrage!OF450&lt;&gt;0,Paramétrage!OD450,"")</f>
        <v/>
      </c>
      <c r="H94" s="2" t="str">
        <f>IF(Paramétrage!OF450&lt;&gt;0,Paramétrage!OE450,"")</f>
        <v/>
      </c>
      <c r="I94" s="2" t="str">
        <f t="shared" si="36"/>
        <v/>
      </c>
      <c r="J94" s="2" t="str">
        <f>IF(Paramétrage!OF450&lt;&gt;0,Paramétrage!OF450,"")</f>
        <v/>
      </c>
      <c r="K94" s="2" t="str">
        <f>IF(Paramétrage!OG450&lt;&gt;0,Paramétrage!OG450,"")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IF(Paramétrage!OF450&lt;&gt;0,Paramétrage!OH450,"")</f>
        <v/>
      </c>
      <c r="P94" s="258" t="e">
        <f>IF(Paramétrage!#REF!&lt;&gt;0,I94,0)</f>
        <v>#REF!</v>
      </c>
      <c r="Q94" s="2"/>
    </row>
    <row r="95" spans="1:17" x14ac:dyDescent="0.35">
      <c r="A95" s="470" t="str">
        <f t="shared" si="30"/>
        <v/>
      </c>
      <c r="B95" s="470" t="str">
        <f t="shared" si="31"/>
        <v/>
      </c>
      <c r="C95" s="470" t="str">
        <f t="shared" si="32"/>
        <v/>
      </c>
      <c r="D95" s="470" t="str">
        <f t="shared" si="33"/>
        <v/>
      </c>
      <c r="E95" s="470" t="str">
        <f t="shared" si="34"/>
        <v/>
      </c>
      <c r="F95" s="470" t="str">
        <f t="shared" si="35"/>
        <v/>
      </c>
      <c r="G95" s="199" t="str">
        <f>IF(Paramétrage!OF451&lt;&gt;0,Paramétrage!OD451,"")</f>
        <v/>
      </c>
      <c r="H95" s="2" t="str">
        <f>IF(Paramétrage!OF451&lt;&gt;0,Paramétrage!OE451,"")</f>
        <v/>
      </c>
      <c r="I95" s="2" t="str">
        <f t="shared" si="36"/>
        <v/>
      </c>
      <c r="J95" s="2" t="str">
        <f>IF(Paramétrage!OF451&lt;&gt;0,Paramétrage!OF451,"")</f>
        <v/>
      </c>
      <c r="K95" s="2" t="str">
        <f>IF(Paramétrage!OG451&lt;&gt;0,Paramétrage!OG451,"")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IF(Paramétrage!OF451&lt;&gt;0,Paramétrage!OH451,"")</f>
        <v/>
      </c>
      <c r="P95" s="258" t="e">
        <f>IF(Paramétrage!#REF!&lt;&gt;0,I95,0)</f>
        <v>#REF!</v>
      </c>
      <c r="Q95" s="2"/>
    </row>
    <row r="96" spans="1:17" x14ac:dyDescent="0.35">
      <c r="A96" s="470" t="str">
        <f t="shared" si="30"/>
        <v/>
      </c>
      <c r="B96" s="470" t="str">
        <f t="shared" si="31"/>
        <v/>
      </c>
      <c r="C96" s="470" t="str">
        <f t="shared" si="32"/>
        <v/>
      </c>
      <c r="D96" s="470" t="str">
        <f t="shared" si="33"/>
        <v/>
      </c>
      <c r="E96" s="470" t="str">
        <f t="shared" si="34"/>
        <v/>
      </c>
      <c r="F96" s="470" t="str">
        <f t="shared" si="35"/>
        <v/>
      </c>
      <c r="G96" s="199" t="str">
        <f>IF(Paramétrage!OF452&lt;&gt;0,Paramétrage!OD452,"")</f>
        <v/>
      </c>
      <c r="H96" s="2" t="str">
        <f>IF(Paramétrage!OF452&lt;&gt;0,Paramétrage!OE452,"")</f>
        <v/>
      </c>
      <c r="I96" s="2" t="str">
        <f t="shared" si="36"/>
        <v/>
      </c>
      <c r="J96" s="2" t="str">
        <f>IF(Paramétrage!OF452&lt;&gt;0,Paramétrage!OF452,"")</f>
        <v/>
      </c>
      <c r="K96" s="2" t="str">
        <f>IF(Paramétrage!OG452&lt;&gt;0,Paramétrage!OG452,"")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IF(Paramétrage!OF452&lt;&gt;0,Paramétrage!OH452,"")</f>
        <v/>
      </c>
      <c r="P96" s="258" t="e">
        <f>IF(Paramétrage!#REF!&lt;&gt;0,I96,0)</f>
        <v>#REF!</v>
      </c>
      <c r="Q96" s="2"/>
    </row>
    <row r="97" spans="1:20" x14ac:dyDescent="0.35">
      <c r="A97" s="470" t="str">
        <f t="shared" si="30"/>
        <v/>
      </c>
      <c r="B97" s="470" t="str">
        <f t="shared" si="31"/>
        <v/>
      </c>
      <c r="C97" s="470" t="str">
        <f t="shared" si="32"/>
        <v/>
      </c>
      <c r="D97" s="470" t="str">
        <f t="shared" si="33"/>
        <v/>
      </c>
      <c r="E97" s="470" t="str">
        <f t="shared" si="34"/>
        <v/>
      </c>
      <c r="F97" s="470" t="str">
        <f t="shared" si="35"/>
        <v/>
      </c>
      <c r="G97" s="199" t="str">
        <f>IF(Paramétrage!OF453&lt;&gt;0,Paramétrage!OD453,"")</f>
        <v/>
      </c>
      <c r="H97" s="2" t="str">
        <f>IF(Paramétrage!OF453&lt;&gt;0,Paramétrage!OE453,"")</f>
        <v/>
      </c>
      <c r="I97" s="2" t="str">
        <f t="shared" si="36"/>
        <v/>
      </c>
      <c r="J97" s="2" t="str">
        <f>IF(Paramétrage!OF453&lt;&gt;0,Paramétrage!OF453,"")</f>
        <v/>
      </c>
      <c r="K97" s="2" t="str">
        <f>IF(Paramétrage!OG453&lt;&gt;0,Paramétrage!OG453,"")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IF(Paramétrage!OF453&lt;&gt;0,Paramétrage!OH453,"")</f>
        <v/>
      </c>
      <c r="P97" s="258" t="e">
        <f>IF(Paramétrage!#REF!&lt;&gt;0,I97,0)</f>
        <v>#REF!</v>
      </c>
      <c r="Q97" s="2"/>
    </row>
    <row r="98" spans="1:20" x14ac:dyDescent="0.35">
      <c r="A98" s="470" t="str">
        <f t="shared" si="30"/>
        <v/>
      </c>
      <c r="B98" s="470" t="str">
        <f t="shared" si="31"/>
        <v/>
      </c>
      <c r="C98" s="470" t="str">
        <f t="shared" si="32"/>
        <v/>
      </c>
      <c r="D98" s="470" t="str">
        <f t="shared" si="33"/>
        <v/>
      </c>
      <c r="E98" s="470" t="str">
        <f t="shared" si="34"/>
        <v/>
      </c>
      <c r="F98" s="470" t="str">
        <f t="shared" si="35"/>
        <v/>
      </c>
      <c r="G98" s="199" t="str">
        <f>IF(Paramétrage!OF454&lt;&gt;0,Paramétrage!OD454,"")</f>
        <v/>
      </c>
      <c r="H98" s="2" t="str">
        <f>IF(Paramétrage!OF454&lt;&gt;0,Paramétrage!OE454,"")</f>
        <v/>
      </c>
      <c r="I98" s="2" t="str">
        <f t="shared" si="36"/>
        <v/>
      </c>
      <c r="J98" s="2" t="str">
        <f>IF(Paramétrage!OF454&lt;&gt;0,Paramétrage!OF454,"")</f>
        <v/>
      </c>
      <c r="K98" s="2" t="str">
        <f>IF(Paramétrage!OG454&lt;&gt;0,Paramétrage!OG454,"")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IF(Paramétrage!OF454&lt;&gt;0,Paramétrage!OH454,"")</f>
        <v/>
      </c>
      <c r="P98" s="258" t="e">
        <f>IF(Paramétrage!#REF!&lt;&gt;0,I98,0)</f>
        <v>#REF!</v>
      </c>
      <c r="Q98" s="2"/>
    </row>
    <row r="99" spans="1:20" x14ac:dyDescent="0.35">
      <c r="A99" s="470" t="str">
        <f t="shared" si="30"/>
        <v/>
      </c>
      <c r="B99" s="470" t="str">
        <f t="shared" si="31"/>
        <v/>
      </c>
      <c r="C99" s="470" t="str">
        <f t="shared" si="32"/>
        <v/>
      </c>
      <c r="D99" s="470" t="str">
        <f t="shared" si="33"/>
        <v/>
      </c>
      <c r="E99" s="470" t="str">
        <f t="shared" si="34"/>
        <v/>
      </c>
      <c r="F99" s="470" t="str">
        <f t="shared" si="35"/>
        <v/>
      </c>
      <c r="G99" s="199" t="str">
        <f>IF(Paramétrage!OF455&lt;&gt;0,Paramétrage!OD455,"")</f>
        <v/>
      </c>
      <c r="H99" s="2" t="str">
        <f>IF(Paramétrage!OF455&lt;&gt;0,Paramétrage!OE455,"")</f>
        <v/>
      </c>
      <c r="I99" s="2" t="str">
        <f t="shared" si="36"/>
        <v/>
      </c>
      <c r="J99" s="2" t="str">
        <f>IF(Paramétrage!OF455&lt;&gt;0,Paramétrage!OF455,"")</f>
        <v/>
      </c>
      <c r="K99" s="2" t="str">
        <f>IF(Paramétrage!OG455&lt;&gt;0,Paramétrage!OG455,"")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IF(Paramétrage!OF455&lt;&gt;0,Paramétrage!OH455,"")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70" t="str">
        <f t="shared" si="30"/>
        <v/>
      </c>
      <c r="B100" s="470" t="str">
        <f t="shared" si="31"/>
        <v/>
      </c>
      <c r="C100" s="470" t="str">
        <f t="shared" si="32"/>
        <v/>
      </c>
      <c r="D100" s="470" t="str">
        <f t="shared" si="33"/>
        <v/>
      </c>
      <c r="E100" s="470" t="str">
        <f t="shared" si="34"/>
        <v/>
      </c>
      <c r="F100" s="470" t="str">
        <f t="shared" si="35"/>
        <v/>
      </c>
      <c r="G100" s="199" t="str">
        <f>IF(Paramétrage!OF456&lt;&gt;0,Paramétrage!OD456,"")</f>
        <v/>
      </c>
      <c r="H100" s="2" t="str">
        <f>IF(Paramétrage!OF456&lt;&gt;0,Paramétrage!OE456,"")</f>
        <v/>
      </c>
      <c r="I100" s="2" t="str">
        <f t="shared" si="36"/>
        <v/>
      </c>
      <c r="J100" s="2" t="str">
        <f>IF(Paramétrage!OF456&lt;&gt;0,Paramétrage!OF456,"")</f>
        <v/>
      </c>
      <c r="K100" s="2" t="str">
        <f>IF(Paramétrage!OG456&lt;&gt;0,Paramétrage!OG456,"")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IF(Paramétrage!OF456&lt;&gt;0,Paramétrage!OH456,"")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70" t="str">
        <f t="shared" si="30"/>
        <v/>
      </c>
      <c r="B101" s="470" t="str">
        <f t="shared" si="31"/>
        <v/>
      </c>
      <c r="C101" s="470" t="str">
        <f t="shared" si="32"/>
        <v/>
      </c>
      <c r="D101" s="470" t="str">
        <f t="shared" si="33"/>
        <v/>
      </c>
      <c r="E101" s="470" t="str">
        <f t="shared" si="34"/>
        <v/>
      </c>
      <c r="F101" s="470" t="str">
        <f t="shared" si="35"/>
        <v/>
      </c>
      <c r="G101" s="199" t="str">
        <f>IF(Paramétrage!OF457&lt;&gt;0,Paramétrage!OD457,"")</f>
        <v/>
      </c>
      <c r="H101" s="2" t="str">
        <f>IF(Paramétrage!OF457&lt;&gt;0,Paramétrage!OE457,"")</f>
        <v/>
      </c>
      <c r="I101" s="2" t="str">
        <f t="shared" si="36"/>
        <v/>
      </c>
      <c r="J101" s="2" t="str">
        <f>IF(Paramétrage!OF457&lt;&gt;0,Paramétrage!OF457,"")</f>
        <v/>
      </c>
      <c r="K101" s="2" t="str">
        <f>IF(Paramétrage!OG457&lt;&gt;0,Paramétrage!OG457,"")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IF(Paramétrage!OF457&lt;&gt;0,Paramétrage!OH457,"")</f>
        <v/>
      </c>
      <c r="P101" s="258" t="e">
        <f>IF(Paramétrage!#REF!&lt;&gt;0,I101,0)</f>
        <v>#REF!</v>
      </c>
      <c r="Q101" s="2"/>
    </row>
    <row r="102" spans="1:20" x14ac:dyDescent="0.35">
      <c r="A102" s="470" t="str">
        <f t="shared" si="30"/>
        <v/>
      </c>
      <c r="B102" s="470" t="str">
        <f t="shared" si="31"/>
        <v/>
      </c>
      <c r="C102" s="470" t="str">
        <f t="shared" si="32"/>
        <v/>
      </c>
      <c r="D102" s="470" t="str">
        <f t="shared" si="33"/>
        <v/>
      </c>
      <c r="E102" s="470" t="str">
        <f t="shared" si="34"/>
        <v/>
      </c>
      <c r="F102" s="470" t="str">
        <f t="shared" si="35"/>
        <v/>
      </c>
      <c r="G102" s="199" t="str">
        <f>IF(Paramétrage!OF458&lt;&gt;0,Paramétrage!OD458,"")</f>
        <v/>
      </c>
      <c r="H102" s="2" t="str">
        <f>IF(Paramétrage!OF458&lt;&gt;0,Paramétrage!OE458,"")</f>
        <v/>
      </c>
      <c r="I102" s="2" t="str">
        <f t="shared" si="36"/>
        <v/>
      </c>
      <c r="J102" s="2" t="str">
        <f>IF(Paramétrage!OF458&lt;&gt;0,Paramétrage!OF458,"")</f>
        <v/>
      </c>
      <c r="K102" s="2" t="str">
        <f>IF(Paramétrage!OG458&lt;&gt;0,Paramétrage!OG458,"")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IF(Paramétrage!OF458&lt;&gt;0,Paramétrage!OH458,"")</f>
        <v/>
      </c>
      <c r="P102" s="258" t="e">
        <f>IF(Paramétrage!#REF!&lt;&gt;0,I102,0)</f>
        <v>#REF!</v>
      </c>
      <c r="Q102" s="2"/>
    </row>
    <row r="103" spans="1:20" x14ac:dyDescent="0.35">
      <c r="A103" s="470" t="str">
        <f t="shared" si="30"/>
        <v/>
      </c>
      <c r="B103" s="470" t="str">
        <f t="shared" si="31"/>
        <v/>
      </c>
      <c r="C103" s="470" t="str">
        <f t="shared" si="32"/>
        <v/>
      </c>
      <c r="D103" s="470" t="str">
        <f t="shared" si="33"/>
        <v/>
      </c>
      <c r="E103" s="470" t="str">
        <f t="shared" si="34"/>
        <v/>
      </c>
      <c r="F103" s="470" t="str">
        <f t="shared" si="35"/>
        <v/>
      </c>
      <c r="G103" s="199" t="str">
        <f>IF(Paramétrage!OF459&lt;&gt;0,Paramétrage!OD459,"")</f>
        <v/>
      </c>
      <c r="H103" s="2" t="str">
        <f>IF(Paramétrage!OF459&lt;&gt;0,Paramétrage!OE459,"")</f>
        <v/>
      </c>
      <c r="I103" s="2" t="str">
        <f t="shared" si="36"/>
        <v/>
      </c>
      <c r="J103" s="2" t="str">
        <f>IF(Paramétrage!OF459&lt;&gt;0,Paramétrage!OF459,"")</f>
        <v/>
      </c>
      <c r="K103" s="2" t="str">
        <f>IF(Paramétrage!OG459&lt;&gt;0,Paramétrage!OG459,"")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IF(Paramétrage!OF459&lt;&gt;0,Paramétrage!OH459,"")</f>
        <v/>
      </c>
      <c r="P103" s="258" t="e">
        <f>IF(Paramétrage!#REF!&lt;&gt;0,I103,0)</f>
        <v>#REF!</v>
      </c>
      <c r="Q103" s="2"/>
    </row>
    <row r="104" spans="1:20" x14ac:dyDescent="0.35">
      <c r="A104" s="470" t="str">
        <f t="shared" si="30"/>
        <v/>
      </c>
      <c r="B104" s="470" t="str">
        <f t="shared" si="31"/>
        <v/>
      </c>
      <c r="C104" s="470" t="str">
        <f t="shared" si="32"/>
        <v/>
      </c>
      <c r="D104" s="470" t="str">
        <f t="shared" si="33"/>
        <v/>
      </c>
      <c r="E104" s="470" t="str">
        <f t="shared" si="34"/>
        <v/>
      </c>
      <c r="F104" s="470" t="str">
        <f t="shared" si="35"/>
        <v/>
      </c>
      <c r="G104" s="199" t="str">
        <f>IF(Paramétrage!OF460&lt;&gt;0,Paramétrage!OD460,"")</f>
        <v/>
      </c>
      <c r="H104" s="2" t="str">
        <f>IF(Paramétrage!OF460&lt;&gt;0,Paramétrage!OE460,"")</f>
        <v/>
      </c>
      <c r="I104" s="2" t="str">
        <f t="shared" si="36"/>
        <v/>
      </c>
      <c r="J104" s="2" t="str">
        <f>IF(Paramétrage!OF460&lt;&gt;0,Paramétrage!OF460,"")</f>
        <v/>
      </c>
      <c r="K104" s="2" t="str">
        <f>IF(Paramétrage!OG460&lt;&gt;0,Paramétrage!OG460,"")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IF(Paramétrage!OF460&lt;&gt;0,Paramétrage!OH460,"")</f>
        <v/>
      </c>
      <c r="P104" s="258" t="e">
        <f>IF(Paramétrage!#REF!&lt;&gt;0,I104,0)</f>
        <v>#REF!</v>
      </c>
      <c r="Q104" s="2"/>
    </row>
    <row r="105" spans="1:20" x14ac:dyDescent="0.35">
      <c r="A105" s="470" t="str">
        <f t="shared" si="30"/>
        <v/>
      </c>
      <c r="B105" s="470" t="str">
        <f t="shared" si="31"/>
        <v/>
      </c>
      <c r="C105" s="470" t="str">
        <f t="shared" si="32"/>
        <v/>
      </c>
      <c r="D105" s="470" t="str">
        <f t="shared" si="33"/>
        <v/>
      </c>
      <c r="E105" s="470" t="str">
        <f t="shared" si="34"/>
        <v/>
      </c>
      <c r="F105" s="470" t="str">
        <f t="shared" si="35"/>
        <v/>
      </c>
      <c r="G105" s="199" t="str">
        <f>IF(Paramétrage!OF461&lt;&gt;0,Paramétrage!OD461,"")</f>
        <v/>
      </c>
      <c r="H105" s="2" t="str">
        <f>IF(Paramétrage!OF461&lt;&gt;0,Paramétrage!OE461,"")</f>
        <v/>
      </c>
      <c r="I105" s="2" t="str">
        <f t="shared" si="36"/>
        <v/>
      </c>
      <c r="J105" s="2" t="str">
        <f>IF(Paramétrage!OF461&lt;&gt;0,Paramétrage!OF461,"")</f>
        <v/>
      </c>
      <c r="K105" s="2" t="str">
        <f>IF(Paramétrage!OG461&lt;&gt;0,Paramétrage!OG461,"")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IF(Paramétrage!OF461&lt;&gt;0,Paramétrage!OH461,"")</f>
        <v/>
      </c>
      <c r="P105" s="258" t="e">
        <f>IF(Paramétrage!#REF!&lt;&gt;0,I105,0)</f>
        <v>#REF!</v>
      </c>
      <c r="Q105" s="2"/>
    </row>
    <row r="106" spans="1:20" x14ac:dyDescent="0.35">
      <c r="A106" s="470" t="str">
        <f t="shared" si="30"/>
        <v/>
      </c>
      <c r="B106" s="470" t="str">
        <f t="shared" si="31"/>
        <v/>
      </c>
      <c r="C106" s="470" t="str">
        <f t="shared" si="32"/>
        <v/>
      </c>
      <c r="D106" s="470" t="str">
        <f t="shared" si="33"/>
        <v/>
      </c>
      <c r="E106" s="470" t="str">
        <f t="shared" si="34"/>
        <v/>
      </c>
      <c r="F106" s="470" t="str">
        <f t="shared" si="35"/>
        <v/>
      </c>
      <c r="G106" s="199" t="str">
        <f>IF(Paramétrage!OF462&lt;&gt;0,Paramétrage!OD462,"")</f>
        <v/>
      </c>
      <c r="H106" s="2" t="str">
        <f>IF(Paramétrage!OF462&lt;&gt;0,Paramétrage!OE462,"")</f>
        <v/>
      </c>
      <c r="I106" s="2" t="str">
        <f t="shared" si="36"/>
        <v/>
      </c>
      <c r="J106" s="2" t="str">
        <f>IF(Paramétrage!OF462&lt;&gt;0,Paramétrage!OF462,"")</f>
        <v/>
      </c>
      <c r="K106" s="2" t="str">
        <f>IF(Paramétrage!OG462&lt;&gt;0,Paramétrage!OG462,"")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IF(Paramétrage!OF462&lt;&gt;0,Paramétrage!OH462,"")</f>
        <v/>
      </c>
      <c r="P106" s="258" t="e">
        <f>IF(Paramétrage!#REF!&lt;&gt;0,I106,0)</f>
        <v>#REF!</v>
      </c>
      <c r="Q106" s="2"/>
    </row>
    <row r="107" spans="1:20" x14ac:dyDescent="0.35">
      <c r="A107" s="470" t="str">
        <f t="shared" si="30"/>
        <v/>
      </c>
      <c r="B107" s="470" t="str">
        <f t="shared" si="31"/>
        <v/>
      </c>
      <c r="C107" s="470" t="str">
        <f t="shared" si="32"/>
        <v/>
      </c>
      <c r="D107" s="470" t="str">
        <f t="shared" si="33"/>
        <v/>
      </c>
      <c r="E107" s="470" t="str">
        <f t="shared" si="34"/>
        <v/>
      </c>
      <c r="F107" s="470" t="str">
        <f t="shared" si="35"/>
        <v/>
      </c>
      <c r="G107" s="199" t="str">
        <f>IF(Paramétrage!OF463&lt;&gt;0,Paramétrage!OD463,"")</f>
        <v/>
      </c>
      <c r="H107" s="2" t="str">
        <f>IF(Paramétrage!OF463&lt;&gt;0,Paramétrage!OE463,"")</f>
        <v/>
      </c>
      <c r="I107" s="2" t="str">
        <f t="shared" si="36"/>
        <v/>
      </c>
      <c r="J107" s="2" t="str">
        <f>IF(Paramétrage!OF463&lt;&gt;0,Paramétrage!OF463,"")</f>
        <v/>
      </c>
      <c r="K107" s="2" t="str">
        <f>IF(Paramétrage!OG463&lt;&gt;0,Paramétrage!OG463,"")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IF(Paramétrage!OF463&lt;&gt;0,Paramétrage!OH463,"")</f>
        <v/>
      </c>
      <c r="P107" s="258" t="e">
        <f>IF(Paramétrage!#REF!&lt;&gt;0,I107,0)</f>
        <v>#REF!</v>
      </c>
      <c r="Q107" s="2"/>
    </row>
    <row r="108" spans="1:20" x14ac:dyDescent="0.35">
      <c r="A108" s="470" t="str">
        <f t="shared" si="30"/>
        <v/>
      </c>
      <c r="B108" s="470" t="str">
        <f t="shared" si="31"/>
        <v/>
      </c>
      <c r="C108" s="470" t="str">
        <f t="shared" si="32"/>
        <v/>
      </c>
      <c r="D108" s="470" t="str">
        <f t="shared" si="33"/>
        <v/>
      </c>
      <c r="E108" s="470" t="str">
        <f t="shared" si="34"/>
        <v/>
      </c>
      <c r="F108" s="470" t="str">
        <f t="shared" si="35"/>
        <v/>
      </c>
      <c r="G108" s="199" t="str">
        <f>IF(Paramétrage!OF464&lt;&gt;0,Paramétrage!OD464,"")</f>
        <v/>
      </c>
      <c r="H108" s="2" t="str">
        <f>IF(Paramétrage!OF464&lt;&gt;0,Paramétrage!OE464,"")</f>
        <v/>
      </c>
      <c r="I108" s="2" t="str">
        <f t="shared" si="36"/>
        <v/>
      </c>
      <c r="J108" s="2" t="str">
        <f>IF(Paramétrage!OF464&lt;&gt;0,Paramétrage!OF464,"")</f>
        <v/>
      </c>
      <c r="K108" s="2" t="str">
        <f>IF(Paramétrage!OG464&lt;&gt;0,Paramétrage!OG464,"")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IF(Paramétrage!OF464&lt;&gt;0,Paramétrage!OH464,"")</f>
        <v/>
      </c>
      <c r="P108" s="258" t="e">
        <f>IF(Paramétrage!#REF!&lt;&gt;0,I108,0)</f>
        <v>#REF!</v>
      </c>
      <c r="Q108" s="2"/>
    </row>
    <row r="109" spans="1:20" x14ac:dyDescent="0.35">
      <c r="A109" s="470" t="str">
        <f t="shared" si="30"/>
        <v/>
      </c>
      <c r="B109" s="470" t="str">
        <f t="shared" si="31"/>
        <v/>
      </c>
      <c r="C109" s="470" t="str">
        <f t="shared" si="32"/>
        <v/>
      </c>
      <c r="D109" s="470" t="str">
        <f t="shared" si="33"/>
        <v/>
      </c>
      <c r="E109" s="470" t="str">
        <f t="shared" si="34"/>
        <v/>
      </c>
      <c r="F109" s="470" t="str">
        <f t="shared" si="35"/>
        <v/>
      </c>
      <c r="G109" s="199" t="str">
        <f>IF(Paramétrage!OF465&lt;&gt;0,Paramétrage!OD465,"")</f>
        <v/>
      </c>
      <c r="H109" s="2" t="str">
        <f>IF(Paramétrage!OF465&lt;&gt;0,Paramétrage!OE465,"")</f>
        <v/>
      </c>
      <c r="I109" s="2" t="str">
        <f t="shared" si="36"/>
        <v/>
      </c>
      <c r="J109" s="2" t="str">
        <f>IF(Paramétrage!OF465&lt;&gt;0,Paramétrage!OF465,"")</f>
        <v/>
      </c>
      <c r="K109" s="2" t="str">
        <f>IF(Paramétrage!OG465&lt;&gt;0,Paramétrage!OG465,"")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IF(Paramétrage!OF465&lt;&gt;0,Paramétrage!OH465,"")</f>
        <v/>
      </c>
      <c r="P109" s="258" t="e">
        <f>IF(Paramétrage!#REF!&lt;&gt;0,I109,0)</f>
        <v>#REF!</v>
      </c>
      <c r="Q109" s="2"/>
    </row>
    <row r="110" spans="1:20" x14ac:dyDescent="0.35">
      <c r="A110" s="470" t="str">
        <f t="shared" si="30"/>
        <v/>
      </c>
      <c r="B110" s="470" t="str">
        <f t="shared" si="31"/>
        <v/>
      </c>
      <c r="C110" s="470" t="str">
        <f t="shared" si="32"/>
        <v/>
      </c>
      <c r="D110" s="470" t="str">
        <f t="shared" si="33"/>
        <v/>
      </c>
      <c r="E110" s="470" t="str">
        <f t="shared" si="34"/>
        <v/>
      </c>
      <c r="F110" s="470" t="str">
        <f t="shared" si="35"/>
        <v/>
      </c>
      <c r="G110" s="199" t="str">
        <f>IF(Paramétrage!OF466&lt;&gt;0,Paramétrage!OD466,"")</f>
        <v/>
      </c>
      <c r="H110" s="2" t="str">
        <f>IF(Paramétrage!OF466&lt;&gt;0,Paramétrage!OE466,"")</f>
        <v/>
      </c>
      <c r="I110" s="2" t="str">
        <f t="shared" si="36"/>
        <v/>
      </c>
      <c r="J110" s="2" t="str">
        <f>IF(Paramétrage!OF466&lt;&gt;0,Paramétrage!OF466,"")</f>
        <v/>
      </c>
      <c r="K110" s="2" t="str">
        <f>IF(Paramétrage!OG466&lt;&gt;0,Paramétrage!OG466,"")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IF(Paramétrage!OF466&lt;&gt;0,Paramétrage!OH466,"")</f>
        <v/>
      </c>
      <c r="P110" s="258" t="e">
        <f>IF(Paramétrage!#REF!&lt;&gt;0,I110,0)</f>
        <v>#REF!</v>
      </c>
      <c r="Q110" s="2"/>
    </row>
    <row r="111" spans="1:20" x14ac:dyDescent="0.35">
      <c r="A111" s="470" t="str">
        <f t="shared" si="30"/>
        <v/>
      </c>
      <c r="B111" s="470" t="str">
        <f t="shared" si="31"/>
        <v/>
      </c>
      <c r="C111" s="470" t="str">
        <f t="shared" si="32"/>
        <v/>
      </c>
      <c r="D111" s="470" t="str">
        <f t="shared" si="33"/>
        <v/>
      </c>
      <c r="E111" s="470" t="str">
        <f t="shared" si="34"/>
        <v/>
      </c>
      <c r="F111" s="470" t="str">
        <f t="shared" si="35"/>
        <v/>
      </c>
      <c r="G111" s="199" t="str">
        <f>IF(Paramétrage!OF467&lt;&gt;0,Paramétrage!OD467,"")</f>
        <v/>
      </c>
      <c r="H111" s="2" t="str">
        <f>IF(Paramétrage!OF467&lt;&gt;0,Paramétrage!OE467,"")</f>
        <v/>
      </c>
      <c r="I111" s="2" t="str">
        <f t="shared" si="36"/>
        <v/>
      </c>
      <c r="J111" s="2" t="str">
        <f>IF(Paramétrage!OF467&lt;&gt;0,Paramétrage!OF467,"")</f>
        <v/>
      </c>
      <c r="K111" s="2" t="str">
        <f>IF(Paramétrage!OG467&lt;&gt;0,Paramétrage!OG467,"")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IF(Paramétrage!OF467&lt;&gt;0,Paramétrage!OH467,"")</f>
        <v/>
      </c>
      <c r="P111" s="258" t="e">
        <f>IF(Paramétrage!#REF!&lt;&gt;0,I111,0)</f>
        <v>#REF!</v>
      </c>
      <c r="Q111" s="2"/>
    </row>
    <row r="112" spans="1:20" x14ac:dyDescent="0.35">
      <c r="A112" s="470" t="str">
        <f t="shared" si="30"/>
        <v/>
      </c>
      <c r="B112" s="470" t="str">
        <f t="shared" si="31"/>
        <v/>
      </c>
      <c r="C112" s="470" t="str">
        <f t="shared" si="32"/>
        <v/>
      </c>
      <c r="D112" s="470" t="str">
        <f t="shared" si="33"/>
        <v/>
      </c>
      <c r="E112" s="470" t="str">
        <f t="shared" si="34"/>
        <v/>
      </c>
      <c r="F112" s="470" t="str">
        <f t="shared" si="35"/>
        <v/>
      </c>
      <c r="G112" s="199" t="str">
        <f>IF(Paramétrage!OF468&lt;&gt;0,Paramétrage!OD468,"")</f>
        <v/>
      </c>
      <c r="H112" s="2" t="str">
        <f>IF(Paramétrage!OF468&lt;&gt;0,Paramétrage!OE468,"")</f>
        <v/>
      </c>
      <c r="I112" s="2" t="str">
        <f t="shared" si="36"/>
        <v/>
      </c>
      <c r="J112" s="2" t="str">
        <f>IF(Paramétrage!OF468&lt;&gt;0,Paramétrage!OF468,"")</f>
        <v/>
      </c>
      <c r="K112" s="2" t="str">
        <f>IF(Paramétrage!OG468&lt;&gt;0,Paramétrage!OG468,"")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IF(Paramétrage!OF468&lt;&gt;0,Paramétrage!OH468,"")</f>
        <v/>
      </c>
      <c r="P112" s="258" t="e">
        <f>IF(Paramétrage!#REF!&lt;&gt;0,I112,0)</f>
        <v>#REF!</v>
      </c>
      <c r="Q112" s="2"/>
    </row>
    <row r="113" spans="1:17" x14ac:dyDescent="0.35">
      <c r="A113" s="470" t="str">
        <f t="shared" si="30"/>
        <v/>
      </c>
      <c r="B113" s="470" t="str">
        <f t="shared" si="31"/>
        <v/>
      </c>
      <c r="C113" s="470" t="str">
        <f t="shared" si="32"/>
        <v/>
      </c>
      <c r="D113" s="470" t="str">
        <f t="shared" si="33"/>
        <v/>
      </c>
      <c r="E113" s="470" t="str">
        <f t="shared" si="34"/>
        <v/>
      </c>
      <c r="F113" s="470" t="str">
        <f t="shared" si="35"/>
        <v/>
      </c>
      <c r="G113" s="199" t="str">
        <f>IF(Paramétrage!OF469&lt;&gt;0,Paramétrage!OD469,"")</f>
        <v/>
      </c>
      <c r="H113" s="2" t="str">
        <f>IF(Paramétrage!OF469&lt;&gt;0,Paramétrage!OE469,"")</f>
        <v/>
      </c>
      <c r="I113" s="2" t="str">
        <f t="shared" si="36"/>
        <v/>
      </c>
      <c r="J113" s="2" t="str">
        <f>IF(Paramétrage!OF469&lt;&gt;0,Paramétrage!OF469,"")</f>
        <v/>
      </c>
      <c r="K113" s="2" t="str">
        <f>IF(Paramétrage!OG469&lt;&gt;0,Paramétrage!OG469,"")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IF(Paramétrage!OF469&lt;&gt;0,Paramétrage!OH469,"")</f>
        <v/>
      </c>
      <c r="P113" s="258" t="e">
        <f>IF(Paramétrage!#REF!&lt;&gt;0,I113,0)</f>
        <v>#REF!</v>
      </c>
      <c r="Q113" s="2"/>
    </row>
    <row r="114" spans="1:17" x14ac:dyDescent="0.35">
      <c r="A114" s="470" t="str">
        <f t="shared" si="30"/>
        <v/>
      </c>
      <c r="B114" s="470" t="str">
        <f t="shared" si="31"/>
        <v/>
      </c>
      <c r="C114" s="470" t="str">
        <f t="shared" si="32"/>
        <v/>
      </c>
      <c r="D114" s="470" t="str">
        <f t="shared" si="33"/>
        <v/>
      </c>
      <c r="E114" s="470" t="str">
        <f t="shared" si="34"/>
        <v/>
      </c>
      <c r="F114" s="470" t="str">
        <f t="shared" si="35"/>
        <v/>
      </c>
      <c r="G114" s="199" t="str">
        <f>IF(Paramétrage!OF470&lt;&gt;0,Paramétrage!OD470,"")</f>
        <v/>
      </c>
      <c r="H114" s="2" t="str">
        <f>IF(Paramétrage!OF470&lt;&gt;0,Paramétrage!OE470,"")</f>
        <v/>
      </c>
      <c r="I114" s="2" t="str">
        <f t="shared" si="36"/>
        <v/>
      </c>
      <c r="J114" s="2" t="str">
        <f>IF(Paramétrage!OF470&lt;&gt;0,Paramétrage!OF470,"")</f>
        <v/>
      </c>
      <c r="K114" s="2" t="str">
        <f>IF(Paramétrage!OG470&lt;&gt;0,Paramétrage!OG470,"")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IF(Paramétrage!OF470&lt;&gt;0,Paramétrage!OH470,"")</f>
        <v/>
      </c>
      <c r="P114" s="258" t="e">
        <f>IF(Paramétrage!#REF!&lt;&gt;0,I114,0)</f>
        <v>#REF!</v>
      </c>
      <c r="Q114" s="2"/>
    </row>
    <row r="115" spans="1:17" x14ac:dyDescent="0.35">
      <c r="A115" s="470" t="str">
        <f t="shared" si="30"/>
        <v/>
      </c>
      <c r="B115" s="470" t="str">
        <f t="shared" si="31"/>
        <v/>
      </c>
      <c r="C115" s="470" t="str">
        <f t="shared" si="32"/>
        <v/>
      </c>
      <c r="D115" s="470" t="str">
        <f t="shared" si="33"/>
        <v/>
      </c>
      <c r="E115" s="470" t="str">
        <f t="shared" si="34"/>
        <v/>
      </c>
      <c r="F115" s="470" t="str">
        <f t="shared" si="35"/>
        <v/>
      </c>
      <c r="G115" s="199" t="str">
        <f>IF(Paramétrage!OF471&lt;&gt;0,Paramétrage!OD471,"")</f>
        <v/>
      </c>
      <c r="H115" s="2" t="str">
        <f>IF(Paramétrage!OF471&lt;&gt;0,Paramétrage!OE471,"")</f>
        <v/>
      </c>
      <c r="I115" s="2" t="str">
        <f t="shared" si="36"/>
        <v/>
      </c>
      <c r="J115" s="2" t="str">
        <f>IF(Paramétrage!OF471&lt;&gt;0,Paramétrage!OF471,"")</f>
        <v/>
      </c>
      <c r="K115" s="2" t="str">
        <f>IF(Paramétrage!OG471&lt;&gt;0,Paramétrage!OG471,"")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IF(Paramétrage!OF471&lt;&gt;0,Paramétrage!OH471,"")</f>
        <v/>
      </c>
      <c r="P115" s="258" t="e">
        <f>IF(Paramétrage!#REF!&lt;&gt;0,I115,0)</f>
        <v>#REF!</v>
      </c>
      <c r="Q115" s="2"/>
    </row>
    <row r="116" spans="1:17" x14ac:dyDescent="0.35">
      <c r="A116" s="470" t="str">
        <f t="shared" si="30"/>
        <v/>
      </c>
      <c r="B116" s="470" t="str">
        <f t="shared" si="31"/>
        <v/>
      </c>
      <c r="C116" s="470" t="str">
        <f t="shared" si="32"/>
        <v/>
      </c>
      <c r="D116" s="470" t="str">
        <f t="shared" si="33"/>
        <v/>
      </c>
      <c r="E116" s="470" t="str">
        <f t="shared" si="34"/>
        <v/>
      </c>
      <c r="F116" s="470" t="str">
        <f t="shared" si="35"/>
        <v/>
      </c>
      <c r="G116" s="199" t="str">
        <f>IF(Paramétrage!OF472&lt;&gt;0,Paramétrage!OD472,"")</f>
        <v/>
      </c>
      <c r="H116" s="2" t="str">
        <f>IF(Paramétrage!OF472&lt;&gt;0,Paramétrage!OE472,"")</f>
        <v/>
      </c>
      <c r="I116" s="2" t="str">
        <f t="shared" si="36"/>
        <v/>
      </c>
      <c r="J116" s="2" t="str">
        <f>IF(Paramétrage!OF472&lt;&gt;0,Paramétrage!OF472,"")</f>
        <v/>
      </c>
      <c r="K116" s="2" t="str">
        <f>IF(Paramétrage!OG472&lt;&gt;0,Paramétrage!OG472,"")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IF(Paramétrage!OF472&lt;&gt;0,Paramétrage!OH472,"")</f>
        <v/>
      </c>
      <c r="P116" s="258" t="e">
        <f>IF(Paramétrage!#REF!&lt;&gt;0,I116,0)</f>
        <v>#REF!</v>
      </c>
      <c r="Q116" s="2"/>
    </row>
    <row r="117" spans="1:17" x14ac:dyDescent="0.35">
      <c r="A117" s="470" t="str">
        <f t="shared" si="30"/>
        <v/>
      </c>
      <c r="B117" s="470" t="str">
        <f t="shared" si="31"/>
        <v/>
      </c>
      <c r="C117" s="470" t="str">
        <f t="shared" si="32"/>
        <v/>
      </c>
      <c r="D117" s="470" t="str">
        <f t="shared" si="33"/>
        <v/>
      </c>
      <c r="E117" s="470" t="str">
        <f t="shared" si="34"/>
        <v/>
      </c>
      <c r="F117" s="470" t="str">
        <f t="shared" si="35"/>
        <v/>
      </c>
      <c r="G117" s="199" t="str">
        <f>IF(Paramétrage!OF473&lt;&gt;0,Paramétrage!OD473,"")</f>
        <v/>
      </c>
      <c r="H117" s="2" t="str">
        <f>IF(Paramétrage!OF473&lt;&gt;0,Paramétrage!OE473,"")</f>
        <v/>
      </c>
      <c r="I117" s="2" t="str">
        <f t="shared" si="36"/>
        <v/>
      </c>
      <c r="J117" s="2" t="str">
        <f>IF(Paramétrage!OF473&lt;&gt;0,Paramétrage!OF473,"")</f>
        <v/>
      </c>
      <c r="K117" s="2" t="str">
        <f>IF(Paramétrage!OG473&lt;&gt;0,Paramétrage!OG473,"")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IF(Paramétrage!OF473&lt;&gt;0,Paramétrage!OH473,"")</f>
        <v/>
      </c>
      <c r="P117" s="258" t="e">
        <f>IF(Paramétrage!#REF!&lt;&gt;0,I117,0)</f>
        <v>#REF!</v>
      </c>
      <c r="Q117" s="2"/>
    </row>
    <row r="118" spans="1:17" x14ac:dyDescent="0.35">
      <c r="A118" s="470" t="str">
        <f t="shared" si="30"/>
        <v/>
      </c>
      <c r="B118" s="470" t="str">
        <f t="shared" si="31"/>
        <v/>
      </c>
      <c r="C118" s="470" t="str">
        <f t="shared" si="32"/>
        <v/>
      </c>
      <c r="D118" s="470" t="str">
        <f t="shared" si="33"/>
        <v/>
      </c>
      <c r="E118" s="470" t="str">
        <f t="shared" si="34"/>
        <v/>
      </c>
      <c r="F118" s="470" t="str">
        <f t="shared" si="35"/>
        <v/>
      </c>
      <c r="G118" s="199" t="str">
        <f>IF(Paramétrage!OF474&lt;&gt;0,Paramétrage!OD474,"")</f>
        <v/>
      </c>
      <c r="H118" s="2" t="str">
        <f>IF(Paramétrage!OF474&lt;&gt;0,Paramétrage!OE474,"")</f>
        <v/>
      </c>
      <c r="I118" s="2" t="str">
        <f t="shared" si="36"/>
        <v/>
      </c>
      <c r="J118" s="2" t="str">
        <f>IF(Paramétrage!OF474&lt;&gt;0,Paramétrage!OF474,"")</f>
        <v/>
      </c>
      <c r="K118" s="2" t="str">
        <f>IF(Paramétrage!OG474&lt;&gt;0,Paramétrage!OG474,"")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IF(Paramétrage!OF474&lt;&gt;0,Paramétrage!OH474,"")</f>
        <v/>
      </c>
      <c r="P118" s="258" t="e">
        <f>IF(Paramétrage!#REF!&lt;&gt;0,I118,0)</f>
        <v>#REF!</v>
      </c>
      <c r="Q118" s="2"/>
    </row>
    <row r="119" spans="1:17" x14ac:dyDescent="0.35">
      <c r="A119" s="470" t="str">
        <f t="shared" si="30"/>
        <v/>
      </c>
      <c r="B119" s="470" t="str">
        <f t="shared" si="31"/>
        <v/>
      </c>
      <c r="C119" s="470" t="str">
        <f t="shared" si="32"/>
        <v/>
      </c>
      <c r="D119" s="470" t="str">
        <f t="shared" si="33"/>
        <v/>
      </c>
      <c r="E119" s="470" t="str">
        <f t="shared" si="34"/>
        <v/>
      </c>
      <c r="F119" s="470" t="str">
        <f t="shared" si="35"/>
        <v/>
      </c>
      <c r="G119" s="199" t="str">
        <f>IF(Paramétrage!OF475&lt;&gt;0,Paramétrage!OD475,"")</f>
        <v/>
      </c>
      <c r="H119" s="2" t="str">
        <f>IF(Paramétrage!OF475&lt;&gt;0,Paramétrage!OE475,"")</f>
        <v/>
      </c>
      <c r="I119" s="2" t="str">
        <f t="shared" si="36"/>
        <v/>
      </c>
      <c r="J119" s="2" t="str">
        <f>IF(Paramétrage!OF475&lt;&gt;0,Paramétrage!OF475,"")</f>
        <v/>
      </c>
      <c r="K119" s="2" t="str">
        <f>IF(Paramétrage!OG475&lt;&gt;0,Paramétrage!OG475,"")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IF(Paramétrage!OF475&lt;&gt;0,Paramétrage!OH475,"")</f>
        <v/>
      </c>
      <c r="P119" s="258" t="e">
        <f>IF(Paramétrage!#REF!&lt;&gt;0,I119,0)</f>
        <v>#REF!</v>
      </c>
      <c r="Q119" s="2"/>
    </row>
    <row r="120" spans="1:17" x14ac:dyDescent="0.35">
      <c r="A120" s="471" t="s">
        <v>1057</v>
      </c>
      <c r="B120" s="472"/>
      <c r="C120" s="472"/>
      <c r="D120" s="472"/>
      <c r="E120" s="472"/>
      <c r="F120" s="472"/>
      <c r="G120" s="473" t="e">
        <f>IF(Paramétrage!#REF!&lt;&gt;0,Paramétrage!#REF!,"")</f>
        <v>#REF!</v>
      </c>
      <c r="H120" s="472"/>
      <c r="I120" s="472"/>
      <c r="J120" s="472"/>
      <c r="K120" s="472"/>
      <c r="L120" s="472"/>
      <c r="M120" s="472"/>
      <c r="N120" s="472"/>
      <c r="O120" s="472"/>
      <c r="P120" s="472" t="e">
        <f>IF(Paramétrage!#REF!,I120-#REF!,"")</f>
        <v>#REF!</v>
      </c>
      <c r="Q120" s="472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IF(Paramétrage!QB448&lt;&gt;0,Paramétrage!PZ448,"")</f>
        <v/>
      </c>
      <c r="H122" s="2" t="str">
        <f>IF(Paramétrage!QB448&lt;&gt;0,Paramétrage!QA448,"")</f>
        <v/>
      </c>
      <c r="I122" s="2" t="str">
        <f>IF(J122&lt;&gt;"",DATEDIF($Q$2,G122,"d")*1440+H122*60,"")</f>
        <v/>
      </c>
      <c r="J122" s="2" t="str">
        <f>IF(Paramétrage!QB448&lt;&gt;0,Paramétrage!QB448,"")</f>
        <v/>
      </c>
      <c r="K122" s="2" t="str">
        <f>IF(Paramétrage!QC448&lt;&gt;0,Paramétrage!QC448,"")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IF(Paramétrage!QB448&lt;&gt;0,Paramétrage!QD448,"")</f>
        <v/>
      </c>
      <c r="P122" s="258" t="e">
        <f>IF(Paramétrage!#REF!&lt;&gt;0,I122,0)</f>
        <v>#REF!</v>
      </c>
      <c r="Q122" s="2"/>
    </row>
    <row r="123" spans="1:17" x14ac:dyDescent="0.35">
      <c r="A123" s="470" t="str">
        <f t="shared" ref="A123:A149" si="40">IF(J123&lt;&gt;"",I123,"")</f>
        <v/>
      </c>
      <c r="B123" s="470" t="str">
        <f t="shared" ref="B123:B149" si="41">IF(J123&lt;&gt;"",1,"")</f>
        <v/>
      </c>
      <c r="C123" s="470" t="str">
        <f t="shared" ref="C123:C149" si="42">IF(J123&lt;&gt;"",L123,"")</f>
        <v/>
      </c>
      <c r="D123" s="470" t="str">
        <f t="shared" ref="D123:D149" si="43">IF(J123&lt;&gt;"",L123,"")</f>
        <v/>
      </c>
      <c r="E123" s="470" t="str">
        <f t="shared" ref="E123:E149" si="44">IF(J123&lt;&gt;"",M123,"")</f>
        <v/>
      </c>
      <c r="F123" s="470" t="str">
        <f t="shared" ref="F123:F149" si="45">IF(J123&lt;&gt;"",N123,"")</f>
        <v/>
      </c>
      <c r="G123" s="199" t="str">
        <f>IF(Paramétrage!QB449&lt;&gt;0,Paramétrage!PZ449,"")</f>
        <v/>
      </c>
      <c r="H123" s="2" t="str">
        <f>IF(Paramétrage!QB449&lt;&gt;0,Paramétrage!QA449,"")</f>
        <v/>
      </c>
      <c r="I123" s="2" t="str">
        <f t="shared" ref="I123:I149" si="46">IF(J123&lt;&gt;"",DATEDIF($Q$2,G123,"d")*1440+H123*60,"")</f>
        <v/>
      </c>
      <c r="J123" s="2" t="str">
        <f>IF(Paramétrage!QB449&lt;&gt;0,Paramétrage!QB449,"")</f>
        <v/>
      </c>
      <c r="K123" s="2" t="str">
        <f>IF(Paramétrage!QC449&lt;&gt;0,Paramétrage!QC449,"")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IF(Paramétrage!QB449&lt;&gt;0,Paramétrage!QD449,"")</f>
        <v/>
      </c>
      <c r="P123" s="258" t="e">
        <f>IF(Paramétrage!#REF!&lt;&gt;0,I123,0)</f>
        <v>#REF!</v>
      </c>
      <c r="Q123" s="2"/>
    </row>
    <row r="124" spans="1:17" x14ac:dyDescent="0.35">
      <c r="A124" s="470" t="str">
        <f t="shared" si="40"/>
        <v/>
      </c>
      <c r="B124" s="470" t="str">
        <f t="shared" si="41"/>
        <v/>
      </c>
      <c r="C124" s="470" t="str">
        <f t="shared" si="42"/>
        <v/>
      </c>
      <c r="D124" s="470" t="str">
        <f t="shared" si="43"/>
        <v/>
      </c>
      <c r="E124" s="470" t="str">
        <f t="shared" si="44"/>
        <v/>
      </c>
      <c r="F124" s="470" t="str">
        <f t="shared" si="45"/>
        <v/>
      </c>
      <c r="G124" s="199" t="str">
        <f>IF(Paramétrage!QB450&lt;&gt;0,Paramétrage!PZ450,"")</f>
        <v/>
      </c>
      <c r="H124" s="2" t="str">
        <f>IF(Paramétrage!QB450&lt;&gt;0,Paramétrage!QA450,"")</f>
        <v/>
      </c>
      <c r="I124" s="2" t="str">
        <f t="shared" si="46"/>
        <v/>
      </c>
      <c r="J124" s="2" t="str">
        <f>IF(Paramétrage!QB450&lt;&gt;0,Paramétrage!QB450,"")</f>
        <v/>
      </c>
      <c r="K124" s="2" t="str">
        <f>IF(Paramétrage!QC450&lt;&gt;0,Paramétrage!QC450,"")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IF(Paramétrage!QB450&lt;&gt;0,Paramétrage!QD450,"")</f>
        <v/>
      </c>
      <c r="P124" s="258" t="e">
        <f>IF(Paramétrage!#REF!&lt;&gt;0,I124,0)</f>
        <v>#REF!</v>
      </c>
      <c r="Q124" s="2"/>
    </row>
    <row r="125" spans="1:17" x14ac:dyDescent="0.35">
      <c r="A125" s="470" t="str">
        <f t="shared" si="40"/>
        <v/>
      </c>
      <c r="B125" s="470" t="str">
        <f t="shared" si="41"/>
        <v/>
      </c>
      <c r="C125" s="470" t="str">
        <f t="shared" si="42"/>
        <v/>
      </c>
      <c r="D125" s="470" t="str">
        <f t="shared" si="43"/>
        <v/>
      </c>
      <c r="E125" s="470" t="str">
        <f t="shared" si="44"/>
        <v/>
      </c>
      <c r="F125" s="470" t="str">
        <f t="shared" si="45"/>
        <v/>
      </c>
      <c r="G125" s="199" t="str">
        <f>IF(Paramétrage!QB451&lt;&gt;0,Paramétrage!PZ451,"")</f>
        <v/>
      </c>
      <c r="H125" s="2" t="str">
        <f>IF(Paramétrage!QB451&lt;&gt;0,Paramétrage!QA451,"")</f>
        <v/>
      </c>
      <c r="I125" s="2" t="str">
        <f t="shared" si="46"/>
        <v/>
      </c>
      <c r="J125" s="2" t="str">
        <f>IF(Paramétrage!QB451&lt;&gt;0,Paramétrage!QB451,"")</f>
        <v/>
      </c>
      <c r="K125" s="2" t="str">
        <f>IF(Paramétrage!QC451&lt;&gt;0,Paramétrage!QC451,"")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IF(Paramétrage!QB451&lt;&gt;0,Paramétrage!QD451,"")</f>
        <v/>
      </c>
      <c r="P125" s="258" t="e">
        <f>IF(Paramétrage!#REF!&lt;&gt;0,I125,0)</f>
        <v>#REF!</v>
      </c>
      <c r="Q125" s="2"/>
    </row>
    <row r="126" spans="1:17" x14ac:dyDescent="0.35">
      <c r="A126" s="470" t="str">
        <f t="shared" si="40"/>
        <v/>
      </c>
      <c r="B126" s="470" t="str">
        <f t="shared" si="41"/>
        <v/>
      </c>
      <c r="C126" s="470" t="str">
        <f t="shared" si="42"/>
        <v/>
      </c>
      <c r="D126" s="470" t="str">
        <f t="shared" si="43"/>
        <v/>
      </c>
      <c r="E126" s="470" t="str">
        <f t="shared" si="44"/>
        <v/>
      </c>
      <c r="F126" s="470" t="str">
        <f t="shared" si="45"/>
        <v/>
      </c>
      <c r="G126" s="199" t="str">
        <f>IF(Paramétrage!QB452&lt;&gt;0,Paramétrage!PZ452,"")</f>
        <v/>
      </c>
      <c r="H126" s="2" t="str">
        <f>IF(Paramétrage!QB452&lt;&gt;0,Paramétrage!QA452,"")</f>
        <v/>
      </c>
      <c r="I126" s="2" t="str">
        <f t="shared" si="46"/>
        <v/>
      </c>
      <c r="J126" s="2" t="str">
        <f>IF(Paramétrage!QB452&lt;&gt;0,Paramétrage!QB452,"")</f>
        <v/>
      </c>
      <c r="K126" s="2" t="str">
        <f>IF(Paramétrage!QC452&lt;&gt;0,Paramétrage!QC452,"")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IF(Paramétrage!QB452&lt;&gt;0,Paramétrage!QD452,"")</f>
        <v/>
      </c>
      <c r="P126" s="258" t="e">
        <f>IF(Paramétrage!#REF!&lt;&gt;0,I126,0)</f>
        <v>#REF!</v>
      </c>
      <c r="Q126" s="2"/>
    </row>
    <row r="127" spans="1:17" x14ac:dyDescent="0.35">
      <c r="A127" s="470" t="str">
        <f t="shared" si="40"/>
        <v/>
      </c>
      <c r="B127" s="470" t="str">
        <f t="shared" si="41"/>
        <v/>
      </c>
      <c r="C127" s="470" t="str">
        <f t="shared" si="42"/>
        <v/>
      </c>
      <c r="D127" s="470" t="str">
        <f t="shared" si="43"/>
        <v/>
      </c>
      <c r="E127" s="470" t="str">
        <f t="shared" si="44"/>
        <v/>
      </c>
      <c r="F127" s="470" t="str">
        <f t="shared" si="45"/>
        <v/>
      </c>
      <c r="G127" s="199" t="str">
        <f>IF(Paramétrage!QB453&lt;&gt;0,Paramétrage!PZ453,"")</f>
        <v/>
      </c>
      <c r="H127" s="2" t="str">
        <f>IF(Paramétrage!QB453&lt;&gt;0,Paramétrage!QA453,"")</f>
        <v/>
      </c>
      <c r="I127" s="2" t="str">
        <f t="shared" si="46"/>
        <v/>
      </c>
      <c r="J127" s="2" t="str">
        <f>IF(Paramétrage!QB453&lt;&gt;0,Paramétrage!QB453,"")</f>
        <v/>
      </c>
      <c r="K127" s="2" t="str">
        <f>IF(Paramétrage!QC453&lt;&gt;0,Paramétrage!QC453,"")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IF(Paramétrage!QB453&lt;&gt;0,Paramétrage!QD453,"")</f>
        <v/>
      </c>
      <c r="P127" s="258" t="e">
        <f>IF(Paramétrage!#REF!&lt;&gt;0,I127,0)</f>
        <v>#REF!</v>
      </c>
      <c r="Q127" s="2"/>
    </row>
    <row r="128" spans="1:17" x14ac:dyDescent="0.35">
      <c r="A128" s="470" t="str">
        <f t="shared" si="40"/>
        <v/>
      </c>
      <c r="B128" s="470" t="str">
        <f t="shared" si="41"/>
        <v/>
      </c>
      <c r="C128" s="470" t="str">
        <f t="shared" si="42"/>
        <v/>
      </c>
      <c r="D128" s="470" t="str">
        <f t="shared" si="43"/>
        <v/>
      </c>
      <c r="E128" s="470" t="str">
        <f t="shared" si="44"/>
        <v/>
      </c>
      <c r="F128" s="470" t="str">
        <f t="shared" si="45"/>
        <v/>
      </c>
      <c r="G128" s="199" t="str">
        <f>IF(Paramétrage!QB454&lt;&gt;0,Paramétrage!PZ454,"")</f>
        <v/>
      </c>
      <c r="H128" s="2" t="str">
        <f>IF(Paramétrage!QB454&lt;&gt;0,Paramétrage!QA454,"")</f>
        <v/>
      </c>
      <c r="I128" s="2" t="str">
        <f t="shared" si="46"/>
        <v/>
      </c>
      <c r="J128" s="2" t="str">
        <f>IF(Paramétrage!QB454&lt;&gt;0,Paramétrage!QB454,"")</f>
        <v/>
      </c>
      <c r="K128" s="2" t="str">
        <f>IF(Paramétrage!QC454&lt;&gt;0,Paramétrage!QC454,"")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IF(Paramétrage!QB454&lt;&gt;0,Paramétrage!QD454,"")</f>
        <v/>
      </c>
      <c r="P128" s="258" t="e">
        <f>IF(Paramétrage!#REF!&lt;&gt;0,I128,0)</f>
        <v>#REF!</v>
      </c>
      <c r="Q128" s="2"/>
    </row>
    <row r="129" spans="1:17" x14ac:dyDescent="0.35">
      <c r="A129" s="470" t="str">
        <f t="shared" si="40"/>
        <v/>
      </c>
      <c r="B129" s="470" t="str">
        <f t="shared" si="41"/>
        <v/>
      </c>
      <c r="C129" s="470" t="str">
        <f t="shared" si="42"/>
        <v/>
      </c>
      <c r="D129" s="470" t="str">
        <f t="shared" si="43"/>
        <v/>
      </c>
      <c r="E129" s="470" t="str">
        <f t="shared" si="44"/>
        <v/>
      </c>
      <c r="F129" s="470" t="str">
        <f t="shared" si="45"/>
        <v/>
      </c>
      <c r="G129" s="199" t="str">
        <f>IF(Paramétrage!QB455&lt;&gt;0,Paramétrage!PZ455,"")</f>
        <v/>
      </c>
      <c r="H129" s="2" t="str">
        <f>IF(Paramétrage!QB455&lt;&gt;0,Paramétrage!QA455,"")</f>
        <v/>
      </c>
      <c r="I129" s="2" t="str">
        <f t="shared" si="46"/>
        <v/>
      </c>
      <c r="J129" s="2" t="str">
        <f>IF(Paramétrage!QB455&lt;&gt;0,Paramétrage!QB455,"")</f>
        <v/>
      </c>
      <c r="K129" s="2" t="str">
        <f>IF(Paramétrage!QC455&lt;&gt;0,Paramétrage!QC455,"")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IF(Paramétrage!QB455&lt;&gt;0,Paramétrage!QD455,"")</f>
        <v/>
      </c>
      <c r="P129" s="258" t="e">
        <f>IF(Paramétrage!#REF!&lt;&gt;0,I129,0)</f>
        <v>#REF!</v>
      </c>
      <c r="Q129" s="2"/>
    </row>
    <row r="130" spans="1:17" x14ac:dyDescent="0.35">
      <c r="A130" s="470" t="str">
        <f t="shared" si="40"/>
        <v/>
      </c>
      <c r="B130" s="470" t="str">
        <f t="shared" si="41"/>
        <v/>
      </c>
      <c r="C130" s="470" t="str">
        <f t="shared" si="42"/>
        <v/>
      </c>
      <c r="D130" s="470" t="str">
        <f t="shared" si="43"/>
        <v/>
      </c>
      <c r="E130" s="470" t="str">
        <f t="shared" si="44"/>
        <v/>
      </c>
      <c r="F130" s="470" t="str">
        <f t="shared" si="45"/>
        <v/>
      </c>
      <c r="G130" s="199" t="str">
        <f>IF(Paramétrage!QB456&lt;&gt;0,Paramétrage!PZ456,"")</f>
        <v/>
      </c>
      <c r="H130" s="2" t="str">
        <f>IF(Paramétrage!QB456&lt;&gt;0,Paramétrage!QA456,"")</f>
        <v/>
      </c>
      <c r="I130" s="2" t="str">
        <f t="shared" si="46"/>
        <v/>
      </c>
      <c r="J130" s="2" t="str">
        <f>IF(Paramétrage!QB456&lt;&gt;0,Paramétrage!QB456,"")</f>
        <v/>
      </c>
      <c r="K130" s="2" t="str">
        <f>IF(Paramétrage!QC456&lt;&gt;0,Paramétrage!QC456,"")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IF(Paramétrage!QB456&lt;&gt;0,Paramétrage!QD456,"")</f>
        <v/>
      </c>
      <c r="P130" s="258" t="e">
        <f>IF(Paramétrage!#REF!&lt;&gt;0,I130,0)</f>
        <v>#REF!</v>
      </c>
      <c r="Q130" s="2"/>
    </row>
    <row r="131" spans="1:17" x14ac:dyDescent="0.35">
      <c r="A131" s="470" t="str">
        <f t="shared" si="40"/>
        <v/>
      </c>
      <c r="B131" s="470" t="str">
        <f t="shared" si="41"/>
        <v/>
      </c>
      <c r="C131" s="470" t="str">
        <f t="shared" si="42"/>
        <v/>
      </c>
      <c r="D131" s="470" t="str">
        <f t="shared" si="43"/>
        <v/>
      </c>
      <c r="E131" s="470" t="str">
        <f t="shared" si="44"/>
        <v/>
      </c>
      <c r="F131" s="470" t="str">
        <f t="shared" si="45"/>
        <v/>
      </c>
      <c r="G131" s="199" t="str">
        <f>IF(Paramétrage!QB457&lt;&gt;0,Paramétrage!PZ457,"")</f>
        <v/>
      </c>
      <c r="H131" s="2" t="str">
        <f>IF(Paramétrage!QB457&lt;&gt;0,Paramétrage!QA457,"")</f>
        <v/>
      </c>
      <c r="I131" s="2" t="str">
        <f t="shared" si="46"/>
        <v/>
      </c>
      <c r="J131" s="2" t="str">
        <f>IF(Paramétrage!QB457&lt;&gt;0,Paramétrage!QB457,"")</f>
        <v/>
      </c>
      <c r="K131" s="2" t="str">
        <f>IF(Paramétrage!QC457&lt;&gt;0,Paramétrage!QC457,"")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IF(Paramétrage!QB457&lt;&gt;0,Paramétrage!QD457,"")</f>
        <v/>
      </c>
      <c r="P131" s="258" t="e">
        <f>IF(Paramétrage!#REF!&lt;&gt;0,I131,0)</f>
        <v>#REF!</v>
      </c>
      <c r="Q131" s="2"/>
    </row>
    <row r="132" spans="1:17" x14ac:dyDescent="0.35">
      <c r="A132" s="470" t="str">
        <f t="shared" si="40"/>
        <v/>
      </c>
      <c r="B132" s="470" t="str">
        <f t="shared" si="41"/>
        <v/>
      </c>
      <c r="C132" s="470" t="str">
        <f t="shared" si="42"/>
        <v/>
      </c>
      <c r="D132" s="470" t="str">
        <f t="shared" si="43"/>
        <v/>
      </c>
      <c r="E132" s="470" t="str">
        <f t="shared" si="44"/>
        <v/>
      </c>
      <c r="F132" s="470" t="str">
        <f t="shared" si="45"/>
        <v/>
      </c>
      <c r="G132" s="199" t="str">
        <f>IF(Paramétrage!QB458&lt;&gt;0,Paramétrage!PZ458,"")</f>
        <v/>
      </c>
      <c r="H132" s="2" t="str">
        <f>IF(Paramétrage!QB458&lt;&gt;0,Paramétrage!QA458,"")</f>
        <v/>
      </c>
      <c r="I132" s="2" t="str">
        <f t="shared" si="46"/>
        <v/>
      </c>
      <c r="J132" s="2" t="str">
        <f>IF(Paramétrage!QB458&lt;&gt;0,Paramétrage!QB458,"")</f>
        <v/>
      </c>
      <c r="K132" s="2" t="str">
        <f>IF(Paramétrage!QC458&lt;&gt;0,Paramétrage!QC458,"")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IF(Paramétrage!QB458&lt;&gt;0,Paramétrage!QD458,"")</f>
        <v/>
      </c>
      <c r="P132" s="258" t="e">
        <f>IF(Paramétrage!#REF!&lt;&gt;0,I132,0)</f>
        <v>#REF!</v>
      </c>
      <c r="Q132" s="2"/>
    </row>
    <row r="133" spans="1:17" x14ac:dyDescent="0.35">
      <c r="A133" s="470" t="str">
        <f t="shared" si="40"/>
        <v/>
      </c>
      <c r="B133" s="470" t="str">
        <f t="shared" si="41"/>
        <v/>
      </c>
      <c r="C133" s="470" t="str">
        <f t="shared" si="42"/>
        <v/>
      </c>
      <c r="D133" s="470" t="str">
        <f t="shared" si="43"/>
        <v/>
      </c>
      <c r="E133" s="470" t="str">
        <f t="shared" si="44"/>
        <v/>
      </c>
      <c r="F133" s="470" t="str">
        <f t="shared" si="45"/>
        <v/>
      </c>
      <c r="G133" s="199" t="str">
        <f>IF(Paramétrage!QB459&lt;&gt;0,Paramétrage!PZ459,"")</f>
        <v/>
      </c>
      <c r="H133" s="2" t="str">
        <f>IF(Paramétrage!QB459&lt;&gt;0,Paramétrage!QA459,"")</f>
        <v/>
      </c>
      <c r="I133" s="2" t="str">
        <f t="shared" si="46"/>
        <v/>
      </c>
      <c r="J133" s="2" t="str">
        <f>IF(Paramétrage!QB459&lt;&gt;0,Paramétrage!QB459,"")</f>
        <v/>
      </c>
      <c r="K133" s="2" t="str">
        <f>IF(Paramétrage!QC459&lt;&gt;0,Paramétrage!QC459,"")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IF(Paramétrage!QB459&lt;&gt;0,Paramétrage!QD459,"")</f>
        <v/>
      </c>
      <c r="P133" s="258" t="e">
        <f>IF(Paramétrage!#REF!&lt;&gt;0,I133,0)</f>
        <v>#REF!</v>
      </c>
      <c r="Q133" s="2"/>
    </row>
    <row r="134" spans="1:17" x14ac:dyDescent="0.35">
      <c r="A134" s="470" t="str">
        <f t="shared" si="40"/>
        <v/>
      </c>
      <c r="B134" s="470" t="str">
        <f t="shared" si="41"/>
        <v/>
      </c>
      <c r="C134" s="470" t="str">
        <f t="shared" si="42"/>
        <v/>
      </c>
      <c r="D134" s="470" t="str">
        <f t="shared" si="43"/>
        <v/>
      </c>
      <c r="E134" s="470" t="str">
        <f t="shared" si="44"/>
        <v/>
      </c>
      <c r="F134" s="470" t="str">
        <f t="shared" si="45"/>
        <v/>
      </c>
      <c r="G134" s="199" t="str">
        <f>IF(Paramétrage!QB460&lt;&gt;0,Paramétrage!PZ460,"")</f>
        <v/>
      </c>
      <c r="H134" s="2" t="str">
        <f>IF(Paramétrage!QB460&lt;&gt;0,Paramétrage!QA460,"")</f>
        <v/>
      </c>
      <c r="I134" s="2" t="str">
        <f t="shared" si="46"/>
        <v/>
      </c>
      <c r="J134" s="2" t="str">
        <f>IF(Paramétrage!QB460&lt;&gt;0,Paramétrage!QB460,"")</f>
        <v/>
      </c>
      <c r="K134" s="2" t="str">
        <f>IF(Paramétrage!QC460&lt;&gt;0,Paramétrage!QC460,"")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IF(Paramétrage!QB460&lt;&gt;0,Paramétrage!QD460,"")</f>
        <v/>
      </c>
      <c r="P134" s="258" t="e">
        <f>IF(Paramétrage!#REF!&lt;&gt;0,I134,0)</f>
        <v>#REF!</v>
      </c>
      <c r="Q134" s="2"/>
    </row>
    <row r="135" spans="1:17" x14ac:dyDescent="0.35">
      <c r="A135" s="470" t="str">
        <f t="shared" si="40"/>
        <v/>
      </c>
      <c r="B135" s="470" t="str">
        <f t="shared" si="41"/>
        <v/>
      </c>
      <c r="C135" s="470" t="str">
        <f t="shared" si="42"/>
        <v/>
      </c>
      <c r="D135" s="470" t="str">
        <f t="shared" si="43"/>
        <v/>
      </c>
      <c r="E135" s="470" t="str">
        <f t="shared" si="44"/>
        <v/>
      </c>
      <c r="F135" s="470" t="str">
        <f t="shared" si="45"/>
        <v/>
      </c>
      <c r="G135" s="199" t="str">
        <f>IF(Paramétrage!QB461&lt;&gt;0,Paramétrage!PZ461,"")</f>
        <v/>
      </c>
      <c r="H135" s="2" t="str">
        <f>IF(Paramétrage!QB461&lt;&gt;0,Paramétrage!QA461,"")</f>
        <v/>
      </c>
      <c r="I135" s="2" t="str">
        <f t="shared" si="46"/>
        <v/>
      </c>
      <c r="J135" s="2" t="str">
        <f>IF(Paramétrage!QB461&lt;&gt;0,Paramétrage!QB461,"")</f>
        <v/>
      </c>
      <c r="K135" s="2" t="str">
        <f>IF(Paramétrage!QC461&lt;&gt;0,Paramétrage!QC461,"")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IF(Paramétrage!QB461&lt;&gt;0,Paramétrage!QD461,"")</f>
        <v/>
      </c>
      <c r="P135" s="258" t="e">
        <f>IF(Paramétrage!#REF!&lt;&gt;0,I135,0)</f>
        <v>#REF!</v>
      </c>
      <c r="Q135" s="2"/>
    </row>
    <row r="136" spans="1:17" x14ac:dyDescent="0.35">
      <c r="A136" s="470" t="str">
        <f t="shared" si="40"/>
        <v/>
      </c>
      <c r="B136" s="470" t="str">
        <f t="shared" si="41"/>
        <v/>
      </c>
      <c r="C136" s="470" t="str">
        <f t="shared" si="42"/>
        <v/>
      </c>
      <c r="D136" s="470" t="str">
        <f t="shared" si="43"/>
        <v/>
      </c>
      <c r="E136" s="470" t="str">
        <f t="shared" si="44"/>
        <v/>
      </c>
      <c r="F136" s="470" t="str">
        <f t="shared" si="45"/>
        <v/>
      </c>
      <c r="G136" s="199" t="str">
        <f>IF(Paramétrage!QB462&lt;&gt;0,Paramétrage!PZ462,"")</f>
        <v/>
      </c>
      <c r="H136" s="2" t="str">
        <f>IF(Paramétrage!QB462&lt;&gt;0,Paramétrage!QA462,"")</f>
        <v/>
      </c>
      <c r="I136" s="2" t="str">
        <f t="shared" si="46"/>
        <v/>
      </c>
      <c r="J136" s="2" t="str">
        <f>IF(Paramétrage!QB462&lt;&gt;0,Paramétrage!QB462,"")</f>
        <v/>
      </c>
      <c r="K136" s="2" t="str">
        <f>IF(Paramétrage!QC462&lt;&gt;0,Paramétrage!QC462,"")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IF(Paramétrage!QB462&lt;&gt;0,Paramétrage!QD462,"")</f>
        <v/>
      </c>
      <c r="P136" s="258" t="e">
        <f>IF(Paramétrage!#REF!&lt;&gt;0,I136,0)</f>
        <v>#REF!</v>
      </c>
      <c r="Q136" s="2"/>
    </row>
    <row r="137" spans="1:17" x14ac:dyDescent="0.35">
      <c r="A137" s="470" t="str">
        <f t="shared" si="40"/>
        <v/>
      </c>
      <c r="B137" s="470" t="str">
        <f t="shared" si="41"/>
        <v/>
      </c>
      <c r="C137" s="470" t="str">
        <f t="shared" si="42"/>
        <v/>
      </c>
      <c r="D137" s="470" t="str">
        <f t="shared" si="43"/>
        <v/>
      </c>
      <c r="E137" s="470" t="str">
        <f t="shared" si="44"/>
        <v/>
      </c>
      <c r="F137" s="470" t="str">
        <f t="shared" si="45"/>
        <v/>
      </c>
      <c r="G137" s="199" t="str">
        <f>IF(Paramétrage!QB463&lt;&gt;0,Paramétrage!PZ463,"")</f>
        <v/>
      </c>
      <c r="H137" s="2" t="str">
        <f>IF(Paramétrage!QB463&lt;&gt;0,Paramétrage!QA463,"")</f>
        <v/>
      </c>
      <c r="I137" s="2" t="str">
        <f t="shared" si="46"/>
        <v/>
      </c>
      <c r="J137" s="2" t="str">
        <f>IF(Paramétrage!QB463&lt;&gt;0,Paramétrage!QB463,"")</f>
        <v/>
      </c>
      <c r="K137" s="2" t="str">
        <f>IF(Paramétrage!QC463&lt;&gt;0,Paramétrage!QC463,"")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IF(Paramétrage!QB463&lt;&gt;0,Paramétrage!QD463,"")</f>
        <v/>
      </c>
      <c r="P137" s="258" t="e">
        <f>IF(Paramétrage!#REF!&lt;&gt;0,I137,0)</f>
        <v>#REF!</v>
      </c>
      <c r="Q137" s="2"/>
    </row>
    <row r="138" spans="1:17" x14ac:dyDescent="0.35">
      <c r="A138" s="470" t="str">
        <f t="shared" si="40"/>
        <v/>
      </c>
      <c r="B138" s="470" t="str">
        <f t="shared" si="41"/>
        <v/>
      </c>
      <c r="C138" s="470" t="str">
        <f t="shared" si="42"/>
        <v/>
      </c>
      <c r="D138" s="470" t="str">
        <f t="shared" si="43"/>
        <v/>
      </c>
      <c r="E138" s="470" t="str">
        <f t="shared" si="44"/>
        <v/>
      </c>
      <c r="F138" s="470" t="str">
        <f t="shared" si="45"/>
        <v/>
      </c>
      <c r="G138" s="199" t="str">
        <f>IF(Paramétrage!QB464&lt;&gt;0,Paramétrage!PZ464,"")</f>
        <v/>
      </c>
      <c r="H138" s="2" t="str">
        <f>IF(Paramétrage!QB464&lt;&gt;0,Paramétrage!QA464,"")</f>
        <v/>
      </c>
      <c r="I138" s="2" t="str">
        <f t="shared" si="46"/>
        <v/>
      </c>
      <c r="J138" s="2" t="str">
        <f>IF(Paramétrage!QB464&lt;&gt;0,Paramétrage!QB464,"")</f>
        <v/>
      </c>
      <c r="K138" s="2" t="str">
        <f>IF(Paramétrage!QC464&lt;&gt;0,Paramétrage!QC464,"")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IF(Paramétrage!QB464&lt;&gt;0,Paramétrage!QD464,"")</f>
        <v/>
      </c>
      <c r="P138" s="258" t="e">
        <f>IF(Paramétrage!#REF!&lt;&gt;0,I138,0)</f>
        <v>#REF!</v>
      </c>
      <c r="Q138" s="2"/>
    </row>
    <row r="139" spans="1:17" x14ac:dyDescent="0.35">
      <c r="A139" s="470" t="str">
        <f t="shared" si="40"/>
        <v/>
      </c>
      <c r="B139" s="470" t="str">
        <f t="shared" si="41"/>
        <v/>
      </c>
      <c r="C139" s="470" t="str">
        <f t="shared" si="42"/>
        <v/>
      </c>
      <c r="D139" s="470" t="str">
        <f t="shared" si="43"/>
        <v/>
      </c>
      <c r="E139" s="470" t="str">
        <f t="shared" si="44"/>
        <v/>
      </c>
      <c r="F139" s="470" t="str">
        <f t="shared" si="45"/>
        <v/>
      </c>
      <c r="G139" s="199" t="str">
        <f>IF(Paramétrage!QB465&lt;&gt;0,Paramétrage!PZ465,"")</f>
        <v/>
      </c>
      <c r="H139" s="2" t="str">
        <f>IF(Paramétrage!QB465&lt;&gt;0,Paramétrage!QA465,"")</f>
        <v/>
      </c>
      <c r="I139" s="2" t="str">
        <f t="shared" si="46"/>
        <v/>
      </c>
      <c r="J139" s="2" t="str">
        <f>IF(Paramétrage!QB465&lt;&gt;0,Paramétrage!QB465,"")</f>
        <v/>
      </c>
      <c r="K139" s="2" t="str">
        <f>IF(Paramétrage!QC465&lt;&gt;0,Paramétrage!QC465,"")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IF(Paramétrage!QB465&lt;&gt;0,Paramétrage!QD465,"")</f>
        <v/>
      </c>
      <c r="P139" s="258" t="e">
        <f>IF(Paramétrage!#REF!&lt;&gt;0,I139,0)</f>
        <v>#REF!</v>
      </c>
      <c r="Q139" s="2"/>
    </row>
    <row r="140" spans="1:17" x14ac:dyDescent="0.35">
      <c r="A140" s="470" t="str">
        <f t="shared" si="40"/>
        <v/>
      </c>
      <c r="B140" s="470" t="str">
        <f t="shared" si="41"/>
        <v/>
      </c>
      <c r="C140" s="470" t="str">
        <f t="shared" si="42"/>
        <v/>
      </c>
      <c r="D140" s="470" t="str">
        <f t="shared" si="43"/>
        <v/>
      </c>
      <c r="E140" s="470" t="str">
        <f t="shared" si="44"/>
        <v/>
      </c>
      <c r="F140" s="470" t="str">
        <f t="shared" si="45"/>
        <v/>
      </c>
      <c r="G140" s="199" t="str">
        <f>IF(Paramétrage!QB466&lt;&gt;0,Paramétrage!PZ466,"")</f>
        <v/>
      </c>
      <c r="H140" s="2" t="str">
        <f>IF(Paramétrage!QB466&lt;&gt;0,Paramétrage!QA466,"")</f>
        <v/>
      </c>
      <c r="I140" s="2" t="str">
        <f t="shared" si="46"/>
        <v/>
      </c>
      <c r="J140" s="2" t="str">
        <f>IF(Paramétrage!QB466&lt;&gt;0,Paramétrage!QB466,"")</f>
        <v/>
      </c>
      <c r="K140" s="2" t="str">
        <f>IF(Paramétrage!QC466&lt;&gt;0,Paramétrage!QC466,"")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IF(Paramétrage!QB466&lt;&gt;0,Paramétrage!QD466,"")</f>
        <v/>
      </c>
      <c r="P140" s="258" t="e">
        <f>IF(Paramétrage!#REF!&lt;&gt;0,I140,0)</f>
        <v>#REF!</v>
      </c>
      <c r="Q140" s="2"/>
    </row>
    <row r="141" spans="1:17" x14ac:dyDescent="0.35">
      <c r="A141" s="470" t="str">
        <f t="shared" si="40"/>
        <v/>
      </c>
      <c r="B141" s="470" t="str">
        <f t="shared" si="41"/>
        <v/>
      </c>
      <c r="C141" s="470" t="str">
        <f t="shared" si="42"/>
        <v/>
      </c>
      <c r="D141" s="470" t="str">
        <f t="shared" si="43"/>
        <v/>
      </c>
      <c r="E141" s="470" t="str">
        <f t="shared" si="44"/>
        <v/>
      </c>
      <c r="F141" s="470" t="str">
        <f t="shared" si="45"/>
        <v/>
      </c>
      <c r="G141" s="199" t="str">
        <f>IF(Paramétrage!QB467&lt;&gt;0,Paramétrage!PZ467,"")</f>
        <v/>
      </c>
      <c r="H141" s="2" t="str">
        <f>IF(Paramétrage!QB467&lt;&gt;0,Paramétrage!QA467,"")</f>
        <v/>
      </c>
      <c r="I141" s="2" t="str">
        <f t="shared" si="46"/>
        <v/>
      </c>
      <c r="J141" s="2" t="str">
        <f>IF(Paramétrage!QB467&lt;&gt;0,Paramétrage!QB467,"")</f>
        <v/>
      </c>
      <c r="K141" s="2" t="str">
        <f>IF(Paramétrage!QC467&lt;&gt;0,Paramétrage!QC467,"")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IF(Paramétrage!QB467&lt;&gt;0,Paramétrage!QD467,"")</f>
        <v/>
      </c>
      <c r="P141" s="258" t="e">
        <f>IF(Paramétrage!#REF!&lt;&gt;0,I141,0)</f>
        <v>#REF!</v>
      </c>
      <c r="Q141" s="2"/>
    </row>
    <row r="142" spans="1:17" x14ac:dyDescent="0.35">
      <c r="A142" s="470" t="str">
        <f t="shared" si="40"/>
        <v/>
      </c>
      <c r="B142" s="470" t="str">
        <f t="shared" si="41"/>
        <v/>
      </c>
      <c r="C142" s="470" t="str">
        <f t="shared" si="42"/>
        <v/>
      </c>
      <c r="D142" s="470" t="str">
        <f t="shared" si="43"/>
        <v/>
      </c>
      <c r="E142" s="470" t="str">
        <f t="shared" si="44"/>
        <v/>
      </c>
      <c r="F142" s="470" t="str">
        <f t="shared" si="45"/>
        <v/>
      </c>
      <c r="G142" s="199" t="str">
        <f>IF(Paramétrage!QB468&lt;&gt;0,Paramétrage!PZ468,"")</f>
        <v/>
      </c>
      <c r="H142" s="2" t="str">
        <f>IF(Paramétrage!QB468&lt;&gt;0,Paramétrage!QA468,"")</f>
        <v/>
      </c>
      <c r="I142" s="2" t="str">
        <f t="shared" si="46"/>
        <v/>
      </c>
      <c r="J142" s="2" t="str">
        <f>IF(Paramétrage!QB468&lt;&gt;0,Paramétrage!QB468,"")</f>
        <v/>
      </c>
      <c r="K142" s="2" t="str">
        <f>IF(Paramétrage!QC468&lt;&gt;0,Paramétrage!QC468,"")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IF(Paramétrage!QB468&lt;&gt;0,Paramétrage!QD468,"")</f>
        <v/>
      </c>
      <c r="P142" s="258" t="e">
        <f>IF(Paramétrage!#REF!&lt;&gt;0,I142,0)</f>
        <v>#REF!</v>
      </c>
      <c r="Q142" s="2"/>
    </row>
    <row r="143" spans="1:17" x14ac:dyDescent="0.35">
      <c r="A143" s="470" t="str">
        <f t="shared" si="40"/>
        <v/>
      </c>
      <c r="B143" s="470" t="str">
        <f t="shared" si="41"/>
        <v/>
      </c>
      <c r="C143" s="470" t="str">
        <f t="shared" si="42"/>
        <v/>
      </c>
      <c r="D143" s="470" t="str">
        <f t="shared" si="43"/>
        <v/>
      </c>
      <c r="E143" s="470" t="str">
        <f t="shared" si="44"/>
        <v/>
      </c>
      <c r="F143" s="470" t="str">
        <f t="shared" si="45"/>
        <v/>
      </c>
      <c r="G143" s="199" t="str">
        <f>IF(Paramétrage!QB469&lt;&gt;0,Paramétrage!PZ469,"")</f>
        <v/>
      </c>
      <c r="H143" s="2" t="str">
        <f>IF(Paramétrage!QB469&lt;&gt;0,Paramétrage!QA469,"")</f>
        <v/>
      </c>
      <c r="I143" s="2" t="str">
        <f t="shared" si="46"/>
        <v/>
      </c>
      <c r="J143" s="2" t="str">
        <f>IF(Paramétrage!QB469&lt;&gt;0,Paramétrage!QB469,"")</f>
        <v/>
      </c>
      <c r="K143" s="2" t="str">
        <f>IF(Paramétrage!QC469&lt;&gt;0,Paramétrage!QC469,"")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IF(Paramétrage!QB469&lt;&gt;0,Paramétrage!QD469,"")</f>
        <v/>
      </c>
      <c r="P143" s="258" t="e">
        <f>IF(Paramétrage!#REF!&lt;&gt;0,I143,0)</f>
        <v>#REF!</v>
      </c>
      <c r="Q143" s="2"/>
    </row>
    <row r="144" spans="1:17" x14ac:dyDescent="0.35">
      <c r="A144" s="470" t="str">
        <f t="shared" si="40"/>
        <v/>
      </c>
      <c r="B144" s="470" t="str">
        <f t="shared" si="41"/>
        <v/>
      </c>
      <c r="C144" s="470" t="str">
        <f t="shared" si="42"/>
        <v/>
      </c>
      <c r="D144" s="470" t="str">
        <f t="shared" si="43"/>
        <v/>
      </c>
      <c r="E144" s="470" t="str">
        <f t="shared" si="44"/>
        <v/>
      </c>
      <c r="F144" s="470" t="str">
        <f t="shared" si="45"/>
        <v/>
      </c>
      <c r="G144" s="199" t="str">
        <f>IF(Paramétrage!QB470&lt;&gt;0,Paramétrage!PZ470,"")</f>
        <v/>
      </c>
      <c r="H144" s="2" t="str">
        <f>IF(Paramétrage!QB470&lt;&gt;0,Paramétrage!QA470,"")</f>
        <v/>
      </c>
      <c r="I144" s="2" t="str">
        <f t="shared" si="46"/>
        <v/>
      </c>
      <c r="J144" s="2" t="str">
        <f>IF(Paramétrage!QB470&lt;&gt;0,Paramétrage!QB470,"")</f>
        <v/>
      </c>
      <c r="K144" s="2" t="str">
        <f>IF(Paramétrage!QC470&lt;&gt;0,Paramétrage!QC470,"")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IF(Paramétrage!QB470&lt;&gt;0,Paramétrage!QD470,"")</f>
        <v/>
      </c>
      <c r="P144" s="258" t="e">
        <f>IF(Paramétrage!#REF!&lt;&gt;0,I144,0)</f>
        <v>#REF!</v>
      </c>
      <c r="Q144" s="2"/>
    </row>
    <row r="145" spans="1:17" x14ac:dyDescent="0.35">
      <c r="A145" s="470" t="str">
        <f t="shared" si="40"/>
        <v/>
      </c>
      <c r="B145" s="470" t="str">
        <f t="shared" si="41"/>
        <v/>
      </c>
      <c r="C145" s="470" t="str">
        <f t="shared" si="42"/>
        <v/>
      </c>
      <c r="D145" s="470" t="str">
        <f t="shared" si="43"/>
        <v/>
      </c>
      <c r="E145" s="470" t="str">
        <f t="shared" si="44"/>
        <v/>
      </c>
      <c r="F145" s="470" t="str">
        <f t="shared" si="45"/>
        <v/>
      </c>
      <c r="G145" s="199" t="str">
        <f>IF(Paramétrage!QB471&lt;&gt;0,Paramétrage!PZ471,"")</f>
        <v/>
      </c>
      <c r="H145" s="2" t="str">
        <f>IF(Paramétrage!QB471&lt;&gt;0,Paramétrage!QA471,"")</f>
        <v/>
      </c>
      <c r="I145" s="2" t="str">
        <f t="shared" si="46"/>
        <v/>
      </c>
      <c r="J145" s="2" t="str">
        <f>IF(Paramétrage!QB471&lt;&gt;0,Paramétrage!QB471,"")</f>
        <v/>
      </c>
      <c r="K145" s="2" t="str">
        <f>IF(Paramétrage!QC471&lt;&gt;0,Paramétrage!QC471,"")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IF(Paramétrage!QB471&lt;&gt;0,Paramétrage!QD471,"")</f>
        <v/>
      </c>
      <c r="P145" s="258" t="e">
        <f>IF(Paramétrage!#REF!&lt;&gt;0,I145,0)</f>
        <v>#REF!</v>
      </c>
      <c r="Q145" s="2"/>
    </row>
    <row r="146" spans="1:17" x14ac:dyDescent="0.35">
      <c r="A146" s="470" t="str">
        <f t="shared" si="40"/>
        <v/>
      </c>
      <c r="B146" s="470" t="str">
        <f t="shared" si="41"/>
        <v/>
      </c>
      <c r="C146" s="470" t="str">
        <f t="shared" si="42"/>
        <v/>
      </c>
      <c r="D146" s="470" t="str">
        <f t="shared" si="43"/>
        <v/>
      </c>
      <c r="E146" s="470" t="str">
        <f t="shared" si="44"/>
        <v/>
      </c>
      <c r="F146" s="470" t="str">
        <f t="shared" si="45"/>
        <v/>
      </c>
      <c r="G146" s="199" t="str">
        <f>IF(Paramétrage!QB472&lt;&gt;0,Paramétrage!PZ472,"")</f>
        <v/>
      </c>
      <c r="H146" s="2" t="str">
        <f>IF(Paramétrage!QB472&lt;&gt;0,Paramétrage!QA472,"")</f>
        <v/>
      </c>
      <c r="I146" s="2" t="str">
        <f t="shared" si="46"/>
        <v/>
      </c>
      <c r="J146" s="2" t="str">
        <f>IF(Paramétrage!QB472&lt;&gt;0,Paramétrage!QB472,"")</f>
        <v/>
      </c>
      <c r="K146" s="2" t="str">
        <f>IF(Paramétrage!QC472&lt;&gt;0,Paramétrage!QC472,"")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IF(Paramétrage!QB472&lt;&gt;0,Paramétrage!QD472,"")</f>
        <v/>
      </c>
      <c r="P146" s="258" t="e">
        <f>IF(Paramétrage!#REF!&lt;&gt;0,I146,0)</f>
        <v>#REF!</v>
      </c>
      <c r="Q146" s="2"/>
    </row>
    <row r="147" spans="1:17" x14ac:dyDescent="0.35">
      <c r="A147" s="470" t="str">
        <f t="shared" si="40"/>
        <v/>
      </c>
      <c r="B147" s="470" t="str">
        <f t="shared" si="41"/>
        <v/>
      </c>
      <c r="C147" s="470" t="str">
        <f t="shared" si="42"/>
        <v/>
      </c>
      <c r="D147" s="470" t="str">
        <f t="shared" si="43"/>
        <v/>
      </c>
      <c r="E147" s="470" t="str">
        <f t="shared" si="44"/>
        <v/>
      </c>
      <c r="F147" s="470" t="str">
        <f t="shared" si="45"/>
        <v/>
      </c>
      <c r="G147" s="199" t="str">
        <f>IF(Paramétrage!QB473&lt;&gt;0,Paramétrage!PZ473,"")</f>
        <v/>
      </c>
      <c r="H147" s="2" t="str">
        <f>IF(Paramétrage!QB473&lt;&gt;0,Paramétrage!QA473,"")</f>
        <v/>
      </c>
      <c r="I147" s="2" t="str">
        <f t="shared" si="46"/>
        <v/>
      </c>
      <c r="J147" s="2" t="str">
        <f>IF(Paramétrage!QB473&lt;&gt;0,Paramétrage!QB473,"")</f>
        <v/>
      </c>
      <c r="K147" s="2" t="str">
        <f>IF(Paramétrage!QC473&lt;&gt;0,Paramétrage!QC473,"")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IF(Paramétrage!QB473&lt;&gt;0,Paramétrage!QD473,"")</f>
        <v/>
      </c>
      <c r="P147" s="258" t="e">
        <f>IF(Paramétrage!#REF!&lt;&gt;0,I147,0)</f>
        <v>#REF!</v>
      </c>
      <c r="Q147" s="2"/>
    </row>
    <row r="148" spans="1:17" x14ac:dyDescent="0.35">
      <c r="A148" s="470" t="str">
        <f t="shared" si="40"/>
        <v/>
      </c>
      <c r="B148" s="470" t="str">
        <f t="shared" si="41"/>
        <v/>
      </c>
      <c r="C148" s="470" t="str">
        <f t="shared" si="42"/>
        <v/>
      </c>
      <c r="D148" s="470" t="str">
        <f t="shared" si="43"/>
        <v/>
      </c>
      <c r="E148" s="470" t="str">
        <f t="shared" si="44"/>
        <v/>
      </c>
      <c r="F148" s="470" t="str">
        <f t="shared" si="45"/>
        <v/>
      </c>
      <c r="G148" s="199" t="str">
        <f>IF(Paramétrage!QB474&lt;&gt;0,Paramétrage!PZ474,"")</f>
        <v/>
      </c>
      <c r="H148" s="2" t="str">
        <f>IF(Paramétrage!QB474&lt;&gt;0,Paramétrage!QA474,"")</f>
        <v/>
      </c>
      <c r="I148" s="2" t="str">
        <f t="shared" si="46"/>
        <v/>
      </c>
      <c r="J148" s="2" t="str">
        <f>IF(Paramétrage!QB474&lt;&gt;0,Paramétrage!QB474,"")</f>
        <v/>
      </c>
      <c r="K148" s="2" t="str">
        <f>IF(Paramétrage!QC474&lt;&gt;0,Paramétrage!QC474,"")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IF(Paramétrage!QB474&lt;&gt;0,Paramétrage!QD474,"")</f>
        <v/>
      </c>
      <c r="P148" s="258" t="e">
        <f>IF(Paramétrage!#REF!&lt;&gt;0,I148,0)</f>
        <v>#REF!</v>
      </c>
      <c r="Q148" s="2"/>
    </row>
    <row r="149" spans="1:17" x14ac:dyDescent="0.35">
      <c r="A149" s="470" t="str">
        <f t="shared" si="40"/>
        <v/>
      </c>
      <c r="B149" s="470" t="str">
        <f t="shared" si="41"/>
        <v/>
      </c>
      <c r="C149" s="470" t="str">
        <f t="shared" si="42"/>
        <v/>
      </c>
      <c r="D149" s="470" t="str">
        <f t="shared" si="43"/>
        <v/>
      </c>
      <c r="E149" s="470" t="str">
        <f t="shared" si="44"/>
        <v/>
      </c>
      <c r="F149" s="470" t="str">
        <f t="shared" si="45"/>
        <v/>
      </c>
      <c r="G149" s="199" t="str">
        <f>IF(Paramétrage!QB475&lt;&gt;0,Paramétrage!PZ475,"")</f>
        <v/>
      </c>
      <c r="H149" s="2" t="str">
        <f>IF(Paramétrage!QB475&lt;&gt;0,Paramétrage!QA475,"")</f>
        <v/>
      </c>
      <c r="I149" s="2" t="str">
        <f t="shared" si="46"/>
        <v/>
      </c>
      <c r="J149" s="2" t="str">
        <f>IF(Paramétrage!QB475&lt;&gt;0,Paramétrage!QB475,"")</f>
        <v/>
      </c>
      <c r="K149" s="2" t="str">
        <f>IF(Paramétrage!QC475&lt;&gt;0,Paramétrage!QC475,"")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IF(Paramétrage!QB475&lt;&gt;0,Paramétrage!QD475,"")</f>
        <v/>
      </c>
      <c r="P149" s="258" t="e">
        <f>IF(Paramétrage!#REF!&lt;&gt;0,I149,0)</f>
        <v>#REF!</v>
      </c>
      <c r="Q149" s="2"/>
    </row>
    <row r="150" spans="1:17" x14ac:dyDescent="0.35">
      <c r="A150" s="471" t="s">
        <v>1058</v>
      </c>
      <c r="B150" s="472"/>
      <c r="C150" s="472"/>
      <c r="D150" s="472"/>
      <c r="E150" s="472"/>
      <c r="F150" s="472"/>
      <c r="G150" s="473" t="e">
        <f>IF(Paramétrage!#REF!&lt;&gt;0,Paramétrage!#REF!,"")</f>
        <v>#REF!</v>
      </c>
      <c r="H150" s="472"/>
      <c r="I150" s="472"/>
      <c r="J150" s="472"/>
      <c r="K150" s="472"/>
      <c r="L150" s="472"/>
      <c r="M150" s="472"/>
      <c r="N150" s="472"/>
      <c r="O150" s="472"/>
      <c r="P150" s="472" t="e">
        <f>IF(Paramétrage!#REF!,I150-#REF!,"")</f>
        <v>#REF!</v>
      </c>
      <c r="Q150" s="472"/>
    </row>
    <row r="151" spans="1:17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17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IF(Paramétrage!RH448&lt;&gt;0,Paramétrage!RF448,"")</f>
        <v/>
      </c>
      <c r="H152" s="2" t="str">
        <f>IF(Paramétrage!RH448&lt;&gt;0,Paramétrage!RG448,"")</f>
        <v/>
      </c>
      <c r="I152" s="2" t="str">
        <f>IF(J152&lt;&gt;"",DATEDIF($Q$2,G152,"d")*1440+H152*60,"")</f>
        <v/>
      </c>
      <c r="J152" s="2" t="str">
        <f>IF(Paramétrage!RH448&lt;&gt;0,Paramétrage!RH448,"")</f>
        <v/>
      </c>
      <c r="K152" s="2" t="str">
        <f>IF(Paramétrage!RI448&lt;&gt;0,Paramétrage!RI448,"")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IF(Paramétrage!RH448&lt;&gt;0,Paramétrage!RJ448,"")</f>
        <v/>
      </c>
      <c r="P152" s="258" t="e">
        <f>IF(Paramétrage!#REF!&lt;&gt;0,I152,0)</f>
        <v>#REF!</v>
      </c>
      <c r="Q152" s="2"/>
    </row>
    <row r="153" spans="1:17" x14ac:dyDescent="0.35">
      <c r="A153" s="470" t="str">
        <f t="shared" ref="A153:A179" si="50">IF(J153&lt;&gt;"",I153,"")</f>
        <v/>
      </c>
      <c r="B153" s="470" t="str">
        <f t="shared" ref="B153:B179" si="51">IF(J153&lt;&gt;"",1,"")</f>
        <v/>
      </c>
      <c r="C153" s="470" t="str">
        <f t="shared" ref="C153:C179" si="52">IF(J153&lt;&gt;"",L153,"")</f>
        <v/>
      </c>
      <c r="D153" s="470" t="str">
        <f t="shared" ref="D153:D179" si="53">IF(J153&lt;&gt;"",L153,"")</f>
        <v/>
      </c>
      <c r="E153" s="470" t="str">
        <f t="shared" ref="E153:E179" si="54">IF(J153&lt;&gt;"",M153,"")</f>
        <v/>
      </c>
      <c r="F153" s="470" t="str">
        <f t="shared" ref="F153:F179" si="55">IF(J153&lt;&gt;"",N153,"")</f>
        <v/>
      </c>
      <c r="G153" s="199" t="str">
        <f>IF(Paramétrage!RH449&lt;&gt;0,Paramétrage!RF449,"")</f>
        <v/>
      </c>
      <c r="H153" s="2" t="str">
        <f>IF(Paramétrage!RH449&lt;&gt;0,Paramétrage!RG449,"")</f>
        <v/>
      </c>
      <c r="I153" s="2" t="str">
        <f t="shared" ref="I153:I179" si="56">IF(J153&lt;&gt;"",DATEDIF($Q$2,G153,"d")*1440+H153*60,"")</f>
        <v/>
      </c>
      <c r="J153" s="2" t="str">
        <f>IF(Paramétrage!RH449&lt;&gt;0,Paramétrage!RH449,"")</f>
        <v/>
      </c>
      <c r="K153" s="2" t="str">
        <f>IF(Paramétrage!RI449&lt;&gt;0,Paramétrage!RI449,"")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IF(Paramétrage!RH449&lt;&gt;0,Paramétrage!RJ449,"")</f>
        <v/>
      </c>
      <c r="P153" s="258" t="e">
        <f>IF(Paramétrage!#REF!&lt;&gt;0,I153,0)</f>
        <v>#REF!</v>
      </c>
      <c r="Q153" s="2"/>
    </row>
    <row r="154" spans="1:17" x14ac:dyDescent="0.35">
      <c r="A154" s="470" t="str">
        <f t="shared" si="50"/>
        <v/>
      </c>
      <c r="B154" s="470" t="str">
        <f t="shared" si="51"/>
        <v/>
      </c>
      <c r="C154" s="470" t="str">
        <f t="shared" si="52"/>
        <v/>
      </c>
      <c r="D154" s="470" t="str">
        <f t="shared" si="53"/>
        <v/>
      </c>
      <c r="E154" s="470" t="str">
        <f t="shared" si="54"/>
        <v/>
      </c>
      <c r="F154" s="470" t="str">
        <f t="shared" si="55"/>
        <v/>
      </c>
      <c r="G154" s="199" t="str">
        <f>IF(Paramétrage!RH450&lt;&gt;0,Paramétrage!RF450,"")</f>
        <v/>
      </c>
      <c r="H154" s="2" t="str">
        <f>IF(Paramétrage!RH450&lt;&gt;0,Paramétrage!RG450,"")</f>
        <v/>
      </c>
      <c r="I154" s="2" t="str">
        <f t="shared" si="56"/>
        <v/>
      </c>
      <c r="J154" s="2" t="str">
        <f>IF(Paramétrage!RH450&lt;&gt;0,Paramétrage!RH450,"")</f>
        <v/>
      </c>
      <c r="K154" s="2" t="str">
        <f>IF(Paramétrage!RI450&lt;&gt;0,Paramétrage!RI450,"")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IF(Paramétrage!RH450&lt;&gt;0,Paramétrage!RJ450,"")</f>
        <v/>
      </c>
      <c r="P154" s="258" t="e">
        <f>IF(Paramétrage!#REF!&lt;&gt;0,I154,0)</f>
        <v>#REF!</v>
      </c>
      <c r="Q154" s="2"/>
    </row>
    <row r="155" spans="1:17" x14ac:dyDescent="0.35">
      <c r="A155" s="470" t="str">
        <f t="shared" si="50"/>
        <v/>
      </c>
      <c r="B155" s="470" t="str">
        <f t="shared" si="51"/>
        <v/>
      </c>
      <c r="C155" s="470" t="str">
        <f t="shared" si="52"/>
        <v/>
      </c>
      <c r="D155" s="470" t="str">
        <f t="shared" si="53"/>
        <v/>
      </c>
      <c r="E155" s="470" t="str">
        <f t="shared" si="54"/>
        <v/>
      </c>
      <c r="F155" s="470" t="str">
        <f t="shared" si="55"/>
        <v/>
      </c>
      <c r="G155" s="199" t="str">
        <f>IF(Paramétrage!RH451&lt;&gt;0,Paramétrage!RF451,"")</f>
        <v/>
      </c>
      <c r="H155" s="2" t="str">
        <f>IF(Paramétrage!RH451&lt;&gt;0,Paramétrage!RG451,"")</f>
        <v/>
      </c>
      <c r="I155" s="2" t="str">
        <f t="shared" si="56"/>
        <v/>
      </c>
      <c r="J155" s="2" t="str">
        <f>IF(Paramétrage!RH451&lt;&gt;0,Paramétrage!RH451,"")</f>
        <v/>
      </c>
      <c r="K155" s="2" t="str">
        <f>IF(Paramétrage!RI451&lt;&gt;0,Paramétrage!RI451,"")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IF(Paramétrage!RH451&lt;&gt;0,Paramétrage!RJ451,"")</f>
        <v/>
      </c>
      <c r="P155" s="258" t="e">
        <f>IF(Paramétrage!#REF!&lt;&gt;0,I155,0)</f>
        <v>#REF!</v>
      </c>
      <c r="Q155" s="2"/>
    </row>
    <row r="156" spans="1:17" x14ac:dyDescent="0.35">
      <c r="A156" s="470" t="str">
        <f t="shared" si="50"/>
        <v/>
      </c>
      <c r="B156" s="470" t="str">
        <f t="shared" si="51"/>
        <v/>
      </c>
      <c r="C156" s="470" t="str">
        <f t="shared" si="52"/>
        <v/>
      </c>
      <c r="D156" s="470" t="str">
        <f t="shared" si="53"/>
        <v/>
      </c>
      <c r="E156" s="470" t="str">
        <f t="shared" si="54"/>
        <v/>
      </c>
      <c r="F156" s="470" t="str">
        <f t="shared" si="55"/>
        <v/>
      </c>
      <c r="G156" s="199" t="str">
        <f>IF(Paramétrage!RH452&lt;&gt;0,Paramétrage!RF452,"")</f>
        <v/>
      </c>
      <c r="H156" s="2" t="str">
        <f>IF(Paramétrage!RH452&lt;&gt;0,Paramétrage!RG452,"")</f>
        <v/>
      </c>
      <c r="I156" s="2" t="str">
        <f t="shared" si="56"/>
        <v/>
      </c>
      <c r="J156" s="2" t="str">
        <f>IF(Paramétrage!RH452&lt;&gt;0,Paramétrage!RH452,"")</f>
        <v/>
      </c>
      <c r="K156" s="2" t="str">
        <f>IF(Paramétrage!RI452&lt;&gt;0,Paramétrage!RI452,"")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IF(Paramétrage!RH452&lt;&gt;0,Paramétrage!RJ452,"")</f>
        <v/>
      </c>
      <c r="P156" s="258" t="e">
        <f>IF(Paramétrage!#REF!&lt;&gt;0,I156,0)</f>
        <v>#REF!</v>
      </c>
      <c r="Q156" s="2"/>
    </row>
    <row r="157" spans="1:17" x14ac:dyDescent="0.35">
      <c r="A157" s="470" t="str">
        <f t="shared" si="50"/>
        <v/>
      </c>
      <c r="B157" s="470" t="str">
        <f t="shared" si="51"/>
        <v/>
      </c>
      <c r="C157" s="470" t="str">
        <f t="shared" si="52"/>
        <v/>
      </c>
      <c r="D157" s="470" t="str">
        <f t="shared" si="53"/>
        <v/>
      </c>
      <c r="E157" s="470" t="str">
        <f t="shared" si="54"/>
        <v/>
      </c>
      <c r="F157" s="470" t="str">
        <f t="shared" si="55"/>
        <v/>
      </c>
      <c r="G157" s="199" t="str">
        <f>IF(Paramétrage!RH453&lt;&gt;0,Paramétrage!RF453,"")</f>
        <v/>
      </c>
      <c r="H157" s="2" t="str">
        <f>IF(Paramétrage!RH453&lt;&gt;0,Paramétrage!RG453,"")</f>
        <v/>
      </c>
      <c r="I157" s="2" t="str">
        <f t="shared" si="56"/>
        <v/>
      </c>
      <c r="J157" s="2" t="str">
        <f>IF(Paramétrage!RH453&lt;&gt;0,Paramétrage!RH453,"")</f>
        <v/>
      </c>
      <c r="K157" s="2" t="str">
        <f>IF(Paramétrage!RI453&lt;&gt;0,Paramétrage!RI453,"")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IF(Paramétrage!RH453&lt;&gt;0,Paramétrage!RJ453,"")</f>
        <v/>
      </c>
      <c r="P157" s="258" t="e">
        <f>IF(Paramétrage!#REF!&lt;&gt;0,I157,0)</f>
        <v>#REF!</v>
      </c>
      <c r="Q157" s="2"/>
    </row>
    <row r="158" spans="1:17" x14ac:dyDescent="0.35">
      <c r="A158" s="470" t="str">
        <f t="shared" si="50"/>
        <v/>
      </c>
      <c r="B158" s="470" t="str">
        <f t="shared" si="51"/>
        <v/>
      </c>
      <c r="C158" s="470" t="str">
        <f t="shared" si="52"/>
        <v/>
      </c>
      <c r="D158" s="470" t="str">
        <f t="shared" si="53"/>
        <v/>
      </c>
      <c r="E158" s="470" t="str">
        <f t="shared" si="54"/>
        <v/>
      </c>
      <c r="F158" s="470" t="str">
        <f t="shared" si="55"/>
        <v/>
      </c>
      <c r="G158" s="199" t="str">
        <f>IF(Paramétrage!RH454&lt;&gt;0,Paramétrage!RF454,"")</f>
        <v/>
      </c>
      <c r="H158" s="2" t="str">
        <f>IF(Paramétrage!RH454&lt;&gt;0,Paramétrage!RG454,"")</f>
        <v/>
      </c>
      <c r="I158" s="2" t="str">
        <f t="shared" si="56"/>
        <v/>
      </c>
      <c r="J158" s="2" t="str">
        <f>IF(Paramétrage!RH454&lt;&gt;0,Paramétrage!RH454,"")</f>
        <v/>
      </c>
      <c r="K158" s="2" t="str">
        <f>IF(Paramétrage!RI454&lt;&gt;0,Paramétrage!RI454,"")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IF(Paramétrage!RH454&lt;&gt;0,Paramétrage!RJ454,"")</f>
        <v/>
      </c>
      <c r="P158" s="258" t="e">
        <f>IF(Paramétrage!#REF!&lt;&gt;0,I158,0)</f>
        <v>#REF!</v>
      </c>
      <c r="Q158" s="2"/>
    </row>
    <row r="159" spans="1:17" x14ac:dyDescent="0.35">
      <c r="A159" s="470" t="str">
        <f t="shared" si="50"/>
        <v/>
      </c>
      <c r="B159" s="470" t="str">
        <f t="shared" si="51"/>
        <v/>
      </c>
      <c r="C159" s="470" t="str">
        <f t="shared" si="52"/>
        <v/>
      </c>
      <c r="D159" s="470" t="str">
        <f t="shared" si="53"/>
        <v/>
      </c>
      <c r="E159" s="470" t="str">
        <f t="shared" si="54"/>
        <v/>
      </c>
      <c r="F159" s="470" t="str">
        <f t="shared" si="55"/>
        <v/>
      </c>
      <c r="G159" s="199" t="str">
        <f>IF(Paramétrage!RH455&lt;&gt;0,Paramétrage!RF455,"")</f>
        <v/>
      </c>
      <c r="H159" s="2" t="str">
        <f>IF(Paramétrage!RH455&lt;&gt;0,Paramétrage!RG455,"")</f>
        <v/>
      </c>
      <c r="I159" s="2" t="str">
        <f t="shared" si="56"/>
        <v/>
      </c>
      <c r="J159" s="2" t="str">
        <f>IF(Paramétrage!RH455&lt;&gt;0,Paramétrage!RH455,"")</f>
        <v/>
      </c>
      <c r="K159" s="2" t="str">
        <f>IF(Paramétrage!RI455&lt;&gt;0,Paramétrage!RI455,"")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IF(Paramétrage!RH455&lt;&gt;0,Paramétrage!RJ455,"")</f>
        <v/>
      </c>
      <c r="P159" s="258" t="e">
        <f>IF(Paramétrage!#REF!&lt;&gt;0,I159,0)</f>
        <v>#REF!</v>
      </c>
      <c r="Q159" s="2"/>
    </row>
    <row r="160" spans="1:17" x14ac:dyDescent="0.35">
      <c r="A160" s="470" t="str">
        <f t="shared" si="50"/>
        <v/>
      </c>
      <c r="B160" s="470" t="str">
        <f t="shared" si="51"/>
        <v/>
      </c>
      <c r="C160" s="470" t="str">
        <f t="shared" si="52"/>
        <v/>
      </c>
      <c r="D160" s="470" t="str">
        <f t="shared" si="53"/>
        <v/>
      </c>
      <c r="E160" s="470" t="str">
        <f t="shared" si="54"/>
        <v/>
      </c>
      <c r="F160" s="470" t="str">
        <f t="shared" si="55"/>
        <v/>
      </c>
      <c r="G160" s="199" t="str">
        <f>IF(Paramétrage!RH456&lt;&gt;0,Paramétrage!RF456,"")</f>
        <v/>
      </c>
      <c r="H160" s="2" t="str">
        <f>IF(Paramétrage!RH456&lt;&gt;0,Paramétrage!RG456,"")</f>
        <v/>
      </c>
      <c r="I160" s="2" t="str">
        <f t="shared" si="56"/>
        <v/>
      </c>
      <c r="J160" s="2" t="str">
        <f>IF(Paramétrage!RH456&lt;&gt;0,Paramétrage!RH456,"")</f>
        <v/>
      </c>
      <c r="K160" s="2" t="str">
        <f>IF(Paramétrage!RI456&lt;&gt;0,Paramétrage!RI456,"")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IF(Paramétrage!RH456&lt;&gt;0,Paramétrage!RJ456,"")</f>
        <v/>
      </c>
      <c r="P160" s="258" t="e">
        <f>IF(Paramétrage!#REF!&lt;&gt;0,I160,0)</f>
        <v>#REF!</v>
      </c>
      <c r="Q160" s="2"/>
    </row>
    <row r="161" spans="1:17" x14ac:dyDescent="0.35">
      <c r="A161" s="470" t="str">
        <f t="shared" si="50"/>
        <v/>
      </c>
      <c r="B161" s="470" t="str">
        <f t="shared" si="51"/>
        <v/>
      </c>
      <c r="C161" s="470" t="str">
        <f t="shared" si="52"/>
        <v/>
      </c>
      <c r="D161" s="470" t="str">
        <f t="shared" si="53"/>
        <v/>
      </c>
      <c r="E161" s="470" t="str">
        <f t="shared" si="54"/>
        <v/>
      </c>
      <c r="F161" s="470" t="str">
        <f t="shared" si="55"/>
        <v/>
      </c>
      <c r="G161" s="199" t="str">
        <f>IF(Paramétrage!RH457&lt;&gt;0,Paramétrage!RF457,"")</f>
        <v/>
      </c>
      <c r="H161" s="2" t="str">
        <f>IF(Paramétrage!RH457&lt;&gt;0,Paramétrage!RG457,"")</f>
        <v/>
      </c>
      <c r="I161" s="2" t="str">
        <f t="shared" si="56"/>
        <v/>
      </c>
      <c r="J161" s="2" t="str">
        <f>IF(Paramétrage!RH457&lt;&gt;0,Paramétrage!RH457,"")</f>
        <v/>
      </c>
      <c r="K161" s="2" t="str">
        <f>IF(Paramétrage!RI457&lt;&gt;0,Paramétrage!RI457,"")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IF(Paramétrage!RH457&lt;&gt;0,Paramétrage!RJ457,"")</f>
        <v/>
      </c>
      <c r="P161" s="258" t="e">
        <f>IF(Paramétrage!#REF!&lt;&gt;0,I161,0)</f>
        <v>#REF!</v>
      </c>
      <c r="Q161" s="2"/>
    </row>
    <row r="162" spans="1:17" x14ac:dyDescent="0.35">
      <c r="A162" s="470" t="str">
        <f t="shared" si="50"/>
        <v/>
      </c>
      <c r="B162" s="470" t="str">
        <f t="shared" si="51"/>
        <v/>
      </c>
      <c r="C162" s="470" t="str">
        <f t="shared" si="52"/>
        <v/>
      </c>
      <c r="D162" s="470" t="str">
        <f t="shared" si="53"/>
        <v/>
      </c>
      <c r="E162" s="470" t="str">
        <f t="shared" si="54"/>
        <v/>
      </c>
      <c r="F162" s="470" t="str">
        <f t="shared" si="55"/>
        <v/>
      </c>
      <c r="G162" s="199" t="str">
        <f>IF(Paramétrage!RH458&lt;&gt;0,Paramétrage!RF458,"")</f>
        <v/>
      </c>
      <c r="H162" s="2" t="str">
        <f>IF(Paramétrage!RH458&lt;&gt;0,Paramétrage!RG458,"")</f>
        <v/>
      </c>
      <c r="I162" s="2" t="str">
        <f t="shared" si="56"/>
        <v/>
      </c>
      <c r="J162" s="2" t="str">
        <f>IF(Paramétrage!RH458&lt;&gt;0,Paramétrage!RH458,"")</f>
        <v/>
      </c>
      <c r="K162" s="2" t="str">
        <f>IF(Paramétrage!RI458&lt;&gt;0,Paramétrage!RI458,"")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IF(Paramétrage!RH458&lt;&gt;0,Paramétrage!RJ458,"")</f>
        <v/>
      </c>
      <c r="P162" s="258" t="e">
        <f>IF(Paramétrage!#REF!&lt;&gt;0,I162,0)</f>
        <v>#REF!</v>
      </c>
      <c r="Q162" s="2"/>
    </row>
    <row r="163" spans="1:17" x14ac:dyDescent="0.35">
      <c r="A163" s="470" t="str">
        <f t="shared" si="50"/>
        <v/>
      </c>
      <c r="B163" s="470" t="str">
        <f t="shared" si="51"/>
        <v/>
      </c>
      <c r="C163" s="470" t="str">
        <f t="shared" si="52"/>
        <v/>
      </c>
      <c r="D163" s="470" t="str">
        <f t="shared" si="53"/>
        <v/>
      </c>
      <c r="E163" s="470" t="str">
        <f t="shared" si="54"/>
        <v/>
      </c>
      <c r="F163" s="470" t="str">
        <f t="shared" si="55"/>
        <v/>
      </c>
      <c r="G163" s="199" t="str">
        <f>IF(Paramétrage!RH459&lt;&gt;0,Paramétrage!RF459,"")</f>
        <v/>
      </c>
      <c r="H163" s="2" t="str">
        <f>IF(Paramétrage!RH459&lt;&gt;0,Paramétrage!RG459,"")</f>
        <v/>
      </c>
      <c r="I163" s="2" t="str">
        <f t="shared" si="56"/>
        <v/>
      </c>
      <c r="J163" s="2" t="str">
        <f>IF(Paramétrage!RH459&lt;&gt;0,Paramétrage!RH459,"")</f>
        <v/>
      </c>
      <c r="K163" s="2" t="str">
        <f>IF(Paramétrage!RI459&lt;&gt;0,Paramétrage!RI459,"")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IF(Paramétrage!RH459&lt;&gt;0,Paramétrage!RJ459,"")</f>
        <v/>
      </c>
      <c r="P163" s="258" t="e">
        <f>IF(Paramétrage!#REF!&lt;&gt;0,I163,0)</f>
        <v>#REF!</v>
      </c>
      <c r="Q163" s="2"/>
    </row>
    <row r="164" spans="1:17" x14ac:dyDescent="0.35">
      <c r="A164" s="470" t="str">
        <f t="shared" si="50"/>
        <v/>
      </c>
      <c r="B164" s="470" t="str">
        <f t="shared" si="51"/>
        <v/>
      </c>
      <c r="C164" s="470" t="str">
        <f t="shared" si="52"/>
        <v/>
      </c>
      <c r="D164" s="470" t="str">
        <f t="shared" si="53"/>
        <v/>
      </c>
      <c r="E164" s="470" t="str">
        <f t="shared" si="54"/>
        <v/>
      </c>
      <c r="F164" s="470" t="str">
        <f t="shared" si="55"/>
        <v/>
      </c>
      <c r="G164" s="199" t="str">
        <f>IF(Paramétrage!RH460&lt;&gt;0,Paramétrage!RF460,"")</f>
        <v/>
      </c>
      <c r="H164" s="2" t="str">
        <f>IF(Paramétrage!RH460&lt;&gt;0,Paramétrage!RG460,"")</f>
        <v/>
      </c>
      <c r="I164" s="2" t="str">
        <f t="shared" si="56"/>
        <v/>
      </c>
      <c r="J164" s="2" t="str">
        <f>IF(Paramétrage!RH460&lt;&gt;0,Paramétrage!RH460,"")</f>
        <v/>
      </c>
      <c r="K164" s="2" t="str">
        <f>IF(Paramétrage!RI460&lt;&gt;0,Paramétrage!RI460,"")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IF(Paramétrage!RH460&lt;&gt;0,Paramétrage!RJ460,"")</f>
        <v/>
      </c>
      <c r="P164" s="258" t="e">
        <f>IF(Paramétrage!#REF!&lt;&gt;0,I164,0)</f>
        <v>#REF!</v>
      </c>
      <c r="Q164" s="2"/>
    </row>
    <row r="165" spans="1:17" x14ac:dyDescent="0.35">
      <c r="A165" s="470" t="str">
        <f t="shared" si="50"/>
        <v/>
      </c>
      <c r="B165" s="470" t="str">
        <f t="shared" si="51"/>
        <v/>
      </c>
      <c r="C165" s="470" t="str">
        <f t="shared" si="52"/>
        <v/>
      </c>
      <c r="D165" s="470" t="str">
        <f t="shared" si="53"/>
        <v/>
      </c>
      <c r="E165" s="470" t="str">
        <f t="shared" si="54"/>
        <v/>
      </c>
      <c r="F165" s="470" t="str">
        <f t="shared" si="55"/>
        <v/>
      </c>
      <c r="G165" s="199" t="str">
        <f>IF(Paramétrage!RH461&lt;&gt;0,Paramétrage!RF461,"")</f>
        <v/>
      </c>
      <c r="H165" s="2" t="str">
        <f>IF(Paramétrage!RH461&lt;&gt;0,Paramétrage!RG461,"")</f>
        <v/>
      </c>
      <c r="I165" s="2" t="str">
        <f t="shared" si="56"/>
        <v/>
      </c>
      <c r="J165" s="2" t="str">
        <f>IF(Paramétrage!RH461&lt;&gt;0,Paramétrage!RH461,"")</f>
        <v/>
      </c>
      <c r="K165" s="2" t="str">
        <f>IF(Paramétrage!RI461&lt;&gt;0,Paramétrage!RI461,"")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IF(Paramétrage!RH461&lt;&gt;0,Paramétrage!RJ461,"")</f>
        <v/>
      </c>
      <c r="P165" s="258" t="e">
        <f>IF(Paramétrage!#REF!&lt;&gt;0,I165,0)</f>
        <v>#REF!</v>
      </c>
      <c r="Q165" s="2"/>
    </row>
    <row r="166" spans="1:17" x14ac:dyDescent="0.35">
      <c r="A166" s="470" t="str">
        <f t="shared" si="50"/>
        <v/>
      </c>
      <c r="B166" s="470" t="str">
        <f t="shared" si="51"/>
        <v/>
      </c>
      <c r="C166" s="470" t="str">
        <f t="shared" si="52"/>
        <v/>
      </c>
      <c r="D166" s="470" t="str">
        <f t="shared" si="53"/>
        <v/>
      </c>
      <c r="E166" s="470" t="str">
        <f t="shared" si="54"/>
        <v/>
      </c>
      <c r="F166" s="470" t="str">
        <f t="shared" si="55"/>
        <v/>
      </c>
      <c r="G166" s="199" t="str">
        <f>IF(Paramétrage!RH462&lt;&gt;0,Paramétrage!RF462,"")</f>
        <v/>
      </c>
      <c r="H166" s="2" t="str">
        <f>IF(Paramétrage!RH462&lt;&gt;0,Paramétrage!RG462,"")</f>
        <v/>
      </c>
      <c r="I166" s="2" t="str">
        <f t="shared" si="56"/>
        <v/>
      </c>
      <c r="J166" s="2" t="str">
        <f>IF(Paramétrage!RH462&lt;&gt;0,Paramétrage!RH462,"")</f>
        <v/>
      </c>
      <c r="K166" s="2" t="str">
        <f>IF(Paramétrage!RI462&lt;&gt;0,Paramétrage!RI462,"")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IF(Paramétrage!RH462&lt;&gt;0,Paramétrage!RJ462,"")</f>
        <v/>
      </c>
      <c r="P166" s="258" t="e">
        <f>IF(Paramétrage!#REF!&lt;&gt;0,I166,0)</f>
        <v>#REF!</v>
      </c>
      <c r="Q166" s="2"/>
    </row>
    <row r="167" spans="1:17" x14ac:dyDescent="0.35">
      <c r="A167" s="470" t="str">
        <f t="shared" si="50"/>
        <v/>
      </c>
      <c r="B167" s="470" t="str">
        <f t="shared" si="51"/>
        <v/>
      </c>
      <c r="C167" s="470" t="str">
        <f t="shared" si="52"/>
        <v/>
      </c>
      <c r="D167" s="470" t="str">
        <f t="shared" si="53"/>
        <v/>
      </c>
      <c r="E167" s="470" t="str">
        <f t="shared" si="54"/>
        <v/>
      </c>
      <c r="F167" s="470" t="str">
        <f t="shared" si="55"/>
        <v/>
      </c>
      <c r="G167" s="199" t="str">
        <f>IF(Paramétrage!RH463&lt;&gt;0,Paramétrage!RF463,"")</f>
        <v/>
      </c>
      <c r="H167" s="2" t="str">
        <f>IF(Paramétrage!RH463&lt;&gt;0,Paramétrage!RG463,"")</f>
        <v/>
      </c>
      <c r="I167" s="2" t="str">
        <f t="shared" si="56"/>
        <v/>
      </c>
      <c r="J167" s="2" t="str">
        <f>IF(Paramétrage!RH463&lt;&gt;0,Paramétrage!RH463,"")</f>
        <v/>
      </c>
      <c r="K167" s="2" t="str">
        <f>IF(Paramétrage!RI463&lt;&gt;0,Paramétrage!RI463,"")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IF(Paramétrage!RH463&lt;&gt;0,Paramétrage!RJ463,"")</f>
        <v/>
      </c>
      <c r="P167" s="258" t="e">
        <f>IF(Paramétrage!#REF!&lt;&gt;0,I167,0)</f>
        <v>#REF!</v>
      </c>
      <c r="Q167" s="2"/>
    </row>
    <row r="168" spans="1:17" x14ac:dyDescent="0.35">
      <c r="A168" s="470" t="str">
        <f t="shared" si="50"/>
        <v/>
      </c>
      <c r="B168" s="470" t="str">
        <f t="shared" si="51"/>
        <v/>
      </c>
      <c r="C168" s="470" t="str">
        <f t="shared" si="52"/>
        <v/>
      </c>
      <c r="D168" s="470" t="str">
        <f t="shared" si="53"/>
        <v/>
      </c>
      <c r="E168" s="470" t="str">
        <f t="shared" si="54"/>
        <v/>
      </c>
      <c r="F168" s="470" t="str">
        <f t="shared" si="55"/>
        <v/>
      </c>
      <c r="G168" s="199" t="str">
        <f>IF(Paramétrage!RH464&lt;&gt;0,Paramétrage!RF464,"")</f>
        <v/>
      </c>
      <c r="H168" s="2" t="str">
        <f>IF(Paramétrage!RH464&lt;&gt;0,Paramétrage!RG464,"")</f>
        <v/>
      </c>
      <c r="I168" s="2" t="str">
        <f t="shared" si="56"/>
        <v/>
      </c>
      <c r="J168" s="2" t="str">
        <f>IF(Paramétrage!RH464&lt;&gt;0,Paramétrage!RH464,"")</f>
        <v/>
      </c>
      <c r="K168" s="2" t="str">
        <f>IF(Paramétrage!RI464&lt;&gt;0,Paramétrage!RI464,"")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IF(Paramétrage!RH464&lt;&gt;0,Paramétrage!RJ464,"")</f>
        <v/>
      </c>
      <c r="P168" s="258" t="e">
        <f>IF(Paramétrage!#REF!&lt;&gt;0,I168,0)</f>
        <v>#REF!</v>
      </c>
      <c r="Q168" s="2"/>
    </row>
    <row r="169" spans="1:17" x14ac:dyDescent="0.35">
      <c r="A169" s="470" t="str">
        <f t="shared" si="50"/>
        <v/>
      </c>
      <c r="B169" s="470" t="str">
        <f t="shared" si="51"/>
        <v/>
      </c>
      <c r="C169" s="470" t="str">
        <f t="shared" si="52"/>
        <v/>
      </c>
      <c r="D169" s="470" t="str">
        <f t="shared" si="53"/>
        <v/>
      </c>
      <c r="E169" s="470" t="str">
        <f t="shared" si="54"/>
        <v/>
      </c>
      <c r="F169" s="470" t="str">
        <f t="shared" si="55"/>
        <v/>
      </c>
      <c r="G169" s="199" t="str">
        <f>IF(Paramétrage!RH465&lt;&gt;0,Paramétrage!RF465,"")</f>
        <v/>
      </c>
      <c r="H169" s="2" t="str">
        <f>IF(Paramétrage!RH465&lt;&gt;0,Paramétrage!RG465,"")</f>
        <v/>
      </c>
      <c r="I169" s="2" t="str">
        <f t="shared" si="56"/>
        <v/>
      </c>
      <c r="J169" s="2" t="str">
        <f>IF(Paramétrage!RH465&lt;&gt;0,Paramétrage!RH465,"")</f>
        <v/>
      </c>
      <c r="K169" s="2" t="str">
        <f>IF(Paramétrage!RI465&lt;&gt;0,Paramétrage!RI465,"")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IF(Paramétrage!RH465&lt;&gt;0,Paramétrage!RJ465,"")</f>
        <v/>
      </c>
      <c r="P169" s="258" t="e">
        <f>IF(Paramétrage!#REF!&lt;&gt;0,I169,0)</f>
        <v>#REF!</v>
      </c>
      <c r="Q169" s="2"/>
    </row>
    <row r="170" spans="1:17" x14ac:dyDescent="0.35">
      <c r="A170" s="470" t="str">
        <f t="shared" si="50"/>
        <v/>
      </c>
      <c r="B170" s="470" t="str">
        <f t="shared" si="51"/>
        <v/>
      </c>
      <c r="C170" s="470" t="str">
        <f t="shared" si="52"/>
        <v/>
      </c>
      <c r="D170" s="470" t="str">
        <f t="shared" si="53"/>
        <v/>
      </c>
      <c r="E170" s="470" t="str">
        <f t="shared" si="54"/>
        <v/>
      </c>
      <c r="F170" s="470" t="str">
        <f t="shared" si="55"/>
        <v/>
      </c>
      <c r="G170" s="199" t="str">
        <f>IF(Paramétrage!RH466&lt;&gt;0,Paramétrage!RF466,"")</f>
        <v/>
      </c>
      <c r="H170" s="2" t="str">
        <f>IF(Paramétrage!RH466&lt;&gt;0,Paramétrage!RG466,"")</f>
        <v/>
      </c>
      <c r="I170" s="2" t="str">
        <f t="shared" si="56"/>
        <v/>
      </c>
      <c r="J170" s="2" t="str">
        <f>IF(Paramétrage!RH466&lt;&gt;0,Paramétrage!RH466,"")</f>
        <v/>
      </c>
      <c r="K170" s="2" t="str">
        <f>IF(Paramétrage!RI466&lt;&gt;0,Paramétrage!RI466,"")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IF(Paramétrage!RH466&lt;&gt;0,Paramétrage!RJ466,"")</f>
        <v/>
      </c>
      <c r="P170" s="258" t="e">
        <f>IF(Paramétrage!#REF!&lt;&gt;0,I170,0)</f>
        <v>#REF!</v>
      </c>
      <c r="Q170" s="2"/>
    </row>
    <row r="171" spans="1:17" x14ac:dyDescent="0.35">
      <c r="A171" s="470" t="str">
        <f t="shared" si="50"/>
        <v/>
      </c>
      <c r="B171" s="470" t="str">
        <f t="shared" si="51"/>
        <v/>
      </c>
      <c r="C171" s="470" t="str">
        <f t="shared" si="52"/>
        <v/>
      </c>
      <c r="D171" s="470" t="str">
        <f t="shared" si="53"/>
        <v/>
      </c>
      <c r="E171" s="470" t="str">
        <f t="shared" si="54"/>
        <v/>
      </c>
      <c r="F171" s="470" t="str">
        <f t="shared" si="55"/>
        <v/>
      </c>
      <c r="G171" s="199" t="str">
        <f>IF(Paramétrage!RH467&lt;&gt;0,Paramétrage!RF467,"")</f>
        <v/>
      </c>
      <c r="H171" s="2" t="str">
        <f>IF(Paramétrage!RH467&lt;&gt;0,Paramétrage!RG467,"")</f>
        <v/>
      </c>
      <c r="I171" s="2" t="str">
        <f t="shared" si="56"/>
        <v/>
      </c>
      <c r="J171" s="2" t="str">
        <f>IF(Paramétrage!RH467&lt;&gt;0,Paramétrage!RH467,"")</f>
        <v/>
      </c>
      <c r="K171" s="2" t="str">
        <f>IF(Paramétrage!RI467&lt;&gt;0,Paramétrage!RI467,"")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IF(Paramétrage!RH467&lt;&gt;0,Paramétrage!RJ467,"")</f>
        <v/>
      </c>
      <c r="P171" s="258" t="e">
        <f>IF(Paramétrage!#REF!&lt;&gt;0,I171,0)</f>
        <v>#REF!</v>
      </c>
      <c r="Q171" s="2"/>
    </row>
    <row r="172" spans="1:17" x14ac:dyDescent="0.35">
      <c r="A172" s="470" t="str">
        <f t="shared" si="50"/>
        <v/>
      </c>
      <c r="B172" s="470" t="str">
        <f t="shared" si="51"/>
        <v/>
      </c>
      <c r="C172" s="470" t="str">
        <f t="shared" si="52"/>
        <v/>
      </c>
      <c r="D172" s="470" t="str">
        <f t="shared" si="53"/>
        <v/>
      </c>
      <c r="E172" s="470" t="str">
        <f t="shared" si="54"/>
        <v/>
      </c>
      <c r="F172" s="470" t="str">
        <f t="shared" si="55"/>
        <v/>
      </c>
      <c r="G172" s="199" t="str">
        <f>IF(Paramétrage!RH468&lt;&gt;0,Paramétrage!RF468,"")</f>
        <v/>
      </c>
      <c r="H172" s="2" t="str">
        <f>IF(Paramétrage!RH468&lt;&gt;0,Paramétrage!RG468,"")</f>
        <v/>
      </c>
      <c r="I172" s="2" t="str">
        <f t="shared" si="56"/>
        <v/>
      </c>
      <c r="J172" s="2" t="str">
        <f>IF(Paramétrage!RH468&lt;&gt;0,Paramétrage!RH468,"")</f>
        <v/>
      </c>
      <c r="K172" s="2" t="str">
        <f>IF(Paramétrage!RI468&lt;&gt;0,Paramétrage!RI468,"")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IF(Paramétrage!RH468&lt;&gt;0,Paramétrage!RJ468,"")</f>
        <v/>
      </c>
      <c r="P172" s="258" t="e">
        <f>IF(Paramétrage!#REF!&lt;&gt;0,I172,0)</f>
        <v>#REF!</v>
      </c>
      <c r="Q172" s="2"/>
    </row>
    <row r="173" spans="1:17" x14ac:dyDescent="0.35">
      <c r="A173" s="470" t="str">
        <f t="shared" si="50"/>
        <v/>
      </c>
      <c r="B173" s="470" t="str">
        <f t="shared" si="51"/>
        <v/>
      </c>
      <c r="C173" s="470" t="str">
        <f t="shared" si="52"/>
        <v/>
      </c>
      <c r="D173" s="470" t="str">
        <f t="shared" si="53"/>
        <v/>
      </c>
      <c r="E173" s="470" t="str">
        <f t="shared" si="54"/>
        <v/>
      </c>
      <c r="F173" s="470" t="str">
        <f t="shared" si="55"/>
        <v/>
      </c>
      <c r="G173" s="199" t="str">
        <f>IF(Paramétrage!RH469&lt;&gt;0,Paramétrage!RF469,"")</f>
        <v/>
      </c>
      <c r="H173" s="2" t="str">
        <f>IF(Paramétrage!RH469&lt;&gt;0,Paramétrage!RG469,"")</f>
        <v/>
      </c>
      <c r="I173" s="2" t="str">
        <f t="shared" si="56"/>
        <v/>
      </c>
      <c r="J173" s="2" t="str">
        <f>IF(Paramétrage!RH469&lt;&gt;0,Paramétrage!RH469,"")</f>
        <v/>
      </c>
      <c r="K173" s="2" t="str">
        <f>IF(Paramétrage!RI469&lt;&gt;0,Paramétrage!RI469,"")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IF(Paramétrage!RH469&lt;&gt;0,Paramétrage!RJ469,"")</f>
        <v/>
      </c>
      <c r="P173" s="258" t="e">
        <f>IF(Paramétrage!#REF!&lt;&gt;0,I173,0)</f>
        <v>#REF!</v>
      </c>
      <c r="Q173" s="2"/>
    </row>
    <row r="174" spans="1:17" x14ac:dyDescent="0.35">
      <c r="A174" s="470" t="str">
        <f t="shared" si="50"/>
        <v/>
      </c>
      <c r="B174" s="470" t="str">
        <f t="shared" si="51"/>
        <v/>
      </c>
      <c r="C174" s="470" t="str">
        <f t="shared" si="52"/>
        <v/>
      </c>
      <c r="D174" s="470" t="str">
        <f t="shared" si="53"/>
        <v/>
      </c>
      <c r="E174" s="470" t="str">
        <f t="shared" si="54"/>
        <v/>
      </c>
      <c r="F174" s="470" t="str">
        <f t="shared" si="55"/>
        <v/>
      </c>
      <c r="G174" s="199" t="str">
        <f>IF(Paramétrage!RH470&lt;&gt;0,Paramétrage!RF470,"")</f>
        <v/>
      </c>
      <c r="H174" s="2" t="str">
        <f>IF(Paramétrage!RH470&lt;&gt;0,Paramétrage!RG470,"")</f>
        <v/>
      </c>
      <c r="I174" s="2" t="str">
        <f t="shared" si="56"/>
        <v/>
      </c>
      <c r="J174" s="2" t="str">
        <f>IF(Paramétrage!RH470&lt;&gt;0,Paramétrage!RH470,"")</f>
        <v/>
      </c>
      <c r="K174" s="2" t="str">
        <f>IF(Paramétrage!RI470&lt;&gt;0,Paramétrage!RI470,"")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IF(Paramétrage!RH470&lt;&gt;0,Paramétrage!RJ470,"")</f>
        <v/>
      </c>
      <c r="P174" s="258" t="e">
        <f>IF(Paramétrage!#REF!&lt;&gt;0,I174,0)</f>
        <v>#REF!</v>
      </c>
      <c r="Q174" s="2"/>
    </row>
    <row r="175" spans="1:17" x14ac:dyDescent="0.35">
      <c r="A175" s="470" t="str">
        <f t="shared" si="50"/>
        <v/>
      </c>
      <c r="B175" s="470" t="str">
        <f t="shared" si="51"/>
        <v/>
      </c>
      <c r="C175" s="470" t="str">
        <f t="shared" si="52"/>
        <v/>
      </c>
      <c r="D175" s="470" t="str">
        <f t="shared" si="53"/>
        <v/>
      </c>
      <c r="E175" s="470" t="str">
        <f t="shared" si="54"/>
        <v/>
      </c>
      <c r="F175" s="470" t="str">
        <f t="shared" si="55"/>
        <v/>
      </c>
      <c r="G175" s="199" t="str">
        <f>IF(Paramétrage!RH471&lt;&gt;0,Paramétrage!RF471,"")</f>
        <v/>
      </c>
      <c r="H175" s="2" t="str">
        <f>IF(Paramétrage!RH471&lt;&gt;0,Paramétrage!RG471,"")</f>
        <v/>
      </c>
      <c r="I175" s="2" t="str">
        <f t="shared" si="56"/>
        <v/>
      </c>
      <c r="J175" s="2" t="str">
        <f>IF(Paramétrage!RH471&lt;&gt;0,Paramétrage!RH471,"")</f>
        <v/>
      </c>
      <c r="K175" s="2" t="str">
        <f>IF(Paramétrage!RI471&lt;&gt;0,Paramétrage!RI471,"")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IF(Paramétrage!RH471&lt;&gt;0,Paramétrage!RJ471,"")</f>
        <v/>
      </c>
      <c r="P175" s="258" t="e">
        <f>IF(Paramétrage!#REF!&lt;&gt;0,I175,0)</f>
        <v>#REF!</v>
      </c>
      <c r="Q175" s="2"/>
    </row>
    <row r="176" spans="1:17" x14ac:dyDescent="0.35">
      <c r="A176" s="470" t="str">
        <f t="shared" si="50"/>
        <v/>
      </c>
      <c r="B176" s="470" t="str">
        <f t="shared" si="51"/>
        <v/>
      </c>
      <c r="C176" s="470" t="str">
        <f t="shared" si="52"/>
        <v/>
      </c>
      <c r="D176" s="470" t="str">
        <f t="shared" si="53"/>
        <v/>
      </c>
      <c r="E176" s="470" t="str">
        <f t="shared" si="54"/>
        <v/>
      </c>
      <c r="F176" s="470" t="str">
        <f t="shared" si="55"/>
        <v/>
      </c>
      <c r="G176" s="199" t="str">
        <f>IF(Paramétrage!RH472&lt;&gt;0,Paramétrage!RF472,"")</f>
        <v/>
      </c>
      <c r="H176" s="2" t="str">
        <f>IF(Paramétrage!RH472&lt;&gt;0,Paramétrage!RG472,"")</f>
        <v/>
      </c>
      <c r="I176" s="2" t="str">
        <f t="shared" si="56"/>
        <v/>
      </c>
      <c r="J176" s="2" t="str">
        <f>IF(Paramétrage!RH472&lt;&gt;0,Paramétrage!RH472,"")</f>
        <v/>
      </c>
      <c r="K176" s="2" t="str">
        <f>IF(Paramétrage!RI472&lt;&gt;0,Paramétrage!RI472,"")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IF(Paramétrage!RH472&lt;&gt;0,Paramétrage!RJ472,"")</f>
        <v/>
      </c>
      <c r="P176" s="258" t="e">
        <f>IF(Paramétrage!#REF!&lt;&gt;0,I176,0)</f>
        <v>#REF!</v>
      </c>
      <c r="Q176" s="2"/>
    </row>
    <row r="177" spans="1:17" x14ac:dyDescent="0.35">
      <c r="A177" s="470" t="str">
        <f t="shared" si="50"/>
        <v/>
      </c>
      <c r="B177" s="470" t="str">
        <f t="shared" si="51"/>
        <v/>
      </c>
      <c r="C177" s="470" t="str">
        <f t="shared" si="52"/>
        <v/>
      </c>
      <c r="D177" s="470" t="str">
        <f t="shared" si="53"/>
        <v/>
      </c>
      <c r="E177" s="470" t="str">
        <f t="shared" si="54"/>
        <v/>
      </c>
      <c r="F177" s="470" t="str">
        <f t="shared" si="55"/>
        <v/>
      </c>
      <c r="G177" s="199" t="str">
        <f>IF(Paramétrage!RH473&lt;&gt;0,Paramétrage!RF473,"")</f>
        <v/>
      </c>
      <c r="H177" s="2" t="str">
        <f>IF(Paramétrage!RH473&lt;&gt;0,Paramétrage!RG473,"")</f>
        <v/>
      </c>
      <c r="I177" s="2" t="str">
        <f t="shared" si="56"/>
        <v/>
      </c>
      <c r="J177" s="2" t="str">
        <f>IF(Paramétrage!RH473&lt;&gt;0,Paramétrage!RH473,"")</f>
        <v/>
      </c>
      <c r="K177" s="2" t="str">
        <f>IF(Paramétrage!RI473&lt;&gt;0,Paramétrage!RI473,"")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IF(Paramétrage!RH473&lt;&gt;0,Paramétrage!RJ473,"")</f>
        <v/>
      </c>
      <c r="P177" s="258" t="e">
        <f>IF(Paramétrage!#REF!&lt;&gt;0,I177,0)</f>
        <v>#REF!</v>
      </c>
      <c r="Q177" s="2"/>
    </row>
    <row r="178" spans="1:17" x14ac:dyDescent="0.35">
      <c r="A178" s="470" t="str">
        <f t="shared" si="50"/>
        <v/>
      </c>
      <c r="B178" s="470" t="str">
        <f t="shared" si="51"/>
        <v/>
      </c>
      <c r="C178" s="470" t="str">
        <f t="shared" si="52"/>
        <v/>
      </c>
      <c r="D178" s="470" t="str">
        <f t="shared" si="53"/>
        <v/>
      </c>
      <c r="E178" s="470" t="str">
        <f t="shared" si="54"/>
        <v/>
      </c>
      <c r="F178" s="470" t="str">
        <f t="shared" si="55"/>
        <v/>
      </c>
      <c r="G178" s="199" t="str">
        <f>IF(Paramétrage!RH474&lt;&gt;0,Paramétrage!RF474,"")</f>
        <v/>
      </c>
      <c r="H178" s="2" t="str">
        <f>IF(Paramétrage!RH474&lt;&gt;0,Paramétrage!RG474,"")</f>
        <v/>
      </c>
      <c r="I178" s="2" t="str">
        <f t="shared" si="56"/>
        <v/>
      </c>
      <c r="J178" s="2" t="str">
        <f>IF(Paramétrage!RH474&lt;&gt;0,Paramétrage!RH474,"")</f>
        <v/>
      </c>
      <c r="K178" s="2" t="str">
        <f>IF(Paramétrage!RI474&lt;&gt;0,Paramétrage!RI474,"")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IF(Paramétrage!RH474&lt;&gt;0,Paramétrage!RJ474,"")</f>
        <v/>
      </c>
      <c r="P178" s="258" t="e">
        <f>IF(Paramétrage!#REF!&lt;&gt;0,I178,0)</f>
        <v>#REF!</v>
      </c>
      <c r="Q178" s="2"/>
    </row>
    <row r="179" spans="1:17" x14ac:dyDescent="0.35">
      <c r="A179" s="470" t="str">
        <f t="shared" si="50"/>
        <v/>
      </c>
      <c r="B179" s="470" t="str">
        <f t="shared" si="51"/>
        <v/>
      </c>
      <c r="C179" s="470" t="str">
        <f t="shared" si="52"/>
        <v/>
      </c>
      <c r="D179" s="470" t="str">
        <f t="shared" si="53"/>
        <v/>
      </c>
      <c r="E179" s="470" t="str">
        <f t="shared" si="54"/>
        <v/>
      </c>
      <c r="F179" s="470" t="str">
        <f t="shared" si="55"/>
        <v/>
      </c>
      <c r="G179" s="199" t="str">
        <f>IF(Paramétrage!RH475&lt;&gt;0,Paramétrage!RF475,"")</f>
        <v/>
      </c>
      <c r="H179" s="2" t="str">
        <f>IF(Paramétrage!RH475&lt;&gt;0,Paramétrage!RG475,"")</f>
        <v/>
      </c>
      <c r="I179" s="2" t="str">
        <f t="shared" si="56"/>
        <v/>
      </c>
      <c r="J179" s="2" t="str">
        <f>IF(Paramétrage!RH475&lt;&gt;0,Paramétrage!RH475,"")</f>
        <v/>
      </c>
      <c r="K179" s="2" t="str">
        <f>IF(Paramétrage!RI475&lt;&gt;0,Paramétrage!RI475,"")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IF(Paramétrage!RH475&lt;&gt;0,Paramétrage!RJ475,"")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CC"/>
  </sheetPr>
  <dimension ref="A1:T179"/>
  <sheetViews>
    <sheetView topLeftCell="A100" workbookViewId="0">
      <selection activeCell="A152" sqref="A152:O17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72" customFormat="1" x14ac:dyDescent="0.35">
      <c r="A1" s="471" t="s">
        <v>1059</v>
      </c>
      <c r="G1" s="473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70" t="str">
        <f>IF(J3&lt;&gt;"",I3,"")</f>
        <v/>
      </c>
      <c r="B3" s="470" t="str">
        <f>IF(J3&lt;&gt;"",1,"")</f>
        <v/>
      </c>
      <c r="C3" s="470" t="str">
        <f>IF(J3&lt;&gt;"",L3,"")</f>
        <v/>
      </c>
      <c r="D3" s="470" t="str">
        <f>IF(J3&lt;&gt;"",L3,"")</f>
        <v/>
      </c>
      <c r="E3" s="470" t="str">
        <f>IF(J3&lt;&gt;"",M3,"")</f>
        <v/>
      </c>
      <c r="F3" s="470" t="str">
        <f>IF(J3&lt;&gt;"",N3,"")</f>
        <v/>
      </c>
      <c r="G3" s="199" t="str">
        <f>IF(Paramétrage!FP448&lt;&gt;0,Paramétrage!FN448,"")</f>
        <v/>
      </c>
      <c r="H3" s="2" t="str">
        <f>IF(Paramétrage!FP448&lt;&gt;0,Paramétrage!FO448,"")</f>
        <v/>
      </c>
      <c r="I3" s="2" t="str">
        <f>IF(J3&lt;&gt;"",DATEDIF($Q$2,G3,"d")*1440+H3*60,"")</f>
        <v/>
      </c>
      <c r="J3" s="2" t="str">
        <f>IF(Paramétrage!FP448&lt;&gt;0,Paramétrage!FP448,"")</f>
        <v/>
      </c>
      <c r="K3" s="2" t="str">
        <f>IF(Paramétrage!FP448&lt;&gt;0,Paramétrage!FQ448,"")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IF(Paramétrage!FP448&lt;&gt;0,Paramétrage!FR448,"")</f>
        <v/>
      </c>
      <c r="P3" s="258">
        <f>IF(Paramétrage!G501&lt;&gt;0,I3,0)</f>
        <v>0</v>
      </c>
      <c r="Q3" s="2"/>
    </row>
    <row r="4" spans="1:17" x14ac:dyDescent="0.35">
      <c r="A4" s="470" t="str">
        <f t="shared" ref="A4:A29" si="0">IF(J4&lt;&gt;"",I4,"")</f>
        <v/>
      </c>
      <c r="B4" s="470" t="str">
        <f t="shared" ref="B4:B29" si="1">IF(J4&lt;&gt;"",1,"")</f>
        <v/>
      </c>
      <c r="C4" s="470" t="str">
        <f t="shared" ref="C4:C29" si="2">IF(J4&lt;&gt;"",L4,"")</f>
        <v/>
      </c>
      <c r="D4" s="470" t="str">
        <f t="shared" ref="D4:D29" si="3">IF(J4&lt;&gt;"",L4,"")</f>
        <v/>
      </c>
      <c r="E4" s="470" t="str">
        <f t="shared" ref="E4:E29" si="4">IF(J4&lt;&gt;"",M4,"")</f>
        <v/>
      </c>
      <c r="F4" s="470" t="str">
        <f t="shared" ref="F4:F29" si="5">IF(J4&lt;&gt;"",N4,"")</f>
        <v/>
      </c>
      <c r="G4" s="199" t="str">
        <f>IF(Paramétrage!FP449&lt;&gt;0,Paramétrage!FN449,"")</f>
        <v/>
      </c>
      <c r="H4" s="2" t="str">
        <f>IF(Paramétrage!FP449&lt;&gt;0,Paramétrage!FO449,"")</f>
        <v/>
      </c>
      <c r="I4" s="2" t="str">
        <f t="shared" ref="I4:I29" si="6">IF(J4&lt;&gt;"",DATEDIF($Q$2,G4,"d")*1440+H4*60,"")</f>
        <v/>
      </c>
      <c r="J4" s="2" t="str">
        <f>IF(Paramétrage!FP449&lt;&gt;0,Paramétrage!FP449,"")</f>
        <v/>
      </c>
      <c r="K4" s="2" t="str">
        <f>IF(Paramétrage!FP449&lt;&gt;0,Paramétrage!FQ449,"")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IF(Paramétrage!FP449&lt;&gt;0,Paramétrage!FR449,"")</f>
        <v/>
      </c>
      <c r="P4" s="258">
        <f>IF(Paramétrage!G502&lt;&gt;0,I4,0)</f>
        <v>0</v>
      </c>
      <c r="Q4" s="2"/>
    </row>
    <row r="5" spans="1:17" x14ac:dyDescent="0.35">
      <c r="A5" s="470" t="str">
        <f t="shared" si="0"/>
        <v/>
      </c>
      <c r="B5" s="470" t="str">
        <f t="shared" si="1"/>
        <v/>
      </c>
      <c r="C5" s="470" t="str">
        <f t="shared" si="2"/>
        <v/>
      </c>
      <c r="D5" s="470" t="str">
        <f t="shared" si="3"/>
        <v/>
      </c>
      <c r="E5" s="470" t="str">
        <f t="shared" si="4"/>
        <v/>
      </c>
      <c r="F5" s="470" t="str">
        <f t="shared" si="5"/>
        <v/>
      </c>
      <c r="G5" s="199" t="str">
        <f>IF(Paramétrage!FP450&lt;&gt;0,Paramétrage!FN450,"")</f>
        <v/>
      </c>
      <c r="H5" s="2" t="str">
        <f>IF(Paramétrage!FP450&lt;&gt;0,Paramétrage!FO450,"")</f>
        <v/>
      </c>
      <c r="I5" s="2" t="str">
        <f t="shared" si="6"/>
        <v/>
      </c>
      <c r="J5" s="2" t="str">
        <f>IF(Paramétrage!FP450&lt;&gt;0,Paramétrage!FP450,"")</f>
        <v/>
      </c>
      <c r="K5" s="2" t="str">
        <f>IF(Paramétrage!FP450&lt;&gt;0,Paramétrage!FQ450,"")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IF(Paramétrage!FP450&lt;&gt;0,Paramétrage!FR450,"")</f>
        <v/>
      </c>
      <c r="P5" s="258">
        <f>IF(Paramétrage!G503&lt;&gt;0,I5,0)</f>
        <v>0</v>
      </c>
      <c r="Q5" s="2"/>
    </row>
    <row r="6" spans="1:17" x14ac:dyDescent="0.35">
      <c r="A6" s="470" t="str">
        <f t="shared" si="0"/>
        <v/>
      </c>
      <c r="B6" s="470" t="str">
        <f t="shared" si="1"/>
        <v/>
      </c>
      <c r="C6" s="470" t="str">
        <f t="shared" si="2"/>
        <v/>
      </c>
      <c r="D6" s="470" t="str">
        <f t="shared" si="3"/>
        <v/>
      </c>
      <c r="E6" s="470" t="str">
        <f t="shared" si="4"/>
        <v/>
      </c>
      <c r="F6" s="470" t="str">
        <f t="shared" si="5"/>
        <v/>
      </c>
      <c r="G6" s="199" t="str">
        <f>IF(Paramétrage!FP451&lt;&gt;0,Paramétrage!FN451,"")</f>
        <v/>
      </c>
      <c r="H6" s="2" t="str">
        <f>IF(Paramétrage!FP451&lt;&gt;0,Paramétrage!FO451,"")</f>
        <v/>
      </c>
      <c r="I6" s="2" t="str">
        <f t="shared" si="6"/>
        <v/>
      </c>
      <c r="J6" s="2" t="str">
        <f>IF(Paramétrage!FP451&lt;&gt;0,Paramétrage!FP451,"")</f>
        <v/>
      </c>
      <c r="K6" s="2" t="str">
        <f>IF(Paramétrage!FP451&lt;&gt;0,Paramétrage!FQ451,"")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IF(Paramétrage!FP451&lt;&gt;0,Paramétrage!FR451,"")</f>
        <v/>
      </c>
      <c r="P6" s="258">
        <f>IF(Paramétrage!G504&lt;&gt;0,I6,0)</f>
        <v>0</v>
      </c>
      <c r="Q6" s="2"/>
    </row>
    <row r="7" spans="1:17" x14ac:dyDescent="0.35">
      <c r="A7" s="470" t="str">
        <f t="shared" si="0"/>
        <v/>
      </c>
      <c r="B7" s="470" t="str">
        <f t="shared" si="1"/>
        <v/>
      </c>
      <c r="C7" s="470" t="str">
        <f t="shared" si="2"/>
        <v/>
      </c>
      <c r="D7" s="470" t="str">
        <f t="shared" si="3"/>
        <v/>
      </c>
      <c r="E7" s="470" t="str">
        <f t="shared" si="4"/>
        <v/>
      </c>
      <c r="F7" s="470" t="str">
        <f t="shared" si="5"/>
        <v/>
      </c>
      <c r="G7" s="199" t="str">
        <f>IF(Paramétrage!FP452&lt;&gt;0,Paramétrage!FN452,"")</f>
        <v/>
      </c>
      <c r="H7" s="2" t="str">
        <f>IF(Paramétrage!FP452&lt;&gt;0,Paramétrage!FO452,"")</f>
        <v/>
      </c>
      <c r="I7" s="2" t="str">
        <f t="shared" si="6"/>
        <v/>
      </c>
      <c r="J7" s="2" t="str">
        <f>IF(Paramétrage!FP452&lt;&gt;0,Paramétrage!FP452,"")</f>
        <v/>
      </c>
      <c r="K7" s="2" t="str">
        <f>IF(Paramétrage!FP452&lt;&gt;0,Paramétrage!FQ452,"")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IF(Paramétrage!FP452&lt;&gt;0,Paramétrage!FR452,"")</f>
        <v/>
      </c>
      <c r="P7" s="258">
        <f>IF(Paramétrage!G505&lt;&gt;0,I7,0)</f>
        <v>0</v>
      </c>
      <c r="Q7" s="2"/>
    </row>
    <row r="8" spans="1:17" x14ac:dyDescent="0.35">
      <c r="A8" s="470" t="str">
        <f t="shared" si="0"/>
        <v/>
      </c>
      <c r="B8" s="470" t="str">
        <f t="shared" si="1"/>
        <v/>
      </c>
      <c r="C8" s="470" t="str">
        <f t="shared" si="2"/>
        <v/>
      </c>
      <c r="D8" s="470" t="str">
        <f t="shared" si="3"/>
        <v/>
      </c>
      <c r="E8" s="470" t="str">
        <f t="shared" si="4"/>
        <v/>
      </c>
      <c r="F8" s="470" t="str">
        <f t="shared" si="5"/>
        <v/>
      </c>
      <c r="G8" s="199" t="str">
        <f>IF(Paramétrage!FP453&lt;&gt;0,Paramétrage!FN453,"")</f>
        <v/>
      </c>
      <c r="H8" s="2" t="str">
        <f>IF(Paramétrage!FP453&lt;&gt;0,Paramétrage!FO453,"")</f>
        <v/>
      </c>
      <c r="I8" s="2" t="str">
        <f t="shared" si="6"/>
        <v/>
      </c>
      <c r="J8" s="2" t="str">
        <f>IF(Paramétrage!FP453&lt;&gt;0,Paramétrage!FP453,"")</f>
        <v/>
      </c>
      <c r="K8" s="2" t="str">
        <f>IF(Paramétrage!FP453&lt;&gt;0,Paramétrage!FQ453,"")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IF(Paramétrage!FP453&lt;&gt;0,Paramétrage!FR453,"")</f>
        <v/>
      </c>
      <c r="P8" s="258">
        <f>IF(Paramétrage!G506&lt;&gt;0,I8,0)</f>
        <v>0</v>
      </c>
      <c r="Q8" s="2"/>
    </row>
    <row r="9" spans="1:17" x14ac:dyDescent="0.35">
      <c r="A9" s="470" t="str">
        <f t="shared" si="0"/>
        <v/>
      </c>
      <c r="B9" s="470" t="str">
        <f t="shared" si="1"/>
        <v/>
      </c>
      <c r="C9" s="470" t="str">
        <f t="shared" si="2"/>
        <v/>
      </c>
      <c r="D9" s="470" t="str">
        <f t="shared" si="3"/>
        <v/>
      </c>
      <c r="E9" s="470" t="str">
        <f t="shared" si="4"/>
        <v/>
      </c>
      <c r="F9" s="470" t="str">
        <f t="shared" si="5"/>
        <v/>
      </c>
      <c r="G9" s="199" t="str">
        <f>IF(Paramétrage!FP454&lt;&gt;0,Paramétrage!FN454,"")</f>
        <v/>
      </c>
      <c r="H9" s="2" t="str">
        <f>IF(Paramétrage!FP454&lt;&gt;0,Paramétrage!FO454,"")</f>
        <v/>
      </c>
      <c r="I9" s="2" t="str">
        <f t="shared" si="6"/>
        <v/>
      </c>
      <c r="J9" s="2" t="str">
        <f>IF(Paramétrage!FP454&lt;&gt;0,Paramétrage!FP454,"")</f>
        <v/>
      </c>
      <c r="K9" s="2" t="str">
        <f>IF(Paramétrage!FP454&lt;&gt;0,Paramétrage!FQ454,"")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IF(Paramétrage!FP454&lt;&gt;0,Paramétrage!FR454,"")</f>
        <v/>
      </c>
      <c r="P9" s="258">
        <f>IF(Paramétrage!G507&lt;&gt;0,I9,0)</f>
        <v>0</v>
      </c>
      <c r="Q9" s="2"/>
    </row>
    <row r="10" spans="1:17" x14ac:dyDescent="0.35">
      <c r="A10" s="470" t="str">
        <f t="shared" si="0"/>
        <v/>
      </c>
      <c r="B10" s="470" t="str">
        <f t="shared" si="1"/>
        <v/>
      </c>
      <c r="C10" s="470" t="str">
        <f t="shared" si="2"/>
        <v/>
      </c>
      <c r="D10" s="470" t="str">
        <f t="shared" si="3"/>
        <v/>
      </c>
      <c r="E10" s="470" t="str">
        <f t="shared" si="4"/>
        <v/>
      </c>
      <c r="F10" s="470" t="str">
        <f t="shared" si="5"/>
        <v/>
      </c>
      <c r="G10" s="199" t="str">
        <f>IF(Paramétrage!FP455&lt;&gt;0,Paramétrage!FN455,"")</f>
        <v/>
      </c>
      <c r="H10" s="2" t="str">
        <f>IF(Paramétrage!FP455&lt;&gt;0,Paramétrage!FO455,"")</f>
        <v/>
      </c>
      <c r="I10" s="2" t="str">
        <f t="shared" si="6"/>
        <v/>
      </c>
      <c r="J10" s="2" t="str">
        <f>IF(Paramétrage!FP455&lt;&gt;0,Paramétrage!FP455,"")</f>
        <v/>
      </c>
      <c r="K10" s="2" t="str">
        <f>IF(Paramétrage!FP455&lt;&gt;0,Paramétrage!FQ455,"")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IF(Paramétrage!FP455&lt;&gt;0,Paramétrage!FR455,"")</f>
        <v/>
      </c>
      <c r="P10" s="258">
        <f>IF(Paramétrage!G508&lt;&gt;0,I10,0)</f>
        <v>0</v>
      </c>
      <c r="Q10" s="2"/>
    </row>
    <row r="11" spans="1:17" x14ac:dyDescent="0.35">
      <c r="A11" s="470" t="str">
        <f t="shared" si="0"/>
        <v/>
      </c>
      <c r="B11" s="470" t="str">
        <f t="shared" si="1"/>
        <v/>
      </c>
      <c r="C11" s="470" t="str">
        <f t="shared" si="2"/>
        <v/>
      </c>
      <c r="D11" s="470" t="str">
        <f t="shared" si="3"/>
        <v/>
      </c>
      <c r="E11" s="470" t="str">
        <f t="shared" si="4"/>
        <v/>
      </c>
      <c r="F11" s="470" t="str">
        <f t="shared" si="5"/>
        <v/>
      </c>
      <c r="G11" s="199" t="str">
        <f>IF(Paramétrage!FP456&lt;&gt;0,Paramétrage!FN456,"")</f>
        <v/>
      </c>
      <c r="H11" s="2" t="str">
        <f>IF(Paramétrage!FP456&lt;&gt;0,Paramétrage!FO456,"")</f>
        <v/>
      </c>
      <c r="I11" s="2" t="str">
        <f t="shared" si="6"/>
        <v/>
      </c>
      <c r="J11" s="2" t="str">
        <f>IF(Paramétrage!FP456&lt;&gt;0,Paramétrage!FP456,"")</f>
        <v/>
      </c>
      <c r="K11" s="2" t="str">
        <f>IF(Paramétrage!FP456&lt;&gt;0,Paramétrage!FQ456,"")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IF(Paramétrage!FP456&lt;&gt;0,Paramétrage!FR456,"")</f>
        <v/>
      </c>
      <c r="P11" s="258">
        <f>IF(Paramétrage!G509&lt;&gt;0,I11,0)</f>
        <v>0</v>
      </c>
      <c r="Q11" s="2"/>
    </row>
    <row r="12" spans="1:17" x14ac:dyDescent="0.35">
      <c r="A12" s="470" t="str">
        <f t="shared" si="0"/>
        <v/>
      </c>
      <c r="B12" s="470" t="str">
        <f t="shared" si="1"/>
        <v/>
      </c>
      <c r="C12" s="470" t="str">
        <f t="shared" si="2"/>
        <v/>
      </c>
      <c r="D12" s="470" t="str">
        <f t="shared" si="3"/>
        <v/>
      </c>
      <c r="E12" s="470" t="str">
        <f t="shared" si="4"/>
        <v/>
      </c>
      <c r="F12" s="470" t="str">
        <f t="shared" si="5"/>
        <v/>
      </c>
      <c r="G12" s="199" t="str">
        <f>IF(Paramétrage!FP457&lt;&gt;0,Paramétrage!FN457,"")</f>
        <v/>
      </c>
      <c r="H12" s="2" t="str">
        <f>IF(Paramétrage!FP457&lt;&gt;0,Paramétrage!FO457,"")</f>
        <v/>
      </c>
      <c r="I12" s="2" t="str">
        <f t="shared" si="6"/>
        <v/>
      </c>
      <c r="J12" s="2" t="str">
        <f>IF(Paramétrage!FP457&lt;&gt;0,Paramétrage!FP457,"")</f>
        <v/>
      </c>
      <c r="K12" s="2" t="str">
        <f>IF(Paramétrage!FP457&lt;&gt;0,Paramétrage!FQ457,"")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IF(Paramétrage!FP457&lt;&gt;0,Paramétrage!FR457,"")</f>
        <v/>
      </c>
      <c r="P12" s="258">
        <f>IF(Paramétrage!G510&lt;&gt;0,I12,0)</f>
        <v>0</v>
      </c>
      <c r="Q12" s="2"/>
    </row>
    <row r="13" spans="1:17" x14ac:dyDescent="0.35">
      <c r="A13" s="470" t="str">
        <f t="shared" si="0"/>
        <v/>
      </c>
      <c r="B13" s="470" t="str">
        <f t="shared" si="1"/>
        <v/>
      </c>
      <c r="C13" s="470" t="str">
        <f t="shared" si="2"/>
        <v/>
      </c>
      <c r="D13" s="470" t="str">
        <f t="shared" si="3"/>
        <v/>
      </c>
      <c r="E13" s="470" t="str">
        <f t="shared" si="4"/>
        <v/>
      </c>
      <c r="F13" s="470" t="str">
        <f t="shared" si="5"/>
        <v/>
      </c>
      <c r="G13" s="199" t="str">
        <f>IF(Paramétrage!FP458&lt;&gt;0,Paramétrage!FN458,"")</f>
        <v/>
      </c>
      <c r="H13" s="2" t="str">
        <f>IF(Paramétrage!FP458&lt;&gt;0,Paramétrage!FO458,"")</f>
        <v/>
      </c>
      <c r="I13" s="2" t="str">
        <f t="shared" si="6"/>
        <v/>
      </c>
      <c r="J13" s="2" t="str">
        <f>IF(Paramétrage!FP458&lt;&gt;0,Paramétrage!FP458,"")</f>
        <v/>
      </c>
      <c r="K13" s="2" t="str">
        <f>IF(Paramétrage!FP458&lt;&gt;0,Paramétrage!FQ458,"")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IF(Paramétrage!FP458&lt;&gt;0,Paramétrage!FR458,"")</f>
        <v/>
      </c>
      <c r="P13" s="258">
        <f>IF(Paramétrage!G511&lt;&gt;0,I13,0)</f>
        <v>0</v>
      </c>
      <c r="Q13" s="2"/>
    </row>
    <row r="14" spans="1:17" x14ac:dyDescent="0.35">
      <c r="A14" s="470" t="str">
        <f t="shared" si="0"/>
        <v/>
      </c>
      <c r="B14" s="470" t="str">
        <f t="shared" si="1"/>
        <v/>
      </c>
      <c r="C14" s="470" t="str">
        <f t="shared" si="2"/>
        <v/>
      </c>
      <c r="D14" s="470" t="str">
        <f t="shared" si="3"/>
        <v/>
      </c>
      <c r="E14" s="470" t="str">
        <f t="shared" si="4"/>
        <v/>
      </c>
      <c r="F14" s="470" t="str">
        <f t="shared" si="5"/>
        <v/>
      </c>
      <c r="G14" s="199" t="str">
        <f>IF(Paramétrage!FP459&lt;&gt;0,Paramétrage!FN459,"")</f>
        <v/>
      </c>
      <c r="H14" s="2" t="str">
        <f>IF(Paramétrage!FP459&lt;&gt;0,Paramétrage!FO459,"")</f>
        <v/>
      </c>
      <c r="I14" s="2" t="str">
        <f t="shared" si="6"/>
        <v/>
      </c>
      <c r="J14" s="2" t="str">
        <f>IF(Paramétrage!FP459&lt;&gt;0,Paramétrage!FP459,"")</f>
        <v/>
      </c>
      <c r="K14" s="2" t="str">
        <f>IF(Paramétrage!FP459&lt;&gt;0,Paramétrage!FQ459,"")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IF(Paramétrage!FP459&lt;&gt;0,Paramétrage!FR459,"")</f>
        <v/>
      </c>
      <c r="P14" s="258">
        <f>IF(Paramétrage!G512&lt;&gt;0,I14,0)</f>
        <v>0</v>
      </c>
      <c r="Q14" s="2"/>
    </row>
    <row r="15" spans="1:17" x14ac:dyDescent="0.35">
      <c r="A15" s="470" t="str">
        <f t="shared" si="0"/>
        <v/>
      </c>
      <c r="B15" s="470" t="str">
        <f t="shared" si="1"/>
        <v/>
      </c>
      <c r="C15" s="470" t="str">
        <f t="shared" si="2"/>
        <v/>
      </c>
      <c r="D15" s="470" t="str">
        <f t="shared" si="3"/>
        <v/>
      </c>
      <c r="E15" s="470" t="str">
        <f t="shared" si="4"/>
        <v/>
      </c>
      <c r="F15" s="470" t="str">
        <f t="shared" si="5"/>
        <v/>
      </c>
      <c r="G15" s="199" t="str">
        <f>IF(Paramétrage!FP460&lt;&gt;0,Paramétrage!FN460,"")</f>
        <v/>
      </c>
      <c r="H15" s="2" t="str">
        <f>IF(Paramétrage!FP460&lt;&gt;0,Paramétrage!FO460,"")</f>
        <v/>
      </c>
      <c r="I15" s="2" t="str">
        <f t="shared" si="6"/>
        <v/>
      </c>
      <c r="J15" s="2" t="str">
        <f>IF(Paramétrage!FP460&lt;&gt;0,Paramétrage!FP460,"")</f>
        <v/>
      </c>
      <c r="K15" s="2" t="str">
        <f>IF(Paramétrage!FP460&lt;&gt;0,Paramétrage!FQ460,"")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IF(Paramétrage!FP460&lt;&gt;0,Paramétrage!FR460,"")</f>
        <v/>
      </c>
      <c r="P15" s="258">
        <f>IF(Paramétrage!G513&lt;&gt;0,I15,0)</f>
        <v>0</v>
      </c>
      <c r="Q15" s="2"/>
    </row>
    <row r="16" spans="1:17" x14ac:dyDescent="0.35">
      <c r="A16" s="470" t="str">
        <f t="shared" si="0"/>
        <v/>
      </c>
      <c r="B16" s="470" t="str">
        <f t="shared" si="1"/>
        <v/>
      </c>
      <c r="C16" s="470" t="str">
        <f t="shared" si="2"/>
        <v/>
      </c>
      <c r="D16" s="470" t="str">
        <f t="shared" si="3"/>
        <v/>
      </c>
      <c r="E16" s="470" t="str">
        <f t="shared" si="4"/>
        <v/>
      </c>
      <c r="F16" s="470" t="str">
        <f t="shared" si="5"/>
        <v/>
      </c>
      <c r="G16" s="199" t="str">
        <f>IF(Paramétrage!FP461&lt;&gt;0,Paramétrage!FN461,"")</f>
        <v/>
      </c>
      <c r="H16" s="2" t="str">
        <f>IF(Paramétrage!FP461&lt;&gt;0,Paramétrage!FO461,"")</f>
        <v/>
      </c>
      <c r="I16" s="2" t="str">
        <f t="shared" si="6"/>
        <v/>
      </c>
      <c r="J16" s="2" t="str">
        <f>IF(Paramétrage!FP461&lt;&gt;0,Paramétrage!FP461,"")</f>
        <v/>
      </c>
      <c r="K16" s="2" t="str">
        <f>IF(Paramétrage!FP461&lt;&gt;0,Paramétrage!FQ461,"")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IF(Paramétrage!FP461&lt;&gt;0,Paramétrage!FR461,"")</f>
        <v/>
      </c>
      <c r="P16" s="258">
        <f>IF(Paramétrage!G514&lt;&gt;0,I16,0)</f>
        <v>0</v>
      </c>
      <c r="Q16" s="2"/>
    </row>
    <row r="17" spans="1:17" x14ac:dyDescent="0.35">
      <c r="A17" s="470" t="str">
        <f t="shared" si="0"/>
        <v/>
      </c>
      <c r="B17" s="470" t="str">
        <f t="shared" si="1"/>
        <v/>
      </c>
      <c r="C17" s="470" t="str">
        <f t="shared" si="2"/>
        <v/>
      </c>
      <c r="D17" s="470" t="str">
        <f t="shared" si="3"/>
        <v/>
      </c>
      <c r="E17" s="470" t="str">
        <f t="shared" si="4"/>
        <v/>
      </c>
      <c r="F17" s="470" t="str">
        <f t="shared" si="5"/>
        <v/>
      </c>
      <c r="G17" s="199" t="str">
        <f>IF(Paramétrage!FP462&lt;&gt;0,Paramétrage!FN462,"")</f>
        <v/>
      </c>
      <c r="H17" s="2" t="str">
        <f>IF(Paramétrage!FP462&lt;&gt;0,Paramétrage!FO462,"")</f>
        <v/>
      </c>
      <c r="I17" s="2" t="str">
        <f t="shared" si="6"/>
        <v/>
      </c>
      <c r="J17" s="2" t="str">
        <f>IF(Paramétrage!FP462&lt;&gt;0,Paramétrage!FP462,"")</f>
        <v/>
      </c>
      <c r="K17" s="2" t="str">
        <f>IF(Paramétrage!FP462&lt;&gt;0,Paramétrage!FQ462,"")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IF(Paramétrage!FP462&lt;&gt;0,Paramétrage!FR462,"")</f>
        <v/>
      </c>
      <c r="P17" s="258">
        <f>IF(Paramétrage!G515&lt;&gt;0,I17,0)</f>
        <v>0</v>
      </c>
      <c r="Q17" s="2"/>
    </row>
    <row r="18" spans="1:17" x14ac:dyDescent="0.35">
      <c r="A18" s="470" t="str">
        <f t="shared" si="0"/>
        <v/>
      </c>
      <c r="B18" s="470" t="str">
        <f t="shared" si="1"/>
        <v/>
      </c>
      <c r="C18" s="470" t="str">
        <f t="shared" si="2"/>
        <v/>
      </c>
      <c r="D18" s="470" t="str">
        <f t="shared" si="3"/>
        <v/>
      </c>
      <c r="E18" s="470" t="str">
        <f t="shared" si="4"/>
        <v/>
      </c>
      <c r="F18" s="470" t="str">
        <f t="shared" si="5"/>
        <v/>
      </c>
      <c r="G18" s="199" t="str">
        <f>IF(Paramétrage!FP463&lt;&gt;0,Paramétrage!FN463,"")</f>
        <v/>
      </c>
      <c r="H18" s="2" t="str">
        <f>IF(Paramétrage!FP463&lt;&gt;0,Paramétrage!FO463,"")</f>
        <v/>
      </c>
      <c r="I18" s="2" t="str">
        <f t="shared" si="6"/>
        <v/>
      </c>
      <c r="J18" s="2" t="str">
        <f>IF(Paramétrage!FP463&lt;&gt;0,Paramétrage!FP463,"")</f>
        <v/>
      </c>
      <c r="K18" s="2" t="str">
        <f>IF(Paramétrage!FP463&lt;&gt;0,Paramétrage!FQ463,"")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IF(Paramétrage!FP463&lt;&gt;0,Paramétrage!FR463,"")</f>
        <v/>
      </c>
      <c r="P18" s="258">
        <f>IF(Paramétrage!G516&lt;&gt;0,I18,0)</f>
        <v>0</v>
      </c>
      <c r="Q18" s="2"/>
    </row>
    <row r="19" spans="1:17" x14ac:dyDescent="0.35">
      <c r="A19" s="470" t="str">
        <f t="shared" si="0"/>
        <v/>
      </c>
      <c r="B19" s="470" t="str">
        <f t="shared" si="1"/>
        <v/>
      </c>
      <c r="C19" s="470" t="str">
        <f t="shared" si="2"/>
        <v/>
      </c>
      <c r="D19" s="470" t="str">
        <f t="shared" si="3"/>
        <v/>
      </c>
      <c r="E19" s="470" t="str">
        <f t="shared" si="4"/>
        <v/>
      </c>
      <c r="F19" s="470" t="str">
        <f t="shared" si="5"/>
        <v/>
      </c>
      <c r="G19" s="199" t="str">
        <f>IF(Paramétrage!FP464&lt;&gt;0,Paramétrage!FN464,"")</f>
        <v/>
      </c>
      <c r="H19" s="2" t="str">
        <f>IF(Paramétrage!FP464&lt;&gt;0,Paramétrage!FO464,"")</f>
        <v/>
      </c>
      <c r="I19" s="2" t="str">
        <f t="shared" si="6"/>
        <v/>
      </c>
      <c r="J19" s="2" t="str">
        <f>IF(Paramétrage!FP464&lt;&gt;0,Paramétrage!FP464,"")</f>
        <v/>
      </c>
      <c r="K19" s="2" t="str">
        <f>IF(Paramétrage!FP464&lt;&gt;0,Paramétrage!FQ464,"")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IF(Paramétrage!FP464&lt;&gt;0,Paramétrage!FR464,"")</f>
        <v/>
      </c>
      <c r="P19" s="258">
        <f>IF(Paramétrage!G517&lt;&gt;0,I19,0)</f>
        <v>0</v>
      </c>
      <c r="Q19" s="2"/>
    </row>
    <row r="20" spans="1:17" x14ac:dyDescent="0.35">
      <c r="A20" s="470" t="str">
        <f t="shared" si="0"/>
        <v/>
      </c>
      <c r="B20" s="470" t="str">
        <f t="shared" si="1"/>
        <v/>
      </c>
      <c r="C20" s="470" t="str">
        <f t="shared" si="2"/>
        <v/>
      </c>
      <c r="D20" s="470" t="str">
        <f t="shared" si="3"/>
        <v/>
      </c>
      <c r="E20" s="470" t="str">
        <f t="shared" si="4"/>
        <v/>
      </c>
      <c r="F20" s="470" t="str">
        <f t="shared" si="5"/>
        <v/>
      </c>
      <c r="G20" s="199" t="str">
        <f>IF(Paramétrage!FP465&lt;&gt;0,Paramétrage!FN465,"")</f>
        <v/>
      </c>
      <c r="H20" s="2" t="str">
        <f>IF(Paramétrage!FP465&lt;&gt;0,Paramétrage!FO465,"")</f>
        <v/>
      </c>
      <c r="I20" s="2" t="str">
        <f t="shared" si="6"/>
        <v/>
      </c>
      <c r="J20" s="2" t="str">
        <f>IF(Paramétrage!FP465&lt;&gt;0,Paramétrage!FP465,"")</f>
        <v/>
      </c>
      <c r="K20" s="2" t="str">
        <f>IF(Paramétrage!FP465&lt;&gt;0,Paramétrage!FQ465,"")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IF(Paramétrage!FP465&lt;&gt;0,Paramétrage!FR465,"")</f>
        <v/>
      </c>
      <c r="P20" s="258">
        <f>IF(Paramétrage!G518&lt;&gt;0,I20,0)</f>
        <v>0</v>
      </c>
      <c r="Q20" s="2"/>
    </row>
    <row r="21" spans="1:17" x14ac:dyDescent="0.35">
      <c r="A21" s="470" t="str">
        <f t="shared" si="0"/>
        <v/>
      </c>
      <c r="B21" s="470" t="str">
        <f t="shared" si="1"/>
        <v/>
      </c>
      <c r="C21" s="470" t="str">
        <f t="shared" si="2"/>
        <v/>
      </c>
      <c r="D21" s="470" t="str">
        <f t="shared" si="3"/>
        <v/>
      </c>
      <c r="E21" s="470" t="str">
        <f t="shared" si="4"/>
        <v/>
      </c>
      <c r="F21" s="470" t="str">
        <f t="shared" si="5"/>
        <v/>
      </c>
      <c r="G21" s="199" t="str">
        <f>IF(Paramétrage!FP466&lt;&gt;0,Paramétrage!FN466,"")</f>
        <v/>
      </c>
      <c r="H21" s="2" t="str">
        <f>IF(Paramétrage!FP466&lt;&gt;0,Paramétrage!FO466,"")</f>
        <v/>
      </c>
      <c r="I21" s="2" t="str">
        <f t="shared" si="6"/>
        <v/>
      </c>
      <c r="J21" s="2" t="str">
        <f>IF(Paramétrage!FP466&lt;&gt;0,Paramétrage!FP466,"")</f>
        <v/>
      </c>
      <c r="K21" s="2" t="str">
        <f>IF(Paramétrage!FP466&lt;&gt;0,Paramétrage!FQ466,"")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IF(Paramétrage!FP466&lt;&gt;0,Paramétrage!FR466,"")</f>
        <v/>
      </c>
      <c r="P21" s="258">
        <f>IF(Paramétrage!G519&lt;&gt;0,I21,0)</f>
        <v>0</v>
      </c>
      <c r="Q21" s="2"/>
    </row>
    <row r="22" spans="1:17" x14ac:dyDescent="0.35">
      <c r="A22" s="470" t="str">
        <f t="shared" si="0"/>
        <v/>
      </c>
      <c r="B22" s="470" t="str">
        <f t="shared" si="1"/>
        <v/>
      </c>
      <c r="C22" s="470" t="str">
        <f t="shared" si="2"/>
        <v/>
      </c>
      <c r="D22" s="470" t="str">
        <f t="shared" si="3"/>
        <v/>
      </c>
      <c r="E22" s="470" t="str">
        <f t="shared" si="4"/>
        <v/>
      </c>
      <c r="F22" s="470" t="str">
        <f t="shared" si="5"/>
        <v/>
      </c>
      <c r="G22" s="199" t="str">
        <f>IF(Paramétrage!FP467&lt;&gt;0,Paramétrage!FN467,"")</f>
        <v/>
      </c>
      <c r="H22" s="2" t="str">
        <f>IF(Paramétrage!FP467&lt;&gt;0,Paramétrage!FO467,"")</f>
        <v/>
      </c>
      <c r="I22" s="2" t="str">
        <f t="shared" si="6"/>
        <v/>
      </c>
      <c r="J22" s="2" t="str">
        <f>IF(Paramétrage!FP467&lt;&gt;0,Paramétrage!FP467,"")</f>
        <v/>
      </c>
      <c r="K22" s="2" t="str">
        <f>IF(Paramétrage!FP467&lt;&gt;0,Paramétrage!FQ467,"")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IF(Paramétrage!FP467&lt;&gt;0,Paramétrage!FR467,"")</f>
        <v/>
      </c>
      <c r="P22" s="258">
        <f>IF(Paramétrage!G520&lt;&gt;0,I22,0)</f>
        <v>0</v>
      </c>
      <c r="Q22" s="2"/>
    </row>
    <row r="23" spans="1:17" x14ac:dyDescent="0.35">
      <c r="A23" s="470" t="str">
        <f t="shared" si="0"/>
        <v/>
      </c>
      <c r="B23" s="470" t="str">
        <f t="shared" si="1"/>
        <v/>
      </c>
      <c r="C23" s="470" t="str">
        <f t="shared" si="2"/>
        <v/>
      </c>
      <c r="D23" s="470" t="str">
        <f t="shared" si="3"/>
        <v/>
      </c>
      <c r="E23" s="470" t="str">
        <f t="shared" si="4"/>
        <v/>
      </c>
      <c r="F23" s="470" t="str">
        <f t="shared" si="5"/>
        <v/>
      </c>
      <c r="G23" s="199" t="str">
        <f>IF(Paramétrage!FP468&lt;&gt;0,Paramétrage!FN468,"")</f>
        <v/>
      </c>
      <c r="H23" s="2" t="str">
        <f>IF(Paramétrage!FP468&lt;&gt;0,Paramétrage!FO468,"")</f>
        <v/>
      </c>
      <c r="I23" s="2" t="str">
        <f t="shared" si="6"/>
        <v/>
      </c>
      <c r="J23" s="2" t="str">
        <f>IF(Paramétrage!FP468&lt;&gt;0,Paramétrage!FP468,"")</f>
        <v/>
      </c>
      <c r="K23" s="2" t="str">
        <f>IF(Paramétrage!FP468&lt;&gt;0,Paramétrage!FQ468,"")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IF(Paramétrage!FP468&lt;&gt;0,Paramétrage!FR468,"")</f>
        <v/>
      </c>
      <c r="P23" s="258">
        <f>IF(Paramétrage!G521&lt;&gt;0,I23,0)</f>
        <v>0</v>
      </c>
      <c r="Q23" s="2"/>
    </row>
    <row r="24" spans="1:17" x14ac:dyDescent="0.35">
      <c r="A24" s="470" t="str">
        <f t="shared" si="0"/>
        <v/>
      </c>
      <c r="B24" s="470" t="str">
        <f t="shared" si="1"/>
        <v/>
      </c>
      <c r="C24" s="470" t="str">
        <f t="shared" si="2"/>
        <v/>
      </c>
      <c r="D24" s="470" t="str">
        <f t="shared" si="3"/>
        <v/>
      </c>
      <c r="E24" s="470" t="str">
        <f t="shared" si="4"/>
        <v/>
      </c>
      <c r="F24" s="470" t="str">
        <f t="shared" si="5"/>
        <v/>
      </c>
      <c r="G24" s="199" t="str">
        <f>IF(Paramétrage!FP469&lt;&gt;0,Paramétrage!FN469,"")</f>
        <v/>
      </c>
      <c r="H24" s="2" t="str">
        <f>IF(Paramétrage!FP469&lt;&gt;0,Paramétrage!FO469,"")</f>
        <v/>
      </c>
      <c r="I24" s="2" t="str">
        <f t="shared" si="6"/>
        <v/>
      </c>
      <c r="J24" s="2" t="str">
        <f>IF(Paramétrage!FP469&lt;&gt;0,Paramétrage!FP469,"")</f>
        <v/>
      </c>
      <c r="K24" s="2" t="str">
        <f>IF(Paramétrage!FP469&lt;&gt;0,Paramétrage!FQ469,"")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IF(Paramétrage!FP469&lt;&gt;0,Paramétrage!FR469,"")</f>
        <v/>
      </c>
      <c r="P24" s="258">
        <f>IF(Paramétrage!G522&lt;&gt;0,I24,0)</f>
        <v>0</v>
      </c>
      <c r="Q24" s="2"/>
    </row>
    <row r="25" spans="1:17" x14ac:dyDescent="0.35">
      <c r="A25" s="470" t="str">
        <f t="shared" si="0"/>
        <v/>
      </c>
      <c r="B25" s="470" t="str">
        <f t="shared" si="1"/>
        <v/>
      </c>
      <c r="C25" s="470" t="str">
        <f t="shared" si="2"/>
        <v/>
      </c>
      <c r="D25" s="470" t="str">
        <f t="shared" si="3"/>
        <v/>
      </c>
      <c r="E25" s="470" t="str">
        <f t="shared" si="4"/>
        <v/>
      </c>
      <c r="F25" s="470" t="str">
        <f t="shared" si="5"/>
        <v/>
      </c>
      <c r="G25" s="199" t="str">
        <f>IF(Paramétrage!FP470&lt;&gt;0,Paramétrage!FN470,"")</f>
        <v/>
      </c>
      <c r="H25" s="2" t="str">
        <f>IF(Paramétrage!FP470&lt;&gt;0,Paramétrage!FO470,"")</f>
        <v/>
      </c>
      <c r="I25" s="2" t="str">
        <f t="shared" si="6"/>
        <v/>
      </c>
      <c r="J25" s="2" t="str">
        <f>IF(Paramétrage!FP470&lt;&gt;0,Paramétrage!FP470,"")</f>
        <v/>
      </c>
      <c r="K25" s="2" t="str">
        <f>IF(Paramétrage!FP470&lt;&gt;0,Paramétrage!FQ470,"")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IF(Paramétrage!FP470&lt;&gt;0,Paramétrage!FR470,"")</f>
        <v/>
      </c>
      <c r="P25" s="258">
        <f>IF(Paramétrage!G523&lt;&gt;0,I25,0)</f>
        <v>0</v>
      </c>
      <c r="Q25" s="2"/>
    </row>
    <row r="26" spans="1:17" x14ac:dyDescent="0.35">
      <c r="A26" s="470" t="str">
        <f t="shared" si="0"/>
        <v/>
      </c>
      <c r="B26" s="470" t="str">
        <f t="shared" si="1"/>
        <v/>
      </c>
      <c r="C26" s="470" t="str">
        <f t="shared" si="2"/>
        <v/>
      </c>
      <c r="D26" s="470" t="str">
        <f t="shared" si="3"/>
        <v/>
      </c>
      <c r="E26" s="470" t="str">
        <f t="shared" si="4"/>
        <v/>
      </c>
      <c r="F26" s="470" t="str">
        <f t="shared" si="5"/>
        <v/>
      </c>
      <c r="G26" s="199" t="str">
        <f>IF(Paramétrage!FP471&lt;&gt;0,Paramétrage!FN471,"")</f>
        <v/>
      </c>
      <c r="H26" s="2" t="str">
        <f>IF(Paramétrage!FP471&lt;&gt;0,Paramétrage!FO471,"")</f>
        <v/>
      </c>
      <c r="I26" s="2" t="str">
        <f t="shared" si="6"/>
        <v/>
      </c>
      <c r="J26" s="2" t="str">
        <f>IF(Paramétrage!FP471&lt;&gt;0,Paramétrage!FP471,"")</f>
        <v/>
      </c>
      <c r="K26" s="2" t="str">
        <f>IF(Paramétrage!FP471&lt;&gt;0,Paramétrage!FQ471,"")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IF(Paramétrage!FP471&lt;&gt;0,Paramétrage!FR471,"")</f>
        <v/>
      </c>
      <c r="P26" s="258">
        <f>IF(Paramétrage!G524&lt;&gt;0,I26,0)</f>
        <v>0</v>
      </c>
      <c r="Q26" s="2"/>
    </row>
    <row r="27" spans="1:17" x14ac:dyDescent="0.35">
      <c r="A27" s="470" t="str">
        <f t="shared" si="0"/>
        <v/>
      </c>
      <c r="B27" s="470" t="str">
        <f t="shared" si="1"/>
        <v/>
      </c>
      <c r="C27" s="470" t="str">
        <f t="shared" si="2"/>
        <v/>
      </c>
      <c r="D27" s="470" t="str">
        <f t="shared" si="3"/>
        <v/>
      </c>
      <c r="E27" s="470" t="str">
        <f t="shared" si="4"/>
        <v/>
      </c>
      <c r="F27" s="470" t="str">
        <f t="shared" si="5"/>
        <v/>
      </c>
      <c r="G27" s="199" t="str">
        <f>IF(Paramétrage!FP472&lt;&gt;0,Paramétrage!FN472,"")</f>
        <v/>
      </c>
      <c r="H27" s="2" t="str">
        <f>IF(Paramétrage!FP472&lt;&gt;0,Paramétrage!FO472,"")</f>
        <v/>
      </c>
      <c r="I27" s="2" t="str">
        <f t="shared" si="6"/>
        <v/>
      </c>
      <c r="J27" s="2" t="str">
        <f>IF(Paramétrage!FP472&lt;&gt;0,Paramétrage!FP472,"")</f>
        <v/>
      </c>
      <c r="K27" s="2" t="str">
        <f>IF(Paramétrage!FP472&lt;&gt;0,Paramétrage!FQ472,"")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IF(Paramétrage!FP472&lt;&gt;0,Paramétrage!FR472,"")</f>
        <v/>
      </c>
      <c r="P27" s="258">
        <f>IF(Paramétrage!G525&lt;&gt;0,I27,0)</f>
        <v>0</v>
      </c>
      <c r="Q27" s="2"/>
    </row>
    <row r="28" spans="1:17" x14ac:dyDescent="0.35">
      <c r="A28" s="470" t="str">
        <f t="shared" si="0"/>
        <v/>
      </c>
      <c r="B28" s="470" t="str">
        <f t="shared" si="1"/>
        <v/>
      </c>
      <c r="C28" s="470" t="str">
        <f t="shared" si="2"/>
        <v/>
      </c>
      <c r="D28" s="470" t="str">
        <f t="shared" si="3"/>
        <v/>
      </c>
      <c r="E28" s="470" t="str">
        <f t="shared" si="4"/>
        <v/>
      </c>
      <c r="F28" s="470" t="str">
        <f t="shared" si="5"/>
        <v/>
      </c>
      <c r="G28" s="199" t="str">
        <f>IF(Paramétrage!FP473&lt;&gt;0,Paramétrage!FN473,"")</f>
        <v/>
      </c>
      <c r="H28" s="2" t="str">
        <f>IF(Paramétrage!FP473&lt;&gt;0,Paramétrage!FO473,"")</f>
        <v/>
      </c>
      <c r="I28" s="2" t="str">
        <f t="shared" si="6"/>
        <v/>
      </c>
      <c r="J28" s="2" t="str">
        <f>IF(Paramétrage!FP473&lt;&gt;0,Paramétrage!FP473,"")</f>
        <v/>
      </c>
      <c r="K28" s="2" t="str">
        <f>IF(Paramétrage!FP473&lt;&gt;0,Paramétrage!FQ473,"")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IF(Paramétrage!FP473&lt;&gt;0,Paramétrage!FR473,"")</f>
        <v/>
      </c>
      <c r="P28" s="258">
        <f>IF(Paramétrage!G526&lt;&gt;0,I28,0)</f>
        <v>0</v>
      </c>
      <c r="Q28" s="2"/>
    </row>
    <row r="29" spans="1:17" x14ac:dyDescent="0.35">
      <c r="A29" s="470" t="str">
        <f t="shared" si="0"/>
        <v/>
      </c>
      <c r="B29" s="470" t="str">
        <f t="shared" si="1"/>
        <v/>
      </c>
      <c r="C29" s="470" t="str">
        <f t="shared" si="2"/>
        <v/>
      </c>
      <c r="D29" s="470" t="str">
        <f t="shared" si="3"/>
        <v/>
      </c>
      <c r="E29" s="470" t="str">
        <f t="shared" si="4"/>
        <v/>
      </c>
      <c r="F29" s="470" t="str">
        <f t="shared" si="5"/>
        <v/>
      </c>
      <c r="G29" s="199" t="str">
        <f>IF(Paramétrage!FP474&lt;&gt;0,Paramétrage!FN474,"")</f>
        <v/>
      </c>
      <c r="H29" s="2" t="str">
        <f>IF(Paramétrage!FP474&lt;&gt;0,Paramétrage!FO474,"")</f>
        <v/>
      </c>
      <c r="I29" s="2" t="str">
        <f t="shared" si="6"/>
        <v/>
      </c>
      <c r="J29" s="2" t="str">
        <f>IF(Paramétrage!FP474&lt;&gt;0,Paramétrage!FP474,"")</f>
        <v/>
      </c>
      <c r="K29" s="2" t="str">
        <f>IF(Paramétrage!FP474&lt;&gt;0,Paramétrage!FQ474,"")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IF(Paramétrage!FP474&lt;&gt;0,Paramétrage!FR474,"")</f>
        <v/>
      </c>
      <c r="P29" s="258">
        <f>IF(Paramétrage!G527&lt;&gt;0,I29,0)</f>
        <v>0</v>
      </c>
      <c r="Q29" s="2"/>
    </row>
    <row r="30" spans="1:17" x14ac:dyDescent="0.35">
      <c r="A30" s="471" t="s">
        <v>1060</v>
      </c>
      <c r="B30" s="472"/>
      <c r="C30" s="472"/>
      <c r="D30" s="472"/>
      <c r="E30" s="472"/>
      <c r="F30" s="472"/>
      <c r="G30" s="473" t="str">
        <f>IF(Paramétrage!L527&lt;&gt;0,Paramétrage!L527,"")</f>
        <v/>
      </c>
      <c r="H30" s="472"/>
      <c r="I30" s="472"/>
      <c r="J30" s="472"/>
      <c r="K30" s="472"/>
      <c r="L30" s="472"/>
      <c r="M30" s="472"/>
      <c r="N30" s="472"/>
      <c r="O30" s="472"/>
      <c r="P30" s="472" t="str">
        <f>IF(Paramétrage!I527,I30-#REF!,"")</f>
        <v/>
      </c>
      <c r="Q30" s="472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70" t="str">
        <f>IF(J32&lt;&gt;"",I32,"")</f>
        <v/>
      </c>
      <c r="B32" s="470" t="str">
        <f>IF(J32&lt;&gt;"",1,"")</f>
        <v/>
      </c>
      <c r="C32" s="470" t="str">
        <f>IF(J32&lt;&gt;"",L32,"")</f>
        <v/>
      </c>
      <c r="D32" s="470" t="str">
        <f>IF(J32&lt;&gt;"",L32,"")</f>
        <v/>
      </c>
      <c r="E32" s="470" t="str">
        <f>IF(J32&lt;&gt;"",M32,"")</f>
        <v/>
      </c>
      <c r="F32" s="470" t="str">
        <f>IF(J32&lt;&gt;"",N32,"")</f>
        <v/>
      </c>
      <c r="G32" s="199" t="str">
        <f>IF(Paramétrage!JH448&lt;&gt;0,Paramétrage!JF448,"")</f>
        <v/>
      </c>
      <c r="H32" s="2" t="str">
        <f>IF(Paramétrage!JH448&lt;&gt;0,Paramétrage!JG448,"")</f>
        <v/>
      </c>
      <c r="I32" s="2" t="str">
        <f>IF(J32&lt;&gt;"",DATEDIF($Q$2,G32,"d")*1440+H32*60,"")</f>
        <v/>
      </c>
      <c r="J32" s="2" t="str">
        <f>IF(Paramétrage!JH448&lt;&gt;0,Paramétrage!JH448,"")</f>
        <v/>
      </c>
      <c r="K32" s="2" t="str">
        <f>IF(Paramétrage!JI448&lt;&gt;0,Paramétrage!JI448,"")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IF(Paramétrage!JH448&lt;&gt;0,Paramétrage!JJ448,"")</f>
        <v/>
      </c>
      <c r="P32" s="258">
        <f>IF(Paramétrage!G531&lt;&gt;0,I32,0)</f>
        <v>0</v>
      </c>
      <c r="Q32" s="2"/>
    </row>
    <row r="33" spans="1:18" x14ac:dyDescent="0.35">
      <c r="A33" s="470" t="str">
        <f t="shared" ref="A33:A59" si="10">IF(J33&lt;&gt;"",I33,"")</f>
        <v/>
      </c>
      <c r="B33" s="470" t="str">
        <f t="shared" ref="B33:B59" si="11">IF(J33&lt;&gt;"",1,"")</f>
        <v/>
      </c>
      <c r="C33" s="470" t="str">
        <f t="shared" ref="C33:C59" si="12">IF(J33&lt;&gt;"",L33,"")</f>
        <v/>
      </c>
      <c r="D33" s="470" t="str">
        <f t="shared" ref="D33:D59" si="13">IF(J33&lt;&gt;"",L33,"")</f>
        <v/>
      </c>
      <c r="E33" s="470" t="str">
        <f t="shared" ref="E33:E59" si="14">IF(J33&lt;&gt;"",M33,"")</f>
        <v/>
      </c>
      <c r="F33" s="470" t="str">
        <f t="shared" ref="F33:F59" si="15">IF(J33&lt;&gt;"",N33,"")</f>
        <v/>
      </c>
      <c r="G33" s="199" t="str">
        <f>IF(Paramétrage!JH449&lt;&gt;0,Paramétrage!JF449,"")</f>
        <v/>
      </c>
      <c r="H33" s="2" t="str">
        <f>IF(Paramétrage!JH449&lt;&gt;0,Paramétrage!JG449,"")</f>
        <v/>
      </c>
      <c r="I33" s="2" t="str">
        <f t="shared" ref="I33:I59" si="16">IF(J33&lt;&gt;"",DATEDIF($Q$2,G33,"d")*1440+H33*60,"")</f>
        <v/>
      </c>
      <c r="J33" s="2" t="str">
        <f>IF(Paramétrage!JH449&lt;&gt;0,Paramétrage!JH449,"")</f>
        <v/>
      </c>
      <c r="K33" s="2" t="str">
        <f>IF(Paramétrage!JI449&lt;&gt;0,Paramétrage!JI449,"")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IF(Paramétrage!JH449&lt;&gt;0,Paramétrage!JJ449,"")</f>
        <v/>
      </c>
      <c r="P33" s="258">
        <f>IF(Paramétrage!G532&lt;&gt;0,I33,0)</f>
        <v>0</v>
      </c>
      <c r="Q33" s="2"/>
    </row>
    <row r="34" spans="1:18" x14ac:dyDescent="0.35">
      <c r="A34" s="470" t="str">
        <f t="shared" si="10"/>
        <v/>
      </c>
      <c r="B34" s="470" t="str">
        <f t="shared" si="11"/>
        <v/>
      </c>
      <c r="C34" s="470" t="str">
        <f t="shared" si="12"/>
        <v/>
      </c>
      <c r="D34" s="470" t="str">
        <f t="shared" si="13"/>
        <v/>
      </c>
      <c r="E34" s="470" t="str">
        <f t="shared" si="14"/>
        <v/>
      </c>
      <c r="F34" s="470" t="str">
        <f t="shared" si="15"/>
        <v/>
      </c>
      <c r="G34" s="199" t="str">
        <f>IF(Paramétrage!JH450&lt;&gt;0,Paramétrage!JF450,"")</f>
        <v/>
      </c>
      <c r="H34" s="2" t="str">
        <f>IF(Paramétrage!JH450&lt;&gt;0,Paramétrage!JG450,"")</f>
        <v/>
      </c>
      <c r="I34" s="2" t="str">
        <f t="shared" si="16"/>
        <v/>
      </c>
      <c r="J34" s="2" t="str">
        <f>IF(Paramétrage!JH450&lt;&gt;0,Paramétrage!JH450,"")</f>
        <v/>
      </c>
      <c r="K34" s="2" t="str">
        <f>IF(Paramétrage!JI450&lt;&gt;0,Paramétrage!JI450,"")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IF(Paramétrage!JH450&lt;&gt;0,Paramétrage!JJ450,"")</f>
        <v/>
      </c>
      <c r="P34" s="258">
        <f>IF(Paramétrage!G533&lt;&gt;0,I34,0)</f>
        <v>0</v>
      </c>
      <c r="Q34" s="2"/>
    </row>
    <row r="35" spans="1:18" x14ac:dyDescent="0.35">
      <c r="A35" s="470" t="str">
        <f t="shared" si="10"/>
        <v/>
      </c>
      <c r="B35" s="470" t="str">
        <f t="shared" si="11"/>
        <v/>
      </c>
      <c r="C35" s="470" t="str">
        <f t="shared" si="12"/>
        <v/>
      </c>
      <c r="D35" s="470" t="str">
        <f t="shared" si="13"/>
        <v/>
      </c>
      <c r="E35" s="470" t="str">
        <f t="shared" si="14"/>
        <v/>
      </c>
      <c r="F35" s="470" t="str">
        <f t="shared" si="15"/>
        <v/>
      </c>
      <c r="G35" s="199" t="str">
        <f>IF(Paramétrage!JH451&lt;&gt;0,Paramétrage!JF451,"")</f>
        <v/>
      </c>
      <c r="H35" s="2" t="str">
        <f>IF(Paramétrage!JH451&lt;&gt;0,Paramétrage!JG451,"")</f>
        <v/>
      </c>
      <c r="I35" s="2" t="str">
        <f t="shared" si="16"/>
        <v/>
      </c>
      <c r="J35" s="2" t="str">
        <f>IF(Paramétrage!JH451&lt;&gt;0,Paramétrage!JH451,"")</f>
        <v/>
      </c>
      <c r="K35" s="2" t="str">
        <f>IF(Paramétrage!JI451&lt;&gt;0,Paramétrage!JI451,"")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IF(Paramétrage!JH451&lt;&gt;0,Paramétrage!JJ451,"")</f>
        <v/>
      </c>
      <c r="P35" s="258">
        <f>IF(Paramétrage!G534&lt;&gt;0,I35,0)</f>
        <v>0</v>
      </c>
      <c r="Q35" s="2"/>
    </row>
    <row r="36" spans="1:18" x14ac:dyDescent="0.35">
      <c r="A36" s="470" t="str">
        <f t="shared" si="10"/>
        <v/>
      </c>
      <c r="B36" s="470" t="str">
        <f t="shared" si="11"/>
        <v/>
      </c>
      <c r="C36" s="470" t="str">
        <f t="shared" si="12"/>
        <v/>
      </c>
      <c r="D36" s="470" t="str">
        <f t="shared" si="13"/>
        <v/>
      </c>
      <c r="E36" s="470" t="str">
        <f t="shared" si="14"/>
        <v/>
      </c>
      <c r="F36" s="470" t="str">
        <f t="shared" si="15"/>
        <v/>
      </c>
      <c r="G36" s="199" t="str">
        <f>IF(Paramétrage!JH452&lt;&gt;0,Paramétrage!JF452,"")</f>
        <v/>
      </c>
      <c r="H36" s="2" t="str">
        <f>IF(Paramétrage!JH452&lt;&gt;0,Paramétrage!JG452,"")</f>
        <v/>
      </c>
      <c r="I36" s="2" t="str">
        <f t="shared" si="16"/>
        <v/>
      </c>
      <c r="J36" s="2" t="str">
        <f>IF(Paramétrage!JH452&lt;&gt;0,Paramétrage!JH452,"")</f>
        <v/>
      </c>
      <c r="K36" s="2" t="str">
        <f>IF(Paramétrage!JI452&lt;&gt;0,Paramétrage!JI452,"")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IF(Paramétrage!JH452&lt;&gt;0,Paramétrage!JJ452,"")</f>
        <v/>
      </c>
      <c r="P36" s="258">
        <f>IF(Paramétrage!G535&lt;&gt;0,I36,0)</f>
        <v>0</v>
      </c>
      <c r="Q36" s="2"/>
    </row>
    <row r="37" spans="1:18" x14ac:dyDescent="0.35">
      <c r="A37" s="470" t="str">
        <f t="shared" si="10"/>
        <v/>
      </c>
      <c r="B37" s="470" t="str">
        <f t="shared" si="11"/>
        <v/>
      </c>
      <c r="C37" s="470" t="str">
        <f t="shared" si="12"/>
        <v/>
      </c>
      <c r="D37" s="470" t="str">
        <f t="shared" si="13"/>
        <v/>
      </c>
      <c r="E37" s="470" t="str">
        <f t="shared" si="14"/>
        <v/>
      </c>
      <c r="F37" s="470" t="str">
        <f t="shared" si="15"/>
        <v/>
      </c>
      <c r="G37" s="199" t="str">
        <f>IF(Paramétrage!JH453&lt;&gt;0,Paramétrage!JF453,"")</f>
        <v/>
      </c>
      <c r="H37" s="2" t="str">
        <f>IF(Paramétrage!JH453&lt;&gt;0,Paramétrage!JG453,"")</f>
        <v/>
      </c>
      <c r="I37" s="2" t="str">
        <f t="shared" si="16"/>
        <v/>
      </c>
      <c r="J37" s="2" t="str">
        <f>IF(Paramétrage!JH453&lt;&gt;0,Paramétrage!JH453,"")</f>
        <v/>
      </c>
      <c r="K37" s="2" t="str">
        <f>IF(Paramétrage!JI453&lt;&gt;0,Paramétrage!JI453,"")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IF(Paramétrage!JH453&lt;&gt;0,Paramétrage!JJ453,"")</f>
        <v/>
      </c>
      <c r="P37" s="258">
        <f>IF(Paramétrage!G536&lt;&gt;0,I37,0)</f>
        <v>0</v>
      </c>
      <c r="Q37" s="2"/>
    </row>
    <row r="38" spans="1:18" x14ac:dyDescent="0.35">
      <c r="A38" s="470" t="str">
        <f t="shared" si="10"/>
        <v/>
      </c>
      <c r="B38" s="470" t="str">
        <f t="shared" si="11"/>
        <v/>
      </c>
      <c r="C38" s="470" t="str">
        <f t="shared" si="12"/>
        <v/>
      </c>
      <c r="D38" s="470" t="str">
        <f t="shared" si="13"/>
        <v/>
      </c>
      <c r="E38" s="470" t="str">
        <f t="shared" si="14"/>
        <v/>
      </c>
      <c r="F38" s="470" t="str">
        <f t="shared" si="15"/>
        <v/>
      </c>
      <c r="G38" s="199" t="str">
        <f>IF(Paramétrage!JH454&lt;&gt;0,Paramétrage!JF454,"")</f>
        <v/>
      </c>
      <c r="H38" s="2" t="str">
        <f>IF(Paramétrage!JH454&lt;&gt;0,Paramétrage!JG454,"")</f>
        <v/>
      </c>
      <c r="I38" s="2" t="str">
        <f t="shared" si="16"/>
        <v/>
      </c>
      <c r="J38" s="2" t="str">
        <f>IF(Paramétrage!JH454&lt;&gt;0,Paramétrage!JH454,"")</f>
        <v/>
      </c>
      <c r="K38" s="2" t="str">
        <f>IF(Paramétrage!JI454&lt;&gt;0,Paramétrage!JI454,"")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IF(Paramétrage!JH454&lt;&gt;0,Paramétrage!JJ454,"")</f>
        <v/>
      </c>
      <c r="P38" s="258">
        <f>IF(Paramétrage!G537&lt;&gt;0,I38,0)</f>
        <v>0</v>
      </c>
      <c r="Q38" s="2"/>
    </row>
    <row r="39" spans="1:18" x14ac:dyDescent="0.35">
      <c r="A39" s="470" t="str">
        <f t="shared" si="10"/>
        <v/>
      </c>
      <c r="B39" s="470" t="str">
        <f t="shared" si="11"/>
        <v/>
      </c>
      <c r="C39" s="470" t="str">
        <f t="shared" si="12"/>
        <v/>
      </c>
      <c r="D39" s="470" t="str">
        <f t="shared" si="13"/>
        <v/>
      </c>
      <c r="E39" s="470" t="str">
        <f t="shared" si="14"/>
        <v/>
      </c>
      <c r="F39" s="470" t="str">
        <f t="shared" si="15"/>
        <v/>
      </c>
      <c r="G39" s="199" t="str">
        <f>IF(Paramétrage!JH455&lt;&gt;0,Paramétrage!JF455,"")</f>
        <v/>
      </c>
      <c r="H39" s="2" t="str">
        <f>IF(Paramétrage!JH455&lt;&gt;0,Paramétrage!JG455,"")</f>
        <v/>
      </c>
      <c r="I39" s="2" t="str">
        <f t="shared" si="16"/>
        <v/>
      </c>
      <c r="J39" s="2" t="str">
        <f>IF(Paramétrage!JH455&lt;&gt;0,Paramétrage!JH455,"")</f>
        <v/>
      </c>
      <c r="K39" s="2" t="str">
        <f>IF(Paramétrage!JI455&lt;&gt;0,Paramétrage!JI455,"")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IF(Paramétrage!JH455&lt;&gt;0,Paramétrage!JJ455,"")</f>
        <v/>
      </c>
      <c r="P39" s="258">
        <f>IF(Paramétrage!G538&lt;&gt;0,I39,0)</f>
        <v>0</v>
      </c>
      <c r="Q39" s="2"/>
    </row>
    <row r="40" spans="1:18" x14ac:dyDescent="0.35">
      <c r="A40" s="470" t="str">
        <f t="shared" si="10"/>
        <v/>
      </c>
      <c r="B40" s="470" t="str">
        <f t="shared" si="11"/>
        <v/>
      </c>
      <c r="C40" s="470" t="str">
        <f t="shared" si="12"/>
        <v/>
      </c>
      <c r="D40" s="470" t="str">
        <f t="shared" si="13"/>
        <v/>
      </c>
      <c r="E40" s="470" t="str">
        <f t="shared" si="14"/>
        <v/>
      </c>
      <c r="F40" s="470" t="str">
        <f t="shared" si="15"/>
        <v/>
      </c>
      <c r="G40" s="199" t="str">
        <f>IF(Paramétrage!JH456&lt;&gt;0,Paramétrage!JF456,"")</f>
        <v/>
      </c>
      <c r="H40" s="2" t="str">
        <f>IF(Paramétrage!JH456&lt;&gt;0,Paramétrage!JG456,"")</f>
        <v/>
      </c>
      <c r="I40" s="2" t="str">
        <f t="shared" si="16"/>
        <v/>
      </c>
      <c r="J40" s="2" t="str">
        <f>IF(Paramétrage!JH456&lt;&gt;0,Paramétrage!JH456,"")</f>
        <v/>
      </c>
      <c r="K40" s="2" t="str">
        <f>IF(Paramétrage!JI456&lt;&gt;0,Paramétrage!JI456,"")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IF(Paramétrage!JH456&lt;&gt;0,Paramétrage!JJ456,"")</f>
        <v/>
      </c>
      <c r="P40" s="258">
        <f>IF(Paramétrage!G539&lt;&gt;0,I40,0)</f>
        <v>0</v>
      </c>
      <c r="Q40" s="2"/>
    </row>
    <row r="41" spans="1:18" x14ac:dyDescent="0.35">
      <c r="A41" s="470" t="str">
        <f t="shared" si="10"/>
        <v/>
      </c>
      <c r="B41" s="470" t="str">
        <f t="shared" si="11"/>
        <v/>
      </c>
      <c r="C41" s="470" t="str">
        <f t="shared" si="12"/>
        <v/>
      </c>
      <c r="D41" s="470" t="str">
        <f t="shared" si="13"/>
        <v/>
      </c>
      <c r="E41" s="470" t="str">
        <f t="shared" si="14"/>
        <v/>
      </c>
      <c r="F41" s="470" t="str">
        <f t="shared" si="15"/>
        <v/>
      </c>
      <c r="G41" s="199" t="str">
        <f>IF(Paramétrage!JH457&lt;&gt;0,Paramétrage!JF457,"")</f>
        <v/>
      </c>
      <c r="H41" s="2" t="str">
        <f>IF(Paramétrage!JH457&lt;&gt;0,Paramétrage!JG457,"")</f>
        <v/>
      </c>
      <c r="I41" s="2" t="str">
        <f t="shared" si="16"/>
        <v/>
      </c>
      <c r="J41" s="2" t="str">
        <f>IF(Paramétrage!JH457&lt;&gt;0,Paramétrage!JH457,"")</f>
        <v/>
      </c>
      <c r="K41" s="2" t="str">
        <f>IF(Paramétrage!JI457&lt;&gt;0,Paramétrage!JI457,"")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IF(Paramétrage!JH457&lt;&gt;0,Paramétrage!JJ457,"")</f>
        <v/>
      </c>
      <c r="P41" s="258">
        <f>IF(Paramétrage!G540&lt;&gt;0,I41,0)</f>
        <v>0</v>
      </c>
      <c r="Q41" s="2"/>
    </row>
    <row r="42" spans="1:18" x14ac:dyDescent="0.35">
      <c r="A42" s="470" t="str">
        <f t="shared" si="10"/>
        <v/>
      </c>
      <c r="B42" s="470" t="str">
        <f t="shared" si="11"/>
        <v/>
      </c>
      <c r="C42" s="470" t="str">
        <f t="shared" si="12"/>
        <v/>
      </c>
      <c r="D42" s="470" t="str">
        <f t="shared" si="13"/>
        <v/>
      </c>
      <c r="E42" s="470" t="str">
        <f t="shared" si="14"/>
        <v/>
      </c>
      <c r="F42" s="470" t="str">
        <f t="shared" si="15"/>
        <v/>
      </c>
      <c r="G42" s="199" t="str">
        <f>IF(Paramétrage!JH458&lt;&gt;0,Paramétrage!JF458,"")</f>
        <v/>
      </c>
      <c r="H42" s="2" t="str">
        <f>IF(Paramétrage!JH458&lt;&gt;0,Paramétrage!JG458,"")</f>
        <v/>
      </c>
      <c r="I42" s="2" t="str">
        <f t="shared" si="16"/>
        <v/>
      </c>
      <c r="J42" s="2" t="str">
        <f>IF(Paramétrage!JH458&lt;&gt;0,Paramétrage!JH458,"")</f>
        <v/>
      </c>
      <c r="K42" s="2" t="str">
        <f>IF(Paramétrage!JI458&lt;&gt;0,Paramétrage!JI458,"")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IF(Paramétrage!JH458&lt;&gt;0,Paramétrage!JJ458,"")</f>
        <v/>
      </c>
      <c r="P42" s="258">
        <f>IF(Paramétrage!G541&lt;&gt;0,I42,0)</f>
        <v>0</v>
      </c>
      <c r="Q42" s="2"/>
    </row>
    <row r="43" spans="1:18" x14ac:dyDescent="0.35">
      <c r="A43" s="470" t="str">
        <f t="shared" si="10"/>
        <v/>
      </c>
      <c r="B43" s="470" t="str">
        <f t="shared" si="11"/>
        <v/>
      </c>
      <c r="C43" s="470" t="str">
        <f t="shared" si="12"/>
        <v/>
      </c>
      <c r="D43" s="470" t="str">
        <f t="shared" si="13"/>
        <v/>
      </c>
      <c r="E43" s="470" t="str">
        <f t="shared" si="14"/>
        <v/>
      </c>
      <c r="F43" s="470" t="str">
        <f t="shared" si="15"/>
        <v/>
      </c>
      <c r="G43" s="199" t="str">
        <f>IF(Paramétrage!JH459&lt;&gt;0,Paramétrage!JF459,"")</f>
        <v/>
      </c>
      <c r="H43" s="2" t="str">
        <f>IF(Paramétrage!JH459&lt;&gt;0,Paramétrage!JG459,"")</f>
        <v/>
      </c>
      <c r="I43" s="2" t="str">
        <f t="shared" si="16"/>
        <v/>
      </c>
      <c r="J43" s="2" t="str">
        <f>IF(Paramétrage!JH459&lt;&gt;0,Paramétrage!JH459,"")</f>
        <v/>
      </c>
      <c r="K43" s="2" t="str">
        <f>IF(Paramétrage!JI459&lt;&gt;0,Paramétrage!JI459,"")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IF(Paramétrage!JH459&lt;&gt;0,Paramétrage!JJ459,"")</f>
        <v/>
      </c>
      <c r="P43" s="258">
        <f>IF(Paramétrage!G542&lt;&gt;0,I43,0)</f>
        <v>0</v>
      </c>
      <c r="Q43" s="2"/>
    </row>
    <row r="44" spans="1:18" x14ac:dyDescent="0.35">
      <c r="A44" s="470" t="str">
        <f t="shared" si="10"/>
        <v/>
      </c>
      <c r="B44" s="470" t="str">
        <f t="shared" si="11"/>
        <v/>
      </c>
      <c r="C44" s="470" t="str">
        <f t="shared" si="12"/>
        <v/>
      </c>
      <c r="D44" s="470" t="str">
        <f t="shared" si="13"/>
        <v/>
      </c>
      <c r="E44" s="470" t="str">
        <f t="shared" si="14"/>
        <v/>
      </c>
      <c r="F44" s="470" t="str">
        <f t="shared" si="15"/>
        <v/>
      </c>
      <c r="G44" s="199" t="str">
        <f>IF(Paramétrage!JH460&lt;&gt;0,Paramétrage!JF460,"")</f>
        <v/>
      </c>
      <c r="H44" s="2" t="str">
        <f>IF(Paramétrage!JH460&lt;&gt;0,Paramétrage!JG460,"")</f>
        <v/>
      </c>
      <c r="I44" s="2" t="str">
        <f t="shared" si="16"/>
        <v/>
      </c>
      <c r="J44" s="2" t="str">
        <f>IF(Paramétrage!JH460&lt;&gt;0,Paramétrage!JH460,"")</f>
        <v/>
      </c>
      <c r="K44" s="2" t="str">
        <f>IF(Paramétrage!JI460&lt;&gt;0,Paramétrage!JI460,"")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IF(Paramétrage!JH460&lt;&gt;0,Paramétrage!JJ460,"")</f>
        <v/>
      </c>
      <c r="P44" s="258">
        <f>IF(Paramétrage!G543&lt;&gt;0,I44,0)</f>
        <v>0</v>
      </c>
      <c r="Q44" s="2"/>
    </row>
    <row r="45" spans="1:18" x14ac:dyDescent="0.35">
      <c r="A45" s="470" t="str">
        <f t="shared" si="10"/>
        <v/>
      </c>
      <c r="B45" s="470" t="str">
        <f t="shared" si="11"/>
        <v/>
      </c>
      <c r="C45" s="470" t="str">
        <f t="shared" si="12"/>
        <v/>
      </c>
      <c r="D45" s="470" t="str">
        <f t="shared" si="13"/>
        <v/>
      </c>
      <c r="E45" s="470" t="str">
        <f t="shared" si="14"/>
        <v/>
      </c>
      <c r="F45" s="470" t="str">
        <f t="shared" si="15"/>
        <v/>
      </c>
      <c r="G45" s="199" t="str">
        <f>IF(Paramétrage!JH461&lt;&gt;0,Paramétrage!JF461,"")</f>
        <v/>
      </c>
      <c r="H45" s="2" t="str">
        <f>IF(Paramétrage!JH461&lt;&gt;0,Paramétrage!JG461,"")</f>
        <v/>
      </c>
      <c r="I45" s="2" t="str">
        <f t="shared" si="16"/>
        <v/>
      </c>
      <c r="J45" s="2" t="str">
        <f>IF(Paramétrage!JH461&lt;&gt;0,Paramétrage!JH461,"")</f>
        <v/>
      </c>
      <c r="K45" s="2" t="str">
        <f>IF(Paramétrage!JI461&lt;&gt;0,Paramétrage!JI461,"")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IF(Paramétrage!JH461&lt;&gt;0,Paramétrage!JJ461,"")</f>
        <v/>
      </c>
      <c r="P45" s="258">
        <f>IF(Paramétrage!G544&lt;&gt;0,I45,0)</f>
        <v>0</v>
      </c>
      <c r="Q45" s="2"/>
    </row>
    <row r="46" spans="1:18" x14ac:dyDescent="0.35">
      <c r="A46" s="470" t="str">
        <f t="shared" si="10"/>
        <v/>
      </c>
      <c r="B46" s="470" t="str">
        <f t="shared" si="11"/>
        <v/>
      </c>
      <c r="C46" s="470" t="str">
        <f t="shared" si="12"/>
        <v/>
      </c>
      <c r="D46" s="470" t="str">
        <f t="shared" si="13"/>
        <v/>
      </c>
      <c r="E46" s="470" t="str">
        <f t="shared" si="14"/>
        <v/>
      </c>
      <c r="F46" s="470" t="str">
        <f t="shared" si="15"/>
        <v/>
      </c>
      <c r="G46" s="199" t="str">
        <f>IF(Paramétrage!JH462&lt;&gt;0,Paramétrage!JF462,"")</f>
        <v/>
      </c>
      <c r="H46" s="2" t="str">
        <f>IF(Paramétrage!JH462&lt;&gt;0,Paramétrage!JG462,"")</f>
        <v/>
      </c>
      <c r="I46" s="2" t="str">
        <f t="shared" si="16"/>
        <v/>
      </c>
      <c r="J46" s="2" t="str">
        <f>IF(Paramétrage!JH462&lt;&gt;0,Paramétrage!JH462,"")</f>
        <v/>
      </c>
      <c r="K46" s="2" t="str">
        <f>IF(Paramétrage!JI462&lt;&gt;0,Paramétrage!JI462,"")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IF(Paramétrage!JH462&lt;&gt;0,Paramétrage!JJ462,"")</f>
        <v/>
      </c>
      <c r="P46" s="258">
        <f>IF(Paramétrage!G545&lt;&gt;0,I46,0)</f>
        <v>0</v>
      </c>
      <c r="Q46" s="2"/>
    </row>
    <row r="47" spans="1:18" x14ac:dyDescent="0.35">
      <c r="A47" s="470" t="str">
        <f t="shared" si="10"/>
        <v/>
      </c>
      <c r="B47" s="470" t="str">
        <f t="shared" si="11"/>
        <v/>
      </c>
      <c r="C47" s="470" t="str">
        <f t="shared" si="12"/>
        <v/>
      </c>
      <c r="D47" s="470" t="str">
        <f t="shared" si="13"/>
        <v/>
      </c>
      <c r="E47" s="470" t="str">
        <f t="shared" si="14"/>
        <v/>
      </c>
      <c r="F47" s="470" t="str">
        <f t="shared" si="15"/>
        <v/>
      </c>
      <c r="G47" s="199" t="str">
        <f>IF(Paramétrage!JH463&lt;&gt;0,Paramétrage!JF463,"")</f>
        <v/>
      </c>
      <c r="H47" s="2" t="str">
        <f>IF(Paramétrage!JH463&lt;&gt;0,Paramétrage!JG463,"")</f>
        <v/>
      </c>
      <c r="I47" s="2" t="str">
        <f t="shared" si="16"/>
        <v/>
      </c>
      <c r="J47" s="2" t="str">
        <f>IF(Paramétrage!JH463&lt;&gt;0,Paramétrage!JH463,"")</f>
        <v/>
      </c>
      <c r="K47" s="2" t="str">
        <f>IF(Paramétrage!JI463&lt;&gt;0,Paramétrage!JI463,"")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IF(Paramétrage!JH463&lt;&gt;0,Paramétrage!JJ463,"")</f>
        <v/>
      </c>
      <c r="P47" s="258">
        <f>IF(Paramétrage!G546&lt;&gt;0,I47,0)</f>
        <v>0</v>
      </c>
      <c r="Q47" s="2"/>
    </row>
    <row r="48" spans="1:18" x14ac:dyDescent="0.35">
      <c r="A48" s="470" t="str">
        <f t="shared" si="10"/>
        <v/>
      </c>
      <c r="B48" s="470" t="str">
        <f t="shared" si="11"/>
        <v/>
      </c>
      <c r="C48" s="470" t="str">
        <f t="shared" si="12"/>
        <v/>
      </c>
      <c r="D48" s="470" t="str">
        <f t="shared" si="13"/>
        <v/>
      </c>
      <c r="E48" s="470" t="str">
        <f t="shared" si="14"/>
        <v/>
      </c>
      <c r="F48" s="470" t="str">
        <f t="shared" si="15"/>
        <v/>
      </c>
      <c r="G48" s="199" t="str">
        <f>IF(Paramétrage!JH464&lt;&gt;0,Paramétrage!JF464,"")</f>
        <v/>
      </c>
      <c r="H48" s="2" t="str">
        <f>IF(Paramétrage!JH464&lt;&gt;0,Paramétrage!JG464,"")</f>
        <v/>
      </c>
      <c r="I48" s="2" t="str">
        <f t="shared" si="16"/>
        <v/>
      </c>
      <c r="J48" s="2" t="str">
        <f>IF(Paramétrage!JH464&lt;&gt;0,Paramétrage!JH464,"")</f>
        <v/>
      </c>
      <c r="K48" s="2" t="str">
        <f>IF(Paramétrage!JI464&lt;&gt;0,Paramétrage!JI464,"")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IF(Paramétrage!JH464&lt;&gt;0,Paramétrage!JJ464,"")</f>
        <v/>
      </c>
      <c r="P48" s="258">
        <f>IF(Paramétrage!G547&lt;&gt;0,I48,0)</f>
        <v>0</v>
      </c>
      <c r="Q48" s="2"/>
      <c r="R48" s="2"/>
    </row>
    <row r="49" spans="1:18" s="2" customFormat="1" x14ac:dyDescent="0.35">
      <c r="A49" s="470" t="str">
        <f t="shared" si="10"/>
        <v/>
      </c>
      <c r="B49" s="470" t="str">
        <f t="shared" si="11"/>
        <v/>
      </c>
      <c r="C49" s="470" t="str">
        <f t="shared" si="12"/>
        <v/>
      </c>
      <c r="D49" s="470" t="str">
        <f t="shared" si="13"/>
        <v/>
      </c>
      <c r="E49" s="470" t="str">
        <f t="shared" si="14"/>
        <v/>
      </c>
      <c r="F49" s="470" t="str">
        <f t="shared" si="15"/>
        <v/>
      </c>
      <c r="G49" s="199" t="str">
        <f>IF(Paramétrage!JH465&lt;&gt;0,Paramétrage!JF465,"")</f>
        <v/>
      </c>
      <c r="H49" s="2" t="str">
        <f>IF(Paramétrage!JH465&lt;&gt;0,Paramétrage!JG465,"")</f>
        <v/>
      </c>
      <c r="I49" s="2" t="str">
        <f t="shared" si="16"/>
        <v/>
      </c>
      <c r="J49" s="2" t="str">
        <f>IF(Paramétrage!JH465&lt;&gt;0,Paramétrage!JH465,"")</f>
        <v/>
      </c>
      <c r="K49" s="2" t="str">
        <f>IF(Paramétrage!JI465&lt;&gt;0,Paramétrage!JI465,"")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IF(Paramétrage!JH465&lt;&gt;0,Paramétrage!JJ465,"")</f>
        <v/>
      </c>
      <c r="P49" s="258">
        <f>IF(Paramétrage!G548&lt;&gt;0,I49,0)</f>
        <v>0</v>
      </c>
      <c r="R49"/>
    </row>
    <row r="50" spans="1:18" x14ac:dyDescent="0.35">
      <c r="A50" s="470" t="str">
        <f t="shared" si="10"/>
        <v/>
      </c>
      <c r="B50" s="470" t="str">
        <f t="shared" si="11"/>
        <v/>
      </c>
      <c r="C50" s="470" t="str">
        <f t="shared" si="12"/>
        <v/>
      </c>
      <c r="D50" s="470" t="str">
        <f t="shared" si="13"/>
        <v/>
      </c>
      <c r="E50" s="470" t="str">
        <f t="shared" si="14"/>
        <v/>
      </c>
      <c r="F50" s="470" t="str">
        <f t="shared" si="15"/>
        <v/>
      </c>
      <c r="G50" s="199" t="str">
        <f>IF(Paramétrage!JH466&lt;&gt;0,Paramétrage!JF466,"")</f>
        <v/>
      </c>
      <c r="H50" s="2" t="str">
        <f>IF(Paramétrage!JH466&lt;&gt;0,Paramétrage!JG466,"")</f>
        <v/>
      </c>
      <c r="I50" s="2" t="str">
        <f t="shared" si="16"/>
        <v/>
      </c>
      <c r="J50" s="2" t="str">
        <f>IF(Paramétrage!JH466&lt;&gt;0,Paramétrage!JH466,"")</f>
        <v/>
      </c>
      <c r="K50" s="2" t="str">
        <f>IF(Paramétrage!JI466&lt;&gt;0,Paramétrage!JI466,"")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IF(Paramétrage!JH466&lt;&gt;0,Paramétrage!JJ466,"")</f>
        <v/>
      </c>
      <c r="P50" s="258">
        <f>IF(Paramétrage!G549&lt;&gt;0,I50,0)</f>
        <v>0</v>
      </c>
      <c r="Q50" s="2"/>
    </row>
    <row r="51" spans="1:18" x14ac:dyDescent="0.35">
      <c r="A51" s="470" t="str">
        <f t="shared" si="10"/>
        <v/>
      </c>
      <c r="B51" s="470" t="str">
        <f t="shared" si="11"/>
        <v/>
      </c>
      <c r="C51" s="470" t="str">
        <f t="shared" si="12"/>
        <v/>
      </c>
      <c r="D51" s="470" t="str">
        <f t="shared" si="13"/>
        <v/>
      </c>
      <c r="E51" s="470" t="str">
        <f t="shared" si="14"/>
        <v/>
      </c>
      <c r="F51" s="470" t="str">
        <f t="shared" si="15"/>
        <v/>
      </c>
      <c r="G51" s="199" t="str">
        <f>IF(Paramétrage!JH467&lt;&gt;0,Paramétrage!JF467,"")</f>
        <v/>
      </c>
      <c r="H51" s="2" t="str">
        <f>IF(Paramétrage!JH467&lt;&gt;0,Paramétrage!JG467,"")</f>
        <v/>
      </c>
      <c r="I51" s="2" t="str">
        <f t="shared" si="16"/>
        <v/>
      </c>
      <c r="J51" s="2" t="str">
        <f>IF(Paramétrage!JH467&lt;&gt;0,Paramétrage!JH467,"")</f>
        <v/>
      </c>
      <c r="K51" s="2" t="str">
        <f>IF(Paramétrage!JI467&lt;&gt;0,Paramétrage!JI467,"")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IF(Paramétrage!JH467&lt;&gt;0,Paramétrage!JJ467,"")</f>
        <v/>
      </c>
      <c r="P51" s="258">
        <f>IF(Paramétrage!G550&lt;&gt;0,I51,0)</f>
        <v>0</v>
      </c>
      <c r="Q51" s="2"/>
    </row>
    <row r="52" spans="1:18" x14ac:dyDescent="0.35">
      <c r="A52" s="470" t="str">
        <f t="shared" si="10"/>
        <v/>
      </c>
      <c r="B52" s="470" t="str">
        <f t="shared" si="11"/>
        <v/>
      </c>
      <c r="C52" s="470" t="str">
        <f t="shared" si="12"/>
        <v/>
      </c>
      <c r="D52" s="470" t="str">
        <f t="shared" si="13"/>
        <v/>
      </c>
      <c r="E52" s="470" t="str">
        <f t="shared" si="14"/>
        <v/>
      </c>
      <c r="F52" s="470" t="str">
        <f t="shared" si="15"/>
        <v/>
      </c>
      <c r="G52" s="199" t="str">
        <f>IF(Paramétrage!JH468&lt;&gt;0,Paramétrage!JF468,"")</f>
        <v/>
      </c>
      <c r="H52" s="2" t="str">
        <f>IF(Paramétrage!JH468&lt;&gt;0,Paramétrage!JG468,"")</f>
        <v/>
      </c>
      <c r="I52" s="2" t="str">
        <f t="shared" si="16"/>
        <v/>
      </c>
      <c r="J52" s="2" t="str">
        <f>IF(Paramétrage!JH468&lt;&gt;0,Paramétrage!JH468,"")</f>
        <v/>
      </c>
      <c r="K52" s="2" t="str">
        <f>IF(Paramétrage!JI468&lt;&gt;0,Paramétrage!JI468,"")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IF(Paramétrage!JH468&lt;&gt;0,Paramétrage!JJ468,"")</f>
        <v/>
      </c>
      <c r="P52" s="258">
        <f>IF(Paramétrage!G551&lt;&gt;0,I52,0)</f>
        <v>0</v>
      </c>
      <c r="Q52" s="2"/>
      <c r="R52" s="8"/>
    </row>
    <row r="53" spans="1:18" s="8" customFormat="1" x14ac:dyDescent="0.35">
      <c r="A53" s="470" t="str">
        <f t="shared" si="10"/>
        <v/>
      </c>
      <c r="B53" s="470" t="str">
        <f t="shared" si="11"/>
        <v/>
      </c>
      <c r="C53" s="470" t="str">
        <f t="shared" si="12"/>
        <v/>
      </c>
      <c r="D53" s="470" t="str">
        <f t="shared" si="13"/>
        <v/>
      </c>
      <c r="E53" s="470" t="str">
        <f t="shared" si="14"/>
        <v/>
      </c>
      <c r="F53" s="470" t="str">
        <f t="shared" si="15"/>
        <v/>
      </c>
      <c r="G53" s="199" t="str">
        <f>IF(Paramétrage!JH469&lt;&gt;0,Paramétrage!JF469,"")</f>
        <v/>
      </c>
      <c r="H53" s="2" t="str">
        <f>IF(Paramétrage!JH469&lt;&gt;0,Paramétrage!JG469,"")</f>
        <v/>
      </c>
      <c r="I53" s="2" t="str">
        <f t="shared" si="16"/>
        <v/>
      </c>
      <c r="J53" s="2" t="str">
        <f>IF(Paramétrage!JH469&lt;&gt;0,Paramétrage!JH469,"")</f>
        <v/>
      </c>
      <c r="K53" s="2" t="str">
        <f>IF(Paramétrage!JI469&lt;&gt;0,Paramétrage!JI469,"")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IF(Paramétrage!JH469&lt;&gt;0,Paramétrage!JJ469,"")</f>
        <v/>
      </c>
      <c r="P53" s="258">
        <f>IF(Paramétrage!G552&lt;&gt;0,I53,0)</f>
        <v>0</v>
      </c>
      <c r="Q53" s="2"/>
      <c r="R53"/>
    </row>
    <row r="54" spans="1:18" x14ac:dyDescent="0.35">
      <c r="A54" s="470" t="str">
        <f t="shared" si="10"/>
        <v/>
      </c>
      <c r="B54" s="470" t="str">
        <f t="shared" si="11"/>
        <v/>
      </c>
      <c r="C54" s="470" t="str">
        <f t="shared" si="12"/>
        <v/>
      </c>
      <c r="D54" s="470" t="str">
        <f t="shared" si="13"/>
        <v/>
      </c>
      <c r="E54" s="470" t="str">
        <f t="shared" si="14"/>
        <v/>
      </c>
      <c r="F54" s="470" t="str">
        <f t="shared" si="15"/>
        <v/>
      </c>
      <c r="G54" s="199" t="str">
        <f>IF(Paramétrage!JH470&lt;&gt;0,Paramétrage!JF470,"")</f>
        <v/>
      </c>
      <c r="H54" s="2" t="str">
        <f>IF(Paramétrage!JH470&lt;&gt;0,Paramétrage!JG470,"")</f>
        <v/>
      </c>
      <c r="I54" s="2" t="str">
        <f t="shared" si="16"/>
        <v/>
      </c>
      <c r="J54" s="2" t="str">
        <f>IF(Paramétrage!JH470&lt;&gt;0,Paramétrage!JH470,"")</f>
        <v/>
      </c>
      <c r="K54" s="2" t="str">
        <f>IF(Paramétrage!JI470&lt;&gt;0,Paramétrage!JI470,"")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IF(Paramétrage!JH470&lt;&gt;0,Paramétrage!JJ470,"")</f>
        <v/>
      </c>
      <c r="P54" s="258">
        <f>IF(Paramétrage!G553&lt;&gt;0,I54,0)</f>
        <v>0</v>
      </c>
      <c r="Q54" s="2"/>
    </row>
    <row r="55" spans="1:18" x14ac:dyDescent="0.35">
      <c r="A55" s="470" t="str">
        <f t="shared" si="10"/>
        <v/>
      </c>
      <c r="B55" s="470" t="str">
        <f t="shared" si="11"/>
        <v/>
      </c>
      <c r="C55" s="470" t="str">
        <f t="shared" si="12"/>
        <v/>
      </c>
      <c r="D55" s="470" t="str">
        <f t="shared" si="13"/>
        <v/>
      </c>
      <c r="E55" s="470" t="str">
        <f t="shared" si="14"/>
        <v/>
      </c>
      <c r="F55" s="470" t="str">
        <f t="shared" si="15"/>
        <v/>
      </c>
      <c r="G55" s="199" t="str">
        <f>IF(Paramétrage!JH471&lt;&gt;0,Paramétrage!JF471,"")</f>
        <v/>
      </c>
      <c r="H55" s="2" t="str">
        <f>IF(Paramétrage!JH471&lt;&gt;0,Paramétrage!JG471,"")</f>
        <v/>
      </c>
      <c r="I55" s="2" t="str">
        <f t="shared" si="16"/>
        <v/>
      </c>
      <c r="J55" s="2" t="str">
        <f>IF(Paramétrage!JH471&lt;&gt;0,Paramétrage!JH471,"")</f>
        <v/>
      </c>
      <c r="K55" s="2" t="str">
        <f>IF(Paramétrage!JI471&lt;&gt;0,Paramétrage!JI471,"")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IF(Paramétrage!JH471&lt;&gt;0,Paramétrage!JJ471,"")</f>
        <v/>
      </c>
      <c r="P55" s="258">
        <f>IF(Paramétrage!G554&lt;&gt;0,I55,0)</f>
        <v>0</v>
      </c>
      <c r="Q55" s="2"/>
    </row>
    <row r="56" spans="1:18" x14ac:dyDescent="0.35">
      <c r="A56" s="470" t="str">
        <f t="shared" si="10"/>
        <v/>
      </c>
      <c r="B56" s="470" t="str">
        <f t="shared" si="11"/>
        <v/>
      </c>
      <c r="C56" s="470" t="str">
        <f t="shared" si="12"/>
        <v/>
      </c>
      <c r="D56" s="470" t="str">
        <f t="shared" si="13"/>
        <v/>
      </c>
      <c r="E56" s="470" t="str">
        <f t="shared" si="14"/>
        <v/>
      </c>
      <c r="F56" s="470" t="str">
        <f t="shared" si="15"/>
        <v/>
      </c>
      <c r="G56" s="199" t="str">
        <f>IF(Paramétrage!JH472&lt;&gt;0,Paramétrage!JF472,"")</f>
        <v/>
      </c>
      <c r="H56" s="2" t="str">
        <f>IF(Paramétrage!JH472&lt;&gt;0,Paramétrage!JG472,"")</f>
        <v/>
      </c>
      <c r="I56" s="2" t="str">
        <f t="shared" si="16"/>
        <v/>
      </c>
      <c r="J56" s="2" t="str">
        <f>IF(Paramétrage!JH472&lt;&gt;0,Paramétrage!JH472,"")</f>
        <v/>
      </c>
      <c r="K56" s="2" t="str">
        <f>IF(Paramétrage!JI472&lt;&gt;0,Paramétrage!JI472,"")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IF(Paramétrage!JH472&lt;&gt;0,Paramétrage!JJ472,"")</f>
        <v/>
      </c>
      <c r="P56" s="258" t="e">
        <f>IF(Paramétrage!#REF!&lt;&gt;0,I56,0)</f>
        <v>#REF!</v>
      </c>
      <c r="Q56" s="2"/>
    </row>
    <row r="57" spans="1:18" x14ac:dyDescent="0.35">
      <c r="A57" s="470" t="str">
        <f t="shared" si="10"/>
        <v/>
      </c>
      <c r="B57" s="470" t="str">
        <f t="shared" si="11"/>
        <v/>
      </c>
      <c r="C57" s="470" t="str">
        <f t="shared" si="12"/>
        <v/>
      </c>
      <c r="D57" s="470" t="str">
        <f t="shared" si="13"/>
        <v/>
      </c>
      <c r="E57" s="470" t="str">
        <f t="shared" si="14"/>
        <v/>
      </c>
      <c r="F57" s="470" t="str">
        <f t="shared" si="15"/>
        <v/>
      </c>
      <c r="G57" s="199" t="str">
        <f>IF(Paramétrage!JH473&lt;&gt;0,Paramétrage!JF473,"")</f>
        <v/>
      </c>
      <c r="H57" s="2" t="str">
        <f>IF(Paramétrage!JH473&lt;&gt;0,Paramétrage!JG473,"")</f>
        <v/>
      </c>
      <c r="I57" s="2" t="str">
        <f t="shared" si="16"/>
        <v/>
      </c>
      <c r="J57" s="2" t="str">
        <f>IF(Paramétrage!JH473&lt;&gt;0,Paramétrage!JH473,"")</f>
        <v/>
      </c>
      <c r="K57" s="2" t="str">
        <f>IF(Paramétrage!JI473&lt;&gt;0,Paramétrage!JI473,"")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IF(Paramétrage!JH473&lt;&gt;0,Paramétrage!JJ473,"")</f>
        <v/>
      </c>
      <c r="P57" s="258" t="e">
        <f>IF(Paramétrage!#REF!&lt;&gt;0,I57,0)</f>
        <v>#REF!</v>
      </c>
      <c r="Q57" s="2"/>
    </row>
    <row r="58" spans="1:18" x14ac:dyDescent="0.35">
      <c r="A58" s="470" t="str">
        <f t="shared" si="10"/>
        <v/>
      </c>
      <c r="B58" s="470" t="str">
        <f t="shared" si="11"/>
        <v/>
      </c>
      <c r="C58" s="470" t="str">
        <f t="shared" si="12"/>
        <v/>
      </c>
      <c r="D58" s="470" t="str">
        <f t="shared" si="13"/>
        <v/>
      </c>
      <c r="E58" s="470" t="str">
        <f t="shared" si="14"/>
        <v/>
      </c>
      <c r="F58" s="470" t="str">
        <f t="shared" si="15"/>
        <v/>
      </c>
      <c r="G58" s="199" t="str">
        <f>IF(Paramétrage!JH474&lt;&gt;0,Paramétrage!JF474,"")</f>
        <v/>
      </c>
      <c r="H58" s="2" t="str">
        <f>IF(Paramétrage!JH474&lt;&gt;0,Paramétrage!JG474,"")</f>
        <v/>
      </c>
      <c r="I58" s="2" t="str">
        <f t="shared" si="16"/>
        <v/>
      </c>
      <c r="J58" s="2" t="str">
        <f>IF(Paramétrage!JH474&lt;&gt;0,Paramétrage!JH474,"")</f>
        <v/>
      </c>
      <c r="K58" s="2" t="str">
        <f>IF(Paramétrage!JI474&lt;&gt;0,Paramétrage!JI474,"")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IF(Paramétrage!JH474&lt;&gt;0,Paramétrage!JJ474,"")</f>
        <v/>
      </c>
      <c r="P58" s="258" t="e">
        <f>IF(Paramétrage!#REF!&lt;&gt;0,I58,0)</f>
        <v>#REF!</v>
      </c>
      <c r="Q58" s="2"/>
    </row>
    <row r="59" spans="1:18" x14ac:dyDescent="0.35">
      <c r="A59" s="470" t="str">
        <f t="shared" si="10"/>
        <v/>
      </c>
      <c r="B59" s="470" t="str">
        <f t="shared" si="11"/>
        <v/>
      </c>
      <c r="C59" s="470" t="str">
        <f t="shared" si="12"/>
        <v/>
      </c>
      <c r="D59" s="470" t="str">
        <f t="shared" si="13"/>
        <v/>
      </c>
      <c r="E59" s="470" t="str">
        <f t="shared" si="14"/>
        <v/>
      </c>
      <c r="F59" s="470" t="str">
        <f t="shared" si="15"/>
        <v/>
      </c>
      <c r="G59" s="199" t="str">
        <f>IF(Paramétrage!JH475&lt;&gt;0,Paramétrage!JF475,"")</f>
        <v/>
      </c>
      <c r="H59" s="2" t="str">
        <f>IF(Paramétrage!JH475&lt;&gt;0,Paramétrage!JG475,"")</f>
        <v/>
      </c>
      <c r="I59" s="2" t="str">
        <f t="shared" si="16"/>
        <v/>
      </c>
      <c r="J59" s="2" t="str">
        <f>IF(Paramétrage!JH475&lt;&gt;0,Paramétrage!JH475,"")</f>
        <v/>
      </c>
      <c r="K59" s="2" t="str">
        <f>IF(Paramétrage!JI475&lt;&gt;0,Paramétrage!JI475,"")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IF(Paramétrage!JH475&lt;&gt;0,Paramétrage!JJ475,"")</f>
        <v/>
      </c>
      <c r="P59" s="258" t="e">
        <f>IF(Paramétrage!#REF!&lt;&gt;0,I59,0)</f>
        <v>#REF!</v>
      </c>
      <c r="Q59" s="2"/>
    </row>
    <row r="60" spans="1:18" x14ac:dyDescent="0.35">
      <c r="A60" s="471" t="s">
        <v>1061</v>
      </c>
      <c r="B60" s="472"/>
      <c r="C60" s="472"/>
      <c r="D60" s="472"/>
      <c r="E60" s="472"/>
      <c r="F60" s="472"/>
      <c r="G60" s="473" t="e">
        <f>IF(Paramétrage!#REF!&lt;&gt;0,Paramétrage!#REF!,"")</f>
        <v>#REF!</v>
      </c>
      <c r="H60" s="472"/>
      <c r="I60" s="472"/>
      <c r="J60" s="472"/>
      <c r="K60" s="472"/>
      <c r="L60" s="472"/>
      <c r="M60" s="472"/>
      <c r="N60" s="472"/>
      <c r="O60" s="472"/>
      <c r="P60" s="472" t="e">
        <f>IF(Paramétrage!#REF!,I60-#REF!,"")</f>
        <v>#REF!</v>
      </c>
      <c r="Q60" s="472"/>
    </row>
    <row r="61" spans="1:18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18" x14ac:dyDescent="0.35">
      <c r="A62" s="470">
        <f>IF(J62&lt;&gt;"",I62,"")</f>
        <v>61875360</v>
      </c>
      <c r="B62" s="470">
        <f>IF(J62&lt;&gt;"",1,"")</f>
        <v>1</v>
      </c>
      <c r="C62" s="470">
        <f>IF(J62&lt;&gt;"",L62,"")</f>
        <v>24</v>
      </c>
      <c r="D62" s="470">
        <f>IF(J62&lt;&gt;"",L62,"")</f>
        <v>24</v>
      </c>
      <c r="E62" s="470">
        <f>IF(J62&lt;&gt;"",M62,"")</f>
        <v>74.5</v>
      </c>
      <c r="F62" s="470">
        <f>IF(J62&lt;&gt;"",N62,"")</f>
        <v>40.489130434782609</v>
      </c>
      <c r="G62" s="199">
        <f>IF(Paramétrage!MJ448&lt;&gt;0,Paramétrage!MH448,"")</f>
        <v>42969</v>
      </c>
      <c r="H62" s="2">
        <f>IF(Paramétrage!MJ448&lt;&gt;0,Paramétrage!MI448,"")</f>
        <v>0</v>
      </c>
      <c r="I62" s="2">
        <f>IF(J62&lt;&gt;"",DATEDIF($Q$2,G62,"d")*1440+H62*60,"")</f>
        <v>61875360</v>
      </c>
      <c r="J62" s="2">
        <f>IF(Paramétrage!MJ448&lt;&gt;0,Paramétrage!MJ448,"")</f>
        <v>1788</v>
      </c>
      <c r="K62" s="2">
        <f>IF(Paramétrage!MK448&lt;&gt;0,Paramétrage!MK448,"")</f>
        <v>74.5</v>
      </c>
      <c r="L62" s="2">
        <f>IF(J62&lt;&gt;"",ROUNDUP(J62/K62,0),"")</f>
        <v>24</v>
      </c>
      <c r="M62" s="2">
        <f>IF(J62&lt;&gt;"",J62/L62,"")</f>
        <v>74.5</v>
      </c>
      <c r="N62" s="2">
        <f>IF(J62&lt;&gt;"",M62/O62,"")</f>
        <v>40.489130434782609</v>
      </c>
      <c r="O62" s="2">
        <f>IF(Paramétrage!MJ448&lt;&gt;0,Paramétrage!ML448,"")</f>
        <v>1.84</v>
      </c>
      <c r="P62" s="258" t="e">
        <f>IF(Paramétrage!#REF!&lt;&gt;0,I62,0)</f>
        <v>#REF!</v>
      </c>
      <c r="Q62" s="2"/>
    </row>
    <row r="63" spans="1:18" x14ac:dyDescent="0.35">
      <c r="A63" s="470">
        <f t="shared" ref="A63:A89" si="20">IF(J63&lt;&gt;"",I63,"")</f>
        <v>61876800</v>
      </c>
      <c r="B63" s="470">
        <f t="shared" ref="B63:B89" si="21">IF(J63&lt;&gt;"",1,"")</f>
        <v>1</v>
      </c>
      <c r="C63" s="470">
        <f t="shared" ref="C63:C89" si="22">IF(J63&lt;&gt;"",L63,"")</f>
        <v>24</v>
      </c>
      <c r="D63" s="470">
        <f t="shared" ref="D63:D89" si="23">IF(J63&lt;&gt;"",L63,"")</f>
        <v>24</v>
      </c>
      <c r="E63" s="470">
        <f t="shared" ref="E63:E89" si="24">IF(J63&lt;&gt;"",M63,"")</f>
        <v>156.25</v>
      </c>
      <c r="F63" s="470">
        <f t="shared" ref="F63:F89" si="25">IF(J63&lt;&gt;"",N63,"")</f>
        <v>84.918478260869563</v>
      </c>
      <c r="G63" s="199">
        <f>IF(Paramétrage!MJ449&lt;&gt;0,Paramétrage!MH449,"")</f>
        <v>42970</v>
      </c>
      <c r="H63" s="2">
        <f>IF(Paramétrage!MJ449&lt;&gt;0,Paramétrage!MI449,"")</f>
        <v>0</v>
      </c>
      <c r="I63" s="2">
        <f t="shared" ref="I63:I89" si="26">IF(J63&lt;&gt;"",DATEDIF($Q$2,G63,"d")*1440+H63*60,"")</f>
        <v>61876800</v>
      </c>
      <c r="J63" s="2">
        <f>IF(Paramétrage!MJ449&lt;&gt;0,Paramétrage!MJ449,"")</f>
        <v>3750</v>
      </c>
      <c r="K63" s="2">
        <f>IF(Paramétrage!MK449&lt;&gt;0,Paramétrage!MK449,"")</f>
        <v>156.25</v>
      </c>
      <c r="L63" s="2">
        <f t="shared" ref="L63:L89" si="27">IF(J63&lt;&gt;"",ROUNDUP(J63/K63,0),"")</f>
        <v>24</v>
      </c>
      <c r="M63" s="2">
        <f t="shared" ref="M63:M89" si="28">IF(J63&lt;&gt;"",J63/L63,"")</f>
        <v>156.25</v>
      </c>
      <c r="N63" s="2">
        <f t="shared" ref="N63:N89" si="29">IF(J63&lt;&gt;"",M63/O63,"")</f>
        <v>84.918478260869563</v>
      </c>
      <c r="O63" s="2">
        <f>IF(Paramétrage!MJ449&lt;&gt;0,Paramétrage!ML449,"")</f>
        <v>1.84</v>
      </c>
      <c r="P63" s="258" t="e">
        <f>IF(Paramétrage!#REF!&lt;&gt;0,I63,0)</f>
        <v>#REF!</v>
      </c>
      <c r="Q63" s="2"/>
    </row>
    <row r="64" spans="1:18" x14ac:dyDescent="0.35">
      <c r="A64" s="470">
        <f t="shared" si="20"/>
        <v>61878240</v>
      </c>
      <c r="B64" s="470">
        <f t="shared" si="21"/>
        <v>1</v>
      </c>
      <c r="C64" s="470">
        <f t="shared" si="22"/>
        <v>24</v>
      </c>
      <c r="D64" s="470">
        <f t="shared" si="23"/>
        <v>24</v>
      </c>
      <c r="E64" s="470">
        <f t="shared" si="24"/>
        <v>333.33333333333331</v>
      </c>
      <c r="F64" s="470">
        <f t="shared" si="25"/>
        <v>181.15942028985506</v>
      </c>
      <c r="G64" s="199">
        <f>IF(Paramétrage!MJ450&lt;&gt;0,Paramétrage!MH450,"")</f>
        <v>42971</v>
      </c>
      <c r="H64" s="2">
        <f>IF(Paramétrage!MJ450&lt;&gt;0,Paramétrage!MI450,"")</f>
        <v>0</v>
      </c>
      <c r="I64" s="2">
        <f t="shared" si="26"/>
        <v>61878240</v>
      </c>
      <c r="J64" s="2">
        <f>IF(Paramétrage!MJ450&lt;&gt;0,Paramétrage!MJ450,"")</f>
        <v>8000</v>
      </c>
      <c r="K64" s="2">
        <f>IF(Paramétrage!MK450&lt;&gt;0,Paramétrage!MK450,"")</f>
        <v>333.33333333333331</v>
      </c>
      <c r="L64" s="2">
        <f t="shared" si="27"/>
        <v>24</v>
      </c>
      <c r="M64" s="2">
        <f t="shared" si="28"/>
        <v>333.33333333333331</v>
      </c>
      <c r="N64" s="2">
        <f t="shared" si="29"/>
        <v>181.15942028985506</v>
      </c>
      <c r="O64" s="2">
        <f>IF(Paramétrage!MJ450&lt;&gt;0,Paramétrage!ML450,"")</f>
        <v>1.84</v>
      </c>
      <c r="P64" s="258" t="e">
        <f>IF(Paramétrage!#REF!&lt;&gt;0,I64,0)</f>
        <v>#REF!</v>
      </c>
      <c r="Q64" s="2"/>
    </row>
    <row r="65" spans="1:17" x14ac:dyDescent="0.35">
      <c r="A65" s="470">
        <f t="shared" si="20"/>
        <v>61879680</v>
      </c>
      <c r="B65" s="470">
        <f t="shared" si="21"/>
        <v>1</v>
      </c>
      <c r="C65" s="470">
        <f t="shared" si="22"/>
        <v>24</v>
      </c>
      <c r="D65" s="470">
        <f t="shared" si="23"/>
        <v>24</v>
      </c>
      <c r="E65" s="470">
        <f t="shared" si="24"/>
        <v>156.25</v>
      </c>
      <c r="F65" s="470">
        <f t="shared" si="25"/>
        <v>84.918478260869563</v>
      </c>
      <c r="G65" s="199">
        <f>IF(Paramétrage!MJ451&lt;&gt;0,Paramétrage!MH451,"")</f>
        <v>42972</v>
      </c>
      <c r="H65" s="2">
        <f>IF(Paramétrage!MJ451&lt;&gt;0,Paramétrage!MI451,"")</f>
        <v>0</v>
      </c>
      <c r="I65" s="2">
        <f t="shared" si="26"/>
        <v>61879680</v>
      </c>
      <c r="J65" s="2">
        <f>IF(Paramétrage!MJ451&lt;&gt;0,Paramétrage!MJ451,"")</f>
        <v>3750</v>
      </c>
      <c r="K65" s="2">
        <f>IF(Paramétrage!MK451&lt;&gt;0,Paramétrage!MK451,"")</f>
        <v>156.25</v>
      </c>
      <c r="L65" s="2">
        <f t="shared" si="27"/>
        <v>24</v>
      </c>
      <c r="M65" s="2">
        <f t="shared" si="28"/>
        <v>156.25</v>
      </c>
      <c r="N65" s="2">
        <f t="shared" si="29"/>
        <v>84.918478260869563</v>
      </c>
      <c r="O65" s="2">
        <f>IF(Paramétrage!MJ451&lt;&gt;0,Paramétrage!ML451,"")</f>
        <v>1.84</v>
      </c>
      <c r="P65" s="258" t="e">
        <f>IF(Paramétrage!#REF!&lt;&gt;0,I65,0)</f>
        <v>#REF!</v>
      </c>
      <c r="Q65" s="2"/>
    </row>
    <row r="66" spans="1:17" x14ac:dyDescent="0.35">
      <c r="A66" s="470">
        <f t="shared" si="20"/>
        <v>61881120</v>
      </c>
      <c r="B66" s="470">
        <f t="shared" si="21"/>
        <v>1</v>
      </c>
      <c r="C66" s="470">
        <f t="shared" si="22"/>
        <v>24</v>
      </c>
      <c r="D66" s="470">
        <f t="shared" si="23"/>
        <v>24</v>
      </c>
      <c r="E66" s="470">
        <f t="shared" si="24"/>
        <v>333.33333333333331</v>
      </c>
      <c r="F66" s="470">
        <f t="shared" si="25"/>
        <v>181.15942028985506</v>
      </c>
      <c r="G66" s="199">
        <f>IF(Paramétrage!MJ452&lt;&gt;0,Paramétrage!MH452,"")</f>
        <v>42973</v>
      </c>
      <c r="H66" s="2">
        <f>IF(Paramétrage!MJ452&lt;&gt;0,Paramétrage!MI452,"")</f>
        <v>0</v>
      </c>
      <c r="I66" s="2">
        <f t="shared" si="26"/>
        <v>61881120</v>
      </c>
      <c r="J66" s="2">
        <f>IF(Paramétrage!MJ452&lt;&gt;0,Paramétrage!MJ452,"")</f>
        <v>8000</v>
      </c>
      <c r="K66" s="2">
        <f>IF(Paramétrage!MK452&lt;&gt;0,Paramétrage!MK452,"")</f>
        <v>333.33333333333331</v>
      </c>
      <c r="L66" s="2">
        <f t="shared" si="27"/>
        <v>24</v>
      </c>
      <c r="M66" s="2">
        <f t="shared" si="28"/>
        <v>333.33333333333331</v>
      </c>
      <c r="N66" s="2">
        <f t="shared" si="29"/>
        <v>181.15942028985506</v>
      </c>
      <c r="O66" s="2">
        <f>IF(Paramétrage!MJ452&lt;&gt;0,Paramétrage!ML452,"")</f>
        <v>1.84</v>
      </c>
      <c r="P66" s="258" t="e">
        <f>IF(Paramétrage!#REF!&lt;&gt;0,I66,0)</f>
        <v>#REF!</v>
      </c>
      <c r="Q66" s="2"/>
    </row>
    <row r="67" spans="1:17" x14ac:dyDescent="0.35">
      <c r="A67" s="470">
        <f t="shared" si="20"/>
        <v>61882560</v>
      </c>
      <c r="B67" s="470">
        <f t="shared" si="21"/>
        <v>1</v>
      </c>
      <c r="C67" s="470">
        <f t="shared" si="22"/>
        <v>24</v>
      </c>
      <c r="D67" s="470">
        <f t="shared" si="23"/>
        <v>24</v>
      </c>
      <c r="E67" s="470">
        <f t="shared" si="24"/>
        <v>333.33333333333331</v>
      </c>
      <c r="F67" s="470">
        <f t="shared" si="25"/>
        <v>181.15942028985506</v>
      </c>
      <c r="G67" s="199">
        <f>IF(Paramétrage!MJ453&lt;&gt;0,Paramétrage!MH453,"")</f>
        <v>42974</v>
      </c>
      <c r="H67" s="2">
        <f>IF(Paramétrage!MJ453&lt;&gt;0,Paramétrage!MI453,"")</f>
        <v>0</v>
      </c>
      <c r="I67" s="2">
        <f t="shared" si="26"/>
        <v>61882560</v>
      </c>
      <c r="J67" s="2">
        <f>IF(Paramétrage!MJ453&lt;&gt;0,Paramétrage!MJ453,"")</f>
        <v>8000</v>
      </c>
      <c r="K67" s="2">
        <f>IF(Paramétrage!MK453&lt;&gt;0,Paramétrage!MK453,"")</f>
        <v>333.33333333333331</v>
      </c>
      <c r="L67" s="2">
        <f t="shared" si="27"/>
        <v>24</v>
      </c>
      <c r="M67" s="2">
        <f t="shared" si="28"/>
        <v>333.33333333333331</v>
      </c>
      <c r="N67" s="2">
        <f t="shared" si="29"/>
        <v>181.15942028985506</v>
      </c>
      <c r="O67" s="2">
        <f>IF(Paramétrage!MJ453&lt;&gt;0,Paramétrage!ML453,"")</f>
        <v>1.84</v>
      </c>
      <c r="P67" s="258" t="e">
        <f>IF(Paramétrage!#REF!&lt;&gt;0,I67,0)</f>
        <v>#REF!</v>
      </c>
      <c r="Q67" s="2"/>
    </row>
    <row r="68" spans="1:17" x14ac:dyDescent="0.35">
      <c r="A68" s="470" t="str">
        <f t="shared" si="20"/>
        <v/>
      </c>
      <c r="B68" s="470" t="str">
        <f t="shared" si="21"/>
        <v/>
      </c>
      <c r="C68" s="470" t="str">
        <f t="shared" si="22"/>
        <v/>
      </c>
      <c r="D68" s="470" t="str">
        <f t="shared" si="23"/>
        <v/>
      </c>
      <c r="E68" s="470" t="str">
        <f t="shared" si="24"/>
        <v/>
      </c>
      <c r="F68" s="470" t="str">
        <f t="shared" si="25"/>
        <v/>
      </c>
      <c r="G68" s="199" t="str">
        <f>IF(Paramétrage!MJ454&lt;&gt;0,Paramétrage!MH454,"")</f>
        <v/>
      </c>
      <c r="H68" s="2" t="str">
        <f>IF(Paramétrage!MJ454&lt;&gt;0,Paramétrage!MI454,"")</f>
        <v/>
      </c>
      <c r="I68" s="2" t="str">
        <f t="shared" si="26"/>
        <v/>
      </c>
      <c r="J68" s="2" t="str">
        <f>IF(Paramétrage!MJ454&lt;&gt;0,Paramétrage!MJ454,"")</f>
        <v/>
      </c>
      <c r="K68" s="2" t="str">
        <f>IF(Paramétrage!MK454&lt;&gt;0,Paramétrage!MK454,"")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IF(Paramétrage!MJ454&lt;&gt;0,Paramétrage!ML454,"")</f>
        <v/>
      </c>
      <c r="P68" s="258" t="e">
        <f>IF(Paramétrage!#REF!&lt;&gt;0,I68,0)</f>
        <v>#REF!</v>
      </c>
      <c r="Q68" s="2"/>
    </row>
    <row r="69" spans="1:17" x14ac:dyDescent="0.35">
      <c r="A69" s="470" t="str">
        <f t="shared" si="20"/>
        <v/>
      </c>
      <c r="B69" s="470" t="str">
        <f t="shared" si="21"/>
        <v/>
      </c>
      <c r="C69" s="470" t="str">
        <f t="shared" si="22"/>
        <v/>
      </c>
      <c r="D69" s="470" t="str">
        <f t="shared" si="23"/>
        <v/>
      </c>
      <c r="E69" s="470" t="str">
        <f t="shared" si="24"/>
        <v/>
      </c>
      <c r="F69" s="470" t="str">
        <f t="shared" si="25"/>
        <v/>
      </c>
      <c r="G69" s="199" t="str">
        <f>IF(Paramétrage!MJ455&lt;&gt;0,Paramétrage!MH455,"")</f>
        <v/>
      </c>
      <c r="H69" s="2" t="str">
        <f>IF(Paramétrage!MJ455&lt;&gt;0,Paramétrage!MI455,"")</f>
        <v/>
      </c>
      <c r="I69" s="2" t="str">
        <f t="shared" si="26"/>
        <v/>
      </c>
      <c r="J69" s="2" t="str">
        <f>IF(Paramétrage!MJ455&lt;&gt;0,Paramétrage!MJ455,"")</f>
        <v/>
      </c>
      <c r="K69" s="2" t="str">
        <f>IF(Paramétrage!MK455&lt;&gt;0,Paramétrage!MK455,"")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IF(Paramétrage!MJ455&lt;&gt;0,Paramétrage!ML455,"")</f>
        <v/>
      </c>
      <c r="P69" s="258" t="e">
        <f>IF(Paramétrage!#REF!&lt;&gt;0,I69,0)</f>
        <v>#REF!</v>
      </c>
      <c r="Q69" s="2"/>
    </row>
    <row r="70" spans="1:17" x14ac:dyDescent="0.35">
      <c r="A70" s="470" t="str">
        <f t="shared" si="20"/>
        <v/>
      </c>
      <c r="B70" s="470" t="str">
        <f t="shared" si="21"/>
        <v/>
      </c>
      <c r="C70" s="470" t="str">
        <f t="shared" si="22"/>
        <v/>
      </c>
      <c r="D70" s="470" t="str">
        <f t="shared" si="23"/>
        <v/>
      </c>
      <c r="E70" s="470" t="str">
        <f t="shared" si="24"/>
        <v/>
      </c>
      <c r="F70" s="470" t="str">
        <f t="shared" si="25"/>
        <v/>
      </c>
      <c r="G70" s="199" t="str">
        <f>IF(Paramétrage!MJ456&lt;&gt;0,Paramétrage!MH456,"")</f>
        <v/>
      </c>
      <c r="H70" s="2" t="str">
        <f>IF(Paramétrage!MJ456&lt;&gt;0,Paramétrage!MI456,"")</f>
        <v/>
      </c>
      <c r="I70" s="2" t="str">
        <f t="shared" si="26"/>
        <v/>
      </c>
      <c r="J70" s="2" t="str">
        <f>IF(Paramétrage!MJ456&lt;&gt;0,Paramétrage!MJ456,"")</f>
        <v/>
      </c>
      <c r="K70" s="2" t="str">
        <f>IF(Paramétrage!MK456&lt;&gt;0,Paramétrage!MK456,"")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IF(Paramétrage!MJ456&lt;&gt;0,Paramétrage!ML456,"")</f>
        <v/>
      </c>
      <c r="P70" s="258" t="e">
        <f>IF(Paramétrage!#REF!&lt;&gt;0,I70,0)</f>
        <v>#REF!</v>
      </c>
      <c r="Q70" s="2"/>
    </row>
    <row r="71" spans="1:17" x14ac:dyDescent="0.35">
      <c r="A71" s="470" t="str">
        <f t="shared" si="20"/>
        <v/>
      </c>
      <c r="B71" s="470" t="str">
        <f t="shared" si="21"/>
        <v/>
      </c>
      <c r="C71" s="470" t="str">
        <f t="shared" si="22"/>
        <v/>
      </c>
      <c r="D71" s="470" t="str">
        <f t="shared" si="23"/>
        <v/>
      </c>
      <c r="E71" s="470" t="str">
        <f t="shared" si="24"/>
        <v/>
      </c>
      <c r="F71" s="470" t="str">
        <f t="shared" si="25"/>
        <v/>
      </c>
      <c r="G71" s="199" t="str">
        <f>IF(Paramétrage!MJ457&lt;&gt;0,Paramétrage!MH457,"")</f>
        <v/>
      </c>
      <c r="H71" s="2" t="str">
        <f>IF(Paramétrage!MJ457&lt;&gt;0,Paramétrage!MI457,"")</f>
        <v/>
      </c>
      <c r="I71" s="2" t="str">
        <f t="shared" si="26"/>
        <v/>
      </c>
      <c r="J71" s="2" t="str">
        <f>IF(Paramétrage!MJ457&lt;&gt;0,Paramétrage!MJ457,"")</f>
        <v/>
      </c>
      <c r="K71" s="2" t="str">
        <f>IF(Paramétrage!MK457&lt;&gt;0,Paramétrage!MK457,"")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IF(Paramétrage!MJ457&lt;&gt;0,Paramétrage!ML457,"")</f>
        <v/>
      </c>
      <c r="P71" s="258" t="e">
        <f>IF(Paramétrage!#REF!&lt;&gt;0,I71,0)</f>
        <v>#REF!</v>
      </c>
      <c r="Q71" s="2"/>
    </row>
    <row r="72" spans="1:17" x14ac:dyDescent="0.35">
      <c r="A72" s="470" t="str">
        <f t="shared" si="20"/>
        <v/>
      </c>
      <c r="B72" s="470" t="str">
        <f t="shared" si="21"/>
        <v/>
      </c>
      <c r="C72" s="470" t="str">
        <f t="shared" si="22"/>
        <v/>
      </c>
      <c r="D72" s="470" t="str">
        <f t="shared" si="23"/>
        <v/>
      </c>
      <c r="E72" s="470" t="str">
        <f t="shared" si="24"/>
        <v/>
      </c>
      <c r="F72" s="470" t="str">
        <f t="shared" si="25"/>
        <v/>
      </c>
      <c r="G72" s="199" t="str">
        <f>IF(Paramétrage!MJ458&lt;&gt;0,Paramétrage!MH458,"")</f>
        <v/>
      </c>
      <c r="H72" s="2" t="str">
        <f>IF(Paramétrage!MJ458&lt;&gt;0,Paramétrage!MI458,"")</f>
        <v/>
      </c>
      <c r="I72" s="2" t="str">
        <f t="shared" si="26"/>
        <v/>
      </c>
      <c r="J72" s="2" t="str">
        <f>IF(Paramétrage!MJ458&lt;&gt;0,Paramétrage!MJ458,"")</f>
        <v/>
      </c>
      <c r="K72" s="2" t="str">
        <f>IF(Paramétrage!MK458&lt;&gt;0,Paramétrage!MK458,"")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IF(Paramétrage!MJ458&lt;&gt;0,Paramétrage!ML458,"")</f>
        <v/>
      </c>
      <c r="P72" s="258" t="e">
        <f>IF(Paramétrage!#REF!&lt;&gt;0,I72,0)</f>
        <v>#REF!</v>
      </c>
      <c r="Q72" s="2"/>
    </row>
    <row r="73" spans="1:17" x14ac:dyDescent="0.35">
      <c r="A73" s="470" t="str">
        <f t="shared" si="20"/>
        <v/>
      </c>
      <c r="B73" s="470" t="str">
        <f t="shared" si="21"/>
        <v/>
      </c>
      <c r="C73" s="470" t="str">
        <f t="shared" si="22"/>
        <v/>
      </c>
      <c r="D73" s="470" t="str">
        <f t="shared" si="23"/>
        <v/>
      </c>
      <c r="E73" s="470" t="str">
        <f t="shared" si="24"/>
        <v/>
      </c>
      <c r="F73" s="470" t="str">
        <f t="shared" si="25"/>
        <v/>
      </c>
      <c r="G73" s="199" t="str">
        <f>IF(Paramétrage!MJ459&lt;&gt;0,Paramétrage!MH459,"")</f>
        <v/>
      </c>
      <c r="H73" s="2" t="str">
        <f>IF(Paramétrage!MJ459&lt;&gt;0,Paramétrage!MI459,"")</f>
        <v/>
      </c>
      <c r="I73" s="2" t="str">
        <f t="shared" si="26"/>
        <v/>
      </c>
      <c r="J73" s="2" t="str">
        <f>IF(Paramétrage!MJ459&lt;&gt;0,Paramétrage!MJ459,"")</f>
        <v/>
      </c>
      <c r="K73" s="2" t="str">
        <f>IF(Paramétrage!MK459&lt;&gt;0,Paramétrage!MK459,"")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IF(Paramétrage!MJ459&lt;&gt;0,Paramétrage!ML459,"")</f>
        <v/>
      </c>
      <c r="P73" s="258" t="e">
        <f>IF(Paramétrage!#REF!&lt;&gt;0,I73,0)</f>
        <v>#REF!</v>
      </c>
      <c r="Q73" s="2"/>
    </row>
    <row r="74" spans="1:17" x14ac:dyDescent="0.35">
      <c r="A74" s="470" t="str">
        <f t="shared" si="20"/>
        <v/>
      </c>
      <c r="B74" s="470" t="str">
        <f t="shared" si="21"/>
        <v/>
      </c>
      <c r="C74" s="470" t="str">
        <f t="shared" si="22"/>
        <v/>
      </c>
      <c r="D74" s="470" t="str">
        <f t="shared" si="23"/>
        <v/>
      </c>
      <c r="E74" s="470" t="str">
        <f t="shared" si="24"/>
        <v/>
      </c>
      <c r="F74" s="470" t="str">
        <f t="shared" si="25"/>
        <v/>
      </c>
      <c r="G74" s="199" t="str">
        <f>IF(Paramétrage!MJ460&lt;&gt;0,Paramétrage!MH460,"")</f>
        <v/>
      </c>
      <c r="H74" s="2" t="str">
        <f>IF(Paramétrage!MJ460&lt;&gt;0,Paramétrage!MI460,"")</f>
        <v/>
      </c>
      <c r="I74" s="2" t="str">
        <f t="shared" si="26"/>
        <v/>
      </c>
      <c r="J74" s="2" t="str">
        <f>IF(Paramétrage!MJ460&lt;&gt;0,Paramétrage!MJ460,"")</f>
        <v/>
      </c>
      <c r="K74" s="2" t="str">
        <f>IF(Paramétrage!MK460&lt;&gt;0,Paramétrage!MK460,"")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IF(Paramétrage!MJ460&lt;&gt;0,Paramétrage!ML460,"")</f>
        <v/>
      </c>
      <c r="P74" s="258" t="e">
        <f>IF(Paramétrage!#REF!&lt;&gt;0,I74,0)</f>
        <v>#REF!</v>
      </c>
      <c r="Q74" s="2"/>
    </row>
    <row r="75" spans="1:17" x14ac:dyDescent="0.35">
      <c r="A75" s="470" t="str">
        <f t="shared" si="20"/>
        <v/>
      </c>
      <c r="B75" s="470" t="str">
        <f t="shared" si="21"/>
        <v/>
      </c>
      <c r="C75" s="470" t="str">
        <f t="shared" si="22"/>
        <v/>
      </c>
      <c r="D75" s="470" t="str">
        <f t="shared" si="23"/>
        <v/>
      </c>
      <c r="E75" s="470" t="str">
        <f t="shared" si="24"/>
        <v/>
      </c>
      <c r="F75" s="470" t="str">
        <f t="shared" si="25"/>
        <v/>
      </c>
      <c r="G75" s="199" t="str">
        <f>IF(Paramétrage!MJ461&lt;&gt;0,Paramétrage!MH461,"")</f>
        <v/>
      </c>
      <c r="H75" s="2" t="str">
        <f>IF(Paramétrage!MJ461&lt;&gt;0,Paramétrage!MI461,"")</f>
        <v/>
      </c>
      <c r="I75" s="2" t="str">
        <f t="shared" si="26"/>
        <v/>
      </c>
      <c r="J75" s="2" t="str">
        <f>IF(Paramétrage!MJ461&lt;&gt;0,Paramétrage!MJ461,"")</f>
        <v/>
      </c>
      <c r="K75" s="2" t="str">
        <f>IF(Paramétrage!MK461&lt;&gt;0,Paramétrage!MK461,"")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IF(Paramétrage!MJ461&lt;&gt;0,Paramétrage!ML461,"")</f>
        <v/>
      </c>
      <c r="P75" s="258" t="e">
        <f>IF(Paramétrage!#REF!&lt;&gt;0,I75,0)</f>
        <v>#REF!</v>
      </c>
      <c r="Q75" s="2"/>
    </row>
    <row r="76" spans="1:17" x14ac:dyDescent="0.35">
      <c r="A76" s="470" t="str">
        <f t="shared" si="20"/>
        <v/>
      </c>
      <c r="B76" s="470" t="str">
        <f t="shared" si="21"/>
        <v/>
      </c>
      <c r="C76" s="470" t="str">
        <f t="shared" si="22"/>
        <v/>
      </c>
      <c r="D76" s="470" t="str">
        <f t="shared" si="23"/>
        <v/>
      </c>
      <c r="E76" s="470" t="str">
        <f t="shared" si="24"/>
        <v/>
      </c>
      <c r="F76" s="470" t="str">
        <f t="shared" si="25"/>
        <v/>
      </c>
      <c r="G76" s="199" t="str">
        <f>IF(Paramétrage!MJ462&lt;&gt;0,Paramétrage!MH462,"")</f>
        <v/>
      </c>
      <c r="H76" s="2" t="str">
        <f>IF(Paramétrage!MJ462&lt;&gt;0,Paramétrage!MI462,"")</f>
        <v/>
      </c>
      <c r="I76" s="2" t="str">
        <f t="shared" si="26"/>
        <v/>
      </c>
      <c r="J76" s="2" t="str">
        <f>IF(Paramétrage!MJ462&lt;&gt;0,Paramétrage!MJ462,"")</f>
        <v/>
      </c>
      <c r="K76" s="2" t="str">
        <f>IF(Paramétrage!MK462&lt;&gt;0,Paramétrage!MK462,"")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IF(Paramétrage!MJ462&lt;&gt;0,Paramétrage!ML462,"")</f>
        <v/>
      </c>
      <c r="P76" s="258" t="e">
        <f>IF(Paramétrage!#REF!&lt;&gt;0,I76,0)</f>
        <v>#REF!</v>
      </c>
      <c r="Q76" s="2"/>
    </row>
    <row r="77" spans="1:17" x14ac:dyDescent="0.35">
      <c r="A77" s="470" t="str">
        <f t="shared" si="20"/>
        <v/>
      </c>
      <c r="B77" s="470" t="str">
        <f t="shared" si="21"/>
        <v/>
      </c>
      <c r="C77" s="470" t="str">
        <f t="shared" si="22"/>
        <v/>
      </c>
      <c r="D77" s="470" t="str">
        <f t="shared" si="23"/>
        <v/>
      </c>
      <c r="E77" s="470" t="str">
        <f t="shared" si="24"/>
        <v/>
      </c>
      <c r="F77" s="470" t="str">
        <f t="shared" si="25"/>
        <v/>
      </c>
      <c r="G77" s="199" t="str">
        <f>IF(Paramétrage!MJ463&lt;&gt;0,Paramétrage!MH463,"")</f>
        <v/>
      </c>
      <c r="H77" s="2" t="str">
        <f>IF(Paramétrage!MJ463&lt;&gt;0,Paramétrage!MI463,"")</f>
        <v/>
      </c>
      <c r="I77" s="2" t="str">
        <f t="shared" si="26"/>
        <v/>
      </c>
      <c r="J77" s="2" t="str">
        <f>IF(Paramétrage!MJ463&lt;&gt;0,Paramétrage!MJ463,"")</f>
        <v/>
      </c>
      <c r="K77" s="2" t="str">
        <f>IF(Paramétrage!MK463&lt;&gt;0,Paramétrage!MK463,"")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IF(Paramétrage!MJ463&lt;&gt;0,Paramétrage!ML463,"")</f>
        <v/>
      </c>
      <c r="P77" s="258" t="e">
        <f>IF(Paramétrage!#REF!&lt;&gt;0,I77,0)</f>
        <v>#REF!</v>
      </c>
      <c r="Q77" s="2"/>
    </row>
    <row r="78" spans="1:17" x14ac:dyDescent="0.35">
      <c r="A78" s="470" t="str">
        <f t="shared" si="20"/>
        <v/>
      </c>
      <c r="B78" s="470" t="str">
        <f t="shared" si="21"/>
        <v/>
      </c>
      <c r="C78" s="470" t="str">
        <f t="shared" si="22"/>
        <v/>
      </c>
      <c r="D78" s="470" t="str">
        <f t="shared" si="23"/>
        <v/>
      </c>
      <c r="E78" s="470" t="str">
        <f t="shared" si="24"/>
        <v/>
      </c>
      <c r="F78" s="470" t="str">
        <f t="shared" si="25"/>
        <v/>
      </c>
      <c r="G78" s="199" t="str">
        <f>IF(Paramétrage!MJ464&lt;&gt;0,Paramétrage!MH464,"")</f>
        <v/>
      </c>
      <c r="H78" s="2" t="str">
        <f>IF(Paramétrage!MJ464&lt;&gt;0,Paramétrage!MI464,"")</f>
        <v/>
      </c>
      <c r="I78" s="2" t="str">
        <f t="shared" si="26"/>
        <v/>
      </c>
      <c r="J78" s="2" t="str">
        <f>IF(Paramétrage!MJ464&lt;&gt;0,Paramétrage!MJ464,"")</f>
        <v/>
      </c>
      <c r="K78" s="2" t="str">
        <f>IF(Paramétrage!MK464&lt;&gt;0,Paramétrage!MK464,"")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IF(Paramétrage!MJ464&lt;&gt;0,Paramétrage!ML464,"")</f>
        <v/>
      </c>
      <c r="P78" s="258" t="e">
        <f>IF(Paramétrage!#REF!&lt;&gt;0,I78,0)</f>
        <v>#REF!</v>
      </c>
      <c r="Q78" s="2"/>
    </row>
    <row r="79" spans="1:17" x14ac:dyDescent="0.35">
      <c r="A79" s="470" t="str">
        <f t="shared" si="20"/>
        <v/>
      </c>
      <c r="B79" s="470" t="str">
        <f t="shared" si="21"/>
        <v/>
      </c>
      <c r="C79" s="470" t="str">
        <f t="shared" si="22"/>
        <v/>
      </c>
      <c r="D79" s="470" t="str">
        <f t="shared" si="23"/>
        <v/>
      </c>
      <c r="E79" s="470" t="str">
        <f t="shared" si="24"/>
        <v/>
      </c>
      <c r="F79" s="470" t="str">
        <f t="shared" si="25"/>
        <v/>
      </c>
      <c r="G79" s="199" t="str">
        <f>IF(Paramétrage!MJ465&lt;&gt;0,Paramétrage!MH465,"")</f>
        <v/>
      </c>
      <c r="H79" s="2" t="str">
        <f>IF(Paramétrage!MJ465&lt;&gt;0,Paramétrage!MI465,"")</f>
        <v/>
      </c>
      <c r="I79" s="2" t="str">
        <f t="shared" si="26"/>
        <v/>
      </c>
      <c r="J79" s="2" t="str">
        <f>IF(Paramétrage!MJ465&lt;&gt;0,Paramétrage!MJ465,"")</f>
        <v/>
      </c>
      <c r="K79" s="2" t="str">
        <f>IF(Paramétrage!MK465&lt;&gt;0,Paramétrage!MK465,"")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IF(Paramétrage!MJ465&lt;&gt;0,Paramétrage!ML465,"")</f>
        <v/>
      </c>
      <c r="P79" s="258" t="e">
        <f>IF(Paramétrage!#REF!&lt;&gt;0,I79,0)</f>
        <v>#REF!</v>
      </c>
      <c r="Q79" s="2"/>
    </row>
    <row r="80" spans="1:17" x14ac:dyDescent="0.35">
      <c r="A80" s="470" t="str">
        <f t="shared" si="20"/>
        <v/>
      </c>
      <c r="B80" s="470" t="str">
        <f t="shared" si="21"/>
        <v/>
      </c>
      <c r="C80" s="470" t="str">
        <f t="shared" si="22"/>
        <v/>
      </c>
      <c r="D80" s="470" t="str">
        <f t="shared" si="23"/>
        <v/>
      </c>
      <c r="E80" s="470" t="str">
        <f t="shared" si="24"/>
        <v/>
      </c>
      <c r="F80" s="470" t="str">
        <f t="shared" si="25"/>
        <v/>
      </c>
      <c r="G80" s="199" t="str">
        <f>IF(Paramétrage!MJ466&lt;&gt;0,Paramétrage!MH466,"")</f>
        <v/>
      </c>
      <c r="H80" s="2" t="str">
        <f>IF(Paramétrage!MJ466&lt;&gt;0,Paramétrage!MI466,"")</f>
        <v/>
      </c>
      <c r="I80" s="2" t="str">
        <f t="shared" si="26"/>
        <v/>
      </c>
      <c r="J80" s="2" t="str">
        <f>IF(Paramétrage!MJ466&lt;&gt;0,Paramétrage!MJ466,"")</f>
        <v/>
      </c>
      <c r="K80" s="2" t="str">
        <f>IF(Paramétrage!MK466&lt;&gt;0,Paramétrage!MK466,"")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IF(Paramétrage!MJ466&lt;&gt;0,Paramétrage!ML466,"")</f>
        <v/>
      </c>
      <c r="P80" s="258" t="e">
        <f>IF(Paramétrage!#REF!&lt;&gt;0,I80,0)</f>
        <v>#REF!</v>
      </c>
      <c r="Q80" s="2"/>
    </row>
    <row r="81" spans="1:17" x14ac:dyDescent="0.35">
      <c r="A81" s="470" t="str">
        <f t="shared" si="20"/>
        <v/>
      </c>
      <c r="B81" s="470" t="str">
        <f t="shared" si="21"/>
        <v/>
      </c>
      <c r="C81" s="470" t="str">
        <f t="shared" si="22"/>
        <v/>
      </c>
      <c r="D81" s="470" t="str">
        <f t="shared" si="23"/>
        <v/>
      </c>
      <c r="E81" s="470" t="str">
        <f t="shared" si="24"/>
        <v/>
      </c>
      <c r="F81" s="470" t="str">
        <f t="shared" si="25"/>
        <v/>
      </c>
      <c r="G81" s="199" t="str">
        <f>IF(Paramétrage!MJ467&lt;&gt;0,Paramétrage!MH467,"")</f>
        <v/>
      </c>
      <c r="H81" s="2" t="str">
        <f>IF(Paramétrage!MJ467&lt;&gt;0,Paramétrage!MI467,"")</f>
        <v/>
      </c>
      <c r="I81" s="2" t="str">
        <f t="shared" si="26"/>
        <v/>
      </c>
      <c r="J81" s="2" t="str">
        <f>IF(Paramétrage!MJ467&lt;&gt;0,Paramétrage!MJ467,"")</f>
        <v/>
      </c>
      <c r="K81" s="2" t="str">
        <f>IF(Paramétrage!MK467&lt;&gt;0,Paramétrage!MK467,"")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IF(Paramétrage!MJ467&lt;&gt;0,Paramétrage!ML467,"")</f>
        <v/>
      </c>
      <c r="P81" s="258" t="e">
        <f>IF(Paramétrage!#REF!&lt;&gt;0,I81,0)</f>
        <v>#REF!</v>
      </c>
      <c r="Q81" s="2"/>
    </row>
    <row r="82" spans="1:17" x14ac:dyDescent="0.35">
      <c r="A82" s="470" t="str">
        <f t="shared" si="20"/>
        <v/>
      </c>
      <c r="B82" s="470" t="str">
        <f t="shared" si="21"/>
        <v/>
      </c>
      <c r="C82" s="470" t="str">
        <f t="shared" si="22"/>
        <v/>
      </c>
      <c r="D82" s="470" t="str">
        <f t="shared" si="23"/>
        <v/>
      </c>
      <c r="E82" s="470" t="str">
        <f t="shared" si="24"/>
        <v/>
      </c>
      <c r="F82" s="470" t="str">
        <f t="shared" si="25"/>
        <v/>
      </c>
      <c r="G82" s="199" t="str">
        <f>IF(Paramétrage!MJ468&lt;&gt;0,Paramétrage!MH468,"")</f>
        <v/>
      </c>
      <c r="H82" s="2" t="str">
        <f>IF(Paramétrage!MJ468&lt;&gt;0,Paramétrage!MI468,"")</f>
        <v/>
      </c>
      <c r="I82" s="2" t="str">
        <f t="shared" si="26"/>
        <v/>
      </c>
      <c r="J82" s="2" t="str">
        <f>IF(Paramétrage!MJ468&lt;&gt;0,Paramétrage!MJ468,"")</f>
        <v/>
      </c>
      <c r="K82" s="2" t="str">
        <f>IF(Paramétrage!MK468&lt;&gt;0,Paramétrage!MK468,"")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IF(Paramétrage!MJ468&lt;&gt;0,Paramétrage!ML468,"")</f>
        <v/>
      </c>
      <c r="P82" s="258" t="e">
        <f>IF(Paramétrage!#REF!&lt;&gt;0,I82,0)</f>
        <v>#REF!</v>
      </c>
      <c r="Q82" s="2"/>
    </row>
    <row r="83" spans="1:17" x14ac:dyDescent="0.35">
      <c r="A83" s="470" t="str">
        <f t="shared" si="20"/>
        <v/>
      </c>
      <c r="B83" s="470" t="str">
        <f t="shared" si="21"/>
        <v/>
      </c>
      <c r="C83" s="470" t="str">
        <f t="shared" si="22"/>
        <v/>
      </c>
      <c r="D83" s="470" t="str">
        <f t="shared" si="23"/>
        <v/>
      </c>
      <c r="E83" s="470" t="str">
        <f t="shared" si="24"/>
        <v/>
      </c>
      <c r="F83" s="470" t="str">
        <f t="shared" si="25"/>
        <v/>
      </c>
      <c r="G83" s="199" t="str">
        <f>IF(Paramétrage!MJ469&lt;&gt;0,Paramétrage!MH469,"")</f>
        <v/>
      </c>
      <c r="H83" s="2" t="str">
        <f>IF(Paramétrage!MJ469&lt;&gt;0,Paramétrage!MI469,"")</f>
        <v/>
      </c>
      <c r="I83" s="2" t="str">
        <f t="shared" si="26"/>
        <v/>
      </c>
      <c r="J83" s="2" t="str">
        <f>IF(Paramétrage!MJ469&lt;&gt;0,Paramétrage!MJ469,"")</f>
        <v/>
      </c>
      <c r="K83" s="2" t="str">
        <f>IF(Paramétrage!MK469&lt;&gt;0,Paramétrage!MK469,"")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IF(Paramétrage!MJ469&lt;&gt;0,Paramétrage!ML469,"")</f>
        <v/>
      </c>
      <c r="P83" s="258" t="e">
        <f>IF(Paramétrage!#REF!&lt;&gt;0,I83,0)</f>
        <v>#REF!</v>
      </c>
      <c r="Q83" s="2"/>
    </row>
    <row r="84" spans="1:17" x14ac:dyDescent="0.35">
      <c r="A84" s="470" t="str">
        <f t="shared" si="20"/>
        <v/>
      </c>
      <c r="B84" s="470" t="str">
        <f t="shared" si="21"/>
        <v/>
      </c>
      <c r="C84" s="470" t="str">
        <f t="shared" si="22"/>
        <v/>
      </c>
      <c r="D84" s="470" t="str">
        <f t="shared" si="23"/>
        <v/>
      </c>
      <c r="E84" s="470" t="str">
        <f t="shared" si="24"/>
        <v/>
      </c>
      <c r="F84" s="470" t="str">
        <f t="shared" si="25"/>
        <v/>
      </c>
      <c r="G84" s="199" t="str">
        <f>IF(Paramétrage!MJ470&lt;&gt;0,Paramétrage!MH470,"")</f>
        <v/>
      </c>
      <c r="H84" s="2" t="str">
        <f>IF(Paramétrage!MJ470&lt;&gt;0,Paramétrage!MI470,"")</f>
        <v/>
      </c>
      <c r="I84" s="2" t="str">
        <f t="shared" si="26"/>
        <v/>
      </c>
      <c r="J84" s="2" t="str">
        <f>IF(Paramétrage!MJ470&lt;&gt;0,Paramétrage!MJ470,"")</f>
        <v/>
      </c>
      <c r="K84" s="2" t="str">
        <f>IF(Paramétrage!MK470&lt;&gt;0,Paramétrage!MK470,"")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IF(Paramétrage!MJ470&lt;&gt;0,Paramétrage!ML470,"")</f>
        <v/>
      </c>
      <c r="P84" s="258" t="e">
        <f>IF(Paramétrage!#REF!&lt;&gt;0,I84,0)</f>
        <v>#REF!</v>
      </c>
      <c r="Q84" s="2"/>
    </row>
    <row r="85" spans="1:17" x14ac:dyDescent="0.35">
      <c r="A85" s="470" t="str">
        <f t="shared" si="20"/>
        <v/>
      </c>
      <c r="B85" s="470" t="str">
        <f t="shared" si="21"/>
        <v/>
      </c>
      <c r="C85" s="470" t="str">
        <f t="shared" si="22"/>
        <v/>
      </c>
      <c r="D85" s="470" t="str">
        <f t="shared" si="23"/>
        <v/>
      </c>
      <c r="E85" s="470" t="str">
        <f t="shared" si="24"/>
        <v/>
      </c>
      <c r="F85" s="470" t="str">
        <f t="shared" si="25"/>
        <v/>
      </c>
      <c r="G85" s="199" t="str">
        <f>IF(Paramétrage!MJ471&lt;&gt;0,Paramétrage!MH471,"")</f>
        <v/>
      </c>
      <c r="H85" s="2" t="str">
        <f>IF(Paramétrage!MJ471&lt;&gt;0,Paramétrage!MI471,"")</f>
        <v/>
      </c>
      <c r="I85" s="2" t="str">
        <f t="shared" si="26"/>
        <v/>
      </c>
      <c r="J85" s="2" t="str">
        <f>IF(Paramétrage!MJ471&lt;&gt;0,Paramétrage!MJ471,"")</f>
        <v/>
      </c>
      <c r="K85" s="2" t="str">
        <f>IF(Paramétrage!MK471&lt;&gt;0,Paramétrage!MK471,"")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IF(Paramétrage!MJ471&lt;&gt;0,Paramétrage!ML471,"")</f>
        <v/>
      </c>
      <c r="P85" s="258" t="e">
        <f>IF(Paramétrage!#REF!&lt;&gt;0,I85,0)</f>
        <v>#REF!</v>
      </c>
      <c r="Q85" s="2"/>
    </row>
    <row r="86" spans="1:17" x14ac:dyDescent="0.35">
      <c r="A86" s="470" t="str">
        <f t="shared" si="20"/>
        <v/>
      </c>
      <c r="B86" s="470" t="str">
        <f t="shared" si="21"/>
        <v/>
      </c>
      <c r="C86" s="470" t="str">
        <f t="shared" si="22"/>
        <v/>
      </c>
      <c r="D86" s="470" t="str">
        <f t="shared" si="23"/>
        <v/>
      </c>
      <c r="E86" s="470" t="str">
        <f t="shared" si="24"/>
        <v/>
      </c>
      <c r="F86" s="470" t="str">
        <f t="shared" si="25"/>
        <v/>
      </c>
      <c r="G86" s="199" t="str">
        <f>IF(Paramétrage!MJ472&lt;&gt;0,Paramétrage!MH472,"")</f>
        <v/>
      </c>
      <c r="H86" s="2" t="str">
        <f>IF(Paramétrage!MJ472&lt;&gt;0,Paramétrage!MI472,"")</f>
        <v/>
      </c>
      <c r="I86" s="2" t="str">
        <f t="shared" si="26"/>
        <v/>
      </c>
      <c r="J86" s="2" t="str">
        <f>IF(Paramétrage!MJ472&lt;&gt;0,Paramétrage!MJ472,"")</f>
        <v/>
      </c>
      <c r="K86" s="2" t="str">
        <f>IF(Paramétrage!MK472&lt;&gt;0,Paramétrage!MK472,"")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IF(Paramétrage!MJ472&lt;&gt;0,Paramétrage!ML472,"")</f>
        <v/>
      </c>
      <c r="P86" s="258" t="e">
        <f>IF(Paramétrage!#REF!&lt;&gt;0,I86,0)</f>
        <v>#REF!</v>
      </c>
      <c r="Q86" s="2"/>
    </row>
    <row r="87" spans="1:17" x14ac:dyDescent="0.35">
      <c r="A87" s="470" t="str">
        <f t="shared" si="20"/>
        <v/>
      </c>
      <c r="B87" s="470" t="str">
        <f t="shared" si="21"/>
        <v/>
      </c>
      <c r="C87" s="470" t="str">
        <f t="shared" si="22"/>
        <v/>
      </c>
      <c r="D87" s="470" t="str">
        <f t="shared" si="23"/>
        <v/>
      </c>
      <c r="E87" s="470" t="str">
        <f t="shared" si="24"/>
        <v/>
      </c>
      <c r="F87" s="470" t="str">
        <f t="shared" si="25"/>
        <v/>
      </c>
      <c r="G87" s="199" t="str">
        <f>IF(Paramétrage!MJ473&lt;&gt;0,Paramétrage!MH473,"")</f>
        <v/>
      </c>
      <c r="H87" s="2" t="str">
        <f>IF(Paramétrage!MJ473&lt;&gt;0,Paramétrage!MI473,"")</f>
        <v/>
      </c>
      <c r="I87" s="2" t="str">
        <f t="shared" si="26"/>
        <v/>
      </c>
      <c r="J87" s="2" t="str">
        <f>IF(Paramétrage!MJ473&lt;&gt;0,Paramétrage!MJ473,"")</f>
        <v/>
      </c>
      <c r="K87" s="2" t="str">
        <f>IF(Paramétrage!MK473&lt;&gt;0,Paramétrage!MK473,"")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IF(Paramétrage!MJ473&lt;&gt;0,Paramétrage!ML473,"")</f>
        <v/>
      </c>
      <c r="P87" s="258" t="e">
        <f>IF(Paramétrage!#REF!&lt;&gt;0,I87,0)</f>
        <v>#REF!</v>
      </c>
      <c r="Q87" s="2"/>
    </row>
    <row r="88" spans="1:17" x14ac:dyDescent="0.35">
      <c r="A88" s="470" t="str">
        <f t="shared" si="20"/>
        <v/>
      </c>
      <c r="B88" s="470" t="str">
        <f t="shared" si="21"/>
        <v/>
      </c>
      <c r="C88" s="470" t="str">
        <f t="shared" si="22"/>
        <v/>
      </c>
      <c r="D88" s="470" t="str">
        <f t="shared" si="23"/>
        <v/>
      </c>
      <c r="E88" s="470" t="str">
        <f t="shared" si="24"/>
        <v/>
      </c>
      <c r="F88" s="470" t="str">
        <f t="shared" si="25"/>
        <v/>
      </c>
      <c r="G88" s="199" t="str">
        <f>IF(Paramétrage!MJ474&lt;&gt;0,Paramétrage!MH474,"")</f>
        <v/>
      </c>
      <c r="H88" s="2" t="str">
        <f>IF(Paramétrage!MJ474&lt;&gt;0,Paramétrage!MI474,"")</f>
        <v/>
      </c>
      <c r="I88" s="2" t="str">
        <f t="shared" si="26"/>
        <v/>
      </c>
      <c r="J88" s="2" t="str">
        <f>IF(Paramétrage!MJ474&lt;&gt;0,Paramétrage!MJ474,"")</f>
        <v/>
      </c>
      <c r="K88" s="2" t="str">
        <f>IF(Paramétrage!MK474&lt;&gt;0,Paramétrage!MK474,"")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IF(Paramétrage!MJ474&lt;&gt;0,Paramétrage!ML474,"")</f>
        <v/>
      </c>
      <c r="P88" s="258" t="e">
        <f>IF(Paramétrage!#REF!&lt;&gt;0,I88,0)</f>
        <v>#REF!</v>
      </c>
      <c r="Q88" s="2"/>
    </row>
    <row r="89" spans="1:17" x14ac:dyDescent="0.35">
      <c r="A89" s="470" t="str">
        <f t="shared" si="20"/>
        <v/>
      </c>
      <c r="B89" s="470" t="str">
        <f t="shared" si="21"/>
        <v/>
      </c>
      <c r="C89" s="470" t="str">
        <f t="shared" si="22"/>
        <v/>
      </c>
      <c r="D89" s="470" t="str">
        <f t="shared" si="23"/>
        <v/>
      </c>
      <c r="E89" s="470" t="str">
        <f t="shared" si="24"/>
        <v/>
      </c>
      <c r="F89" s="470" t="str">
        <f t="shared" si="25"/>
        <v/>
      </c>
      <c r="G89" s="199" t="str">
        <f>IF(Paramétrage!MJ475&lt;&gt;0,Paramétrage!MH475,"")</f>
        <v/>
      </c>
      <c r="H89" s="2" t="str">
        <f>IF(Paramétrage!MJ475&lt;&gt;0,Paramétrage!MI475,"")</f>
        <v/>
      </c>
      <c r="I89" s="2" t="str">
        <f t="shared" si="26"/>
        <v/>
      </c>
      <c r="J89" s="2" t="str">
        <f>IF(Paramétrage!MJ475&lt;&gt;0,Paramétrage!MJ475,"")</f>
        <v/>
      </c>
      <c r="K89" s="2" t="str">
        <f>IF(Paramétrage!MK475&lt;&gt;0,Paramétrage!MK475,"")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IF(Paramétrage!MJ475&lt;&gt;0,Paramétrage!ML475,"")</f>
        <v/>
      </c>
      <c r="P89" s="258" t="e">
        <f>IF(Paramétrage!#REF!&lt;&gt;0,I89,0)</f>
        <v>#REF!</v>
      </c>
      <c r="Q89" s="2"/>
    </row>
    <row r="90" spans="1:17" x14ac:dyDescent="0.35">
      <c r="A90" s="471" t="s">
        <v>1062</v>
      </c>
      <c r="B90" s="472"/>
      <c r="C90" s="472"/>
      <c r="D90" s="472"/>
      <c r="E90" s="472"/>
      <c r="F90" s="472"/>
      <c r="G90" s="473" t="e">
        <f>IF(Paramétrage!#REF!&lt;&gt;0,Paramétrage!#REF!,"")</f>
        <v>#REF!</v>
      </c>
      <c r="H90" s="472"/>
      <c r="I90" s="472"/>
      <c r="J90" s="472"/>
      <c r="K90" s="472"/>
      <c r="L90" s="472"/>
      <c r="M90" s="472"/>
      <c r="N90" s="472"/>
      <c r="O90" s="472"/>
      <c r="P90" s="472" t="e">
        <f>IF(Paramétrage!#REF!,I90-#REF!,"")</f>
        <v>#REF!</v>
      </c>
      <c r="Q90" s="472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70" t="str">
        <f>IF(J92&lt;&gt;"",I92,"")</f>
        <v/>
      </c>
      <c r="B92" s="470" t="str">
        <f>IF(J92&lt;&gt;"",1,"")</f>
        <v/>
      </c>
      <c r="C92" s="470" t="str">
        <f>IF(J92&lt;&gt;"",L92,"")</f>
        <v/>
      </c>
      <c r="D92" s="470" t="str">
        <f>IF(J92&lt;&gt;"",L92,"")</f>
        <v/>
      </c>
      <c r="E92" s="470" t="str">
        <f>IF(J92&lt;&gt;"",M92,"")</f>
        <v/>
      </c>
      <c r="F92" s="470" t="str">
        <f>IF(J92&lt;&gt;"",N92,"")</f>
        <v/>
      </c>
      <c r="G92" s="199" t="str">
        <f>IF(Paramétrage!OV448&lt;&gt;0,Paramétrage!OT448,"")</f>
        <v/>
      </c>
      <c r="H92" s="2" t="str">
        <f>IF(Paramétrage!OV448&lt;&gt;0,Paramétrage!OU448,"")</f>
        <v/>
      </c>
      <c r="I92" s="2" t="str">
        <f>IF(J92&lt;&gt;"",DATEDIF($Q$2,G92,"d")*1440+H92*60,"")</f>
        <v/>
      </c>
      <c r="J92" s="2" t="str">
        <f>IF(Paramétrage!OV448&lt;&gt;0,Paramétrage!OV448,"")</f>
        <v/>
      </c>
      <c r="K92" s="2" t="str">
        <f>IF(Paramétrage!OW448&lt;&gt;0,Paramétrage!OW448,"")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IF(Paramétrage!OV448&lt;&gt;0,Paramétrage!OX448,"")</f>
        <v/>
      </c>
      <c r="P92" s="258" t="e">
        <f>IF(Paramétrage!#REF!&lt;&gt;0,I92,0)</f>
        <v>#REF!</v>
      </c>
      <c r="Q92" s="2"/>
    </row>
    <row r="93" spans="1:17" x14ac:dyDescent="0.35">
      <c r="A93" s="470" t="str">
        <f t="shared" ref="A93:A119" si="30">IF(J93&lt;&gt;"",I93,"")</f>
        <v/>
      </c>
      <c r="B93" s="470" t="str">
        <f t="shared" ref="B93:B119" si="31">IF(J93&lt;&gt;"",1,"")</f>
        <v/>
      </c>
      <c r="C93" s="470" t="str">
        <f t="shared" ref="C93:C119" si="32">IF(J93&lt;&gt;"",L93,"")</f>
        <v/>
      </c>
      <c r="D93" s="470" t="str">
        <f t="shared" ref="D93:D119" si="33">IF(J93&lt;&gt;"",L93,"")</f>
        <v/>
      </c>
      <c r="E93" s="470" t="str">
        <f t="shared" ref="E93:E119" si="34">IF(J93&lt;&gt;"",M93,"")</f>
        <v/>
      </c>
      <c r="F93" s="470" t="str">
        <f t="shared" ref="F93:F119" si="35">IF(J93&lt;&gt;"",N93,"")</f>
        <v/>
      </c>
      <c r="G93" s="199" t="str">
        <f>IF(Paramétrage!OV449&lt;&gt;0,Paramétrage!OT449,"")</f>
        <v/>
      </c>
      <c r="H93" s="2" t="str">
        <f>IF(Paramétrage!OV449&lt;&gt;0,Paramétrage!OU449,"")</f>
        <v/>
      </c>
      <c r="I93" s="2" t="str">
        <f t="shared" ref="I93:I119" si="36">IF(J93&lt;&gt;"",DATEDIF($Q$2,G93,"d")*1440+H93*60,"")</f>
        <v/>
      </c>
      <c r="J93" s="2" t="str">
        <f>IF(Paramétrage!OV449&lt;&gt;0,Paramétrage!OV449,"")</f>
        <v/>
      </c>
      <c r="K93" s="2" t="str">
        <f>IF(Paramétrage!OW449&lt;&gt;0,Paramétrage!OW449,"")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IF(Paramétrage!OV449&lt;&gt;0,Paramétrage!OX449,"")</f>
        <v/>
      </c>
      <c r="P93" s="258" t="e">
        <f>IF(Paramétrage!#REF!&lt;&gt;0,I93,0)</f>
        <v>#REF!</v>
      </c>
      <c r="Q93" s="2"/>
    </row>
    <row r="94" spans="1:17" x14ac:dyDescent="0.35">
      <c r="A94" s="470" t="str">
        <f t="shared" si="30"/>
        <v/>
      </c>
      <c r="B94" s="470" t="str">
        <f t="shared" si="31"/>
        <v/>
      </c>
      <c r="C94" s="470" t="str">
        <f t="shared" si="32"/>
        <v/>
      </c>
      <c r="D94" s="470" t="str">
        <f t="shared" si="33"/>
        <v/>
      </c>
      <c r="E94" s="470" t="str">
        <f t="shared" si="34"/>
        <v/>
      </c>
      <c r="F94" s="470" t="str">
        <f t="shared" si="35"/>
        <v/>
      </c>
      <c r="G94" s="199" t="str">
        <f>IF(Paramétrage!OV450&lt;&gt;0,Paramétrage!OT450,"")</f>
        <v/>
      </c>
      <c r="H94" s="2" t="str">
        <f>IF(Paramétrage!OV450&lt;&gt;0,Paramétrage!OU450,"")</f>
        <v/>
      </c>
      <c r="I94" s="2" t="str">
        <f t="shared" si="36"/>
        <v/>
      </c>
      <c r="J94" s="2" t="str">
        <f>IF(Paramétrage!OV450&lt;&gt;0,Paramétrage!OV450,"")</f>
        <v/>
      </c>
      <c r="K94" s="2" t="str">
        <f>IF(Paramétrage!OW450&lt;&gt;0,Paramétrage!OW450,"")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IF(Paramétrage!OV450&lt;&gt;0,Paramétrage!OX450,"")</f>
        <v/>
      </c>
      <c r="P94" s="258" t="e">
        <f>IF(Paramétrage!#REF!&lt;&gt;0,I94,0)</f>
        <v>#REF!</v>
      </c>
      <c r="Q94" s="2"/>
    </row>
    <row r="95" spans="1:17" x14ac:dyDescent="0.35">
      <c r="A95" s="470" t="str">
        <f t="shared" si="30"/>
        <v/>
      </c>
      <c r="B95" s="470" t="str">
        <f t="shared" si="31"/>
        <v/>
      </c>
      <c r="C95" s="470" t="str">
        <f t="shared" si="32"/>
        <v/>
      </c>
      <c r="D95" s="470" t="str">
        <f t="shared" si="33"/>
        <v/>
      </c>
      <c r="E95" s="470" t="str">
        <f t="shared" si="34"/>
        <v/>
      </c>
      <c r="F95" s="470" t="str">
        <f t="shared" si="35"/>
        <v/>
      </c>
      <c r="G95" s="199" t="str">
        <f>IF(Paramétrage!OV451&lt;&gt;0,Paramétrage!OT451,"")</f>
        <v/>
      </c>
      <c r="H95" s="2" t="str">
        <f>IF(Paramétrage!OV451&lt;&gt;0,Paramétrage!OU451,"")</f>
        <v/>
      </c>
      <c r="I95" s="2" t="str">
        <f t="shared" si="36"/>
        <v/>
      </c>
      <c r="J95" s="2" t="str">
        <f>IF(Paramétrage!OV451&lt;&gt;0,Paramétrage!OV451,"")</f>
        <v/>
      </c>
      <c r="K95" s="2" t="str">
        <f>IF(Paramétrage!OW451&lt;&gt;0,Paramétrage!OW451,"")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IF(Paramétrage!OV451&lt;&gt;0,Paramétrage!OX451,"")</f>
        <v/>
      </c>
      <c r="P95" s="258" t="e">
        <f>IF(Paramétrage!#REF!&lt;&gt;0,I95,0)</f>
        <v>#REF!</v>
      </c>
      <c r="Q95" s="2"/>
    </row>
    <row r="96" spans="1:17" x14ac:dyDescent="0.35">
      <c r="A96" s="470" t="str">
        <f t="shared" si="30"/>
        <v/>
      </c>
      <c r="B96" s="470" t="str">
        <f t="shared" si="31"/>
        <v/>
      </c>
      <c r="C96" s="470" t="str">
        <f t="shared" si="32"/>
        <v/>
      </c>
      <c r="D96" s="470" t="str">
        <f t="shared" si="33"/>
        <v/>
      </c>
      <c r="E96" s="470" t="str">
        <f t="shared" si="34"/>
        <v/>
      </c>
      <c r="F96" s="470" t="str">
        <f t="shared" si="35"/>
        <v/>
      </c>
      <c r="G96" s="199" t="str">
        <f>IF(Paramétrage!OV452&lt;&gt;0,Paramétrage!OT452,"")</f>
        <v/>
      </c>
      <c r="H96" s="2" t="str">
        <f>IF(Paramétrage!OV452&lt;&gt;0,Paramétrage!OU452,"")</f>
        <v/>
      </c>
      <c r="I96" s="2" t="str">
        <f t="shared" si="36"/>
        <v/>
      </c>
      <c r="J96" s="2" t="str">
        <f>IF(Paramétrage!OV452&lt;&gt;0,Paramétrage!OV452,"")</f>
        <v/>
      </c>
      <c r="K96" s="2" t="str">
        <f>IF(Paramétrage!OW452&lt;&gt;0,Paramétrage!OW452,"")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IF(Paramétrage!OV452&lt;&gt;0,Paramétrage!OX452,"")</f>
        <v/>
      </c>
      <c r="P96" s="258" t="e">
        <f>IF(Paramétrage!#REF!&lt;&gt;0,I96,0)</f>
        <v>#REF!</v>
      </c>
      <c r="Q96" s="2"/>
    </row>
    <row r="97" spans="1:20" x14ac:dyDescent="0.35">
      <c r="A97" s="470" t="str">
        <f t="shared" si="30"/>
        <v/>
      </c>
      <c r="B97" s="470" t="str">
        <f t="shared" si="31"/>
        <v/>
      </c>
      <c r="C97" s="470" t="str">
        <f t="shared" si="32"/>
        <v/>
      </c>
      <c r="D97" s="470" t="str">
        <f t="shared" si="33"/>
        <v/>
      </c>
      <c r="E97" s="470" t="str">
        <f t="shared" si="34"/>
        <v/>
      </c>
      <c r="F97" s="470" t="str">
        <f t="shared" si="35"/>
        <v/>
      </c>
      <c r="G97" s="199" t="str">
        <f>IF(Paramétrage!OV453&lt;&gt;0,Paramétrage!OT453,"")</f>
        <v/>
      </c>
      <c r="H97" s="2" t="str">
        <f>IF(Paramétrage!OV453&lt;&gt;0,Paramétrage!OU453,"")</f>
        <v/>
      </c>
      <c r="I97" s="2" t="str">
        <f t="shared" si="36"/>
        <v/>
      </c>
      <c r="J97" s="2" t="str">
        <f>IF(Paramétrage!OV453&lt;&gt;0,Paramétrage!OV453,"")</f>
        <v/>
      </c>
      <c r="K97" s="2" t="str">
        <f>IF(Paramétrage!OW453&lt;&gt;0,Paramétrage!OW453,"")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IF(Paramétrage!OV453&lt;&gt;0,Paramétrage!OX453,"")</f>
        <v/>
      </c>
      <c r="P97" s="258" t="e">
        <f>IF(Paramétrage!#REF!&lt;&gt;0,I97,0)</f>
        <v>#REF!</v>
      </c>
      <c r="Q97" s="2"/>
    </row>
    <row r="98" spans="1:20" x14ac:dyDescent="0.35">
      <c r="A98" s="470" t="str">
        <f t="shared" si="30"/>
        <v/>
      </c>
      <c r="B98" s="470" t="str">
        <f t="shared" si="31"/>
        <v/>
      </c>
      <c r="C98" s="470" t="str">
        <f t="shared" si="32"/>
        <v/>
      </c>
      <c r="D98" s="470" t="str">
        <f t="shared" si="33"/>
        <v/>
      </c>
      <c r="E98" s="470" t="str">
        <f t="shared" si="34"/>
        <v/>
      </c>
      <c r="F98" s="470" t="str">
        <f t="shared" si="35"/>
        <v/>
      </c>
      <c r="G98" s="199" t="str">
        <f>IF(Paramétrage!OV454&lt;&gt;0,Paramétrage!OT454,"")</f>
        <v/>
      </c>
      <c r="H98" s="2" t="str">
        <f>IF(Paramétrage!OV454&lt;&gt;0,Paramétrage!OU454,"")</f>
        <v/>
      </c>
      <c r="I98" s="2" t="str">
        <f t="shared" si="36"/>
        <v/>
      </c>
      <c r="J98" s="2" t="str">
        <f>IF(Paramétrage!OV454&lt;&gt;0,Paramétrage!OV454,"")</f>
        <v/>
      </c>
      <c r="K98" s="2" t="str">
        <f>IF(Paramétrage!OW454&lt;&gt;0,Paramétrage!OW454,"")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IF(Paramétrage!OV454&lt;&gt;0,Paramétrage!OX454,"")</f>
        <v/>
      </c>
      <c r="P98" s="258" t="e">
        <f>IF(Paramétrage!#REF!&lt;&gt;0,I98,0)</f>
        <v>#REF!</v>
      </c>
      <c r="Q98" s="2"/>
    </row>
    <row r="99" spans="1:20" x14ac:dyDescent="0.35">
      <c r="A99" s="470" t="str">
        <f t="shared" si="30"/>
        <v/>
      </c>
      <c r="B99" s="470" t="str">
        <f t="shared" si="31"/>
        <v/>
      </c>
      <c r="C99" s="470" t="str">
        <f t="shared" si="32"/>
        <v/>
      </c>
      <c r="D99" s="470" t="str">
        <f t="shared" si="33"/>
        <v/>
      </c>
      <c r="E99" s="470" t="str">
        <f t="shared" si="34"/>
        <v/>
      </c>
      <c r="F99" s="470" t="str">
        <f t="shared" si="35"/>
        <v/>
      </c>
      <c r="G99" s="199" t="str">
        <f>IF(Paramétrage!OV455&lt;&gt;0,Paramétrage!OT455,"")</f>
        <v/>
      </c>
      <c r="H99" s="2" t="str">
        <f>IF(Paramétrage!OV455&lt;&gt;0,Paramétrage!OU455,"")</f>
        <v/>
      </c>
      <c r="I99" s="2" t="str">
        <f t="shared" si="36"/>
        <v/>
      </c>
      <c r="J99" s="2" t="str">
        <f>IF(Paramétrage!OV455&lt;&gt;0,Paramétrage!OV455,"")</f>
        <v/>
      </c>
      <c r="K99" s="2" t="str">
        <f>IF(Paramétrage!OW455&lt;&gt;0,Paramétrage!OW455,"")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IF(Paramétrage!OV455&lt;&gt;0,Paramétrage!OX455,"")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70" t="str">
        <f t="shared" si="30"/>
        <v/>
      </c>
      <c r="B100" s="470" t="str">
        <f t="shared" si="31"/>
        <v/>
      </c>
      <c r="C100" s="470" t="str">
        <f t="shared" si="32"/>
        <v/>
      </c>
      <c r="D100" s="470" t="str">
        <f t="shared" si="33"/>
        <v/>
      </c>
      <c r="E100" s="470" t="str">
        <f t="shared" si="34"/>
        <v/>
      </c>
      <c r="F100" s="470" t="str">
        <f t="shared" si="35"/>
        <v/>
      </c>
      <c r="G100" s="199" t="str">
        <f>IF(Paramétrage!OV456&lt;&gt;0,Paramétrage!OT456,"")</f>
        <v/>
      </c>
      <c r="H100" s="2" t="str">
        <f>IF(Paramétrage!OV456&lt;&gt;0,Paramétrage!OU456,"")</f>
        <v/>
      </c>
      <c r="I100" s="2" t="str">
        <f t="shared" si="36"/>
        <v/>
      </c>
      <c r="J100" s="2" t="str">
        <f>IF(Paramétrage!OV456&lt;&gt;0,Paramétrage!OV456,"")</f>
        <v/>
      </c>
      <c r="K100" s="2" t="str">
        <f>IF(Paramétrage!OW456&lt;&gt;0,Paramétrage!OW456,"")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IF(Paramétrage!OV456&lt;&gt;0,Paramétrage!OX456,"")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70" t="str">
        <f t="shared" si="30"/>
        <v/>
      </c>
      <c r="B101" s="470" t="str">
        <f t="shared" si="31"/>
        <v/>
      </c>
      <c r="C101" s="470" t="str">
        <f t="shared" si="32"/>
        <v/>
      </c>
      <c r="D101" s="470" t="str">
        <f t="shared" si="33"/>
        <v/>
      </c>
      <c r="E101" s="470" t="str">
        <f t="shared" si="34"/>
        <v/>
      </c>
      <c r="F101" s="470" t="str">
        <f t="shared" si="35"/>
        <v/>
      </c>
      <c r="G101" s="199" t="str">
        <f>IF(Paramétrage!OV457&lt;&gt;0,Paramétrage!OT457,"")</f>
        <v/>
      </c>
      <c r="H101" s="2" t="str">
        <f>IF(Paramétrage!OV457&lt;&gt;0,Paramétrage!OU457,"")</f>
        <v/>
      </c>
      <c r="I101" s="2" t="str">
        <f t="shared" si="36"/>
        <v/>
      </c>
      <c r="J101" s="2" t="str">
        <f>IF(Paramétrage!OV457&lt;&gt;0,Paramétrage!OV457,"")</f>
        <v/>
      </c>
      <c r="K101" s="2" t="str">
        <f>IF(Paramétrage!OW457&lt;&gt;0,Paramétrage!OW457,"")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IF(Paramétrage!OV457&lt;&gt;0,Paramétrage!OX457,"")</f>
        <v/>
      </c>
      <c r="P101" s="258" t="e">
        <f>IF(Paramétrage!#REF!&lt;&gt;0,I101,0)</f>
        <v>#REF!</v>
      </c>
      <c r="Q101" s="2"/>
    </row>
    <row r="102" spans="1:20" x14ac:dyDescent="0.35">
      <c r="A102" s="470" t="str">
        <f t="shared" si="30"/>
        <v/>
      </c>
      <c r="B102" s="470" t="str">
        <f t="shared" si="31"/>
        <v/>
      </c>
      <c r="C102" s="470" t="str">
        <f t="shared" si="32"/>
        <v/>
      </c>
      <c r="D102" s="470" t="str">
        <f t="shared" si="33"/>
        <v/>
      </c>
      <c r="E102" s="470" t="str">
        <f t="shared" si="34"/>
        <v/>
      </c>
      <c r="F102" s="470" t="str">
        <f t="shared" si="35"/>
        <v/>
      </c>
      <c r="G102" s="199" t="str">
        <f>IF(Paramétrage!OV458&lt;&gt;0,Paramétrage!OT458,"")</f>
        <v/>
      </c>
      <c r="H102" s="2" t="str">
        <f>IF(Paramétrage!OV458&lt;&gt;0,Paramétrage!OU458,"")</f>
        <v/>
      </c>
      <c r="I102" s="2" t="str">
        <f t="shared" si="36"/>
        <v/>
      </c>
      <c r="J102" s="2" t="str">
        <f>IF(Paramétrage!OV458&lt;&gt;0,Paramétrage!OV458,"")</f>
        <v/>
      </c>
      <c r="K102" s="2" t="str">
        <f>IF(Paramétrage!OW458&lt;&gt;0,Paramétrage!OW458,"")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IF(Paramétrage!OV458&lt;&gt;0,Paramétrage!OX458,"")</f>
        <v/>
      </c>
      <c r="P102" s="258" t="e">
        <f>IF(Paramétrage!#REF!&lt;&gt;0,I102,0)</f>
        <v>#REF!</v>
      </c>
      <c r="Q102" s="2"/>
    </row>
    <row r="103" spans="1:20" x14ac:dyDescent="0.35">
      <c r="A103" s="470" t="str">
        <f t="shared" si="30"/>
        <v/>
      </c>
      <c r="B103" s="470" t="str">
        <f t="shared" si="31"/>
        <v/>
      </c>
      <c r="C103" s="470" t="str">
        <f t="shared" si="32"/>
        <v/>
      </c>
      <c r="D103" s="470" t="str">
        <f t="shared" si="33"/>
        <v/>
      </c>
      <c r="E103" s="470" t="str">
        <f t="shared" si="34"/>
        <v/>
      </c>
      <c r="F103" s="470" t="str">
        <f t="shared" si="35"/>
        <v/>
      </c>
      <c r="G103" s="199" t="str">
        <f>IF(Paramétrage!OV459&lt;&gt;0,Paramétrage!OT459,"")</f>
        <v/>
      </c>
      <c r="H103" s="2" t="str">
        <f>IF(Paramétrage!OV459&lt;&gt;0,Paramétrage!OU459,"")</f>
        <v/>
      </c>
      <c r="I103" s="2" t="str">
        <f t="shared" si="36"/>
        <v/>
      </c>
      <c r="J103" s="2" t="str">
        <f>IF(Paramétrage!OV459&lt;&gt;0,Paramétrage!OV459,"")</f>
        <v/>
      </c>
      <c r="K103" s="2" t="str">
        <f>IF(Paramétrage!OW459&lt;&gt;0,Paramétrage!OW459,"")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IF(Paramétrage!OV459&lt;&gt;0,Paramétrage!OX459,"")</f>
        <v/>
      </c>
      <c r="P103" s="258" t="e">
        <f>IF(Paramétrage!#REF!&lt;&gt;0,I103,0)</f>
        <v>#REF!</v>
      </c>
      <c r="Q103" s="2"/>
    </row>
    <row r="104" spans="1:20" x14ac:dyDescent="0.35">
      <c r="A104" s="470" t="str">
        <f t="shared" si="30"/>
        <v/>
      </c>
      <c r="B104" s="470" t="str">
        <f t="shared" si="31"/>
        <v/>
      </c>
      <c r="C104" s="470" t="str">
        <f t="shared" si="32"/>
        <v/>
      </c>
      <c r="D104" s="470" t="str">
        <f t="shared" si="33"/>
        <v/>
      </c>
      <c r="E104" s="470" t="str">
        <f t="shared" si="34"/>
        <v/>
      </c>
      <c r="F104" s="470" t="str">
        <f t="shared" si="35"/>
        <v/>
      </c>
      <c r="G104" s="199" t="str">
        <f>IF(Paramétrage!OV460&lt;&gt;0,Paramétrage!OT460,"")</f>
        <v/>
      </c>
      <c r="H104" s="2" t="str">
        <f>IF(Paramétrage!OV460&lt;&gt;0,Paramétrage!OU460,"")</f>
        <v/>
      </c>
      <c r="I104" s="2" t="str">
        <f t="shared" si="36"/>
        <v/>
      </c>
      <c r="J104" s="2" t="str">
        <f>IF(Paramétrage!OV460&lt;&gt;0,Paramétrage!OV460,"")</f>
        <v/>
      </c>
      <c r="K104" s="2" t="str">
        <f>IF(Paramétrage!OW460&lt;&gt;0,Paramétrage!OW460,"")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IF(Paramétrage!OV460&lt;&gt;0,Paramétrage!OX460,"")</f>
        <v/>
      </c>
      <c r="P104" s="258" t="e">
        <f>IF(Paramétrage!#REF!&lt;&gt;0,I104,0)</f>
        <v>#REF!</v>
      </c>
      <c r="Q104" s="2"/>
    </row>
    <row r="105" spans="1:20" x14ac:dyDescent="0.35">
      <c r="A105" s="470" t="str">
        <f t="shared" si="30"/>
        <v/>
      </c>
      <c r="B105" s="470" t="str">
        <f t="shared" si="31"/>
        <v/>
      </c>
      <c r="C105" s="470" t="str">
        <f t="shared" si="32"/>
        <v/>
      </c>
      <c r="D105" s="470" t="str">
        <f t="shared" si="33"/>
        <v/>
      </c>
      <c r="E105" s="470" t="str">
        <f t="shared" si="34"/>
        <v/>
      </c>
      <c r="F105" s="470" t="str">
        <f t="shared" si="35"/>
        <v/>
      </c>
      <c r="G105" s="199" t="str">
        <f>IF(Paramétrage!OV461&lt;&gt;0,Paramétrage!OT461,"")</f>
        <v/>
      </c>
      <c r="H105" s="2" t="str">
        <f>IF(Paramétrage!OV461&lt;&gt;0,Paramétrage!OU461,"")</f>
        <v/>
      </c>
      <c r="I105" s="2" t="str">
        <f t="shared" si="36"/>
        <v/>
      </c>
      <c r="J105" s="2" t="str">
        <f>IF(Paramétrage!OV461&lt;&gt;0,Paramétrage!OV461,"")</f>
        <v/>
      </c>
      <c r="K105" s="2" t="str">
        <f>IF(Paramétrage!OW461&lt;&gt;0,Paramétrage!OW461,"")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IF(Paramétrage!OV461&lt;&gt;0,Paramétrage!OX461,"")</f>
        <v/>
      </c>
      <c r="P105" s="258" t="e">
        <f>IF(Paramétrage!#REF!&lt;&gt;0,I105,0)</f>
        <v>#REF!</v>
      </c>
      <c r="Q105" s="2"/>
    </row>
    <row r="106" spans="1:20" x14ac:dyDescent="0.35">
      <c r="A106" s="470" t="str">
        <f t="shared" si="30"/>
        <v/>
      </c>
      <c r="B106" s="470" t="str">
        <f t="shared" si="31"/>
        <v/>
      </c>
      <c r="C106" s="470" t="str">
        <f t="shared" si="32"/>
        <v/>
      </c>
      <c r="D106" s="470" t="str">
        <f t="shared" si="33"/>
        <v/>
      </c>
      <c r="E106" s="470" t="str">
        <f t="shared" si="34"/>
        <v/>
      </c>
      <c r="F106" s="470" t="str">
        <f t="shared" si="35"/>
        <v/>
      </c>
      <c r="G106" s="199" t="str">
        <f>IF(Paramétrage!OV462&lt;&gt;0,Paramétrage!OT462,"")</f>
        <v/>
      </c>
      <c r="H106" s="2" t="str">
        <f>IF(Paramétrage!OV462&lt;&gt;0,Paramétrage!OU462,"")</f>
        <v/>
      </c>
      <c r="I106" s="2" t="str">
        <f t="shared" si="36"/>
        <v/>
      </c>
      <c r="J106" s="2" t="str">
        <f>IF(Paramétrage!OV462&lt;&gt;0,Paramétrage!OV462,"")</f>
        <v/>
      </c>
      <c r="K106" s="2" t="str">
        <f>IF(Paramétrage!OW462&lt;&gt;0,Paramétrage!OW462,"")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IF(Paramétrage!OV462&lt;&gt;0,Paramétrage!OX462,"")</f>
        <v/>
      </c>
      <c r="P106" s="258" t="e">
        <f>IF(Paramétrage!#REF!&lt;&gt;0,I106,0)</f>
        <v>#REF!</v>
      </c>
      <c r="Q106" s="2"/>
    </row>
    <row r="107" spans="1:20" x14ac:dyDescent="0.35">
      <c r="A107" s="470" t="str">
        <f t="shared" si="30"/>
        <v/>
      </c>
      <c r="B107" s="470" t="str">
        <f t="shared" si="31"/>
        <v/>
      </c>
      <c r="C107" s="470" t="str">
        <f t="shared" si="32"/>
        <v/>
      </c>
      <c r="D107" s="470" t="str">
        <f t="shared" si="33"/>
        <v/>
      </c>
      <c r="E107" s="470" t="str">
        <f t="shared" si="34"/>
        <v/>
      </c>
      <c r="F107" s="470" t="str">
        <f t="shared" si="35"/>
        <v/>
      </c>
      <c r="G107" s="199" t="str">
        <f>IF(Paramétrage!OV463&lt;&gt;0,Paramétrage!OT463,"")</f>
        <v/>
      </c>
      <c r="H107" s="2" t="str">
        <f>IF(Paramétrage!OV463&lt;&gt;0,Paramétrage!OU463,"")</f>
        <v/>
      </c>
      <c r="I107" s="2" t="str">
        <f t="shared" si="36"/>
        <v/>
      </c>
      <c r="J107" s="2" t="str">
        <f>IF(Paramétrage!OV463&lt;&gt;0,Paramétrage!OV463,"")</f>
        <v/>
      </c>
      <c r="K107" s="2" t="str">
        <f>IF(Paramétrage!OW463&lt;&gt;0,Paramétrage!OW463,"")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IF(Paramétrage!OV463&lt;&gt;0,Paramétrage!OX463,"")</f>
        <v/>
      </c>
      <c r="P107" s="258" t="e">
        <f>IF(Paramétrage!#REF!&lt;&gt;0,I107,0)</f>
        <v>#REF!</v>
      </c>
      <c r="Q107" s="2"/>
    </row>
    <row r="108" spans="1:20" x14ac:dyDescent="0.35">
      <c r="A108" s="470" t="str">
        <f t="shared" si="30"/>
        <v/>
      </c>
      <c r="B108" s="470" t="str">
        <f t="shared" si="31"/>
        <v/>
      </c>
      <c r="C108" s="470" t="str">
        <f t="shared" si="32"/>
        <v/>
      </c>
      <c r="D108" s="470" t="str">
        <f t="shared" si="33"/>
        <v/>
      </c>
      <c r="E108" s="470" t="str">
        <f t="shared" si="34"/>
        <v/>
      </c>
      <c r="F108" s="470" t="str">
        <f t="shared" si="35"/>
        <v/>
      </c>
      <c r="G108" s="199" t="str">
        <f>IF(Paramétrage!OV464&lt;&gt;0,Paramétrage!OT464,"")</f>
        <v/>
      </c>
      <c r="H108" s="2" t="str">
        <f>IF(Paramétrage!OV464&lt;&gt;0,Paramétrage!OU464,"")</f>
        <v/>
      </c>
      <c r="I108" s="2" t="str">
        <f t="shared" si="36"/>
        <v/>
      </c>
      <c r="J108" s="2" t="str">
        <f>IF(Paramétrage!OV464&lt;&gt;0,Paramétrage!OV464,"")</f>
        <v/>
      </c>
      <c r="K108" s="2" t="str">
        <f>IF(Paramétrage!OW464&lt;&gt;0,Paramétrage!OW464,"")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IF(Paramétrage!OV464&lt;&gt;0,Paramétrage!OX464,"")</f>
        <v/>
      </c>
      <c r="P108" s="258" t="e">
        <f>IF(Paramétrage!#REF!&lt;&gt;0,I108,0)</f>
        <v>#REF!</v>
      </c>
      <c r="Q108" s="2"/>
    </row>
    <row r="109" spans="1:20" x14ac:dyDescent="0.35">
      <c r="A109" s="470" t="str">
        <f t="shared" si="30"/>
        <v/>
      </c>
      <c r="B109" s="470" t="str">
        <f t="shared" si="31"/>
        <v/>
      </c>
      <c r="C109" s="470" t="str">
        <f t="shared" si="32"/>
        <v/>
      </c>
      <c r="D109" s="470" t="str">
        <f t="shared" si="33"/>
        <v/>
      </c>
      <c r="E109" s="470" t="str">
        <f t="shared" si="34"/>
        <v/>
      </c>
      <c r="F109" s="470" t="str">
        <f t="shared" si="35"/>
        <v/>
      </c>
      <c r="G109" s="199" t="str">
        <f>IF(Paramétrage!OV465&lt;&gt;0,Paramétrage!OT465,"")</f>
        <v/>
      </c>
      <c r="H109" s="2" t="str">
        <f>IF(Paramétrage!OV465&lt;&gt;0,Paramétrage!OU465,"")</f>
        <v/>
      </c>
      <c r="I109" s="2" t="str">
        <f t="shared" si="36"/>
        <v/>
      </c>
      <c r="J109" s="2" t="str">
        <f>IF(Paramétrage!OV465&lt;&gt;0,Paramétrage!OV465,"")</f>
        <v/>
      </c>
      <c r="K109" s="2" t="str">
        <f>IF(Paramétrage!OW465&lt;&gt;0,Paramétrage!OW465,"")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IF(Paramétrage!OV465&lt;&gt;0,Paramétrage!OX465,"")</f>
        <v/>
      </c>
      <c r="P109" s="258" t="e">
        <f>IF(Paramétrage!#REF!&lt;&gt;0,I109,0)</f>
        <v>#REF!</v>
      </c>
      <c r="Q109" s="2"/>
    </row>
    <row r="110" spans="1:20" x14ac:dyDescent="0.35">
      <c r="A110" s="470" t="str">
        <f t="shared" si="30"/>
        <v/>
      </c>
      <c r="B110" s="470" t="str">
        <f t="shared" si="31"/>
        <v/>
      </c>
      <c r="C110" s="470" t="str">
        <f t="shared" si="32"/>
        <v/>
      </c>
      <c r="D110" s="470" t="str">
        <f t="shared" si="33"/>
        <v/>
      </c>
      <c r="E110" s="470" t="str">
        <f t="shared" si="34"/>
        <v/>
      </c>
      <c r="F110" s="470" t="str">
        <f t="shared" si="35"/>
        <v/>
      </c>
      <c r="G110" s="199" t="str">
        <f>IF(Paramétrage!OV466&lt;&gt;0,Paramétrage!OT466,"")</f>
        <v/>
      </c>
      <c r="H110" s="2" t="str">
        <f>IF(Paramétrage!OV466&lt;&gt;0,Paramétrage!OU466,"")</f>
        <v/>
      </c>
      <c r="I110" s="2" t="str">
        <f t="shared" si="36"/>
        <v/>
      </c>
      <c r="J110" s="2" t="str">
        <f>IF(Paramétrage!OV466&lt;&gt;0,Paramétrage!OV466,"")</f>
        <v/>
      </c>
      <c r="K110" s="2" t="str">
        <f>IF(Paramétrage!OW466&lt;&gt;0,Paramétrage!OW466,"")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IF(Paramétrage!OV466&lt;&gt;0,Paramétrage!OX466,"")</f>
        <v/>
      </c>
      <c r="P110" s="258" t="e">
        <f>IF(Paramétrage!#REF!&lt;&gt;0,I110,0)</f>
        <v>#REF!</v>
      </c>
      <c r="Q110" s="2"/>
    </row>
    <row r="111" spans="1:20" x14ac:dyDescent="0.35">
      <c r="A111" s="470" t="str">
        <f t="shared" si="30"/>
        <v/>
      </c>
      <c r="B111" s="470" t="str">
        <f t="shared" si="31"/>
        <v/>
      </c>
      <c r="C111" s="470" t="str">
        <f t="shared" si="32"/>
        <v/>
      </c>
      <c r="D111" s="470" t="str">
        <f t="shared" si="33"/>
        <v/>
      </c>
      <c r="E111" s="470" t="str">
        <f t="shared" si="34"/>
        <v/>
      </c>
      <c r="F111" s="470" t="str">
        <f t="shared" si="35"/>
        <v/>
      </c>
      <c r="G111" s="199" t="str">
        <f>IF(Paramétrage!OV467&lt;&gt;0,Paramétrage!OT467,"")</f>
        <v/>
      </c>
      <c r="H111" s="2" t="str">
        <f>IF(Paramétrage!OV467&lt;&gt;0,Paramétrage!OU467,"")</f>
        <v/>
      </c>
      <c r="I111" s="2" t="str">
        <f t="shared" si="36"/>
        <v/>
      </c>
      <c r="J111" s="2" t="str">
        <f>IF(Paramétrage!OV467&lt;&gt;0,Paramétrage!OV467,"")</f>
        <v/>
      </c>
      <c r="K111" s="2" t="str">
        <f>IF(Paramétrage!OW467&lt;&gt;0,Paramétrage!OW467,"")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IF(Paramétrage!OV467&lt;&gt;0,Paramétrage!OX467,"")</f>
        <v/>
      </c>
      <c r="P111" s="258" t="e">
        <f>IF(Paramétrage!#REF!&lt;&gt;0,I111,0)</f>
        <v>#REF!</v>
      </c>
      <c r="Q111" s="2"/>
    </row>
    <row r="112" spans="1:20" x14ac:dyDescent="0.35">
      <c r="A112" s="470" t="str">
        <f t="shared" si="30"/>
        <v/>
      </c>
      <c r="B112" s="470" t="str">
        <f t="shared" si="31"/>
        <v/>
      </c>
      <c r="C112" s="470" t="str">
        <f t="shared" si="32"/>
        <v/>
      </c>
      <c r="D112" s="470" t="str">
        <f t="shared" si="33"/>
        <v/>
      </c>
      <c r="E112" s="470" t="str">
        <f t="shared" si="34"/>
        <v/>
      </c>
      <c r="F112" s="470" t="str">
        <f t="shared" si="35"/>
        <v/>
      </c>
      <c r="G112" s="199" t="str">
        <f>IF(Paramétrage!OV468&lt;&gt;0,Paramétrage!OT468,"")</f>
        <v/>
      </c>
      <c r="H112" s="2" t="str">
        <f>IF(Paramétrage!OV468&lt;&gt;0,Paramétrage!OU468,"")</f>
        <v/>
      </c>
      <c r="I112" s="2" t="str">
        <f t="shared" si="36"/>
        <v/>
      </c>
      <c r="J112" s="2" t="str">
        <f>IF(Paramétrage!OV468&lt;&gt;0,Paramétrage!OV468,"")</f>
        <v/>
      </c>
      <c r="K112" s="2" t="str">
        <f>IF(Paramétrage!OW468&lt;&gt;0,Paramétrage!OW468,"")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IF(Paramétrage!OV468&lt;&gt;0,Paramétrage!OX468,"")</f>
        <v/>
      </c>
      <c r="P112" s="258" t="e">
        <f>IF(Paramétrage!#REF!&lt;&gt;0,I112,0)</f>
        <v>#REF!</v>
      </c>
      <c r="Q112" s="2"/>
    </row>
    <row r="113" spans="1:17" x14ac:dyDescent="0.35">
      <c r="A113" s="470" t="str">
        <f t="shared" si="30"/>
        <v/>
      </c>
      <c r="B113" s="470" t="str">
        <f t="shared" si="31"/>
        <v/>
      </c>
      <c r="C113" s="470" t="str">
        <f t="shared" si="32"/>
        <v/>
      </c>
      <c r="D113" s="470" t="str">
        <f t="shared" si="33"/>
        <v/>
      </c>
      <c r="E113" s="470" t="str">
        <f t="shared" si="34"/>
        <v/>
      </c>
      <c r="F113" s="470" t="str">
        <f t="shared" si="35"/>
        <v/>
      </c>
      <c r="G113" s="199" t="str">
        <f>IF(Paramétrage!OV469&lt;&gt;0,Paramétrage!OT469,"")</f>
        <v/>
      </c>
      <c r="H113" s="2" t="str">
        <f>IF(Paramétrage!OV469&lt;&gt;0,Paramétrage!OU469,"")</f>
        <v/>
      </c>
      <c r="I113" s="2" t="str">
        <f t="shared" si="36"/>
        <v/>
      </c>
      <c r="J113" s="2" t="str">
        <f>IF(Paramétrage!OV469&lt;&gt;0,Paramétrage!OV469,"")</f>
        <v/>
      </c>
      <c r="K113" s="2" t="str">
        <f>IF(Paramétrage!OW469&lt;&gt;0,Paramétrage!OW469,"")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IF(Paramétrage!OV469&lt;&gt;0,Paramétrage!OX469,"")</f>
        <v/>
      </c>
      <c r="P113" s="258" t="e">
        <f>IF(Paramétrage!#REF!&lt;&gt;0,I113,0)</f>
        <v>#REF!</v>
      </c>
      <c r="Q113" s="2"/>
    </row>
    <row r="114" spans="1:17" x14ac:dyDescent="0.35">
      <c r="A114" s="470" t="str">
        <f t="shared" si="30"/>
        <v/>
      </c>
      <c r="B114" s="470" t="str">
        <f t="shared" si="31"/>
        <v/>
      </c>
      <c r="C114" s="470" t="str">
        <f t="shared" si="32"/>
        <v/>
      </c>
      <c r="D114" s="470" t="str">
        <f t="shared" si="33"/>
        <v/>
      </c>
      <c r="E114" s="470" t="str">
        <f t="shared" si="34"/>
        <v/>
      </c>
      <c r="F114" s="470" t="str">
        <f t="shared" si="35"/>
        <v/>
      </c>
      <c r="G114" s="199" t="str">
        <f>IF(Paramétrage!OV470&lt;&gt;0,Paramétrage!OT470,"")</f>
        <v/>
      </c>
      <c r="H114" s="2" t="str">
        <f>IF(Paramétrage!OV470&lt;&gt;0,Paramétrage!OU470,"")</f>
        <v/>
      </c>
      <c r="I114" s="2" t="str">
        <f t="shared" si="36"/>
        <v/>
      </c>
      <c r="J114" s="2" t="str">
        <f>IF(Paramétrage!OV470&lt;&gt;0,Paramétrage!OV470,"")</f>
        <v/>
      </c>
      <c r="K114" s="2" t="str">
        <f>IF(Paramétrage!OW470&lt;&gt;0,Paramétrage!OW470,"")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IF(Paramétrage!OV470&lt;&gt;0,Paramétrage!OX470,"")</f>
        <v/>
      </c>
      <c r="P114" s="258" t="e">
        <f>IF(Paramétrage!#REF!&lt;&gt;0,I114,0)</f>
        <v>#REF!</v>
      </c>
      <c r="Q114" s="2"/>
    </row>
    <row r="115" spans="1:17" x14ac:dyDescent="0.35">
      <c r="A115" s="470" t="str">
        <f t="shared" si="30"/>
        <v/>
      </c>
      <c r="B115" s="470" t="str">
        <f t="shared" si="31"/>
        <v/>
      </c>
      <c r="C115" s="470" t="str">
        <f t="shared" si="32"/>
        <v/>
      </c>
      <c r="D115" s="470" t="str">
        <f t="shared" si="33"/>
        <v/>
      </c>
      <c r="E115" s="470" t="str">
        <f t="shared" si="34"/>
        <v/>
      </c>
      <c r="F115" s="470" t="str">
        <f t="shared" si="35"/>
        <v/>
      </c>
      <c r="G115" s="199" t="str">
        <f>IF(Paramétrage!OV471&lt;&gt;0,Paramétrage!OT471,"")</f>
        <v/>
      </c>
      <c r="H115" s="2" t="str">
        <f>IF(Paramétrage!OV471&lt;&gt;0,Paramétrage!OU471,"")</f>
        <v/>
      </c>
      <c r="I115" s="2" t="str">
        <f t="shared" si="36"/>
        <v/>
      </c>
      <c r="J115" s="2" t="str">
        <f>IF(Paramétrage!OV471&lt;&gt;0,Paramétrage!OV471,"")</f>
        <v/>
      </c>
      <c r="K115" s="2" t="str">
        <f>IF(Paramétrage!OW471&lt;&gt;0,Paramétrage!OW471,"")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IF(Paramétrage!OV471&lt;&gt;0,Paramétrage!OX471,"")</f>
        <v/>
      </c>
      <c r="P115" s="258" t="e">
        <f>IF(Paramétrage!#REF!&lt;&gt;0,I115,0)</f>
        <v>#REF!</v>
      </c>
      <c r="Q115" s="2"/>
    </row>
    <row r="116" spans="1:17" x14ac:dyDescent="0.35">
      <c r="A116" s="470" t="str">
        <f t="shared" si="30"/>
        <v/>
      </c>
      <c r="B116" s="470" t="str">
        <f t="shared" si="31"/>
        <v/>
      </c>
      <c r="C116" s="470" t="str">
        <f t="shared" si="32"/>
        <v/>
      </c>
      <c r="D116" s="470" t="str">
        <f t="shared" si="33"/>
        <v/>
      </c>
      <c r="E116" s="470" t="str">
        <f t="shared" si="34"/>
        <v/>
      </c>
      <c r="F116" s="470" t="str">
        <f t="shared" si="35"/>
        <v/>
      </c>
      <c r="G116" s="199" t="str">
        <f>IF(Paramétrage!OV472&lt;&gt;0,Paramétrage!OT472,"")</f>
        <v/>
      </c>
      <c r="H116" s="2" t="str">
        <f>IF(Paramétrage!OV472&lt;&gt;0,Paramétrage!OU472,"")</f>
        <v/>
      </c>
      <c r="I116" s="2" t="str">
        <f t="shared" si="36"/>
        <v/>
      </c>
      <c r="J116" s="2" t="str">
        <f>IF(Paramétrage!OV472&lt;&gt;0,Paramétrage!OV472,"")</f>
        <v/>
      </c>
      <c r="K116" s="2" t="str">
        <f>IF(Paramétrage!OW472&lt;&gt;0,Paramétrage!OW472,"")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IF(Paramétrage!OV472&lt;&gt;0,Paramétrage!OX472,"")</f>
        <v/>
      </c>
      <c r="P116" s="258" t="e">
        <f>IF(Paramétrage!#REF!&lt;&gt;0,I116,0)</f>
        <v>#REF!</v>
      </c>
      <c r="Q116" s="2"/>
    </row>
    <row r="117" spans="1:17" x14ac:dyDescent="0.35">
      <c r="A117" s="470" t="str">
        <f t="shared" si="30"/>
        <v/>
      </c>
      <c r="B117" s="470" t="str">
        <f t="shared" si="31"/>
        <v/>
      </c>
      <c r="C117" s="470" t="str">
        <f t="shared" si="32"/>
        <v/>
      </c>
      <c r="D117" s="470" t="str">
        <f t="shared" si="33"/>
        <v/>
      </c>
      <c r="E117" s="470" t="str">
        <f t="shared" si="34"/>
        <v/>
      </c>
      <c r="F117" s="470" t="str">
        <f t="shared" si="35"/>
        <v/>
      </c>
      <c r="G117" s="199" t="str">
        <f>IF(Paramétrage!OV473&lt;&gt;0,Paramétrage!OT473,"")</f>
        <v/>
      </c>
      <c r="H117" s="2" t="str">
        <f>IF(Paramétrage!OV473&lt;&gt;0,Paramétrage!OU473,"")</f>
        <v/>
      </c>
      <c r="I117" s="2" t="str">
        <f t="shared" si="36"/>
        <v/>
      </c>
      <c r="J117" s="2" t="str">
        <f>IF(Paramétrage!OV473&lt;&gt;0,Paramétrage!OV473,"")</f>
        <v/>
      </c>
      <c r="K117" s="2" t="str">
        <f>IF(Paramétrage!OW473&lt;&gt;0,Paramétrage!OW473,"")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IF(Paramétrage!OV473&lt;&gt;0,Paramétrage!OX473,"")</f>
        <v/>
      </c>
      <c r="P117" s="258" t="e">
        <f>IF(Paramétrage!#REF!&lt;&gt;0,I117,0)</f>
        <v>#REF!</v>
      </c>
      <c r="Q117" s="2"/>
    </row>
    <row r="118" spans="1:17" x14ac:dyDescent="0.35">
      <c r="A118" s="470" t="str">
        <f t="shared" si="30"/>
        <v/>
      </c>
      <c r="B118" s="470" t="str">
        <f t="shared" si="31"/>
        <v/>
      </c>
      <c r="C118" s="470" t="str">
        <f t="shared" si="32"/>
        <v/>
      </c>
      <c r="D118" s="470" t="str">
        <f t="shared" si="33"/>
        <v/>
      </c>
      <c r="E118" s="470" t="str">
        <f t="shared" si="34"/>
        <v/>
      </c>
      <c r="F118" s="470" t="str">
        <f t="shared" si="35"/>
        <v/>
      </c>
      <c r="G118" s="199" t="str">
        <f>IF(Paramétrage!OV474&lt;&gt;0,Paramétrage!OT474,"")</f>
        <v/>
      </c>
      <c r="H118" s="2" t="str">
        <f>IF(Paramétrage!OV474&lt;&gt;0,Paramétrage!OU474,"")</f>
        <v/>
      </c>
      <c r="I118" s="2" t="str">
        <f t="shared" si="36"/>
        <v/>
      </c>
      <c r="J118" s="2" t="str">
        <f>IF(Paramétrage!OV474&lt;&gt;0,Paramétrage!OV474,"")</f>
        <v/>
      </c>
      <c r="K118" s="2" t="str">
        <f>IF(Paramétrage!OW474&lt;&gt;0,Paramétrage!OW474,"")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IF(Paramétrage!OV474&lt;&gt;0,Paramétrage!OX474,"")</f>
        <v/>
      </c>
      <c r="P118" s="258" t="e">
        <f>IF(Paramétrage!#REF!&lt;&gt;0,I118,0)</f>
        <v>#REF!</v>
      </c>
      <c r="Q118" s="2"/>
    </row>
    <row r="119" spans="1:17" x14ac:dyDescent="0.35">
      <c r="A119" s="470" t="str">
        <f t="shared" si="30"/>
        <v/>
      </c>
      <c r="B119" s="470" t="str">
        <f t="shared" si="31"/>
        <v/>
      </c>
      <c r="C119" s="470" t="str">
        <f t="shared" si="32"/>
        <v/>
      </c>
      <c r="D119" s="470" t="str">
        <f t="shared" si="33"/>
        <v/>
      </c>
      <c r="E119" s="470" t="str">
        <f t="shared" si="34"/>
        <v/>
      </c>
      <c r="F119" s="470" t="str">
        <f t="shared" si="35"/>
        <v/>
      </c>
      <c r="G119" s="199" t="str">
        <f>IF(Paramétrage!OV475&lt;&gt;0,Paramétrage!OT475,"")</f>
        <v/>
      </c>
      <c r="H119" s="2" t="str">
        <f>IF(Paramétrage!OV475&lt;&gt;0,Paramétrage!OU475,"")</f>
        <v/>
      </c>
      <c r="I119" s="2" t="str">
        <f t="shared" si="36"/>
        <v/>
      </c>
      <c r="J119" s="2" t="str">
        <f>IF(Paramétrage!OV475&lt;&gt;0,Paramétrage!OV475,"")</f>
        <v/>
      </c>
      <c r="K119" s="2" t="str">
        <f>IF(Paramétrage!OW475&lt;&gt;0,Paramétrage!OW475,"")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IF(Paramétrage!OV475&lt;&gt;0,Paramétrage!OX475,"")</f>
        <v/>
      </c>
      <c r="P119" s="258" t="e">
        <f>IF(Paramétrage!#REF!&lt;&gt;0,I119,0)</f>
        <v>#REF!</v>
      </c>
      <c r="Q119" s="2"/>
    </row>
    <row r="120" spans="1:17" x14ac:dyDescent="0.35">
      <c r="A120" s="471" t="s">
        <v>1063</v>
      </c>
      <c r="B120" s="472"/>
      <c r="C120" s="472"/>
      <c r="D120" s="472"/>
      <c r="E120" s="472"/>
      <c r="F120" s="472"/>
      <c r="G120" s="473" t="e">
        <f>IF(Paramétrage!#REF!&lt;&gt;0,Paramétrage!#REF!,"")</f>
        <v>#REF!</v>
      </c>
      <c r="H120" s="472"/>
      <c r="I120" s="472"/>
      <c r="J120" s="472"/>
      <c r="K120" s="472"/>
      <c r="L120" s="472"/>
      <c r="M120" s="472"/>
      <c r="N120" s="472"/>
      <c r="O120" s="472"/>
      <c r="P120" s="472" t="e">
        <f>IF(Paramétrage!#REF!,I120-#REF!,"")</f>
        <v>#REF!</v>
      </c>
      <c r="Q120" s="472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70" t="str">
        <f>IF(J122&lt;&gt;"",I122,"")</f>
        <v/>
      </c>
      <c r="B122" s="470" t="str">
        <f>IF(J122&lt;&gt;"",1,"")</f>
        <v/>
      </c>
      <c r="C122" s="470" t="str">
        <f>IF(J122&lt;&gt;"",L122,"")</f>
        <v/>
      </c>
      <c r="D122" s="470" t="str">
        <f>IF(J122&lt;&gt;"",L122,"")</f>
        <v/>
      </c>
      <c r="E122" s="470" t="str">
        <f>IF(J122&lt;&gt;"",M122,"")</f>
        <v/>
      </c>
      <c r="F122" s="470" t="str">
        <f>IF(J122&lt;&gt;"",N122,"")</f>
        <v/>
      </c>
      <c r="G122" s="199" t="str">
        <f>IF(Paramétrage!QR448&lt;&gt;0,Paramétrage!QP448,"")</f>
        <v/>
      </c>
      <c r="H122" s="2" t="str">
        <f>IF(Paramétrage!QR448&lt;&gt;0,Paramétrage!QQ448,"")</f>
        <v/>
      </c>
      <c r="I122" s="2" t="str">
        <f>IF(J122&lt;&gt;"",DATEDIF($Q$2,G122,"d")*1440+H122*60,"")</f>
        <v/>
      </c>
      <c r="J122" s="2" t="str">
        <f>IF(Paramétrage!QR448&lt;&gt;0,Paramétrage!QR448,"")</f>
        <v/>
      </c>
      <c r="K122" s="2" t="str">
        <f>IF(Paramétrage!QS448&lt;&gt;0,Paramétrage!QS448,"")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IF(Paramétrage!QR448&lt;&gt;0,Paramétrage!QT448,"")</f>
        <v/>
      </c>
      <c r="P122" s="258" t="e">
        <f>IF(Paramétrage!#REF!&lt;&gt;0,I122,0)</f>
        <v>#REF!</v>
      </c>
      <c r="Q122" s="2"/>
    </row>
    <row r="123" spans="1:17" x14ac:dyDescent="0.35">
      <c r="A123" s="470" t="str">
        <f t="shared" ref="A123:A149" si="40">IF(J123&lt;&gt;"",I123,"")</f>
        <v/>
      </c>
      <c r="B123" s="470" t="str">
        <f t="shared" ref="B123:B149" si="41">IF(J123&lt;&gt;"",1,"")</f>
        <v/>
      </c>
      <c r="C123" s="470" t="str">
        <f t="shared" ref="C123:C149" si="42">IF(J123&lt;&gt;"",L123,"")</f>
        <v/>
      </c>
      <c r="D123" s="470" t="str">
        <f t="shared" ref="D123:D149" si="43">IF(J123&lt;&gt;"",L123,"")</f>
        <v/>
      </c>
      <c r="E123" s="470" t="str">
        <f t="shared" ref="E123:E149" si="44">IF(J123&lt;&gt;"",M123,"")</f>
        <v/>
      </c>
      <c r="F123" s="470" t="str">
        <f t="shared" ref="F123:F149" si="45">IF(J123&lt;&gt;"",N123,"")</f>
        <v/>
      </c>
      <c r="G123" s="199" t="str">
        <f>IF(Paramétrage!QR449&lt;&gt;0,Paramétrage!QP449,"")</f>
        <v/>
      </c>
      <c r="H123" s="2" t="str">
        <f>IF(Paramétrage!QR449&lt;&gt;0,Paramétrage!QQ449,"")</f>
        <v/>
      </c>
      <c r="I123" s="2" t="str">
        <f t="shared" ref="I123:I149" si="46">IF(J123&lt;&gt;"",DATEDIF($Q$2,G123,"d")*1440+H123*60,"")</f>
        <v/>
      </c>
      <c r="J123" s="2" t="str">
        <f>IF(Paramétrage!QR449&lt;&gt;0,Paramétrage!QR449,"")</f>
        <v/>
      </c>
      <c r="K123" s="2" t="str">
        <f>IF(Paramétrage!QS449&lt;&gt;0,Paramétrage!QS449,"")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IF(Paramétrage!QR449&lt;&gt;0,Paramétrage!QT449,"")</f>
        <v/>
      </c>
      <c r="P123" s="258" t="e">
        <f>IF(Paramétrage!#REF!&lt;&gt;0,I123,0)</f>
        <v>#REF!</v>
      </c>
      <c r="Q123" s="2"/>
    </row>
    <row r="124" spans="1:17" x14ac:dyDescent="0.35">
      <c r="A124" s="470" t="str">
        <f t="shared" si="40"/>
        <v/>
      </c>
      <c r="B124" s="470" t="str">
        <f t="shared" si="41"/>
        <v/>
      </c>
      <c r="C124" s="470" t="str">
        <f t="shared" si="42"/>
        <v/>
      </c>
      <c r="D124" s="470" t="str">
        <f t="shared" si="43"/>
        <v/>
      </c>
      <c r="E124" s="470" t="str">
        <f t="shared" si="44"/>
        <v/>
      </c>
      <c r="F124" s="470" t="str">
        <f t="shared" si="45"/>
        <v/>
      </c>
      <c r="G124" s="199" t="str">
        <f>IF(Paramétrage!QR450&lt;&gt;0,Paramétrage!QP450,"")</f>
        <v/>
      </c>
      <c r="H124" s="2" t="str">
        <f>IF(Paramétrage!QR450&lt;&gt;0,Paramétrage!QQ450,"")</f>
        <v/>
      </c>
      <c r="I124" s="2" t="str">
        <f t="shared" si="46"/>
        <v/>
      </c>
      <c r="J124" s="2" t="str">
        <f>IF(Paramétrage!QR450&lt;&gt;0,Paramétrage!QR450,"")</f>
        <v/>
      </c>
      <c r="K124" s="2" t="str">
        <f>IF(Paramétrage!QS450&lt;&gt;0,Paramétrage!QS450,"")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IF(Paramétrage!QR450&lt;&gt;0,Paramétrage!QT450,"")</f>
        <v/>
      </c>
      <c r="P124" s="258" t="e">
        <f>IF(Paramétrage!#REF!&lt;&gt;0,I124,0)</f>
        <v>#REF!</v>
      </c>
      <c r="Q124" s="2"/>
    </row>
    <row r="125" spans="1:17" x14ac:dyDescent="0.35">
      <c r="A125" s="470" t="str">
        <f t="shared" si="40"/>
        <v/>
      </c>
      <c r="B125" s="470" t="str">
        <f t="shared" si="41"/>
        <v/>
      </c>
      <c r="C125" s="470" t="str">
        <f t="shared" si="42"/>
        <v/>
      </c>
      <c r="D125" s="470" t="str">
        <f t="shared" si="43"/>
        <v/>
      </c>
      <c r="E125" s="470" t="str">
        <f t="shared" si="44"/>
        <v/>
      </c>
      <c r="F125" s="470" t="str">
        <f t="shared" si="45"/>
        <v/>
      </c>
      <c r="G125" s="199" t="str">
        <f>IF(Paramétrage!QR451&lt;&gt;0,Paramétrage!QP451,"")</f>
        <v/>
      </c>
      <c r="H125" s="2" t="str">
        <f>IF(Paramétrage!QR451&lt;&gt;0,Paramétrage!QQ451,"")</f>
        <v/>
      </c>
      <c r="I125" s="2" t="str">
        <f t="shared" si="46"/>
        <v/>
      </c>
      <c r="J125" s="2" t="str">
        <f>IF(Paramétrage!QR451&lt;&gt;0,Paramétrage!QR451,"")</f>
        <v/>
      </c>
      <c r="K125" s="2" t="str">
        <f>IF(Paramétrage!QS451&lt;&gt;0,Paramétrage!QS451,"")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IF(Paramétrage!QR451&lt;&gt;0,Paramétrage!QT451,"")</f>
        <v/>
      </c>
      <c r="P125" s="258" t="e">
        <f>IF(Paramétrage!#REF!&lt;&gt;0,I125,0)</f>
        <v>#REF!</v>
      </c>
      <c r="Q125" s="2"/>
    </row>
    <row r="126" spans="1:17" x14ac:dyDescent="0.35">
      <c r="A126" s="470" t="str">
        <f t="shared" si="40"/>
        <v/>
      </c>
      <c r="B126" s="470" t="str">
        <f t="shared" si="41"/>
        <v/>
      </c>
      <c r="C126" s="470" t="str">
        <f t="shared" si="42"/>
        <v/>
      </c>
      <c r="D126" s="470" t="str">
        <f t="shared" si="43"/>
        <v/>
      </c>
      <c r="E126" s="470" t="str">
        <f t="shared" si="44"/>
        <v/>
      </c>
      <c r="F126" s="470" t="str">
        <f t="shared" si="45"/>
        <v/>
      </c>
      <c r="G126" s="199" t="str">
        <f>IF(Paramétrage!QR452&lt;&gt;0,Paramétrage!QP452,"")</f>
        <v/>
      </c>
      <c r="H126" s="2" t="str">
        <f>IF(Paramétrage!QR452&lt;&gt;0,Paramétrage!QQ452,"")</f>
        <v/>
      </c>
      <c r="I126" s="2" t="str">
        <f t="shared" si="46"/>
        <v/>
      </c>
      <c r="J126" s="2" t="str">
        <f>IF(Paramétrage!QR452&lt;&gt;0,Paramétrage!QR452,"")</f>
        <v/>
      </c>
      <c r="K126" s="2" t="str">
        <f>IF(Paramétrage!QS452&lt;&gt;0,Paramétrage!QS452,"")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IF(Paramétrage!QR452&lt;&gt;0,Paramétrage!QT452,"")</f>
        <v/>
      </c>
      <c r="P126" s="258" t="e">
        <f>IF(Paramétrage!#REF!&lt;&gt;0,I126,0)</f>
        <v>#REF!</v>
      </c>
      <c r="Q126" s="2"/>
    </row>
    <row r="127" spans="1:17" x14ac:dyDescent="0.35">
      <c r="A127" s="470" t="str">
        <f t="shared" si="40"/>
        <v/>
      </c>
      <c r="B127" s="470" t="str">
        <f t="shared" si="41"/>
        <v/>
      </c>
      <c r="C127" s="470" t="str">
        <f t="shared" si="42"/>
        <v/>
      </c>
      <c r="D127" s="470" t="str">
        <f t="shared" si="43"/>
        <v/>
      </c>
      <c r="E127" s="470" t="str">
        <f t="shared" si="44"/>
        <v/>
      </c>
      <c r="F127" s="470" t="str">
        <f t="shared" si="45"/>
        <v/>
      </c>
      <c r="G127" s="199" t="str">
        <f>IF(Paramétrage!QR453&lt;&gt;0,Paramétrage!QP453,"")</f>
        <v/>
      </c>
      <c r="H127" s="2" t="str">
        <f>IF(Paramétrage!QR453&lt;&gt;0,Paramétrage!QQ453,"")</f>
        <v/>
      </c>
      <c r="I127" s="2" t="str">
        <f t="shared" si="46"/>
        <v/>
      </c>
      <c r="J127" s="2" t="str">
        <f>IF(Paramétrage!QR453&lt;&gt;0,Paramétrage!QR453,"")</f>
        <v/>
      </c>
      <c r="K127" s="2" t="str">
        <f>IF(Paramétrage!QS453&lt;&gt;0,Paramétrage!QS453,"")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IF(Paramétrage!QR453&lt;&gt;0,Paramétrage!QT453,"")</f>
        <v/>
      </c>
      <c r="P127" s="258" t="e">
        <f>IF(Paramétrage!#REF!&lt;&gt;0,I127,0)</f>
        <v>#REF!</v>
      </c>
      <c r="Q127" s="2"/>
    </row>
    <row r="128" spans="1:17" x14ac:dyDescent="0.35">
      <c r="A128" s="470" t="str">
        <f t="shared" si="40"/>
        <v/>
      </c>
      <c r="B128" s="470" t="str">
        <f t="shared" si="41"/>
        <v/>
      </c>
      <c r="C128" s="470" t="str">
        <f t="shared" si="42"/>
        <v/>
      </c>
      <c r="D128" s="470" t="str">
        <f t="shared" si="43"/>
        <v/>
      </c>
      <c r="E128" s="470" t="str">
        <f t="shared" si="44"/>
        <v/>
      </c>
      <c r="F128" s="470" t="str">
        <f t="shared" si="45"/>
        <v/>
      </c>
      <c r="G128" s="199" t="str">
        <f>IF(Paramétrage!QR454&lt;&gt;0,Paramétrage!QP454,"")</f>
        <v/>
      </c>
      <c r="H128" s="2" t="str">
        <f>IF(Paramétrage!QR454&lt;&gt;0,Paramétrage!QQ454,"")</f>
        <v/>
      </c>
      <c r="I128" s="2" t="str">
        <f t="shared" si="46"/>
        <v/>
      </c>
      <c r="J128" s="2" t="str">
        <f>IF(Paramétrage!QR454&lt;&gt;0,Paramétrage!QR454,"")</f>
        <v/>
      </c>
      <c r="K128" s="2" t="str">
        <f>IF(Paramétrage!QS454&lt;&gt;0,Paramétrage!QS454,"")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IF(Paramétrage!QR454&lt;&gt;0,Paramétrage!QT454,"")</f>
        <v/>
      </c>
      <c r="P128" s="258" t="e">
        <f>IF(Paramétrage!#REF!&lt;&gt;0,I128,0)</f>
        <v>#REF!</v>
      </c>
      <c r="Q128" s="2"/>
    </row>
    <row r="129" spans="1:17" x14ac:dyDescent="0.35">
      <c r="A129" s="470" t="str">
        <f t="shared" si="40"/>
        <v/>
      </c>
      <c r="B129" s="470" t="str">
        <f t="shared" si="41"/>
        <v/>
      </c>
      <c r="C129" s="470" t="str">
        <f t="shared" si="42"/>
        <v/>
      </c>
      <c r="D129" s="470" t="str">
        <f t="shared" si="43"/>
        <v/>
      </c>
      <c r="E129" s="470" t="str">
        <f t="shared" si="44"/>
        <v/>
      </c>
      <c r="F129" s="470" t="str">
        <f t="shared" si="45"/>
        <v/>
      </c>
      <c r="G129" s="199" t="str">
        <f>IF(Paramétrage!QR455&lt;&gt;0,Paramétrage!QP455,"")</f>
        <v/>
      </c>
      <c r="H129" s="2" t="str">
        <f>IF(Paramétrage!QR455&lt;&gt;0,Paramétrage!QQ455,"")</f>
        <v/>
      </c>
      <c r="I129" s="2" t="str">
        <f t="shared" si="46"/>
        <v/>
      </c>
      <c r="J129" s="2" t="str">
        <f>IF(Paramétrage!QR455&lt;&gt;0,Paramétrage!QR455,"")</f>
        <v/>
      </c>
      <c r="K129" s="2" t="str">
        <f>IF(Paramétrage!QS455&lt;&gt;0,Paramétrage!QS455,"")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IF(Paramétrage!QR455&lt;&gt;0,Paramétrage!QT455,"")</f>
        <v/>
      </c>
      <c r="P129" s="258" t="e">
        <f>IF(Paramétrage!#REF!&lt;&gt;0,I129,0)</f>
        <v>#REF!</v>
      </c>
      <c r="Q129" s="2"/>
    </row>
    <row r="130" spans="1:17" x14ac:dyDescent="0.35">
      <c r="A130" s="470" t="str">
        <f t="shared" si="40"/>
        <v/>
      </c>
      <c r="B130" s="470" t="str">
        <f t="shared" si="41"/>
        <v/>
      </c>
      <c r="C130" s="470" t="str">
        <f t="shared" si="42"/>
        <v/>
      </c>
      <c r="D130" s="470" t="str">
        <f t="shared" si="43"/>
        <v/>
      </c>
      <c r="E130" s="470" t="str">
        <f t="shared" si="44"/>
        <v/>
      </c>
      <c r="F130" s="470" t="str">
        <f t="shared" si="45"/>
        <v/>
      </c>
      <c r="G130" s="199" t="str">
        <f>IF(Paramétrage!QR456&lt;&gt;0,Paramétrage!QP456,"")</f>
        <v/>
      </c>
      <c r="H130" s="2" t="str">
        <f>IF(Paramétrage!QR456&lt;&gt;0,Paramétrage!QQ456,"")</f>
        <v/>
      </c>
      <c r="I130" s="2" t="str">
        <f t="shared" si="46"/>
        <v/>
      </c>
      <c r="J130" s="2" t="str">
        <f>IF(Paramétrage!QR456&lt;&gt;0,Paramétrage!QR456,"")</f>
        <v/>
      </c>
      <c r="K130" s="2" t="str">
        <f>IF(Paramétrage!QS456&lt;&gt;0,Paramétrage!QS456,"")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IF(Paramétrage!QR456&lt;&gt;0,Paramétrage!QT456,"")</f>
        <v/>
      </c>
      <c r="P130" s="258" t="e">
        <f>IF(Paramétrage!#REF!&lt;&gt;0,I130,0)</f>
        <v>#REF!</v>
      </c>
      <c r="Q130" s="2"/>
    </row>
    <row r="131" spans="1:17" x14ac:dyDescent="0.35">
      <c r="A131" s="470" t="str">
        <f t="shared" si="40"/>
        <v/>
      </c>
      <c r="B131" s="470" t="str">
        <f t="shared" si="41"/>
        <v/>
      </c>
      <c r="C131" s="470" t="str">
        <f t="shared" si="42"/>
        <v/>
      </c>
      <c r="D131" s="470" t="str">
        <f t="shared" si="43"/>
        <v/>
      </c>
      <c r="E131" s="470" t="str">
        <f t="shared" si="44"/>
        <v/>
      </c>
      <c r="F131" s="470" t="str">
        <f t="shared" si="45"/>
        <v/>
      </c>
      <c r="G131" s="199" t="str">
        <f>IF(Paramétrage!QR457&lt;&gt;0,Paramétrage!QP457,"")</f>
        <v/>
      </c>
      <c r="H131" s="2" t="str">
        <f>IF(Paramétrage!QR457&lt;&gt;0,Paramétrage!QQ457,"")</f>
        <v/>
      </c>
      <c r="I131" s="2" t="str">
        <f t="shared" si="46"/>
        <v/>
      </c>
      <c r="J131" s="2" t="str">
        <f>IF(Paramétrage!QR457&lt;&gt;0,Paramétrage!QR457,"")</f>
        <v/>
      </c>
      <c r="K131" s="2" t="str">
        <f>IF(Paramétrage!QS457&lt;&gt;0,Paramétrage!QS457,"")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IF(Paramétrage!QR457&lt;&gt;0,Paramétrage!QT457,"")</f>
        <v/>
      </c>
      <c r="P131" s="258" t="e">
        <f>IF(Paramétrage!#REF!&lt;&gt;0,I131,0)</f>
        <v>#REF!</v>
      </c>
      <c r="Q131" s="2"/>
    </row>
    <row r="132" spans="1:17" x14ac:dyDescent="0.35">
      <c r="A132" s="470" t="str">
        <f t="shared" si="40"/>
        <v/>
      </c>
      <c r="B132" s="470" t="str">
        <f t="shared" si="41"/>
        <v/>
      </c>
      <c r="C132" s="470" t="str">
        <f t="shared" si="42"/>
        <v/>
      </c>
      <c r="D132" s="470" t="str">
        <f t="shared" si="43"/>
        <v/>
      </c>
      <c r="E132" s="470" t="str">
        <f t="shared" si="44"/>
        <v/>
      </c>
      <c r="F132" s="470" t="str">
        <f t="shared" si="45"/>
        <v/>
      </c>
      <c r="G132" s="199" t="str">
        <f>IF(Paramétrage!QR458&lt;&gt;0,Paramétrage!QP458,"")</f>
        <v/>
      </c>
      <c r="H132" s="2" t="str">
        <f>IF(Paramétrage!QR458&lt;&gt;0,Paramétrage!QQ458,"")</f>
        <v/>
      </c>
      <c r="I132" s="2" t="str">
        <f t="shared" si="46"/>
        <v/>
      </c>
      <c r="J132" s="2" t="str">
        <f>IF(Paramétrage!QR458&lt;&gt;0,Paramétrage!QR458,"")</f>
        <v/>
      </c>
      <c r="K132" s="2" t="str">
        <f>IF(Paramétrage!QS458&lt;&gt;0,Paramétrage!QS458,"")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IF(Paramétrage!QR458&lt;&gt;0,Paramétrage!QT458,"")</f>
        <v/>
      </c>
      <c r="P132" s="258" t="e">
        <f>IF(Paramétrage!#REF!&lt;&gt;0,I132,0)</f>
        <v>#REF!</v>
      </c>
      <c r="Q132" s="2"/>
    </row>
    <row r="133" spans="1:17" x14ac:dyDescent="0.35">
      <c r="A133" s="470" t="str">
        <f t="shared" si="40"/>
        <v/>
      </c>
      <c r="B133" s="470" t="str">
        <f t="shared" si="41"/>
        <v/>
      </c>
      <c r="C133" s="470" t="str">
        <f t="shared" si="42"/>
        <v/>
      </c>
      <c r="D133" s="470" t="str">
        <f t="shared" si="43"/>
        <v/>
      </c>
      <c r="E133" s="470" t="str">
        <f t="shared" si="44"/>
        <v/>
      </c>
      <c r="F133" s="470" t="str">
        <f t="shared" si="45"/>
        <v/>
      </c>
      <c r="G133" s="199" t="str">
        <f>IF(Paramétrage!QR459&lt;&gt;0,Paramétrage!QP459,"")</f>
        <v/>
      </c>
      <c r="H133" s="2" t="str">
        <f>IF(Paramétrage!QR459&lt;&gt;0,Paramétrage!QQ459,"")</f>
        <v/>
      </c>
      <c r="I133" s="2" t="str">
        <f t="shared" si="46"/>
        <v/>
      </c>
      <c r="J133" s="2" t="str">
        <f>IF(Paramétrage!QR459&lt;&gt;0,Paramétrage!QR459,"")</f>
        <v/>
      </c>
      <c r="K133" s="2" t="str">
        <f>IF(Paramétrage!QS459&lt;&gt;0,Paramétrage!QS459,"")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IF(Paramétrage!QR459&lt;&gt;0,Paramétrage!QT459,"")</f>
        <v/>
      </c>
      <c r="P133" s="258" t="e">
        <f>IF(Paramétrage!#REF!&lt;&gt;0,I133,0)</f>
        <v>#REF!</v>
      </c>
      <c r="Q133" s="2"/>
    </row>
    <row r="134" spans="1:17" x14ac:dyDescent="0.35">
      <c r="A134" s="470" t="str">
        <f t="shared" si="40"/>
        <v/>
      </c>
      <c r="B134" s="470" t="str">
        <f t="shared" si="41"/>
        <v/>
      </c>
      <c r="C134" s="470" t="str">
        <f t="shared" si="42"/>
        <v/>
      </c>
      <c r="D134" s="470" t="str">
        <f t="shared" si="43"/>
        <v/>
      </c>
      <c r="E134" s="470" t="str">
        <f t="shared" si="44"/>
        <v/>
      </c>
      <c r="F134" s="470" t="str">
        <f t="shared" si="45"/>
        <v/>
      </c>
      <c r="G134" s="199" t="str">
        <f>IF(Paramétrage!QR460&lt;&gt;0,Paramétrage!QP460,"")</f>
        <v/>
      </c>
      <c r="H134" s="2" t="str">
        <f>IF(Paramétrage!QR460&lt;&gt;0,Paramétrage!QQ460,"")</f>
        <v/>
      </c>
      <c r="I134" s="2" t="str">
        <f t="shared" si="46"/>
        <v/>
      </c>
      <c r="J134" s="2" t="str">
        <f>IF(Paramétrage!QR460&lt;&gt;0,Paramétrage!QR460,"")</f>
        <v/>
      </c>
      <c r="K134" s="2" t="str">
        <f>IF(Paramétrage!QS460&lt;&gt;0,Paramétrage!QS460,"")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IF(Paramétrage!QR460&lt;&gt;0,Paramétrage!QT460,"")</f>
        <v/>
      </c>
      <c r="P134" s="258" t="e">
        <f>IF(Paramétrage!#REF!&lt;&gt;0,I134,0)</f>
        <v>#REF!</v>
      </c>
      <c r="Q134" s="2"/>
    </row>
    <row r="135" spans="1:17" x14ac:dyDescent="0.35">
      <c r="A135" s="470" t="str">
        <f t="shared" si="40"/>
        <v/>
      </c>
      <c r="B135" s="470" t="str">
        <f t="shared" si="41"/>
        <v/>
      </c>
      <c r="C135" s="470" t="str">
        <f t="shared" si="42"/>
        <v/>
      </c>
      <c r="D135" s="470" t="str">
        <f t="shared" si="43"/>
        <v/>
      </c>
      <c r="E135" s="470" t="str">
        <f t="shared" si="44"/>
        <v/>
      </c>
      <c r="F135" s="470" t="str">
        <f t="shared" si="45"/>
        <v/>
      </c>
      <c r="G135" s="199" t="str">
        <f>IF(Paramétrage!QR461&lt;&gt;0,Paramétrage!QP461,"")</f>
        <v/>
      </c>
      <c r="H135" s="2" t="str">
        <f>IF(Paramétrage!QR461&lt;&gt;0,Paramétrage!QQ461,"")</f>
        <v/>
      </c>
      <c r="I135" s="2" t="str">
        <f t="shared" si="46"/>
        <v/>
      </c>
      <c r="J135" s="2" t="str">
        <f>IF(Paramétrage!QR461&lt;&gt;0,Paramétrage!QR461,"")</f>
        <v/>
      </c>
      <c r="K135" s="2" t="str">
        <f>IF(Paramétrage!QS461&lt;&gt;0,Paramétrage!QS461,"")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IF(Paramétrage!QR461&lt;&gt;0,Paramétrage!QT461,"")</f>
        <v/>
      </c>
      <c r="P135" s="258" t="e">
        <f>IF(Paramétrage!#REF!&lt;&gt;0,I135,0)</f>
        <v>#REF!</v>
      </c>
      <c r="Q135" s="2"/>
    </row>
    <row r="136" spans="1:17" x14ac:dyDescent="0.35">
      <c r="A136" s="470" t="str">
        <f t="shared" si="40"/>
        <v/>
      </c>
      <c r="B136" s="470" t="str">
        <f t="shared" si="41"/>
        <v/>
      </c>
      <c r="C136" s="470" t="str">
        <f t="shared" si="42"/>
        <v/>
      </c>
      <c r="D136" s="470" t="str">
        <f t="shared" si="43"/>
        <v/>
      </c>
      <c r="E136" s="470" t="str">
        <f t="shared" si="44"/>
        <v/>
      </c>
      <c r="F136" s="470" t="str">
        <f t="shared" si="45"/>
        <v/>
      </c>
      <c r="G136" s="199" t="str">
        <f>IF(Paramétrage!QR462&lt;&gt;0,Paramétrage!QP462,"")</f>
        <v/>
      </c>
      <c r="H136" s="2" t="str">
        <f>IF(Paramétrage!QR462&lt;&gt;0,Paramétrage!QQ462,"")</f>
        <v/>
      </c>
      <c r="I136" s="2" t="str">
        <f t="shared" si="46"/>
        <v/>
      </c>
      <c r="J136" s="2" t="str">
        <f>IF(Paramétrage!QR462&lt;&gt;0,Paramétrage!QR462,"")</f>
        <v/>
      </c>
      <c r="K136" s="2" t="str">
        <f>IF(Paramétrage!QS462&lt;&gt;0,Paramétrage!QS462,"")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IF(Paramétrage!QR462&lt;&gt;0,Paramétrage!QT462,"")</f>
        <v/>
      </c>
      <c r="P136" s="258" t="e">
        <f>IF(Paramétrage!#REF!&lt;&gt;0,I136,0)</f>
        <v>#REF!</v>
      </c>
      <c r="Q136" s="2"/>
    </row>
    <row r="137" spans="1:17" x14ac:dyDescent="0.35">
      <c r="A137" s="470" t="str">
        <f t="shared" si="40"/>
        <v/>
      </c>
      <c r="B137" s="470" t="str">
        <f t="shared" si="41"/>
        <v/>
      </c>
      <c r="C137" s="470" t="str">
        <f t="shared" si="42"/>
        <v/>
      </c>
      <c r="D137" s="470" t="str">
        <f t="shared" si="43"/>
        <v/>
      </c>
      <c r="E137" s="470" t="str">
        <f t="shared" si="44"/>
        <v/>
      </c>
      <c r="F137" s="470" t="str">
        <f t="shared" si="45"/>
        <v/>
      </c>
      <c r="G137" s="199" t="str">
        <f>IF(Paramétrage!QR463&lt;&gt;0,Paramétrage!QP463,"")</f>
        <v/>
      </c>
      <c r="H137" s="2" t="str">
        <f>IF(Paramétrage!QR463&lt;&gt;0,Paramétrage!QQ463,"")</f>
        <v/>
      </c>
      <c r="I137" s="2" t="str">
        <f t="shared" si="46"/>
        <v/>
      </c>
      <c r="J137" s="2" t="str">
        <f>IF(Paramétrage!QR463&lt;&gt;0,Paramétrage!QR463,"")</f>
        <v/>
      </c>
      <c r="K137" s="2" t="str">
        <f>IF(Paramétrage!QS463&lt;&gt;0,Paramétrage!QS463,"")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IF(Paramétrage!QR463&lt;&gt;0,Paramétrage!QT463,"")</f>
        <v/>
      </c>
      <c r="P137" s="258" t="e">
        <f>IF(Paramétrage!#REF!&lt;&gt;0,I137,0)</f>
        <v>#REF!</v>
      </c>
      <c r="Q137" s="2"/>
    </row>
    <row r="138" spans="1:17" x14ac:dyDescent="0.35">
      <c r="A138" s="470" t="str">
        <f t="shared" si="40"/>
        <v/>
      </c>
      <c r="B138" s="470" t="str">
        <f t="shared" si="41"/>
        <v/>
      </c>
      <c r="C138" s="470" t="str">
        <f t="shared" si="42"/>
        <v/>
      </c>
      <c r="D138" s="470" t="str">
        <f t="shared" si="43"/>
        <v/>
      </c>
      <c r="E138" s="470" t="str">
        <f t="shared" si="44"/>
        <v/>
      </c>
      <c r="F138" s="470" t="str">
        <f t="shared" si="45"/>
        <v/>
      </c>
      <c r="G138" s="199" t="str">
        <f>IF(Paramétrage!QR464&lt;&gt;0,Paramétrage!QP464,"")</f>
        <v/>
      </c>
      <c r="H138" s="2" t="str">
        <f>IF(Paramétrage!QR464&lt;&gt;0,Paramétrage!QQ464,"")</f>
        <v/>
      </c>
      <c r="I138" s="2" t="str">
        <f t="shared" si="46"/>
        <v/>
      </c>
      <c r="J138" s="2" t="str">
        <f>IF(Paramétrage!QR464&lt;&gt;0,Paramétrage!QR464,"")</f>
        <v/>
      </c>
      <c r="K138" s="2" t="str">
        <f>IF(Paramétrage!QS464&lt;&gt;0,Paramétrage!QS464,"")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IF(Paramétrage!QR464&lt;&gt;0,Paramétrage!QT464,"")</f>
        <v/>
      </c>
      <c r="P138" s="258" t="e">
        <f>IF(Paramétrage!#REF!&lt;&gt;0,I138,0)</f>
        <v>#REF!</v>
      </c>
      <c r="Q138" s="2"/>
    </row>
    <row r="139" spans="1:17" x14ac:dyDescent="0.35">
      <c r="A139" s="470" t="str">
        <f t="shared" si="40"/>
        <v/>
      </c>
      <c r="B139" s="470" t="str">
        <f t="shared" si="41"/>
        <v/>
      </c>
      <c r="C139" s="470" t="str">
        <f t="shared" si="42"/>
        <v/>
      </c>
      <c r="D139" s="470" t="str">
        <f t="shared" si="43"/>
        <v/>
      </c>
      <c r="E139" s="470" t="str">
        <f t="shared" si="44"/>
        <v/>
      </c>
      <c r="F139" s="470" t="str">
        <f t="shared" si="45"/>
        <v/>
      </c>
      <c r="G139" s="199" t="str">
        <f>IF(Paramétrage!QR465&lt;&gt;0,Paramétrage!QP465,"")</f>
        <v/>
      </c>
      <c r="H139" s="2" t="str">
        <f>IF(Paramétrage!QR465&lt;&gt;0,Paramétrage!QQ465,"")</f>
        <v/>
      </c>
      <c r="I139" s="2" t="str">
        <f t="shared" si="46"/>
        <v/>
      </c>
      <c r="J139" s="2" t="str">
        <f>IF(Paramétrage!QR465&lt;&gt;0,Paramétrage!QR465,"")</f>
        <v/>
      </c>
      <c r="K139" s="2" t="str">
        <f>IF(Paramétrage!QS465&lt;&gt;0,Paramétrage!QS465,"")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IF(Paramétrage!QR465&lt;&gt;0,Paramétrage!QT465,"")</f>
        <v/>
      </c>
      <c r="P139" s="258" t="e">
        <f>IF(Paramétrage!#REF!&lt;&gt;0,I139,0)</f>
        <v>#REF!</v>
      </c>
      <c r="Q139" s="2"/>
    </row>
    <row r="140" spans="1:17" x14ac:dyDescent="0.35">
      <c r="A140" s="470" t="str">
        <f t="shared" si="40"/>
        <v/>
      </c>
      <c r="B140" s="470" t="str">
        <f t="shared" si="41"/>
        <v/>
      </c>
      <c r="C140" s="470" t="str">
        <f t="shared" si="42"/>
        <v/>
      </c>
      <c r="D140" s="470" t="str">
        <f t="shared" si="43"/>
        <v/>
      </c>
      <c r="E140" s="470" t="str">
        <f t="shared" si="44"/>
        <v/>
      </c>
      <c r="F140" s="470" t="str">
        <f t="shared" si="45"/>
        <v/>
      </c>
      <c r="G140" s="199" t="str">
        <f>IF(Paramétrage!QR466&lt;&gt;0,Paramétrage!QP466,"")</f>
        <v/>
      </c>
      <c r="H140" s="2" t="str">
        <f>IF(Paramétrage!QR466&lt;&gt;0,Paramétrage!QQ466,"")</f>
        <v/>
      </c>
      <c r="I140" s="2" t="str">
        <f t="shared" si="46"/>
        <v/>
      </c>
      <c r="J140" s="2" t="str">
        <f>IF(Paramétrage!QR466&lt;&gt;0,Paramétrage!QR466,"")</f>
        <v/>
      </c>
      <c r="K140" s="2" t="str">
        <f>IF(Paramétrage!QS466&lt;&gt;0,Paramétrage!QS466,"")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IF(Paramétrage!QR466&lt;&gt;0,Paramétrage!QT466,"")</f>
        <v/>
      </c>
      <c r="P140" s="258" t="e">
        <f>IF(Paramétrage!#REF!&lt;&gt;0,I140,0)</f>
        <v>#REF!</v>
      </c>
      <c r="Q140" s="2"/>
    </row>
    <row r="141" spans="1:17" x14ac:dyDescent="0.35">
      <c r="A141" s="470" t="str">
        <f t="shared" si="40"/>
        <v/>
      </c>
      <c r="B141" s="470" t="str">
        <f t="shared" si="41"/>
        <v/>
      </c>
      <c r="C141" s="470" t="str">
        <f t="shared" si="42"/>
        <v/>
      </c>
      <c r="D141" s="470" t="str">
        <f t="shared" si="43"/>
        <v/>
      </c>
      <c r="E141" s="470" t="str">
        <f t="shared" si="44"/>
        <v/>
      </c>
      <c r="F141" s="470" t="str">
        <f t="shared" si="45"/>
        <v/>
      </c>
      <c r="G141" s="199" t="str">
        <f>IF(Paramétrage!QR467&lt;&gt;0,Paramétrage!QP467,"")</f>
        <v/>
      </c>
      <c r="H141" s="2" t="str">
        <f>IF(Paramétrage!QR467&lt;&gt;0,Paramétrage!QQ467,"")</f>
        <v/>
      </c>
      <c r="I141" s="2" t="str">
        <f t="shared" si="46"/>
        <v/>
      </c>
      <c r="J141" s="2" t="str">
        <f>IF(Paramétrage!QR467&lt;&gt;0,Paramétrage!QR467,"")</f>
        <v/>
      </c>
      <c r="K141" s="2" t="str">
        <f>IF(Paramétrage!QS467&lt;&gt;0,Paramétrage!QS467,"")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IF(Paramétrage!QR467&lt;&gt;0,Paramétrage!QT467,"")</f>
        <v/>
      </c>
      <c r="P141" s="258" t="e">
        <f>IF(Paramétrage!#REF!&lt;&gt;0,I141,0)</f>
        <v>#REF!</v>
      </c>
      <c r="Q141" s="2"/>
    </row>
    <row r="142" spans="1:17" x14ac:dyDescent="0.35">
      <c r="A142" s="470" t="str">
        <f t="shared" si="40"/>
        <v/>
      </c>
      <c r="B142" s="470" t="str">
        <f t="shared" si="41"/>
        <v/>
      </c>
      <c r="C142" s="470" t="str">
        <f t="shared" si="42"/>
        <v/>
      </c>
      <c r="D142" s="470" t="str">
        <f t="shared" si="43"/>
        <v/>
      </c>
      <c r="E142" s="470" t="str">
        <f t="shared" si="44"/>
        <v/>
      </c>
      <c r="F142" s="470" t="str">
        <f t="shared" si="45"/>
        <v/>
      </c>
      <c r="G142" s="199" t="str">
        <f>IF(Paramétrage!QR468&lt;&gt;0,Paramétrage!QP468,"")</f>
        <v/>
      </c>
      <c r="H142" s="2" t="str">
        <f>IF(Paramétrage!QR468&lt;&gt;0,Paramétrage!QQ468,"")</f>
        <v/>
      </c>
      <c r="I142" s="2" t="str">
        <f t="shared" si="46"/>
        <v/>
      </c>
      <c r="J142" s="2" t="str">
        <f>IF(Paramétrage!QR468&lt;&gt;0,Paramétrage!QR468,"")</f>
        <v/>
      </c>
      <c r="K142" s="2" t="str">
        <f>IF(Paramétrage!QS468&lt;&gt;0,Paramétrage!QS468,"")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IF(Paramétrage!QR468&lt;&gt;0,Paramétrage!QT468,"")</f>
        <v/>
      </c>
      <c r="P142" s="258" t="e">
        <f>IF(Paramétrage!#REF!&lt;&gt;0,I142,0)</f>
        <v>#REF!</v>
      </c>
      <c r="Q142" s="2"/>
    </row>
    <row r="143" spans="1:17" x14ac:dyDescent="0.35">
      <c r="A143" s="470" t="str">
        <f t="shared" si="40"/>
        <v/>
      </c>
      <c r="B143" s="470" t="str">
        <f t="shared" si="41"/>
        <v/>
      </c>
      <c r="C143" s="470" t="str">
        <f t="shared" si="42"/>
        <v/>
      </c>
      <c r="D143" s="470" t="str">
        <f t="shared" si="43"/>
        <v/>
      </c>
      <c r="E143" s="470" t="str">
        <f t="shared" si="44"/>
        <v/>
      </c>
      <c r="F143" s="470" t="str">
        <f t="shared" si="45"/>
        <v/>
      </c>
      <c r="G143" s="199" t="str">
        <f>IF(Paramétrage!QR469&lt;&gt;0,Paramétrage!QP469,"")</f>
        <v/>
      </c>
      <c r="H143" s="2" t="str">
        <f>IF(Paramétrage!QR469&lt;&gt;0,Paramétrage!QQ469,"")</f>
        <v/>
      </c>
      <c r="I143" s="2" t="str">
        <f t="shared" si="46"/>
        <v/>
      </c>
      <c r="J143" s="2" t="str">
        <f>IF(Paramétrage!QR469&lt;&gt;0,Paramétrage!QR469,"")</f>
        <v/>
      </c>
      <c r="K143" s="2" t="str">
        <f>IF(Paramétrage!QS469&lt;&gt;0,Paramétrage!QS469,"")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IF(Paramétrage!QR469&lt;&gt;0,Paramétrage!QT469,"")</f>
        <v/>
      </c>
      <c r="P143" s="258" t="e">
        <f>IF(Paramétrage!#REF!&lt;&gt;0,I143,0)</f>
        <v>#REF!</v>
      </c>
      <c r="Q143" s="2"/>
    </row>
    <row r="144" spans="1:17" x14ac:dyDescent="0.35">
      <c r="A144" s="470" t="str">
        <f t="shared" si="40"/>
        <v/>
      </c>
      <c r="B144" s="470" t="str">
        <f t="shared" si="41"/>
        <v/>
      </c>
      <c r="C144" s="470" t="str">
        <f t="shared" si="42"/>
        <v/>
      </c>
      <c r="D144" s="470" t="str">
        <f t="shared" si="43"/>
        <v/>
      </c>
      <c r="E144" s="470" t="str">
        <f t="shared" si="44"/>
        <v/>
      </c>
      <c r="F144" s="470" t="str">
        <f t="shared" si="45"/>
        <v/>
      </c>
      <c r="G144" s="199" t="str">
        <f>IF(Paramétrage!QR470&lt;&gt;0,Paramétrage!QP470,"")</f>
        <v/>
      </c>
      <c r="H144" s="2" t="str">
        <f>IF(Paramétrage!QR470&lt;&gt;0,Paramétrage!QQ470,"")</f>
        <v/>
      </c>
      <c r="I144" s="2" t="str">
        <f t="shared" si="46"/>
        <v/>
      </c>
      <c r="J144" s="2" t="str">
        <f>IF(Paramétrage!QR470&lt;&gt;0,Paramétrage!QR470,"")</f>
        <v/>
      </c>
      <c r="K144" s="2" t="str">
        <f>IF(Paramétrage!QS470&lt;&gt;0,Paramétrage!QS470,"")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IF(Paramétrage!QR470&lt;&gt;0,Paramétrage!QT470,"")</f>
        <v/>
      </c>
      <c r="P144" s="258" t="e">
        <f>IF(Paramétrage!#REF!&lt;&gt;0,I144,0)</f>
        <v>#REF!</v>
      </c>
      <c r="Q144" s="2"/>
    </row>
    <row r="145" spans="1:17" x14ac:dyDescent="0.35">
      <c r="A145" s="470" t="str">
        <f t="shared" si="40"/>
        <v/>
      </c>
      <c r="B145" s="470" t="str">
        <f t="shared" si="41"/>
        <v/>
      </c>
      <c r="C145" s="470" t="str">
        <f t="shared" si="42"/>
        <v/>
      </c>
      <c r="D145" s="470" t="str">
        <f t="shared" si="43"/>
        <v/>
      </c>
      <c r="E145" s="470" t="str">
        <f t="shared" si="44"/>
        <v/>
      </c>
      <c r="F145" s="470" t="str">
        <f t="shared" si="45"/>
        <v/>
      </c>
      <c r="G145" s="199" t="str">
        <f>IF(Paramétrage!QR471&lt;&gt;0,Paramétrage!QP471,"")</f>
        <v/>
      </c>
      <c r="H145" s="2" t="str">
        <f>IF(Paramétrage!QR471&lt;&gt;0,Paramétrage!QQ471,"")</f>
        <v/>
      </c>
      <c r="I145" s="2" t="str">
        <f t="shared" si="46"/>
        <v/>
      </c>
      <c r="J145" s="2" t="str">
        <f>IF(Paramétrage!QR471&lt;&gt;0,Paramétrage!QR471,"")</f>
        <v/>
      </c>
      <c r="K145" s="2" t="str">
        <f>IF(Paramétrage!QS471&lt;&gt;0,Paramétrage!QS471,"")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IF(Paramétrage!QR471&lt;&gt;0,Paramétrage!QT471,"")</f>
        <v/>
      </c>
      <c r="P145" s="258" t="e">
        <f>IF(Paramétrage!#REF!&lt;&gt;0,I145,0)</f>
        <v>#REF!</v>
      </c>
      <c r="Q145" s="2"/>
    </row>
    <row r="146" spans="1:17" x14ac:dyDescent="0.35">
      <c r="A146" s="470" t="str">
        <f t="shared" si="40"/>
        <v/>
      </c>
      <c r="B146" s="470" t="str">
        <f t="shared" si="41"/>
        <v/>
      </c>
      <c r="C146" s="470" t="str">
        <f t="shared" si="42"/>
        <v/>
      </c>
      <c r="D146" s="470" t="str">
        <f t="shared" si="43"/>
        <v/>
      </c>
      <c r="E146" s="470" t="str">
        <f t="shared" si="44"/>
        <v/>
      </c>
      <c r="F146" s="470" t="str">
        <f t="shared" si="45"/>
        <v/>
      </c>
      <c r="G146" s="199" t="str">
        <f>IF(Paramétrage!QR472&lt;&gt;0,Paramétrage!QP472,"")</f>
        <v/>
      </c>
      <c r="H146" s="2" t="str">
        <f>IF(Paramétrage!QR472&lt;&gt;0,Paramétrage!QQ472,"")</f>
        <v/>
      </c>
      <c r="I146" s="2" t="str">
        <f t="shared" si="46"/>
        <v/>
      </c>
      <c r="J146" s="2" t="str">
        <f>IF(Paramétrage!QR472&lt;&gt;0,Paramétrage!QR472,"")</f>
        <v/>
      </c>
      <c r="K146" s="2" t="str">
        <f>IF(Paramétrage!QS472&lt;&gt;0,Paramétrage!QS472,"")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IF(Paramétrage!QR472&lt;&gt;0,Paramétrage!QT472,"")</f>
        <v/>
      </c>
      <c r="P146" s="258" t="e">
        <f>IF(Paramétrage!#REF!&lt;&gt;0,I146,0)</f>
        <v>#REF!</v>
      </c>
      <c r="Q146" s="2"/>
    </row>
    <row r="147" spans="1:17" x14ac:dyDescent="0.35">
      <c r="A147" s="470" t="str">
        <f t="shared" si="40"/>
        <v/>
      </c>
      <c r="B147" s="470" t="str">
        <f t="shared" si="41"/>
        <v/>
      </c>
      <c r="C147" s="470" t="str">
        <f t="shared" si="42"/>
        <v/>
      </c>
      <c r="D147" s="470" t="str">
        <f t="shared" si="43"/>
        <v/>
      </c>
      <c r="E147" s="470" t="str">
        <f t="shared" si="44"/>
        <v/>
      </c>
      <c r="F147" s="470" t="str">
        <f t="shared" si="45"/>
        <v/>
      </c>
      <c r="G147" s="199" t="str">
        <f>IF(Paramétrage!QR473&lt;&gt;0,Paramétrage!QP473,"")</f>
        <v/>
      </c>
      <c r="H147" s="2" t="str">
        <f>IF(Paramétrage!QR473&lt;&gt;0,Paramétrage!QQ473,"")</f>
        <v/>
      </c>
      <c r="I147" s="2" t="str">
        <f t="shared" si="46"/>
        <v/>
      </c>
      <c r="J147" s="2" t="str">
        <f>IF(Paramétrage!QR473&lt;&gt;0,Paramétrage!QR473,"")</f>
        <v/>
      </c>
      <c r="K147" s="2" t="str">
        <f>IF(Paramétrage!QS473&lt;&gt;0,Paramétrage!QS473,"")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IF(Paramétrage!QR473&lt;&gt;0,Paramétrage!QT473,"")</f>
        <v/>
      </c>
      <c r="P147" s="258" t="e">
        <f>IF(Paramétrage!#REF!&lt;&gt;0,I147,0)</f>
        <v>#REF!</v>
      </c>
      <c r="Q147" s="2"/>
    </row>
    <row r="148" spans="1:17" x14ac:dyDescent="0.35">
      <c r="A148" s="470" t="str">
        <f t="shared" si="40"/>
        <v/>
      </c>
      <c r="B148" s="470" t="str">
        <f t="shared" si="41"/>
        <v/>
      </c>
      <c r="C148" s="470" t="str">
        <f t="shared" si="42"/>
        <v/>
      </c>
      <c r="D148" s="470" t="str">
        <f t="shared" si="43"/>
        <v/>
      </c>
      <c r="E148" s="470" t="str">
        <f t="shared" si="44"/>
        <v/>
      </c>
      <c r="F148" s="470" t="str">
        <f t="shared" si="45"/>
        <v/>
      </c>
      <c r="G148" s="199" t="str">
        <f>IF(Paramétrage!QR474&lt;&gt;0,Paramétrage!QP474,"")</f>
        <v/>
      </c>
      <c r="H148" s="2" t="str">
        <f>IF(Paramétrage!QR474&lt;&gt;0,Paramétrage!QQ474,"")</f>
        <v/>
      </c>
      <c r="I148" s="2" t="str">
        <f t="shared" si="46"/>
        <v/>
      </c>
      <c r="J148" s="2" t="str">
        <f>IF(Paramétrage!QR474&lt;&gt;0,Paramétrage!QR474,"")</f>
        <v/>
      </c>
      <c r="K148" s="2" t="str">
        <f>IF(Paramétrage!QS474&lt;&gt;0,Paramétrage!QS474,"")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IF(Paramétrage!QR474&lt;&gt;0,Paramétrage!QT474,"")</f>
        <v/>
      </c>
      <c r="P148" s="258" t="e">
        <f>IF(Paramétrage!#REF!&lt;&gt;0,I148,0)</f>
        <v>#REF!</v>
      </c>
      <c r="Q148" s="2"/>
    </row>
    <row r="149" spans="1:17" x14ac:dyDescent="0.35">
      <c r="A149" s="470" t="str">
        <f t="shared" si="40"/>
        <v/>
      </c>
      <c r="B149" s="470" t="str">
        <f t="shared" si="41"/>
        <v/>
      </c>
      <c r="C149" s="470" t="str">
        <f t="shared" si="42"/>
        <v/>
      </c>
      <c r="D149" s="470" t="str">
        <f t="shared" si="43"/>
        <v/>
      </c>
      <c r="E149" s="470" t="str">
        <f t="shared" si="44"/>
        <v/>
      </c>
      <c r="F149" s="470" t="str">
        <f t="shared" si="45"/>
        <v/>
      </c>
      <c r="G149" s="199" t="str">
        <f>IF(Paramétrage!QR475&lt;&gt;0,Paramétrage!QP475,"")</f>
        <v/>
      </c>
      <c r="H149" s="2" t="str">
        <f>IF(Paramétrage!QR475&lt;&gt;0,Paramétrage!QQ475,"")</f>
        <v/>
      </c>
      <c r="I149" s="2" t="str">
        <f t="shared" si="46"/>
        <v/>
      </c>
      <c r="J149" s="2" t="str">
        <f>IF(Paramétrage!QR475&lt;&gt;0,Paramétrage!QR475,"")</f>
        <v/>
      </c>
      <c r="K149" s="2" t="str">
        <f>IF(Paramétrage!QS475&lt;&gt;0,Paramétrage!QS475,"")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IF(Paramétrage!QR475&lt;&gt;0,Paramétrage!QT475,"")</f>
        <v/>
      </c>
      <c r="P149" s="258" t="e">
        <f>IF(Paramétrage!#REF!&lt;&gt;0,I149,0)</f>
        <v>#REF!</v>
      </c>
      <c r="Q149" s="2"/>
    </row>
    <row r="150" spans="1:17" x14ac:dyDescent="0.35">
      <c r="A150" s="471" t="s">
        <v>1064</v>
      </c>
      <c r="B150" s="472"/>
      <c r="C150" s="472"/>
      <c r="D150" s="472"/>
      <c r="E150" s="472"/>
      <c r="F150" s="472"/>
      <c r="G150" s="473" t="e">
        <f>IF(Paramétrage!#REF!&lt;&gt;0,Paramétrage!#REF!,"")</f>
        <v>#REF!</v>
      </c>
      <c r="H150" s="472"/>
      <c r="I150" s="472"/>
      <c r="J150" s="472"/>
      <c r="K150" s="472"/>
      <c r="L150" s="472"/>
      <c r="M150" s="472"/>
      <c r="N150" s="472"/>
      <c r="O150" s="472"/>
      <c r="P150" s="472" t="e">
        <f>IF(Paramétrage!#REF!,I150-#REF!,"")</f>
        <v>#REF!</v>
      </c>
      <c r="Q150" s="472"/>
    </row>
    <row r="151" spans="1:17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17" x14ac:dyDescent="0.35">
      <c r="A152" s="470" t="str">
        <f>IF(J152&lt;&gt;"",I152,"")</f>
        <v/>
      </c>
      <c r="B152" s="470" t="str">
        <f>IF(J152&lt;&gt;"",1,"")</f>
        <v/>
      </c>
      <c r="C152" s="470" t="str">
        <f>IF(J152&lt;&gt;"",L152,"")</f>
        <v/>
      </c>
      <c r="D152" s="470" t="str">
        <f>IF(J152&lt;&gt;"",L152,"")</f>
        <v/>
      </c>
      <c r="E152" s="470" t="str">
        <f>IF(J152&lt;&gt;"",M152,"")</f>
        <v/>
      </c>
      <c r="F152" s="470" t="str">
        <f>IF(J152&lt;&gt;"",N152,"")</f>
        <v/>
      </c>
      <c r="G152" s="199" t="str">
        <f>IF(Paramétrage!RH448&lt;&gt;0,Paramétrage!RF448,"")</f>
        <v/>
      </c>
      <c r="H152" s="2" t="str">
        <f>IF(Paramétrage!RH448&lt;&gt;0,Paramétrage!RG448,"")</f>
        <v/>
      </c>
      <c r="I152" s="2" t="str">
        <f>IF(J152&lt;&gt;"",DATEDIF($Q$2,G152,"d")*1440+H152*60,"")</f>
        <v/>
      </c>
      <c r="J152" s="2" t="str">
        <f>IF(Paramétrage!RH448&lt;&gt;0,Paramétrage!RH448,"")</f>
        <v/>
      </c>
      <c r="K152" s="2" t="str">
        <f>IF(Paramétrage!RI448&lt;&gt;0,Paramétrage!RI448,"")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IF(Paramétrage!RH448&lt;&gt;0,Paramétrage!RJ448,"")</f>
        <v/>
      </c>
      <c r="P152" s="258" t="e">
        <f>IF(Paramétrage!#REF!&lt;&gt;0,I152,0)</f>
        <v>#REF!</v>
      </c>
      <c r="Q152" s="2"/>
    </row>
    <row r="153" spans="1:17" x14ac:dyDescent="0.35">
      <c r="A153" s="470" t="str">
        <f t="shared" ref="A153:A179" si="50">IF(J153&lt;&gt;"",I153,"")</f>
        <v/>
      </c>
      <c r="B153" s="470" t="str">
        <f t="shared" ref="B153:B179" si="51">IF(J153&lt;&gt;"",1,"")</f>
        <v/>
      </c>
      <c r="C153" s="470" t="str">
        <f t="shared" ref="C153:C179" si="52">IF(J153&lt;&gt;"",L153,"")</f>
        <v/>
      </c>
      <c r="D153" s="470" t="str">
        <f t="shared" ref="D153:D179" si="53">IF(J153&lt;&gt;"",L153,"")</f>
        <v/>
      </c>
      <c r="E153" s="470" t="str">
        <f t="shared" ref="E153:E179" si="54">IF(J153&lt;&gt;"",M153,"")</f>
        <v/>
      </c>
      <c r="F153" s="470" t="str">
        <f t="shared" ref="F153:F179" si="55">IF(J153&lt;&gt;"",N153,"")</f>
        <v/>
      </c>
      <c r="G153" s="199" t="str">
        <f>IF(Paramétrage!RH449&lt;&gt;0,Paramétrage!RF449,"")</f>
        <v/>
      </c>
      <c r="H153" s="2" t="str">
        <f>IF(Paramétrage!RH449&lt;&gt;0,Paramétrage!RG449,"")</f>
        <v/>
      </c>
      <c r="I153" s="2" t="str">
        <f t="shared" ref="I153:I179" si="56">IF(J153&lt;&gt;"",DATEDIF($Q$2,G153,"d")*1440+H153*60,"")</f>
        <v/>
      </c>
      <c r="J153" s="2" t="str">
        <f>IF(Paramétrage!RH449&lt;&gt;0,Paramétrage!RH449,"")</f>
        <v/>
      </c>
      <c r="K153" s="2" t="str">
        <f>IF(Paramétrage!RI449&lt;&gt;0,Paramétrage!RI449,"")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IF(Paramétrage!RH449&lt;&gt;0,Paramétrage!RJ449,"")</f>
        <v/>
      </c>
      <c r="P153" s="258" t="e">
        <f>IF(Paramétrage!#REF!&lt;&gt;0,I153,0)</f>
        <v>#REF!</v>
      </c>
      <c r="Q153" s="2"/>
    </row>
    <row r="154" spans="1:17" x14ac:dyDescent="0.35">
      <c r="A154" s="470" t="str">
        <f t="shared" si="50"/>
        <v/>
      </c>
      <c r="B154" s="470" t="str">
        <f t="shared" si="51"/>
        <v/>
      </c>
      <c r="C154" s="470" t="str">
        <f t="shared" si="52"/>
        <v/>
      </c>
      <c r="D154" s="470" t="str">
        <f t="shared" si="53"/>
        <v/>
      </c>
      <c r="E154" s="470" t="str">
        <f t="shared" si="54"/>
        <v/>
      </c>
      <c r="F154" s="470" t="str">
        <f t="shared" si="55"/>
        <v/>
      </c>
      <c r="G154" s="199" t="str">
        <f>IF(Paramétrage!RH450&lt;&gt;0,Paramétrage!RF450,"")</f>
        <v/>
      </c>
      <c r="H154" s="2" t="str">
        <f>IF(Paramétrage!RH450&lt;&gt;0,Paramétrage!RG450,"")</f>
        <v/>
      </c>
      <c r="I154" s="2" t="str">
        <f t="shared" si="56"/>
        <v/>
      </c>
      <c r="J154" s="2" t="str">
        <f>IF(Paramétrage!RH450&lt;&gt;0,Paramétrage!RH450,"")</f>
        <v/>
      </c>
      <c r="K154" s="2" t="str">
        <f>IF(Paramétrage!RI450&lt;&gt;0,Paramétrage!RI450,"")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IF(Paramétrage!RH450&lt;&gt;0,Paramétrage!RJ450,"")</f>
        <v/>
      </c>
      <c r="P154" s="258" t="e">
        <f>IF(Paramétrage!#REF!&lt;&gt;0,I154,0)</f>
        <v>#REF!</v>
      </c>
      <c r="Q154" s="2"/>
    </row>
    <row r="155" spans="1:17" x14ac:dyDescent="0.35">
      <c r="A155" s="470" t="str">
        <f t="shared" si="50"/>
        <v/>
      </c>
      <c r="B155" s="470" t="str">
        <f t="shared" si="51"/>
        <v/>
      </c>
      <c r="C155" s="470" t="str">
        <f t="shared" si="52"/>
        <v/>
      </c>
      <c r="D155" s="470" t="str">
        <f t="shared" si="53"/>
        <v/>
      </c>
      <c r="E155" s="470" t="str">
        <f t="shared" si="54"/>
        <v/>
      </c>
      <c r="F155" s="470" t="str">
        <f t="shared" si="55"/>
        <v/>
      </c>
      <c r="G155" s="199" t="str">
        <f>IF(Paramétrage!RH451&lt;&gt;0,Paramétrage!RF451,"")</f>
        <v/>
      </c>
      <c r="H155" s="2" t="str">
        <f>IF(Paramétrage!RH451&lt;&gt;0,Paramétrage!RG451,"")</f>
        <v/>
      </c>
      <c r="I155" s="2" t="str">
        <f t="shared" si="56"/>
        <v/>
      </c>
      <c r="J155" s="2" t="str">
        <f>IF(Paramétrage!RH451&lt;&gt;0,Paramétrage!RH451,"")</f>
        <v/>
      </c>
      <c r="K155" s="2" t="str">
        <f>IF(Paramétrage!RI451&lt;&gt;0,Paramétrage!RI451,"")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IF(Paramétrage!RH451&lt;&gt;0,Paramétrage!RJ451,"")</f>
        <v/>
      </c>
      <c r="P155" s="258" t="e">
        <f>IF(Paramétrage!#REF!&lt;&gt;0,I155,0)</f>
        <v>#REF!</v>
      </c>
      <c r="Q155" s="2"/>
    </row>
    <row r="156" spans="1:17" x14ac:dyDescent="0.35">
      <c r="A156" s="470" t="str">
        <f t="shared" si="50"/>
        <v/>
      </c>
      <c r="B156" s="470" t="str">
        <f t="shared" si="51"/>
        <v/>
      </c>
      <c r="C156" s="470" t="str">
        <f t="shared" si="52"/>
        <v/>
      </c>
      <c r="D156" s="470" t="str">
        <f t="shared" si="53"/>
        <v/>
      </c>
      <c r="E156" s="470" t="str">
        <f t="shared" si="54"/>
        <v/>
      </c>
      <c r="F156" s="470" t="str">
        <f t="shared" si="55"/>
        <v/>
      </c>
      <c r="G156" s="199" t="str">
        <f>IF(Paramétrage!RH452&lt;&gt;0,Paramétrage!RF452,"")</f>
        <v/>
      </c>
      <c r="H156" s="2" t="str">
        <f>IF(Paramétrage!RH452&lt;&gt;0,Paramétrage!RG452,"")</f>
        <v/>
      </c>
      <c r="I156" s="2" t="str">
        <f t="shared" si="56"/>
        <v/>
      </c>
      <c r="J156" s="2" t="str">
        <f>IF(Paramétrage!RH452&lt;&gt;0,Paramétrage!RH452,"")</f>
        <v/>
      </c>
      <c r="K156" s="2" t="str">
        <f>IF(Paramétrage!RI452&lt;&gt;0,Paramétrage!RI452,"")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IF(Paramétrage!RH452&lt;&gt;0,Paramétrage!RJ452,"")</f>
        <v/>
      </c>
      <c r="P156" s="258" t="e">
        <f>IF(Paramétrage!#REF!&lt;&gt;0,I156,0)</f>
        <v>#REF!</v>
      </c>
      <c r="Q156" s="2"/>
    </row>
    <row r="157" spans="1:17" x14ac:dyDescent="0.35">
      <c r="A157" s="470" t="str">
        <f t="shared" si="50"/>
        <v/>
      </c>
      <c r="B157" s="470" t="str">
        <f t="shared" si="51"/>
        <v/>
      </c>
      <c r="C157" s="470" t="str">
        <f t="shared" si="52"/>
        <v/>
      </c>
      <c r="D157" s="470" t="str">
        <f t="shared" si="53"/>
        <v/>
      </c>
      <c r="E157" s="470" t="str">
        <f t="shared" si="54"/>
        <v/>
      </c>
      <c r="F157" s="470" t="str">
        <f t="shared" si="55"/>
        <v/>
      </c>
      <c r="G157" s="199" t="str">
        <f>IF(Paramétrage!RH453&lt;&gt;0,Paramétrage!RF453,"")</f>
        <v/>
      </c>
      <c r="H157" s="2" t="str">
        <f>IF(Paramétrage!RH453&lt;&gt;0,Paramétrage!RG453,"")</f>
        <v/>
      </c>
      <c r="I157" s="2" t="str">
        <f t="shared" si="56"/>
        <v/>
      </c>
      <c r="J157" s="2" t="str">
        <f>IF(Paramétrage!RH453&lt;&gt;0,Paramétrage!RH453,"")</f>
        <v/>
      </c>
      <c r="K157" s="2" t="str">
        <f>IF(Paramétrage!RI453&lt;&gt;0,Paramétrage!RI453,"")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IF(Paramétrage!RH453&lt;&gt;0,Paramétrage!RJ453,"")</f>
        <v/>
      </c>
      <c r="P157" s="258" t="e">
        <f>IF(Paramétrage!#REF!&lt;&gt;0,I157,0)</f>
        <v>#REF!</v>
      </c>
      <c r="Q157" s="2"/>
    </row>
    <row r="158" spans="1:17" x14ac:dyDescent="0.35">
      <c r="A158" s="470" t="str">
        <f t="shared" si="50"/>
        <v/>
      </c>
      <c r="B158" s="470" t="str">
        <f t="shared" si="51"/>
        <v/>
      </c>
      <c r="C158" s="470" t="str">
        <f t="shared" si="52"/>
        <v/>
      </c>
      <c r="D158" s="470" t="str">
        <f t="shared" si="53"/>
        <v/>
      </c>
      <c r="E158" s="470" t="str">
        <f t="shared" si="54"/>
        <v/>
      </c>
      <c r="F158" s="470" t="str">
        <f t="shared" si="55"/>
        <v/>
      </c>
      <c r="G158" s="199" t="str">
        <f>IF(Paramétrage!RH454&lt;&gt;0,Paramétrage!RF454,"")</f>
        <v/>
      </c>
      <c r="H158" s="2" t="str">
        <f>IF(Paramétrage!RH454&lt;&gt;0,Paramétrage!RG454,"")</f>
        <v/>
      </c>
      <c r="I158" s="2" t="str">
        <f t="shared" si="56"/>
        <v/>
      </c>
      <c r="J158" s="2" t="str">
        <f>IF(Paramétrage!RH454&lt;&gt;0,Paramétrage!RH454,"")</f>
        <v/>
      </c>
      <c r="K158" s="2" t="str">
        <f>IF(Paramétrage!RI454&lt;&gt;0,Paramétrage!RI454,"")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IF(Paramétrage!RH454&lt;&gt;0,Paramétrage!RJ454,"")</f>
        <v/>
      </c>
      <c r="P158" s="258" t="e">
        <f>IF(Paramétrage!#REF!&lt;&gt;0,I158,0)</f>
        <v>#REF!</v>
      </c>
      <c r="Q158" s="2"/>
    </row>
    <row r="159" spans="1:17" x14ac:dyDescent="0.35">
      <c r="A159" s="470" t="str">
        <f t="shared" si="50"/>
        <v/>
      </c>
      <c r="B159" s="470" t="str">
        <f t="shared" si="51"/>
        <v/>
      </c>
      <c r="C159" s="470" t="str">
        <f t="shared" si="52"/>
        <v/>
      </c>
      <c r="D159" s="470" t="str">
        <f t="shared" si="53"/>
        <v/>
      </c>
      <c r="E159" s="470" t="str">
        <f t="shared" si="54"/>
        <v/>
      </c>
      <c r="F159" s="470" t="str">
        <f t="shared" si="55"/>
        <v/>
      </c>
      <c r="G159" s="199" t="str">
        <f>IF(Paramétrage!RH455&lt;&gt;0,Paramétrage!RF455,"")</f>
        <v/>
      </c>
      <c r="H159" s="2" t="str">
        <f>IF(Paramétrage!RH455&lt;&gt;0,Paramétrage!RG455,"")</f>
        <v/>
      </c>
      <c r="I159" s="2" t="str">
        <f t="shared" si="56"/>
        <v/>
      </c>
      <c r="J159" s="2" t="str">
        <f>IF(Paramétrage!RH455&lt;&gt;0,Paramétrage!RH455,"")</f>
        <v/>
      </c>
      <c r="K159" s="2" t="str">
        <f>IF(Paramétrage!RI455&lt;&gt;0,Paramétrage!RI455,"")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IF(Paramétrage!RH455&lt;&gt;0,Paramétrage!RJ455,"")</f>
        <v/>
      </c>
      <c r="P159" s="258" t="e">
        <f>IF(Paramétrage!#REF!&lt;&gt;0,I159,0)</f>
        <v>#REF!</v>
      </c>
      <c r="Q159" s="2"/>
    </row>
    <row r="160" spans="1:17" x14ac:dyDescent="0.35">
      <c r="A160" s="470" t="str">
        <f t="shared" si="50"/>
        <v/>
      </c>
      <c r="B160" s="470" t="str">
        <f t="shared" si="51"/>
        <v/>
      </c>
      <c r="C160" s="470" t="str">
        <f t="shared" si="52"/>
        <v/>
      </c>
      <c r="D160" s="470" t="str">
        <f t="shared" si="53"/>
        <v/>
      </c>
      <c r="E160" s="470" t="str">
        <f t="shared" si="54"/>
        <v/>
      </c>
      <c r="F160" s="470" t="str">
        <f t="shared" si="55"/>
        <v/>
      </c>
      <c r="G160" s="199" t="str">
        <f>IF(Paramétrage!RH456&lt;&gt;0,Paramétrage!RF456,"")</f>
        <v/>
      </c>
      <c r="H160" s="2" t="str">
        <f>IF(Paramétrage!RH456&lt;&gt;0,Paramétrage!RG456,"")</f>
        <v/>
      </c>
      <c r="I160" s="2" t="str">
        <f t="shared" si="56"/>
        <v/>
      </c>
      <c r="J160" s="2" t="str">
        <f>IF(Paramétrage!RH456&lt;&gt;0,Paramétrage!RH456,"")</f>
        <v/>
      </c>
      <c r="K160" s="2" t="str">
        <f>IF(Paramétrage!RI456&lt;&gt;0,Paramétrage!RI456,"")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IF(Paramétrage!RH456&lt;&gt;0,Paramétrage!RJ456,"")</f>
        <v/>
      </c>
      <c r="P160" s="258" t="e">
        <f>IF(Paramétrage!#REF!&lt;&gt;0,I160,0)</f>
        <v>#REF!</v>
      </c>
      <c r="Q160" s="2"/>
    </row>
    <row r="161" spans="1:17" x14ac:dyDescent="0.35">
      <c r="A161" s="470" t="str">
        <f t="shared" si="50"/>
        <v/>
      </c>
      <c r="B161" s="470" t="str">
        <f t="shared" si="51"/>
        <v/>
      </c>
      <c r="C161" s="470" t="str">
        <f t="shared" si="52"/>
        <v/>
      </c>
      <c r="D161" s="470" t="str">
        <f t="shared" si="53"/>
        <v/>
      </c>
      <c r="E161" s="470" t="str">
        <f t="shared" si="54"/>
        <v/>
      </c>
      <c r="F161" s="470" t="str">
        <f t="shared" si="55"/>
        <v/>
      </c>
      <c r="G161" s="199" t="str">
        <f>IF(Paramétrage!RH457&lt;&gt;0,Paramétrage!RF457,"")</f>
        <v/>
      </c>
      <c r="H161" s="2" t="str">
        <f>IF(Paramétrage!RH457&lt;&gt;0,Paramétrage!RG457,"")</f>
        <v/>
      </c>
      <c r="I161" s="2" t="str">
        <f t="shared" si="56"/>
        <v/>
      </c>
      <c r="J161" s="2" t="str">
        <f>IF(Paramétrage!RH457&lt;&gt;0,Paramétrage!RH457,"")</f>
        <v/>
      </c>
      <c r="K161" s="2" t="str">
        <f>IF(Paramétrage!RI457&lt;&gt;0,Paramétrage!RI457,"")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IF(Paramétrage!RH457&lt;&gt;0,Paramétrage!RJ457,"")</f>
        <v/>
      </c>
      <c r="P161" s="258" t="e">
        <f>IF(Paramétrage!#REF!&lt;&gt;0,I161,0)</f>
        <v>#REF!</v>
      </c>
      <c r="Q161" s="2"/>
    </row>
    <row r="162" spans="1:17" x14ac:dyDescent="0.35">
      <c r="A162" s="470" t="str">
        <f t="shared" si="50"/>
        <v/>
      </c>
      <c r="B162" s="470" t="str">
        <f t="shared" si="51"/>
        <v/>
      </c>
      <c r="C162" s="470" t="str">
        <f t="shared" si="52"/>
        <v/>
      </c>
      <c r="D162" s="470" t="str">
        <f t="shared" si="53"/>
        <v/>
      </c>
      <c r="E162" s="470" t="str">
        <f t="shared" si="54"/>
        <v/>
      </c>
      <c r="F162" s="470" t="str">
        <f t="shared" si="55"/>
        <v/>
      </c>
      <c r="G162" s="199" t="str">
        <f>IF(Paramétrage!RH458&lt;&gt;0,Paramétrage!RF458,"")</f>
        <v/>
      </c>
      <c r="H162" s="2" t="str">
        <f>IF(Paramétrage!RH458&lt;&gt;0,Paramétrage!RG458,"")</f>
        <v/>
      </c>
      <c r="I162" s="2" t="str">
        <f t="shared" si="56"/>
        <v/>
      </c>
      <c r="J162" s="2" t="str">
        <f>IF(Paramétrage!RH458&lt;&gt;0,Paramétrage!RH458,"")</f>
        <v/>
      </c>
      <c r="K162" s="2" t="str">
        <f>IF(Paramétrage!RI458&lt;&gt;0,Paramétrage!RI458,"")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IF(Paramétrage!RH458&lt;&gt;0,Paramétrage!RJ458,"")</f>
        <v/>
      </c>
      <c r="P162" s="258" t="e">
        <f>IF(Paramétrage!#REF!&lt;&gt;0,I162,0)</f>
        <v>#REF!</v>
      </c>
      <c r="Q162" s="2"/>
    </row>
    <row r="163" spans="1:17" x14ac:dyDescent="0.35">
      <c r="A163" s="470" t="str">
        <f t="shared" si="50"/>
        <v/>
      </c>
      <c r="B163" s="470" t="str">
        <f t="shared" si="51"/>
        <v/>
      </c>
      <c r="C163" s="470" t="str">
        <f t="shared" si="52"/>
        <v/>
      </c>
      <c r="D163" s="470" t="str">
        <f t="shared" si="53"/>
        <v/>
      </c>
      <c r="E163" s="470" t="str">
        <f t="shared" si="54"/>
        <v/>
      </c>
      <c r="F163" s="470" t="str">
        <f t="shared" si="55"/>
        <v/>
      </c>
      <c r="G163" s="199" t="str">
        <f>IF(Paramétrage!RH459&lt;&gt;0,Paramétrage!RF459,"")</f>
        <v/>
      </c>
      <c r="H163" s="2" t="str">
        <f>IF(Paramétrage!RH459&lt;&gt;0,Paramétrage!RG459,"")</f>
        <v/>
      </c>
      <c r="I163" s="2" t="str">
        <f t="shared" si="56"/>
        <v/>
      </c>
      <c r="J163" s="2" t="str">
        <f>IF(Paramétrage!RH459&lt;&gt;0,Paramétrage!RH459,"")</f>
        <v/>
      </c>
      <c r="K163" s="2" t="str">
        <f>IF(Paramétrage!RI459&lt;&gt;0,Paramétrage!RI459,"")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IF(Paramétrage!RH459&lt;&gt;0,Paramétrage!RJ459,"")</f>
        <v/>
      </c>
      <c r="P163" s="258" t="e">
        <f>IF(Paramétrage!#REF!&lt;&gt;0,I163,0)</f>
        <v>#REF!</v>
      </c>
      <c r="Q163" s="2"/>
    </row>
    <row r="164" spans="1:17" x14ac:dyDescent="0.35">
      <c r="A164" s="470" t="str">
        <f t="shared" si="50"/>
        <v/>
      </c>
      <c r="B164" s="470" t="str">
        <f t="shared" si="51"/>
        <v/>
      </c>
      <c r="C164" s="470" t="str">
        <f t="shared" si="52"/>
        <v/>
      </c>
      <c r="D164" s="470" t="str">
        <f t="shared" si="53"/>
        <v/>
      </c>
      <c r="E164" s="470" t="str">
        <f t="shared" si="54"/>
        <v/>
      </c>
      <c r="F164" s="470" t="str">
        <f t="shared" si="55"/>
        <v/>
      </c>
      <c r="G164" s="199" t="str">
        <f>IF(Paramétrage!RH460&lt;&gt;0,Paramétrage!RF460,"")</f>
        <v/>
      </c>
      <c r="H164" s="2" t="str">
        <f>IF(Paramétrage!RH460&lt;&gt;0,Paramétrage!RG460,"")</f>
        <v/>
      </c>
      <c r="I164" s="2" t="str">
        <f t="shared" si="56"/>
        <v/>
      </c>
      <c r="J164" s="2" t="str">
        <f>IF(Paramétrage!RH460&lt;&gt;0,Paramétrage!RH460,"")</f>
        <v/>
      </c>
      <c r="K164" s="2" t="str">
        <f>IF(Paramétrage!RI460&lt;&gt;0,Paramétrage!RI460,"")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IF(Paramétrage!RH460&lt;&gt;0,Paramétrage!RJ460,"")</f>
        <v/>
      </c>
      <c r="P164" s="258" t="e">
        <f>IF(Paramétrage!#REF!&lt;&gt;0,I164,0)</f>
        <v>#REF!</v>
      </c>
      <c r="Q164" s="2"/>
    </row>
    <row r="165" spans="1:17" x14ac:dyDescent="0.35">
      <c r="A165" s="470" t="str">
        <f t="shared" si="50"/>
        <v/>
      </c>
      <c r="B165" s="470" t="str">
        <f t="shared" si="51"/>
        <v/>
      </c>
      <c r="C165" s="470" t="str">
        <f t="shared" si="52"/>
        <v/>
      </c>
      <c r="D165" s="470" t="str">
        <f t="shared" si="53"/>
        <v/>
      </c>
      <c r="E165" s="470" t="str">
        <f t="shared" si="54"/>
        <v/>
      </c>
      <c r="F165" s="470" t="str">
        <f t="shared" si="55"/>
        <v/>
      </c>
      <c r="G165" s="199" t="str">
        <f>IF(Paramétrage!RH461&lt;&gt;0,Paramétrage!RF461,"")</f>
        <v/>
      </c>
      <c r="H165" s="2" t="str">
        <f>IF(Paramétrage!RH461&lt;&gt;0,Paramétrage!RG461,"")</f>
        <v/>
      </c>
      <c r="I165" s="2" t="str">
        <f t="shared" si="56"/>
        <v/>
      </c>
      <c r="J165" s="2" t="str">
        <f>IF(Paramétrage!RH461&lt;&gt;0,Paramétrage!RH461,"")</f>
        <v/>
      </c>
      <c r="K165" s="2" t="str">
        <f>IF(Paramétrage!RI461&lt;&gt;0,Paramétrage!RI461,"")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IF(Paramétrage!RH461&lt;&gt;0,Paramétrage!RJ461,"")</f>
        <v/>
      </c>
      <c r="P165" s="258" t="e">
        <f>IF(Paramétrage!#REF!&lt;&gt;0,I165,0)</f>
        <v>#REF!</v>
      </c>
      <c r="Q165" s="2"/>
    </row>
    <row r="166" spans="1:17" x14ac:dyDescent="0.35">
      <c r="A166" s="470" t="str">
        <f t="shared" si="50"/>
        <v/>
      </c>
      <c r="B166" s="470" t="str">
        <f t="shared" si="51"/>
        <v/>
      </c>
      <c r="C166" s="470" t="str">
        <f t="shared" si="52"/>
        <v/>
      </c>
      <c r="D166" s="470" t="str">
        <f t="shared" si="53"/>
        <v/>
      </c>
      <c r="E166" s="470" t="str">
        <f t="shared" si="54"/>
        <v/>
      </c>
      <c r="F166" s="470" t="str">
        <f t="shared" si="55"/>
        <v/>
      </c>
      <c r="G166" s="199" t="str">
        <f>IF(Paramétrage!RH462&lt;&gt;0,Paramétrage!RF462,"")</f>
        <v/>
      </c>
      <c r="H166" s="2" t="str">
        <f>IF(Paramétrage!RH462&lt;&gt;0,Paramétrage!RG462,"")</f>
        <v/>
      </c>
      <c r="I166" s="2" t="str">
        <f t="shared" si="56"/>
        <v/>
      </c>
      <c r="J166" s="2" t="str">
        <f>IF(Paramétrage!RH462&lt;&gt;0,Paramétrage!RH462,"")</f>
        <v/>
      </c>
      <c r="K166" s="2" t="str">
        <f>IF(Paramétrage!RI462&lt;&gt;0,Paramétrage!RI462,"")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IF(Paramétrage!RH462&lt;&gt;0,Paramétrage!RJ462,"")</f>
        <v/>
      </c>
      <c r="P166" s="258" t="e">
        <f>IF(Paramétrage!#REF!&lt;&gt;0,I166,0)</f>
        <v>#REF!</v>
      </c>
      <c r="Q166" s="2"/>
    </row>
    <row r="167" spans="1:17" x14ac:dyDescent="0.35">
      <c r="A167" s="470" t="str">
        <f t="shared" si="50"/>
        <v/>
      </c>
      <c r="B167" s="470" t="str">
        <f t="shared" si="51"/>
        <v/>
      </c>
      <c r="C167" s="470" t="str">
        <f t="shared" si="52"/>
        <v/>
      </c>
      <c r="D167" s="470" t="str">
        <f t="shared" si="53"/>
        <v/>
      </c>
      <c r="E167" s="470" t="str">
        <f t="shared" si="54"/>
        <v/>
      </c>
      <c r="F167" s="470" t="str">
        <f t="shared" si="55"/>
        <v/>
      </c>
      <c r="G167" s="199" t="str">
        <f>IF(Paramétrage!RH463&lt;&gt;0,Paramétrage!RF463,"")</f>
        <v/>
      </c>
      <c r="H167" s="2" t="str">
        <f>IF(Paramétrage!RH463&lt;&gt;0,Paramétrage!RG463,"")</f>
        <v/>
      </c>
      <c r="I167" s="2" t="str">
        <f t="shared" si="56"/>
        <v/>
      </c>
      <c r="J167" s="2" t="str">
        <f>IF(Paramétrage!RH463&lt;&gt;0,Paramétrage!RH463,"")</f>
        <v/>
      </c>
      <c r="K167" s="2" t="str">
        <f>IF(Paramétrage!RI463&lt;&gt;0,Paramétrage!RI463,"")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IF(Paramétrage!RH463&lt;&gt;0,Paramétrage!RJ463,"")</f>
        <v/>
      </c>
      <c r="P167" s="258" t="e">
        <f>IF(Paramétrage!#REF!&lt;&gt;0,I167,0)</f>
        <v>#REF!</v>
      </c>
      <c r="Q167" s="2"/>
    </row>
    <row r="168" spans="1:17" x14ac:dyDescent="0.35">
      <c r="A168" s="470" t="str">
        <f t="shared" si="50"/>
        <v/>
      </c>
      <c r="B168" s="470" t="str">
        <f t="shared" si="51"/>
        <v/>
      </c>
      <c r="C168" s="470" t="str">
        <f t="shared" si="52"/>
        <v/>
      </c>
      <c r="D168" s="470" t="str">
        <f t="shared" si="53"/>
        <v/>
      </c>
      <c r="E168" s="470" t="str">
        <f t="shared" si="54"/>
        <v/>
      </c>
      <c r="F168" s="470" t="str">
        <f t="shared" si="55"/>
        <v/>
      </c>
      <c r="G168" s="199" t="str">
        <f>IF(Paramétrage!RH464&lt;&gt;0,Paramétrage!RF464,"")</f>
        <v/>
      </c>
      <c r="H168" s="2" t="str">
        <f>IF(Paramétrage!RH464&lt;&gt;0,Paramétrage!RG464,"")</f>
        <v/>
      </c>
      <c r="I168" s="2" t="str">
        <f t="shared" si="56"/>
        <v/>
      </c>
      <c r="J168" s="2" t="str">
        <f>IF(Paramétrage!RH464&lt;&gt;0,Paramétrage!RH464,"")</f>
        <v/>
      </c>
      <c r="K168" s="2" t="str">
        <f>IF(Paramétrage!RI464&lt;&gt;0,Paramétrage!RI464,"")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IF(Paramétrage!RH464&lt;&gt;0,Paramétrage!RJ464,"")</f>
        <v/>
      </c>
      <c r="P168" s="258" t="e">
        <f>IF(Paramétrage!#REF!&lt;&gt;0,I168,0)</f>
        <v>#REF!</v>
      </c>
      <c r="Q168" s="2"/>
    </row>
    <row r="169" spans="1:17" x14ac:dyDescent="0.35">
      <c r="A169" s="470" t="str">
        <f t="shared" si="50"/>
        <v/>
      </c>
      <c r="B169" s="470" t="str">
        <f t="shared" si="51"/>
        <v/>
      </c>
      <c r="C169" s="470" t="str">
        <f t="shared" si="52"/>
        <v/>
      </c>
      <c r="D169" s="470" t="str">
        <f t="shared" si="53"/>
        <v/>
      </c>
      <c r="E169" s="470" t="str">
        <f t="shared" si="54"/>
        <v/>
      </c>
      <c r="F169" s="470" t="str">
        <f t="shared" si="55"/>
        <v/>
      </c>
      <c r="G169" s="199" t="str">
        <f>IF(Paramétrage!RH465&lt;&gt;0,Paramétrage!RF465,"")</f>
        <v/>
      </c>
      <c r="H169" s="2" t="str">
        <f>IF(Paramétrage!RH465&lt;&gt;0,Paramétrage!RG465,"")</f>
        <v/>
      </c>
      <c r="I169" s="2" t="str">
        <f t="shared" si="56"/>
        <v/>
      </c>
      <c r="J169" s="2" t="str">
        <f>IF(Paramétrage!RH465&lt;&gt;0,Paramétrage!RH465,"")</f>
        <v/>
      </c>
      <c r="K169" s="2" t="str">
        <f>IF(Paramétrage!RI465&lt;&gt;0,Paramétrage!RI465,"")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IF(Paramétrage!RH465&lt;&gt;0,Paramétrage!RJ465,"")</f>
        <v/>
      </c>
      <c r="P169" s="258" t="e">
        <f>IF(Paramétrage!#REF!&lt;&gt;0,I169,0)</f>
        <v>#REF!</v>
      </c>
      <c r="Q169" s="2"/>
    </row>
    <row r="170" spans="1:17" x14ac:dyDescent="0.35">
      <c r="A170" s="470" t="str">
        <f t="shared" si="50"/>
        <v/>
      </c>
      <c r="B170" s="470" t="str">
        <f t="shared" si="51"/>
        <v/>
      </c>
      <c r="C170" s="470" t="str">
        <f t="shared" si="52"/>
        <v/>
      </c>
      <c r="D170" s="470" t="str">
        <f t="shared" si="53"/>
        <v/>
      </c>
      <c r="E170" s="470" t="str">
        <f t="shared" si="54"/>
        <v/>
      </c>
      <c r="F170" s="470" t="str">
        <f t="shared" si="55"/>
        <v/>
      </c>
      <c r="G170" s="199" t="str">
        <f>IF(Paramétrage!RH466&lt;&gt;0,Paramétrage!RF466,"")</f>
        <v/>
      </c>
      <c r="H170" s="2" t="str">
        <f>IF(Paramétrage!RH466&lt;&gt;0,Paramétrage!RG466,"")</f>
        <v/>
      </c>
      <c r="I170" s="2" t="str">
        <f t="shared" si="56"/>
        <v/>
      </c>
      <c r="J170" s="2" t="str">
        <f>IF(Paramétrage!RH466&lt;&gt;0,Paramétrage!RH466,"")</f>
        <v/>
      </c>
      <c r="K170" s="2" t="str">
        <f>IF(Paramétrage!RI466&lt;&gt;0,Paramétrage!RI466,"")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IF(Paramétrage!RH466&lt;&gt;0,Paramétrage!RJ466,"")</f>
        <v/>
      </c>
      <c r="P170" s="258" t="e">
        <f>IF(Paramétrage!#REF!&lt;&gt;0,I170,0)</f>
        <v>#REF!</v>
      </c>
      <c r="Q170" s="2"/>
    </row>
    <row r="171" spans="1:17" x14ac:dyDescent="0.35">
      <c r="A171" s="470" t="str">
        <f t="shared" si="50"/>
        <v/>
      </c>
      <c r="B171" s="470" t="str">
        <f t="shared" si="51"/>
        <v/>
      </c>
      <c r="C171" s="470" t="str">
        <f t="shared" si="52"/>
        <v/>
      </c>
      <c r="D171" s="470" t="str">
        <f t="shared" si="53"/>
        <v/>
      </c>
      <c r="E171" s="470" t="str">
        <f t="shared" si="54"/>
        <v/>
      </c>
      <c r="F171" s="470" t="str">
        <f t="shared" si="55"/>
        <v/>
      </c>
      <c r="G171" s="199" t="str">
        <f>IF(Paramétrage!RH467&lt;&gt;0,Paramétrage!RF467,"")</f>
        <v/>
      </c>
      <c r="H171" s="2" t="str">
        <f>IF(Paramétrage!RH467&lt;&gt;0,Paramétrage!RG467,"")</f>
        <v/>
      </c>
      <c r="I171" s="2" t="str">
        <f t="shared" si="56"/>
        <v/>
      </c>
      <c r="J171" s="2" t="str">
        <f>IF(Paramétrage!RH467&lt;&gt;0,Paramétrage!RH467,"")</f>
        <v/>
      </c>
      <c r="K171" s="2" t="str">
        <f>IF(Paramétrage!RI467&lt;&gt;0,Paramétrage!RI467,"")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IF(Paramétrage!RH467&lt;&gt;0,Paramétrage!RJ467,"")</f>
        <v/>
      </c>
      <c r="P171" s="258" t="e">
        <f>IF(Paramétrage!#REF!&lt;&gt;0,I171,0)</f>
        <v>#REF!</v>
      </c>
      <c r="Q171" s="2"/>
    </row>
    <row r="172" spans="1:17" x14ac:dyDescent="0.35">
      <c r="A172" s="470" t="str">
        <f t="shared" si="50"/>
        <v/>
      </c>
      <c r="B172" s="470" t="str">
        <f t="shared" si="51"/>
        <v/>
      </c>
      <c r="C172" s="470" t="str">
        <f t="shared" si="52"/>
        <v/>
      </c>
      <c r="D172" s="470" t="str">
        <f t="shared" si="53"/>
        <v/>
      </c>
      <c r="E172" s="470" t="str">
        <f t="shared" si="54"/>
        <v/>
      </c>
      <c r="F172" s="470" t="str">
        <f t="shared" si="55"/>
        <v/>
      </c>
      <c r="G172" s="199" t="str">
        <f>IF(Paramétrage!RH468&lt;&gt;0,Paramétrage!RF468,"")</f>
        <v/>
      </c>
      <c r="H172" s="2" t="str">
        <f>IF(Paramétrage!RH468&lt;&gt;0,Paramétrage!RG468,"")</f>
        <v/>
      </c>
      <c r="I172" s="2" t="str">
        <f t="shared" si="56"/>
        <v/>
      </c>
      <c r="J172" s="2" t="str">
        <f>IF(Paramétrage!RH468&lt;&gt;0,Paramétrage!RH468,"")</f>
        <v/>
      </c>
      <c r="K172" s="2" t="str">
        <f>IF(Paramétrage!RI468&lt;&gt;0,Paramétrage!RI468,"")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IF(Paramétrage!RH468&lt;&gt;0,Paramétrage!RJ468,"")</f>
        <v/>
      </c>
      <c r="P172" s="258" t="e">
        <f>IF(Paramétrage!#REF!&lt;&gt;0,I172,0)</f>
        <v>#REF!</v>
      </c>
      <c r="Q172" s="2"/>
    </row>
    <row r="173" spans="1:17" x14ac:dyDescent="0.35">
      <c r="A173" s="470" t="str">
        <f t="shared" si="50"/>
        <v/>
      </c>
      <c r="B173" s="470" t="str">
        <f t="shared" si="51"/>
        <v/>
      </c>
      <c r="C173" s="470" t="str">
        <f t="shared" si="52"/>
        <v/>
      </c>
      <c r="D173" s="470" t="str">
        <f t="shared" si="53"/>
        <v/>
      </c>
      <c r="E173" s="470" t="str">
        <f t="shared" si="54"/>
        <v/>
      </c>
      <c r="F173" s="470" t="str">
        <f t="shared" si="55"/>
        <v/>
      </c>
      <c r="G173" s="199" t="str">
        <f>IF(Paramétrage!RH469&lt;&gt;0,Paramétrage!RF469,"")</f>
        <v/>
      </c>
      <c r="H173" s="2" t="str">
        <f>IF(Paramétrage!RH469&lt;&gt;0,Paramétrage!RG469,"")</f>
        <v/>
      </c>
      <c r="I173" s="2" t="str">
        <f t="shared" si="56"/>
        <v/>
      </c>
      <c r="J173" s="2" t="str">
        <f>IF(Paramétrage!RH469&lt;&gt;0,Paramétrage!RH469,"")</f>
        <v/>
      </c>
      <c r="K173" s="2" t="str">
        <f>IF(Paramétrage!RI469&lt;&gt;0,Paramétrage!RI469,"")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IF(Paramétrage!RH469&lt;&gt;0,Paramétrage!RJ469,"")</f>
        <v/>
      </c>
      <c r="P173" s="258" t="e">
        <f>IF(Paramétrage!#REF!&lt;&gt;0,I173,0)</f>
        <v>#REF!</v>
      </c>
      <c r="Q173" s="2"/>
    </row>
    <row r="174" spans="1:17" x14ac:dyDescent="0.35">
      <c r="A174" s="470" t="str">
        <f t="shared" si="50"/>
        <v/>
      </c>
      <c r="B174" s="470" t="str">
        <f t="shared" si="51"/>
        <v/>
      </c>
      <c r="C174" s="470" t="str">
        <f t="shared" si="52"/>
        <v/>
      </c>
      <c r="D174" s="470" t="str">
        <f t="shared" si="53"/>
        <v/>
      </c>
      <c r="E174" s="470" t="str">
        <f t="shared" si="54"/>
        <v/>
      </c>
      <c r="F174" s="470" t="str">
        <f t="shared" si="55"/>
        <v/>
      </c>
      <c r="G174" s="199" t="str">
        <f>IF(Paramétrage!RH470&lt;&gt;0,Paramétrage!RF470,"")</f>
        <v/>
      </c>
      <c r="H174" s="2" t="str">
        <f>IF(Paramétrage!RH470&lt;&gt;0,Paramétrage!RG470,"")</f>
        <v/>
      </c>
      <c r="I174" s="2" t="str">
        <f t="shared" si="56"/>
        <v/>
      </c>
      <c r="J174" s="2" t="str">
        <f>IF(Paramétrage!RH470&lt;&gt;0,Paramétrage!RH470,"")</f>
        <v/>
      </c>
      <c r="K174" s="2" t="str">
        <f>IF(Paramétrage!RI470&lt;&gt;0,Paramétrage!RI470,"")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IF(Paramétrage!RH470&lt;&gt;0,Paramétrage!RJ470,"")</f>
        <v/>
      </c>
      <c r="P174" s="258" t="e">
        <f>IF(Paramétrage!#REF!&lt;&gt;0,I174,0)</f>
        <v>#REF!</v>
      </c>
      <c r="Q174" s="2"/>
    </row>
    <row r="175" spans="1:17" x14ac:dyDescent="0.35">
      <c r="A175" s="470" t="str">
        <f t="shared" si="50"/>
        <v/>
      </c>
      <c r="B175" s="470" t="str">
        <f t="shared" si="51"/>
        <v/>
      </c>
      <c r="C175" s="470" t="str">
        <f t="shared" si="52"/>
        <v/>
      </c>
      <c r="D175" s="470" t="str">
        <f t="shared" si="53"/>
        <v/>
      </c>
      <c r="E175" s="470" t="str">
        <f t="shared" si="54"/>
        <v/>
      </c>
      <c r="F175" s="470" t="str">
        <f t="shared" si="55"/>
        <v/>
      </c>
      <c r="G175" s="199" t="str">
        <f>IF(Paramétrage!RH471&lt;&gt;0,Paramétrage!RF471,"")</f>
        <v/>
      </c>
      <c r="H175" s="2" t="str">
        <f>IF(Paramétrage!RH471&lt;&gt;0,Paramétrage!RG471,"")</f>
        <v/>
      </c>
      <c r="I175" s="2" t="str">
        <f t="shared" si="56"/>
        <v/>
      </c>
      <c r="J175" s="2" t="str">
        <f>IF(Paramétrage!RH471&lt;&gt;0,Paramétrage!RH471,"")</f>
        <v/>
      </c>
      <c r="K175" s="2" t="str">
        <f>IF(Paramétrage!RI471&lt;&gt;0,Paramétrage!RI471,"")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IF(Paramétrage!RH471&lt;&gt;0,Paramétrage!RJ471,"")</f>
        <v/>
      </c>
      <c r="P175" s="258" t="e">
        <f>IF(Paramétrage!#REF!&lt;&gt;0,I175,0)</f>
        <v>#REF!</v>
      </c>
      <c r="Q175" s="2"/>
    </row>
    <row r="176" spans="1:17" x14ac:dyDescent="0.35">
      <c r="A176" s="470" t="str">
        <f t="shared" si="50"/>
        <v/>
      </c>
      <c r="B176" s="470" t="str">
        <f t="shared" si="51"/>
        <v/>
      </c>
      <c r="C176" s="470" t="str">
        <f t="shared" si="52"/>
        <v/>
      </c>
      <c r="D176" s="470" t="str">
        <f t="shared" si="53"/>
        <v/>
      </c>
      <c r="E176" s="470" t="str">
        <f t="shared" si="54"/>
        <v/>
      </c>
      <c r="F176" s="470" t="str">
        <f t="shared" si="55"/>
        <v/>
      </c>
      <c r="G176" s="199" t="str">
        <f>IF(Paramétrage!RH472&lt;&gt;0,Paramétrage!RF472,"")</f>
        <v/>
      </c>
      <c r="H176" s="2" t="str">
        <f>IF(Paramétrage!RH472&lt;&gt;0,Paramétrage!RG472,"")</f>
        <v/>
      </c>
      <c r="I176" s="2" t="str">
        <f t="shared" si="56"/>
        <v/>
      </c>
      <c r="J176" s="2" t="str">
        <f>IF(Paramétrage!RH472&lt;&gt;0,Paramétrage!RH472,"")</f>
        <v/>
      </c>
      <c r="K176" s="2" t="str">
        <f>IF(Paramétrage!RI472&lt;&gt;0,Paramétrage!RI472,"")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IF(Paramétrage!RH472&lt;&gt;0,Paramétrage!RJ472,"")</f>
        <v/>
      </c>
      <c r="P176" s="258" t="e">
        <f>IF(Paramétrage!#REF!&lt;&gt;0,I176,0)</f>
        <v>#REF!</v>
      </c>
      <c r="Q176" s="2"/>
    </row>
    <row r="177" spans="1:17" x14ac:dyDescent="0.35">
      <c r="A177" s="470" t="str">
        <f t="shared" si="50"/>
        <v/>
      </c>
      <c r="B177" s="470" t="str">
        <f t="shared" si="51"/>
        <v/>
      </c>
      <c r="C177" s="470" t="str">
        <f t="shared" si="52"/>
        <v/>
      </c>
      <c r="D177" s="470" t="str">
        <f t="shared" si="53"/>
        <v/>
      </c>
      <c r="E177" s="470" t="str">
        <f t="shared" si="54"/>
        <v/>
      </c>
      <c r="F177" s="470" t="str">
        <f t="shared" si="55"/>
        <v/>
      </c>
      <c r="G177" s="199" t="str">
        <f>IF(Paramétrage!RH473&lt;&gt;0,Paramétrage!RF473,"")</f>
        <v/>
      </c>
      <c r="H177" s="2" t="str">
        <f>IF(Paramétrage!RH473&lt;&gt;0,Paramétrage!RG473,"")</f>
        <v/>
      </c>
      <c r="I177" s="2" t="str">
        <f t="shared" si="56"/>
        <v/>
      </c>
      <c r="J177" s="2" t="str">
        <f>IF(Paramétrage!RH473&lt;&gt;0,Paramétrage!RH473,"")</f>
        <v/>
      </c>
      <c r="K177" s="2" t="str">
        <f>IF(Paramétrage!RI473&lt;&gt;0,Paramétrage!RI473,"")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IF(Paramétrage!RH473&lt;&gt;0,Paramétrage!RJ473,"")</f>
        <v/>
      </c>
      <c r="P177" s="258" t="e">
        <f>IF(Paramétrage!#REF!&lt;&gt;0,I177,0)</f>
        <v>#REF!</v>
      </c>
      <c r="Q177" s="2"/>
    </row>
    <row r="178" spans="1:17" x14ac:dyDescent="0.35">
      <c r="A178" s="470" t="str">
        <f t="shared" si="50"/>
        <v/>
      </c>
      <c r="B178" s="470" t="str">
        <f t="shared" si="51"/>
        <v/>
      </c>
      <c r="C178" s="470" t="str">
        <f t="shared" si="52"/>
        <v/>
      </c>
      <c r="D178" s="470" t="str">
        <f t="shared" si="53"/>
        <v/>
      </c>
      <c r="E178" s="470" t="str">
        <f t="shared" si="54"/>
        <v/>
      </c>
      <c r="F178" s="470" t="str">
        <f t="shared" si="55"/>
        <v/>
      </c>
      <c r="G178" s="199" t="str">
        <f>IF(Paramétrage!RH474&lt;&gt;0,Paramétrage!RF474,"")</f>
        <v/>
      </c>
      <c r="H178" s="2" t="str">
        <f>IF(Paramétrage!RH474&lt;&gt;0,Paramétrage!RG474,"")</f>
        <v/>
      </c>
      <c r="I178" s="2" t="str">
        <f t="shared" si="56"/>
        <v/>
      </c>
      <c r="J178" s="2" t="str">
        <f>IF(Paramétrage!RH474&lt;&gt;0,Paramétrage!RH474,"")</f>
        <v/>
      </c>
      <c r="K178" s="2" t="str">
        <f>IF(Paramétrage!RI474&lt;&gt;0,Paramétrage!RI474,"")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IF(Paramétrage!RH474&lt;&gt;0,Paramétrage!RJ474,"")</f>
        <v/>
      </c>
      <c r="P178" s="258" t="e">
        <f>IF(Paramétrage!#REF!&lt;&gt;0,I178,0)</f>
        <v>#REF!</v>
      </c>
      <c r="Q178" s="2"/>
    </row>
    <row r="179" spans="1:17" x14ac:dyDescent="0.35">
      <c r="A179" s="470" t="str">
        <f t="shared" si="50"/>
        <v/>
      </c>
      <c r="B179" s="470" t="str">
        <f t="shared" si="51"/>
        <v/>
      </c>
      <c r="C179" s="470" t="str">
        <f t="shared" si="52"/>
        <v/>
      </c>
      <c r="D179" s="470" t="str">
        <f t="shared" si="53"/>
        <v/>
      </c>
      <c r="E179" s="470" t="str">
        <f t="shared" si="54"/>
        <v/>
      </c>
      <c r="F179" s="470" t="str">
        <f t="shared" si="55"/>
        <v/>
      </c>
      <c r="G179" s="199" t="str">
        <f>IF(Paramétrage!RH475&lt;&gt;0,Paramétrage!RF475,"")</f>
        <v/>
      </c>
      <c r="H179" s="2" t="str">
        <f>IF(Paramétrage!RH475&lt;&gt;0,Paramétrage!RG475,"")</f>
        <v/>
      </c>
      <c r="I179" s="2" t="str">
        <f t="shared" si="56"/>
        <v/>
      </c>
      <c r="J179" s="2" t="str">
        <f>IF(Paramétrage!RH475&lt;&gt;0,Paramétrage!RH475,"")</f>
        <v/>
      </c>
      <c r="K179" s="2" t="str">
        <f>IF(Paramétrage!RI475&lt;&gt;0,Paramétrage!RI475,"")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IF(Paramétrage!RH475&lt;&gt;0,Paramétrage!RJ475,"")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X179"/>
  <sheetViews>
    <sheetView topLeftCell="A157" workbookViewId="0">
      <selection activeCell="D158" sqref="D158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69" customFormat="1" x14ac:dyDescent="0.35">
      <c r="A1" s="474" t="s">
        <v>1066</v>
      </c>
      <c r="G1" s="475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51" t="str">
        <f>IF(J3&lt;&gt;"",I3,"")</f>
        <v/>
      </c>
      <c r="B3" s="451" t="str">
        <f>IF(J3&lt;&gt;"",1,"")</f>
        <v/>
      </c>
      <c r="C3" s="451" t="str">
        <f>IF(J3&lt;&gt;"",L3,"")</f>
        <v/>
      </c>
      <c r="D3" s="451" t="str">
        <f>IF(J3&lt;&gt;"",L3,"")</f>
        <v/>
      </c>
      <c r="E3" s="451" t="str">
        <f>IF(J3&lt;&gt;"",M3,"")</f>
        <v/>
      </c>
      <c r="F3" s="451" t="str">
        <f>IF(J3&lt;&gt;"",N3,"")</f>
        <v/>
      </c>
      <c r="G3" s="199" t="str">
        <f>IF(Paramétrage!GK501&lt;&gt;0,Paramétrage!GI501,"")</f>
        <v/>
      </c>
      <c r="H3" s="2" t="str">
        <f>IF(Paramétrage!GK501&lt;&gt;0,Paramétrage!GJ501,"")</f>
        <v/>
      </c>
      <c r="I3" s="2" t="str">
        <f>IF(J3&lt;&gt;"",DATEDIF($Q$2,G3,"d")*1440+H3*60,"")</f>
        <v/>
      </c>
      <c r="J3" s="2" t="str">
        <f>IF(Paramétrage!GK501&lt;&gt;0,Paramétrage!GK501,"")</f>
        <v/>
      </c>
      <c r="K3" s="2" t="str">
        <f>IF(Paramétrage!GL501&lt;&gt;0,Paramétrage!GL501,"")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IF(Paramétrage!GK501&lt;&gt;0,Paramétrage!GM501,"")</f>
        <v/>
      </c>
      <c r="P3" s="258">
        <f>IF(Paramétrage!G501&lt;&gt;0,I3,0)</f>
        <v>0</v>
      </c>
      <c r="Q3" s="2"/>
    </row>
    <row r="4" spans="1:17" x14ac:dyDescent="0.35">
      <c r="A4" s="451" t="str">
        <f t="shared" ref="A4:A29" si="0">IF(J4&lt;&gt;"",I4,"")</f>
        <v/>
      </c>
      <c r="B4" s="451" t="str">
        <f t="shared" ref="B4:B29" si="1">IF(J4&lt;&gt;"",1,"")</f>
        <v/>
      </c>
      <c r="C4" s="451" t="str">
        <f t="shared" ref="C4:C29" si="2">IF(J4&lt;&gt;"",L4,"")</f>
        <v/>
      </c>
      <c r="D4" s="451" t="str">
        <f t="shared" ref="D4:D29" si="3">IF(J4&lt;&gt;"",L4,"")</f>
        <v/>
      </c>
      <c r="E4" s="451" t="str">
        <f t="shared" ref="E4:E29" si="4">IF(J4&lt;&gt;"",M4,"")</f>
        <v/>
      </c>
      <c r="F4" s="451" t="str">
        <f t="shared" ref="F4:F29" si="5">IF(J4&lt;&gt;"",N4,"")</f>
        <v/>
      </c>
      <c r="G4" s="199" t="str">
        <f>IF(Paramétrage!GK502&lt;&gt;0,Paramétrage!GI502,"")</f>
        <v/>
      </c>
      <c r="H4" s="2" t="str">
        <f>IF(Paramétrage!GK502&lt;&gt;0,Paramétrage!GJ502,"")</f>
        <v/>
      </c>
      <c r="I4" s="2" t="str">
        <f t="shared" ref="I4:I29" si="6">IF(J4&lt;&gt;"",DATEDIF($Q$2,G4,"d")*1440+H4*60,"")</f>
        <v/>
      </c>
      <c r="J4" s="2" t="str">
        <f>IF(Paramétrage!GK502&lt;&gt;0,Paramétrage!GK502,"")</f>
        <v/>
      </c>
      <c r="K4" s="2" t="str">
        <f>IF(Paramétrage!GL502&lt;&gt;0,Paramétrage!GL502,"")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IF(Paramétrage!GK502&lt;&gt;0,Paramétrage!GM502,"")</f>
        <v/>
      </c>
      <c r="P4" s="258">
        <f>IF(Paramétrage!G502&lt;&gt;0,I4,0)</f>
        <v>0</v>
      </c>
      <c r="Q4" s="2"/>
    </row>
    <row r="5" spans="1:17" x14ac:dyDescent="0.35">
      <c r="A5" s="451" t="str">
        <f t="shared" si="0"/>
        <v/>
      </c>
      <c r="B5" s="451" t="str">
        <f t="shared" si="1"/>
        <v/>
      </c>
      <c r="C5" s="451" t="str">
        <f t="shared" si="2"/>
        <v/>
      </c>
      <c r="D5" s="451" t="str">
        <f t="shared" si="3"/>
        <v/>
      </c>
      <c r="E5" s="451" t="str">
        <f t="shared" si="4"/>
        <v/>
      </c>
      <c r="F5" s="451" t="str">
        <f t="shared" si="5"/>
        <v/>
      </c>
      <c r="G5" s="199" t="str">
        <f>IF(Paramétrage!GK503&lt;&gt;0,Paramétrage!GI503,"")</f>
        <v/>
      </c>
      <c r="H5" s="2" t="str">
        <f>IF(Paramétrage!GK503&lt;&gt;0,Paramétrage!GJ503,"")</f>
        <v/>
      </c>
      <c r="I5" s="2" t="str">
        <f t="shared" si="6"/>
        <v/>
      </c>
      <c r="J5" s="2" t="str">
        <f>IF(Paramétrage!GK503&lt;&gt;0,Paramétrage!GK503,"")</f>
        <v/>
      </c>
      <c r="K5" s="2" t="str">
        <f>IF(Paramétrage!GL503&lt;&gt;0,Paramétrage!GL503,"")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IF(Paramétrage!GK503&lt;&gt;0,Paramétrage!GM503,"")</f>
        <v/>
      </c>
      <c r="P5" s="258">
        <f>IF(Paramétrage!G503&lt;&gt;0,I5,0)</f>
        <v>0</v>
      </c>
      <c r="Q5" s="2"/>
    </row>
    <row r="6" spans="1:17" x14ac:dyDescent="0.35">
      <c r="A6" s="451" t="str">
        <f t="shared" si="0"/>
        <v/>
      </c>
      <c r="B6" s="451" t="str">
        <f t="shared" si="1"/>
        <v/>
      </c>
      <c r="C6" s="451" t="str">
        <f t="shared" si="2"/>
        <v/>
      </c>
      <c r="D6" s="451" t="str">
        <f t="shared" si="3"/>
        <v/>
      </c>
      <c r="E6" s="451" t="str">
        <f t="shared" si="4"/>
        <v/>
      </c>
      <c r="F6" s="451" t="str">
        <f t="shared" si="5"/>
        <v/>
      </c>
      <c r="G6" s="199" t="str">
        <f>IF(Paramétrage!GK504&lt;&gt;0,Paramétrage!GI504,"")</f>
        <v/>
      </c>
      <c r="H6" s="2" t="str">
        <f>IF(Paramétrage!GK504&lt;&gt;0,Paramétrage!GJ504,"")</f>
        <v/>
      </c>
      <c r="I6" s="2" t="str">
        <f t="shared" si="6"/>
        <v/>
      </c>
      <c r="J6" s="2" t="str">
        <f>IF(Paramétrage!GK504&lt;&gt;0,Paramétrage!GK504,"")</f>
        <v/>
      </c>
      <c r="K6" s="2" t="str">
        <f>IF(Paramétrage!GL504&lt;&gt;0,Paramétrage!GL504,"")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IF(Paramétrage!GK504&lt;&gt;0,Paramétrage!GM504,"")</f>
        <v/>
      </c>
      <c r="P6" s="258">
        <f>IF(Paramétrage!G504&lt;&gt;0,I6,0)</f>
        <v>0</v>
      </c>
      <c r="Q6" s="2"/>
    </row>
    <row r="7" spans="1:17" x14ac:dyDescent="0.35">
      <c r="A7" s="451" t="str">
        <f t="shared" si="0"/>
        <v/>
      </c>
      <c r="B7" s="451" t="str">
        <f t="shared" si="1"/>
        <v/>
      </c>
      <c r="C7" s="451" t="str">
        <f t="shared" si="2"/>
        <v/>
      </c>
      <c r="D7" s="451" t="str">
        <f t="shared" si="3"/>
        <v/>
      </c>
      <c r="E7" s="451" t="str">
        <f t="shared" si="4"/>
        <v/>
      </c>
      <c r="F7" s="451" t="str">
        <f t="shared" si="5"/>
        <v/>
      </c>
      <c r="G7" s="199" t="str">
        <f>IF(Paramétrage!GK505&lt;&gt;0,Paramétrage!GI505,"")</f>
        <v/>
      </c>
      <c r="H7" s="2" t="str">
        <f>IF(Paramétrage!GK505&lt;&gt;0,Paramétrage!GJ505,"")</f>
        <v/>
      </c>
      <c r="I7" s="2" t="str">
        <f t="shared" si="6"/>
        <v/>
      </c>
      <c r="J7" s="2" t="str">
        <f>IF(Paramétrage!GK505&lt;&gt;0,Paramétrage!GK505,"")</f>
        <v/>
      </c>
      <c r="K7" s="2" t="str">
        <f>IF(Paramétrage!GL505&lt;&gt;0,Paramétrage!GL505,"")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IF(Paramétrage!GK505&lt;&gt;0,Paramétrage!GM505,"")</f>
        <v/>
      </c>
      <c r="P7" s="258">
        <f>IF(Paramétrage!G505&lt;&gt;0,I7,0)</f>
        <v>0</v>
      </c>
      <c r="Q7" s="2"/>
    </row>
    <row r="8" spans="1:17" x14ac:dyDescent="0.35">
      <c r="A8" s="451" t="str">
        <f t="shared" si="0"/>
        <v/>
      </c>
      <c r="B8" s="451" t="str">
        <f t="shared" si="1"/>
        <v/>
      </c>
      <c r="C8" s="451" t="str">
        <f t="shared" si="2"/>
        <v/>
      </c>
      <c r="D8" s="451" t="str">
        <f t="shared" si="3"/>
        <v/>
      </c>
      <c r="E8" s="451" t="str">
        <f t="shared" si="4"/>
        <v/>
      </c>
      <c r="F8" s="451" t="str">
        <f t="shared" si="5"/>
        <v/>
      </c>
      <c r="G8" s="199" t="str">
        <f>IF(Paramétrage!GK506&lt;&gt;0,Paramétrage!GI506,"")</f>
        <v/>
      </c>
      <c r="H8" s="2" t="str">
        <f>IF(Paramétrage!GK506&lt;&gt;0,Paramétrage!GJ506,"")</f>
        <v/>
      </c>
      <c r="I8" s="2" t="str">
        <f t="shared" si="6"/>
        <v/>
      </c>
      <c r="J8" s="2" t="str">
        <f>IF(Paramétrage!GK506&lt;&gt;0,Paramétrage!GK506,"")</f>
        <v/>
      </c>
      <c r="K8" s="2" t="str">
        <f>IF(Paramétrage!GL506&lt;&gt;0,Paramétrage!GL506,"")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IF(Paramétrage!GK506&lt;&gt;0,Paramétrage!GM506,"")</f>
        <v/>
      </c>
      <c r="P8" s="258">
        <f>IF(Paramétrage!G506&lt;&gt;0,I8,0)</f>
        <v>0</v>
      </c>
      <c r="Q8" s="2"/>
    </row>
    <row r="9" spans="1:17" x14ac:dyDescent="0.35">
      <c r="A9" s="451" t="str">
        <f t="shared" si="0"/>
        <v/>
      </c>
      <c r="B9" s="451" t="str">
        <f t="shared" si="1"/>
        <v/>
      </c>
      <c r="C9" s="451" t="str">
        <f t="shared" si="2"/>
        <v/>
      </c>
      <c r="D9" s="451" t="str">
        <f t="shared" si="3"/>
        <v/>
      </c>
      <c r="E9" s="451" t="str">
        <f t="shared" si="4"/>
        <v/>
      </c>
      <c r="F9" s="451" t="str">
        <f t="shared" si="5"/>
        <v/>
      </c>
      <c r="G9" s="199" t="str">
        <f>IF(Paramétrage!GK507&lt;&gt;0,Paramétrage!GI507,"")</f>
        <v/>
      </c>
      <c r="H9" s="2" t="str">
        <f>IF(Paramétrage!GK507&lt;&gt;0,Paramétrage!GJ507,"")</f>
        <v/>
      </c>
      <c r="I9" s="2" t="str">
        <f t="shared" si="6"/>
        <v/>
      </c>
      <c r="J9" s="2" t="str">
        <f>IF(Paramétrage!GK507&lt;&gt;0,Paramétrage!GK507,"")</f>
        <v/>
      </c>
      <c r="K9" s="2" t="str">
        <f>IF(Paramétrage!GL507&lt;&gt;0,Paramétrage!GL507,"")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IF(Paramétrage!GK507&lt;&gt;0,Paramétrage!GM507,"")</f>
        <v/>
      </c>
      <c r="P9" s="258">
        <f>IF(Paramétrage!G507&lt;&gt;0,I9,0)</f>
        <v>0</v>
      </c>
      <c r="Q9" s="2"/>
    </row>
    <row r="10" spans="1:17" x14ac:dyDescent="0.35">
      <c r="A10" s="451" t="str">
        <f t="shared" si="0"/>
        <v/>
      </c>
      <c r="B10" s="451" t="str">
        <f t="shared" si="1"/>
        <v/>
      </c>
      <c r="C10" s="451" t="str">
        <f t="shared" si="2"/>
        <v/>
      </c>
      <c r="D10" s="451" t="str">
        <f t="shared" si="3"/>
        <v/>
      </c>
      <c r="E10" s="451" t="str">
        <f t="shared" si="4"/>
        <v/>
      </c>
      <c r="F10" s="451" t="str">
        <f t="shared" si="5"/>
        <v/>
      </c>
      <c r="G10" s="199" t="str">
        <f>IF(Paramétrage!GK508&lt;&gt;0,Paramétrage!GI508,"")</f>
        <v/>
      </c>
      <c r="H10" s="2" t="str">
        <f>IF(Paramétrage!GK508&lt;&gt;0,Paramétrage!GJ508,"")</f>
        <v/>
      </c>
      <c r="I10" s="2" t="str">
        <f t="shared" si="6"/>
        <v/>
      </c>
      <c r="J10" s="2" t="str">
        <f>IF(Paramétrage!GK508&lt;&gt;0,Paramétrage!GK508,"")</f>
        <v/>
      </c>
      <c r="K10" s="2" t="str">
        <f>IF(Paramétrage!GL508&lt;&gt;0,Paramétrage!GL508,"")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IF(Paramétrage!GK508&lt;&gt;0,Paramétrage!GM508,"")</f>
        <v/>
      </c>
      <c r="P10" s="258">
        <f>IF(Paramétrage!G508&lt;&gt;0,I10,0)</f>
        <v>0</v>
      </c>
      <c r="Q10" s="2"/>
    </row>
    <row r="11" spans="1:17" x14ac:dyDescent="0.35">
      <c r="A11" s="451" t="str">
        <f t="shared" si="0"/>
        <v/>
      </c>
      <c r="B11" s="451" t="str">
        <f t="shared" si="1"/>
        <v/>
      </c>
      <c r="C11" s="451" t="str">
        <f t="shared" si="2"/>
        <v/>
      </c>
      <c r="D11" s="451" t="str">
        <f t="shared" si="3"/>
        <v/>
      </c>
      <c r="E11" s="451" t="str">
        <f t="shared" si="4"/>
        <v/>
      </c>
      <c r="F11" s="451" t="str">
        <f t="shared" si="5"/>
        <v/>
      </c>
      <c r="G11" s="199" t="str">
        <f>IF(Paramétrage!GK509&lt;&gt;0,Paramétrage!GI509,"")</f>
        <v/>
      </c>
      <c r="H11" s="2" t="str">
        <f>IF(Paramétrage!GK509&lt;&gt;0,Paramétrage!GJ509,"")</f>
        <v/>
      </c>
      <c r="I11" s="2" t="str">
        <f t="shared" si="6"/>
        <v/>
      </c>
      <c r="J11" s="2" t="str">
        <f>IF(Paramétrage!GK509&lt;&gt;0,Paramétrage!GK509,"")</f>
        <v/>
      </c>
      <c r="K11" s="2" t="str">
        <f>IF(Paramétrage!GL509&lt;&gt;0,Paramétrage!GL509,"")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IF(Paramétrage!GK509&lt;&gt;0,Paramétrage!GM509,"")</f>
        <v/>
      </c>
      <c r="P11" s="258">
        <f>IF(Paramétrage!G509&lt;&gt;0,I11,0)</f>
        <v>0</v>
      </c>
      <c r="Q11" s="2"/>
    </row>
    <row r="12" spans="1:17" x14ac:dyDescent="0.35">
      <c r="A12" s="451" t="str">
        <f t="shared" si="0"/>
        <v/>
      </c>
      <c r="B12" s="451" t="str">
        <f t="shared" si="1"/>
        <v/>
      </c>
      <c r="C12" s="451" t="str">
        <f t="shared" si="2"/>
        <v/>
      </c>
      <c r="D12" s="451" t="str">
        <f t="shared" si="3"/>
        <v/>
      </c>
      <c r="E12" s="451" t="str">
        <f t="shared" si="4"/>
        <v/>
      </c>
      <c r="F12" s="451" t="str">
        <f t="shared" si="5"/>
        <v/>
      </c>
      <c r="G12" s="199" t="str">
        <f>IF(Paramétrage!GK510&lt;&gt;0,Paramétrage!GI510,"")</f>
        <v/>
      </c>
      <c r="H12" s="2" t="str">
        <f>IF(Paramétrage!GK510&lt;&gt;0,Paramétrage!GJ510,"")</f>
        <v/>
      </c>
      <c r="I12" s="2" t="str">
        <f t="shared" si="6"/>
        <v/>
      </c>
      <c r="J12" s="2" t="str">
        <f>IF(Paramétrage!GK510&lt;&gt;0,Paramétrage!GK510,"")</f>
        <v/>
      </c>
      <c r="K12" s="2" t="str">
        <f>IF(Paramétrage!GL510&lt;&gt;0,Paramétrage!GL510,"")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IF(Paramétrage!GK510&lt;&gt;0,Paramétrage!GM510,"")</f>
        <v/>
      </c>
      <c r="P12" s="258">
        <f>IF(Paramétrage!G510&lt;&gt;0,I12,0)</f>
        <v>0</v>
      </c>
      <c r="Q12" s="2"/>
    </row>
    <row r="13" spans="1:17" x14ac:dyDescent="0.35">
      <c r="A13" s="451" t="str">
        <f t="shared" si="0"/>
        <v/>
      </c>
      <c r="B13" s="451" t="str">
        <f t="shared" si="1"/>
        <v/>
      </c>
      <c r="C13" s="451" t="str">
        <f t="shared" si="2"/>
        <v/>
      </c>
      <c r="D13" s="451" t="str">
        <f t="shared" si="3"/>
        <v/>
      </c>
      <c r="E13" s="451" t="str">
        <f t="shared" si="4"/>
        <v/>
      </c>
      <c r="F13" s="451" t="str">
        <f t="shared" si="5"/>
        <v/>
      </c>
      <c r="G13" s="199" t="str">
        <f>IF(Paramétrage!GK511&lt;&gt;0,Paramétrage!GI511,"")</f>
        <v/>
      </c>
      <c r="H13" s="2" t="str">
        <f>IF(Paramétrage!GK511&lt;&gt;0,Paramétrage!GJ511,"")</f>
        <v/>
      </c>
      <c r="I13" s="2" t="str">
        <f t="shared" si="6"/>
        <v/>
      </c>
      <c r="J13" s="2" t="str">
        <f>IF(Paramétrage!GK511&lt;&gt;0,Paramétrage!GK511,"")</f>
        <v/>
      </c>
      <c r="K13" s="2" t="str">
        <f>IF(Paramétrage!GL511&lt;&gt;0,Paramétrage!GL511,"")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IF(Paramétrage!GK511&lt;&gt;0,Paramétrage!GM511,"")</f>
        <v/>
      </c>
      <c r="P13" s="258">
        <f>IF(Paramétrage!G511&lt;&gt;0,I13,0)</f>
        <v>0</v>
      </c>
      <c r="Q13" s="2"/>
    </row>
    <row r="14" spans="1:17" x14ac:dyDescent="0.35">
      <c r="A14" s="451" t="str">
        <f t="shared" si="0"/>
        <v/>
      </c>
      <c r="B14" s="451" t="str">
        <f t="shared" si="1"/>
        <v/>
      </c>
      <c r="C14" s="451" t="str">
        <f t="shared" si="2"/>
        <v/>
      </c>
      <c r="D14" s="451" t="str">
        <f t="shared" si="3"/>
        <v/>
      </c>
      <c r="E14" s="451" t="str">
        <f t="shared" si="4"/>
        <v/>
      </c>
      <c r="F14" s="451" t="str">
        <f t="shared" si="5"/>
        <v/>
      </c>
      <c r="G14" s="199" t="str">
        <f>IF(Paramétrage!GK512&lt;&gt;0,Paramétrage!GI512,"")</f>
        <v/>
      </c>
      <c r="H14" s="2" t="str">
        <f>IF(Paramétrage!GK512&lt;&gt;0,Paramétrage!GJ512,"")</f>
        <v/>
      </c>
      <c r="I14" s="2" t="str">
        <f t="shared" si="6"/>
        <v/>
      </c>
      <c r="J14" s="2" t="str">
        <f>IF(Paramétrage!GK512&lt;&gt;0,Paramétrage!GK512,"")</f>
        <v/>
      </c>
      <c r="K14" s="2" t="str">
        <f>IF(Paramétrage!GL512&lt;&gt;0,Paramétrage!GL512,"")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IF(Paramétrage!GK512&lt;&gt;0,Paramétrage!GM512,"")</f>
        <v/>
      </c>
      <c r="P14" s="258">
        <f>IF(Paramétrage!G512&lt;&gt;0,I14,0)</f>
        <v>0</v>
      </c>
      <c r="Q14" s="2"/>
    </row>
    <row r="15" spans="1:17" x14ac:dyDescent="0.35">
      <c r="A15" s="451" t="str">
        <f t="shared" si="0"/>
        <v/>
      </c>
      <c r="B15" s="451" t="str">
        <f t="shared" si="1"/>
        <v/>
      </c>
      <c r="C15" s="451" t="str">
        <f t="shared" si="2"/>
        <v/>
      </c>
      <c r="D15" s="451" t="str">
        <f t="shared" si="3"/>
        <v/>
      </c>
      <c r="E15" s="451" t="str">
        <f t="shared" si="4"/>
        <v/>
      </c>
      <c r="F15" s="451" t="str">
        <f t="shared" si="5"/>
        <v/>
      </c>
      <c r="G15" s="199" t="str">
        <f>IF(Paramétrage!GK513&lt;&gt;0,Paramétrage!GI513,"")</f>
        <v/>
      </c>
      <c r="H15" s="2" t="str">
        <f>IF(Paramétrage!GK513&lt;&gt;0,Paramétrage!GJ513,"")</f>
        <v/>
      </c>
      <c r="I15" s="2" t="str">
        <f t="shared" si="6"/>
        <v/>
      </c>
      <c r="J15" s="2" t="str">
        <f>IF(Paramétrage!GK513&lt;&gt;0,Paramétrage!GK513,"")</f>
        <v/>
      </c>
      <c r="K15" s="2" t="str">
        <f>IF(Paramétrage!GL513&lt;&gt;0,Paramétrage!GL513,"")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IF(Paramétrage!GK513&lt;&gt;0,Paramétrage!GM513,"")</f>
        <v/>
      </c>
      <c r="P15" s="258">
        <f>IF(Paramétrage!G513&lt;&gt;0,I15,0)</f>
        <v>0</v>
      </c>
      <c r="Q15" s="2"/>
    </row>
    <row r="16" spans="1:17" x14ac:dyDescent="0.35">
      <c r="A16" s="451" t="str">
        <f t="shared" si="0"/>
        <v/>
      </c>
      <c r="B16" s="451" t="str">
        <f t="shared" si="1"/>
        <v/>
      </c>
      <c r="C16" s="451" t="str">
        <f t="shared" si="2"/>
        <v/>
      </c>
      <c r="D16" s="451" t="str">
        <f t="shared" si="3"/>
        <v/>
      </c>
      <c r="E16" s="451" t="str">
        <f t="shared" si="4"/>
        <v/>
      </c>
      <c r="F16" s="451" t="str">
        <f t="shared" si="5"/>
        <v/>
      </c>
      <c r="G16" s="199" t="str">
        <f>IF(Paramétrage!GK514&lt;&gt;0,Paramétrage!GI514,"")</f>
        <v/>
      </c>
      <c r="H16" s="2" t="str">
        <f>IF(Paramétrage!GK514&lt;&gt;0,Paramétrage!GJ514,"")</f>
        <v/>
      </c>
      <c r="I16" s="2" t="str">
        <f t="shared" si="6"/>
        <v/>
      </c>
      <c r="J16" s="2" t="str">
        <f>IF(Paramétrage!GK514&lt;&gt;0,Paramétrage!GK514,"")</f>
        <v/>
      </c>
      <c r="K16" s="2" t="str">
        <f>IF(Paramétrage!GL514&lt;&gt;0,Paramétrage!GL514,"")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IF(Paramétrage!GK514&lt;&gt;0,Paramétrage!GM514,"")</f>
        <v/>
      </c>
      <c r="P16" s="258">
        <f>IF(Paramétrage!G514&lt;&gt;0,I16,0)</f>
        <v>0</v>
      </c>
      <c r="Q16" s="2"/>
    </row>
    <row r="17" spans="1:17" x14ac:dyDescent="0.35">
      <c r="A17" s="451" t="str">
        <f t="shared" si="0"/>
        <v/>
      </c>
      <c r="B17" s="451" t="str">
        <f t="shared" si="1"/>
        <v/>
      </c>
      <c r="C17" s="451" t="str">
        <f t="shared" si="2"/>
        <v/>
      </c>
      <c r="D17" s="451" t="str">
        <f t="shared" si="3"/>
        <v/>
      </c>
      <c r="E17" s="451" t="str">
        <f t="shared" si="4"/>
        <v/>
      </c>
      <c r="F17" s="451" t="str">
        <f t="shared" si="5"/>
        <v/>
      </c>
      <c r="G17" s="199" t="str">
        <f>IF(Paramétrage!GK515&lt;&gt;0,Paramétrage!GI515,"")</f>
        <v/>
      </c>
      <c r="H17" s="2" t="str">
        <f>IF(Paramétrage!GK515&lt;&gt;0,Paramétrage!GJ515,"")</f>
        <v/>
      </c>
      <c r="I17" s="2" t="str">
        <f t="shared" si="6"/>
        <v/>
      </c>
      <c r="J17" s="2" t="str">
        <f>IF(Paramétrage!GK515&lt;&gt;0,Paramétrage!GK515,"")</f>
        <v/>
      </c>
      <c r="K17" s="2" t="str">
        <f>IF(Paramétrage!GL515&lt;&gt;0,Paramétrage!GL515,"")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IF(Paramétrage!GK515&lt;&gt;0,Paramétrage!GM515,"")</f>
        <v/>
      </c>
      <c r="P17" s="258">
        <f>IF(Paramétrage!G515&lt;&gt;0,I17,0)</f>
        <v>0</v>
      </c>
      <c r="Q17" s="2"/>
    </row>
    <row r="18" spans="1:17" x14ac:dyDescent="0.35">
      <c r="A18" s="451" t="str">
        <f t="shared" si="0"/>
        <v/>
      </c>
      <c r="B18" s="451" t="str">
        <f t="shared" si="1"/>
        <v/>
      </c>
      <c r="C18" s="451" t="str">
        <f t="shared" si="2"/>
        <v/>
      </c>
      <c r="D18" s="451" t="str">
        <f t="shared" si="3"/>
        <v/>
      </c>
      <c r="E18" s="451" t="str">
        <f t="shared" si="4"/>
        <v/>
      </c>
      <c r="F18" s="451" t="str">
        <f t="shared" si="5"/>
        <v/>
      </c>
      <c r="G18" s="199" t="str">
        <f>IF(Paramétrage!GK516&lt;&gt;0,Paramétrage!GI516,"")</f>
        <v/>
      </c>
      <c r="H18" s="2" t="str">
        <f>IF(Paramétrage!GK516&lt;&gt;0,Paramétrage!GJ516,"")</f>
        <v/>
      </c>
      <c r="I18" s="2" t="str">
        <f t="shared" si="6"/>
        <v/>
      </c>
      <c r="J18" s="2" t="str">
        <f>IF(Paramétrage!GK516&lt;&gt;0,Paramétrage!GK516,"")</f>
        <v/>
      </c>
      <c r="K18" s="2" t="str">
        <f>IF(Paramétrage!GL516&lt;&gt;0,Paramétrage!GL516,"")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IF(Paramétrage!GK516&lt;&gt;0,Paramétrage!GM516,"")</f>
        <v/>
      </c>
      <c r="P18" s="258">
        <f>IF(Paramétrage!G516&lt;&gt;0,I18,0)</f>
        <v>0</v>
      </c>
      <c r="Q18" s="2"/>
    </row>
    <row r="19" spans="1:17" x14ac:dyDescent="0.35">
      <c r="A19" s="451" t="str">
        <f t="shared" si="0"/>
        <v/>
      </c>
      <c r="B19" s="451" t="str">
        <f t="shared" si="1"/>
        <v/>
      </c>
      <c r="C19" s="451" t="str">
        <f t="shared" si="2"/>
        <v/>
      </c>
      <c r="D19" s="451" t="str">
        <f t="shared" si="3"/>
        <v/>
      </c>
      <c r="E19" s="451" t="str">
        <f t="shared" si="4"/>
        <v/>
      </c>
      <c r="F19" s="451" t="str">
        <f t="shared" si="5"/>
        <v/>
      </c>
      <c r="G19" s="199" t="str">
        <f>IF(Paramétrage!GK517&lt;&gt;0,Paramétrage!GI517,"")</f>
        <v/>
      </c>
      <c r="H19" s="2" t="str">
        <f>IF(Paramétrage!GK517&lt;&gt;0,Paramétrage!GJ517,"")</f>
        <v/>
      </c>
      <c r="I19" s="2" t="str">
        <f t="shared" si="6"/>
        <v/>
      </c>
      <c r="J19" s="2" t="str">
        <f>IF(Paramétrage!GK517&lt;&gt;0,Paramétrage!GK517,"")</f>
        <v/>
      </c>
      <c r="K19" s="2" t="str">
        <f>IF(Paramétrage!GL517&lt;&gt;0,Paramétrage!GL517,"")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IF(Paramétrage!GK517&lt;&gt;0,Paramétrage!GM517,"")</f>
        <v/>
      </c>
      <c r="P19" s="258">
        <f>IF(Paramétrage!G517&lt;&gt;0,I19,0)</f>
        <v>0</v>
      </c>
      <c r="Q19" s="2"/>
    </row>
    <row r="20" spans="1:17" x14ac:dyDescent="0.35">
      <c r="A20" s="451" t="str">
        <f t="shared" si="0"/>
        <v/>
      </c>
      <c r="B20" s="451" t="str">
        <f t="shared" si="1"/>
        <v/>
      </c>
      <c r="C20" s="451" t="str">
        <f t="shared" si="2"/>
        <v/>
      </c>
      <c r="D20" s="451" t="str">
        <f t="shared" si="3"/>
        <v/>
      </c>
      <c r="E20" s="451" t="str">
        <f t="shared" si="4"/>
        <v/>
      </c>
      <c r="F20" s="451" t="str">
        <f t="shared" si="5"/>
        <v/>
      </c>
      <c r="G20" s="199" t="str">
        <f>IF(Paramétrage!GK518&lt;&gt;0,Paramétrage!GI518,"")</f>
        <v/>
      </c>
      <c r="H20" s="2" t="str">
        <f>IF(Paramétrage!GK518&lt;&gt;0,Paramétrage!GJ518,"")</f>
        <v/>
      </c>
      <c r="I20" s="2" t="str">
        <f t="shared" si="6"/>
        <v/>
      </c>
      <c r="J20" s="2" t="str">
        <f>IF(Paramétrage!GK518&lt;&gt;0,Paramétrage!GK518,"")</f>
        <v/>
      </c>
      <c r="K20" s="2" t="str">
        <f>IF(Paramétrage!GL518&lt;&gt;0,Paramétrage!GL518,"")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IF(Paramétrage!GK518&lt;&gt;0,Paramétrage!GM518,"")</f>
        <v/>
      </c>
      <c r="P20" s="258">
        <f>IF(Paramétrage!G518&lt;&gt;0,I20,0)</f>
        <v>0</v>
      </c>
      <c r="Q20" s="2"/>
    </row>
    <row r="21" spans="1:17" x14ac:dyDescent="0.35">
      <c r="A21" s="451" t="str">
        <f t="shared" si="0"/>
        <v/>
      </c>
      <c r="B21" s="451" t="str">
        <f t="shared" si="1"/>
        <v/>
      </c>
      <c r="C21" s="451" t="str">
        <f t="shared" si="2"/>
        <v/>
      </c>
      <c r="D21" s="451" t="str">
        <f t="shared" si="3"/>
        <v/>
      </c>
      <c r="E21" s="451" t="str">
        <f t="shared" si="4"/>
        <v/>
      </c>
      <c r="F21" s="451" t="str">
        <f t="shared" si="5"/>
        <v/>
      </c>
      <c r="G21" s="199" t="str">
        <f>IF(Paramétrage!GK519&lt;&gt;0,Paramétrage!GI519,"")</f>
        <v/>
      </c>
      <c r="H21" s="2" t="str">
        <f>IF(Paramétrage!GK519&lt;&gt;0,Paramétrage!GJ519,"")</f>
        <v/>
      </c>
      <c r="I21" s="2" t="str">
        <f t="shared" si="6"/>
        <v/>
      </c>
      <c r="J21" s="2" t="str">
        <f>IF(Paramétrage!GK519&lt;&gt;0,Paramétrage!GK519,"")</f>
        <v/>
      </c>
      <c r="K21" s="2" t="str">
        <f>IF(Paramétrage!GL519&lt;&gt;0,Paramétrage!GL519,"")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IF(Paramétrage!GK519&lt;&gt;0,Paramétrage!GM519,"")</f>
        <v/>
      </c>
      <c r="P21" s="258">
        <f>IF(Paramétrage!G519&lt;&gt;0,I21,0)</f>
        <v>0</v>
      </c>
      <c r="Q21" s="2"/>
    </row>
    <row r="22" spans="1:17" x14ac:dyDescent="0.35">
      <c r="A22" s="451" t="str">
        <f t="shared" si="0"/>
        <v/>
      </c>
      <c r="B22" s="451" t="str">
        <f t="shared" si="1"/>
        <v/>
      </c>
      <c r="C22" s="451" t="str">
        <f t="shared" si="2"/>
        <v/>
      </c>
      <c r="D22" s="451" t="str">
        <f t="shared" si="3"/>
        <v/>
      </c>
      <c r="E22" s="451" t="str">
        <f t="shared" si="4"/>
        <v/>
      </c>
      <c r="F22" s="451" t="str">
        <f t="shared" si="5"/>
        <v/>
      </c>
      <c r="G22" s="199" t="str">
        <f>IF(Paramétrage!GK520&lt;&gt;0,Paramétrage!GI520,"")</f>
        <v/>
      </c>
      <c r="H22" s="2" t="str">
        <f>IF(Paramétrage!GK520&lt;&gt;0,Paramétrage!GJ520,"")</f>
        <v/>
      </c>
      <c r="I22" s="2" t="str">
        <f t="shared" si="6"/>
        <v/>
      </c>
      <c r="J22" s="2" t="str">
        <f>IF(Paramétrage!GK520&lt;&gt;0,Paramétrage!GK520,"")</f>
        <v/>
      </c>
      <c r="K22" s="2" t="str">
        <f>IF(Paramétrage!GL520&lt;&gt;0,Paramétrage!GL520,"")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IF(Paramétrage!GK520&lt;&gt;0,Paramétrage!GM520,"")</f>
        <v/>
      </c>
      <c r="P22" s="258">
        <f>IF(Paramétrage!G520&lt;&gt;0,I22,0)</f>
        <v>0</v>
      </c>
      <c r="Q22" s="2"/>
    </row>
    <row r="23" spans="1:17" x14ac:dyDescent="0.35">
      <c r="A23" s="451" t="str">
        <f t="shared" si="0"/>
        <v/>
      </c>
      <c r="B23" s="451" t="str">
        <f t="shared" si="1"/>
        <v/>
      </c>
      <c r="C23" s="451" t="str">
        <f t="shared" si="2"/>
        <v/>
      </c>
      <c r="D23" s="451" t="str">
        <f t="shared" si="3"/>
        <v/>
      </c>
      <c r="E23" s="451" t="str">
        <f t="shared" si="4"/>
        <v/>
      </c>
      <c r="F23" s="451" t="str">
        <f t="shared" si="5"/>
        <v/>
      </c>
      <c r="G23" s="199" t="str">
        <f>IF(Paramétrage!GK521&lt;&gt;0,Paramétrage!GI521,"")</f>
        <v/>
      </c>
      <c r="H23" s="2" t="str">
        <f>IF(Paramétrage!GK521&lt;&gt;0,Paramétrage!GJ521,"")</f>
        <v/>
      </c>
      <c r="I23" s="2" t="str">
        <f t="shared" si="6"/>
        <v/>
      </c>
      <c r="J23" s="2" t="str">
        <f>IF(Paramétrage!GK521&lt;&gt;0,Paramétrage!GK521,"")</f>
        <v/>
      </c>
      <c r="K23" s="2" t="str">
        <f>IF(Paramétrage!GL521&lt;&gt;0,Paramétrage!GL521,"")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IF(Paramétrage!GK521&lt;&gt;0,Paramétrage!GM521,"")</f>
        <v/>
      </c>
      <c r="P23" s="258">
        <f>IF(Paramétrage!G521&lt;&gt;0,I23,0)</f>
        <v>0</v>
      </c>
      <c r="Q23" s="2"/>
    </row>
    <row r="24" spans="1:17" x14ac:dyDescent="0.35">
      <c r="A24" s="451" t="str">
        <f t="shared" si="0"/>
        <v/>
      </c>
      <c r="B24" s="451" t="str">
        <f t="shared" si="1"/>
        <v/>
      </c>
      <c r="C24" s="451" t="str">
        <f t="shared" si="2"/>
        <v/>
      </c>
      <c r="D24" s="451" t="str">
        <f t="shared" si="3"/>
        <v/>
      </c>
      <c r="E24" s="451" t="str">
        <f t="shared" si="4"/>
        <v/>
      </c>
      <c r="F24" s="451" t="str">
        <f t="shared" si="5"/>
        <v/>
      </c>
      <c r="G24" s="199" t="str">
        <f>IF(Paramétrage!GK522&lt;&gt;0,Paramétrage!GI522,"")</f>
        <v/>
      </c>
      <c r="H24" s="2" t="str">
        <f>IF(Paramétrage!GK522&lt;&gt;0,Paramétrage!GJ522,"")</f>
        <v/>
      </c>
      <c r="I24" s="2" t="str">
        <f t="shared" si="6"/>
        <v/>
      </c>
      <c r="J24" s="2" t="str">
        <f>IF(Paramétrage!GK522&lt;&gt;0,Paramétrage!GK522,"")</f>
        <v/>
      </c>
      <c r="K24" s="2" t="str">
        <f>IF(Paramétrage!GL522&lt;&gt;0,Paramétrage!GL522,"")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IF(Paramétrage!GK522&lt;&gt;0,Paramétrage!GM522,"")</f>
        <v/>
      </c>
      <c r="P24" s="258">
        <f>IF(Paramétrage!G522&lt;&gt;0,I24,0)</f>
        <v>0</v>
      </c>
      <c r="Q24" s="2"/>
    </row>
    <row r="25" spans="1:17" x14ac:dyDescent="0.35">
      <c r="A25" s="451" t="str">
        <f t="shared" si="0"/>
        <v/>
      </c>
      <c r="B25" s="451" t="str">
        <f t="shared" si="1"/>
        <v/>
      </c>
      <c r="C25" s="451" t="str">
        <f t="shared" si="2"/>
        <v/>
      </c>
      <c r="D25" s="451" t="str">
        <f t="shared" si="3"/>
        <v/>
      </c>
      <c r="E25" s="451" t="str">
        <f t="shared" si="4"/>
        <v/>
      </c>
      <c r="F25" s="451" t="str">
        <f t="shared" si="5"/>
        <v/>
      </c>
      <c r="G25" s="199" t="str">
        <f>IF(Paramétrage!GK523&lt;&gt;0,Paramétrage!GI523,"")</f>
        <v/>
      </c>
      <c r="H25" s="2" t="str">
        <f>IF(Paramétrage!GK523&lt;&gt;0,Paramétrage!GJ523,"")</f>
        <v/>
      </c>
      <c r="I25" s="2" t="str">
        <f t="shared" si="6"/>
        <v/>
      </c>
      <c r="J25" s="2" t="str">
        <f>IF(Paramétrage!GK523&lt;&gt;0,Paramétrage!GK523,"")</f>
        <v/>
      </c>
      <c r="K25" s="2" t="str">
        <f>IF(Paramétrage!GL523&lt;&gt;0,Paramétrage!GL523,"")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IF(Paramétrage!GK523&lt;&gt;0,Paramétrage!GM523,"")</f>
        <v/>
      </c>
      <c r="P25" s="258">
        <f>IF(Paramétrage!G523&lt;&gt;0,I25,0)</f>
        <v>0</v>
      </c>
      <c r="Q25" s="2"/>
    </row>
    <row r="26" spans="1:17" x14ac:dyDescent="0.35">
      <c r="A26" s="451" t="str">
        <f t="shared" si="0"/>
        <v/>
      </c>
      <c r="B26" s="451" t="str">
        <f t="shared" si="1"/>
        <v/>
      </c>
      <c r="C26" s="451" t="str">
        <f t="shared" si="2"/>
        <v/>
      </c>
      <c r="D26" s="451" t="str">
        <f t="shared" si="3"/>
        <v/>
      </c>
      <c r="E26" s="451" t="str">
        <f t="shared" si="4"/>
        <v/>
      </c>
      <c r="F26" s="451" t="str">
        <f t="shared" si="5"/>
        <v/>
      </c>
      <c r="G26" s="199" t="str">
        <f>IF(Paramétrage!GK524&lt;&gt;0,Paramétrage!GI524,"")</f>
        <v/>
      </c>
      <c r="H26" s="2" t="str">
        <f>IF(Paramétrage!GK524&lt;&gt;0,Paramétrage!GJ524,"")</f>
        <v/>
      </c>
      <c r="I26" s="2" t="str">
        <f t="shared" si="6"/>
        <v/>
      </c>
      <c r="J26" s="2" t="str">
        <f>IF(Paramétrage!GK524&lt;&gt;0,Paramétrage!GK524,"")</f>
        <v/>
      </c>
      <c r="K26" s="2" t="str">
        <f>IF(Paramétrage!GL524&lt;&gt;0,Paramétrage!GL524,"")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IF(Paramétrage!GK524&lt;&gt;0,Paramétrage!GM524,"")</f>
        <v/>
      </c>
      <c r="P26" s="258">
        <f>IF(Paramétrage!G524&lt;&gt;0,I26,0)</f>
        <v>0</v>
      </c>
      <c r="Q26" s="2"/>
    </row>
    <row r="27" spans="1:17" x14ac:dyDescent="0.35">
      <c r="A27" s="451" t="str">
        <f t="shared" si="0"/>
        <v/>
      </c>
      <c r="B27" s="451" t="str">
        <f t="shared" si="1"/>
        <v/>
      </c>
      <c r="C27" s="451" t="str">
        <f t="shared" si="2"/>
        <v/>
      </c>
      <c r="D27" s="451" t="str">
        <f t="shared" si="3"/>
        <v/>
      </c>
      <c r="E27" s="451" t="str">
        <f t="shared" si="4"/>
        <v/>
      </c>
      <c r="F27" s="451" t="str">
        <f t="shared" si="5"/>
        <v/>
      </c>
      <c r="G27" s="199" t="str">
        <f>IF(Paramétrage!GK525&lt;&gt;0,Paramétrage!GI525,"")</f>
        <v/>
      </c>
      <c r="H27" s="2" t="str">
        <f>IF(Paramétrage!GK525&lt;&gt;0,Paramétrage!GJ525,"")</f>
        <v/>
      </c>
      <c r="I27" s="2" t="str">
        <f t="shared" si="6"/>
        <v/>
      </c>
      <c r="J27" s="2" t="str">
        <f>IF(Paramétrage!GK525&lt;&gt;0,Paramétrage!GK525,"")</f>
        <v/>
      </c>
      <c r="K27" s="2" t="str">
        <f>IF(Paramétrage!GL525&lt;&gt;0,Paramétrage!GL525,"")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IF(Paramétrage!GK525&lt;&gt;0,Paramétrage!GM525,"")</f>
        <v/>
      </c>
      <c r="P27" s="258">
        <f>IF(Paramétrage!G525&lt;&gt;0,I27,0)</f>
        <v>0</v>
      </c>
      <c r="Q27" s="2"/>
    </row>
    <row r="28" spans="1:17" x14ac:dyDescent="0.35">
      <c r="A28" s="451" t="str">
        <f t="shared" si="0"/>
        <v/>
      </c>
      <c r="B28" s="451" t="str">
        <f t="shared" si="1"/>
        <v/>
      </c>
      <c r="C28" s="451" t="str">
        <f t="shared" si="2"/>
        <v/>
      </c>
      <c r="D28" s="451" t="str">
        <f t="shared" si="3"/>
        <v/>
      </c>
      <c r="E28" s="451" t="str">
        <f t="shared" si="4"/>
        <v/>
      </c>
      <c r="F28" s="451" t="str">
        <f t="shared" si="5"/>
        <v/>
      </c>
      <c r="G28" s="199" t="str">
        <f>IF(Paramétrage!GK526&lt;&gt;0,Paramétrage!GI526,"")</f>
        <v/>
      </c>
      <c r="H28" s="2" t="str">
        <f>IF(Paramétrage!GK526&lt;&gt;0,Paramétrage!GJ526,"")</f>
        <v/>
      </c>
      <c r="I28" s="2" t="str">
        <f t="shared" si="6"/>
        <v/>
      </c>
      <c r="J28" s="2" t="str">
        <f>IF(Paramétrage!GK526&lt;&gt;0,Paramétrage!GK526,"")</f>
        <v/>
      </c>
      <c r="K28" s="2" t="str">
        <f>IF(Paramétrage!GL526&lt;&gt;0,Paramétrage!GL526,"")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IF(Paramétrage!GK526&lt;&gt;0,Paramétrage!GM526,"")</f>
        <v/>
      </c>
      <c r="P28" s="258">
        <f>IF(Paramétrage!G526&lt;&gt;0,I28,0)</f>
        <v>0</v>
      </c>
      <c r="Q28" s="2"/>
    </row>
    <row r="29" spans="1:17" x14ac:dyDescent="0.35">
      <c r="A29" s="451" t="str">
        <f t="shared" si="0"/>
        <v/>
      </c>
      <c r="B29" s="451" t="str">
        <f t="shared" si="1"/>
        <v/>
      </c>
      <c r="C29" s="451" t="str">
        <f t="shared" si="2"/>
        <v/>
      </c>
      <c r="D29" s="451" t="str">
        <f t="shared" si="3"/>
        <v/>
      </c>
      <c r="E29" s="451" t="str">
        <f t="shared" si="4"/>
        <v/>
      </c>
      <c r="F29" s="451" t="str">
        <f t="shared" si="5"/>
        <v/>
      </c>
      <c r="G29" s="199" t="str">
        <f>IF(Paramétrage!GK527&lt;&gt;0,Paramétrage!GI527,"")</f>
        <v/>
      </c>
      <c r="H29" s="2" t="str">
        <f>IF(Paramétrage!GK527&lt;&gt;0,Paramétrage!GJ527,"")</f>
        <v/>
      </c>
      <c r="I29" s="2" t="str">
        <f t="shared" si="6"/>
        <v/>
      </c>
      <c r="J29" s="2" t="str">
        <f>IF(Paramétrage!GK527&lt;&gt;0,Paramétrage!GK527,"")</f>
        <v/>
      </c>
      <c r="K29" s="2" t="str">
        <f>IF(Paramétrage!GL527&lt;&gt;0,Paramétrage!GL527,"")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IF(Paramétrage!GK527&lt;&gt;0,Paramétrage!GM527,"")</f>
        <v/>
      </c>
      <c r="P29" s="258">
        <f>IF(Paramétrage!G527&lt;&gt;0,I29,0)</f>
        <v>0</v>
      </c>
      <c r="Q29" s="2"/>
    </row>
    <row r="30" spans="1:17" x14ac:dyDescent="0.35">
      <c r="A30" s="474" t="s">
        <v>1067</v>
      </c>
      <c r="B30" s="469"/>
      <c r="C30" s="469"/>
      <c r="D30" s="469"/>
      <c r="E30" s="469"/>
      <c r="F30" s="469"/>
      <c r="G30" s="475" t="str">
        <f>IF(Paramétrage!L527&lt;&gt;0,Paramétrage!L527,"")</f>
        <v/>
      </c>
      <c r="H30" s="469"/>
      <c r="I30" s="469"/>
      <c r="J30" s="469"/>
      <c r="K30" s="469"/>
      <c r="L30" s="469"/>
      <c r="M30" s="469"/>
      <c r="N30" s="469"/>
      <c r="O30" s="469"/>
      <c r="P30" s="472" t="str">
        <f>IF(Paramétrage!I527,I30-#REF!,"")</f>
        <v/>
      </c>
      <c r="Q30" s="469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51" t="str">
        <f>IF(J32&lt;&gt;"",I32,"")</f>
        <v/>
      </c>
      <c r="B32" s="451" t="str">
        <f>IF(J32&lt;&gt;"",1,"")</f>
        <v/>
      </c>
      <c r="C32" s="451" t="str">
        <f>IF(J32&lt;&gt;"",L32,"")</f>
        <v/>
      </c>
      <c r="D32" s="451" t="str">
        <f>IF(J32&lt;&gt;"",L32,"")</f>
        <v/>
      </c>
      <c r="E32" s="451" t="str">
        <f>IF(J32&lt;&gt;"",M32,"")</f>
        <v/>
      </c>
      <c r="F32" s="451" t="str">
        <f>IF(J32&lt;&gt;"",N32,"")</f>
        <v/>
      </c>
      <c r="G32" s="199" t="str">
        <f>IF(Paramétrage!HA501&lt;&gt;0,Paramétrage!GY501,"")</f>
        <v/>
      </c>
      <c r="H32" s="2" t="str">
        <f>IF(Paramétrage!HA501&lt;&gt;0,Paramétrage!GZ501,"")</f>
        <v/>
      </c>
      <c r="I32" s="2" t="str">
        <f>IF(J32&lt;&gt;"",DATEDIF($Q$2,G32,"d")*1440+H32*60,"")</f>
        <v/>
      </c>
      <c r="J32" s="2" t="str">
        <f>IF(Paramétrage!HA501&lt;&gt;0,Paramétrage!HA501,"")</f>
        <v/>
      </c>
      <c r="K32" s="2" t="str">
        <f>IF(Paramétrage!HA501&lt;&gt;0,Paramétrage!HB501,"")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IF(Paramétrage!HA501&lt;&gt;0,Paramétrage!HC501,"")</f>
        <v/>
      </c>
      <c r="P32" s="258">
        <f>IF(Paramétrage!G531&lt;&gt;0,I32,0)</f>
        <v>0</v>
      </c>
      <c r="Q32" s="2"/>
    </row>
    <row r="33" spans="1:24" x14ac:dyDescent="0.35">
      <c r="A33" s="451" t="str">
        <f t="shared" ref="A33:A59" si="10">IF(J33&lt;&gt;"",I33,"")</f>
        <v/>
      </c>
      <c r="B33" s="451" t="str">
        <f t="shared" ref="B33:B59" si="11">IF(J33&lt;&gt;"",1,"")</f>
        <v/>
      </c>
      <c r="C33" s="451" t="str">
        <f t="shared" ref="C33:C59" si="12">IF(J33&lt;&gt;"",L33,"")</f>
        <v/>
      </c>
      <c r="D33" s="451" t="str">
        <f t="shared" ref="D33:D59" si="13">IF(J33&lt;&gt;"",L33,"")</f>
        <v/>
      </c>
      <c r="E33" s="451" t="str">
        <f t="shared" ref="E33:E59" si="14">IF(J33&lt;&gt;"",M33,"")</f>
        <v/>
      </c>
      <c r="F33" s="451" t="str">
        <f t="shared" ref="F33:F59" si="15">IF(J33&lt;&gt;"",N33,"")</f>
        <v/>
      </c>
      <c r="G33" s="199" t="str">
        <f>IF(Paramétrage!HA502&lt;&gt;0,Paramétrage!GY502,"")</f>
        <v/>
      </c>
      <c r="H33" s="2" t="str">
        <f>IF(Paramétrage!HA502&lt;&gt;0,Paramétrage!GZ502,"")</f>
        <v/>
      </c>
      <c r="I33" s="2" t="str">
        <f t="shared" ref="I33:I59" si="16">IF(J33&lt;&gt;"",DATEDIF($Q$2,G33,"d")*1440+H33*60,"")</f>
        <v/>
      </c>
      <c r="J33" s="2" t="str">
        <f>IF(Paramétrage!HA502&lt;&gt;0,Paramétrage!HA502,"")</f>
        <v/>
      </c>
      <c r="K33" s="2" t="str">
        <f>IF(Paramétrage!HA502&lt;&gt;0,Paramétrage!HB502,"")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IF(Paramétrage!HA502&lt;&gt;0,Paramétrage!HC502,"")</f>
        <v/>
      </c>
      <c r="P33" s="258">
        <f>IF(Paramétrage!G532&lt;&gt;0,I33,0)</f>
        <v>0</v>
      </c>
      <c r="Q33" s="2"/>
    </row>
    <row r="34" spans="1:24" x14ac:dyDescent="0.35">
      <c r="A34" s="451" t="str">
        <f t="shared" si="10"/>
        <v/>
      </c>
      <c r="B34" s="451" t="str">
        <f t="shared" si="11"/>
        <v/>
      </c>
      <c r="C34" s="451" t="str">
        <f t="shared" si="12"/>
        <v/>
      </c>
      <c r="D34" s="451" t="str">
        <f t="shared" si="13"/>
        <v/>
      </c>
      <c r="E34" s="451" t="str">
        <f t="shared" si="14"/>
        <v/>
      </c>
      <c r="F34" s="451" t="str">
        <f t="shared" si="15"/>
        <v/>
      </c>
      <c r="G34" s="199" t="str">
        <f>IF(Paramétrage!HA503&lt;&gt;0,Paramétrage!GY503,"")</f>
        <v/>
      </c>
      <c r="H34" s="2" t="str">
        <f>IF(Paramétrage!HA503&lt;&gt;0,Paramétrage!GZ503,"")</f>
        <v/>
      </c>
      <c r="I34" s="2" t="str">
        <f t="shared" si="16"/>
        <v/>
      </c>
      <c r="J34" s="2" t="str">
        <f>IF(Paramétrage!HA503&lt;&gt;0,Paramétrage!HA503,"")</f>
        <v/>
      </c>
      <c r="K34" s="2" t="str">
        <f>IF(Paramétrage!HA503&lt;&gt;0,Paramétrage!HB503,"")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IF(Paramétrage!HA503&lt;&gt;0,Paramétrage!HC503,"")</f>
        <v/>
      </c>
      <c r="P34" s="258">
        <f>IF(Paramétrage!G533&lt;&gt;0,I34,0)</f>
        <v>0</v>
      </c>
      <c r="Q34" s="2"/>
    </row>
    <row r="35" spans="1:24" x14ac:dyDescent="0.35">
      <c r="A35" s="451" t="str">
        <f t="shared" si="10"/>
        <v/>
      </c>
      <c r="B35" s="451" t="str">
        <f t="shared" si="11"/>
        <v/>
      </c>
      <c r="C35" s="451" t="str">
        <f t="shared" si="12"/>
        <v/>
      </c>
      <c r="D35" s="451" t="str">
        <f t="shared" si="13"/>
        <v/>
      </c>
      <c r="E35" s="451" t="str">
        <f t="shared" si="14"/>
        <v/>
      </c>
      <c r="F35" s="451" t="str">
        <f t="shared" si="15"/>
        <v/>
      </c>
      <c r="G35" s="199" t="str">
        <f>IF(Paramétrage!HA504&lt;&gt;0,Paramétrage!GY504,"")</f>
        <v/>
      </c>
      <c r="H35" s="2" t="str">
        <f>IF(Paramétrage!HA504&lt;&gt;0,Paramétrage!GZ504,"")</f>
        <v/>
      </c>
      <c r="I35" s="2" t="str">
        <f t="shared" si="16"/>
        <v/>
      </c>
      <c r="J35" s="2" t="str">
        <f>IF(Paramétrage!HA504&lt;&gt;0,Paramétrage!HA504,"")</f>
        <v/>
      </c>
      <c r="K35" s="2" t="str">
        <f>IF(Paramétrage!HA504&lt;&gt;0,Paramétrage!HB504,"")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IF(Paramétrage!HA504&lt;&gt;0,Paramétrage!HC504,"")</f>
        <v/>
      </c>
      <c r="P35" s="258">
        <f>IF(Paramétrage!G534&lt;&gt;0,I35,0)</f>
        <v>0</v>
      </c>
      <c r="Q35" s="2"/>
    </row>
    <row r="36" spans="1:24" x14ac:dyDescent="0.35">
      <c r="A36" s="451" t="str">
        <f t="shared" si="10"/>
        <v/>
      </c>
      <c r="B36" s="451" t="str">
        <f t="shared" si="11"/>
        <v/>
      </c>
      <c r="C36" s="451" t="str">
        <f t="shared" si="12"/>
        <v/>
      </c>
      <c r="D36" s="451" t="str">
        <f t="shared" si="13"/>
        <v/>
      </c>
      <c r="E36" s="451" t="str">
        <f t="shared" si="14"/>
        <v/>
      </c>
      <c r="F36" s="451" t="str">
        <f t="shared" si="15"/>
        <v/>
      </c>
      <c r="G36" s="199" t="str">
        <f>IF(Paramétrage!HA505&lt;&gt;0,Paramétrage!GY505,"")</f>
        <v/>
      </c>
      <c r="H36" s="2" t="str">
        <f>IF(Paramétrage!HA505&lt;&gt;0,Paramétrage!GZ505,"")</f>
        <v/>
      </c>
      <c r="I36" s="2" t="str">
        <f t="shared" si="16"/>
        <v/>
      </c>
      <c r="J36" s="2" t="str">
        <f>IF(Paramétrage!HA505&lt;&gt;0,Paramétrage!HA505,"")</f>
        <v/>
      </c>
      <c r="K36" s="2" t="str">
        <f>IF(Paramétrage!HA505&lt;&gt;0,Paramétrage!HB505,"")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IF(Paramétrage!HA505&lt;&gt;0,Paramétrage!HC505,"")</f>
        <v/>
      </c>
      <c r="P36" s="258">
        <f>IF(Paramétrage!G535&lt;&gt;0,I36,0)</f>
        <v>0</v>
      </c>
      <c r="Q36" s="2"/>
    </row>
    <row r="37" spans="1:24" x14ac:dyDescent="0.35">
      <c r="A37" s="451" t="str">
        <f t="shared" si="10"/>
        <v/>
      </c>
      <c r="B37" s="451" t="str">
        <f t="shared" si="11"/>
        <v/>
      </c>
      <c r="C37" s="451" t="str">
        <f t="shared" si="12"/>
        <v/>
      </c>
      <c r="D37" s="451" t="str">
        <f t="shared" si="13"/>
        <v/>
      </c>
      <c r="E37" s="451" t="str">
        <f t="shared" si="14"/>
        <v/>
      </c>
      <c r="F37" s="451" t="str">
        <f t="shared" si="15"/>
        <v/>
      </c>
      <c r="G37" s="199" t="str">
        <f>IF(Paramétrage!HA506&lt;&gt;0,Paramétrage!GY506,"")</f>
        <v/>
      </c>
      <c r="H37" s="2" t="str">
        <f>IF(Paramétrage!HA506&lt;&gt;0,Paramétrage!GZ506,"")</f>
        <v/>
      </c>
      <c r="I37" s="2" t="str">
        <f t="shared" si="16"/>
        <v/>
      </c>
      <c r="J37" s="2" t="str">
        <f>IF(Paramétrage!HA506&lt;&gt;0,Paramétrage!HA506,"")</f>
        <v/>
      </c>
      <c r="K37" s="2" t="str">
        <f>IF(Paramétrage!HA506&lt;&gt;0,Paramétrage!HB506,"")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IF(Paramétrage!HA506&lt;&gt;0,Paramétrage!HC506,"")</f>
        <v/>
      </c>
      <c r="P37" s="258">
        <f>IF(Paramétrage!G536&lt;&gt;0,I37,0)</f>
        <v>0</v>
      </c>
      <c r="Q37" s="2"/>
    </row>
    <row r="38" spans="1:24" x14ac:dyDescent="0.35">
      <c r="A38" s="451" t="str">
        <f t="shared" si="10"/>
        <v/>
      </c>
      <c r="B38" s="451" t="str">
        <f t="shared" si="11"/>
        <v/>
      </c>
      <c r="C38" s="451" t="str">
        <f t="shared" si="12"/>
        <v/>
      </c>
      <c r="D38" s="451" t="str">
        <f t="shared" si="13"/>
        <v/>
      </c>
      <c r="E38" s="451" t="str">
        <f t="shared" si="14"/>
        <v/>
      </c>
      <c r="F38" s="451" t="str">
        <f t="shared" si="15"/>
        <v/>
      </c>
      <c r="G38" s="199" t="str">
        <f>IF(Paramétrage!HA507&lt;&gt;0,Paramétrage!GY507,"")</f>
        <v/>
      </c>
      <c r="H38" s="2" t="str">
        <f>IF(Paramétrage!HA507&lt;&gt;0,Paramétrage!GZ507,"")</f>
        <v/>
      </c>
      <c r="I38" s="2" t="str">
        <f t="shared" si="16"/>
        <v/>
      </c>
      <c r="J38" s="2" t="str">
        <f>IF(Paramétrage!HA507&lt;&gt;0,Paramétrage!HA507,"")</f>
        <v/>
      </c>
      <c r="K38" s="2" t="str">
        <f>IF(Paramétrage!HA507&lt;&gt;0,Paramétrage!HB507,"")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IF(Paramétrage!HA507&lt;&gt;0,Paramétrage!HC507,"")</f>
        <v/>
      </c>
      <c r="P38" s="258">
        <f>IF(Paramétrage!G537&lt;&gt;0,I38,0)</f>
        <v>0</v>
      </c>
      <c r="Q38" s="2"/>
    </row>
    <row r="39" spans="1:24" x14ac:dyDescent="0.35">
      <c r="A39" s="451" t="str">
        <f t="shared" si="10"/>
        <v/>
      </c>
      <c r="B39" s="451" t="str">
        <f t="shared" si="11"/>
        <v/>
      </c>
      <c r="C39" s="451" t="str">
        <f t="shared" si="12"/>
        <v/>
      </c>
      <c r="D39" s="451" t="str">
        <f t="shared" si="13"/>
        <v/>
      </c>
      <c r="E39" s="451" t="str">
        <f t="shared" si="14"/>
        <v/>
      </c>
      <c r="F39" s="451" t="str">
        <f t="shared" si="15"/>
        <v/>
      </c>
      <c r="G39" s="199" t="str">
        <f>IF(Paramétrage!HA508&lt;&gt;0,Paramétrage!GY508,"")</f>
        <v/>
      </c>
      <c r="H39" s="2" t="str">
        <f>IF(Paramétrage!HA508&lt;&gt;0,Paramétrage!GZ508,"")</f>
        <v/>
      </c>
      <c r="I39" s="2" t="str">
        <f t="shared" si="16"/>
        <v/>
      </c>
      <c r="J39" s="2" t="str">
        <f>IF(Paramétrage!HA508&lt;&gt;0,Paramétrage!HA508,"")</f>
        <v/>
      </c>
      <c r="K39" s="2" t="str">
        <f>IF(Paramétrage!HA508&lt;&gt;0,Paramétrage!HB508,"")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IF(Paramétrage!HA508&lt;&gt;0,Paramétrage!HC508,"")</f>
        <v/>
      </c>
      <c r="P39" s="258">
        <f>IF(Paramétrage!G538&lt;&gt;0,I39,0)</f>
        <v>0</v>
      </c>
      <c r="Q39" s="2"/>
    </row>
    <row r="40" spans="1:24" x14ac:dyDescent="0.35">
      <c r="A40" s="451" t="str">
        <f t="shared" si="10"/>
        <v/>
      </c>
      <c r="B40" s="451" t="str">
        <f t="shared" si="11"/>
        <v/>
      </c>
      <c r="C40" s="451" t="str">
        <f t="shared" si="12"/>
        <v/>
      </c>
      <c r="D40" s="451" t="str">
        <f t="shared" si="13"/>
        <v/>
      </c>
      <c r="E40" s="451" t="str">
        <f t="shared" si="14"/>
        <v/>
      </c>
      <c r="F40" s="451" t="str">
        <f t="shared" si="15"/>
        <v/>
      </c>
      <c r="G40" s="199" t="str">
        <f>IF(Paramétrage!HA509&lt;&gt;0,Paramétrage!GY509,"")</f>
        <v/>
      </c>
      <c r="H40" s="2" t="str">
        <f>IF(Paramétrage!HA509&lt;&gt;0,Paramétrage!GZ509,"")</f>
        <v/>
      </c>
      <c r="I40" s="2" t="str">
        <f t="shared" si="16"/>
        <v/>
      </c>
      <c r="J40" s="2" t="str">
        <f>IF(Paramétrage!HA509&lt;&gt;0,Paramétrage!HA509,"")</f>
        <v/>
      </c>
      <c r="K40" s="2" t="str">
        <f>IF(Paramétrage!HA509&lt;&gt;0,Paramétrage!HB509,"")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IF(Paramétrage!HA509&lt;&gt;0,Paramétrage!HC509,"")</f>
        <v/>
      </c>
      <c r="P40" s="258">
        <f>IF(Paramétrage!G539&lt;&gt;0,I40,0)</f>
        <v>0</v>
      </c>
      <c r="Q40" s="2"/>
    </row>
    <row r="41" spans="1:24" x14ac:dyDescent="0.35">
      <c r="A41" s="451" t="str">
        <f t="shared" si="10"/>
        <v/>
      </c>
      <c r="B41" s="451" t="str">
        <f t="shared" si="11"/>
        <v/>
      </c>
      <c r="C41" s="451" t="str">
        <f t="shared" si="12"/>
        <v/>
      </c>
      <c r="D41" s="451" t="str">
        <f t="shared" si="13"/>
        <v/>
      </c>
      <c r="E41" s="451" t="str">
        <f t="shared" si="14"/>
        <v/>
      </c>
      <c r="F41" s="451" t="str">
        <f t="shared" si="15"/>
        <v/>
      </c>
      <c r="G41" s="199" t="str">
        <f>IF(Paramétrage!HA510&lt;&gt;0,Paramétrage!GY510,"")</f>
        <v/>
      </c>
      <c r="H41" s="2" t="str">
        <f>IF(Paramétrage!HA510&lt;&gt;0,Paramétrage!GZ510,"")</f>
        <v/>
      </c>
      <c r="I41" s="2" t="str">
        <f t="shared" si="16"/>
        <v/>
      </c>
      <c r="J41" s="2" t="str">
        <f>IF(Paramétrage!HA510&lt;&gt;0,Paramétrage!HA510,"")</f>
        <v/>
      </c>
      <c r="K41" s="2" t="str">
        <f>IF(Paramétrage!HA510&lt;&gt;0,Paramétrage!HB510,"")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IF(Paramétrage!HA510&lt;&gt;0,Paramétrage!HC510,"")</f>
        <v/>
      </c>
      <c r="P41" s="258">
        <f>IF(Paramétrage!G540&lt;&gt;0,I41,0)</f>
        <v>0</v>
      </c>
      <c r="Q41" s="2"/>
    </row>
    <row r="42" spans="1:24" x14ac:dyDescent="0.35">
      <c r="A42" s="451" t="str">
        <f t="shared" si="10"/>
        <v/>
      </c>
      <c r="B42" s="451" t="str">
        <f t="shared" si="11"/>
        <v/>
      </c>
      <c r="C42" s="451" t="str">
        <f t="shared" si="12"/>
        <v/>
      </c>
      <c r="D42" s="451" t="str">
        <f t="shared" si="13"/>
        <v/>
      </c>
      <c r="E42" s="451" t="str">
        <f t="shared" si="14"/>
        <v/>
      </c>
      <c r="F42" s="451" t="str">
        <f t="shared" si="15"/>
        <v/>
      </c>
      <c r="G42" s="199" t="str">
        <f>IF(Paramétrage!HA511&lt;&gt;0,Paramétrage!GY511,"")</f>
        <v/>
      </c>
      <c r="H42" s="2" t="str">
        <f>IF(Paramétrage!HA511&lt;&gt;0,Paramétrage!GZ511,"")</f>
        <v/>
      </c>
      <c r="I42" s="2" t="str">
        <f t="shared" si="16"/>
        <v/>
      </c>
      <c r="J42" s="2" t="str">
        <f>IF(Paramétrage!HA511&lt;&gt;0,Paramétrage!HA511,"")</f>
        <v/>
      </c>
      <c r="K42" s="2" t="str">
        <f>IF(Paramétrage!HA511&lt;&gt;0,Paramétrage!HB511,"")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IF(Paramétrage!HA511&lt;&gt;0,Paramétrage!HC511,"")</f>
        <v/>
      </c>
      <c r="P42" s="258">
        <f>IF(Paramétrage!G541&lt;&gt;0,I42,0)</f>
        <v>0</v>
      </c>
      <c r="Q42" s="2"/>
    </row>
    <row r="43" spans="1:24" x14ac:dyDescent="0.35">
      <c r="A43" s="451" t="str">
        <f t="shared" si="10"/>
        <v/>
      </c>
      <c r="B43" s="451" t="str">
        <f t="shared" si="11"/>
        <v/>
      </c>
      <c r="C43" s="451" t="str">
        <f t="shared" si="12"/>
        <v/>
      </c>
      <c r="D43" s="451" t="str">
        <f t="shared" si="13"/>
        <v/>
      </c>
      <c r="E43" s="451" t="str">
        <f t="shared" si="14"/>
        <v/>
      </c>
      <c r="F43" s="451" t="str">
        <f t="shared" si="15"/>
        <v/>
      </c>
      <c r="G43" s="199" t="str">
        <f>IF(Paramétrage!HA512&lt;&gt;0,Paramétrage!GY512,"")</f>
        <v/>
      </c>
      <c r="H43" s="2" t="str">
        <f>IF(Paramétrage!HA512&lt;&gt;0,Paramétrage!GZ512,"")</f>
        <v/>
      </c>
      <c r="I43" s="2" t="str">
        <f t="shared" si="16"/>
        <v/>
      </c>
      <c r="J43" s="2" t="str">
        <f>IF(Paramétrage!HA512&lt;&gt;0,Paramétrage!HA512,"")</f>
        <v/>
      </c>
      <c r="K43" s="2" t="str">
        <f>IF(Paramétrage!HA512&lt;&gt;0,Paramétrage!HB512,"")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IF(Paramétrage!HA512&lt;&gt;0,Paramétrage!HC512,"")</f>
        <v/>
      </c>
      <c r="P43" s="258">
        <f>IF(Paramétrage!G542&lt;&gt;0,I43,0)</f>
        <v>0</v>
      </c>
      <c r="Q43" s="2"/>
    </row>
    <row r="44" spans="1:24" x14ac:dyDescent="0.35">
      <c r="A44" s="451" t="str">
        <f t="shared" si="10"/>
        <v/>
      </c>
      <c r="B44" s="451" t="str">
        <f t="shared" si="11"/>
        <v/>
      </c>
      <c r="C44" s="451" t="str">
        <f t="shared" si="12"/>
        <v/>
      </c>
      <c r="D44" s="451" t="str">
        <f t="shared" si="13"/>
        <v/>
      </c>
      <c r="E44" s="451" t="str">
        <f t="shared" si="14"/>
        <v/>
      </c>
      <c r="F44" s="451" t="str">
        <f t="shared" si="15"/>
        <v/>
      </c>
      <c r="G44" s="199" t="str">
        <f>IF(Paramétrage!HA513&lt;&gt;0,Paramétrage!GY513,"")</f>
        <v/>
      </c>
      <c r="H44" s="2" t="str">
        <f>IF(Paramétrage!HA513&lt;&gt;0,Paramétrage!GZ513,"")</f>
        <v/>
      </c>
      <c r="I44" s="2" t="str">
        <f t="shared" si="16"/>
        <v/>
      </c>
      <c r="J44" s="2" t="str">
        <f>IF(Paramétrage!HA513&lt;&gt;0,Paramétrage!HA513,"")</f>
        <v/>
      </c>
      <c r="K44" s="2" t="str">
        <f>IF(Paramétrage!HA513&lt;&gt;0,Paramétrage!HB513,"")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IF(Paramétrage!HA513&lt;&gt;0,Paramétrage!HC513,"")</f>
        <v/>
      </c>
      <c r="P44" s="258">
        <f>IF(Paramétrage!G543&lt;&gt;0,I44,0)</f>
        <v>0</v>
      </c>
      <c r="Q44" s="2"/>
    </row>
    <row r="45" spans="1:24" x14ac:dyDescent="0.35">
      <c r="A45" s="451" t="str">
        <f t="shared" si="10"/>
        <v/>
      </c>
      <c r="B45" s="451" t="str">
        <f t="shared" si="11"/>
        <v/>
      </c>
      <c r="C45" s="451" t="str">
        <f t="shared" si="12"/>
        <v/>
      </c>
      <c r="D45" s="451" t="str">
        <f t="shared" si="13"/>
        <v/>
      </c>
      <c r="E45" s="451" t="str">
        <f t="shared" si="14"/>
        <v/>
      </c>
      <c r="F45" s="451" t="str">
        <f t="shared" si="15"/>
        <v/>
      </c>
      <c r="G45" s="199" t="str">
        <f>IF(Paramétrage!HA514&lt;&gt;0,Paramétrage!GY514,"")</f>
        <v/>
      </c>
      <c r="H45" s="2" t="str">
        <f>IF(Paramétrage!HA514&lt;&gt;0,Paramétrage!GZ514,"")</f>
        <v/>
      </c>
      <c r="I45" s="2" t="str">
        <f t="shared" si="16"/>
        <v/>
      </c>
      <c r="J45" s="2" t="str">
        <f>IF(Paramétrage!HA514&lt;&gt;0,Paramétrage!HA514,"")</f>
        <v/>
      </c>
      <c r="K45" s="2" t="str">
        <f>IF(Paramétrage!HA514&lt;&gt;0,Paramétrage!HB514,"")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IF(Paramétrage!HA514&lt;&gt;0,Paramétrage!HC514,"")</f>
        <v/>
      </c>
      <c r="P45" s="258">
        <f>IF(Paramétrage!G544&lt;&gt;0,I45,0)</f>
        <v>0</v>
      </c>
      <c r="Q45" s="2"/>
    </row>
    <row r="46" spans="1:24" x14ac:dyDescent="0.35">
      <c r="A46" s="451" t="str">
        <f t="shared" si="10"/>
        <v/>
      </c>
      <c r="B46" s="451" t="str">
        <f t="shared" si="11"/>
        <v/>
      </c>
      <c r="C46" s="451" t="str">
        <f t="shared" si="12"/>
        <v/>
      </c>
      <c r="D46" s="451" t="str">
        <f t="shared" si="13"/>
        <v/>
      </c>
      <c r="E46" s="451" t="str">
        <f t="shared" si="14"/>
        <v/>
      </c>
      <c r="F46" s="451" t="str">
        <f t="shared" si="15"/>
        <v/>
      </c>
      <c r="G46" s="199" t="str">
        <f>IF(Paramétrage!HA515&lt;&gt;0,Paramétrage!GY515,"")</f>
        <v/>
      </c>
      <c r="H46" s="2" t="str">
        <f>IF(Paramétrage!HA515&lt;&gt;0,Paramétrage!GZ515,"")</f>
        <v/>
      </c>
      <c r="I46" s="2" t="str">
        <f t="shared" si="16"/>
        <v/>
      </c>
      <c r="J46" s="2" t="str">
        <f>IF(Paramétrage!HA515&lt;&gt;0,Paramétrage!HA515,"")</f>
        <v/>
      </c>
      <c r="K46" s="2" t="str">
        <f>IF(Paramétrage!HA515&lt;&gt;0,Paramétrage!HB515,"")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IF(Paramétrage!HA515&lt;&gt;0,Paramétrage!HC515,"")</f>
        <v/>
      </c>
      <c r="P46" s="258">
        <f>IF(Paramétrage!G545&lt;&gt;0,I46,0)</f>
        <v>0</v>
      </c>
      <c r="Q46" s="2"/>
    </row>
    <row r="47" spans="1:24" x14ac:dyDescent="0.35">
      <c r="A47" s="451" t="str">
        <f t="shared" si="10"/>
        <v/>
      </c>
      <c r="B47" s="451" t="str">
        <f t="shared" si="11"/>
        <v/>
      </c>
      <c r="C47" s="451" t="str">
        <f t="shared" si="12"/>
        <v/>
      </c>
      <c r="D47" s="451" t="str">
        <f t="shared" si="13"/>
        <v/>
      </c>
      <c r="E47" s="451" t="str">
        <f t="shared" si="14"/>
        <v/>
      </c>
      <c r="F47" s="451" t="str">
        <f t="shared" si="15"/>
        <v/>
      </c>
      <c r="G47" s="199" t="str">
        <f>IF(Paramétrage!HA516&lt;&gt;0,Paramétrage!GY516,"")</f>
        <v/>
      </c>
      <c r="H47" s="2" t="str">
        <f>IF(Paramétrage!HA516&lt;&gt;0,Paramétrage!GZ516,"")</f>
        <v/>
      </c>
      <c r="I47" s="2" t="str">
        <f t="shared" si="16"/>
        <v/>
      </c>
      <c r="J47" s="2" t="str">
        <f>IF(Paramétrage!HA516&lt;&gt;0,Paramétrage!HA516,"")</f>
        <v/>
      </c>
      <c r="K47" s="2" t="str">
        <f>IF(Paramétrage!HA516&lt;&gt;0,Paramétrage!HB516,"")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IF(Paramétrage!HA516&lt;&gt;0,Paramétrage!HC516,"")</f>
        <v/>
      </c>
      <c r="P47" s="258">
        <f>IF(Paramétrage!G546&lt;&gt;0,I47,0)</f>
        <v>0</v>
      </c>
      <c r="Q47" s="2"/>
    </row>
    <row r="48" spans="1:24" x14ac:dyDescent="0.35">
      <c r="A48" s="451" t="str">
        <f t="shared" si="10"/>
        <v/>
      </c>
      <c r="B48" s="451" t="str">
        <f t="shared" si="11"/>
        <v/>
      </c>
      <c r="C48" s="451" t="str">
        <f t="shared" si="12"/>
        <v/>
      </c>
      <c r="D48" s="451" t="str">
        <f t="shared" si="13"/>
        <v/>
      </c>
      <c r="E48" s="451" t="str">
        <f t="shared" si="14"/>
        <v/>
      </c>
      <c r="F48" s="451" t="str">
        <f t="shared" si="15"/>
        <v/>
      </c>
      <c r="G48" s="199" t="str">
        <f>IF(Paramétrage!HA517&lt;&gt;0,Paramétrage!GY517,"")</f>
        <v/>
      </c>
      <c r="H48" s="2" t="str">
        <f>IF(Paramétrage!HA517&lt;&gt;0,Paramétrage!GZ517,"")</f>
        <v/>
      </c>
      <c r="I48" s="2" t="str">
        <f t="shared" si="16"/>
        <v/>
      </c>
      <c r="J48" s="2" t="str">
        <f>IF(Paramétrage!HA517&lt;&gt;0,Paramétrage!HA517,"")</f>
        <v/>
      </c>
      <c r="K48" s="2" t="str">
        <f>IF(Paramétrage!HA517&lt;&gt;0,Paramétrage!HB517,"")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IF(Paramétrage!HA517&lt;&gt;0,Paramétrage!HC517,"")</f>
        <v/>
      </c>
      <c r="P48" s="258">
        <f>IF(Paramétrage!G547&lt;&gt;0,I48,0)</f>
        <v>0</v>
      </c>
      <c r="Q48" s="2"/>
      <c r="R48" s="2"/>
      <c r="S48" s="2"/>
      <c r="T48" s="2"/>
      <c r="U48" s="2"/>
      <c r="V48" s="2"/>
      <c r="W48" s="2"/>
      <c r="X48" s="2"/>
    </row>
    <row r="49" spans="1:24" s="2" customFormat="1" x14ac:dyDescent="0.35">
      <c r="A49" s="451" t="str">
        <f t="shared" si="10"/>
        <v/>
      </c>
      <c r="B49" s="451" t="str">
        <f t="shared" si="11"/>
        <v/>
      </c>
      <c r="C49" s="451" t="str">
        <f t="shared" si="12"/>
        <v/>
      </c>
      <c r="D49" s="451" t="str">
        <f t="shared" si="13"/>
        <v/>
      </c>
      <c r="E49" s="451" t="str">
        <f t="shared" si="14"/>
        <v/>
      </c>
      <c r="F49" s="451" t="str">
        <f t="shared" si="15"/>
        <v/>
      </c>
      <c r="G49" s="199" t="str">
        <f>IF(Paramétrage!HA518&lt;&gt;0,Paramétrage!GY518,"")</f>
        <v/>
      </c>
      <c r="H49" s="2" t="str">
        <f>IF(Paramétrage!HA518&lt;&gt;0,Paramétrage!GZ518,"")</f>
        <v/>
      </c>
      <c r="I49" s="2" t="str">
        <f t="shared" si="16"/>
        <v/>
      </c>
      <c r="J49" s="2" t="str">
        <f>IF(Paramétrage!HA518&lt;&gt;0,Paramétrage!HA518,"")</f>
        <v/>
      </c>
      <c r="K49" s="2" t="str">
        <f>IF(Paramétrage!HA518&lt;&gt;0,Paramétrage!HB518,"")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IF(Paramétrage!HA518&lt;&gt;0,Paramétrage!HC518,"")</f>
        <v/>
      </c>
      <c r="P49" s="258">
        <f>IF(Paramétrage!G548&lt;&gt;0,I49,0)</f>
        <v>0</v>
      </c>
      <c r="R49"/>
      <c r="S49"/>
      <c r="T49"/>
      <c r="U49"/>
      <c r="V49"/>
      <c r="W49"/>
      <c r="X49"/>
    </row>
    <row r="50" spans="1:24" x14ac:dyDescent="0.35">
      <c r="A50" s="451" t="str">
        <f t="shared" si="10"/>
        <v/>
      </c>
      <c r="B50" s="451" t="str">
        <f t="shared" si="11"/>
        <v/>
      </c>
      <c r="C50" s="451" t="str">
        <f t="shared" si="12"/>
        <v/>
      </c>
      <c r="D50" s="451" t="str">
        <f t="shared" si="13"/>
        <v/>
      </c>
      <c r="E50" s="451" t="str">
        <f t="shared" si="14"/>
        <v/>
      </c>
      <c r="F50" s="451" t="str">
        <f t="shared" si="15"/>
        <v/>
      </c>
      <c r="G50" s="199" t="str">
        <f>IF(Paramétrage!HA519&lt;&gt;0,Paramétrage!GY519,"")</f>
        <v/>
      </c>
      <c r="H50" s="2" t="str">
        <f>IF(Paramétrage!HA519&lt;&gt;0,Paramétrage!GZ519,"")</f>
        <v/>
      </c>
      <c r="I50" s="2" t="str">
        <f t="shared" si="16"/>
        <v/>
      </c>
      <c r="J50" s="2" t="str">
        <f>IF(Paramétrage!HA519&lt;&gt;0,Paramétrage!HA519,"")</f>
        <v/>
      </c>
      <c r="K50" s="2" t="str">
        <f>IF(Paramétrage!HA519&lt;&gt;0,Paramétrage!HB519,"")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IF(Paramétrage!HA519&lt;&gt;0,Paramétrage!HC519,"")</f>
        <v/>
      </c>
      <c r="P50" s="258">
        <f>IF(Paramétrage!G549&lt;&gt;0,I50,0)</f>
        <v>0</v>
      </c>
      <c r="Q50" s="2"/>
    </row>
    <row r="51" spans="1:24" x14ac:dyDescent="0.35">
      <c r="A51" s="451" t="str">
        <f t="shared" si="10"/>
        <v/>
      </c>
      <c r="B51" s="451" t="str">
        <f t="shared" si="11"/>
        <v/>
      </c>
      <c r="C51" s="451" t="str">
        <f t="shared" si="12"/>
        <v/>
      </c>
      <c r="D51" s="451" t="str">
        <f t="shared" si="13"/>
        <v/>
      </c>
      <c r="E51" s="451" t="str">
        <f t="shared" si="14"/>
        <v/>
      </c>
      <c r="F51" s="451" t="str">
        <f t="shared" si="15"/>
        <v/>
      </c>
      <c r="G51" s="199" t="str">
        <f>IF(Paramétrage!HA520&lt;&gt;0,Paramétrage!GY520,"")</f>
        <v/>
      </c>
      <c r="H51" s="2" t="str">
        <f>IF(Paramétrage!HA520&lt;&gt;0,Paramétrage!GZ520,"")</f>
        <v/>
      </c>
      <c r="I51" s="2" t="str">
        <f t="shared" si="16"/>
        <v/>
      </c>
      <c r="J51" s="2" t="str">
        <f>IF(Paramétrage!HA520&lt;&gt;0,Paramétrage!HA520,"")</f>
        <v/>
      </c>
      <c r="K51" s="2" t="str">
        <f>IF(Paramétrage!HA520&lt;&gt;0,Paramétrage!HB520,"")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IF(Paramétrage!HA520&lt;&gt;0,Paramétrage!HC520,"")</f>
        <v/>
      </c>
      <c r="P51" s="258">
        <f>IF(Paramétrage!G550&lt;&gt;0,I51,0)</f>
        <v>0</v>
      </c>
      <c r="Q51" s="2"/>
    </row>
    <row r="52" spans="1:24" x14ac:dyDescent="0.35">
      <c r="A52" s="451" t="str">
        <f t="shared" si="10"/>
        <v/>
      </c>
      <c r="B52" s="451" t="str">
        <f t="shared" si="11"/>
        <v/>
      </c>
      <c r="C52" s="451" t="str">
        <f t="shared" si="12"/>
        <v/>
      </c>
      <c r="D52" s="451" t="str">
        <f t="shared" si="13"/>
        <v/>
      </c>
      <c r="E52" s="451" t="str">
        <f t="shared" si="14"/>
        <v/>
      </c>
      <c r="F52" s="451" t="str">
        <f t="shared" si="15"/>
        <v/>
      </c>
      <c r="G52" s="199" t="str">
        <f>IF(Paramétrage!HA521&lt;&gt;0,Paramétrage!GY521,"")</f>
        <v/>
      </c>
      <c r="H52" s="2" t="str">
        <f>IF(Paramétrage!HA521&lt;&gt;0,Paramétrage!GZ521,"")</f>
        <v/>
      </c>
      <c r="I52" s="2" t="str">
        <f t="shared" si="16"/>
        <v/>
      </c>
      <c r="J52" s="2" t="str">
        <f>IF(Paramétrage!HA521&lt;&gt;0,Paramétrage!HA521,"")</f>
        <v/>
      </c>
      <c r="K52" s="2" t="str">
        <f>IF(Paramétrage!HA521&lt;&gt;0,Paramétrage!HB521,"")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IF(Paramétrage!HA521&lt;&gt;0,Paramétrage!HC521,"")</f>
        <v/>
      </c>
      <c r="P52" s="258">
        <f>IF(Paramétrage!G551&lt;&gt;0,I52,0)</f>
        <v>0</v>
      </c>
      <c r="Q52" s="2"/>
      <c r="R52" s="8"/>
      <c r="S52" s="8"/>
      <c r="T52" s="8"/>
      <c r="U52" s="8"/>
      <c r="V52" s="8"/>
      <c r="W52" s="8"/>
      <c r="X52" s="8"/>
    </row>
    <row r="53" spans="1:24" s="8" customFormat="1" x14ac:dyDescent="0.35">
      <c r="A53" s="451" t="str">
        <f t="shared" si="10"/>
        <v/>
      </c>
      <c r="B53" s="451" t="str">
        <f t="shared" si="11"/>
        <v/>
      </c>
      <c r="C53" s="451" t="str">
        <f t="shared" si="12"/>
        <v/>
      </c>
      <c r="D53" s="451" t="str">
        <f t="shared" si="13"/>
        <v/>
      </c>
      <c r="E53" s="451" t="str">
        <f t="shared" si="14"/>
        <v/>
      </c>
      <c r="F53" s="451" t="str">
        <f t="shared" si="15"/>
        <v/>
      </c>
      <c r="G53" s="199" t="str">
        <f>IF(Paramétrage!HA522&lt;&gt;0,Paramétrage!GY522,"")</f>
        <v/>
      </c>
      <c r="H53" s="2" t="str">
        <f>IF(Paramétrage!HA522&lt;&gt;0,Paramétrage!GZ522,"")</f>
        <v/>
      </c>
      <c r="I53" s="2" t="str">
        <f t="shared" si="16"/>
        <v/>
      </c>
      <c r="J53" s="2" t="str">
        <f>IF(Paramétrage!HA522&lt;&gt;0,Paramétrage!HA522,"")</f>
        <v/>
      </c>
      <c r="K53" s="2" t="str">
        <f>IF(Paramétrage!HA522&lt;&gt;0,Paramétrage!HB522,"")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IF(Paramétrage!HA522&lt;&gt;0,Paramétrage!HC522,"")</f>
        <v/>
      </c>
      <c r="P53" s="258">
        <f>IF(Paramétrage!G552&lt;&gt;0,I53,0)</f>
        <v>0</v>
      </c>
      <c r="Q53" s="2"/>
      <c r="R53"/>
      <c r="S53"/>
      <c r="T53"/>
      <c r="U53"/>
      <c r="V53"/>
      <c r="W53"/>
      <c r="X53"/>
    </row>
    <row r="54" spans="1:24" x14ac:dyDescent="0.35">
      <c r="A54" s="451" t="str">
        <f t="shared" si="10"/>
        <v/>
      </c>
      <c r="B54" s="451" t="str">
        <f t="shared" si="11"/>
        <v/>
      </c>
      <c r="C54" s="451" t="str">
        <f t="shared" si="12"/>
        <v/>
      </c>
      <c r="D54" s="451" t="str">
        <f t="shared" si="13"/>
        <v/>
      </c>
      <c r="E54" s="451" t="str">
        <f t="shared" si="14"/>
        <v/>
      </c>
      <c r="F54" s="451" t="str">
        <f t="shared" si="15"/>
        <v/>
      </c>
      <c r="G54" s="199" t="str">
        <f>IF(Paramétrage!HA523&lt;&gt;0,Paramétrage!GY523,"")</f>
        <v/>
      </c>
      <c r="H54" s="2" t="str">
        <f>IF(Paramétrage!HA523&lt;&gt;0,Paramétrage!GZ523,"")</f>
        <v/>
      </c>
      <c r="I54" s="2" t="str">
        <f t="shared" si="16"/>
        <v/>
      </c>
      <c r="J54" s="2" t="str">
        <f>IF(Paramétrage!HA523&lt;&gt;0,Paramétrage!HA523,"")</f>
        <v/>
      </c>
      <c r="K54" s="2" t="str">
        <f>IF(Paramétrage!HA523&lt;&gt;0,Paramétrage!HB523,"")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IF(Paramétrage!HA523&lt;&gt;0,Paramétrage!HC523,"")</f>
        <v/>
      </c>
      <c r="P54" s="258">
        <f>IF(Paramétrage!G553&lt;&gt;0,I54,0)</f>
        <v>0</v>
      </c>
      <c r="Q54" s="2"/>
    </row>
    <row r="55" spans="1:24" x14ac:dyDescent="0.35">
      <c r="A55" s="451" t="str">
        <f t="shared" si="10"/>
        <v/>
      </c>
      <c r="B55" s="451" t="str">
        <f t="shared" si="11"/>
        <v/>
      </c>
      <c r="C55" s="451" t="str">
        <f t="shared" si="12"/>
        <v/>
      </c>
      <c r="D55" s="451" t="str">
        <f t="shared" si="13"/>
        <v/>
      </c>
      <c r="E55" s="451" t="str">
        <f t="shared" si="14"/>
        <v/>
      </c>
      <c r="F55" s="451" t="str">
        <f t="shared" si="15"/>
        <v/>
      </c>
      <c r="G55" s="199" t="str">
        <f>IF(Paramétrage!HA524&lt;&gt;0,Paramétrage!GY524,"")</f>
        <v/>
      </c>
      <c r="H55" s="2" t="str">
        <f>IF(Paramétrage!HA524&lt;&gt;0,Paramétrage!GZ524,"")</f>
        <v/>
      </c>
      <c r="I55" s="2" t="str">
        <f t="shared" si="16"/>
        <v/>
      </c>
      <c r="J55" s="2" t="str">
        <f>IF(Paramétrage!HA524&lt;&gt;0,Paramétrage!HA524,"")</f>
        <v/>
      </c>
      <c r="K55" s="2" t="str">
        <f>IF(Paramétrage!HA524&lt;&gt;0,Paramétrage!HB524,"")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IF(Paramétrage!HA524&lt;&gt;0,Paramétrage!HC524,"")</f>
        <v/>
      </c>
      <c r="P55" s="258">
        <f>IF(Paramétrage!G554&lt;&gt;0,I55,0)</f>
        <v>0</v>
      </c>
      <c r="Q55" s="2"/>
    </row>
    <row r="56" spans="1:24" x14ac:dyDescent="0.35">
      <c r="A56" s="451" t="str">
        <f t="shared" si="10"/>
        <v/>
      </c>
      <c r="B56" s="451" t="str">
        <f t="shared" si="11"/>
        <v/>
      </c>
      <c r="C56" s="451" t="str">
        <f t="shared" si="12"/>
        <v/>
      </c>
      <c r="D56" s="451" t="str">
        <f t="shared" si="13"/>
        <v/>
      </c>
      <c r="E56" s="451" t="str">
        <f t="shared" si="14"/>
        <v/>
      </c>
      <c r="F56" s="451" t="str">
        <f t="shared" si="15"/>
        <v/>
      </c>
      <c r="G56" s="199" t="str">
        <f>IF(Paramétrage!HA525&lt;&gt;0,Paramétrage!GY525,"")</f>
        <v/>
      </c>
      <c r="H56" s="2" t="str">
        <f>IF(Paramétrage!HA525&lt;&gt;0,Paramétrage!GZ525,"")</f>
        <v/>
      </c>
      <c r="I56" s="2" t="str">
        <f t="shared" si="16"/>
        <v/>
      </c>
      <c r="J56" s="2" t="str">
        <f>IF(Paramétrage!HA525&lt;&gt;0,Paramétrage!HA525,"")</f>
        <v/>
      </c>
      <c r="K56" s="2" t="str">
        <f>IF(Paramétrage!HA525&lt;&gt;0,Paramétrage!HB525,"")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IF(Paramétrage!HA525&lt;&gt;0,Paramétrage!HC525,"")</f>
        <v/>
      </c>
      <c r="P56" s="258" t="e">
        <f>IF(Paramétrage!#REF!&lt;&gt;0,I56,0)</f>
        <v>#REF!</v>
      </c>
      <c r="Q56" s="2"/>
    </row>
    <row r="57" spans="1:24" x14ac:dyDescent="0.35">
      <c r="A57" s="451" t="str">
        <f t="shared" si="10"/>
        <v/>
      </c>
      <c r="B57" s="451" t="str">
        <f t="shared" si="11"/>
        <v/>
      </c>
      <c r="C57" s="451" t="str">
        <f t="shared" si="12"/>
        <v/>
      </c>
      <c r="D57" s="451" t="str">
        <f t="shared" si="13"/>
        <v/>
      </c>
      <c r="E57" s="451" t="str">
        <f t="shared" si="14"/>
        <v/>
      </c>
      <c r="F57" s="451" t="str">
        <f t="shared" si="15"/>
        <v/>
      </c>
      <c r="G57" s="199" t="str">
        <f>IF(Paramétrage!HA526&lt;&gt;0,Paramétrage!GY526,"")</f>
        <v/>
      </c>
      <c r="H57" s="2" t="str">
        <f>IF(Paramétrage!HA526&lt;&gt;0,Paramétrage!GZ526,"")</f>
        <v/>
      </c>
      <c r="I57" s="2" t="str">
        <f t="shared" si="16"/>
        <v/>
      </c>
      <c r="J57" s="2" t="str">
        <f>IF(Paramétrage!HA526&lt;&gt;0,Paramétrage!HA526,"")</f>
        <v/>
      </c>
      <c r="K57" s="2" t="str">
        <f>IF(Paramétrage!HA526&lt;&gt;0,Paramétrage!HB526,"")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IF(Paramétrage!HA526&lt;&gt;0,Paramétrage!HC526,"")</f>
        <v/>
      </c>
      <c r="P57" s="258" t="e">
        <f>IF(Paramétrage!#REF!&lt;&gt;0,I57,0)</f>
        <v>#REF!</v>
      </c>
      <c r="Q57" s="2"/>
    </row>
    <row r="58" spans="1:24" x14ac:dyDescent="0.35">
      <c r="A58" s="451" t="str">
        <f t="shared" si="10"/>
        <v/>
      </c>
      <c r="B58" s="451" t="str">
        <f t="shared" si="11"/>
        <v/>
      </c>
      <c r="C58" s="451" t="str">
        <f t="shared" si="12"/>
        <v/>
      </c>
      <c r="D58" s="451" t="str">
        <f t="shared" si="13"/>
        <v/>
      </c>
      <c r="E58" s="451" t="str">
        <f t="shared" si="14"/>
        <v/>
      </c>
      <c r="F58" s="451" t="str">
        <f t="shared" si="15"/>
        <v/>
      </c>
      <c r="G58" s="199" t="str">
        <f>IF(Paramétrage!HA527&lt;&gt;0,Paramétrage!GY527,"")</f>
        <v/>
      </c>
      <c r="H58" s="2" t="str">
        <f>IF(Paramétrage!HA527&lt;&gt;0,Paramétrage!GZ527,"")</f>
        <v/>
      </c>
      <c r="I58" s="2" t="str">
        <f t="shared" si="16"/>
        <v/>
      </c>
      <c r="J58" s="2" t="str">
        <f>IF(Paramétrage!HA527&lt;&gt;0,Paramétrage!HA527,"")</f>
        <v/>
      </c>
      <c r="K58" s="2" t="str">
        <f>IF(Paramétrage!HA527&lt;&gt;0,Paramétrage!HB527,"")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IF(Paramétrage!HA527&lt;&gt;0,Paramétrage!HC527,"")</f>
        <v/>
      </c>
      <c r="P58" s="258" t="e">
        <f>IF(Paramétrage!#REF!&lt;&gt;0,I58,0)</f>
        <v>#REF!</v>
      </c>
      <c r="Q58" s="2"/>
    </row>
    <row r="59" spans="1:24" x14ac:dyDescent="0.35">
      <c r="A59" s="451" t="str">
        <f t="shared" si="10"/>
        <v/>
      </c>
      <c r="B59" s="451" t="str">
        <f t="shared" si="11"/>
        <v/>
      </c>
      <c r="C59" s="451" t="str">
        <f t="shared" si="12"/>
        <v/>
      </c>
      <c r="D59" s="451" t="str">
        <f t="shared" si="13"/>
        <v/>
      </c>
      <c r="E59" s="451" t="str">
        <f t="shared" si="14"/>
        <v/>
      </c>
      <c r="F59" s="451" t="str">
        <f t="shared" si="15"/>
        <v/>
      </c>
      <c r="G59" s="199" t="str">
        <f>IF(Paramétrage!HA528&lt;&gt;0,Paramétrage!GY528,"")</f>
        <v/>
      </c>
      <c r="H59" s="2" t="str">
        <f>IF(Paramétrage!HA528&lt;&gt;0,Paramétrage!GZ528,"")</f>
        <v/>
      </c>
      <c r="I59" s="2" t="str">
        <f t="shared" si="16"/>
        <v/>
      </c>
      <c r="J59" s="2" t="str">
        <f>IF(Paramétrage!HA528&lt;&gt;0,Paramétrage!HA528,"")</f>
        <v/>
      </c>
      <c r="K59" s="2" t="str">
        <f>IF(Paramétrage!HA528&lt;&gt;0,Paramétrage!HB528,"")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IF(Paramétrage!HA528&lt;&gt;0,Paramétrage!HC528,"")</f>
        <v/>
      </c>
      <c r="P59" s="258" t="e">
        <f>IF(Paramétrage!#REF!&lt;&gt;0,I59,0)</f>
        <v>#REF!</v>
      </c>
      <c r="Q59" s="2"/>
    </row>
    <row r="60" spans="1:24" x14ac:dyDescent="0.35">
      <c r="A60" s="474" t="s">
        <v>1068</v>
      </c>
      <c r="B60" s="469"/>
      <c r="C60" s="469"/>
      <c r="D60" s="469"/>
      <c r="E60" s="469"/>
      <c r="F60" s="469"/>
      <c r="G60" s="475" t="e">
        <f>IF(Paramétrage!#REF!&lt;&gt;0,Paramétrage!#REF!,"")</f>
        <v>#REF!</v>
      </c>
      <c r="H60" s="469"/>
      <c r="I60" s="469"/>
      <c r="J60" s="469"/>
      <c r="K60" s="469"/>
      <c r="L60" s="469"/>
      <c r="M60" s="469"/>
      <c r="N60" s="469"/>
      <c r="O60" s="469"/>
      <c r="P60" s="472" t="e">
        <f>IF(Paramétrage!#REF!,I60-#REF!,"")</f>
        <v>#REF!</v>
      </c>
      <c r="Q60" s="469"/>
    </row>
    <row r="61" spans="1:24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24" x14ac:dyDescent="0.35">
      <c r="A62" s="451" t="str">
        <f>IF(J62&lt;&gt;"",I62,"")</f>
        <v/>
      </c>
      <c r="B62" s="451" t="str">
        <f>IF(J62&lt;&gt;"",1,"")</f>
        <v/>
      </c>
      <c r="C62" s="451" t="str">
        <f>IF(J62&lt;&gt;"",L62,"")</f>
        <v/>
      </c>
      <c r="D62" s="451" t="str">
        <f>IF(J62&lt;&gt;"",L62,"")</f>
        <v/>
      </c>
      <c r="E62" s="451" t="str">
        <f>IF(J62&lt;&gt;"",M62,"")</f>
        <v/>
      </c>
      <c r="F62" s="451" t="str">
        <f>IF(J62&lt;&gt;"",N62,"")</f>
        <v/>
      </c>
      <c r="G62" s="199" t="str">
        <f>IF(Paramétrage!HQ501&lt;&gt;0,Paramétrage!HO501,"")</f>
        <v/>
      </c>
      <c r="H62" s="2" t="str">
        <f>IF(Paramétrage!HQ501&lt;&gt;0,Paramétrage!HP501,"")</f>
        <v/>
      </c>
      <c r="I62" s="2" t="str">
        <f>IF(J62&lt;&gt;"",DATEDIF($Q$2,G62,"d")*1440+H62*60,"")</f>
        <v/>
      </c>
      <c r="J62" s="2" t="str">
        <f>IF(Paramétrage!HQ501&lt;&gt;0,Paramétrage!HQ501,"")</f>
        <v/>
      </c>
      <c r="K62" s="2" t="str">
        <f>IF(Paramétrage!HR501&lt;&gt;0,Paramétrage!HR501,"")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IF(Paramétrage!HQ501&lt;&gt;0,Paramétrage!HS501,"")</f>
        <v/>
      </c>
      <c r="P62" s="258" t="e">
        <f>IF(Paramétrage!#REF!&lt;&gt;0,I62,0)</f>
        <v>#REF!</v>
      </c>
      <c r="Q62" s="2"/>
    </row>
    <row r="63" spans="1:24" x14ac:dyDescent="0.35">
      <c r="A63" s="451" t="str">
        <f t="shared" ref="A63:A89" si="20">IF(J63&lt;&gt;"",I63,"")</f>
        <v/>
      </c>
      <c r="B63" s="451" t="str">
        <f t="shared" ref="B63:B89" si="21">IF(J63&lt;&gt;"",1,"")</f>
        <v/>
      </c>
      <c r="C63" s="451" t="str">
        <f t="shared" ref="C63:C89" si="22">IF(J63&lt;&gt;"",L63,"")</f>
        <v/>
      </c>
      <c r="D63" s="451" t="str">
        <f t="shared" ref="D63:D89" si="23">IF(J63&lt;&gt;"",L63,"")</f>
        <v/>
      </c>
      <c r="E63" s="451" t="str">
        <f t="shared" ref="E63:E89" si="24">IF(J63&lt;&gt;"",M63,"")</f>
        <v/>
      </c>
      <c r="F63" s="451" t="str">
        <f t="shared" ref="F63:F89" si="25">IF(J63&lt;&gt;"",N63,"")</f>
        <v/>
      </c>
      <c r="G63" s="199" t="str">
        <f>IF(Paramétrage!HQ502&lt;&gt;0,Paramétrage!HO502,"")</f>
        <v/>
      </c>
      <c r="H63" s="2" t="str">
        <f>IF(Paramétrage!HQ502&lt;&gt;0,Paramétrage!HP502,"")</f>
        <v/>
      </c>
      <c r="I63" s="2" t="str">
        <f t="shared" ref="I63:I89" si="26">IF(J63&lt;&gt;"",DATEDIF($Q$2,G63,"d")*1440+H63*60,"")</f>
        <v/>
      </c>
      <c r="J63" s="2" t="str">
        <f>IF(Paramétrage!HQ502&lt;&gt;0,Paramétrage!HQ502,"")</f>
        <v/>
      </c>
      <c r="K63" s="2" t="str">
        <f>IF(Paramétrage!HR502&lt;&gt;0,Paramétrage!HR502,"")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IF(Paramétrage!HQ502&lt;&gt;0,Paramétrage!HS502,"")</f>
        <v/>
      </c>
      <c r="P63" s="258" t="e">
        <f>IF(Paramétrage!#REF!&lt;&gt;0,I63,0)</f>
        <v>#REF!</v>
      </c>
      <c r="Q63" s="2"/>
    </row>
    <row r="64" spans="1:24" x14ac:dyDescent="0.35">
      <c r="A64" s="451" t="str">
        <f t="shared" si="20"/>
        <v/>
      </c>
      <c r="B64" s="451" t="str">
        <f t="shared" si="21"/>
        <v/>
      </c>
      <c r="C64" s="451" t="str">
        <f t="shared" si="22"/>
        <v/>
      </c>
      <c r="D64" s="451" t="str">
        <f t="shared" si="23"/>
        <v/>
      </c>
      <c r="E64" s="451" t="str">
        <f t="shared" si="24"/>
        <v/>
      </c>
      <c r="F64" s="451" t="str">
        <f t="shared" si="25"/>
        <v/>
      </c>
      <c r="G64" s="199" t="str">
        <f>IF(Paramétrage!HQ503&lt;&gt;0,Paramétrage!HO503,"")</f>
        <v/>
      </c>
      <c r="H64" s="2" t="str">
        <f>IF(Paramétrage!HQ503&lt;&gt;0,Paramétrage!HP503,"")</f>
        <v/>
      </c>
      <c r="I64" s="2" t="str">
        <f t="shared" si="26"/>
        <v/>
      </c>
      <c r="J64" s="2" t="str">
        <f>IF(Paramétrage!HQ503&lt;&gt;0,Paramétrage!HQ503,"")</f>
        <v/>
      </c>
      <c r="K64" s="2" t="str">
        <f>IF(Paramétrage!HR503&lt;&gt;0,Paramétrage!HR503,"")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IF(Paramétrage!HQ503&lt;&gt;0,Paramétrage!HS503,"")</f>
        <v/>
      </c>
      <c r="P64" s="258" t="e">
        <f>IF(Paramétrage!#REF!&lt;&gt;0,I64,0)</f>
        <v>#REF!</v>
      </c>
      <c r="Q64" s="2"/>
    </row>
    <row r="65" spans="1:17" x14ac:dyDescent="0.35">
      <c r="A65" s="451" t="str">
        <f t="shared" si="20"/>
        <v/>
      </c>
      <c r="B65" s="451" t="str">
        <f t="shared" si="21"/>
        <v/>
      </c>
      <c r="C65" s="451" t="str">
        <f t="shared" si="22"/>
        <v/>
      </c>
      <c r="D65" s="451" t="str">
        <f t="shared" si="23"/>
        <v/>
      </c>
      <c r="E65" s="451" t="str">
        <f t="shared" si="24"/>
        <v/>
      </c>
      <c r="F65" s="451" t="str">
        <f t="shared" si="25"/>
        <v/>
      </c>
      <c r="G65" s="199" t="str">
        <f>IF(Paramétrage!HQ504&lt;&gt;0,Paramétrage!HO504,"")</f>
        <v/>
      </c>
      <c r="H65" s="2" t="str">
        <f>IF(Paramétrage!HQ504&lt;&gt;0,Paramétrage!HP504,"")</f>
        <v/>
      </c>
      <c r="I65" s="2" t="str">
        <f t="shared" si="26"/>
        <v/>
      </c>
      <c r="J65" s="2" t="str">
        <f>IF(Paramétrage!HQ504&lt;&gt;0,Paramétrage!HQ504,"")</f>
        <v/>
      </c>
      <c r="K65" s="2" t="str">
        <f>IF(Paramétrage!HR504&lt;&gt;0,Paramétrage!HR504,"")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IF(Paramétrage!HQ504&lt;&gt;0,Paramétrage!HS504,"")</f>
        <v/>
      </c>
      <c r="P65" s="258" t="e">
        <f>IF(Paramétrage!#REF!&lt;&gt;0,I65,0)</f>
        <v>#REF!</v>
      </c>
      <c r="Q65" s="2"/>
    </row>
    <row r="66" spans="1:17" x14ac:dyDescent="0.35">
      <c r="A66" s="451" t="str">
        <f t="shared" si="20"/>
        <v/>
      </c>
      <c r="B66" s="451" t="str">
        <f t="shared" si="21"/>
        <v/>
      </c>
      <c r="C66" s="451" t="str">
        <f t="shared" si="22"/>
        <v/>
      </c>
      <c r="D66" s="451" t="str">
        <f t="shared" si="23"/>
        <v/>
      </c>
      <c r="E66" s="451" t="str">
        <f t="shared" si="24"/>
        <v/>
      </c>
      <c r="F66" s="451" t="str">
        <f t="shared" si="25"/>
        <v/>
      </c>
      <c r="G66" s="199" t="str">
        <f>IF(Paramétrage!HQ505&lt;&gt;0,Paramétrage!HO505,"")</f>
        <v/>
      </c>
      <c r="H66" s="2" t="str">
        <f>IF(Paramétrage!HQ505&lt;&gt;0,Paramétrage!HP505,"")</f>
        <v/>
      </c>
      <c r="I66" s="2" t="str">
        <f t="shared" si="26"/>
        <v/>
      </c>
      <c r="J66" s="2" t="str">
        <f>IF(Paramétrage!HQ505&lt;&gt;0,Paramétrage!HQ505,"")</f>
        <v/>
      </c>
      <c r="K66" s="2" t="str">
        <f>IF(Paramétrage!HR505&lt;&gt;0,Paramétrage!HR505,"")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IF(Paramétrage!HQ505&lt;&gt;0,Paramétrage!HS505,"")</f>
        <v/>
      </c>
      <c r="P66" s="258" t="e">
        <f>IF(Paramétrage!#REF!&lt;&gt;0,I66,0)</f>
        <v>#REF!</v>
      </c>
      <c r="Q66" s="2"/>
    </row>
    <row r="67" spans="1:17" x14ac:dyDescent="0.35">
      <c r="A67" s="451" t="str">
        <f t="shared" si="20"/>
        <v/>
      </c>
      <c r="B67" s="451" t="str">
        <f t="shared" si="21"/>
        <v/>
      </c>
      <c r="C67" s="451" t="str">
        <f t="shared" si="22"/>
        <v/>
      </c>
      <c r="D67" s="451" t="str">
        <f t="shared" si="23"/>
        <v/>
      </c>
      <c r="E67" s="451" t="str">
        <f t="shared" si="24"/>
        <v/>
      </c>
      <c r="F67" s="451" t="str">
        <f t="shared" si="25"/>
        <v/>
      </c>
      <c r="G67" s="199" t="str">
        <f>IF(Paramétrage!HQ506&lt;&gt;0,Paramétrage!HO506,"")</f>
        <v/>
      </c>
      <c r="H67" s="2" t="str">
        <f>IF(Paramétrage!HQ506&lt;&gt;0,Paramétrage!HP506,"")</f>
        <v/>
      </c>
      <c r="I67" s="2" t="str">
        <f t="shared" si="26"/>
        <v/>
      </c>
      <c r="J67" s="2" t="str">
        <f>IF(Paramétrage!HQ506&lt;&gt;0,Paramétrage!HQ506,"")</f>
        <v/>
      </c>
      <c r="K67" s="2" t="str">
        <f>IF(Paramétrage!HR506&lt;&gt;0,Paramétrage!HR506,"")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IF(Paramétrage!HQ506&lt;&gt;0,Paramétrage!HS506,"")</f>
        <v/>
      </c>
      <c r="P67" s="258" t="e">
        <f>IF(Paramétrage!#REF!&lt;&gt;0,I67,0)</f>
        <v>#REF!</v>
      </c>
      <c r="Q67" s="2"/>
    </row>
    <row r="68" spans="1:17" x14ac:dyDescent="0.35">
      <c r="A68" s="451" t="str">
        <f t="shared" si="20"/>
        <v/>
      </c>
      <c r="B68" s="451" t="str">
        <f t="shared" si="21"/>
        <v/>
      </c>
      <c r="C68" s="451" t="str">
        <f t="shared" si="22"/>
        <v/>
      </c>
      <c r="D68" s="451" t="str">
        <f t="shared" si="23"/>
        <v/>
      </c>
      <c r="E68" s="451" t="str">
        <f t="shared" si="24"/>
        <v/>
      </c>
      <c r="F68" s="451" t="str">
        <f t="shared" si="25"/>
        <v/>
      </c>
      <c r="G68" s="199" t="str">
        <f>IF(Paramétrage!HQ507&lt;&gt;0,Paramétrage!HO507,"")</f>
        <v/>
      </c>
      <c r="H68" s="2" t="str">
        <f>IF(Paramétrage!HQ507&lt;&gt;0,Paramétrage!HP507,"")</f>
        <v/>
      </c>
      <c r="I68" s="2" t="str">
        <f t="shared" si="26"/>
        <v/>
      </c>
      <c r="J68" s="2" t="str">
        <f>IF(Paramétrage!HQ507&lt;&gt;0,Paramétrage!HQ507,"")</f>
        <v/>
      </c>
      <c r="K68" s="2" t="str">
        <f>IF(Paramétrage!HR507&lt;&gt;0,Paramétrage!HR507,"")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IF(Paramétrage!HQ507&lt;&gt;0,Paramétrage!HS507,"")</f>
        <v/>
      </c>
      <c r="P68" s="258" t="e">
        <f>IF(Paramétrage!#REF!&lt;&gt;0,I68,0)</f>
        <v>#REF!</v>
      </c>
      <c r="Q68" s="2"/>
    </row>
    <row r="69" spans="1:17" x14ac:dyDescent="0.35">
      <c r="A69" s="451" t="str">
        <f t="shared" si="20"/>
        <v/>
      </c>
      <c r="B69" s="451" t="str">
        <f t="shared" si="21"/>
        <v/>
      </c>
      <c r="C69" s="451" t="str">
        <f t="shared" si="22"/>
        <v/>
      </c>
      <c r="D69" s="451" t="str">
        <f t="shared" si="23"/>
        <v/>
      </c>
      <c r="E69" s="451" t="str">
        <f t="shared" si="24"/>
        <v/>
      </c>
      <c r="F69" s="451" t="str">
        <f t="shared" si="25"/>
        <v/>
      </c>
      <c r="G69" s="199" t="str">
        <f>IF(Paramétrage!HQ508&lt;&gt;0,Paramétrage!HO508,"")</f>
        <v/>
      </c>
      <c r="H69" s="2" t="str">
        <f>IF(Paramétrage!HQ508&lt;&gt;0,Paramétrage!HP508,"")</f>
        <v/>
      </c>
      <c r="I69" s="2" t="str">
        <f t="shared" si="26"/>
        <v/>
      </c>
      <c r="J69" s="2" t="str">
        <f>IF(Paramétrage!HQ508&lt;&gt;0,Paramétrage!HQ508,"")</f>
        <v/>
      </c>
      <c r="K69" s="2" t="str">
        <f>IF(Paramétrage!HR508&lt;&gt;0,Paramétrage!HR508,"")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IF(Paramétrage!HQ508&lt;&gt;0,Paramétrage!HS508,"")</f>
        <v/>
      </c>
      <c r="P69" s="258" t="e">
        <f>IF(Paramétrage!#REF!&lt;&gt;0,I69,0)</f>
        <v>#REF!</v>
      </c>
      <c r="Q69" s="2"/>
    </row>
    <row r="70" spans="1:17" x14ac:dyDescent="0.35">
      <c r="A70" s="451" t="str">
        <f t="shared" si="20"/>
        <v/>
      </c>
      <c r="B70" s="451" t="str">
        <f t="shared" si="21"/>
        <v/>
      </c>
      <c r="C70" s="451" t="str">
        <f t="shared" si="22"/>
        <v/>
      </c>
      <c r="D70" s="451" t="str">
        <f t="shared" si="23"/>
        <v/>
      </c>
      <c r="E70" s="451" t="str">
        <f t="shared" si="24"/>
        <v/>
      </c>
      <c r="F70" s="451" t="str">
        <f t="shared" si="25"/>
        <v/>
      </c>
      <c r="G70" s="199" t="str">
        <f>IF(Paramétrage!HQ509&lt;&gt;0,Paramétrage!HO509,"")</f>
        <v/>
      </c>
      <c r="H70" s="2" t="str">
        <f>IF(Paramétrage!HQ509&lt;&gt;0,Paramétrage!HP509,"")</f>
        <v/>
      </c>
      <c r="I70" s="2" t="str">
        <f t="shared" si="26"/>
        <v/>
      </c>
      <c r="J70" s="2" t="str">
        <f>IF(Paramétrage!HQ509&lt;&gt;0,Paramétrage!HQ509,"")</f>
        <v/>
      </c>
      <c r="K70" s="2" t="str">
        <f>IF(Paramétrage!HR509&lt;&gt;0,Paramétrage!HR509,"")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IF(Paramétrage!HQ509&lt;&gt;0,Paramétrage!HS509,"")</f>
        <v/>
      </c>
      <c r="P70" s="258" t="e">
        <f>IF(Paramétrage!#REF!&lt;&gt;0,I70,0)</f>
        <v>#REF!</v>
      </c>
      <c r="Q70" s="2"/>
    </row>
    <row r="71" spans="1:17" x14ac:dyDescent="0.35">
      <c r="A71" s="451" t="str">
        <f t="shared" si="20"/>
        <v/>
      </c>
      <c r="B71" s="451" t="str">
        <f t="shared" si="21"/>
        <v/>
      </c>
      <c r="C71" s="451" t="str">
        <f t="shared" si="22"/>
        <v/>
      </c>
      <c r="D71" s="451" t="str">
        <f t="shared" si="23"/>
        <v/>
      </c>
      <c r="E71" s="451" t="str">
        <f t="shared" si="24"/>
        <v/>
      </c>
      <c r="F71" s="451" t="str">
        <f t="shared" si="25"/>
        <v/>
      </c>
      <c r="G71" s="199" t="str">
        <f>IF(Paramétrage!HQ510&lt;&gt;0,Paramétrage!HO510,"")</f>
        <v/>
      </c>
      <c r="H71" s="2" t="str">
        <f>IF(Paramétrage!HQ510&lt;&gt;0,Paramétrage!HP510,"")</f>
        <v/>
      </c>
      <c r="I71" s="2" t="str">
        <f t="shared" si="26"/>
        <v/>
      </c>
      <c r="J71" s="2" t="str">
        <f>IF(Paramétrage!HQ510&lt;&gt;0,Paramétrage!HQ510,"")</f>
        <v/>
      </c>
      <c r="K71" s="2" t="str">
        <f>IF(Paramétrage!HR510&lt;&gt;0,Paramétrage!HR510,"")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IF(Paramétrage!HQ510&lt;&gt;0,Paramétrage!HS510,"")</f>
        <v/>
      </c>
      <c r="P71" s="258" t="e">
        <f>IF(Paramétrage!#REF!&lt;&gt;0,I71,0)</f>
        <v>#REF!</v>
      </c>
      <c r="Q71" s="2"/>
    </row>
    <row r="72" spans="1:17" x14ac:dyDescent="0.35">
      <c r="A72" s="451" t="str">
        <f t="shared" si="20"/>
        <v/>
      </c>
      <c r="B72" s="451" t="str">
        <f t="shared" si="21"/>
        <v/>
      </c>
      <c r="C72" s="451" t="str">
        <f t="shared" si="22"/>
        <v/>
      </c>
      <c r="D72" s="451" t="str">
        <f t="shared" si="23"/>
        <v/>
      </c>
      <c r="E72" s="451" t="str">
        <f t="shared" si="24"/>
        <v/>
      </c>
      <c r="F72" s="451" t="str">
        <f t="shared" si="25"/>
        <v/>
      </c>
      <c r="G72" s="199" t="str">
        <f>IF(Paramétrage!HQ511&lt;&gt;0,Paramétrage!HO511,"")</f>
        <v/>
      </c>
      <c r="H72" s="2" t="str">
        <f>IF(Paramétrage!HQ511&lt;&gt;0,Paramétrage!HP511,"")</f>
        <v/>
      </c>
      <c r="I72" s="2" t="str">
        <f t="shared" si="26"/>
        <v/>
      </c>
      <c r="J72" s="2" t="str">
        <f>IF(Paramétrage!HQ511&lt;&gt;0,Paramétrage!HQ511,"")</f>
        <v/>
      </c>
      <c r="K72" s="2" t="str">
        <f>IF(Paramétrage!HR511&lt;&gt;0,Paramétrage!HR511,"")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IF(Paramétrage!HQ511&lt;&gt;0,Paramétrage!HS511,"")</f>
        <v/>
      </c>
      <c r="P72" s="258" t="e">
        <f>IF(Paramétrage!#REF!&lt;&gt;0,I72,0)</f>
        <v>#REF!</v>
      </c>
      <c r="Q72" s="2"/>
    </row>
    <row r="73" spans="1:17" x14ac:dyDescent="0.35">
      <c r="A73" s="451" t="str">
        <f t="shared" si="20"/>
        <v/>
      </c>
      <c r="B73" s="451" t="str">
        <f t="shared" si="21"/>
        <v/>
      </c>
      <c r="C73" s="451" t="str">
        <f t="shared" si="22"/>
        <v/>
      </c>
      <c r="D73" s="451" t="str">
        <f t="shared" si="23"/>
        <v/>
      </c>
      <c r="E73" s="451" t="str">
        <f t="shared" si="24"/>
        <v/>
      </c>
      <c r="F73" s="451" t="str">
        <f t="shared" si="25"/>
        <v/>
      </c>
      <c r="G73" s="199" t="str">
        <f>IF(Paramétrage!HQ512&lt;&gt;0,Paramétrage!HO512,"")</f>
        <v/>
      </c>
      <c r="H73" s="2" t="str">
        <f>IF(Paramétrage!HQ512&lt;&gt;0,Paramétrage!HP512,"")</f>
        <v/>
      </c>
      <c r="I73" s="2" t="str">
        <f t="shared" si="26"/>
        <v/>
      </c>
      <c r="J73" s="2" t="str">
        <f>IF(Paramétrage!HQ512&lt;&gt;0,Paramétrage!HQ512,"")</f>
        <v/>
      </c>
      <c r="K73" s="2" t="str">
        <f>IF(Paramétrage!HR512&lt;&gt;0,Paramétrage!HR512,"")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IF(Paramétrage!HQ512&lt;&gt;0,Paramétrage!HS512,"")</f>
        <v/>
      </c>
      <c r="P73" s="258" t="e">
        <f>IF(Paramétrage!#REF!&lt;&gt;0,I73,0)</f>
        <v>#REF!</v>
      </c>
      <c r="Q73" s="2"/>
    </row>
    <row r="74" spans="1:17" x14ac:dyDescent="0.35">
      <c r="A74" s="451" t="str">
        <f t="shared" si="20"/>
        <v/>
      </c>
      <c r="B74" s="451" t="str">
        <f t="shared" si="21"/>
        <v/>
      </c>
      <c r="C74" s="451" t="str">
        <f t="shared" si="22"/>
        <v/>
      </c>
      <c r="D74" s="451" t="str">
        <f t="shared" si="23"/>
        <v/>
      </c>
      <c r="E74" s="451" t="str">
        <f t="shared" si="24"/>
        <v/>
      </c>
      <c r="F74" s="451" t="str">
        <f t="shared" si="25"/>
        <v/>
      </c>
      <c r="G74" s="199" t="str">
        <f>IF(Paramétrage!HQ513&lt;&gt;0,Paramétrage!HO513,"")</f>
        <v/>
      </c>
      <c r="H74" s="2" t="str">
        <f>IF(Paramétrage!HQ513&lt;&gt;0,Paramétrage!HP513,"")</f>
        <v/>
      </c>
      <c r="I74" s="2" t="str">
        <f t="shared" si="26"/>
        <v/>
      </c>
      <c r="J74" s="2" t="str">
        <f>IF(Paramétrage!HQ513&lt;&gt;0,Paramétrage!HQ513,"")</f>
        <v/>
      </c>
      <c r="K74" s="2" t="str">
        <f>IF(Paramétrage!HR513&lt;&gt;0,Paramétrage!HR513,"")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IF(Paramétrage!HQ513&lt;&gt;0,Paramétrage!HS513,"")</f>
        <v/>
      </c>
      <c r="P74" s="258" t="e">
        <f>IF(Paramétrage!#REF!&lt;&gt;0,I74,0)</f>
        <v>#REF!</v>
      </c>
      <c r="Q74" s="2"/>
    </row>
    <row r="75" spans="1:17" x14ac:dyDescent="0.35">
      <c r="A75" s="451" t="str">
        <f t="shared" si="20"/>
        <v/>
      </c>
      <c r="B75" s="451" t="str">
        <f t="shared" si="21"/>
        <v/>
      </c>
      <c r="C75" s="451" t="str">
        <f t="shared" si="22"/>
        <v/>
      </c>
      <c r="D75" s="451" t="str">
        <f t="shared" si="23"/>
        <v/>
      </c>
      <c r="E75" s="451" t="str">
        <f t="shared" si="24"/>
        <v/>
      </c>
      <c r="F75" s="451" t="str">
        <f t="shared" si="25"/>
        <v/>
      </c>
      <c r="G75" s="199" t="str">
        <f>IF(Paramétrage!HQ514&lt;&gt;0,Paramétrage!HO514,"")</f>
        <v/>
      </c>
      <c r="H75" s="2" t="str">
        <f>IF(Paramétrage!HQ514&lt;&gt;0,Paramétrage!HP514,"")</f>
        <v/>
      </c>
      <c r="I75" s="2" t="str">
        <f t="shared" si="26"/>
        <v/>
      </c>
      <c r="J75" s="2" t="str">
        <f>IF(Paramétrage!HQ514&lt;&gt;0,Paramétrage!HQ514,"")</f>
        <v/>
      </c>
      <c r="K75" s="2" t="str">
        <f>IF(Paramétrage!HR514&lt;&gt;0,Paramétrage!HR514,"")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IF(Paramétrage!HQ514&lt;&gt;0,Paramétrage!HS514,"")</f>
        <v/>
      </c>
      <c r="P75" s="258" t="e">
        <f>IF(Paramétrage!#REF!&lt;&gt;0,I75,0)</f>
        <v>#REF!</v>
      </c>
      <c r="Q75" s="2"/>
    </row>
    <row r="76" spans="1:17" x14ac:dyDescent="0.35">
      <c r="A76" s="451" t="str">
        <f t="shared" si="20"/>
        <v/>
      </c>
      <c r="B76" s="451" t="str">
        <f t="shared" si="21"/>
        <v/>
      </c>
      <c r="C76" s="451" t="str">
        <f t="shared" si="22"/>
        <v/>
      </c>
      <c r="D76" s="451" t="str">
        <f t="shared" si="23"/>
        <v/>
      </c>
      <c r="E76" s="451" t="str">
        <f t="shared" si="24"/>
        <v/>
      </c>
      <c r="F76" s="451" t="str">
        <f t="shared" si="25"/>
        <v/>
      </c>
      <c r="G76" s="199" t="str">
        <f>IF(Paramétrage!HQ515&lt;&gt;0,Paramétrage!HO515,"")</f>
        <v/>
      </c>
      <c r="H76" s="2" t="str">
        <f>IF(Paramétrage!HQ515&lt;&gt;0,Paramétrage!HP515,"")</f>
        <v/>
      </c>
      <c r="I76" s="2" t="str">
        <f t="shared" si="26"/>
        <v/>
      </c>
      <c r="J76" s="2" t="str">
        <f>IF(Paramétrage!HQ515&lt;&gt;0,Paramétrage!HQ515,"")</f>
        <v/>
      </c>
      <c r="K76" s="2" t="str">
        <f>IF(Paramétrage!HR515&lt;&gt;0,Paramétrage!HR515,"")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IF(Paramétrage!HQ515&lt;&gt;0,Paramétrage!HS515,"")</f>
        <v/>
      </c>
      <c r="P76" s="258" t="e">
        <f>IF(Paramétrage!#REF!&lt;&gt;0,I76,0)</f>
        <v>#REF!</v>
      </c>
      <c r="Q76" s="2"/>
    </row>
    <row r="77" spans="1:17" x14ac:dyDescent="0.35">
      <c r="A77" s="451" t="str">
        <f t="shared" si="20"/>
        <v/>
      </c>
      <c r="B77" s="451" t="str">
        <f t="shared" si="21"/>
        <v/>
      </c>
      <c r="C77" s="451" t="str">
        <f t="shared" si="22"/>
        <v/>
      </c>
      <c r="D77" s="451" t="str">
        <f t="shared" si="23"/>
        <v/>
      </c>
      <c r="E77" s="451" t="str">
        <f t="shared" si="24"/>
        <v/>
      </c>
      <c r="F77" s="451" t="str">
        <f t="shared" si="25"/>
        <v/>
      </c>
      <c r="G77" s="199" t="str">
        <f>IF(Paramétrage!HQ516&lt;&gt;0,Paramétrage!HO516,"")</f>
        <v/>
      </c>
      <c r="H77" s="2" t="str">
        <f>IF(Paramétrage!HQ516&lt;&gt;0,Paramétrage!HP516,"")</f>
        <v/>
      </c>
      <c r="I77" s="2" t="str">
        <f t="shared" si="26"/>
        <v/>
      </c>
      <c r="J77" s="2" t="str">
        <f>IF(Paramétrage!HQ516&lt;&gt;0,Paramétrage!HQ516,"")</f>
        <v/>
      </c>
      <c r="K77" s="2" t="str">
        <f>IF(Paramétrage!HR516&lt;&gt;0,Paramétrage!HR516,"")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IF(Paramétrage!HQ516&lt;&gt;0,Paramétrage!HS516,"")</f>
        <v/>
      </c>
      <c r="P77" s="258" t="e">
        <f>IF(Paramétrage!#REF!&lt;&gt;0,I77,0)</f>
        <v>#REF!</v>
      </c>
      <c r="Q77" s="2"/>
    </row>
    <row r="78" spans="1:17" x14ac:dyDescent="0.35">
      <c r="A78" s="451" t="str">
        <f t="shared" si="20"/>
        <v/>
      </c>
      <c r="B78" s="451" t="str">
        <f t="shared" si="21"/>
        <v/>
      </c>
      <c r="C78" s="451" t="str">
        <f t="shared" si="22"/>
        <v/>
      </c>
      <c r="D78" s="451" t="str">
        <f t="shared" si="23"/>
        <v/>
      </c>
      <c r="E78" s="451" t="str">
        <f t="shared" si="24"/>
        <v/>
      </c>
      <c r="F78" s="451" t="str">
        <f t="shared" si="25"/>
        <v/>
      </c>
      <c r="G78" s="199" t="str">
        <f>IF(Paramétrage!HQ517&lt;&gt;0,Paramétrage!HO517,"")</f>
        <v/>
      </c>
      <c r="H78" s="2" t="str">
        <f>IF(Paramétrage!HQ517&lt;&gt;0,Paramétrage!HP517,"")</f>
        <v/>
      </c>
      <c r="I78" s="2" t="str">
        <f t="shared" si="26"/>
        <v/>
      </c>
      <c r="J78" s="2" t="str">
        <f>IF(Paramétrage!HQ517&lt;&gt;0,Paramétrage!HQ517,"")</f>
        <v/>
      </c>
      <c r="K78" s="2" t="str">
        <f>IF(Paramétrage!HR517&lt;&gt;0,Paramétrage!HR517,"")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IF(Paramétrage!HQ517&lt;&gt;0,Paramétrage!HS517,"")</f>
        <v/>
      </c>
      <c r="P78" s="258" t="e">
        <f>IF(Paramétrage!#REF!&lt;&gt;0,I78,0)</f>
        <v>#REF!</v>
      </c>
      <c r="Q78" s="2"/>
    </row>
    <row r="79" spans="1:17" x14ac:dyDescent="0.35">
      <c r="A79" s="451" t="str">
        <f t="shared" si="20"/>
        <v/>
      </c>
      <c r="B79" s="451" t="str">
        <f t="shared" si="21"/>
        <v/>
      </c>
      <c r="C79" s="451" t="str">
        <f t="shared" si="22"/>
        <v/>
      </c>
      <c r="D79" s="451" t="str">
        <f t="shared" si="23"/>
        <v/>
      </c>
      <c r="E79" s="451" t="str">
        <f t="shared" si="24"/>
        <v/>
      </c>
      <c r="F79" s="451" t="str">
        <f t="shared" si="25"/>
        <v/>
      </c>
      <c r="G79" s="199" t="str">
        <f>IF(Paramétrage!HQ518&lt;&gt;0,Paramétrage!HO518,"")</f>
        <v/>
      </c>
      <c r="H79" s="2" t="str">
        <f>IF(Paramétrage!HQ518&lt;&gt;0,Paramétrage!HP518,"")</f>
        <v/>
      </c>
      <c r="I79" s="2" t="str">
        <f t="shared" si="26"/>
        <v/>
      </c>
      <c r="J79" s="2" t="str">
        <f>IF(Paramétrage!HQ518&lt;&gt;0,Paramétrage!HQ518,"")</f>
        <v/>
      </c>
      <c r="K79" s="2" t="str">
        <f>IF(Paramétrage!HR518&lt;&gt;0,Paramétrage!HR518,"")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IF(Paramétrage!HQ518&lt;&gt;0,Paramétrage!HS518,"")</f>
        <v/>
      </c>
      <c r="P79" s="258" t="e">
        <f>IF(Paramétrage!#REF!&lt;&gt;0,I79,0)</f>
        <v>#REF!</v>
      </c>
      <c r="Q79" s="2"/>
    </row>
    <row r="80" spans="1:17" x14ac:dyDescent="0.35">
      <c r="A80" s="451" t="str">
        <f t="shared" si="20"/>
        <v/>
      </c>
      <c r="B80" s="451" t="str">
        <f t="shared" si="21"/>
        <v/>
      </c>
      <c r="C80" s="451" t="str">
        <f t="shared" si="22"/>
        <v/>
      </c>
      <c r="D80" s="451" t="str">
        <f t="shared" si="23"/>
        <v/>
      </c>
      <c r="E80" s="451" t="str">
        <f t="shared" si="24"/>
        <v/>
      </c>
      <c r="F80" s="451" t="str">
        <f t="shared" si="25"/>
        <v/>
      </c>
      <c r="G80" s="199" t="str">
        <f>IF(Paramétrage!HQ519&lt;&gt;0,Paramétrage!HO519,"")</f>
        <v/>
      </c>
      <c r="H80" s="2" t="str">
        <f>IF(Paramétrage!HQ519&lt;&gt;0,Paramétrage!HP519,"")</f>
        <v/>
      </c>
      <c r="I80" s="2" t="str">
        <f t="shared" si="26"/>
        <v/>
      </c>
      <c r="J80" s="2" t="str">
        <f>IF(Paramétrage!HQ519&lt;&gt;0,Paramétrage!HQ519,"")</f>
        <v/>
      </c>
      <c r="K80" s="2" t="str">
        <f>IF(Paramétrage!HR519&lt;&gt;0,Paramétrage!HR519,"")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IF(Paramétrage!HQ519&lt;&gt;0,Paramétrage!HS519,"")</f>
        <v/>
      </c>
      <c r="P80" s="258" t="e">
        <f>IF(Paramétrage!#REF!&lt;&gt;0,I80,0)</f>
        <v>#REF!</v>
      </c>
      <c r="Q80" s="2"/>
    </row>
    <row r="81" spans="1:17" x14ac:dyDescent="0.35">
      <c r="A81" s="451" t="str">
        <f t="shared" si="20"/>
        <v/>
      </c>
      <c r="B81" s="451" t="str">
        <f t="shared" si="21"/>
        <v/>
      </c>
      <c r="C81" s="451" t="str">
        <f t="shared" si="22"/>
        <v/>
      </c>
      <c r="D81" s="451" t="str">
        <f t="shared" si="23"/>
        <v/>
      </c>
      <c r="E81" s="451" t="str">
        <f t="shared" si="24"/>
        <v/>
      </c>
      <c r="F81" s="451" t="str">
        <f t="shared" si="25"/>
        <v/>
      </c>
      <c r="G81" s="199" t="str">
        <f>IF(Paramétrage!HQ520&lt;&gt;0,Paramétrage!HO520,"")</f>
        <v/>
      </c>
      <c r="H81" s="2" t="str">
        <f>IF(Paramétrage!HQ520&lt;&gt;0,Paramétrage!HP520,"")</f>
        <v/>
      </c>
      <c r="I81" s="2" t="str">
        <f t="shared" si="26"/>
        <v/>
      </c>
      <c r="J81" s="2" t="str">
        <f>IF(Paramétrage!HQ520&lt;&gt;0,Paramétrage!HQ520,"")</f>
        <v/>
      </c>
      <c r="K81" s="2" t="str">
        <f>IF(Paramétrage!HR520&lt;&gt;0,Paramétrage!HR520,"")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IF(Paramétrage!HQ520&lt;&gt;0,Paramétrage!HS520,"")</f>
        <v/>
      </c>
      <c r="P81" s="258" t="e">
        <f>IF(Paramétrage!#REF!&lt;&gt;0,I81,0)</f>
        <v>#REF!</v>
      </c>
      <c r="Q81" s="2"/>
    </row>
    <row r="82" spans="1:17" x14ac:dyDescent="0.35">
      <c r="A82" s="451" t="str">
        <f t="shared" si="20"/>
        <v/>
      </c>
      <c r="B82" s="451" t="str">
        <f t="shared" si="21"/>
        <v/>
      </c>
      <c r="C82" s="451" t="str">
        <f t="shared" si="22"/>
        <v/>
      </c>
      <c r="D82" s="451" t="str">
        <f t="shared" si="23"/>
        <v/>
      </c>
      <c r="E82" s="451" t="str">
        <f t="shared" si="24"/>
        <v/>
      </c>
      <c r="F82" s="451" t="str">
        <f t="shared" si="25"/>
        <v/>
      </c>
      <c r="G82" s="199" t="str">
        <f>IF(Paramétrage!HQ521&lt;&gt;0,Paramétrage!HO521,"")</f>
        <v/>
      </c>
      <c r="H82" s="2" t="str">
        <f>IF(Paramétrage!HQ521&lt;&gt;0,Paramétrage!HP521,"")</f>
        <v/>
      </c>
      <c r="I82" s="2" t="str">
        <f t="shared" si="26"/>
        <v/>
      </c>
      <c r="J82" s="2" t="str">
        <f>IF(Paramétrage!HQ521&lt;&gt;0,Paramétrage!HQ521,"")</f>
        <v/>
      </c>
      <c r="K82" s="2" t="str">
        <f>IF(Paramétrage!HR521&lt;&gt;0,Paramétrage!HR521,"")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IF(Paramétrage!HQ521&lt;&gt;0,Paramétrage!HS521,"")</f>
        <v/>
      </c>
      <c r="P82" s="258" t="e">
        <f>IF(Paramétrage!#REF!&lt;&gt;0,I82,0)</f>
        <v>#REF!</v>
      </c>
      <c r="Q82" s="2"/>
    </row>
    <row r="83" spans="1:17" x14ac:dyDescent="0.35">
      <c r="A83" s="451" t="str">
        <f t="shared" si="20"/>
        <v/>
      </c>
      <c r="B83" s="451" t="str">
        <f t="shared" si="21"/>
        <v/>
      </c>
      <c r="C83" s="451" t="str">
        <f t="shared" si="22"/>
        <v/>
      </c>
      <c r="D83" s="451" t="str">
        <f t="shared" si="23"/>
        <v/>
      </c>
      <c r="E83" s="451" t="str">
        <f t="shared" si="24"/>
        <v/>
      </c>
      <c r="F83" s="451" t="str">
        <f t="shared" si="25"/>
        <v/>
      </c>
      <c r="G83" s="199" t="str">
        <f>IF(Paramétrage!HQ522&lt;&gt;0,Paramétrage!HO522,"")</f>
        <v/>
      </c>
      <c r="H83" s="2" t="str">
        <f>IF(Paramétrage!HQ522&lt;&gt;0,Paramétrage!HP522,"")</f>
        <v/>
      </c>
      <c r="I83" s="2" t="str">
        <f t="shared" si="26"/>
        <v/>
      </c>
      <c r="J83" s="2" t="str">
        <f>IF(Paramétrage!HQ522&lt;&gt;0,Paramétrage!HQ522,"")</f>
        <v/>
      </c>
      <c r="K83" s="2" t="str">
        <f>IF(Paramétrage!HR522&lt;&gt;0,Paramétrage!HR522,"")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IF(Paramétrage!HQ522&lt;&gt;0,Paramétrage!HS522,"")</f>
        <v/>
      </c>
      <c r="P83" s="258" t="e">
        <f>IF(Paramétrage!#REF!&lt;&gt;0,I83,0)</f>
        <v>#REF!</v>
      </c>
      <c r="Q83" s="2"/>
    </row>
    <row r="84" spans="1:17" x14ac:dyDescent="0.35">
      <c r="A84" s="451" t="str">
        <f t="shared" si="20"/>
        <v/>
      </c>
      <c r="B84" s="451" t="str">
        <f t="shared" si="21"/>
        <v/>
      </c>
      <c r="C84" s="451" t="str">
        <f t="shared" si="22"/>
        <v/>
      </c>
      <c r="D84" s="451" t="str">
        <f t="shared" si="23"/>
        <v/>
      </c>
      <c r="E84" s="451" t="str">
        <f t="shared" si="24"/>
        <v/>
      </c>
      <c r="F84" s="451" t="str">
        <f t="shared" si="25"/>
        <v/>
      </c>
      <c r="G84" s="199" t="str">
        <f>IF(Paramétrage!HQ523&lt;&gt;0,Paramétrage!HO523,"")</f>
        <v/>
      </c>
      <c r="H84" s="2" t="str">
        <f>IF(Paramétrage!HQ523&lt;&gt;0,Paramétrage!HP523,"")</f>
        <v/>
      </c>
      <c r="I84" s="2" t="str">
        <f t="shared" si="26"/>
        <v/>
      </c>
      <c r="J84" s="2" t="str">
        <f>IF(Paramétrage!HQ523&lt;&gt;0,Paramétrage!HQ523,"")</f>
        <v/>
      </c>
      <c r="K84" s="2" t="str">
        <f>IF(Paramétrage!HR523&lt;&gt;0,Paramétrage!HR523,"")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IF(Paramétrage!HQ523&lt;&gt;0,Paramétrage!HS523,"")</f>
        <v/>
      </c>
      <c r="P84" s="258" t="e">
        <f>IF(Paramétrage!#REF!&lt;&gt;0,I84,0)</f>
        <v>#REF!</v>
      </c>
      <c r="Q84" s="2"/>
    </row>
    <row r="85" spans="1:17" x14ac:dyDescent="0.35">
      <c r="A85" s="451" t="str">
        <f t="shared" si="20"/>
        <v/>
      </c>
      <c r="B85" s="451" t="str">
        <f t="shared" si="21"/>
        <v/>
      </c>
      <c r="C85" s="451" t="str">
        <f t="shared" si="22"/>
        <v/>
      </c>
      <c r="D85" s="451" t="str">
        <f t="shared" si="23"/>
        <v/>
      </c>
      <c r="E85" s="451" t="str">
        <f t="shared" si="24"/>
        <v/>
      </c>
      <c r="F85" s="451" t="str">
        <f t="shared" si="25"/>
        <v/>
      </c>
      <c r="G85" s="199" t="str">
        <f>IF(Paramétrage!HQ524&lt;&gt;0,Paramétrage!HO524,"")</f>
        <v/>
      </c>
      <c r="H85" s="2" t="str">
        <f>IF(Paramétrage!HQ524&lt;&gt;0,Paramétrage!HP524,"")</f>
        <v/>
      </c>
      <c r="I85" s="2" t="str">
        <f t="shared" si="26"/>
        <v/>
      </c>
      <c r="J85" s="2" t="str">
        <f>IF(Paramétrage!HQ524&lt;&gt;0,Paramétrage!HQ524,"")</f>
        <v/>
      </c>
      <c r="K85" s="2" t="str">
        <f>IF(Paramétrage!HR524&lt;&gt;0,Paramétrage!HR524,"")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IF(Paramétrage!HQ524&lt;&gt;0,Paramétrage!HS524,"")</f>
        <v/>
      </c>
      <c r="P85" s="258" t="e">
        <f>IF(Paramétrage!#REF!&lt;&gt;0,I85,0)</f>
        <v>#REF!</v>
      </c>
      <c r="Q85" s="2"/>
    </row>
    <row r="86" spans="1:17" x14ac:dyDescent="0.35">
      <c r="A86" s="451" t="str">
        <f t="shared" si="20"/>
        <v/>
      </c>
      <c r="B86" s="451" t="str">
        <f t="shared" si="21"/>
        <v/>
      </c>
      <c r="C86" s="451" t="str">
        <f t="shared" si="22"/>
        <v/>
      </c>
      <c r="D86" s="451" t="str">
        <f t="shared" si="23"/>
        <v/>
      </c>
      <c r="E86" s="451" t="str">
        <f t="shared" si="24"/>
        <v/>
      </c>
      <c r="F86" s="451" t="str">
        <f t="shared" si="25"/>
        <v/>
      </c>
      <c r="G86" s="199" t="str">
        <f>IF(Paramétrage!HQ525&lt;&gt;0,Paramétrage!HO525,"")</f>
        <v/>
      </c>
      <c r="H86" s="2" t="str">
        <f>IF(Paramétrage!HQ525&lt;&gt;0,Paramétrage!HP525,"")</f>
        <v/>
      </c>
      <c r="I86" s="2" t="str">
        <f t="shared" si="26"/>
        <v/>
      </c>
      <c r="J86" s="2" t="str">
        <f>IF(Paramétrage!HQ525&lt;&gt;0,Paramétrage!HQ525,"")</f>
        <v/>
      </c>
      <c r="K86" s="2" t="str">
        <f>IF(Paramétrage!HR525&lt;&gt;0,Paramétrage!HR525,"")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IF(Paramétrage!HQ525&lt;&gt;0,Paramétrage!HS525,"")</f>
        <v/>
      </c>
      <c r="P86" s="258" t="e">
        <f>IF(Paramétrage!#REF!&lt;&gt;0,I86,0)</f>
        <v>#REF!</v>
      </c>
      <c r="Q86" s="2"/>
    </row>
    <row r="87" spans="1:17" x14ac:dyDescent="0.35">
      <c r="A87" s="451" t="str">
        <f t="shared" si="20"/>
        <v/>
      </c>
      <c r="B87" s="451" t="str">
        <f t="shared" si="21"/>
        <v/>
      </c>
      <c r="C87" s="451" t="str">
        <f t="shared" si="22"/>
        <v/>
      </c>
      <c r="D87" s="451" t="str">
        <f t="shared" si="23"/>
        <v/>
      </c>
      <c r="E87" s="451" t="str">
        <f t="shared" si="24"/>
        <v/>
      </c>
      <c r="F87" s="451" t="str">
        <f t="shared" si="25"/>
        <v/>
      </c>
      <c r="G87" s="199" t="str">
        <f>IF(Paramétrage!HQ526&lt;&gt;0,Paramétrage!HO526,"")</f>
        <v/>
      </c>
      <c r="H87" s="2" t="str">
        <f>IF(Paramétrage!HQ526&lt;&gt;0,Paramétrage!HP526,"")</f>
        <v/>
      </c>
      <c r="I87" s="2" t="str">
        <f t="shared" si="26"/>
        <v/>
      </c>
      <c r="J87" s="2" t="str">
        <f>IF(Paramétrage!HQ526&lt;&gt;0,Paramétrage!HQ526,"")</f>
        <v/>
      </c>
      <c r="K87" s="2" t="str">
        <f>IF(Paramétrage!HR526&lt;&gt;0,Paramétrage!HR526,"")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IF(Paramétrage!HQ526&lt;&gt;0,Paramétrage!HS526,"")</f>
        <v/>
      </c>
      <c r="P87" s="258" t="e">
        <f>IF(Paramétrage!#REF!&lt;&gt;0,I87,0)</f>
        <v>#REF!</v>
      </c>
      <c r="Q87" s="2"/>
    </row>
    <row r="88" spans="1:17" x14ac:dyDescent="0.35">
      <c r="A88" s="451" t="str">
        <f t="shared" si="20"/>
        <v/>
      </c>
      <c r="B88" s="451" t="str">
        <f t="shared" si="21"/>
        <v/>
      </c>
      <c r="C88" s="451" t="str">
        <f t="shared" si="22"/>
        <v/>
      </c>
      <c r="D88" s="451" t="str">
        <f t="shared" si="23"/>
        <v/>
      </c>
      <c r="E88" s="451" t="str">
        <f t="shared" si="24"/>
        <v/>
      </c>
      <c r="F88" s="451" t="str">
        <f t="shared" si="25"/>
        <v/>
      </c>
      <c r="G88" s="199" t="str">
        <f>IF(Paramétrage!HQ527&lt;&gt;0,Paramétrage!HO527,"")</f>
        <v/>
      </c>
      <c r="H88" s="2" t="str">
        <f>IF(Paramétrage!HQ527&lt;&gt;0,Paramétrage!HP527,"")</f>
        <v/>
      </c>
      <c r="I88" s="2" t="str">
        <f t="shared" si="26"/>
        <v/>
      </c>
      <c r="J88" s="2" t="str">
        <f>IF(Paramétrage!HQ527&lt;&gt;0,Paramétrage!HQ527,"")</f>
        <v/>
      </c>
      <c r="K88" s="2" t="str">
        <f>IF(Paramétrage!HR527&lt;&gt;0,Paramétrage!HR527,"")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IF(Paramétrage!HQ527&lt;&gt;0,Paramétrage!HS527,"")</f>
        <v/>
      </c>
      <c r="P88" s="258" t="e">
        <f>IF(Paramétrage!#REF!&lt;&gt;0,I88,0)</f>
        <v>#REF!</v>
      </c>
      <c r="Q88" s="2"/>
    </row>
    <row r="89" spans="1:17" x14ac:dyDescent="0.35">
      <c r="A89" s="451" t="str">
        <f t="shared" si="20"/>
        <v/>
      </c>
      <c r="B89" s="451" t="str">
        <f t="shared" si="21"/>
        <v/>
      </c>
      <c r="C89" s="451" t="str">
        <f t="shared" si="22"/>
        <v/>
      </c>
      <c r="D89" s="451" t="str">
        <f t="shared" si="23"/>
        <v/>
      </c>
      <c r="E89" s="451" t="str">
        <f t="shared" si="24"/>
        <v/>
      </c>
      <c r="F89" s="451" t="str">
        <f t="shared" si="25"/>
        <v/>
      </c>
      <c r="G89" s="199" t="str">
        <f>IF(Paramétrage!HQ528&lt;&gt;0,Paramétrage!HO528,"")</f>
        <v/>
      </c>
      <c r="H89" s="2" t="str">
        <f>IF(Paramétrage!HQ528&lt;&gt;0,Paramétrage!HP528,"")</f>
        <v/>
      </c>
      <c r="I89" s="2" t="str">
        <f t="shared" si="26"/>
        <v/>
      </c>
      <c r="J89" s="2" t="str">
        <f>IF(Paramétrage!HQ528&lt;&gt;0,Paramétrage!HQ528,"")</f>
        <v/>
      </c>
      <c r="K89" s="2" t="str">
        <f>IF(Paramétrage!HR528&lt;&gt;0,Paramétrage!HR528,"")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IF(Paramétrage!HQ528&lt;&gt;0,Paramétrage!HS528,"")</f>
        <v/>
      </c>
      <c r="P89" s="258" t="e">
        <f>IF(Paramétrage!#REF!&lt;&gt;0,I89,0)</f>
        <v>#REF!</v>
      </c>
      <c r="Q89" s="2"/>
    </row>
    <row r="90" spans="1:17" x14ac:dyDescent="0.35">
      <c r="A90" s="474" t="s">
        <v>1069</v>
      </c>
      <c r="B90" s="469"/>
      <c r="C90" s="469"/>
      <c r="D90" s="469"/>
      <c r="E90" s="469"/>
      <c r="F90" s="469"/>
      <c r="G90" s="475" t="e">
        <f>IF(Paramétrage!#REF!&lt;&gt;0,Paramétrage!#REF!,"")</f>
        <v>#REF!</v>
      </c>
      <c r="H90" s="469"/>
      <c r="I90" s="469"/>
      <c r="J90" s="469"/>
      <c r="K90" s="469"/>
      <c r="L90" s="469"/>
      <c r="M90" s="469"/>
      <c r="N90" s="469"/>
      <c r="O90" s="469"/>
      <c r="P90" s="472" t="e">
        <f>IF(Paramétrage!#REF!,I90-#REF!,"")</f>
        <v>#REF!</v>
      </c>
      <c r="Q90" s="469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51" t="str">
        <f>IF(J92&lt;&gt;"",I92,"")</f>
        <v/>
      </c>
      <c r="B92" s="451" t="str">
        <f>IF(J92&lt;&gt;"",1,"")</f>
        <v/>
      </c>
      <c r="C92" s="451" t="str">
        <f>IF(J92&lt;&gt;"",L92,"")</f>
        <v/>
      </c>
      <c r="D92" s="451" t="str">
        <f>IF(J92&lt;&gt;"",L92,"")</f>
        <v/>
      </c>
      <c r="E92" s="451" t="str">
        <f>IF(J92&lt;&gt;"",M92,"")</f>
        <v/>
      </c>
      <c r="F92" s="451" t="str">
        <f>IF(J92&lt;&gt;"",N92,"")</f>
        <v/>
      </c>
      <c r="G92" s="199" t="str">
        <f>IF(Paramétrage!IG501&lt;&gt;0,Paramétrage!IE501,"")</f>
        <v/>
      </c>
      <c r="H92" s="2" t="str">
        <f>IF(Paramétrage!IG501&lt;&gt;0,Paramétrage!IF501,"")</f>
        <v/>
      </c>
      <c r="I92" s="2" t="str">
        <f>IF(J92&lt;&gt;"",DATEDIF($Q$2,G92,"d")*1440+H92*60,"")</f>
        <v/>
      </c>
      <c r="J92" s="2" t="str">
        <f>IF(Paramétrage!IG501&lt;&gt;0,Paramétrage!IG501,"")</f>
        <v/>
      </c>
      <c r="K92" s="2" t="str">
        <f>IF(Paramétrage!IH501&lt;&gt;0,Paramétrage!IH501,"")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IF(Paramétrage!IG501&lt;&gt;0,Paramétrage!II501,"")</f>
        <v/>
      </c>
      <c r="P92" s="258" t="e">
        <f>IF(Paramétrage!#REF!&lt;&gt;0,I92,0)</f>
        <v>#REF!</v>
      </c>
      <c r="Q92" s="2"/>
    </row>
    <row r="93" spans="1:17" x14ac:dyDescent="0.35">
      <c r="A93" s="451" t="str">
        <f t="shared" ref="A93:A119" si="30">IF(J93&lt;&gt;"",I93,"")</f>
        <v/>
      </c>
      <c r="B93" s="451" t="str">
        <f t="shared" ref="B93:B119" si="31">IF(J93&lt;&gt;"",1,"")</f>
        <v/>
      </c>
      <c r="C93" s="451" t="str">
        <f t="shared" ref="C93:C119" si="32">IF(J93&lt;&gt;"",L93,"")</f>
        <v/>
      </c>
      <c r="D93" s="451" t="str">
        <f t="shared" ref="D93:D119" si="33">IF(J93&lt;&gt;"",L93,"")</f>
        <v/>
      </c>
      <c r="E93" s="451" t="str">
        <f t="shared" ref="E93:E119" si="34">IF(J93&lt;&gt;"",M93,"")</f>
        <v/>
      </c>
      <c r="F93" s="451" t="str">
        <f t="shared" ref="F93:F119" si="35">IF(J93&lt;&gt;"",N93,"")</f>
        <v/>
      </c>
      <c r="G93" s="199" t="str">
        <f>IF(Paramétrage!IG502&lt;&gt;0,Paramétrage!IE502,"")</f>
        <v/>
      </c>
      <c r="H93" s="2" t="str">
        <f>IF(Paramétrage!IG502&lt;&gt;0,Paramétrage!IF502,"")</f>
        <v/>
      </c>
      <c r="I93" s="2" t="str">
        <f t="shared" ref="I93:I119" si="36">IF(J93&lt;&gt;"",DATEDIF($Q$2,G93,"d")*1440+H93*60,"")</f>
        <v/>
      </c>
      <c r="J93" s="2" t="str">
        <f>IF(Paramétrage!IG502&lt;&gt;0,Paramétrage!IG502,"")</f>
        <v/>
      </c>
      <c r="K93" s="2" t="str">
        <f>IF(Paramétrage!IH502&lt;&gt;0,Paramétrage!IH502,"")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IF(Paramétrage!IG502&lt;&gt;0,Paramétrage!II502,"")</f>
        <v/>
      </c>
      <c r="P93" s="258" t="e">
        <f>IF(Paramétrage!#REF!&lt;&gt;0,I93,0)</f>
        <v>#REF!</v>
      </c>
      <c r="Q93" s="2"/>
    </row>
    <row r="94" spans="1:17" x14ac:dyDescent="0.35">
      <c r="A94" s="451" t="str">
        <f t="shared" si="30"/>
        <v/>
      </c>
      <c r="B94" s="451" t="str">
        <f t="shared" si="31"/>
        <v/>
      </c>
      <c r="C94" s="451" t="str">
        <f t="shared" si="32"/>
        <v/>
      </c>
      <c r="D94" s="451" t="str">
        <f t="shared" si="33"/>
        <v/>
      </c>
      <c r="E94" s="451" t="str">
        <f t="shared" si="34"/>
        <v/>
      </c>
      <c r="F94" s="451" t="str">
        <f t="shared" si="35"/>
        <v/>
      </c>
      <c r="G94" s="199" t="str">
        <f>IF(Paramétrage!IG503&lt;&gt;0,Paramétrage!IE503,"")</f>
        <v/>
      </c>
      <c r="H94" s="2" t="str">
        <f>IF(Paramétrage!IG503&lt;&gt;0,Paramétrage!IF503,"")</f>
        <v/>
      </c>
      <c r="I94" s="2" t="str">
        <f t="shared" si="36"/>
        <v/>
      </c>
      <c r="J94" s="2" t="str">
        <f>IF(Paramétrage!IG503&lt;&gt;0,Paramétrage!IG503,"")</f>
        <v/>
      </c>
      <c r="K94" s="2" t="str">
        <f>IF(Paramétrage!IH503&lt;&gt;0,Paramétrage!IH503,"")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IF(Paramétrage!IG503&lt;&gt;0,Paramétrage!II503,"")</f>
        <v/>
      </c>
      <c r="P94" s="258" t="e">
        <f>IF(Paramétrage!#REF!&lt;&gt;0,I94,0)</f>
        <v>#REF!</v>
      </c>
      <c r="Q94" s="2"/>
    </row>
    <row r="95" spans="1:17" x14ac:dyDescent="0.35">
      <c r="A95" s="451" t="str">
        <f t="shared" si="30"/>
        <v/>
      </c>
      <c r="B95" s="451" t="str">
        <f t="shared" si="31"/>
        <v/>
      </c>
      <c r="C95" s="451" t="str">
        <f t="shared" si="32"/>
        <v/>
      </c>
      <c r="D95" s="451" t="str">
        <f t="shared" si="33"/>
        <v/>
      </c>
      <c r="E95" s="451" t="str">
        <f t="shared" si="34"/>
        <v/>
      </c>
      <c r="F95" s="451" t="str">
        <f t="shared" si="35"/>
        <v/>
      </c>
      <c r="G95" s="199" t="str">
        <f>IF(Paramétrage!IG504&lt;&gt;0,Paramétrage!IE504,"")</f>
        <v/>
      </c>
      <c r="H95" s="2" t="str">
        <f>IF(Paramétrage!IG504&lt;&gt;0,Paramétrage!IF504,"")</f>
        <v/>
      </c>
      <c r="I95" s="2" t="str">
        <f t="shared" si="36"/>
        <v/>
      </c>
      <c r="J95" s="2" t="str">
        <f>IF(Paramétrage!IG504&lt;&gt;0,Paramétrage!IG504,"")</f>
        <v/>
      </c>
      <c r="K95" s="2" t="str">
        <f>IF(Paramétrage!IH504&lt;&gt;0,Paramétrage!IH504,"")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IF(Paramétrage!IG504&lt;&gt;0,Paramétrage!II504,"")</f>
        <v/>
      </c>
      <c r="P95" s="258" t="e">
        <f>IF(Paramétrage!#REF!&lt;&gt;0,I95,0)</f>
        <v>#REF!</v>
      </c>
      <c r="Q95" s="2"/>
    </row>
    <row r="96" spans="1:17" x14ac:dyDescent="0.35">
      <c r="A96" s="451" t="str">
        <f t="shared" si="30"/>
        <v/>
      </c>
      <c r="B96" s="451" t="str">
        <f t="shared" si="31"/>
        <v/>
      </c>
      <c r="C96" s="451" t="str">
        <f t="shared" si="32"/>
        <v/>
      </c>
      <c r="D96" s="451" t="str">
        <f t="shared" si="33"/>
        <v/>
      </c>
      <c r="E96" s="451" t="str">
        <f t="shared" si="34"/>
        <v/>
      </c>
      <c r="F96" s="451" t="str">
        <f t="shared" si="35"/>
        <v/>
      </c>
      <c r="G96" s="199" t="str">
        <f>IF(Paramétrage!IG505&lt;&gt;0,Paramétrage!IE505,"")</f>
        <v/>
      </c>
      <c r="H96" s="2" t="str">
        <f>IF(Paramétrage!IG505&lt;&gt;0,Paramétrage!IF505,"")</f>
        <v/>
      </c>
      <c r="I96" s="2" t="str">
        <f t="shared" si="36"/>
        <v/>
      </c>
      <c r="J96" s="2" t="str">
        <f>IF(Paramétrage!IG505&lt;&gt;0,Paramétrage!IG505,"")</f>
        <v/>
      </c>
      <c r="K96" s="2" t="str">
        <f>IF(Paramétrage!IH505&lt;&gt;0,Paramétrage!IH505,"")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IF(Paramétrage!IG505&lt;&gt;0,Paramétrage!II505,"")</f>
        <v/>
      </c>
      <c r="P96" s="258" t="e">
        <f>IF(Paramétrage!#REF!&lt;&gt;0,I96,0)</f>
        <v>#REF!</v>
      </c>
      <c r="Q96" s="2"/>
    </row>
    <row r="97" spans="1:20" x14ac:dyDescent="0.35">
      <c r="A97" s="451" t="str">
        <f t="shared" si="30"/>
        <v/>
      </c>
      <c r="B97" s="451" t="str">
        <f t="shared" si="31"/>
        <v/>
      </c>
      <c r="C97" s="451" t="str">
        <f t="shared" si="32"/>
        <v/>
      </c>
      <c r="D97" s="451" t="str">
        <f t="shared" si="33"/>
        <v/>
      </c>
      <c r="E97" s="451" t="str">
        <f t="shared" si="34"/>
        <v/>
      </c>
      <c r="F97" s="451" t="str">
        <f t="shared" si="35"/>
        <v/>
      </c>
      <c r="G97" s="199" t="str">
        <f>IF(Paramétrage!IG506&lt;&gt;0,Paramétrage!IE506,"")</f>
        <v/>
      </c>
      <c r="H97" s="2" t="str">
        <f>IF(Paramétrage!IG506&lt;&gt;0,Paramétrage!IF506,"")</f>
        <v/>
      </c>
      <c r="I97" s="2" t="str">
        <f t="shared" si="36"/>
        <v/>
      </c>
      <c r="J97" s="2" t="str">
        <f>IF(Paramétrage!IG506&lt;&gt;0,Paramétrage!IG506,"")</f>
        <v/>
      </c>
      <c r="K97" s="2" t="str">
        <f>IF(Paramétrage!IH506&lt;&gt;0,Paramétrage!IH506,"")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IF(Paramétrage!IG506&lt;&gt;0,Paramétrage!II506,"")</f>
        <v/>
      </c>
      <c r="P97" s="258" t="e">
        <f>IF(Paramétrage!#REF!&lt;&gt;0,I97,0)</f>
        <v>#REF!</v>
      </c>
      <c r="Q97" s="2"/>
    </row>
    <row r="98" spans="1:20" x14ac:dyDescent="0.35">
      <c r="A98" s="451" t="str">
        <f t="shared" si="30"/>
        <v/>
      </c>
      <c r="B98" s="451" t="str">
        <f t="shared" si="31"/>
        <v/>
      </c>
      <c r="C98" s="451" t="str">
        <f t="shared" si="32"/>
        <v/>
      </c>
      <c r="D98" s="451" t="str">
        <f t="shared" si="33"/>
        <v/>
      </c>
      <c r="E98" s="451" t="str">
        <f t="shared" si="34"/>
        <v/>
      </c>
      <c r="F98" s="451" t="str">
        <f t="shared" si="35"/>
        <v/>
      </c>
      <c r="G98" s="199" t="str">
        <f>IF(Paramétrage!IG507&lt;&gt;0,Paramétrage!IE507,"")</f>
        <v/>
      </c>
      <c r="H98" s="2" t="str">
        <f>IF(Paramétrage!IG507&lt;&gt;0,Paramétrage!IF507,"")</f>
        <v/>
      </c>
      <c r="I98" s="2" t="str">
        <f t="shared" si="36"/>
        <v/>
      </c>
      <c r="J98" s="2" t="str">
        <f>IF(Paramétrage!IG507&lt;&gt;0,Paramétrage!IG507,"")</f>
        <v/>
      </c>
      <c r="K98" s="2" t="str">
        <f>IF(Paramétrage!IH507&lt;&gt;0,Paramétrage!IH507,"")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IF(Paramétrage!IG507&lt;&gt;0,Paramétrage!II507,"")</f>
        <v/>
      </c>
      <c r="P98" s="258" t="e">
        <f>IF(Paramétrage!#REF!&lt;&gt;0,I98,0)</f>
        <v>#REF!</v>
      </c>
      <c r="Q98" s="2"/>
    </row>
    <row r="99" spans="1:20" x14ac:dyDescent="0.35">
      <c r="A99" s="451" t="str">
        <f t="shared" si="30"/>
        <v/>
      </c>
      <c r="B99" s="451" t="str">
        <f t="shared" si="31"/>
        <v/>
      </c>
      <c r="C99" s="451" t="str">
        <f t="shared" si="32"/>
        <v/>
      </c>
      <c r="D99" s="451" t="str">
        <f t="shared" si="33"/>
        <v/>
      </c>
      <c r="E99" s="451" t="str">
        <f t="shared" si="34"/>
        <v/>
      </c>
      <c r="F99" s="451" t="str">
        <f t="shared" si="35"/>
        <v/>
      </c>
      <c r="G99" s="199" t="str">
        <f>IF(Paramétrage!IG508&lt;&gt;0,Paramétrage!IE508,"")</f>
        <v/>
      </c>
      <c r="H99" s="2" t="str">
        <f>IF(Paramétrage!IG508&lt;&gt;0,Paramétrage!IF508,"")</f>
        <v/>
      </c>
      <c r="I99" s="2" t="str">
        <f t="shared" si="36"/>
        <v/>
      </c>
      <c r="J99" s="2" t="str">
        <f>IF(Paramétrage!IG508&lt;&gt;0,Paramétrage!IG508,"")</f>
        <v/>
      </c>
      <c r="K99" s="2" t="str">
        <f>IF(Paramétrage!IH508&lt;&gt;0,Paramétrage!IH508,"")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IF(Paramétrage!IG508&lt;&gt;0,Paramétrage!II508,"")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51" t="str">
        <f t="shared" si="30"/>
        <v/>
      </c>
      <c r="B100" s="451" t="str">
        <f t="shared" si="31"/>
        <v/>
      </c>
      <c r="C100" s="451" t="str">
        <f t="shared" si="32"/>
        <v/>
      </c>
      <c r="D100" s="451" t="str">
        <f t="shared" si="33"/>
        <v/>
      </c>
      <c r="E100" s="451" t="str">
        <f t="shared" si="34"/>
        <v/>
      </c>
      <c r="F100" s="451" t="str">
        <f t="shared" si="35"/>
        <v/>
      </c>
      <c r="G100" s="199" t="str">
        <f>IF(Paramétrage!IG509&lt;&gt;0,Paramétrage!IE509,"")</f>
        <v/>
      </c>
      <c r="H100" s="2" t="str">
        <f>IF(Paramétrage!IG509&lt;&gt;0,Paramétrage!IF509,"")</f>
        <v/>
      </c>
      <c r="I100" s="2" t="str">
        <f t="shared" si="36"/>
        <v/>
      </c>
      <c r="J100" s="2" t="str">
        <f>IF(Paramétrage!IG509&lt;&gt;0,Paramétrage!IG509,"")</f>
        <v/>
      </c>
      <c r="K100" s="2" t="str">
        <f>IF(Paramétrage!IH509&lt;&gt;0,Paramétrage!IH509,"")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IF(Paramétrage!IG509&lt;&gt;0,Paramétrage!II509,"")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51" t="str">
        <f t="shared" si="30"/>
        <v/>
      </c>
      <c r="B101" s="451" t="str">
        <f t="shared" si="31"/>
        <v/>
      </c>
      <c r="C101" s="451" t="str">
        <f t="shared" si="32"/>
        <v/>
      </c>
      <c r="D101" s="451" t="str">
        <f t="shared" si="33"/>
        <v/>
      </c>
      <c r="E101" s="451" t="str">
        <f t="shared" si="34"/>
        <v/>
      </c>
      <c r="F101" s="451" t="str">
        <f t="shared" si="35"/>
        <v/>
      </c>
      <c r="G101" s="199" t="str">
        <f>IF(Paramétrage!IG510&lt;&gt;0,Paramétrage!IE510,"")</f>
        <v/>
      </c>
      <c r="H101" s="2" t="str">
        <f>IF(Paramétrage!IG510&lt;&gt;0,Paramétrage!IF510,"")</f>
        <v/>
      </c>
      <c r="I101" s="2" t="str">
        <f t="shared" si="36"/>
        <v/>
      </c>
      <c r="J101" s="2" t="str">
        <f>IF(Paramétrage!IG510&lt;&gt;0,Paramétrage!IG510,"")</f>
        <v/>
      </c>
      <c r="K101" s="2" t="str">
        <f>IF(Paramétrage!IH510&lt;&gt;0,Paramétrage!IH510,"")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IF(Paramétrage!IG510&lt;&gt;0,Paramétrage!II510,"")</f>
        <v/>
      </c>
      <c r="P101" s="258" t="e">
        <f>IF(Paramétrage!#REF!&lt;&gt;0,I101,0)</f>
        <v>#REF!</v>
      </c>
      <c r="Q101" s="2"/>
    </row>
    <row r="102" spans="1:20" x14ac:dyDescent="0.35">
      <c r="A102" s="451" t="str">
        <f t="shared" si="30"/>
        <v/>
      </c>
      <c r="B102" s="451" t="str">
        <f t="shared" si="31"/>
        <v/>
      </c>
      <c r="C102" s="451" t="str">
        <f t="shared" si="32"/>
        <v/>
      </c>
      <c r="D102" s="451" t="str">
        <f t="shared" si="33"/>
        <v/>
      </c>
      <c r="E102" s="451" t="str">
        <f t="shared" si="34"/>
        <v/>
      </c>
      <c r="F102" s="451" t="str">
        <f t="shared" si="35"/>
        <v/>
      </c>
      <c r="G102" s="199" t="str">
        <f>IF(Paramétrage!IG511&lt;&gt;0,Paramétrage!IE511,"")</f>
        <v/>
      </c>
      <c r="H102" s="2" t="str">
        <f>IF(Paramétrage!IG511&lt;&gt;0,Paramétrage!IF511,"")</f>
        <v/>
      </c>
      <c r="I102" s="2" t="str">
        <f t="shared" si="36"/>
        <v/>
      </c>
      <c r="J102" s="2" t="str">
        <f>IF(Paramétrage!IG511&lt;&gt;0,Paramétrage!IG511,"")</f>
        <v/>
      </c>
      <c r="K102" s="2" t="str">
        <f>IF(Paramétrage!IH511&lt;&gt;0,Paramétrage!IH511,"")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IF(Paramétrage!IG511&lt;&gt;0,Paramétrage!II511,"")</f>
        <v/>
      </c>
      <c r="P102" s="258" t="e">
        <f>IF(Paramétrage!#REF!&lt;&gt;0,I102,0)</f>
        <v>#REF!</v>
      </c>
      <c r="Q102" s="2"/>
    </row>
    <row r="103" spans="1:20" x14ac:dyDescent="0.35">
      <c r="A103" s="451" t="str">
        <f t="shared" si="30"/>
        <v/>
      </c>
      <c r="B103" s="451" t="str">
        <f t="shared" si="31"/>
        <v/>
      </c>
      <c r="C103" s="451" t="str">
        <f t="shared" si="32"/>
        <v/>
      </c>
      <c r="D103" s="451" t="str">
        <f t="shared" si="33"/>
        <v/>
      </c>
      <c r="E103" s="451" t="str">
        <f t="shared" si="34"/>
        <v/>
      </c>
      <c r="F103" s="451" t="str">
        <f t="shared" si="35"/>
        <v/>
      </c>
      <c r="G103" s="199" t="str">
        <f>IF(Paramétrage!IG512&lt;&gt;0,Paramétrage!IE512,"")</f>
        <v/>
      </c>
      <c r="H103" s="2" t="str">
        <f>IF(Paramétrage!IG512&lt;&gt;0,Paramétrage!IF512,"")</f>
        <v/>
      </c>
      <c r="I103" s="2" t="str">
        <f t="shared" si="36"/>
        <v/>
      </c>
      <c r="J103" s="2" t="str">
        <f>IF(Paramétrage!IG512&lt;&gt;0,Paramétrage!IG512,"")</f>
        <v/>
      </c>
      <c r="K103" s="2" t="str">
        <f>IF(Paramétrage!IH512&lt;&gt;0,Paramétrage!IH512,"")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IF(Paramétrage!IG512&lt;&gt;0,Paramétrage!II512,"")</f>
        <v/>
      </c>
      <c r="P103" s="258" t="e">
        <f>IF(Paramétrage!#REF!&lt;&gt;0,I103,0)</f>
        <v>#REF!</v>
      </c>
      <c r="Q103" s="2"/>
    </row>
    <row r="104" spans="1:20" x14ac:dyDescent="0.35">
      <c r="A104" s="451" t="str">
        <f t="shared" si="30"/>
        <v/>
      </c>
      <c r="B104" s="451" t="str">
        <f t="shared" si="31"/>
        <v/>
      </c>
      <c r="C104" s="451" t="str">
        <f t="shared" si="32"/>
        <v/>
      </c>
      <c r="D104" s="451" t="str">
        <f t="shared" si="33"/>
        <v/>
      </c>
      <c r="E104" s="451" t="str">
        <f t="shared" si="34"/>
        <v/>
      </c>
      <c r="F104" s="451" t="str">
        <f t="shared" si="35"/>
        <v/>
      </c>
      <c r="G104" s="199" t="str">
        <f>IF(Paramétrage!IG513&lt;&gt;0,Paramétrage!IE513,"")</f>
        <v/>
      </c>
      <c r="H104" s="2" t="str">
        <f>IF(Paramétrage!IG513&lt;&gt;0,Paramétrage!IF513,"")</f>
        <v/>
      </c>
      <c r="I104" s="2" t="str">
        <f t="shared" si="36"/>
        <v/>
      </c>
      <c r="J104" s="2" t="str">
        <f>IF(Paramétrage!IG513&lt;&gt;0,Paramétrage!IG513,"")</f>
        <v/>
      </c>
      <c r="K104" s="2" t="str">
        <f>IF(Paramétrage!IH513&lt;&gt;0,Paramétrage!IH513,"")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IF(Paramétrage!IG513&lt;&gt;0,Paramétrage!II513,"")</f>
        <v/>
      </c>
      <c r="P104" s="258" t="e">
        <f>IF(Paramétrage!#REF!&lt;&gt;0,I104,0)</f>
        <v>#REF!</v>
      </c>
      <c r="Q104" s="2"/>
    </row>
    <row r="105" spans="1:20" x14ac:dyDescent="0.35">
      <c r="A105" s="451" t="str">
        <f t="shared" si="30"/>
        <v/>
      </c>
      <c r="B105" s="451" t="str">
        <f t="shared" si="31"/>
        <v/>
      </c>
      <c r="C105" s="451" t="str">
        <f t="shared" si="32"/>
        <v/>
      </c>
      <c r="D105" s="451" t="str">
        <f t="shared" si="33"/>
        <v/>
      </c>
      <c r="E105" s="451" t="str">
        <f t="shared" si="34"/>
        <v/>
      </c>
      <c r="F105" s="451" t="str">
        <f t="shared" si="35"/>
        <v/>
      </c>
      <c r="G105" s="199" t="str">
        <f>IF(Paramétrage!IG514&lt;&gt;0,Paramétrage!IE514,"")</f>
        <v/>
      </c>
      <c r="H105" s="2" t="str">
        <f>IF(Paramétrage!IG514&lt;&gt;0,Paramétrage!IF514,"")</f>
        <v/>
      </c>
      <c r="I105" s="2" t="str">
        <f t="shared" si="36"/>
        <v/>
      </c>
      <c r="J105" s="2" t="str">
        <f>IF(Paramétrage!IG514&lt;&gt;0,Paramétrage!IG514,"")</f>
        <v/>
      </c>
      <c r="K105" s="2" t="str">
        <f>IF(Paramétrage!IH514&lt;&gt;0,Paramétrage!IH514,"")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IF(Paramétrage!IG514&lt;&gt;0,Paramétrage!II514,"")</f>
        <v/>
      </c>
      <c r="P105" s="258" t="e">
        <f>IF(Paramétrage!#REF!&lt;&gt;0,I105,0)</f>
        <v>#REF!</v>
      </c>
      <c r="Q105" s="2"/>
    </row>
    <row r="106" spans="1:20" x14ac:dyDescent="0.35">
      <c r="A106" s="451" t="str">
        <f t="shared" si="30"/>
        <v/>
      </c>
      <c r="B106" s="451" t="str">
        <f t="shared" si="31"/>
        <v/>
      </c>
      <c r="C106" s="451" t="str">
        <f t="shared" si="32"/>
        <v/>
      </c>
      <c r="D106" s="451" t="str">
        <f t="shared" si="33"/>
        <v/>
      </c>
      <c r="E106" s="451" t="str">
        <f t="shared" si="34"/>
        <v/>
      </c>
      <c r="F106" s="451" t="str">
        <f t="shared" si="35"/>
        <v/>
      </c>
      <c r="G106" s="199" t="str">
        <f>IF(Paramétrage!IG515&lt;&gt;0,Paramétrage!IE515,"")</f>
        <v/>
      </c>
      <c r="H106" s="2" t="str">
        <f>IF(Paramétrage!IG515&lt;&gt;0,Paramétrage!IF515,"")</f>
        <v/>
      </c>
      <c r="I106" s="2" t="str">
        <f t="shared" si="36"/>
        <v/>
      </c>
      <c r="J106" s="2" t="str">
        <f>IF(Paramétrage!IG515&lt;&gt;0,Paramétrage!IG515,"")</f>
        <v/>
      </c>
      <c r="K106" s="2" t="str">
        <f>IF(Paramétrage!IH515&lt;&gt;0,Paramétrage!IH515,"")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IF(Paramétrage!IG515&lt;&gt;0,Paramétrage!II515,"")</f>
        <v/>
      </c>
      <c r="P106" s="258" t="e">
        <f>IF(Paramétrage!#REF!&lt;&gt;0,I106,0)</f>
        <v>#REF!</v>
      </c>
      <c r="Q106" s="2"/>
    </row>
    <row r="107" spans="1:20" x14ac:dyDescent="0.35">
      <c r="A107" s="451" t="str">
        <f t="shared" si="30"/>
        <v/>
      </c>
      <c r="B107" s="451" t="str">
        <f t="shared" si="31"/>
        <v/>
      </c>
      <c r="C107" s="451" t="str">
        <f t="shared" si="32"/>
        <v/>
      </c>
      <c r="D107" s="451" t="str">
        <f t="shared" si="33"/>
        <v/>
      </c>
      <c r="E107" s="451" t="str">
        <f t="shared" si="34"/>
        <v/>
      </c>
      <c r="F107" s="451" t="str">
        <f t="shared" si="35"/>
        <v/>
      </c>
      <c r="G107" s="199" t="str">
        <f>IF(Paramétrage!IG516&lt;&gt;0,Paramétrage!IE516,"")</f>
        <v/>
      </c>
      <c r="H107" s="2" t="str">
        <f>IF(Paramétrage!IG516&lt;&gt;0,Paramétrage!IF516,"")</f>
        <v/>
      </c>
      <c r="I107" s="2" t="str">
        <f t="shared" si="36"/>
        <v/>
      </c>
      <c r="J107" s="2" t="str">
        <f>IF(Paramétrage!IG516&lt;&gt;0,Paramétrage!IG516,"")</f>
        <v/>
      </c>
      <c r="K107" s="2" t="str">
        <f>IF(Paramétrage!IH516&lt;&gt;0,Paramétrage!IH516,"")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IF(Paramétrage!IG516&lt;&gt;0,Paramétrage!II516,"")</f>
        <v/>
      </c>
      <c r="P107" s="258" t="e">
        <f>IF(Paramétrage!#REF!&lt;&gt;0,I107,0)</f>
        <v>#REF!</v>
      </c>
      <c r="Q107" s="2"/>
    </row>
    <row r="108" spans="1:20" x14ac:dyDescent="0.35">
      <c r="A108" s="451" t="str">
        <f t="shared" si="30"/>
        <v/>
      </c>
      <c r="B108" s="451" t="str">
        <f t="shared" si="31"/>
        <v/>
      </c>
      <c r="C108" s="451" t="str">
        <f t="shared" si="32"/>
        <v/>
      </c>
      <c r="D108" s="451" t="str">
        <f t="shared" si="33"/>
        <v/>
      </c>
      <c r="E108" s="451" t="str">
        <f t="shared" si="34"/>
        <v/>
      </c>
      <c r="F108" s="451" t="str">
        <f t="shared" si="35"/>
        <v/>
      </c>
      <c r="G108" s="199" t="str">
        <f>IF(Paramétrage!IG517&lt;&gt;0,Paramétrage!IE517,"")</f>
        <v/>
      </c>
      <c r="H108" s="2" t="str">
        <f>IF(Paramétrage!IG517&lt;&gt;0,Paramétrage!IF517,"")</f>
        <v/>
      </c>
      <c r="I108" s="2" t="str">
        <f t="shared" si="36"/>
        <v/>
      </c>
      <c r="J108" s="2" t="str">
        <f>IF(Paramétrage!IG517&lt;&gt;0,Paramétrage!IG517,"")</f>
        <v/>
      </c>
      <c r="K108" s="2" t="str">
        <f>IF(Paramétrage!IH517&lt;&gt;0,Paramétrage!IH517,"")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IF(Paramétrage!IG517&lt;&gt;0,Paramétrage!II517,"")</f>
        <v/>
      </c>
      <c r="P108" s="258" t="e">
        <f>IF(Paramétrage!#REF!&lt;&gt;0,I108,0)</f>
        <v>#REF!</v>
      </c>
      <c r="Q108" s="2"/>
    </row>
    <row r="109" spans="1:20" x14ac:dyDescent="0.35">
      <c r="A109" s="451" t="str">
        <f t="shared" si="30"/>
        <v/>
      </c>
      <c r="B109" s="451" t="str">
        <f t="shared" si="31"/>
        <v/>
      </c>
      <c r="C109" s="451" t="str">
        <f t="shared" si="32"/>
        <v/>
      </c>
      <c r="D109" s="451" t="str">
        <f t="shared" si="33"/>
        <v/>
      </c>
      <c r="E109" s="451" t="str">
        <f t="shared" si="34"/>
        <v/>
      </c>
      <c r="F109" s="451" t="str">
        <f t="shared" si="35"/>
        <v/>
      </c>
      <c r="G109" s="199" t="str">
        <f>IF(Paramétrage!IG518&lt;&gt;0,Paramétrage!IE518,"")</f>
        <v/>
      </c>
      <c r="H109" s="2" t="str">
        <f>IF(Paramétrage!IG518&lt;&gt;0,Paramétrage!IF518,"")</f>
        <v/>
      </c>
      <c r="I109" s="2" t="str">
        <f t="shared" si="36"/>
        <v/>
      </c>
      <c r="J109" s="2" t="str">
        <f>IF(Paramétrage!IG518&lt;&gt;0,Paramétrage!IG518,"")</f>
        <v/>
      </c>
      <c r="K109" s="2" t="str">
        <f>IF(Paramétrage!IH518&lt;&gt;0,Paramétrage!IH518,"")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IF(Paramétrage!IG518&lt;&gt;0,Paramétrage!II518,"")</f>
        <v/>
      </c>
      <c r="P109" s="258" t="e">
        <f>IF(Paramétrage!#REF!&lt;&gt;0,I109,0)</f>
        <v>#REF!</v>
      </c>
      <c r="Q109" s="2"/>
    </row>
    <row r="110" spans="1:20" x14ac:dyDescent="0.35">
      <c r="A110" s="451" t="str">
        <f t="shared" si="30"/>
        <v/>
      </c>
      <c r="B110" s="451" t="str">
        <f t="shared" si="31"/>
        <v/>
      </c>
      <c r="C110" s="451" t="str">
        <f t="shared" si="32"/>
        <v/>
      </c>
      <c r="D110" s="451" t="str">
        <f t="shared" si="33"/>
        <v/>
      </c>
      <c r="E110" s="451" t="str">
        <f t="shared" si="34"/>
        <v/>
      </c>
      <c r="F110" s="451" t="str">
        <f t="shared" si="35"/>
        <v/>
      </c>
      <c r="G110" s="199" t="str">
        <f>IF(Paramétrage!IG519&lt;&gt;0,Paramétrage!IE519,"")</f>
        <v/>
      </c>
      <c r="H110" s="2" t="str">
        <f>IF(Paramétrage!IG519&lt;&gt;0,Paramétrage!IF519,"")</f>
        <v/>
      </c>
      <c r="I110" s="2" t="str">
        <f t="shared" si="36"/>
        <v/>
      </c>
      <c r="J110" s="2" t="str">
        <f>IF(Paramétrage!IG519&lt;&gt;0,Paramétrage!IG519,"")</f>
        <v/>
      </c>
      <c r="K110" s="2" t="str">
        <f>IF(Paramétrage!IH519&lt;&gt;0,Paramétrage!IH519,"")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IF(Paramétrage!IG519&lt;&gt;0,Paramétrage!II519,"")</f>
        <v/>
      </c>
      <c r="P110" s="258" t="e">
        <f>IF(Paramétrage!#REF!&lt;&gt;0,I110,0)</f>
        <v>#REF!</v>
      </c>
      <c r="Q110" s="2"/>
    </row>
    <row r="111" spans="1:20" x14ac:dyDescent="0.35">
      <c r="A111" s="451" t="str">
        <f t="shared" si="30"/>
        <v/>
      </c>
      <c r="B111" s="451" t="str">
        <f t="shared" si="31"/>
        <v/>
      </c>
      <c r="C111" s="451" t="str">
        <f t="shared" si="32"/>
        <v/>
      </c>
      <c r="D111" s="451" t="str">
        <f t="shared" si="33"/>
        <v/>
      </c>
      <c r="E111" s="451" t="str">
        <f t="shared" si="34"/>
        <v/>
      </c>
      <c r="F111" s="451" t="str">
        <f t="shared" si="35"/>
        <v/>
      </c>
      <c r="G111" s="199" t="str">
        <f>IF(Paramétrage!IG520&lt;&gt;0,Paramétrage!IE520,"")</f>
        <v/>
      </c>
      <c r="H111" s="2" t="str">
        <f>IF(Paramétrage!IG520&lt;&gt;0,Paramétrage!IF520,"")</f>
        <v/>
      </c>
      <c r="I111" s="2" t="str">
        <f t="shared" si="36"/>
        <v/>
      </c>
      <c r="J111" s="2" t="str">
        <f>IF(Paramétrage!IG520&lt;&gt;0,Paramétrage!IG520,"")</f>
        <v/>
      </c>
      <c r="K111" s="2" t="str">
        <f>IF(Paramétrage!IH520&lt;&gt;0,Paramétrage!IH520,"")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IF(Paramétrage!IG520&lt;&gt;0,Paramétrage!II520,"")</f>
        <v/>
      </c>
      <c r="P111" s="258" t="e">
        <f>IF(Paramétrage!#REF!&lt;&gt;0,I111,0)</f>
        <v>#REF!</v>
      </c>
      <c r="Q111" s="2"/>
    </row>
    <row r="112" spans="1:20" x14ac:dyDescent="0.35">
      <c r="A112" s="451" t="str">
        <f t="shared" si="30"/>
        <v/>
      </c>
      <c r="B112" s="451" t="str">
        <f t="shared" si="31"/>
        <v/>
      </c>
      <c r="C112" s="451" t="str">
        <f t="shared" si="32"/>
        <v/>
      </c>
      <c r="D112" s="451" t="str">
        <f t="shared" si="33"/>
        <v/>
      </c>
      <c r="E112" s="451" t="str">
        <f t="shared" si="34"/>
        <v/>
      </c>
      <c r="F112" s="451" t="str">
        <f t="shared" si="35"/>
        <v/>
      </c>
      <c r="G112" s="199" t="str">
        <f>IF(Paramétrage!IG521&lt;&gt;0,Paramétrage!IE521,"")</f>
        <v/>
      </c>
      <c r="H112" s="2" t="str">
        <f>IF(Paramétrage!IG521&lt;&gt;0,Paramétrage!IF521,"")</f>
        <v/>
      </c>
      <c r="I112" s="2" t="str">
        <f t="shared" si="36"/>
        <v/>
      </c>
      <c r="J112" s="2" t="str">
        <f>IF(Paramétrage!IG521&lt;&gt;0,Paramétrage!IG521,"")</f>
        <v/>
      </c>
      <c r="K112" s="2" t="str">
        <f>IF(Paramétrage!IH521&lt;&gt;0,Paramétrage!IH521,"")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IF(Paramétrage!IG521&lt;&gt;0,Paramétrage!II521,"")</f>
        <v/>
      </c>
      <c r="P112" s="258" t="e">
        <f>IF(Paramétrage!#REF!&lt;&gt;0,I112,0)</f>
        <v>#REF!</v>
      </c>
      <c r="Q112" s="2"/>
    </row>
    <row r="113" spans="1:17" x14ac:dyDescent="0.35">
      <c r="A113" s="451" t="str">
        <f t="shared" si="30"/>
        <v/>
      </c>
      <c r="B113" s="451" t="str">
        <f t="shared" si="31"/>
        <v/>
      </c>
      <c r="C113" s="451" t="str">
        <f t="shared" si="32"/>
        <v/>
      </c>
      <c r="D113" s="451" t="str">
        <f t="shared" si="33"/>
        <v/>
      </c>
      <c r="E113" s="451" t="str">
        <f t="shared" si="34"/>
        <v/>
      </c>
      <c r="F113" s="451" t="str">
        <f t="shared" si="35"/>
        <v/>
      </c>
      <c r="G113" s="199" t="str">
        <f>IF(Paramétrage!IG522&lt;&gt;0,Paramétrage!IE522,"")</f>
        <v/>
      </c>
      <c r="H113" s="2" t="str">
        <f>IF(Paramétrage!IG522&lt;&gt;0,Paramétrage!IF522,"")</f>
        <v/>
      </c>
      <c r="I113" s="2" t="str">
        <f t="shared" si="36"/>
        <v/>
      </c>
      <c r="J113" s="2" t="str">
        <f>IF(Paramétrage!IG522&lt;&gt;0,Paramétrage!IG522,"")</f>
        <v/>
      </c>
      <c r="K113" s="2" t="str">
        <f>IF(Paramétrage!IH522&lt;&gt;0,Paramétrage!IH522,"")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IF(Paramétrage!IG522&lt;&gt;0,Paramétrage!II522,"")</f>
        <v/>
      </c>
      <c r="P113" s="258" t="e">
        <f>IF(Paramétrage!#REF!&lt;&gt;0,I113,0)</f>
        <v>#REF!</v>
      </c>
      <c r="Q113" s="2"/>
    </row>
    <row r="114" spans="1:17" x14ac:dyDescent="0.35">
      <c r="A114" s="451" t="str">
        <f t="shared" si="30"/>
        <v/>
      </c>
      <c r="B114" s="451" t="str">
        <f t="shared" si="31"/>
        <v/>
      </c>
      <c r="C114" s="451" t="str">
        <f t="shared" si="32"/>
        <v/>
      </c>
      <c r="D114" s="451" t="str">
        <f t="shared" si="33"/>
        <v/>
      </c>
      <c r="E114" s="451" t="str">
        <f t="shared" si="34"/>
        <v/>
      </c>
      <c r="F114" s="451" t="str">
        <f t="shared" si="35"/>
        <v/>
      </c>
      <c r="G114" s="199" t="str">
        <f>IF(Paramétrage!IG523&lt;&gt;0,Paramétrage!IE523,"")</f>
        <v/>
      </c>
      <c r="H114" s="2" t="str">
        <f>IF(Paramétrage!IG523&lt;&gt;0,Paramétrage!IF523,"")</f>
        <v/>
      </c>
      <c r="I114" s="2" t="str">
        <f t="shared" si="36"/>
        <v/>
      </c>
      <c r="J114" s="2" t="str">
        <f>IF(Paramétrage!IG523&lt;&gt;0,Paramétrage!IG523,"")</f>
        <v/>
      </c>
      <c r="K114" s="2" t="str">
        <f>IF(Paramétrage!IH523&lt;&gt;0,Paramétrage!IH523,"")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IF(Paramétrage!IG523&lt;&gt;0,Paramétrage!II523,"")</f>
        <v/>
      </c>
      <c r="P114" s="258" t="e">
        <f>IF(Paramétrage!#REF!&lt;&gt;0,I114,0)</f>
        <v>#REF!</v>
      </c>
      <c r="Q114" s="2"/>
    </row>
    <row r="115" spans="1:17" x14ac:dyDescent="0.35">
      <c r="A115" s="451" t="str">
        <f t="shared" si="30"/>
        <v/>
      </c>
      <c r="B115" s="451" t="str">
        <f t="shared" si="31"/>
        <v/>
      </c>
      <c r="C115" s="451" t="str">
        <f t="shared" si="32"/>
        <v/>
      </c>
      <c r="D115" s="451" t="str">
        <f t="shared" si="33"/>
        <v/>
      </c>
      <c r="E115" s="451" t="str">
        <f t="shared" si="34"/>
        <v/>
      </c>
      <c r="F115" s="451" t="str">
        <f t="shared" si="35"/>
        <v/>
      </c>
      <c r="G115" s="199" t="str">
        <f>IF(Paramétrage!IG524&lt;&gt;0,Paramétrage!IE524,"")</f>
        <v/>
      </c>
      <c r="H115" s="2" t="str">
        <f>IF(Paramétrage!IG524&lt;&gt;0,Paramétrage!IF524,"")</f>
        <v/>
      </c>
      <c r="I115" s="2" t="str">
        <f t="shared" si="36"/>
        <v/>
      </c>
      <c r="J115" s="2" t="str">
        <f>IF(Paramétrage!IG524&lt;&gt;0,Paramétrage!IG524,"")</f>
        <v/>
      </c>
      <c r="K115" s="2" t="str">
        <f>IF(Paramétrage!IH524&lt;&gt;0,Paramétrage!IH524,"")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IF(Paramétrage!IG524&lt;&gt;0,Paramétrage!II524,"")</f>
        <v/>
      </c>
      <c r="P115" s="258" t="e">
        <f>IF(Paramétrage!#REF!&lt;&gt;0,I115,0)</f>
        <v>#REF!</v>
      </c>
      <c r="Q115" s="2"/>
    </row>
    <row r="116" spans="1:17" x14ac:dyDescent="0.35">
      <c r="A116" s="451" t="str">
        <f t="shared" si="30"/>
        <v/>
      </c>
      <c r="B116" s="451" t="str">
        <f t="shared" si="31"/>
        <v/>
      </c>
      <c r="C116" s="451" t="str">
        <f t="shared" si="32"/>
        <v/>
      </c>
      <c r="D116" s="451" t="str">
        <f t="shared" si="33"/>
        <v/>
      </c>
      <c r="E116" s="451" t="str">
        <f t="shared" si="34"/>
        <v/>
      </c>
      <c r="F116" s="451" t="str">
        <f t="shared" si="35"/>
        <v/>
      </c>
      <c r="G116" s="199" t="str">
        <f>IF(Paramétrage!IG525&lt;&gt;0,Paramétrage!IE525,"")</f>
        <v/>
      </c>
      <c r="H116" s="2" t="str">
        <f>IF(Paramétrage!IG525&lt;&gt;0,Paramétrage!IF525,"")</f>
        <v/>
      </c>
      <c r="I116" s="2" t="str">
        <f t="shared" si="36"/>
        <v/>
      </c>
      <c r="J116" s="2" t="str">
        <f>IF(Paramétrage!IG525&lt;&gt;0,Paramétrage!IG525,"")</f>
        <v/>
      </c>
      <c r="K116" s="2" t="str">
        <f>IF(Paramétrage!IH525&lt;&gt;0,Paramétrage!IH525,"")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IF(Paramétrage!IG525&lt;&gt;0,Paramétrage!II525,"")</f>
        <v/>
      </c>
      <c r="P116" s="258" t="e">
        <f>IF(Paramétrage!#REF!&lt;&gt;0,I116,0)</f>
        <v>#REF!</v>
      </c>
      <c r="Q116" s="2"/>
    </row>
    <row r="117" spans="1:17" x14ac:dyDescent="0.35">
      <c r="A117" s="451" t="str">
        <f t="shared" si="30"/>
        <v/>
      </c>
      <c r="B117" s="451" t="str">
        <f t="shared" si="31"/>
        <v/>
      </c>
      <c r="C117" s="451" t="str">
        <f t="shared" si="32"/>
        <v/>
      </c>
      <c r="D117" s="451" t="str">
        <f t="shared" si="33"/>
        <v/>
      </c>
      <c r="E117" s="451" t="str">
        <f t="shared" si="34"/>
        <v/>
      </c>
      <c r="F117" s="451" t="str">
        <f t="shared" si="35"/>
        <v/>
      </c>
      <c r="G117" s="199" t="str">
        <f>IF(Paramétrage!IG526&lt;&gt;0,Paramétrage!IE526,"")</f>
        <v/>
      </c>
      <c r="H117" s="2" t="str">
        <f>IF(Paramétrage!IG526&lt;&gt;0,Paramétrage!IF526,"")</f>
        <v/>
      </c>
      <c r="I117" s="2" t="str">
        <f t="shared" si="36"/>
        <v/>
      </c>
      <c r="J117" s="2" t="str">
        <f>IF(Paramétrage!IG526&lt;&gt;0,Paramétrage!IG526,"")</f>
        <v/>
      </c>
      <c r="K117" s="2" t="str">
        <f>IF(Paramétrage!IH526&lt;&gt;0,Paramétrage!IH526,"")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IF(Paramétrage!IG526&lt;&gt;0,Paramétrage!II526,"")</f>
        <v/>
      </c>
      <c r="P117" s="258" t="e">
        <f>IF(Paramétrage!#REF!&lt;&gt;0,I117,0)</f>
        <v>#REF!</v>
      </c>
      <c r="Q117" s="2"/>
    </row>
    <row r="118" spans="1:17" x14ac:dyDescent="0.35">
      <c r="A118" s="451" t="str">
        <f t="shared" si="30"/>
        <v/>
      </c>
      <c r="B118" s="451" t="str">
        <f t="shared" si="31"/>
        <v/>
      </c>
      <c r="C118" s="451" t="str">
        <f t="shared" si="32"/>
        <v/>
      </c>
      <c r="D118" s="451" t="str">
        <f t="shared" si="33"/>
        <v/>
      </c>
      <c r="E118" s="451" t="str">
        <f t="shared" si="34"/>
        <v/>
      </c>
      <c r="F118" s="451" t="str">
        <f t="shared" si="35"/>
        <v/>
      </c>
      <c r="G118" s="199" t="str">
        <f>IF(Paramétrage!IG527&lt;&gt;0,Paramétrage!IE527,"")</f>
        <v/>
      </c>
      <c r="H118" s="2" t="str">
        <f>IF(Paramétrage!IG527&lt;&gt;0,Paramétrage!IF527,"")</f>
        <v/>
      </c>
      <c r="I118" s="2" t="str">
        <f t="shared" si="36"/>
        <v/>
      </c>
      <c r="J118" s="2" t="str">
        <f>IF(Paramétrage!IG527&lt;&gt;0,Paramétrage!IG527,"")</f>
        <v/>
      </c>
      <c r="K118" s="2" t="str">
        <f>IF(Paramétrage!IH527&lt;&gt;0,Paramétrage!IH527,"")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IF(Paramétrage!IG527&lt;&gt;0,Paramétrage!II527,"")</f>
        <v/>
      </c>
      <c r="P118" s="258" t="e">
        <f>IF(Paramétrage!#REF!&lt;&gt;0,I118,0)</f>
        <v>#REF!</v>
      </c>
      <c r="Q118" s="2"/>
    </row>
    <row r="119" spans="1:17" x14ac:dyDescent="0.35">
      <c r="A119" s="451" t="str">
        <f t="shared" si="30"/>
        <v/>
      </c>
      <c r="B119" s="451" t="str">
        <f t="shared" si="31"/>
        <v/>
      </c>
      <c r="C119" s="451" t="str">
        <f t="shared" si="32"/>
        <v/>
      </c>
      <c r="D119" s="451" t="str">
        <f t="shared" si="33"/>
        <v/>
      </c>
      <c r="E119" s="451" t="str">
        <f t="shared" si="34"/>
        <v/>
      </c>
      <c r="F119" s="451" t="str">
        <f t="shared" si="35"/>
        <v/>
      </c>
      <c r="G119" s="199" t="str">
        <f>IF(Paramétrage!IG528&lt;&gt;0,Paramétrage!IE528,"")</f>
        <v/>
      </c>
      <c r="H119" s="2" t="str">
        <f>IF(Paramétrage!IG528&lt;&gt;0,Paramétrage!IF528,"")</f>
        <v/>
      </c>
      <c r="I119" s="2" t="str">
        <f t="shared" si="36"/>
        <v/>
      </c>
      <c r="J119" s="2" t="str">
        <f>IF(Paramétrage!IG528&lt;&gt;0,Paramétrage!IG528,"")</f>
        <v/>
      </c>
      <c r="K119" s="2" t="str">
        <f>IF(Paramétrage!IH528&lt;&gt;0,Paramétrage!IH528,"")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IF(Paramétrage!IG528&lt;&gt;0,Paramétrage!II528,"")</f>
        <v/>
      </c>
      <c r="P119" s="258" t="e">
        <f>IF(Paramétrage!#REF!&lt;&gt;0,I119,0)</f>
        <v>#REF!</v>
      </c>
      <c r="Q119" s="2"/>
    </row>
    <row r="120" spans="1:17" x14ac:dyDescent="0.35">
      <c r="A120" s="474" t="s">
        <v>1070</v>
      </c>
      <c r="B120" s="469"/>
      <c r="C120" s="469"/>
      <c r="D120" s="469"/>
      <c r="E120" s="469"/>
      <c r="F120" s="469"/>
      <c r="G120" s="475" t="e">
        <f>IF(Paramétrage!#REF!&lt;&gt;0,Paramétrage!#REF!,"")</f>
        <v>#REF!</v>
      </c>
      <c r="H120" s="469"/>
      <c r="I120" s="469"/>
      <c r="J120" s="469"/>
      <c r="K120" s="469"/>
      <c r="L120" s="469"/>
      <c r="M120" s="469"/>
      <c r="N120" s="469"/>
      <c r="O120" s="469"/>
      <c r="P120" s="472" t="e">
        <f>IF(Paramétrage!#REF!,I120-#REF!,"")</f>
        <v>#REF!</v>
      </c>
      <c r="Q120" s="469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51" t="str">
        <f>IF(J122&lt;&gt;"",I122,"")</f>
        <v/>
      </c>
      <c r="B122" s="451" t="str">
        <f>IF(J122&lt;&gt;"",1,"")</f>
        <v/>
      </c>
      <c r="C122" s="451" t="str">
        <f>IF(J122&lt;&gt;"",L122,"")</f>
        <v/>
      </c>
      <c r="D122" s="451" t="str">
        <f>IF(J122&lt;&gt;"",L122,"")</f>
        <v/>
      </c>
      <c r="E122" s="451" t="str">
        <f>IF(J122&lt;&gt;"",M122,"")</f>
        <v/>
      </c>
      <c r="F122" s="451" t="str">
        <f>IF(J122&lt;&gt;"",N122,"")</f>
        <v/>
      </c>
      <c r="G122" s="199" t="str">
        <f>IF(Paramétrage!FE501&lt;&gt;0,Paramétrage!FC501,"")</f>
        <v/>
      </c>
      <c r="H122" s="2" t="str">
        <f>IF(Paramétrage!FE501&lt;&gt;0,Paramétrage!FD501,"")</f>
        <v/>
      </c>
      <c r="I122" s="2" t="str">
        <f>IF(J122&lt;&gt;"",DATEDIF($Q$2,G122,"d")*1440+H122*60,"")</f>
        <v/>
      </c>
      <c r="J122" s="2" t="str">
        <f>IF(Paramétrage!FE501&lt;&gt;0,Paramétrage!FE501,"")</f>
        <v/>
      </c>
      <c r="K122" s="2" t="str">
        <f>IF(Paramétrage!FF501&lt;&gt;0,Paramétrage!FF501,"")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IF(Paramétrage!FE501&lt;&gt;0,Paramétrage!FG501,"")</f>
        <v/>
      </c>
      <c r="P122" s="258" t="e">
        <f>IF(Paramétrage!#REF!&lt;&gt;0,I122,0)</f>
        <v>#REF!</v>
      </c>
      <c r="Q122" s="2"/>
    </row>
    <row r="123" spans="1:17" x14ac:dyDescent="0.35">
      <c r="A123" s="451" t="str">
        <f t="shared" ref="A123:A149" si="40">IF(J123&lt;&gt;"",I123,"")</f>
        <v/>
      </c>
      <c r="B123" s="451" t="str">
        <f t="shared" ref="B123:B149" si="41">IF(J123&lt;&gt;"",1,"")</f>
        <v/>
      </c>
      <c r="C123" s="451" t="str">
        <f t="shared" ref="C123:C149" si="42">IF(J123&lt;&gt;"",L123,"")</f>
        <v/>
      </c>
      <c r="D123" s="451" t="str">
        <f t="shared" ref="D123:D149" si="43">IF(J123&lt;&gt;"",L123,"")</f>
        <v/>
      </c>
      <c r="E123" s="451" t="str">
        <f t="shared" ref="E123:E149" si="44">IF(J123&lt;&gt;"",M123,"")</f>
        <v/>
      </c>
      <c r="F123" s="451" t="str">
        <f t="shared" ref="F123:F149" si="45">IF(J123&lt;&gt;"",N123,"")</f>
        <v/>
      </c>
      <c r="G123" s="199" t="str">
        <f>IF(Paramétrage!FE502&lt;&gt;0,Paramétrage!FC502,"")</f>
        <v/>
      </c>
      <c r="H123" s="2" t="str">
        <f>IF(Paramétrage!FE502&lt;&gt;0,Paramétrage!FD502,"")</f>
        <v/>
      </c>
      <c r="I123" s="2" t="str">
        <f t="shared" ref="I123:I149" si="46">IF(J123&lt;&gt;"",DATEDIF($Q$2,G123,"d")*1440+H123*60,"")</f>
        <v/>
      </c>
      <c r="J123" s="2" t="str">
        <f>IF(Paramétrage!FE502&lt;&gt;0,Paramétrage!FE502,"")</f>
        <v/>
      </c>
      <c r="K123" s="2" t="str">
        <f>IF(Paramétrage!FF502&lt;&gt;0,Paramétrage!FF502,"")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IF(Paramétrage!FE502&lt;&gt;0,Paramétrage!FG502,"")</f>
        <v/>
      </c>
      <c r="P123" s="258" t="e">
        <f>IF(Paramétrage!#REF!&lt;&gt;0,I123,0)</f>
        <v>#REF!</v>
      </c>
      <c r="Q123" s="2"/>
    </row>
    <row r="124" spans="1:17" x14ac:dyDescent="0.35">
      <c r="A124" s="451" t="str">
        <f t="shared" si="40"/>
        <v/>
      </c>
      <c r="B124" s="451" t="str">
        <f t="shared" si="41"/>
        <v/>
      </c>
      <c r="C124" s="451" t="str">
        <f t="shared" si="42"/>
        <v/>
      </c>
      <c r="D124" s="451" t="str">
        <f t="shared" si="43"/>
        <v/>
      </c>
      <c r="E124" s="451" t="str">
        <f t="shared" si="44"/>
        <v/>
      </c>
      <c r="F124" s="451" t="str">
        <f t="shared" si="45"/>
        <v/>
      </c>
      <c r="G124" s="199" t="str">
        <f>IF(Paramétrage!FE503&lt;&gt;0,Paramétrage!FC503,"")</f>
        <v/>
      </c>
      <c r="H124" s="2" t="str">
        <f>IF(Paramétrage!FE503&lt;&gt;0,Paramétrage!FD503,"")</f>
        <v/>
      </c>
      <c r="I124" s="2" t="str">
        <f t="shared" si="46"/>
        <v/>
      </c>
      <c r="J124" s="2" t="str">
        <f>IF(Paramétrage!FE503&lt;&gt;0,Paramétrage!FE503,"")</f>
        <v/>
      </c>
      <c r="K124" s="2" t="str">
        <f>IF(Paramétrage!FF503&lt;&gt;0,Paramétrage!FF503,"")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IF(Paramétrage!FE503&lt;&gt;0,Paramétrage!FG503,"")</f>
        <v/>
      </c>
      <c r="P124" s="258" t="e">
        <f>IF(Paramétrage!#REF!&lt;&gt;0,I124,0)</f>
        <v>#REF!</v>
      </c>
      <c r="Q124" s="2"/>
    </row>
    <row r="125" spans="1:17" x14ac:dyDescent="0.35">
      <c r="A125" s="451" t="str">
        <f t="shared" si="40"/>
        <v/>
      </c>
      <c r="B125" s="451" t="str">
        <f t="shared" si="41"/>
        <v/>
      </c>
      <c r="C125" s="451" t="str">
        <f t="shared" si="42"/>
        <v/>
      </c>
      <c r="D125" s="451" t="str">
        <f t="shared" si="43"/>
        <v/>
      </c>
      <c r="E125" s="451" t="str">
        <f t="shared" si="44"/>
        <v/>
      </c>
      <c r="F125" s="451" t="str">
        <f t="shared" si="45"/>
        <v/>
      </c>
      <c r="G125" s="199" t="str">
        <f>IF(Paramétrage!FE504&lt;&gt;0,Paramétrage!FC504,"")</f>
        <v/>
      </c>
      <c r="H125" s="2" t="str">
        <f>IF(Paramétrage!FE504&lt;&gt;0,Paramétrage!FD504,"")</f>
        <v/>
      </c>
      <c r="I125" s="2" t="str">
        <f t="shared" si="46"/>
        <v/>
      </c>
      <c r="J125" s="2" t="str">
        <f>IF(Paramétrage!FE504&lt;&gt;0,Paramétrage!FE504,"")</f>
        <v/>
      </c>
      <c r="K125" s="2" t="str">
        <f>IF(Paramétrage!FF504&lt;&gt;0,Paramétrage!FF504,"")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IF(Paramétrage!FE504&lt;&gt;0,Paramétrage!FG504,"")</f>
        <v/>
      </c>
      <c r="P125" s="258" t="e">
        <f>IF(Paramétrage!#REF!&lt;&gt;0,I125,0)</f>
        <v>#REF!</v>
      </c>
      <c r="Q125" s="2"/>
    </row>
    <row r="126" spans="1:17" x14ac:dyDescent="0.35">
      <c r="A126" s="451" t="str">
        <f t="shared" si="40"/>
        <v/>
      </c>
      <c r="B126" s="451" t="str">
        <f t="shared" si="41"/>
        <v/>
      </c>
      <c r="C126" s="451" t="str">
        <f t="shared" si="42"/>
        <v/>
      </c>
      <c r="D126" s="451" t="str">
        <f t="shared" si="43"/>
        <v/>
      </c>
      <c r="E126" s="451" t="str">
        <f t="shared" si="44"/>
        <v/>
      </c>
      <c r="F126" s="451" t="str">
        <f t="shared" si="45"/>
        <v/>
      </c>
      <c r="G126" s="199" t="str">
        <f>IF(Paramétrage!FE505&lt;&gt;0,Paramétrage!FC505,"")</f>
        <v/>
      </c>
      <c r="H126" s="2" t="str">
        <f>IF(Paramétrage!FE505&lt;&gt;0,Paramétrage!FD505,"")</f>
        <v/>
      </c>
      <c r="I126" s="2" t="str">
        <f t="shared" si="46"/>
        <v/>
      </c>
      <c r="J126" s="2" t="str">
        <f>IF(Paramétrage!FE505&lt;&gt;0,Paramétrage!FE505,"")</f>
        <v/>
      </c>
      <c r="K126" s="2" t="str">
        <f>IF(Paramétrage!FF505&lt;&gt;0,Paramétrage!FF505,"")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IF(Paramétrage!FE505&lt;&gt;0,Paramétrage!FG505,"")</f>
        <v/>
      </c>
      <c r="P126" s="258" t="e">
        <f>IF(Paramétrage!#REF!&lt;&gt;0,I126,0)</f>
        <v>#REF!</v>
      </c>
      <c r="Q126" s="2"/>
    </row>
    <row r="127" spans="1:17" x14ac:dyDescent="0.35">
      <c r="A127" s="451" t="str">
        <f t="shared" si="40"/>
        <v/>
      </c>
      <c r="B127" s="451" t="str">
        <f t="shared" si="41"/>
        <v/>
      </c>
      <c r="C127" s="451" t="str">
        <f t="shared" si="42"/>
        <v/>
      </c>
      <c r="D127" s="451" t="str">
        <f t="shared" si="43"/>
        <v/>
      </c>
      <c r="E127" s="451" t="str">
        <f t="shared" si="44"/>
        <v/>
      </c>
      <c r="F127" s="451" t="str">
        <f t="shared" si="45"/>
        <v/>
      </c>
      <c r="G127" s="199" t="str">
        <f>IF(Paramétrage!FE506&lt;&gt;0,Paramétrage!FC506,"")</f>
        <v/>
      </c>
      <c r="H127" s="2" t="str">
        <f>IF(Paramétrage!FE506&lt;&gt;0,Paramétrage!FD506,"")</f>
        <v/>
      </c>
      <c r="I127" s="2" t="str">
        <f t="shared" si="46"/>
        <v/>
      </c>
      <c r="J127" s="2" t="str">
        <f>IF(Paramétrage!FE506&lt;&gt;0,Paramétrage!FE506,"")</f>
        <v/>
      </c>
      <c r="K127" s="2" t="str">
        <f>IF(Paramétrage!FF506&lt;&gt;0,Paramétrage!FF506,"")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IF(Paramétrage!FE506&lt;&gt;0,Paramétrage!FG506,"")</f>
        <v/>
      </c>
      <c r="P127" s="258" t="e">
        <f>IF(Paramétrage!#REF!&lt;&gt;0,I127,0)</f>
        <v>#REF!</v>
      </c>
      <c r="Q127" s="2"/>
    </row>
    <row r="128" spans="1:17" x14ac:dyDescent="0.35">
      <c r="A128" s="451" t="str">
        <f t="shared" si="40"/>
        <v/>
      </c>
      <c r="B128" s="451" t="str">
        <f t="shared" si="41"/>
        <v/>
      </c>
      <c r="C128" s="451" t="str">
        <f t="shared" si="42"/>
        <v/>
      </c>
      <c r="D128" s="451" t="str">
        <f t="shared" si="43"/>
        <v/>
      </c>
      <c r="E128" s="451" t="str">
        <f t="shared" si="44"/>
        <v/>
      </c>
      <c r="F128" s="451" t="str">
        <f t="shared" si="45"/>
        <v/>
      </c>
      <c r="G128" s="199" t="str">
        <f>IF(Paramétrage!FE507&lt;&gt;0,Paramétrage!FC507,"")</f>
        <v/>
      </c>
      <c r="H128" s="2" t="str">
        <f>IF(Paramétrage!FE507&lt;&gt;0,Paramétrage!FD507,"")</f>
        <v/>
      </c>
      <c r="I128" s="2" t="str">
        <f t="shared" si="46"/>
        <v/>
      </c>
      <c r="J128" s="2" t="str">
        <f>IF(Paramétrage!FE507&lt;&gt;0,Paramétrage!FE507,"")</f>
        <v/>
      </c>
      <c r="K128" s="2" t="str">
        <f>IF(Paramétrage!FF507&lt;&gt;0,Paramétrage!FF507,"")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IF(Paramétrage!FE507&lt;&gt;0,Paramétrage!FG507,"")</f>
        <v/>
      </c>
      <c r="P128" s="258" t="e">
        <f>IF(Paramétrage!#REF!&lt;&gt;0,I128,0)</f>
        <v>#REF!</v>
      </c>
      <c r="Q128" s="2"/>
    </row>
    <row r="129" spans="1:24" x14ac:dyDescent="0.35">
      <c r="A129" s="451" t="str">
        <f t="shared" si="40"/>
        <v/>
      </c>
      <c r="B129" s="451" t="str">
        <f t="shared" si="41"/>
        <v/>
      </c>
      <c r="C129" s="451" t="str">
        <f t="shared" si="42"/>
        <v/>
      </c>
      <c r="D129" s="451" t="str">
        <f t="shared" si="43"/>
        <v/>
      </c>
      <c r="E129" s="451" t="str">
        <f t="shared" si="44"/>
        <v/>
      </c>
      <c r="F129" s="451" t="str">
        <f t="shared" si="45"/>
        <v/>
      </c>
      <c r="G129" s="199" t="str">
        <f>IF(Paramétrage!FE508&lt;&gt;0,Paramétrage!FC508,"")</f>
        <v/>
      </c>
      <c r="H129" s="2" t="str">
        <f>IF(Paramétrage!FE508&lt;&gt;0,Paramétrage!FD508,"")</f>
        <v/>
      </c>
      <c r="I129" s="2" t="str">
        <f t="shared" si="46"/>
        <v/>
      </c>
      <c r="J129" s="2" t="str">
        <f>IF(Paramétrage!FE508&lt;&gt;0,Paramétrage!FE508,"")</f>
        <v/>
      </c>
      <c r="K129" s="2" t="str">
        <f>IF(Paramétrage!FF508&lt;&gt;0,Paramétrage!FF508,"")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IF(Paramétrage!FE508&lt;&gt;0,Paramétrage!FG508,"")</f>
        <v/>
      </c>
      <c r="P129" s="258" t="e">
        <f>IF(Paramétrage!#REF!&lt;&gt;0,I129,0)</f>
        <v>#REF!</v>
      </c>
      <c r="Q129" s="2"/>
    </row>
    <row r="130" spans="1:24" x14ac:dyDescent="0.35">
      <c r="A130" s="451" t="str">
        <f t="shared" si="40"/>
        <v/>
      </c>
      <c r="B130" s="451" t="str">
        <f t="shared" si="41"/>
        <v/>
      </c>
      <c r="C130" s="451" t="str">
        <f t="shared" si="42"/>
        <v/>
      </c>
      <c r="D130" s="451" t="str">
        <f t="shared" si="43"/>
        <v/>
      </c>
      <c r="E130" s="451" t="str">
        <f t="shared" si="44"/>
        <v/>
      </c>
      <c r="F130" s="451" t="str">
        <f t="shared" si="45"/>
        <v/>
      </c>
      <c r="G130" s="199" t="str">
        <f>IF(Paramétrage!FE509&lt;&gt;0,Paramétrage!FC509,"")</f>
        <v/>
      </c>
      <c r="H130" s="2" t="str">
        <f>IF(Paramétrage!FE509&lt;&gt;0,Paramétrage!FD509,"")</f>
        <v/>
      </c>
      <c r="I130" s="2" t="str">
        <f t="shared" si="46"/>
        <v/>
      </c>
      <c r="J130" s="2" t="str">
        <f>IF(Paramétrage!FE509&lt;&gt;0,Paramétrage!FE509,"")</f>
        <v/>
      </c>
      <c r="K130" s="2" t="str">
        <f>IF(Paramétrage!FF509&lt;&gt;0,Paramétrage!FF509,"")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IF(Paramétrage!FE509&lt;&gt;0,Paramétrage!FG509,"")</f>
        <v/>
      </c>
      <c r="P130" s="258" t="e">
        <f>IF(Paramétrage!#REF!&lt;&gt;0,I130,0)</f>
        <v>#REF!</v>
      </c>
      <c r="Q130" s="2"/>
      <c r="V130" s="2"/>
      <c r="W130" s="2"/>
      <c r="X130" s="2"/>
    </row>
    <row r="131" spans="1:24" x14ac:dyDescent="0.35">
      <c r="A131" s="451" t="str">
        <f t="shared" si="40"/>
        <v/>
      </c>
      <c r="B131" s="451" t="str">
        <f t="shared" si="41"/>
        <v/>
      </c>
      <c r="C131" s="451" t="str">
        <f t="shared" si="42"/>
        <v/>
      </c>
      <c r="D131" s="451" t="str">
        <f t="shared" si="43"/>
        <v/>
      </c>
      <c r="E131" s="451" t="str">
        <f t="shared" si="44"/>
        <v/>
      </c>
      <c r="F131" s="451" t="str">
        <f t="shared" si="45"/>
        <v/>
      </c>
      <c r="G131" s="199" t="str">
        <f>IF(Paramétrage!FE510&lt;&gt;0,Paramétrage!FC510,"")</f>
        <v/>
      </c>
      <c r="H131" s="2" t="str">
        <f>IF(Paramétrage!FE510&lt;&gt;0,Paramétrage!FD510,"")</f>
        <v/>
      </c>
      <c r="I131" s="2" t="str">
        <f t="shared" si="46"/>
        <v/>
      </c>
      <c r="J131" s="2" t="str">
        <f>IF(Paramétrage!FE510&lt;&gt;0,Paramétrage!FE510,"")</f>
        <v/>
      </c>
      <c r="K131" s="2" t="str">
        <f>IF(Paramétrage!FF510&lt;&gt;0,Paramétrage!FF510,"")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IF(Paramétrage!FE510&lt;&gt;0,Paramétrage!FG510,"")</f>
        <v/>
      </c>
      <c r="P131" s="258" t="e">
        <f>IF(Paramétrage!#REF!&lt;&gt;0,I131,0)</f>
        <v>#REF!</v>
      </c>
      <c r="Q131" s="2"/>
    </row>
    <row r="132" spans="1:24" x14ac:dyDescent="0.35">
      <c r="A132" s="451" t="str">
        <f t="shared" si="40"/>
        <v/>
      </c>
      <c r="B132" s="451" t="str">
        <f t="shared" si="41"/>
        <v/>
      </c>
      <c r="C132" s="451" t="str">
        <f t="shared" si="42"/>
        <v/>
      </c>
      <c r="D132" s="451" t="str">
        <f t="shared" si="43"/>
        <v/>
      </c>
      <c r="E132" s="451" t="str">
        <f t="shared" si="44"/>
        <v/>
      </c>
      <c r="F132" s="451" t="str">
        <f t="shared" si="45"/>
        <v/>
      </c>
      <c r="G132" s="199" t="str">
        <f>IF(Paramétrage!FE511&lt;&gt;0,Paramétrage!FC511,"")</f>
        <v/>
      </c>
      <c r="H132" s="2" t="str">
        <f>IF(Paramétrage!FE511&lt;&gt;0,Paramétrage!FD511,"")</f>
        <v/>
      </c>
      <c r="I132" s="2" t="str">
        <f t="shared" si="46"/>
        <v/>
      </c>
      <c r="J132" s="2" t="str">
        <f>IF(Paramétrage!FE511&lt;&gt;0,Paramétrage!FE511,"")</f>
        <v/>
      </c>
      <c r="K132" s="2" t="str">
        <f>IF(Paramétrage!FF511&lt;&gt;0,Paramétrage!FF511,"")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IF(Paramétrage!FE511&lt;&gt;0,Paramétrage!FG511,"")</f>
        <v/>
      </c>
      <c r="P132" s="258" t="e">
        <f>IF(Paramétrage!#REF!&lt;&gt;0,I132,0)</f>
        <v>#REF!</v>
      </c>
      <c r="Q132" s="2"/>
    </row>
    <row r="133" spans="1:24" x14ac:dyDescent="0.35">
      <c r="A133" s="451" t="str">
        <f t="shared" si="40"/>
        <v/>
      </c>
      <c r="B133" s="451" t="str">
        <f t="shared" si="41"/>
        <v/>
      </c>
      <c r="C133" s="451" t="str">
        <f t="shared" si="42"/>
        <v/>
      </c>
      <c r="D133" s="451" t="str">
        <f t="shared" si="43"/>
        <v/>
      </c>
      <c r="E133" s="451" t="str">
        <f t="shared" si="44"/>
        <v/>
      </c>
      <c r="F133" s="451" t="str">
        <f t="shared" si="45"/>
        <v/>
      </c>
      <c r="G133" s="199" t="str">
        <f>IF(Paramétrage!FE512&lt;&gt;0,Paramétrage!FC512,"")</f>
        <v/>
      </c>
      <c r="H133" s="2" t="str">
        <f>IF(Paramétrage!FE512&lt;&gt;0,Paramétrage!FD512,"")</f>
        <v/>
      </c>
      <c r="I133" s="2" t="str">
        <f t="shared" si="46"/>
        <v/>
      </c>
      <c r="J133" s="2" t="str">
        <f>IF(Paramétrage!FE512&lt;&gt;0,Paramétrage!FE512,"")</f>
        <v/>
      </c>
      <c r="K133" s="2" t="str">
        <f>IF(Paramétrage!FF512&lt;&gt;0,Paramétrage!FF512,"")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IF(Paramétrage!FE512&lt;&gt;0,Paramétrage!FG512,"")</f>
        <v/>
      </c>
      <c r="P133" s="258" t="e">
        <f>IF(Paramétrage!#REF!&lt;&gt;0,I133,0)</f>
        <v>#REF!</v>
      </c>
      <c r="Q133" s="2"/>
    </row>
    <row r="134" spans="1:24" x14ac:dyDescent="0.35">
      <c r="A134" s="451" t="str">
        <f t="shared" si="40"/>
        <v/>
      </c>
      <c r="B134" s="451" t="str">
        <f t="shared" si="41"/>
        <v/>
      </c>
      <c r="C134" s="451" t="str">
        <f t="shared" si="42"/>
        <v/>
      </c>
      <c r="D134" s="451" t="str">
        <f t="shared" si="43"/>
        <v/>
      </c>
      <c r="E134" s="451" t="str">
        <f t="shared" si="44"/>
        <v/>
      </c>
      <c r="F134" s="451" t="str">
        <f t="shared" si="45"/>
        <v/>
      </c>
      <c r="G134" s="199" t="str">
        <f>IF(Paramétrage!FE513&lt;&gt;0,Paramétrage!FC513,"")</f>
        <v/>
      </c>
      <c r="H134" s="2" t="str">
        <f>IF(Paramétrage!FE513&lt;&gt;0,Paramétrage!FD513,"")</f>
        <v/>
      </c>
      <c r="I134" s="2" t="str">
        <f t="shared" si="46"/>
        <v/>
      </c>
      <c r="J134" s="2" t="str">
        <f>IF(Paramétrage!FE513&lt;&gt;0,Paramétrage!FE513,"")</f>
        <v/>
      </c>
      <c r="K134" s="2" t="str">
        <f>IF(Paramétrage!FF513&lt;&gt;0,Paramétrage!FF513,"")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IF(Paramétrage!FE513&lt;&gt;0,Paramétrage!FG513,"")</f>
        <v/>
      </c>
      <c r="P134" s="258" t="e">
        <f>IF(Paramétrage!#REF!&lt;&gt;0,I134,0)</f>
        <v>#REF!</v>
      </c>
      <c r="Q134" s="2"/>
    </row>
    <row r="135" spans="1:24" x14ac:dyDescent="0.35">
      <c r="A135" s="451" t="str">
        <f t="shared" si="40"/>
        <v/>
      </c>
      <c r="B135" s="451" t="str">
        <f t="shared" si="41"/>
        <v/>
      </c>
      <c r="C135" s="451" t="str">
        <f t="shared" si="42"/>
        <v/>
      </c>
      <c r="D135" s="451" t="str">
        <f t="shared" si="43"/>
        <v/>
      </c>
      <c r="E135" s="451" t="str">
        <f t="shared" si="44"/>
        <v/>
      </c>
      <c r="F135" s="451" t="str">
        <f t="shared" si="45"/>
        <v/>
      </c>
      <c r="G135" s="199" t="str">
        <f>IF(Paramétrage!FE514&lt;&gt;0,Paramétrage!FC514,"")</f>
        <v/>
      </c>
      <c r="H135" s="2" t="str">
        <f>IF(Paramétrage!FE514&lt;&gt;0,Paramétrage!FD514,"")</f>
        <v/>
      </c>
      <c r="I135" s="2" t="str">
        <f t="shared" si="46"/>
        <v/>
      </c>
      <c r="J135" s="2" t="str">
        <f>IF(Paramétrage!FE514&lt;&gt;0,Paramétrage!FE514,"")</f>
        <v/>
      </c>
      <c r="K135" s="2" t="str">
        <f>IF(Paramétrage!FF514&lt;&gt;0,Paramétrage!FF514,"")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IF(Paramétrage!FE514&lt;&gt;0,Paramétrage!FG514,"")</f>
        <v/>
      </c>
      <c r="P135" s="258" t="e">
        <f>IF(Paramétrage!#REF!&lt;&gt;0,I135,0)</f>
        <v>#REF!</v>
      </c>
      <c r="Q135" s="2"/>
    </row>
    <row r="136" spans="1:24" x14ac:dyDescent="0.35">
      <c r="A136" s="451" t="str">
        <f t="shared" si="40"/>
        <v/>
      </c>
      <c r="B136" s="451" t="str">
        <f t="shared" si="41"/>
        <v/>
      </c>
      <c r="C136" s="451" t="str">
        <f t="shared" si="42"/>
        <v/>
      </c>
      <c r="D136" s="451" t="str">
        <f t="shared" si="43"/>
        <v/>
      </c>
      <c r="E136" s="451" t="str">
        <f t="shared" si="44"/>
        <v/>
      </c>
      <c r="F136" s="451" t="str">
        <f t="shared" si="45"/>
        <v/>
      </c>
      <c r="G136" s="199" t="str">
        <f>IF(Paramétrage!FE515&lt;&gt;0,Paramétrage!FC515,"")</f>
        <v/>
      </c>
      <c r="H136" s="2" t="str">
        <f>IF(Paramétrage!FE515&lt;&gt;0,Paramétrage!FD515,"")</f>
        <v/>
      </c>
      <c r="I136" s="2" t="str">
        <f t="shared" si="46"/>
        <v/>
      </c>
      <c r="J136" s="2" t="str">
        <f>IF(Paramétrage!FE515&lt;&gt;0,Paramétrage!FE515,"")</f>
        <v/>
      </c>
      <c r="K136" s="2" t="str">
        <f>IF(Paramétrage!FF515&lt;&gt;0,Paramétrage!FF515,"")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IF(Paramétrage!FE515&lt;&gt;0,Paramétrage!FG515,"")</f>
        <v/>
      </c>
      <c r="P136" s="258" t="e">
        <f>IF(Paramétrage!#REF!&lt;&gt;0,I136,0)</f>
        <v>#REF!</v>
      </c>
      <c r="Q136" s="2"/>
    </row>
    <row r="137" spans="1:24" x14ac:dyDescent="0.35">
      <c r="A137" s="451" t="str">
        <f t="shared" si="40"/>
        <v/>
      </c>
      <c r="B137" s="451" t="str">
        <f t="shared" si="41"/>
        <v/>
      </c>
      <c r="C137" s="451" t="str">
        <f t="shared" si="42"/>
        <v/>
      </c>
      <c r="D137" s="451" t="str">
        <f t="shared" si="43"/>
        <v/>
      </c>
      <c r="E137" s="451" t="str">
        <f t="shared" si="44"/>
        <v/>
      </c>
      <c r="F137" s="451" t="str">
        <f t="shared" si="45"/>
        <v/>
      </c>
      <c r="G137" s="199" t="str">
        <f>IF(Paramétrage!FE516&lt;&gt;0,Paramétrage!FC516,"")</f>
        <v/>
      </c>
      <c r="H137" s="2" t="str">
        <f>IF(Paramétrage!FE516&lt;&gt;0,Paramétrage!FD516,"")</f>
        <v/>
      </c>
      <c r="I137" s="2" t="str">
        <f t="shared" si="46"/>
        <v/>
      </c>
      <c r="J137" s="2" t="str">
        <f>IF(Paramétrage!FE516&lt;&gt;0,Paramétrage!FE516,"")</f>
        <v/>
      </c>
      <c r="K137" s="2" t="str">
        <f>IF(Paramétrage!FF516&lt;&gt;0,Paramétrage!FF516,"")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IF(Paramétrage!FE516&lt;&gt;0,Paramétrage!FG516,"")</f>
        <v/>
      </c>
      <c r="P137" s="258" t="e">
        <f>IF(Paramétrage!#REF!&lt;&gt;0,I137,0)</f>
        <v>#REF!</v>
      </c>
      <c r="Q137" s="2"/>
    </row>
    <row r="138" spans="1:24" x14ac:dyDescent="0.35">
      <c r="A138" s="451" t="str">
        <f t="shared" si="40"/>
        <v/>
      </c>
      <c r="B138" s="451" t="str">
        <f t="shared" si="41"/>
        <v/>
      </c>
      <c r="C138" s="451" t="str">
        <f t="shared" si="42"/>
        <v/>
      </c>
      <c r="D138" s="451" t="str">
        <f t="shared" si="43"/>
        <v/>
      </c>
      <c r="E138" s="451" t="str">
        <f t="shared" si="44"/>
        <v/>
      </c>
      <c r="F138" s="451" t="str">
        <f t="shared" si="45"/>
        <v/>
      </c>
      <c r="G138" s="199" t="str">
        <f>IF(Paramétrage!FE517&lt;&gt;0,Paramétrage!FC517,"")</f>
        <v/>
      </c>
      <c r="H138" s="2" t="str">
        <f>IF(Paramétrage!FE517&lt;&gt;0,Paramétrage!FD517,"")</f>
        <v/>
      </c>
      <c r="I138" s="2" t="str">
        <f t="shared" si="46"/>
        <v/>
      </c>
      <c r="J138" s="2" t="str">
        <f>IF(Paramétrage!FE517&lt;&gt;0,Paramétrage!FE517,"")</f>
        <v/>
      </c>
      <c r="K138" s="2" t="str">
        <f>IF(Paramétrage!FF517&lt;&gt;0,Paramétrage!FF517,"")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IF(Paramétrage!FE517&lt;&gt;0,Paramétrage!FG517,"")</f>
        <v/>
      </c>
      <c r="P138" s="258" t="e">
        <f>IF(Paramétrage!#REF!&lt;&gt;0,I138,0)</f>
        <v>#REF!</v>
      </c>
      <c r="Q138" s="2"/>
    </row>
    <row r="139" spans="1:24" x14ac:dyDescent="0.35">
      <c r="A139" s="451" t="str">
        <f t="shared" si="40"/>
        <v/>
      </c>
      <c r="B139" s="451" t="str">
        <f t="shared" si="41"/>
        <v/>
      </c>
      <c r="C139" s="451" t="str">
        <f t="shared" si="42"/>
        <v/>
      </c>
      <c r="D139" s="451" t="str">
        <f t="shared" si="43"/>
        <v/>
      </c>
      <c r="E139" s="451" t="str">
        <f t="shared" si="44"/>
        <v/>
      </c>
      <c r="F139" s="451" t="str">
        <f t="shared" si="45"/>
        <v/>
      </c>
      <c r="G139" s="199" t="str">
        <f>IF(Paramétrage!FE518&lt;&gt;0,Paramétrage!FC518,"")</f>
        <v/>
      </c>
      <c r="H139" s="2" t="str">
        <f>IF(Paramétrage!FE518&lt;&gt;0,Paramétrage!FD518,"")</f>
        <v/>
      </c>
      <c r="I139" s="2" t="str">
        <f t="shared" si="46"/>
        <v/>
      </c>
      <c r="J139" s="2" t="str">
        <f>IF(Paramétrage!FE518&lt;&gt;0,Paramétrage!FE518,"")</f>
        <v/>
      </c>
      <c r="K139" s="2" t="str">
        <f>IF(Paramétrage!FF518&lt;&gt;0,Paramétrage!FF518,"")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IF(Paramétrage!FE518&lt;&gt;0,Paramétrage!FG518,"")</f>
        <v/>
      </c>
      <c r="P139" s="258" t="e">
        <f>IF(Paramétrage!#REF!&lt;&gt;0,I139,0)</f>
        <v>#REF!</v>
      </c>
      <c r="Q139" s="2"/>
    </row>
    <row r="140" spans="1:24" x14ac:dyDescent="0.35">
      <c r="A140" s="451" t="str">
        <f t="shared" si="40"/>
        <v/>
      </c>
      <c r="B140" s="451" t="str">
        <f t="shared" si="41"/>
        <v/>
      </c>
      <c r="C140" s="451" t="str">
        <f t="shared" si="42"/>
        <v/>
      </c>
      <c r="D140" s="451" t="str">
        <f t="shared" si="43"/>
        <v/>
      </c>
      <c r="E140" s="451" t="str">
        <f t="shared" si="44"/>
        <v/>
      </c>
      <c r="F140" s="451" t="str">
        <f t="shared" si="45"/>
        <v/>
      </c>
      <c r="G140" s="199" t="str">
        <f>IF(Paramétrage!FE519&lt;&gt;0,Paramétrage!FC519,"")</f>
        <v/>
      </c>
      <c r="H140" s="2" t="str">
        <f>IF(Paramétrage!FE519&lt;&gt;0,Paramétrage!FD519,"")</f>
        <v/>
      </c>
      <c r="I140" s="2" t="str">
        <f t="shared" si="46"/>
        <v/>
      </c>
      <c r="J140" s="2" t="str">
        <f>IF(Paramétrage!FE519&lt;&gt;0,Paramétrage!FE519,"")</f>
        <v/>
      </c>
      <c r="K140" s="2" t="str">
        <f>IF(Paramétrage!FF519&lt;&gt;0,Paramétrage!FF519,"")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IF(Paramétrage!FE519&lt;&gt;0,Paramétrage!FG519,"")</f>
        <v/>
      </c>
      <c r="P140" s="258" t="e">
        <f>IF(Paramétrage!#REF!&lt;&gt;0,I140,0)</f>
        <v>#REF!</v>
      </c>
      <c r="Q140" s="2"/>
    </row>
    <row r="141" spans="1:24" x14ac:dyDescent="0.35">
      <c r="A141" s="451" t="str">
        <f t="shared" si="40"/>
        <v/>
      </c>
      <c r="B141" s="451" t="str">
        <f t="shared" si="41"/>
        <v/>
      </c>
      <c r="C141" s="451" t="str">
        <f t="shared" si="42"/>
        <v/>
      </c>
      <c r="D141" s="451" t="str">
        <f t="shared" si="43"/>
        <v/>
      </c>
      <c r="E141" s="451" t="str">
        <f t="shared" si="44"/>
        <v/>
      </c>
      <c r="F141" s="451" t="str">
        <f t="shared" si="45"/>
        <v/>
      </c>
      <c r="G141" s="199" t="str">
        <f>IF(Paramétrage!FE520&lt;&gt;0,Paramétrage!FC520,"")</f>
        <v/>
      </c>
      <c r="H141" s="2" t="str">
        <f>IF(Paramétrage!FE520&lt;&gt;0,Paramétrage!FD520,"")</f>
        <v/>
      </c>
      <c r="I141" s="2" t="str">
        <f t="shared" si="46"/>
        <v/>
      </c>
      <c r="J141" s="2" t="str">
        <f>IF(Paramétrage!FE520&lt;&gt;0,Paramétrage!FE520,"")</f>
        <v/>
      </c>
      <c r="K141" s="2" t="str">
        <f>IF(Paramétrage!FF520&lt;&gt;0,Paramétrage!FF520,"")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IF(Paramétrage!FE520&lt;&gt;0,Paramétrage!FG520,"")</f>
        <v/>
      </c>
      <c r="P141" s="258" t="e">
        <f>IF(Paramétrage!#REF!&lt;&gt;0,I141,0)</f>
        <v>#REF!</v>
      </c>
      <c r="Q141" s="2"/>
    </row>
    <row r="142" spans="1:24" x14ac:dyDescent="0.35">
      <c r="A142" s="451" t="str">
        <f t="shared" si="40"/>
        <v/>
      </c>
      <c r="B142" s="451" t="str">
        <f t="shared" si="41"/>
        <v/>
      </c>
      <c r="C142" s="451" t="str">
        <f t="shared" si="42"/>
        <v/>
      </c>
      <c r="D142" s="451" t="str">
        <f t="shared" si="43"/>
        <v/>
      </c>
      <c r="E142" s="451" t="str">
        <f t="shared" si="44"/>
        <v/>
      </c>
      <c r="F142" s="451" t="str">
        <f t="shared" si="45"/>
        <v/>
      </c>
      <c r="G142" s="199" t="str">
        <f>IF(Paramétrage!FE521&lt;&gt;0,Paramétrage!FC521,"")</f>
        <v/>
      </c>
      <c r="H142" s="2" t="str">
        <f>IF(Paramétrage!FE521&lt;&gt;0,Paramétrage!FD521,"")</f>
        <v/>
      </c>
      <c r="I142" s="2" t="str">
        <f t="shared" si="46"/>
        <v/>
      </c>
      <c r="J142" s="2" t="str">
        <f>IF(Paramétrage!FE521&lt;&gt;0,Paramétrage!FE521,"")</f>
        <v/>
      </c>
      <c r="K142" s="2" t="str">
        <f>IF(Paramétrage!FF521&lt;&gt;0,Paramétrage!FF521,"")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IF(Paramétrage!FE521&lt;&gt;0,Paramétrage!FG521,"")</f>
        <v/>
      </c>
      <c r="P142" s="258" t="e">
        <f>IF(Paramétrage!#REF!&lt;&gt;0,I142,0)</f>
        <v>#REF!</v>
      </c>
      <c r="Q142" s="2"/>
    </row>
    <row r="143" spans="1:24" x14ac:dyDescent="0.35">
      <c r="A143" s="451" t="str">
        <f t="shared" si="40"/>
        <v/>
      </c>
      <c r="B143" s="451" t="str">
        <f t="shared" si="41"/>
        <v/>
      </c>
      <c r="C143" s="451" t="str">
        <f t="shared" si="42"/>
        <v/>
      </c>
      <c r="D143" s="451" t="str">
        <f t="shared" si="43"/>
        <v/>
      </c>
      <c r="E143" s="451" t="str">
        <f t="shared" si="44"/>
        <v/>
      </c>
      <c r="F143" s="451" t="str">
        <f t="shared" si="45"/>
        <v/>
      </c>
      <c r="G143" s="199" t="str">
        <f>IF(Paramétrage!FE522&lt;&gt;0,Paramétrage!FC522,"")</f>
        <v/>
      </c>
      <c r="H143" s="2" t="str">
        <f>IF(Paramétrage!FE522&lt;&gt;0,Paramétrage!FD522,"")</f>
        <v/>
      </c>
      <c r="I143" s="2" t="str">
        <f t="shared" si="46"/>
        <v/>
      </c>
      <c r="J143" s="2" t="str">
        <f>IF(Paramétrage!FE522&lt;&gt;0,Paramétrage!FE522,"")</f>
        <v/>
      </c>
      <c r="K143" s="2" t="str">
        <f>IF(Paramétrage!FF522&lt;&gt;0,Paramétrage!FF522,"")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IF(Paramétrage!FE522&lt;&gt;0,Paramétrage!FG522,"")</f>
        <v/>
      </c>
      <c r="P143" s="258" t="e">
        <f>IF(Paramétrage!#REF!&lt;&gt;0,I143,0)</f>
        <v>#REF!</v>
      </c>
      <c r="Q143" s="2"/>
    </row>
    <row r="144" spans="1:24" x14ac:dyDescent="0.35">
      <c r="A144" s="451" t="str">
        <f t="shared" si="40"/>
        <v/>
      </c>
      <c r="B144" s="451" t="str">
        <f t="shared" si="41"/>
        <v/>
      </c>
      <c r="C144" s="451" t="str">
        <f t="shared" si="42"/>
        <v/>
      </c>
      <c r="D144" s="451" t="str">
        <f t="shared" si="43"/>
        <v/>
      </c>
      <c r="E144" s="451" t="str">
        <f t="shared" si="44"/>
        <v/>
      </c>
      <c r="F144" s="451" t="str">
        <f t="shared" si="45"/>
        <v/>
      </c>
      <c r="G144" s="199" t="str">
        <f>IF(Paramétrage!FE523&lt;&gt;0,Paramétrage!FC523,"")</f>
        <v/>
      </c>
      <c r="H144" s="2" t="str">
        <f>IF(Paramétrage!FE523&lt;&gt;0,Paramétrage!FD523,"")</f>
        <v/>
      </c>
      <c r="I144" s="2" t="str">
        <f t="shared" si="46"/>
        <v/>
      </c>
      <c r="J144" s="2" t="str">
        <f>IF(Paramétrage!FE523&lt;&gt;0,Paramétrage!FE523,"")</f>
        <v/>
      </c>
      <c r="K144" s="2" t="str">
        <f>IF(Paramétrage!FF523&lt;&gt;0,Paramétrage!FF523,"")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IF(Paramétrage!FE523&lt;&gt;0,Paramétrage!FG523,"")</f>
        <v/>
      </c>
      <c r="P144" s="258" t="e">
        <f>IF(Paramétrage!#REF!&lt;&gt;0,I144,0)</f>
        <v>#REF!</v>
      </c>
      <c r="Q144" s="2"/>
    </row>
    <row r="145" spans="1:20" x14ac:dyDescent="0.35">
      <c r="A145" s="451" t="str">
        <f t="shared" si="40"/>
        <v/>
      </c>
      <c r="B145" s="451" t="str">
        <f t="shared" si="41"/>
        <v/>
      </c>
      <c r="C145" s="451" t="str">
        <f t="shared" si="42"/>
        <v/>
      </c>
      <c r="D145" s="451" t="str">
        <f t="shared" si="43"/>
        <v/>
      </c>
      <c r="E145" s="451" t="str">
        <f t="shared" si="44"/>
        <v/>
      </c>
      <c r="F145" s="451" t="str">
        <f t="shared" si="45"/>
        <v/>
      </c>
      <c r="G145" s="199" t="str">
        <f>IF(Paramétrage!FE524&lt;&gt;0,Paramétrage!FC524,"")</f>
        <v/>
      </c>
      <c r="H145" s="2" t="str">
        <f>IF(Paramétrage!FE524&lt;&gt;0,Paramétrage!FD524,"")</f>
        <v/>
      </c>
      <c r="I145" s="2" t="str">
        <f t="shared" si="46"/>
        <v/>
      </c>
      <c r="J145" s="2" t="str">
        <f>IF(Paramétrage!FE524&lt;&gt;0,Paramétrage!FE524,"")</f>
        <v/>
      </c>
      <c r="K145" s="2" t="str">
        <f>IF(Paramétrage!FF524&lt;&gt;0,Paramétrage!FF524,"")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IF(Paramétrage!FE524&lt;&gt;0,Paramétrage!FG524,"")</f>
        <v/>
      </c>
      <c r="P145" s="258" t="e">
        <f>IF(Paramétrage!#REF!&lt;&gt;0,I145,0)</f>
        <v>#REF!</v>
      </c>
      <c r="Q145" s="2"/>
    </row>
    <row r="146" spans="1:20" x14ac:dyDescent="0.35">
      <c r="A146" s="451" t="str">
        <f t="shared" si="40"/>
        <v/>
      </c>
      <c r="B146" s="451" t="str">
        <f t="shared" si="41"/>
        <v/>
      </c>
      <c r="C146" s="451" t="str">
        <f t="shared" si="42"/>
        <v/>
      </c>
      <c r="D146" s="451" t="str">
        <f t="shared" si="43"/>
        <v/>
      </c>
      <c r="E146" s="451" t="str">
        <f t="shared" si="44"/>
        <v/>
      </c>
      <c r="F146" s="451" t="str">
        <f t="shared" si="45"/>
        <v/>
      </c>
      <c r="G146" s="199" t="str">
        <f>IF(Paramétrage!FE525&lt;&gt;0,Paramétrage!FC525,"")</f>
        <v/>
      </c>
      <c r="H146" s="2" t="str">
        <f>IF(Paramétrage!FE525&lt;&gt;0,Paramétrage!FD525,"")</f>
        <v/>
      </c>
      <c r="I146" s="2" t="str">
        <f t="shared" si="46"/>
        <v/>
      </c>
      <c r="J146" s="2" t="str">
        <f>IF(Paramétrage!FE525&lt;&gt;0,Paramétrage!FE525,"")</f>
        <v/>
      </c>
      <c r="K146" s="2" t="str">
        <f>IF(Paramétrage!FF525&lt;&gt;0,Paramétrage!FF525,"")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IF(Paramétrage!FE525&lt;&gt;0,Paramétrage!FG525,"")</f>
        <v/>
      </c>
      <c r="P146" s="258" t="e">
        <f>IF(Paramétrage!#REF!&lt;&gt;0,I146,0)</f>
        <v>#REF!</v>
      </c>
      <c r="Q146" s="2"/>
    </row>
    <row r="147" spans="1:20" x14ac:dyDescent="0.35">
      <c r="A147" s="451" t="str">
        <f t="shared" si="40"/>
        <v/>
      </c>
      <c r="B147" s="451" t="str">
        <f t="shared" si="41"/>
        <v/>
      </c>
      <c r="C147" s="451" t="str">
        <f t="shared" si="42"/>
        <v/>
      </c>
      <c r="D147" s="451" t="str">
        <f t="shared" si="43"/>
        <v/>
      </c>
      <c r="E147" s="451" t="str">
        <f t="shared" si="44"/>
        <v/>
      </c>
      <c r="F147" s="451" t="str">
        <f t="shared" si="45"/>
        <v/>
      </c>
      <c r="G147" s="199" t="str">
        <f>IF(Paramétrage!FE526&lt;&gt;0,Paramétrage!FC526,"")</f>
        <v/>
      </c>
      <c r="H147" s="2" t="str">
        <f>IF(Paramétrage!FE526&lt;&gt;0,Paramétrage!FD526,"")</f>
        <v/>
      </c>
      <c r="I147" s="2" t="str">
        <f t="shared" si="46"/>
        <v/>
      </c>
      <c r="J147" s="2" t="str">
        <f>IF(Paramétrage!FE526&lt;&gt;0,Paramétrage!FE526,"")</f>
        <v/>
      </c>
      <c r="K147" s="2" t="str">
        <f>IF(Paramétrage!FF526&lt;&gt;0,Paramétrage!FF526,"")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IF(Paramétrage!FE526&lt;&gt;0,Paramétrage!FG526,"")</f>
        <v/>
      </c>
      <c r="P147" s="258" t="e">
        <f>IF(Paramétrage!#REF!&lt;&gt;0,I147,0)</f>
        <v>#REF!</v>
      </c>
      <c r="Q147" s="2"/>
    </row>
    <row r="148" spans="1:20" x14ac:dyDescent="0.35">
      <c r="A148" s="451" t="str">
        <f t="shared" si="40"/>
        <v/>
      </c>
      <c r="B148" s="451" t="str">
        <f t="shared" si="41"/>
        <v/>
      </c>
      <c r="C148" s="451" t="str">
        <f t="shared" si="42"/>
        <v/>
      </c>
      <c r="D148" s="451" t="str">
        <f t="shared" si="43"/>
        <v/>
      </c>
      <c r="E148" s="451" t="str">
        <f t="shared" si="44"/>
        <v/>
      </c>
      <c r="F148" s="451" t="str">
        <f t="shared" si="45"/>
        <v/>
      </c>
      <c r="G148" s="199" t="str">
        <f>IF(Paramétrage!FE527&lt;&gt;0,Paramétrage!FC527,"")</f>
        <v/>
      </c>
      <c r="H148" s="2" t="str">
        <f>IF(Paramétrage!FE527&lt;&gt;0,Paramétrage!FD527,"")</f>
        <v/>
      </c>
      <c r="I148" s="2" t="str">
        <f t="shared" si="46"/>
        <v/>
      </c>
      <c r="J148" s="2" t="str">
        <f>IF(Paramétrage!FE527&lt;&gt;0,Paramétrage!FE527,"")</f>
        <v/>
      </c>
      <c r="K148" s="2" t="str">
        <f>IF(Paramétrage!FF527&lt;&gt;0,Paramétrage!FF527,"")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IF(Paramétrage!FE527&lt;&gt;0,Paramétrage!FG527,"")</f>
        <v/>
      </c>
      <c r="P148" s="258" t="e">
        <f>IF(Paramétrage!#REF!&lt;&gt;0,I148,0)</f>
        <v>#REF!</v>
      </c>
      <c r="Q148" s="2"/>
    </row>
    <row r="149" spans="1:20" x14ac:dyDescent="0.35">
      <c r="A149" s="451" t="str">
        <f t="shared" si="40"/>
        <v/>
      </c>
      <c r="B149" s="451" t="str">
        <f t="shared" si="41"/>
        <v/>
      </c>
      <c r="C149" s="451" t="str">
        <f t="shared" si="42"/>
        <v/>
      </c>
      <c r="D149" s="451" t="str">
        <f t="shared" si="43"/>
        <v/>
      </c>
      <c r="E149" s="451" t="str">
        <f t="shared" si="44"/>
        <v/>
      </c>
      <c r="F149" s="451" t="str">
        <f t="shared" si="45"/>
        <v/>
      </c>
      <c r="G149" s="199" t="str">
        <f>IF(Paramétrage!FE528&lt;&gt;0,Paramétrage!FC528,"")</f>
        <v/>
      </c>
      <c r="H149" s="2" t="str">
        <f>IF(Paramétrage!FE528&lt;&gt;0,Paramétrage!FD528,"")</f>
        <v/>
      </c>
      <c r="I149" s="2" t="str">
        <f t="shared" si="46"/>
        <v/>
      </c>
      <c r="J149" s="2" t="str">
        <f>IF(Paramétrage!FE528&lt;&gt;0,Paramétrage!FE528,"")</f>
        <v/>
      </c>
      <c r="K149" s="2" t="str">
        <f>IF(Paramétrage!FF528&lt;&gt;0,Paramétrage!FF528,"")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IF(Paramétrage!FE528&lt;&gt;0,Paramétrage!FG528,"")</f>
        <v/>
      </c>
      <c r="P149" s="258" t="e">
        <f>IF(Paramétrage!#REF!&lt;&gt;0,I149,0)</f>
        <v>#REF!</v>
      </c>
      <c r="Q149" s="2"/>
    </row>
    <row r="150" spans="1:20" x14ac:dyDescent="0.35">
      <c r="A150" s="474" t="s">
        <v>1071</v>
      </c>
      <c r="B150" s="469"/>
      <c r="C150" s="469"/>
      <c r="D150" s="469"/>
      <c r="E150" s="469"/>
      <c r="F150" s="469"/>
      <c r="G150" s="475" t="e">
        <f>IF(Paramétrage!#REF!&lt;&gt;0,Paramétrage!#REF!,"")</f>
        <v>#REF!</v>
      </c>
      <c r="H150" s="469"/>
      <c r="I150" s="469"/>
      <c r="J150" s="469"/>
      <c r="K150" s="469"/>
      <c r="L150" s="469"/>
      <c r="M150" s="469"/>
      <c r="N150" s="469"/>
      <c r="O150" s="469"/>
      <c r="P150" s="472" t="e">
        <f>IF(Paramétrage!#REF!,I150-#REF!,"")</f>
        <v>#REF!</v>
      </c>
      <c r="Q150" s="469"/>
    </row>
    <row r="151" spans="1:20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20" x14ac:dyDescent="0.35">
      <c r="A152" s="451" t="str">
        <f>IF(J152&lt;&gt;"",I152,"")</f>
        <v/>
      </c>
      <c r="B152" s="451" t="str">
        <f>IF(J152&lt;&gt;"",1,"")</f>
        <v/>
      </c>
      <c r="C152" s="451" t="str">
        <f>IF(J152&lt;&gt;"",L152,"")</f>
        <v/>
      </c>
      <c r="D152" s="451" t="str">
        <f>IF(J152&lt;&gt;"",L152,"")</f>
        <v/>
      </c>
      <c r="E152" s="451" t="str">
        <f>IF(J152&lt;&gt;"",M152,"")</f>
        <v/>
      </c>
      <c r="F152" s="451" t="str">
        <f>IF(J152&lt;&gt;"",N152,"")</f>
        <v/>
      </c>
      <c r="G152" s="199" t="str">
        <f>IF(Paramétrage!FU501&lt;&gt;0,Paramétrage!FS501,"")</f>
        <v/>
      </c>
      <c r="H152" s="2" t="str">
        <f>IF(Paramétrage!FU501&lt;&gt;0,Paramétrage!FT501,"")</f>
        <v/>
      </c>
      <c r="I152" s="2" t="str">
        <f>IF(J152&lt;&gt;"",DATEDIF($Q$2,G152,"d")*1440+H152*60,"")</f>
        <v/>
      </c>
      <c r="J152" s="2" t="str">
        <f>IF(Paramétrage!FU501&lt;&gt;0,Paramétrage!FU501,"")</f>
        <v/>
      </c>
      <c r="K152" s="2" t="str">
        <f>IF(Paramétrage!FV501&lt;&gt;0,Paramétrage!FV501,"")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IF(Paramétrage!FU501&lt;&gt;0,Paramétrage!FW501,"")</f>
        <v/>
      </c>
      <c r="P152" s="258" t="e">
        <f>IF(Paramétrage!#REF!&lt;&gt;0,I152,0)</f>
        <v>#REF!</v>
      </c>
      <c r="Q152" s="2"/>
    </row>
    <row r="153" spans="1:20" x14ac:dyDescent="0.35">
      <c r="A153" s="451" t="str">
        <f t="shared" ref="A153:A179" si="50">IF(J153&lt;&gt;"",I153,"")</f>
        <v/>
      </c>
      <c r="B153" s="451" t="str">
        <f t="shared" ref="B153:B179" si="51">IF(J153&lt;&gt;"",1,"")</f>
        <v/>
      </c>
      <c r="C153" s="451" t="str">
        <f t="shared" ref="C153:C179" si="52">IF(J153&lt;&gt;"",L153,"")</f>
        <v/>
      </c>
      <c r="D153" s="451" t="str">
        <f t="shared" ref="D153:D179" si="53">IF(J153&lt;&gt;"",L153,"")</f>
        <v/>
      </c>
      <c r="E153" s="451" t="str">
        <f t="shared" ref="E153:E179" si="54">IF(J153&lt;&gt;"",M153,"")</f>
        <v/>
      </c>
      <c r="F153" s="451" t="str">
        <f t="shared" ref="F153:F179" si="55">IF(J153&lt;&gt;"",N153,"")</f>
        <v/>
      </c>
      <c r="G153" s="199" t="str">
        <f>IF(Paramétrage!FU502&lt;&gt;0,Paramétrage!FS502,"")</f>
        <v/>
      </c>
      <c r="H153" s="2" t="str">
        <f>IF(Paramétrage!FU502&lt;&gt;0,Paramétrage!FT502,"")</f>
        <v/>
      </c>
      <c r="I153" s="2" t="str">
        <f t="shared" ref="I153:I179" si="56">IF(J153&lt;&gt;"",DATEDIF($Q$2,G153,"d")*1440+H153*60,"")</f>
        <v/>
      </c>
      <c r="J153" s="2" t="str">
        <f>IF(Paramétrage!FU502&lt;&gt;0,Paramétrage!FU502,"")</f>
        <v/>
      </c>
      <c r="K153" s="2" t="str">
        <f>IF(Paramétrage!FV502&lt;&gt;0,Paramétrage!FV502,"")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IF(Paramétrage!FU502&lt;&gt;0,Paramétrage!FW502,"")</f>
        <v/>
      </c>
      <c r="P153" s="258" t="e">
        <f>IF(Paramétrage!#REF!&lt;&gt;0,I153,0)</f>
        <v>#REF!</v>
      </c>
      <c r="Q153" s="2"/>
    </row>
    <row r="154" spans="1:20" x14ac:dyDescent="0.35">
      <c r="A154" s="451" t="str">
        <f t="shared" si="50"/>
        <v/>
      </c>
      <c r="B154" s="451" t="str">
        <f t="shared" si="51"/>
        <v/>
      </c>
      <c r="C154" s="451" t="str">
        <f t="shared" si="52"/>
        <v/>
      </c>
      <c r="D154" s="451" t="str">
        <f t="shared" si="53"/>
        <v/>
      </c>
      <c r="E154" s="451" t="str">
        <f t="shared" si="54"/>
        <v/>
      </c>
      <c r="F154" s="451" t="str">
        <f t="shared" si="55"/>
        <v/>
      </c>
      <c r="G154" s="199" t="str">
        <f>IF(Paramétrage!FU503&lt;&gt;0,Paramétrage!FS503,"")</f>
        <v/>
      </c>
      <c r="H154" s="2" t="str">
        <f>IF(Paramétrage!FU503&lt;&gt;0,Paramétrage!FT503,"")</f>
        <v/>
      </c>
      <c r="I154" s="2" t="str">
        <f t="shared" si="56"/>
        <v/>
      </c>
      <c r="J154" s="2" t="str">
        <f>IF(Paramétrage!FU503&lt;&gt;0,Paramétrage!FU503,"")</f>
        <v/>
      </c>
      <c r="K154" s="2" t="str">
        <f>IF(Paramétrage!FV503&lt;&gt;0,Paramétrage!FV503,"")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IF(Paramétrage!FU503&lt;&gt;0,Paramétrage!FW503,"")</f>
        <v/>
      </c>
      <c r="P154" s="258" t="e">
        <f>IF(Paramétrage!#REF!&lt;&gt;0,I154,0)</f>
        <v>#REF!</v>
      </c>
      <c r="Q154" s="2"/>
    </row>
    <row r="155" spans="1:20" x14ac:dyDescent="0.35">
      <c r="A155" s="451" t="str">
        <f t="shared" si="50"/>
        <v/>
      </c>
      <c r="B155" s="451" t="str">
        <f t="shared" si="51"/>
        <v/>
      </c>
      <c r="C155" s="451" t="str">
        <f t="shared" si="52"/>
        <v/>
      </c>
      <c r="D155" s="451" t="str">
        <f t="shared" si="53"/>
        <v/>
      </c>
      <c r="E155" s="451" t="str">
        <f t="shared" si="54"/>
        <v/>
      </c>
      <c r="F155" s="451" t="str">
        <f t="shared" si="55"/>
        <v/>
      </c>
      <c r="G155" s="199" t="str">
        <f>IF(Paramétrage!FU504&lt;&gt;0,Paramétrage!FS504,"")</f>
        <v/>
      </c>
      <c r="H155" s="2" t="str">
        <f>IF(Paramétrage!FU504&lt;&gt;0,Paramétrage!FT504,"")</f>
        <v/>
      </c>
      <c r="I155" s="2" t="str">
        <f t="shared" si="56"/>
        <v/>
      </c>
      <c r="J155" s="2" t="str">
        <f>IF(Paramétrage!FU504&lt;&gt;0,Paramétrage!FU504,"")</f>
        <v/>
      </c>
      <c r="K155" s="2" t="str">
        <f>IF(Paramétrage!FV504&lt;&gt;0,Paramétrage!FV504,"")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IF(Paramétrage!FU504&lt;&gt;0,Paramétrage!FW504,"")</f>
        <v/>
      </c>
      <c r="P155" s="258" t="e">
        <f>IF(Paramétrage!#REF!&lt;&gt;0,I155,0)</f>
        <v>#REF!</v>
      </c>
      <c r="Q155" s="2"/>
    </row>
    <row r="156" spans="1:20" x14ac:dyDescent="0.35">
      <c r="A156" s="451" t="str">
        <f t="shared" si="50"/>
        <v/>
      </c>
      <c r="B156" s="451" t="str">
        <f t="shared" si="51"/>
        <v/>
      </c>
      <c r="C156" s="451" t="str">
        <f t="shared" si="52"/>
        <v/>
      </c>
      <c r="D156" s="451" t="str">
        <f t="shared" si="53"/>
        <v/>
      </c>
      <c r="E156" s="451" t="str">
        <f t="shared" si="54"/>
        <v/>
      </c>
      <c r="F156" s="451" t="str">
        <f t="shared" si="55"/>
        <v/>
      </c>
      <c r="G156" s="199" t="str">
        <f>IF(Paramétrage!FU505&lt;&gt;0,Paramétrage!FS505,"")</f>
        <v/>
      </c>
      <c r="H156" s="2" t="str">
        <f>IF(Paramétrage!FU505&lt;&gt;0,Paramétrage!FT505,"")</f>
        <v/>
      </c>
      <c r="I156" s="2" t="str">
        <f t="shared" si="56"/>
        <v/>
      </c>
      <c r="J156" s="2" t="str">
        <f>IF(Paramétrage!FU505&lt;&gt;0,Paramétrage!FU505,"")</f>
        <v/>
      </c>
      <c r="K156" s="2" t="str">
        <f>IF(Paramétrage!FV505&lt;&gt;0,Paramétrage!FV505,"")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IF(Paramétrage!FU505&lt;&gt;0,Paramétrage!FW505,"")</f>
        <v/>
      </c>
      <c r="P156" s="258" t="e">
        <f>IF(Paramétrage!#REF!&lt;&gt;0,I156,0)</f>
        <v>#REF!</v>
      </c>
      <c r="Q156" s="2"/>
      <c r="S156" s="2"/>
    </row>
    <row r="157" spans="1:20" x14ac:dyDescent="0.35">
      <c r="A157" s="451" t="str">
        <f t="shared" si="50"/>
        <v/>
      </c>
      <c r="B157" s="451" t="str">
        <f t="shared" si="51"/>
        <v/>
      </c>
      <c r="C157" s="451" t="str">
        <f t="shared" si="52"/>
        <v/>
      </c>
      <c r="D157" s="451" t="str">
        <f t="shared" si="53"/>
        <v/>
      </c>
      <c r="E157" s="451" t="str">
        <f t="shared" si="54"/>
        <v/>
      </c>
      <c r="F157" s="451" t="str">
        <f t="shared" si="55"/>
        <v/>
      </c>
      <c r="G157" s="199" t="str">
        <f>IF(Paramétrage!FU506&lt;&gt;0,Paramétrage!FS506,"")</f>
        <v/>
      </c>
      <c r="H157" s="2" t="str">
        <f>IF(Paramétrage!FU506&lt;&gt;0,Paramétrage!FT506,"")</f>
        <v/>
      </c>
      <c r="I157" s="2" t="str">
        <f t="shared" si="56"/>
        <v/>
      </c>
      <c r="J157" s="2" t="str">
        <f>IF(Paramétrage!FU506&lt;&gt;0,Paramétrage!FU506,"")</f>
        <v/>
      </c>
      <c r="K157" s="2" t="str">
        <f>IF(Paramétrage!FV506&lt;&gt;0,Paramétrage!FV506,"")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IF(Paramétrage!FU506&lt;&gt;0,Paramétrage!FW506,"")</f>
        <v/>
      </c>
      <c r="P157" s="258" t="e">
        <f>IF(Paramétrage!#REF!&lt;&gt;0,I157,0)</f>
        <v>#REF!</v>
      </c>
      <c r="Q157" s="2"/>
      <c r="S157" s="2"/>
    </row>
    <row r="158" spans="1:20" x14ac:dyDescent="0.35">
      <c r="A158" s="451" t="str">
        <f t="shared" si="50"/>
        <v/>
      </c>
      <c r="B158" s="451" t="str">
        <f t="shared" si="51"/>
        <v/>
      </c>
      <c r="C158" s="451" t="str">
        <f t="shared" si="52"/>
        <v/>
      </c>
      <c r="D158" s="451" t="str">
        <f t="shared" si="53"/>
        <v/>
      </c>
      <c r="E158" s="451" t="str">
        <f t="shared" si="54"/>
        <v/>
      </c>
      <c r="F158" s="451" t="str">
        <f t="shared" si="55"/>
        <v/>
      </c>
      <c r="G158" s="199" t="str">
        <f>IF(Paramétrage!FU507&lt;&gt;0,Paramétrage!FS507,"")</f>
        <v/>
      </c>
      <c r="H158" s="2" t="str">
        <f>IF(Paramétrage!FU507&lt;&gt;0,Paramétrage!FT507,"")</f>
        <v/>
      </c>
      <c r="I158" s="2" t="str">
        <f t="shared" si="56"/>
        <v/>
      </c>
      <c r="J158" s="2" t="str">
        <f>IF(Paramétrage!FU507&lt;&gt;0,Paramétrage!FU507,"")</f>
        <v/>
      </c>
      <c r="K158" s="2" t="str">
        <f>IF(Paramétrage!FV507&lt;&gt;0,Paramétrage!FV507,"")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IF(Paramétrage!FU507&lt;&gt;0,Paramétrage!FW507,"")</f>
        <v/>
      </c>
      <c r="P158" s="258" t="e">
        <f>IF(Paramétrage!#REF!&lt;&gt;0,I158,0)</f>
        <v>#REF!</v>
      </c>
      <c r="Q158" s="2"/>
      <c r="S158" s="2"/>
    </row>
    <row r="159" spans="1:20" x14ac:dyDescent="0.35">
      <c r="A159" s="451" t="str">
        <f t="shared" si="50"/>
        <v/>
      </c>
      <c r="B159" s="451" t="str">
        <f t="shared" si="51"/>
        <v/>
      </c>
      <c r="C159" s="451" t="str">
        <f t="shared" si="52"/>
        <v/>
      </c>
      <c r="D159" s="451" t="str">
        <f t="shared" si="53"/>
        <v/>
      </c>
      <c r="E159" s="451" t="str">
        <f t="shared" si="54"/>
        <v/>
      </c>
      <c r="F159" s="451" t="str">
        <f t="shared" si="55"/>
        <v/>
      </c>
      <c r="G159" s="199" t="str">
        <f>IF(Paramétrage!FU508&lt;&gt;0,Paramétrage!FS508,"")</f>
        <v/>
      </c>
      <c r="H159" s="2" t="str">
        <f>IF(Paramétrage!FU508&lt;&gt;0,Paramétrage!FT508,"")</f>
        <v/>
      </c>
      <c r="I159" s="2" t="str">
        <f t="shared" si="56"/>
        <v/>
      </c>
      <c r="J159" s="2" t="str">
        <f>IF(Paramétrage!FU508&lt;&gt;0,Paramétrage!FU508,"")</f>
        <v/>
      </c>
      <c r="K159" s="2" t="str">
        <f>IF(Paramétrage!FV508&lt;&gt;0,Paramétrage!FV508,"")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IF(Paramétrage!FU508&lt;&gt;0,Paramétrage!FW508,"")</f>
        <v/>
      </c>
      <c r="P159" s="258" t="e">
        <f>IF(Paramétrage!#REF!&lt;&gt;0,I159,0)</f>
        <v>#REF!</v>
      </c>
      <c r="Q159" s="2"/>
      <c r="S159" s="2"/>
    </row>
    <row r="160" spans="1:20" x14ac:dyDescent="0.35">
      <c r="A160" s="451" t="str">
        <f t="shared" si="50"/>
        <v/>
      </c>
      <c r="B160" s="451" t="str">
        <f t="shared" si="51"/>
        <v/>
      </c>
      <c r="C160" s="451" t="str">
        <f t="shared" si="52"/>
        <v/>
      </c>
      <c r="D160" s="451" t="str">
        <f t="shared" si="53"/>
        <v/>
      </c>
      <c r="E160" s="451" t="str">
        <f t="shared" si="54"/>
        <v/>
      </c>
      <c r="F160" s="451" t="str">
        <f t="shared" si="55"/>
        <v/>
      </c>
      <c r="G160" s="199" t="str">
        <f>IF(Paramétrage!FU509&lt;&gt;0,Paramétrage!FS509,"")</f>
        <v/>
      </c>
      <c r="H160" s="2" t="str">
        <f>IF(Paramétrage!FU509&lt;&gt;0,Paramétrage!FT509,"")</f>
        <v/>
      </c>
      <c r="I160" s="2" t="str">
        <f t="shared" si="56"/>
        <v/>
      </c>
      <c r="J160" s="2" t="str">
        <f>IF(Paramétrage!FU509&lt;&gt;0,Paramétrage!FU509,"")</f>
        <v/>
      </c>
      <c r="K160" s="2" t="str">
        <f>IF(Paramétrage!FV509&lt;&gt;0,Paramétrage!FV509,"")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IF(Paramétrage!FU509&lt;&gt;0,Paramétrage!FW509,"")</f>
        <v/>
      </c>
      <c r="P160" s="258" t="e">
        <f>IF(Paramétrage!#REF!&lt;&gt;0,I160,0)</f>
        <v>#REF!</v>
      </c>
      <c r="Q160" s="2"/>
      <c r="R160" s="2" t="str">
        <f>IF(Paramétrage!DB539&lt;&gt;0,Paramétrage!DD539,"")</f>
        <v/>
      </c>
      <c r="S160" s="119"/>
      <c r="T160" s="2"/>
    </row>
    <row r="161" spans="1:20" x14ac:dyDescent="0.35">
      <c r="A161" s="451" t="str">
        <f t="shared" si="50"/>
        <v/>
      </c>
      <c r="B161" s="451" t="str">
        <f t="shared" si="51"/>
        <v/>
      </c>
      <c r="C161" s="451" t="str">
        <f t="shared" si="52"/>
        <v/>
      </c>
      <c r="D161" s="451" t="str">
        <f t="shared" si="53"/>
        <v/>
      </c>
      <c r="E161" s="451" t="str">
        <f t="shared" si="54"/>
        <v/>
      </c>
      <c r="F161" s="451" t="str">
        <f t="shared" si="55"/>
        <v/>
      </c>
      <c r="G161" s="199" t="str">
        <f>IF(Paramétrage!FU510&lt;&gt;0,Paramétrage!FS510,"")</f>
        <v/>
      </c>
      <c r="H161" s="2" t="str">
        <f>IF(Paramétrage!FU510&lt;&gt;0,Paramétrage!FT510,"")</f>
        <v/>
      </c>
      <c r="I161" s="2" t="str">
        <f t="shared" si="56"/>
        <v/>
      </c>
      <c r="J161" s="2" t="str">
        <f>IF(Paramétrage!FU510&lt;&gt;0,Paramétrage!FU510,"")</f>
        <v/>
      </c>
      <c r="K161" s="2" t="str">
        <f>IF(Paramétrage!FV510&lt;&gt;0,Paramétrage!FV510,"")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IF(Paramétrage!FU510&lt;&gt;0,Paramétrage!FW510,"")</f>
        <v/>
      </c>
      <c r="P161" s="258" t="e">
        <f>IF(Paramétrage!#REF!&lt;&gt;0,I161,0)</f>
        <v>#REF!</v>
      </c>
      <c r="Q161" s="2"/>
      <c r="R161" s="2" t="str">
        <f>IF(Paramétrage!DB540&lt;&gt;0,Paramétrage!DD540,"")</f>
        <v/>
      </c>
      <c r="S161" s="119"/>
      <c r="T161" s="2"/>
    </row>
    <row r="162" spans="1:20" x14ac:dyDescent="0.35">
      <c r="A162" s="451" t="str">
        <f t="shared" si="50"/>
        <v/>
      </c>
      <c r="B162" s="451" t="str">
        <f t="shared" si="51"/>
        <v/>
      </c>
      <c r="C162" s="451" t="str">
        <f t="shared" si="52"/>
        <v/>
      </c>
      <c r="D162" s="451" t="str">
        <f t="shared" si="53"/>
        <v/>
      </c>
      <c r="E162" s="451" t="str">
        <f t="shared" si="54"/>
        <v/>
      </c>
      <c r="F162" s="451" t="str">
        <f t="shared" si="55"/>
        <v/>
      </c>
      <c r="G162" s="199" t="str">
        <f>IF(Paramétrage!FU511&lt;&gt;0,Paramétrage!FS511,"")</f>
        <v/>
      </c>
      <c r="H162" s="2" t="str">
        <f>IF(Paramétrage!FU511&lt;&gt;0,Paramétrage!FT511,"")</f>
        <v/>
      </c>
      <c r="I162" s="2" t="str">
        <f t="shared" si="56"/>
        <v/>
      </c>
      <c r="J162" s="2" t="str">
        <f>IF(Paramétrage!FU511&lt;&gt;0,Paramétrage!FU511,"")</f>
        <v/>
      </c>
      <c r="K162" s="2" t="str">
        <f>IF(Paramétrage!FV511&lt;&gt;0,Paramétrage!FV511,"")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IF(Paramétrage!FU511&lt;&gt;0,Paramétrage!FW511,"")</f>
        <v/>
      </c>
      <c r="P162" s="258" t="e">
        <f>IF(Paramétrage!#REF!&lt;&gt;0,I162,0)</f>
        <v>#REF!</v>
      </c>
      <c r="Q162" s="2"/>
      <c r="R162" s="2" t="str">
        <f>IF(Paramétrage!DB541&lt;&gt;0,Paramétrage!DD541,"")</f>
        <v/>
      </c>
      <c r="S162" s="119"/>
      <c r="T162" s="2"/>
    </row>
    <row r="163" spans="1:20" x14ac:dyDescent="0.35">
      <c r="A163" s="451" t="str">
        <f t="shared" si="50"/>
        <v/>
      </c>
      <c r="B163" s="451" t="str">
        <f t="shared" si="51"/>
        <v/>
      </c>
      <c r="C163" s="451" t="str">
        <f t="shared" si="52"/>
        <v/>
      </c>
      <c r="D163" s="451" t="str">
        <f t="shared" si="53"/>
        <v/>
      </c>
      <c r="E163" s="451" t="str">
        <f t="shared" si="54"/>
        <v/>
      </c>
      <c r="F163" s="451" t="str">
        <f t="shared" si="55"/>
        <v/>
      </c>
      <c r="G163" s="199" t="str">
        <f>IF(Paramétrage!FU512&lt;&gt;0,Paramétrage!FS512,"")</f>
        <v/>
      </c>
      <c r="H163" s="2" t="str">
        <f>IF(Paramétrage!FU512&lt;&gt;0,Paramétrage!FT512,"")</f>
        <v/>
      </c>
      <c r="I163" s="2" t="str">
        <f t="shared" si="56"/>
        <v/>
      </c>
      <c r="J163" s="2" t="str">
        <f>IF(Paramétrage!FU512&lt;&gt;0,Paramétrage!FU512,"")</f>
        <v/>
      </c>
      <c r="K163" s="2" t="str">
        <f>IF(Paramétrage!FV512&lt;&gt;0,Paramétrage!FV512,"")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IF(Paramétrage!FU512&lt;&gt;0,Paramétrage!FW512,"")</f>
        <v/>
      </c>
      <c r="P163" s="258" t="e">
        <f>IF(Paramétrage!#REF!&lt;&gt;0,I163,0)</f>
        <v>#REF!</v>
      </c>
      <c r="Q163" s="2"/>
      <c r="R163" s="2" t="str">
        <f>IF(Paramétrage!DB542&lt;&gt;0,Paramétrage!DD542,"")</f>
        <v/>
      </c>
      <c r="S163" s="119"/>
      <c r="T163" s="2"/>
    </row>
    <row r="164" spans="1:20" x14ac:dyDescent="0.35">
      <c r="A164" s="451" t="str">
        <f t="shared" si="50"/>
        <v/>
      </c>
      <c r="B164" s="451" t="str">
        <f t="shared" si="51"/>
        <v/>
      </c>
      <c r="C164" s="451" t="str">
        <f t="shared" si="52"/>
        <v/>
      </c>
      <c r="D164" s="451" t="str">
        <f t="shared" si="53"/>
        <v/>
      </c>
      <c r="E164" s="451" t="str">
        <f t="shared" si="54"/>
        <v/>
      </c>
      <c r="F164" s="451" t="str">
        <f t="shared" si="55"/>
        <v/>
      </c>
      <c r="G164" s="199" t="str">
        <f>IF(Paramétrage!FU513&lt;&gt;0,Paramétrage!FS513,"")</f>
        <v/>
      </c>
      <c r="H164" s="2" t="str">
        <f>IF(Paramétrage!FU513&lt;&gt;0,Paramétrage!FT513,"")</f>
        <v/>
      </c>
      <c r="I164" s="2" t="str">
        <f t="shared" si="56"/>
        <v/>
      </c>
      <c r="J164" s="2" t="str">
        <f>IF(Paramétrage!FU513&lt;&gt;0,Paramétrage!FU513,"")</f>
        <v/>
      </c>
      <c r="K164" s="2" t="str">
        <f>IF(Paramétrage!FV513&lt;&gt;0,Paramétrage!FV513,"")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IF(Paramétrage!FU513&lt;&gt;0,Paramétrage!FW513,"")</f>
        <v/>
      </c>
      <c r="P164" s="258" t="e">
        <f>IF(Paramétrage!#REF!&lt;&gt;0,I164,0)</f>
        <v>#REF!</v>
      </c>
      <c r="Q164" s="2"/>
      <c r="R164" s="2" t="str">
        <f>IF(Paramétrage!DB543&lt;&gt;0,Paramétrage!DD543,"")</f>
        <v/>
      </c>
      <c r="S164" s="119"/>
      <c r="T164" s="2"/>
    </row>
    <row r="165" spans="1:20" x14ac:dyDescent="0.35">
      <c r="A165" s="451" t="str">
        <f t="shared" si="50"/>
        <v/>
      </c>
      <c r="B165" s="451" t="str">
        <f t="shared" si="51"/>
        <v/>
      </c>
      <c r="C165" s="451" t="str">
        <f t="shared" si="52"/>
        <v/>
      </c>
      <c r="D165" s="451" t="str">
        <f t="shared" si="53"/>
        <v/>
      </c>
      <c r="E165" s="451" t="str">
        <f t="shared" si="54"/>
        <v/>
      </c>
      <c r="F165" s="451" t="str">
        <f t="shared" si="55"/>
        <v/>
      </c>
      <c r="G165" s="199" t="str">
        <f>IF(Paramétrage!FU514&lt;&gt;0,Paramétrage!FS514,"")</f>
        <v/>
      </c>
      <c r="H165" s="2" t="str">
        <f>IF(Paramétrage!FU514&lt;&gt;0,Paramétrage!FT514,"")</f>
        <v/>
      </c>
      <c r="I165" s="2" t="str">
        <f t="shared" si="56"/>
        <v/>
      </c>
      <c r="J165" s="2" t="str">
        <f>IF(Paramétrage!FU514&lt;&gt;0,Paramétrage!FU514,"")</f>
        <v/>
      </c>
      <c r="K165" s="2" t="str">
        <f>IF(Paramétrage!FV514&lt;&gt;0,Paramétrage!FV514,"")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IF(Paramétrage!FU514&lt;&gt;0,Paramétrage!FW514,"")</f>
        <v/>
      </c>
      <c r="P165" s="258" t="e">
        <f>IF(Paramétrage!#REF!&lt;&gt;0,I165,0)</f>
        <v>#REF!</v>
      </c>
      <c r="Q165" s="2"/>
      <c r="R165" s="2" t="str">
        <f>IF(Paramétrage!DB544&lt;&gt;0,Paramétrage!DD544,"")</f>
        <v/>
      </c>
      <c r="S165" s="119"/>
      <c r="T165" s="2"/>
    </row>
    <row r="166" spans="1:20" x14ac:dyDescent="0.35">
      <c r="A166" s="451" t="str">
        <f t="shared" si="50"/>
        <v/>
      </c>
      <c r="B166" s="451" t="str">
        <f t="shared" si="51"/>
        <v/>
      </c>
      <c r="C166" s="451" t="str">
        <f t="shared" si="52"/>
        <v/>
      </c>
      <c r="D166" s="451" t="str">
        <f t="shared" si="53"/>
        <v/>
      </c>
      <c r="E166" s="451" t="str">
        <f t="shared" si="54"/>
        <v/>
      </c>
      <c r="F166" s="451" t="str">
        <f t="shared" si="55"/>
        <v/>
      </c>
      <c r="G166" s="199" t="str">
        <f>IF(Paramétrage!FU515&lt;&gt;0,Paramétrage!FS515,"")</f>
        <v/>
      </c>
      <c r="H166" s="2" t="str">
        <f>IF(Paramétrage!FU515&lt;&gt;0,Paramétrage!FT515,"")</f>
        <v/>
      </c>
      <c r="I166" s="2" t="str">
        <f t="shared" si="56"/>
        <v/>
      </c>
      <c r="J166" s="2" t="str">
        <f>IF(Paramétrage!FU515&lt;&gt;0,Paramétrage!FU515,"")</f>
        <v/>
      </c>
      <c r="K166" s="2" t="str">
        <f>IF(Paramétrage!FV515&lt;&gt;0,Paramétrage!FV515,"")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IF(Paramétrage!FU515&lt;&gt;0,Paramétrage!FW515,"")</f>
        <v/>
      </c>
      <c r="P166" s="258" t="e">
        <f>IF(Paramétrage!#REF!&lt;&gt;0,I166,0)</f>
        <v>#REF!</v>
      </c>
      <c r="Q166" s="2"/>
      <c r="S166" s="2"/>
    </row>
    <row r="167" spans="1:20" x14ac:dyDescent="0.35">
      <c r="A167" s="451" t="str">
        <f t="shared" si="50"/>
        <v/>
      </c>
      <c r="B167" s="451" t="str">
        <f t="shared" si="51"/>
        <v/>
      </c>
      <c r="C167" s="451" t="str">
        <f t="shared" si="52"/>
        <v/>
      </c>
      <c r="D167" s="451" t="str">
        <f t="shared" si="53"/>
        <v/>
      </c>
      <c r="E167" s="451" t="str">
        <f t="shared" si="54"/>
        <v/>
      </c>
      <c r="F167" s="451" t="str">
        <f t="shared" si="55"/>
        <v/>
      </c>
      <c r="G167" s="199" t="str">
        <f>IF(Paramétrage!FU516&lt;&gt;0,Paramétrage!FS516,"")</f>
        <v/>
      </c>
      <c r="H167" s="2" t="str">
        <f>IF(Paramétrage!FU516&lt;&gt;0,Paramétrage!FT516,"")</f>
        <v/>
      </c>
      <c r="I167" s="2" t="str">
        <f t="shared" si="56"/>
        <v/>
      </c>
      <c r="J167" s="2" t="str">
        <f>IF(Paramétrage!FU516&lt;&gt;0,Paramétrage!FU516,"")</f>
        <v/>
      </c>
      <c r="K167" s="2" t="str">
        <f>IF(Paramétrage!FV516&lt;&gt;0,Paramétrage!FV516,"")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IF(Paramétrage!FU516&lt;&gt;0,Paramétrage!FW516,"")</f>
        <v/>
      </c>
      <c r="P167" s="258" t="e">
        <f>IF(Paramétrage!#REF!&lt;&gt;0,I167,0)</f>
        <v>#REF!</v>
      </c>
      <c r="Q167" s="2"/>
      <c r="S167" s="2"/>
    </row>
    <row r="168" spans="1:20" x14ac:dyDescent="0.35">
      <c r="A168" s="451" t="str">
        <f t="shared" si="50"/>
        <v/>
      </c>
      <c r="B168" s="451" t="str">
        <f t="shared" si="51"/>
        <v/>
      </c>
      <c r="C168" s="451" t="str">
        <f t="shared" si="52"/>
        <v/>
      </c>
      <c r="D168" s="451" t="str">
        <f t="shared" si="53"/>
        <v/>
      </c>
      <c r="E168" s="451" t="str">
        <f t="shared" si="54"/>
        <v/>
      </c>
      <c r="F168" s="451" t="str">
        <f t="shared" si="55"/>
        <v/>
      </c>
      <c r="G168" s="199" t="str">
        <f>IF(Paramétrage!FU517&lt;&gt;0,Paramétrage!FS517,"")</f>
        <v/>
      </c>
      <c r="H168" s="2" t="str">
        <f>IF(Paramétrage!FU517&lt;&gt;0,Paramétrage!FT517,"")</f>
        <v/>
      </c>
      <c r="I168" s="2" t="str">
        <f t="shared" si="56"/>
        <v/>
      </c>
      <c r="J168" s="2" t="str">
        <f>IF(Paramétrage!FU517&lt;&gt;0,Paramétrage!FU517,"")</f>
        <v/>
      </c>
      <c r="K168" s="2" t="str">
        <f>IF(Paramétrage!FV517&lt;&gt;0,Paramétrage!FV517,"")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IF(Paramétrage!FU517&lt;&gt;0,Paramétrage!FW517,"")</f>
        <v/>
      </c>
      <c r="P168" s="258" t="e">
        <f>IF(Paramétrage!#REF!&lt;&gt;0,I168,0)</f>
        <v>#REF!</v>
      </c>
      <c r="Q168" s="2"/>
      <c r="S168" s="2"/>
    </row>
    <row r="169" spans="1:20" x14ac:dyDescent="0.35">
      <c r="A169" s="451" t="str">
        <f t="shared" si="50"/>
        <v/>
      </c>
      <c r="B169" s="451" t="str">
        <f t="shared" si="51"/>
        <v/>
      </c>
      <c r="C169" s="451" t="str">
        <f t="shared" si="52"/>
        <v/>
      </c>
      <c r="D169" s="451" t="str">
        <f t="shared" si="53"/>
        <v/>
      </c>
      <c r="E169" s="451" t="str">
        <f t="shared" si="54"/>
        <v/>
      </c>
      <c r="F169" s="451" t="str">
        <f t="shared" si="55"/>
        <v/>
      </c>
      <c r="G169" s="199" t="str">
        <f>IF(Paramétrage!FU518&lt;&gt;0,Paramétrage!FS518,"")</f>
        <v/>
      </c>
      <c r="H169" s="2" t="str">
        <f>IF(Paramétrage!FU518&lt;&gt;0,Paramétrage!FT518,"")</f>
        <v/>
      </c>
      <c r="I169" s="2" t="str">
        <f t="shared" si="56"/>
        <v/>
      </c>
      <c r="J169" s="2" t="str">
        <f>IF(Paramétrage!FU518&lt;&gt;0,Paramétrage!FU518,"")</f>
        <v/>
      </c>
      <c r="K169" s="2" t="str">
        <f>IF(Paramétrage!FV518&lt;&gt;0,Paramétrage!FV518,"")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IF(Paramétrage!FU518&lt;&gt;0,Paramétrage!FW518,"")</f>
        <v/>
      </c>
      <c r="P169" s="258" t="e">
        <f>IF(Paramétrage!#REF!&lt;&gt;0,I169,0)</f>
        <v>#REF!</v>
      </c>
      <c r="Q169" s="2"/>
      <c r="S169" s="2"/>
    </row>
    <row r="170" spans="1:20" x14ac:dyDescent="0.35">
      <c r="A170" s="451" t="str">
        <f t="shared" si="50"/>
        <v/>
      </c>
      <c r="B170" s="451" t="str">
        <f t="shared" si="51"/>
        <v/>
      </c>
      <c r="C170" s="451" t="str">
        <f t="shared" si="52"/>
        <v/>
      </c>
      <c r="D170" s="451" t="str">
        <f t="shared" si="53"/>
        <v/>
      </c>
      <c r="E170" s="451" t="str">
        <f t="shared" si="54"/>
        <v/>
      </c>
      <c r="F170" s="451" t="str">
        <f t="shared" si="55"/>
        <v/>
      </c>
      <c r="G170" s="199" t="str">
        <f>IF(Paramétrage!FU519&lt;&gt;0,Paramétrage!FS519,"")</f>
        <v/>
      </c>
      <c r="H170" s="2" t="str">
        <f>IF(Paramétrage!FU519&lt;&gt;0,Paramétrage!FT519,"")</f>
        <v/>
      </c>
      <c r="I170" s="2" t="str">
        <f t="shared" si="56"/>
        <v/>
      </c>
      <c r="J170" s="2" t="str">
        <f>IF(Paramétrage!FU519&lt;&gt;0,Paramétrage!FU519,"")</f>
        <v/>
      </c>
      <c r="K170" s="2" t="str">
        <f>IF(Paramétrage!FV519&lt;&gt;0,Paramétrage!FV519,"")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IF(Paramétrage!FU519&lt;&gt;0,Paramétrage!FW519,"")</f>
        <v/>
      </c>
      <c r="P170" s="258" t="e">
        <f>IF(Paramétrage!#REF!&lt;&gt;0,I170,0)</f>
        <v>#REF!</v>
      </c>
      <c r="Q170" s="2"/>
      <c r="S170" s="2"/>
    </row>
    <row r="171" spans="1:20" x14ac:dyDescent="0.35">
      <c r="A171" s="451" t="str">
        <f t="shared" si="50"/>
        <v/>
      </c>
      <c r="B171" s="451" t="str">
        <f t="shared" si="51"/>
        <v/>
      </c>
      <c r="C171" s="451" t="str">
        <f t="shared" si="52"/>
        <v/>
      </c>
      <c r="D171" s="451" t="str">
        <f t="shared" si="53"/>
        <v/>
      </c>
      <c r="E171" s="451" t="str">
        <f t="shared" si="54"/>
        <v/>
      </c>
      <c r="F171" s="451" t="str">
        <f t="shared" si="55"/>
        <v/>
      </c>
      <c r="G171" s="199" t="str">
        <f>IF(Paramétrage!FU520&lt;&gt;0,Paramétrage!FS520,"")</f>
        <v/>
      </c>
      <c r="H171" s="2" t="str">
        <f>IF(Paramétrage!FU520&lt;&gt;0,Paramétrage!FT520,"")</f>
        <v/>
      </c>
      <c r="I171" s="2" t="str">
        <f t="shared" si="56"/>
        <v/>
      </c>
      <c r="J171" s="2" t="str">
        <f>IF(Paramétrage!FU520&lt;&gt;0,Paramétrage!FU520,"")</f>
        <v/>
      </c>
      <c r="K171" s="2" t="str">
        <f>IF(Paramétrage!FV520&lt;&gt;0,Paramétrage!FV520,"")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IF(Paramétrage!FU520&lt;&gt;0,Paramétrage!FW520,"")</f>
        <v/>
      </c>
      <c r="P171" s="258" t="e">
        <f>IF(Paramétrage!#REF!&lt;&gt;0,I171,0)</f>
        <v>#REF!</v>
      </c>
      <c r="Q171" s="2"/>
      <c r="S171" s="2"/>
    </row>
    <row r="172" spans="1:20" x14ac:dyDescent="0.35">
      <c r="A172" s="451" t="str">
        <f t="shared" si="50"/>
        <v/>
      </c>
      <c r="B172" s="451" t="str">
        <f t="shared" si="51"/>
        <v/>
      </c>
      <c r="C172" s="451" t="str">
        <f t="shared" si="52"/>
        <v/>
      </c>
      <c r="D172" s="451" t="str">
        <f t="shared" si="53"/>
        <v/>
      </c>
      <c r="E172" s="451" t="str">
        <f t="shared" si="54"/>
        <v/>
      </c>
      <c r="F172" s="451" t="str">
        <f t="shared" si="55"/>
        <v/>
      </c>
      <c r="G172" s="199" t="str">
        <f>IF(Paramétrage!FU521&lt;&gt;0,Paramétrage!FS521,"")</f>
        <v/>
      </c>
      <c r="H172" s="2" t="str">
        <f>IF(Paramétrage!FU521&lt;&gt;0,Paramétrage!FT521,"")</f>
        <v/>
      </c>
      <c r="I172" s="2" t="str">
        <f t="shared" si="56"/>
        <v/>
      </c>
      <c r="J172" s="2" t="str">
        <f>IF(Paramétrage!FU521&lt;&gt;0,Paramétrage!FU521,"")</f>
        <v/>
      </c>
      <c r="K172" s="2" t="str">
        <f>IF(Paramétrage!FV521&lt;&gt;0,Paramétrage!FV521,"")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IF(Paramétrage!FU521&lt;&gt;0,Paramétrage!FW521,"")</f>
        <v/>
      </c>
      <c r="P172" s="258" t="e">
        <f>IF(Paramétrage!#REF!&lt;&gt;0,I172,0)</f>
        <v>#REF!</v>
      </c>
      <c r="Q172" s="2"/>
    </row>
    <row r="173" spans="1:20" x14ac:dyDescent="0.35">
      <c r="A173" s="451" t="str">
        <f t="shared" si="50"/>
        <v/>
      </c>
      <c r="B173" s="451" t="str">
        <f t="shared" si="51"/>
        <v/>
      </c>
      <c r="C173" s="451" t="str">
        <f t="shared" si="52"/>
        <v/>
      </c>
      <c r="D173" s="451" t="str">
        <f t="shared" si="53"/>
        <v/>
      </c>
      <c r="E173" s="451" t="str">
        <f t="shared" si="54"/>
        <v/>
      </c>
      <c r="F173" s="451" t="str">
        <f t="shared" si="55"/>
        <v/>
      </c>
      <c r="G173" s="199" t="str">
        <f>IF(Paramétrage!FU522&lt;&gt;0,Paramétrage!FS522,"")</f>
        <v/>
      </c>
      <c r="H173" s="2" t="str">
        <f>IF(Paramétrage!FU522&lt;&gt;0,Paramétrage!FT522,"")</f>
        <v/>
      </c>
      <c r="I173" s="2" t="str">
        <f t="shared" si="56"/>
        <v/>
      </c>
      <c r="J173" s="2" t="str">
        <f>IF(Paramétrage!FU522&lt;&gt;0,Paramétrage!FU522,"")</f>
        <v/>
      </c>
      <c r="K173" s="2" t="str">
        <f>IF(Paramétrage!FV522&lt;&gt;0,Paramétrage!FV522,"")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IF(Paramétrage!FU522&lt;&gt;0,Paramétrage!FW522,"")</f>
        <v/>
      </c>
      <c r="P173" s="258" t="e">
        <f>IF(Paramétrage!#REF!&lt;&gt;0,I173,0)</f>
        <v>#REF!</v>
      </c>
      <c r="Q173" s="2"/>
    </row>
    <row r="174" spans="1:20" x14ac:dyDescent="0.35">
      <c r="A174" s="451" t="str">
        <f t="shared" si="50"/>
        <v/>
      </c>
      <c r="B174" s="451" t="str">
        <f t="shared" si="51"/>
        <v/>
      </c>
      <c r="C174" s="451" t="str">
        <f t="shared" si="52"/>
        <v/>
      </c>
      <c r="D174" s="451" t="str">
        <f t="shared" si="53"/>
        <v/>
      </c>
      <c r="E174" s="451" t="str">
        <f t="shared" si="54"/>
        <v/>
      </c>
      <c r="F174" s="451" t="str">
        <f t="shared" si="55"/>
        <v/>
      </c>
      <c r="G174" s="199" t="str">
        <f>IF(Paramétrage!FU523&lt;&gt;0,Paramétrage!FS523,"")</f>
        <v/>
      </c>
      <c r="H174" s="2" t="str">
        <f>IF(Paramétrage!FU523&lt;&gt;0,Paramétrage!FT523,"")</f>
        <v/>
      </c>
      <c r="I174" s="2" t="str">
        <f t="shared" si="56"/>
        <v/>
      </c>
      <c r="J174" s="2" t="str">
        <f>IF(Paramétrage!FU523&lt;&gt;0,Paramétrage!FU523,"")</f>
        <v/>
      </c>
      <c r="K174" s="2" t="str">
        <f>IF(Paramétrage!FV523&lt;&gt;0,Paramétrage!FV523,"")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IF(Paramétrage!FU523&lt;&gt;0,Paramétrage!FW523,"")</f>
        <v/>
      </c>
      <c r="P174" s="258" t="e">
        <f>IF(Paramétrage!#REF!&lt;&gt;0,I174,0)</f>
        <v>#REF!</v>
      </c>
      <c r="Q174" s="2"/>
    </row>
    <row r="175" spans="1:20" x14ac:dyDescent="0.35">
      <c r="A175" s="451" t="str">
        <f t="shared" si="50"/>
        <v/>
      </c>
      <c r="B175" s="451" t="str">
        <f t="shared" si="51"/>
        <v/>
      </c>
      <c r="C175" s="451" t="str">
        <f t="shared" si="52"/>
        <v/>
      </c>
      <c r="D175" s="451" t="str">
        <f t="shared" si="53"/>
        <v/>
      </c>
      <c r="E175" s="451" t="str">
        <f t="shared" si="54"/>
        <v/>
      </c>
      <c r="F175" s="451" t="str">
        <f t="shared" si="55"/>
        <v/>
      </c>
      <c r="G175" s="199" t="str">
        <f>IF(Paramétrage!FU524&lt;&gt;0,Paramétrage!FS524,"")</f>
        <v/>
      </c>
      <c r="H175" s="2" t="str">
        <f>IF(Paramétrage!FU524&lt;&gt;0,Paramétrage!FT524,"")</f>
        <v/>
      </c>
      <c r="I175" s="2" t="str">
        <f t="shared" si="56"/>
        <v/>
      </c>
      <c r="J175" s="2" t="str">
        <f>IF(Paramétrage!FU524&lt;&gt;0,Paramétrage!FU524,"")</f>
        <v/>
      </c>
      <c r="K175" s="2" t="str">
        <f>IF(Paramétrage!FV524&lt;&gt;0,Paramétrage!FV524,"")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IF(Paramétrage!FU524&lt;&gt;0,Paramétrage!FW524,"")</f>
        <v/>
      </c>
      <c r="P175" s="258" t="e">
        <f>IF(Paramétrage!#REF!&lt;&gt;0,I175,0)</f>
        <v>#REF!</v>
      </c>
      <c r="Q175" s="2"/>
    </row>
    <row r="176" spans="1:20" x14ac:dyDescent="0.35">
      <c r="A176" s="451" t="str">
        <f t="shared" si="50"/>
        <v/>
      </c>
      <c r="B176" s="451" t="str">
        <f t="shared" si="51"/>
        <v/>
      </c>
      <c r="C176" s="451" t="str">
        <f t="shared" si="52"/>
        <v/>
      </c>
      <c r="D176" s="451" t="str">
        <f t="shared" si="53"/>
        <v/>
      </c>
      <c r="E176" s="451" t="str">
        <f t="shared" si="54"/>
        <v/>
      </c>
      <c r="F176" s="451" t="str">
        <f t="shared" si="55"/>
        <v/>
      </c>
      <c r="G176" s="199" t="str">
        <f>IF(Paramétrage!FU525&lt;&gt;0,Paramétrage!FS525,"")</f>
        <v/>
      </c>
      <c r="H176" s="2" t="str">
        <f>IF(Paramétrage!FU525&lt;&gt;0,Paramétrage!FT525,"")</f>
        <v/>
      </c>
      <c r="I176" s="2" t="str">
        <f t="shared" si="56"/>
        <v/>
      </c>
      <c r="J176" s="2" t="str">
        <f>IF(Paramétrage!FU525&lt;&gt;0,Paramétrage!FU525,"")</f>
        <v/>
      </c>
      <c r="K176" s="2" t="str">
        <f>IF(Paramétrage!FV525&lt;&gt;0,Paramétrage!FV525,"")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IF(Paramétrage!FU525&lt;&gt;0,Paramétrage!FW525,"")</f>
        <v/>
      </c>
      <c r="P176" s="258" t="e">
        <f>IF(Paramétrage!#REF!&lt;&gt;0,I176,0)</f>
        <v>#REF!</v>
      </c>
      <c r="Q176" s="2"/>
    </row>
    <row r="177" spans="1:17" x14ac:dyDescent="0.35">
      <c r="A177" s="451" t="str">
        <f t="shared" si="50"/>
        <v/>
      </c>
      <c r="B177" s="451" t="str">
        <f t="shared" si="51"/>
        <v/>
      </c>
      <c r="C177" s="451" t="str">
        <f t="shared" si="52"/>
        <v/>
      </c>
      <c r="D177" s="451" t="str">
        <f t="shared" si="53"/>
        <v/>
      </c>
      <c r="E177" s="451" t="str">
        <f t="shared" si="54"/>
        <v/>
      </c>
      <c r="F177" s="451" t="str">
        <f t="shared" si="55"/>
        <v/>
      </c>
      <c r="G177" s="199" t="str">
        <f>IF(Paramétrage!FU526&lt;&gt;0,Paramétrage!FS526,"")</f>
        <v/>
      </c>
      <c r="H177" s="2" t="str">
        <f>IF(Paramétrage!FU526&lt;&gt;0,Paramétrage!FT526,"")</f>
        <v/>
      </c>
      <c r="I177" s="2" t="str">
        <f t="shared" si="56"/>
        <v/>
      </c>
      <c r="J177" s="2" t="str">
        <f>IF(Paramétrage!FU526&lt;&gt;0,Paramétrage!FU526,"")</f>
        <v/>
      </c>
      <c r="K177" s="2" t="str">
        <f>IF(Paramétrage!FV526&lt;&gt;0,Paramétrage!FV526,"")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IF(Paramétrage!FU526&lt;&gt;0,Paramétrage!FW526,"")</f>
        <v/>
      </c>
      <c r="P177" s="258" t="e">
        <f>IF(Paramétrage!#REF!&lt;&gt;0,I177,0)</f>
        <v>#REF!</v>
      </c>
      <c r="Q177" s="2"/>
    </row>
    <row r="178" spans="1:17" x14ac:dyDescent="0.35">
      <c r="A178" s="451" t="str">
        <f t="shared" si="50"/>
        <v/>
      </c>
      <c r="B178" s="451" t="str">
        <f t="shared" si="51"/>
        <v/>
      </c>
      <c r="C178" s="451" t="str">
        <f t="shared" si="52"/>
        <v/>
      </c>
      <c r="D178" s="451" t="str">
        <f t="shared" si="53"/>
        <v/>
      </c>
      <c r="E178" s="451" t="str">
        <f t="shared" si="54"/>
        <v/>
      </c>
      <c r="F178" s="451" t="str">
        <f t="shared" si="55"/>
        <v/>
      </c>
      <c r="G178" s="199" t="str">
        <f>IF(Paramétrage!FU527&lt;&gt;0,Paramétrage!FS527,"")</f>
        <v/>
      </c>
      <c r="H178" s="2" t="str">
        <f>IF(Paramétrage!FU527&lt;&gt;0,Paramétrage!FT527,"")</f>
        <v/>
      </c>
      <c r="I178" s="2" t="str">
        <f t="shared" si="56"/>
        <v/>
      </c>
      <c r="J178" s="2" t="str">
        <f>IF(Paramétrage!FU527&lt;&gt;0,Paramétrage!FU527,"")</f>
        <v/>
      </c>
      <c r="K178" s="2" t="str">
        <f>IF(Paramétrage!FV527&lt;&gt;0,Paramétrage!FV527,"")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IF(Paramétrage!FU527&lt;&gt;0,Paramétrage!FW527,"")</f>
        <v/>
      </c>
      <c r="P178" s="258" t="e">
        <f>IF(Paramétrage!#REF!&lt;&gt;0,I178,0)</f>
        <v>#REF!</v>
      </c>
      <c r="Q178" s="2"/>
    </row>
    <row r="179" spans="1:17" x14ac:dyDescent="0.35">
      <c r="A179" s="451" t="str">
        <f t="shared" si="50"/>
        <v/>
      </c>
      <c r="B179" s="451" t="str">
        <f t="shared" si="51"/>
        <v/>
      </c>
      <c r="C179" s="451" t="str">
        <f t="shared" si="52"/>
        <v/>
      </c>
      <c r="D179" s="451" t="str">
        <f t="shared" si="53"/>
        <v/>
      </c>
      <c r="E179" s="451" t="str">
        <f t="shared" si="54"/>
        <v/>
      </c>
      <c r="F179" s="451" t="str">
        <f t="shared" si="55"/>
        <v/>
      </c>
      <c r="G179" s="199" t="str">
        <f>IF(Paramétrage!FU528&lt;&gt;0,Paramétrage!FS528,"")</f>
        <v/>
      </c>
      <c r="H179" s="2" t="str">
        <f>IF(Paramétrage!FU528&lt;&gt;0,Paramétrage!FT528,"")</f>
        <v/>
      </c>
      <c r="I179" s="2" t="str">
        <f t="shared" si="56"/>
        <v/>
      </c>
      <c r="J179" s="2" t="str">
        <f>IF(Paramétrage!FU528&lt;&gt;0,Paramétrage!FU528,"")</f>
        <v/>
      </c>
      <c r="K179" s="2" t="str">
        <f>IF(Paramétrage!FV528&lt;&gt;0,Paramétrage!FV528,"")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IF(Paramétrage!FU528&lt;&gt;0,Paramétrage!FW528,"")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X179"/>
  <sheetViews>
    <sheetView topLeftCell="A157" workbookViewId="0">
      <selection activeCell="D19" sqref="D1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69" customFormat="1" x14ac:dyDescent="0.35">
      <c r="A1" s="474" t="s">
        <v>1072</v>
      </c>
      <c r="G1" s="475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51" t="str">
        <f>IF(J3&lt;&gt;"",I3,"")</f>
        <v/>
      </c>
      <c r="B3" s="451" t="str">
        <f>IF(J3&lt;&gt;"",1,"")</f>
        <v/>
      </c>
      <c r="C3" s="451" t="str">
        <f>IF(J3&lt;&gt;"",L3,"")</f>
        <v/>
      </c>
      <c r="D3" s="451" t="str">
        <f>IF(J3&lt;&gt;"",L3,"")</f>
        <v/>
      </c>
      <c r="E3" s="451" t="str">
        <f>IF(J3&lt;&gt;"",M3,"")</f>
        <v/>
      </c>
      <c r="F3" s="451" t="str">
        <f>IF(J3&lt;&gt;"",N3,"")</f>
        <v/>
      </c>
      <c r="G3" s="199" t="str">
        <f>IF(Paramétrage!GK448&lt;&gt;0,Paramétrage!GI448,"")</f>
        <v/>
      </c>
      <c r="H3" s="2" t="str">
        <f>IF(Paramétrage!GK448&lt;&gt;0,Paramétrage!GJ448,"")</f>
        <v/>
      </c>
      <c r="I3" s="2" t="str">
        <f>IF(J3&lt;&gt;"",DATEDIF($Q$2,G3,"d")*1440+H3*60,"")</f>
        <v/>
      </c>
      <c r="J3" s="2" t="str">
        <f>IF(Paramétrage!GK448&lt;&gt;0,Paramétrage!GK448,"")</f>
        <v/>
      </c>
      <c r="K3" s="2" t="str">
        <f>IF(Paramétrage!GL448&lt;&gt;0,Paramétrage!GL448,"")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IF(Paramétrage!GK448&lt;&gt;0,Paramétrage!GM448,"")</f>
        <v/>
      </c>
      <c r="P3" s="258">
        <f>IF(Paramétrage!G501&lt;&gt;0,I3,0)</f>
        <v>0</v>
      </c>
      <c r="Q3" s="2"/>
    </row>
    <row r="4" spans="1:17" x14ac:dyDescent="0.35">
      <c r="A4" s="451" t="str">
        <f t="shared" ref="A4:A29" si="0">IF(J4&lt;&gt;"",I4,"")</f>
        <v/>
      </c>
      <c r="B4" s="451" t="str">
        <f t="shared" ref="B4:B29" si="1">IF(J4&lt;&gt;"",1,"")</f>
        <v/>
      </c>
      <c r="C4" s="451" t="str">
        <f t="shared" ref="C4:C29" si="2">IF(J4&lt;&gt;"",L4,"")</f>
        <v/>
      </c>
      <c r="D4" s="451" t="str">
        <f t="shared" ref="D4:D29" si="3">IF(J4&lt;&gt;"",L4,"")</f>
        <v/>
      </c>
      <c r="E4" s="451" t="str">
        <f t="shared" ref="E4:E29" si="4">IF(J4&lt;&gt;"",M4,"")</f>
        <v/>
      </c>
      <c r="F4" s="451" t="str">
        <f t="shared" ref="F4:F29" si="5">IF(J4&lt;&gt;"",N4,"")</f>
        <v/>
      </c>
      <c r="G4" s="199" t="str">
        <f>IF(Paramétrage!GK449&lt;&gt;0,Paramétrage!GI449,"")</f>
        <v/>
      </c>
      <c r="H4" s="2" t="str">
        <f>IF(Paramétrage!GK449&lt;&gt;0,Paramétrage!GJ449,"")</f>
        <v/>
      </c>
      <c r="I4" s="2" t="str">
        <f t="shared" ref="I4:I29" si="6">IF(J4&lt;&gt;"",DATEDIF($Q$2,G4,"d")*1440+H4*60,"")</f>
        <v/>
      </c>
      <c r="J4" s="2" t="str">
        <f>IF(Paramétrage!GK449&lt;&gt;0,Paramétrage!GK449,"")</f>
        <v/>
      </c>
      <c r="K4" s="2" t="str">
        <f>IF(Paramétrage!GL449&lt;&gt;0,Paramétrage!GL449,"")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IF(Paramétrage!GK449&lt;&gt;0,Paramétrage!GM449,"")</f>
        <v/>
      </c>
      <c r="P4" s="258">
        <f>IF(Paramétrage!G502&lt;&gt;0,I4,0)</f>
        <v>0</v>
      </c>
      <c r="Q4" s="2"/>
    </row>
    <row r="5" spans="1:17" x14ac:dyDescent="0.35">
      <c r="A5" s="451" t="str">
        <f t="shared" si="0"/>
        <v/>
      </c>
      <c r="B5" s="451" t="str">
        <f t="shared" si="1"/>
        <v/>
      </c>
      <c r="C5" s="451" t="str">
        <f t="shared" si="2"/>
        <v/>
      </c>
      <c r="D5" s="451" t="str">
        <f t="shared" si="3"/>
        <v/>
      </c>
      <c r="E5" s="451" t="str">
        <f t="shared" si="4"/>
        <v/>
      </c>
      <c r="F5" s="451" t="str">
        <f t="shared" si="5"/>
        <v/>
      </c>
      <c r="G5" s="199" t="str">
        <f>IF(Paramétrage!GK450&lt;&gt;0,Paramétrage!GI450,"")</f>
        <v/>
      </c>
      <c r="H5" s="2" t="str">
        <f>IF(Paramétrage!GK450&lt;&gt;0,Paramétrage!GJ450,"")</f>
        <v/>
      </c>
      <c r="I5" s="2" t="str">
        <f t="shared" si="6"/>
        <v/>
      </c>
      <c r="J5" s="2" t="str">
        <f>IF(Paramétrage!GK450&lt;&gt;0,Paramétrage!GK450,"")</f>
        <v/>
      </c>
      <c r="K5" s="2" t="str">
        <f>IF(Paramétrage!GL450&lt;&gt;0,Paramétrage!GL450,"")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IF(Paramétrage!GK450&lt;&gt;0,Paramétrage!GM450,"")</f>
        <v/>
      </c>
      <c r="P5" s="258">
        <f>IF(Paramétrage!G503&lt;&gt;0,I5,0)</f>
        <v>0</v>
      </c>
      <c r="Q5" s="2"/>
    </row>
    <row r="6" spans="1:17" x14ac:dyDescent="0.35">
      <c r="A6" s="451" t="str">
        <f t="shared" si="0"/>
        <v/>
      </c>
      <c r="B6" s="451" t="str">
        <f t="shared" si="1"/>
        <v/>
      </c>
      <c r="C6" s="451" t="str">
        <f t="shared" si="2"/>
        <v/>
      </c>
      <c r="D6" s="451" t="str">
        <f t="shared" si="3"/>
        <v/>
      </c>
      <c r="E6" s="451" t="str">
        <f t="shared" si="4"/>
        <v/>
      </c>
      <c r="F6" s="451" t="str">
        <f t="shared" si="5"/>
        <v/>
      </c>
      <c r="G6" s="199" t="str">
        <f>IF(Paramétrage!GK451&lt;&gt;0,Paramétrage!GI451,"")</f>
        <v/>
      </c>
      <c r="H6" s="2" t="str">
        <f>IF(Paramétrage!GK451&lt;&gt;0,Paramétrage!GJ451,"")</f>
        <v/>
      </c>
      <c r="I6" s="2" t="str">
        <f t="shared" si="6"/>
        <v/>
      </c>
      <c r="J6" s="2" t="str">
        <f>IF(Paramétrage!GK451&lt;&gt;0,Paramétrage!GK451,"")</f>
        <v/>
      </c>
      <c r="K6" s="2" t="str">
        <f>IF(Paramétrage!GL451&lt;&gt;0,Paramétrage!GL451,"")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IF(Paramétrage!GK451&lt;&gt;0,Paramétrage!GM451,"")</f>
        <v/>
      </c>
      <c r="P6" s="258">
        <f>IF(Paramétrage!G504&lt;&gt;0,I6,0)</f>
        <v>0</v>
      </c>
      <c r="Q6" s="2"/>
    </row>
    <row r="7" spans="1:17" x14ac:dyDescent="0.35">
      <c r="A7" s="451" t="str">
        <f t="shared" si="0"/>
        <v/>
      </c>
      <c r="B7" s="451" t="str">
        <f t="shared" si="1"/>
        <v/>
      </c>
      <c r="C7" s="451" t="str">
        <f t="shared" si="2"/>
        <v/>
      </c>
      <c r="D7" s="451" t="str">
        <f t="shared" si="3"/>
        <v/>
      </c>
      <c r="E7" s="451" t="str">
        <f t="shared" si="4"/>
        <v/>
      </c>
      <c r="F7" s="451" t="str">
        <f t="shared" si="5"/>
        <v/>
      </c>
      <c r="G7" s="199" t="str">
        <f>IF(Paramétrage!GK452&lt;&gt;0,Paramétrage!GI452,"")</f>
        <v/>
      </c>
      <c r="H7" s="2" t="str">
        <f>IF(Paramétrage!GK452&lt;&gt;0,Paramétrage!GJ452,"")</f>
        <v/>
      </c>
      <c r="I7" s="2" t="str">
        <f t="shared" si="6"/>
        <v/>
      </c>
      <c r="J7" s="2" t="str">
        <f>IF(Paramétrage!GK452&lt;&gt;0,Paramétrage!GK452,"")</f>
        <v/>
      </c>
      <c r="K7" s="2" t="str">
        <f>IF(Paramétrage!GL452&lt;&gt;0,Paramétrage!GL452,"")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IF(Paramétrage!GK452&lt;&gt;0,Paramétrage!GM452,"")</f>
        <v/>
      </c>
      <c r="P7" s="258">
        <f>IF(Paramétrage!G505&lt;&gt;0,I7,0)</f>
        <v>0</v>
      </c>
      <c r="Q7" s="2"/>
    </row>
    <row r="8" spans="1:17" x14ac:dyDescent="0.35">
      <c r="A8" s="451" t="str">
        <f t="shared" si="0"/>
        <v/>
      </c>
      <c r="B8" s="451" t="str">
        <f t="shared" si="1"/>
        <v/>
      </c>
      <c r="C8" s="451" t="str">
        <f t="shared" si="2"/>
        <v/>
      </c>
      <c r="D8" s="451" t="str">
        <f t="shared" si="3"/>
        <v/>
      </c>
      <c r="E8" s="451" t="str">
        <f t="shared" si="4"/>
        <v/>
      </c>
      <c r="F8" s="451" t="str">
        <f t="shared" si="5"/>
        <v/>
      </c>
      <c r="G8" s="199" t="str">
        <f>IF(Paramétrage!GK453&lt;&gt;0,Paramétrage!GI453,"")</f>
        <v/>
      </c>
      <c r="H8" s="2" t="str">
        <f>IF(Paramétrage!GK453&lt;&gt;0,Paramétrage!GJ453,"")</f>
        <v/>
      </c>
      <c r="I8" s="2" t="str">
        <f t="shared" si="6"/>
        <v/>
      </c>
      <c r="J8" s="2" t="str">
        <f>IF(Paramétrage!GK453&lt;&gt;0,Paramétrage!GK453,"")</f>
        <v/>
      </c>
      <c r="K8" s="2" t="str">
        <f>IF(Paramétrage!GL453&lt;&gt;0,Paramétrage!GL453,"")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IF(Paramétrage!GK453&lt;&gt;0,Paramétrage!GM453,"")</f>
        <v/>
      </c>
      <c r="P8" s="258">
        <f>IF(Paramétrage!G506&lt;&gt;0,I8,0)</f>
        <v>0</v>
      </c>
      <c r="Q8" s="2"/>
    </row>
    <row r="9" spans="1:17" x14ac:dyDescent="0.35">
      <c r="A9" s="451" t="str">
        <f t="shared" si="0"/>
        <v/>
      </c>
      <c r="B9" s="451" t="str">
        <f t="shared" si="1"/>
        <v/>
      </c>
      <c r="C9" s="451" t="str">
        <f t="shared" si="2"/>
        <v/>
      </c>
      <c r="D9" s="451" t="str">
        <f t="shared" si="3"/>
        <v/>
      </c>
      <c r="E9" s="451" t="str">
        <f t="shared" si="4"/>
        <v/>
      </c>
      <c r="F9" s="451" t="str">
        <f t="shared" si="5"/>
        <v/>
      </c>
      <c r="G9" s="199" t="str">
        <f>IF(Paramétrage!GK454&lt;&gt;0,Paramétrage!GI454,"")</f>
        <v/>
      </c>
      <c r="H9" s="2" t="str">
        <f>IF(Paramétrage!GK454&lt;&gt;0,Paramétrage!GJ454,"")</f>
        <v/>
      </c>
      <c r="I9" s="2" t="str">
        <f t="shared" si="6"/>
        <v/>
      </c>
      <c r="J9" s="2" t="str">
        <f>IF(Paramétrage!GK454&lt;&gt;0,Paramétrage!GK454,"")</f>
        <v/>
      </c>
      <c r="K9" s="2" t="str">
        <f>IF(Paramétrage!GL454&lt;&gt;0,Paramétrage!GL454,"")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IF(Paramétrage!GK454&lt;&gt;0,Paramétrage!GM454,"")</f>
        <v/>
      </c>
      <c r="P9" s="258">
        <f>IF(Paramétrage!G507&lt;&gt;0,I9,0)</f>
        <v>0</v>
      </c>
      <c r="Q9" s="2"/>
    </row>
    <row r="10" spans="1:17" x14ac:dyDescent="0.35">
      <c r="A10" s="451" t="str">
        <f t="shared" si="0"/>
        <v/>
      </c>
      <c r="B10" s="451" t="str">
        <f t="shared" si="1"/>
        <v/>
      </c>
      <c r="C10" s="451" t="str">
        <f t="shared" si="2"/>
        <v/>
      </c>
      <c r="D10" s="451" t="str">
        <f t="shared" si="3"/>
        <v/>
      </c>
      <c r="E10" s="451" t="str">
        <f t="shared" si="4"/>
        <v/>
      </c>
      <c r="F10" s="451" t="str">
        <f t="shared" si="5"/>
        <v/>
      </c>
      <c r="G10" s="199" t="str">
        <f>IF(Paramétrage!GK455&lt;&gt;0,Paramétrage!GI455,"")</f>
        <v/>
      </c>
      <c r="H10" s="2" t="str">
        <f>IF(Paramétrage!GK455&lt;&gt;0,Paramétrage!GJ455,"")</f>
        <v/>
      </c>
      <c r="I10" s="2" t="str">
        <f t="shared" si="6"/>
        <v/>
      </c>
      <c r="J10" s="2" t="str">
        <f>IF(Paramétrage!GK455&lt;&gt;0,Paramétrage!GK455,"")</f>
        <v/>
      </c>
      <c r="K10" s="2" t="str">
        <f>IF(Paramétrage!GL455&lt;&gt;0,Paramétrage!GL455,"")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IF(Paramétrage!GK455&lt;&gt;0,Paramétrage!GM455,"")</f>
        <v/>
      </c>
      <c r="P10" s="258">
        <f>IF(Paramétrage!G508&lt;&gt;0,I10,0)</f>
        <v>0</v>
      </c>
      <c r="Q10" s="2"/>
    </row>
    <row r="11" spans="1:17" x14ac:dyDescent="0.35">
      <c r="A11" s="451" t="str">
        <f t="shared" si="0"/>
        <v/>
      </c>
      <c r="B11" s="451" t="str">
        <f t="shared" si="1"/>
        <v/>
      </c>
      <c r="C11" s="451" t="str">
        <f t="shared" si="2"/>
        <v/>
      </c>
      <c r="D11" s="451" t="str">
        <f t="shared" si="3"/>
        <v/>
      </c>
      <c r="E11" s="451" t="str">
        <f t="shared" si="4"/>
        <v/>
      </c>
      <c r="F11" s="451" t="str">
        <f t="shared" si="5"/>
        <v/>
      </c>
      <c r="G11" s="199" t="str">
        <f>IF(Paramétrage!GK456&lt;&gt;0,Paramétrage!GI456,"")</f>
        <v/>
      </c>
      <c r="H11" s="2" t="str">
        <f>IF(Paramétrage!GK456&lt;&gt;0,Paramétrage!GJ456,"")</f>
        <v/>
      </c>
      <c r="I11" s="2" t="str">
        <f t="shared" si="6"/>
        <v/>
      </c>
      <c r="J11" s="2" t="str">
        <f>IF(Paramétrage!GK456&lt;&gt;0,Paramétrage!GK456,"")</f>
        <v/>
      </c>
      <c r="K11" s="2" t="str">
        <f>IF(Paramétrage!GL456&lt;&gt;0,Paramétrage!GL456,"")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IF(Paramétrage!GK456&lt;&gt;0,Paramétrage!GM456,"")</f>
        <v/>
      </c>
      <c r="P11" s="258">
        <f>IF(Paramétrage!G509&lt;&gt;0,I11,0)</f>
        <v>0</v>
      </c>
      <c r="Q11" s="2"/>
    </row>
    <row r="12" spans="1:17" x14ac:dyDescent="0.35">
      <c r="A12" s="451" t="str">
        <f t="shared" si="0"/>
        <v/>
      </c>
      <c r="B12" s="451" t="str">
        <f t="shared" si="1"/>
        <v/>
      </c>
      <c r="C12" s="451" t="str">
        <f t="shared" si="2"/>
        <v/>
      </c>
      <c r="D12" s="451" t="str">
        <f t="shared" si="3"/>
        <v/>
      </c>
      <c r="E12" s="451" t="str">
        <f t="shared" si="4"/>
        <v/>
      </c>
      <c r="F12" s="451" t="str">
        <f t="shared" si="5"/>
        <v/>
      </c>
      <c r="G12" s="199" t="str">
        <f>IF(Paramétrage!GK457&lt;&gt;0,Paramétrage!GI457,"")</f>
        <v/>
      </c>
      <c r="H12" s="2" t="str">
        <f>IF(Paramétrage!GK457&lt;&gt;0,Paramétrage!GJ457,"")</f>
        <v/>
      </c>
      <c r="I12" s="2" t="str">
        <f t="shared" si="6"/>
        <v/>
      </c>
      <c r="J12" s="2" t="str">
        <f>IF(Paramétrage!GK457&lt;&gt;0,Paramétrage!GK457,"")</f>
        <v/>
      </c>
      <c r="K12" s="2" t="str">
        <f>IF(Paramétrage!GL457&lt;&gt;0,Paramétrage!GL457,"")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IF(Paramétrage!GK457&lt;&gt;0,Paramétrage!GM457,"")</f>
        <v/>
      </c>
      <c r="P12" s="258">
        <f>IF(Paramétrage!G510&lt;&gt;0,I12,0)</f>
        <v>0</v>
      </c>
      <c r="Q12" s="2"/>
    </row>
    <row r="13" spans="1:17" x14ac:dyDescent="0.35">
      <c r="A13" s="451" t="str">
        <f t="shared" si="0"/>
        <v/>
      </c>
      <c r="B13" s="451" t="str">
        <f t="shared" si="1"/>
        <v/>
      </c>
      <c r="C13" s="451" t="str">
        <f t="shared" si="2"/>
        <v/>
      </c>
      <c r="D13" s="451" t="str">
        <f t="shared" si="3"/>
        <v/>
      </c>
      <c r="E13" s="451" t="str">
        <f t="shared" si="4"/>
        <v/>
      </c>
      <c r="F13" s="451" t="str">
        <f t="shared" si="5"/>
        <v/>
      </c>
      <c r="G13" s="199" t="str">
        <f>IF(Paramétrage!GK458&lt;&gt;0,Paramétrage!GI458,"")</f>
        <v/>
      </c>
      <c r="H13" s="2" t="str">
        <f>IF(Paramétrage!GK458&lt;&gt;0,Paramétrage!GJ458,"")</f>
        <v/>
      </c>
      <c r="I13" s="2" t="str">
        <f t="shared" si="6"/>
        <v/>
      </c>
      <c r="J13" s="2" t="str">
        <f>IF(Paramétrage!GK458&lt;&gt;0,Paramétrage!GK458,"")</f>
        <v/>
      </c>
      <c r="K13" s="2" t="str">
        <f>IF(Paramétrage!GL458&lt;&gt;0,Paramétrage!GL458,"")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IF(Paramétrage!GK458&lt;&gt;0,Paramétrage!GM458,"")</f>
        <v/>
      </c>
      <c r="P13" s="258">
        <f>IF(Paramétrage!G511&lt;&gt;0,I13,0)</f>
        <v>0</v>
      </c>
      <c r="Q13" s="2"/>
    </row>
    <row r="14" spans="1:17" x14ac:dyDescent="0.35">
      <c r="A14" s="451" t="str">
        <f t="shared" si="0"/>
        <v/>
      </c>
      <c r="B14" s="451" t="str">
        <f t="shared" si="1"/>
        <v/>
      </c>
      <c r="C14" s="451" t="str">
        <f t="shared" si="2"/>
        <v/>
      </c>
      <c r="D14" s="451" t="str">
        <f t="shared" si="3"/>
        <v/>
      </c>
      <c r="E14" s="451" t="str">
        <f t="shared" si="4"/>
        <v/>
      </c>
      <c r="F14" s="451" t="str">
        <f t="shared" si="5"/>
        <v/>
      </c>
      <c r="G14" s="199" t="str">
        <f>IF(Paramétrage!GK459&lt;&gt;0,Paramétrage!GI459,"")</f>
        <v/>
      </c>
      <c r="H14" s="2" t="str">
        <f>IF(Paramétrage!GK459&lt;&gt;0,Paramétrage!GJ459,"")</f>
        <v/>
      </c>
      <c r="I14" s="2" t="str">
        <f t="shared" si="6"/>
        <v/>
      </c>
      <c r="J14" s="2" t="str">
        <f>IF(Paramétrage!GK459&lt;&gt;0,Paramétrage!GK459,"")</f>
        <v/>
      </c>
      <c r="K14" s="2" t="str">
        <f>IF(Paramétrage!GL459&lt;&gt;0,Paramétrage!GL459,"")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IF(Paramétrage!GK459&lt;&gt;0,Paramétrage!GM459,"")</f>
        <v/>
      </c>
      <c r="P14" s="258">
        <f>IF(Paramétrage!G512&lt;&gt;0,I14,0)</f>
        <v>0</v>
      </c>
      <c r="Q14" s="2"/>
    </row>
    <row r="15" spans="1:17" x14ac:dyDescent="0.35">
      <c r="A15" s="451" t="str">
        <f t="shared" si="0"/>
        <v/>
      </c>
      <c r="B15" s="451" t="str">
        <f t="shared" si="1"/>
        <v/>
      </c>
      <c r="C15" s="451" t="str">
        <f t="shared" si="2"/>
        <v/>
      </c>
      <c r="D15" s="451" t="str">
        <f t="shared" si="3"/>
        <v/>
      </c>
      <c r="E15" s="451" t="str">
        <f t="shared" si="4"/>
        <v/>
      </c>
      <c r="F15" s="451" t="str">
        <f t="shared" si="5"/>
        <v/>
      </c>
      <c r="G15" s="199" t="str">
        <f>IF(Paramétrage!GK460&lt;&gt;0,Paramétrage!GI460,"")</f>
        <v/>
      </c>
      <c r="H15" s="2" t="str">
        <f>IF(Paramétrage!GK460&lt;&gt;0,Paramétrage!GJ460,"")</f>
        <v/>
      </c>
      <c r="I15" s="2" t="str">
        <f t="shared" si="6"/>
        <v/>
      </c>
      <c r="J15" s="2" t="str">
        <f>IF(Paramétrage!GK460&lt;&gt;0,Paramétrage!GK460,"")</f>
        <v/>
      </c>
      <c r="K15" s="2" t="str">
        <f>IF(Paramétrage!GL460&lt;&gt;0,Paramétrage!GL460,"")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IF(Paramétrage!GK460&lt;&gt;0,Paramétrage!GM460,"")</f>
        <v/>
      </c>
      <c r="P15" s="258">
        <f>IF(Paramétrage!G513&lt;&gt;0,I15,0)</f>
        <v>0</v>
      </c>
      <c r="Q15" s="2"/>
    </row>
    <row r="16" spans="1:17" x14ac:dyDescent="0.35">
      <c r="A16" s="451" t="str">
        <f t="shared" si="0"/>
        <v/>
      </c>
      <c r="B16" s="451" t="str">
        <f t="shared" si="1"/>
        <v/>
      </c>
      <c r="C16" s="451" t="str">
        <f t="shared" si="2"/>
        <v/>
      </c>
      <c r="D16" s="451" t="str">
        <f t="shared" si="3"/>
        <v/>
      </c>
      <c r="E16" s="451" t="str">
        <f t="shared" si="4"/>
        <v/>
      </c>
      <c r="F16" s="451" t="str">
        <f t="shared" si="5"/>
        <v/>
      </c>
      <c r="G16" s="199" t="str">
        <f>IF(Paramétrage!GK461&lt;&gt;0,Paramétrage!GI461,"")</f>
        <v/>
      </c>
      <c r="H16" s="2" t="str">
        <f>IF(Paramétrage!GK461&lt;&gt;0,Paramétrage!GJ461,"")</f>
        <v/>
      </c>
      <c r="I16" s="2" t="str">
        <f t="shared" si="6"/>
        <v/>
      </c>
      <c r="J16" s="2" t="str">
        <f>IF(Paramétrage!GK461&lt;&gt;0,Paramétrage!GK461,"")</f>
        <v/>
      </c>
      <c r="K16" s="2" t="str">
        <f>IF(Paramétrage!GL461&lt;&gt;0,Paramétrage!GL461,"")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IF(Paramétrage!GK461&lt;&gt;0,Paramétrage!GM461,"")</f>
        <v/>
      </c>
      <c r="P16" s="258">
        <f>IF(Paramétrage!G514&lt;&gt;0,I16,0)</f>
        <v>0</v>
      </c>
      <c r="Q16" s="2"/>
    </row>
    <row r="17" spans="1:17" x14ac:dyDescent="0.35">
      <c r="A17" s="451" t="str">
        <f t="shared" si="0"/>
        <v/>
      </c>
      <c r="B17" s="451" t="str">
        <f t="shared" si="1"/>
        <v/>
      </c>
      <c r="C17" s="451" t="str">
        <f t="shared" si="2"/>
        <v/>
      </c>
      <c r="D17" s="451" t="str">
        <f t="shared" si="3"/>
        <v/>
      </c>
      <c r="E17" s="451" t="str">
        <f t="shared" si="4"/>
        <v/>
      </c>
      <c r="F17" s="451" t="str">
        <f t="shared" si="5"/>
        <v/>
      </c>
      <c r="G17" s="199" t="str">
        <f>IF(Paramétrage!GK462&lt;&gt;0,Paramétrage!GI462,"")</f>
        <v/>
      </c>
      <c r="H17" s="2" t="str">
        <f>IF(Paramétrage!GK462&lt;&gt;0,Paramétrage!GJ462,"")</f>
        <v/>
      </c>
      <c r="I17" s="2" t="str">
        <f t="shared" si="6"/>
        <v/>
      </c>
      <c r="J17" s="2" t="str">
        <f>IF(Paramétrage!GK462&lt;&gt;0,Paramétrage!GK462,"")</f>
        <v/>
      </c>
      <c r="K17" s="2" t="str">
        <f>IF(Paramétrage!GL462&lt;&gt;0,Paramétrage!GL462,"")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IF(Paramétrage!GK462&lt;&gt;0,Paramétrage!GM462,"")</f>
        <v/>
      </c>
      <c r="P17" s="258">
        <f>IF(Paramétrage!G515&lt;&gt;0,I17,0)</f>
        <v>0</v>
      </c>
      <c r="Q17" s="2"/>
    </row>
    <row r="18" spans="1:17" x14ac:dyDescent="0.35">
      <c r="A18" s="451" t="str">
        <f t="shared" si="0"/>
        <v/>
      </c>
      <c r="B18" s="451" t="str">
        <f t="shared" si="1"/>
        <v/>
      </c>
      <c r="C18" s="451" t="str">
        <f t="shared" si="2"/>
        <v/>
      </c>
      <c r="D18" s="451" t="str">
        <f t="shared" si="3"/>
        <v/>
      </c>
      <c r="E18" s="451" t="str">
        <f t="shared" si="4"/>
        <v/>
      </c>
      <c r="F18" s="451" t="str">
        <f t="shared" si="5"/>
        <v/>
      </c>
      <c r="G18" s="199" t="str">
        <f>IF(Paramétrage!GK463&lt;&gt;0,Paramétrage!GI463,"")</f>
        <v/>
      </c>
      <c r="H18" s="2" t="str">
        <f>IF(Paramétrage!GK463&lt;&gt;0,Paramétrage!GJ463,"")</f>
        <v/>
      </c>
      <c r="I18" s="2" t="str">
        <f t="shared" si="6"/>
        <v/>
      </c>
      <c r="J18" s="2" t="str">
        <f>IF(Paramétrage!GK463&lt;&gt;0,Paramétrage!GK463,"")</f>
        <v/>
      </c>
      <c r="K18" s="2" t="str">
        <f>IF(Paramétrage!GL463&lt;&gt;0,Paramétrage!GL463,"")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IF(Paramétrage!GK463&lt;&gt;0,Paramétrage!GM463,"")</f>
        <v/>
      </c>
      <c r="P18" s="258">
        <f>IF(Paramétrage!G516&lt;&gt;0,I18,0)</f>
        <v>0</v>
      </c>
      <c r="Q18" s="2"/>
    </row>
    <row r="19" spans="1:17" x14ac:dyDescent="0.35">
      <c r="A19" s="451" t="str">
        <f t="shared" si="0"/>
        <v/>
      </c>
      <c r="B19" s="451" t="str">
        <f t="shared" si="1"/>
        <v/>
      </c>
      <c r="C19" s="451" t="str">
        <f t="shared" si="2"/>
        <v/>
      </c>
      <c r="D19" s="451" t="str">
        <f t="shared" si="3"/>
        <v/>
      </c>
      <c r="E19" s="451" t="str">
        <f t="shared" si="4"/>
        <v/>
      </c>
      <c r="F19" s="451" t="str">
        <f t="shared" si="5"/>
        <v/>
      </c>
      <c r="G19" s="199" t="str">
        <f>IF(Paramétrage!GK464&lt;&gt;0,Paramétrage!GI464,"")</f>
        <v/>
      </c>
      <c r="H19" s="2" t="str">
        <f>IF(Paramétrage!GK464&lt;&gt;0,Paramétrage!GJ464,"")</f>
        <v/>
      </c>
      <c r="I19" s="2" t="str">
        <f t="shared" si="6"/>
        <v/>
      </c>
      <c r="J19" s="2" t="str">
        <f>IF(Paramétrage!GK464&lt;&gt;0,Paramétrage!GK464,"")</f>
        <v/>
      </c>
      <c r="K19" s="2" t="str">
        <f>IF(Paramétrage!GL464&lt;&gt;0,Paramétrage!GL464,"")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IF(Paramétrage!GK464&lt;&gt;0,Paramétrage!GM464,"")</f>
        <v/>
      </c>
      <c r="P19" s="258">
        <f>IF(Paramétrage!G517&lt;&gt;0,I19,0)</f>
        <v>0</v>
      </c>
      <c r="Q19" s="2"/>
    </row>
    <row r="20" spans="1:17" x14ac:dyDescent="0.35">
      <c r="A20" s="451" t="str">
        <f t="shared" si="0"/>
        <v/>
      </c>
      <c r="B20" s="451" t="str">
        <f t="shared" si="1"/>
        <v/>
      </c>
      <c r="C20" s="451" t="str">
        <f t="shared" si="2"/>
        <v/>
      </c>
      <c r="D20" s="451" t="str">
        <f t="shared" si="3"/>
        <v/>
      </c>
      <c r="E20" s="451" t="str">
        <f t="shared" si="4"/>
        <v/>
      </c>
      <c r="F20" s="451" t="str">
        <f t="shared" si="5"/>
        <v/>
      </c>
      <c r="G20" s="199" t="str">
        <f>IF(Paramétrage!GK465&lt;&gt;0,Paramétrage!GI465,"")</f>
        <v/>
      </c>
      <c r="H20" s="2" t="str">
        <f>IF(Paramétrage!GK465&lt;&gt;0,Paramétrage!GJ465,"")</f>
        <v/>
      </c>
      <c r="I20" s="2" t="str">
        <f t="shared" si="6"/>
        <v/>
      </c>
      <c r="J20" s="2" t="str">
        <f>IF(Paramétrage!GK465&lt;&gt;0,Paramétrage!GK465,"")</f>
        <v/>
      </c>
      <c r="K20" s="2" t="str">
        <f>IF(Paramétrage!GL465&lt;&gt;0,Paramétrage!GL465,"")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IF(Paramétrage!GK465&lt;&gt;0,Paramétrage!GM465,"")</f>
        <v/>
      </c>
      <c r="P20" s="258">
        <f>IF(Paramétrage!G518&lt;&gt;0,I20,0)</f>
        <v>0</v>
      </c>
      <c r="Q20" s="2"/>
    </row>
    <row r="21" spans="1:17" x14ac:dyDescent="0.35">
      <c r="A21" s="451" t="str">
        <f t="shared" si="0"/>
        <v/>
      </c>
      <c r="B21" s="451" t="str">
        <f t="shared" si="1"/>
        <v/>
      </c>
      <c r="C21" s="451" t="str">
        <f t="shared" si="2"/>
        <v/>
      </c>
      <c r="D21" s="451" t="str">
        <f t="shared" si="3"/>
        <v/>
      </c>
      <c r="E21" s="451" t="str">
        <f t="shared" si="4"/>
        <v/>
      </c>
      <c r="F21" s="451" t="str">
        <f t="shared" si="5"/>
        <v/>
      </c>
      <c r="G21" s="199" t="str">
        <f>IF(Paramétrage!GK466&lt;&gt;0,Paramétrage!GI466,"")</f>
        <v/>
      </c>
      <c r="H21" s="2" t="str">
        <f>IF(Paramétrage!GK466&lt;&gt;0,Paramétrage!GJ466,"")</f>
        <v/>
      </c>
      <c r="I21" s="2" t="str">
        <f t="shared" si="6"/>
        <v/>
      </c>
      <c r="J21" s="2" t="str">
        <f>IF(Paramétrage!GK466&lt;&gt;0,Paramétrage!GK466,"")</f>
        <v/>
      </c>
      <c r="K21" s="2" t="str">
        <f>IF(Paramétrage!GL466&lt;&gt;0,Paramétrage!GL466,"")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IF(Paramétrage!GK466&lt;&gt;0,Paramétrage!GM466,"")</f>
        <v/>
      </c>
      <c r="P21" s="258">
        <f>IF(Paramétrage!G519&lt;&gt;0,I21,0)</f>
        <v>0</v>
      </c>
      <c r="Q21" s="2"/>
    </row>
    <row r="22" spans="1:17" x14ac:dyDescent="0.35">
      <c r="A22" s="451" t="str">
        <f t="shared" si="0"/>
        <v/>
      </c>
      <c r="B22" s="451" t="str">
        <f t="shared" si="1"/>
        <v/>
      </c>
      <c r="C22" s="451" t="str">
        <f t="shared" si="2"/>
        <v/>
      </c>
      <c r="D22" s="451" t="str">
        <f t="shared" si="3"/>
        <v/>
      </c>
      <c r="E22" s="451" t="str">
        <f t="shared" si="4"/>
        <v/>
      </c>
      <c r="F22" s="451" t="str">
        <f t="shared" si="5"/>
        <v/>
      </c>
      <c r="G22" s="199" t="str">
        <f>IF(Paramétrage!GK467&lt;&gt;0,Paramétrage!GI467,"")</f>
        <v/>
      </c>
      <c r="H22" s="2" t="str">
        <f>IF(Paramétrage!GK467&lt;&gt;0,Paramétrage!GJ467,"")</f>
        <v/>
      </c>
      <c r="I22" s="2" t="str">
        <f t="shared" si="6"/>
        <v/>
      </c>
      <c r="J22" s="2" t="str">
        <f>IF(Paramétrage!GK467&lt;&gt;0,Paramétrage!GK467,"")</f>
        <v/>
      </c>
      <c r="K22" s="2" t="str">
        <f>IF(Paramétrage!GL467&lt;&gt;0,Paramétrage!GL467,"")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IF(Paramétrage!GK467&lt;&gt;0,Paramétrage!GM467,"")</f>
        <v/>
      </c>
      <c r="P22" s="258">
        <f>IF(Paramétrage!G520&lt;&gt;0,I22,0)</f>
        <v>0</v>
      </c>
      <c r="Q22" s="2"/>
    </row>
    <row r="23" spans="1:17" x14ac:dyDescent="0.35">
      <c r="A23" s="451" t="str">
        <f t="shared" si="0"/>
        <v/>
      </c>
      <c r="B23" s="451" t="str">
        <f t="shared" si="1"/>
        <v/>
      </c>
      <c r="C23" s="451" t="str">
        <f t="shared" si="2"/>
        <v/>
      </c>
      <c r="D23" s="451" t="str">
        <f t="shared" si="3"/>
        <v/>
      </c>
      <c r="E23" s="451" t="str">
        <f t="shared" si="4"/>
        <v/>
      </c>
      <c r="F23" s="451" t="str">
        <f t="shared" si="5"/>
        <v/>
      </c>
      <c r="G23" s="199" t="str">
        <f>IF(Paramétrage!GK468&lt;&gt;0,Paramétrage!GI468,"")</f>
        <v/>
      </c>
      <c r="H23" s="2" t="str">
        <f>IF(Paramétrage!GK468&lt;&gt;0,Paramétrage!GJ468,"")</f>
        <v/>
      </c>
      <c r="I23" s="2" t="str">
        <f t="shared" si="6"/>
        <v/>
      </c>
      <c r="J23" s="2" t="str">
        <f>IF(Paramétrage!GK468&lt;&gt;0,Paramétrage!GK468,"")</f>
        <v/>
      </c>
      <c r="K23" s="2" t="str">
        <f>IF(Paramétrage!GL468&lt;&gt;0,Paramétrage!GL468,"")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IF(Paramétrage!GK468&lt;&gt;0,Paramétrage!GM468,"")</f>
        <v/>
      </c>
      <c r="P23" s="258">
        <f>IF(Paramétrage!G521&lt;&gt;0,I23,0)</f>
        <v>0</v>
      </c>
      <c r="Q23" s="2"/>
    </row>
    <row r="24" spans="1:17" x14ac:dyDescent="0.35">
      <c r="A24" s="451" t="str">
        <f t="shared" si="0"/>
        <v/>
      </c>
      <c r="B24" s="451" t="str">
        <f t="shared" si="1"/>
        <v/>
      </c>
      <c r="C24" s="451" t="str">
        <f t="shared" si="2"/>
        <v/>
      </c>
      <c r="D24" s="451" t="str">
        <f t="shared" si="3"/>
        <v/>
      </c>
      <c r="E24" s="451" t="str">
        <f t="shared" si="4"/>
        <v/>
      </c>
      <c r="F24" s="451" t="str">
        <f t="shared" si="5"/>
        <v/>
      </c>
      <c r="G24" s="199" t="str">
        <f>IF(Paramétrage!GK469&lt;&gt;0,Paramétrage!GI469,"")</f>
        <v/>
      </c>
      <c r="H24" s="2" t="str">
        <f>IF(Paramétrage!GK469&lt;&gt;0,Paramétrage!GJ469,"")</f>
        <v/>
      </c>
      <c r="I24" s="2" t="str">
        <f t="shared" si="6"/>
        <v/>
      </c>
      <c r="J24" s="2" t="str">
        <f>IF(Paramétrage!GK469&lt;&gt;0,Paramétrage!GK469,"")</f>
        <v/>
      </c>
      <c r="K24" s="2" t="str">
        <f>IF(Paramétrage!GL469&lt;&gt;0,Paramétrage!GL469,"")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IF(Paramétrage!GK469&lt;&gt;0,Paramétrage!GM469,"")</f>
        <v/>
      </c>
      <c r="P24" s="258">
        <f>IF(Paramétrage!G522&lt;&gt;0,I24,0)</f>
        <v>0</v>
      </c>
      <c r="Q24" s="2"/>
    </row>
    <row r="25" spans="1:17" x14ac:dyDescent="0.35">
      <c r="A25" s="451" t="str">
        <f t="shared" si="0"/>
        <v/>
      </c>
      <c r="B25" s="451" t="str">
        <f t="shared" si="1"/>
        <v/>
      </c>
      <c r="C25" s="451" t="str">
        <f t="shared" si="2"/>
        <v/>
      </c>
      <c r="D25" s="451" t="str">
        <f t="shared" si="3"/>
        <v/>
      </c>
      <c r="E25" s="451" t="str">
        <f t="shared" si="4"/>
        <v/>
      </c>
      <c r="F25" s="451" t="str">
        <f t="shared" si="5"/>
        <v/>
      </c>
      <c r="G25" s="199" t="str">
        <f>IF(Paramétrage!GK470&lt;&gt;0,Paramétrage!GI470,"")</f>
        <v/>
      </c>
      <c r="H25" s="2" t="str">
        <f>IF(Paramétrage!GK470&lt;&gt;0,Paramétrage!GJ470,"")</f>
        <v/>
      </c>
      <c r="I25" s="2" t="str">
        <f t="shared" si="6"/>
        <v/>
      </c>
      <c r="J25" s="2" t="str">
        <f>IF(Paramétrage!GK470&lt;&gt;0,Paramétrage!GK470,"")</f>
        <v/>
      </c>
      <c r="K25" s="2" t="str">
        <f>IF(Paramétrage!GL470&lt;&gt;0,Paramétrage!GL470,"")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IF(Paramétrage!GK470&lt;&gt;0,Paramétrage!GM470,"")</f>
        <v/>
      </c>
      <c r="P25" s="258">
        <f>IF(Paramétrage!G523&lt;&gt;0,I25,0)</f>
        <v>0</v>
      </c>
      <c r="Q25" s="2"/>
    </row>
    <row r="26" spans="1:17" x14ac:dyDescent="0.35">
      <c r="A26" s="451" t="str">
        <f t="shared" si="0"/>
        <v/>
      </c>
      <c r="B26" s="451" t="str">
        <f t="shared" si="1"/>
        <v/>
      </c>
      <c r="C26" s="451" t="str">
        <f t="shared" si="2"/>
        <v/>
      </c>
      <c r="D26" s="451" t="str">
        <f t="shared" si="3"/>
        <v/>
      </c>
      <c r="E26" s="451" t="str">
        <f t="shared" si="4"/>
        <v/>
      </c>
      <c r="F26" s="451" t="str">
        <f t="shared" si="5"/>
        <v/>
      </c>
      <c r="G26" s="199" t="str">
        <f>IF(Paramétrage!GK471&lt;&gt;0,Paramétrage!GI471,"")</f>
        <v/>
      </c>
      <c r="H26" s="2" t="str">
        <f>IF(Paramétrage!GK471&lt;&gt;0,Paramétrage!GJ471,"")</f>
        <v/>
      </c>
      <c r="I26" s="2" t="str">
        <f t="shared" si="6"/>
        <v/>
      </c>
      <c r="J26" s="2" t="str">
        <f>IF(Paramétrage!GK471&lt;&gt;0,Paramétrage!GK471,"")</f>
        <v/>
      </c>
      <c r="K26" s="2" t="str">
        <f>IF(Paramétrage!GL471&lt;&gt;0,Paramétrage!GL471,"")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IF(Paramétrage!GK471&lt;&gt;0,Paramétrage!GM471,"")</f>
        <v/>
      </c>
      <c r="P26" s="258">
        <f>IF(Paramétrage!G524&lt;&gt;0,I26,0)</f>
        <v>0</v>
      </c>
      <c r="Q26" s="2"/>
    </row>
    <row r="27" spans="1:17" x14ac:dyDescent="0.35">
      <c r="A27" s="451" t="str">
        <f t="shared" si="0"/>
        <v/>
      </c>
      <c r="B27" s="451" t="str">
        <f t="shared" si="1"/>
        <v/>
      </c>
      <c r="C27" s="451" t="str">
        <f t="shared" si="2"/>
        <v/>
      </c>
      <c r="D27" s="451" t="str">
        <f t="shared" si="3"/>
        <v/>
      </c>
      <c r="E27" s="451" t="str">
        <f t="shared" si="4"/>
        <v/>
      </c>
      <c r="F27" s="451" t="str">
        <f t="shared" si="5"/>
        <v/>
      </c>
      <c r="G27" s="199" t="str">
        <f>IF(Paramétrage!GK472&lt;&gt;0,Paramétrage!GI472,"")</f>
        <v/>
      </c>
      <c r="H27" s="2" t="str">
        <f>IF(Paramétrage!GK472&lt;&gt;0,Paramétrage!GJ472,"")</f>
        <v/>
      </c>
      <c r="I27" s="2" t="str">
        <f t="shared" si="6"/>
        <v/>
      </c>
      <c r="J27" s="2" t="str">
        <f>IF(Paramétrage!GK472&lt;&gt;0,Paramétrage!GK472,"")</f>
        <v/>
      </c>
      <c r="K27" s="2" t="str">
        <f>IF(Paramétrage!GL472&lt;&gt;0,Paramétrage!GL472,"")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IF(Paramétrage!GK472&lt;&gt;0,Paramétrage!GM472,"")</f>
        <v/>
      </c>
      <c r="P27" s="258">
        <f>IF(Paramétrage!G525&lt;&gt;0,I27,0)</f>
        <v>0</v>
      </c>
      <c r="Q27" s="2"/>
    </row>
    <row r="28" spans="1:17" x14ac:dyDescent="0.35">
      <c r="A28" s="451" t="str">
        <f t="shared" si="0"/>
        <v/>
      </c>
      <c r="B28" s="451" t="str">
        <f t="shared" si="1"/>
        <v/>
      </c>
      <c r="C28" s="451" t="str">
        <f t="shared" si="2"/>
        <v/>
      </c>
      <c r="D28" s="451" t="str">
        <f t="shared" si="3"/>
        <v/>
      </c>
      <c r="E28" s="451" t="str">
        <f t="shared" si="4"/>
        <v/>
      </c>
      <c r="F28" s="451" t="str">
        <f t="shared" si="5"/>
        <v/>
      </c>
      <c r="G28" s="199" t="str">
        <f>IF(Paramétrage!GK473&lt;&gt;0,Paramétrage!GI473,"")</f>
        <v/>
      </c>
      <c r="H28" s="2" t="str">
        <f>IF(Paramétrage!GK473&lt;&gt;0,Paramétrage!GJ473,"")</f>
        <v/>
      </c>
      <c r="I28" s="2" t="str">
        <f t="shared" si="6"/>
        <v/>
      </c>
      <c r="J28" s="2" t="str">
        <f>IF(Paramétrage!GK473&lt;&gt;0,Paramétrage!GK473,"")</f>
        <v/>
      </c>
      <c r="K28" s="2" t="str">
        <f>IF(Paramétrage!GL473&lt;&gt;0,Paramétrage!GL473,"")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IF(Paramétrage!GK473&lt;&gt;0,Paramétrage!GM473,"")</f>
        <v/>
      </c>
      <c r="P28" s="258">
        <f>IF(Paramétrage!G526&lt;&gt;0,I28,0)</f>
        <v>0</v>
      </c>
      <c r="Q28" s="2"/>
    </row>
    <row r="29" spans="1:17" x14ac:dyDescent="0.35">
      <c r="A29" s="451" t="str">
        <f t="shared" si="0"/>
        <v/>
      </c>
      <c r="B29" s="451" t="str">
        <f t="shared" si="1"/>
        <v/>
      </c>
      <c r="C29" s="451" t="str">
        <f t="shared" si="2"/>
        <v/>
      </c>
      <c r="D29" s="451" t="str">
        <f t="shared" si="3"/>
        <v/>
      </c>
      <c r="E29" s="451" t="str">
        <f t="shared" si="4"/>
        <v/>
      </c>
      <c r="F29" s="451" t="str">
        <f t="shared" si="5"/>
        <v/>
      </c>
      <c r="G29" s="199" t="str">
        <f>IF(Paramétrage!GK474&lt;&gt;0,Paramétrage!GI474,"")</f>
        <v/>
      </c>
      <c r="H29" s="2" t="str">
        <f>IF(Paramétrage!GK474&lt;&gt;0,Paramétrage!GJ474,"")</f>
        <v/>
      </c>
      <c r="I29" s="2" t="str">
        <f t="shared" si="6"/>
        <v/>
      </c>
      <c r="J29" s="2" t="str">
        <f>IF(Paramétrage!GK474&lt;&gt;0,Paramétrage!GK474,"")</f>
        <v/>
      </c>
      <c r="K29" s="2" t="str">
        <f>IF(Paramétrage!GL474&lt;&gt;0,Paramétrage!GL474,"")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IF(Paramétrage!GK474&lt;&gt;0,Paramétrage!GM474,"")</f>
        <v/>
      </c>
      <c r="P29" s="258">
        <f>IF(Paramétrage!G527&lt;&gt;0,I29,0)</f>
        <v>0</v>
      </c>
      <c r="Q29" s="2"/>
    </row>
    <row r="30" spans="1:17" x14ac:dyDescent="0.35">
      <c r="A30" s="474" t="s">
        <v>1073</v>
      </c>
      <c r="B30" s="469"/>
      <c r="C30" s="469"/>
      <c r="D30" s="469"/>
      <c r="E30" s="469"/>
      <c r="F30" s="469"/>
      <c r="G30" s="475" t="str">
        <f>IF(Paramétrage!L527&lt;&gt;0,Paramétrage!L527,"")</f>
        <v/>
      </c>
      <c r="H30" s="469"/>
      <c r="I30" s="469"/>
      <c r="J30" s="469"/>
      <c r="K30" s="469"/>
      <c r="L30" s="469"/>
      <c r="M30" s="469"/>
      <c r="N30" s="469"/>
      <c r="O30" s="469"/>
      <c r="P30" s="472" t="str">
        <f>IF(Paramétrage!I527,I30-#REF!,"")</f>
        <v/>
      </c>
      <c r="Q30" s="469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51" t="str">
        <f>IF(J32&lt;&gt;"",I32,"")</f>
        <v/>
      </c>
      <c r="B32" s="451" t="str">
        <f>IF(J32&lt;&gt;"",1,"")</f>
        <v/>
      </c>
      <c r="C32" s="451" t="str">
        <f>IF(J32&lt;&gt;"",L32,"")</f>
        <v/>
      </c>
      <c r="D32" s="451" t="str">
        <f>IF(J32&lt;&gt;"",L32,"")</f>
        <v/>
      </c>
      <c r="E32" s="451" t="str">
        <f>IF(J32&lt;&gt;"",M32,"")</f>
        <v/>
      </c>
      <c r="F32" s="451" t="str">
        <f>IF(J32&lt;&gt;"",N32,"")</f>
        <v/>
      </c>
      <c r="G32" s="199" t="str">
        <f>IF(Paramétrage!KC501&lt;&gt;0,Paramétrage!KA501,"")</f>
        <v/>
      </c>
      <c r="H32" s="2" t="str">
        <f>IF(Paramétrage!KC501&lt;&gt;0,Paramétrage!KB501,"")</f>
        <v/>
      </c>
      <c r="I32" s="2" t="str">
        <f>IF(J32&lt;&gt;"",DATEDIF($Q$2,G32,"d")*1440+H32*60,"")</f>
        <v/>
      </c>
      <c r="J32" s="2" t="str">
        <f>IF(Paramétrage!KC501&lt;&gt;0,Paramétrage!KC501,"")</f>
        <v/>
      </c>
      <c r="K32" s="2" t="str">
        <f>IF(Paramétrage!KD501&lt;&gt;0,Paramétrage!KD501,"")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IF(Paramétrage!KC501&lt;&gt;0,Paramétrage!KE501,"")</f>
        <v/>
      </c>
      <c r="P32" s="258">
        <f>IF(Paramétrage!G531&lt;&gt;0,I32,0)</f>
        <v>0</v>
      </c>
      <c r="Q32" s="2"/>
    </row>
    <row r="33" spans="1:24" x14ac:dyDescent="0.35">
      <c r="A33" s="451" t="str">
        <f t="shared" ref="A33:A59" si="10">IF(J33&lt;&gt;"",I33,"")</f>
        <v/>
      </c>
      <c r="B33" s="451" t="str">
        <f t="shared" ref="B33:B59" si="11">IF(J33&lt;&gt;"",1,"")</f>
        <v/>
      </c>
      <c r="C33" s="451" t="str">
        <f t="shared" ref="C33:C59" si="12">IF(J33&lt;&gt;"",L33,"")</f>
        <v/>
      </c>
      <c r="D33" s="451" t="str">
        <f t="shared" ref="D33:D59" si="13">IF(J33&lt;&gt;"",L33,"")</f>
        <v/>
      </c>
      <c r="E33" s="451" t="str">
        <f t="shared" ref="E33:E59" si="14">IF(J33&lt;&gt;"",M33,"")</f>
        <v/>
      </c>
      <c r="F33" s="451" t="str">
        <f t="shared" ref="F33:F59" si="15">IF(J33&lt;&gt;"",N33,"")</f>
        <v/>
      </c>
      <c r="G33" s="199" t="str">
        <f>IF(Paramétrage!KC502&lt;&gt;0,Paramétrage!KA502,"")</f>
        <v/>
      </c>
      <c r="H33" s="2" t="str">
        <f>IF(Paramétrage!KC502&lt;&gt;0,Paramétrage!KB502,"")</f>
        <v/>
      </c>
      <c r="I33" s="2" t="str">
        <f t="shared" ref="I33:I59" si="16">IF(J33&lt;&gt;"",DATEDIF($Q$2,G33,"d")*1440+H33*60,"")</f>
        <v/>
      </c>
      <c r="J33" s="2" t="str">
        <f>IF(Paramétrage!KC502&lt;&gt;0,Paramétrage!KC502,"")</f>
        <v/>
      </c>
      <c r="K33" s="2" t="str">
        <f>IF(Paramétrage!KD502&lt;&gt;0,Paramétrage!KD502,"")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IF(Paramétrage!KC502&lt;&gt;0,Paramétrage!KE502,"")</f>
        <v/>
      </c>
      <c r="P33" s="258">
        <f>IF(Paramétrage!G532&lt;&gt;0,I33,0)</f>
        <v>0</v>
      </c>
      <c r="Q33" s="2"/>
    </row>
    <row r="34" spans="1:24" x14ac:dyDescent="0.35">
      <c r="A34" s="451" t="str">
        <f t="shared" si="10"/>
        <v/>
      </c>
      <c r="B34" s="451" t="str">
        <f t="shared" si="11"/>
        <v/>
      </c>
      <c r="C34" s="451" t="str">
        <f t="shared" si="12"/>
        <v/>
      </c>
      <c r="D34" s="451" t="str">
        <f t="shared" si="13"/>
        <v/>
      </c>
      <c r="E34" s="451" t="str">
        <f t="shared" si="14"/>
        <v/>
      </c>
      <c r="F34" s="451" t="str">
        <f t="shared" si="15"/>
        <v/>
      </c>
      <c r="G34" s="199" t="str">
        <f>IF(Paramétrage!KC503&lt;&gt;0,Paramétrage!KA503,"")</f>
        <v/>
      </c>
      <c r="H34" s="2" t="str">
        <f>IF(Paramétrage!KC503&lt;&gt;0,Paramétrage!KB503,"")</f>
        <v/>
      </c>
      <c r="I34" s="2" t="str">
        <f t="shared" si="16"/>
        <v/>
      </c>
      <c r="J34" s="2" t="str">
        <f>IF(Paramétrage!KC503&lt;&gt;0,Paramétrage!KC503,"")</f>
        <v/>
      </c>
      <c r="K34" s="2" t="str">
        <f>IF(Paramétrage!KD503&lt;&gt;0,Paramétrage!KD503,"")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IF(Paramétrage!KC503&lt;&gt;0,Paramétrage!KE503,"")</f>
        <v/>
      </c>
      <c r="P34" s="258">
        <f>IF(Paramétrage!G533&lt;&gt;0,I34,0)</f>
        <v>0</v>
      </c>
      <c r="Q34" s="2"/>
    </row>
    <row r="35" spans="1:24" x14ac:dyDescent="0.35">
      <c r="A35" s="451" t="str">
        <f t="shared" si="10"/>
        <v/>
      </c>
      <c r="B35" s="451" t="str">
        <f t="shared" si="11"/>
        <v/>
      </c>
      <c r="C35" s="451" t="str">
        <f t="shared" si="12"/>
        <v/>
      </c>
      <c r="D35" s="451" t="str">
        <f t="shared" si="13"/>
        <v/>
      </c>
      <c r="E35" s="451" t="str">
        <f t="shared" si="14"/>
        <v/>
      </c>
      <c r="F35" s="451" t="str">
        <f t="shared" si="15"/>
        <v/>
      </c>
      <c r="G35" s="199" t="str">
        <f>IF(Paramétrage!KC504&lt;&gt;0,Paramétrage!KA504,"")</f>
        <v/>
      </c>
      <c r="H35" s="2" t="str">
        <f>IF(Paramétrage!KC504&lt;&gt;0,Paramétrage!KB504,"")</f>
        <v/>
      </c>
      <c r="I35" s="2" t="str">
        <f t="shared" si="16"/>
        <v/>
      </c>
      <c r="J35" s="2" t="str">
        <f>IF(Paramétrage!KC504&lt;&gt;0,Paramétrage!KC504,"")</f>
        <v/>
      </c>
      <c r="K35" s="2" t="str">
        <f>IF(Paramétrage!KD504&lt;&gt;0,Paramétrage!KD504,"")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IF(Paramétrage!KC504&lt;&gt;0,Paramétrage!KE504,"")</f>
        <v/>
      </c>
      <c r="P35" s="258">
        <f>IF(Paramétrage!G534&lt;&gt;0,I35,0)</f>
        <v>0</v>
      </c>
      <c r="Q35" s="2"/>
    </row>
    <row r="36" spans="1:24" x14ac:dyDescent="0.35">
      <c r="A36" s="451" t="str">
        <f t="shared" si="10"/>
        <v/>
      </c>
      <c r="B36" s="451" t="str">
        <f t="shared" si="11"/>
        <v/>
      </c>
      <c r="C36" s="451" t="str">
        <f t="shared" si="12"/>
        <v/>
      </c>
      <c r="D36" s="451" t="str">
        <f t="shared" si="13"/>
        <v/>
      </c>
      <c r="E36" s="451" t="str">
        <f t="shared" si="14"/>
        <v/>
      </c>
      <c r="F36" s="451" t="str">
        <f t="shared" si="15"/>
        <v/>
      </c>
      <c r="G36" s="199" t="str">
        <f>IF(Paramétrage!KC505&lt;&gt;0,Paramétrage!KA505,"")</f>
        <v/>
      </c>
      <c r="H36" s="2" t="str">
        <f>IF(Paramétrage!KC505&lt;&gt;0,Paramétrage!KB505,"")</f>
        <v/>
      </c>
      <c r="I36" s="2" t="str">
        <f t="shared" si="16"/>
        <v/>
      </c>
      <c r="J36" s="2" t="str">
        <f>IF(Paramétrage!KC505&lt;&gt;0,Paramétrage!KC505,"")</f>
        <v/>
      </c>
      <c r="K36" s="2" t="str">
        <f>IF(Paramétrage!KD505&lt;&gt;0,Paramétrage!KD505,"")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IF(Paramétrage!KC505&lt;&gt;0,Paramétrage!KE505,"")</f>
        <v/>
      </c>
      <c r="P36" s="258">
        <f>IF(Paramétrage!G535&lt;&gt;0,I36,0)</f>
        <v>0</v>
      </c>
      <c r="Q36" s="2"/>
    </row>
    <row r="37" spans="1:24" x14ac:dyDescent="0.35">
      <c r="A37" s="451" t="str">
        <f t="shared" si="10"/>
        <v/>
      </c>
      <c r="B37" s="451" t="str">
        <f t="shared" si="11"/>
        <v/>
      </c>
      <c r="C37" s="451" t="str">
        <f t="shared" si="12"/>
        <v/>
      </c>
      <c r="D37" s="451" t="str">
        <f t="shared" si="13"/>
        <v/>
      </c>
      <c r="E37" s="451" t="str">
        <f t="shared" si="14"/>
        <v/>
      </c>
      <c r="F37" s="451" t="str">
        <f t="shared" si="15"/>
        <v/>
      </c>
      <c r="G37" s="199" t="str">
        <f>IF(Paramétrage!KC506&lt;&gt;0,Paramétrage!KA506,"")</f>
        <v/>
      </c>
      <c r="H37" s="2" t="str">
        <f>IF(Paramétrage!KC506&lt;&gt;0,Paramétrage!KB506,"")</f>
        <v/>
      </c>
      <c r="I37" s="2" t="str">
        <f t="shared" si="16"/>
        <v/>
      </c>
      <c r="J37" s="2" t="str">
        <f>IF(Paramétrage!KC506&lt;&gt;0,Paramétrage!KC506,"")</f>
        <v/>
      </c>
      <c r="K37" s="2" t="str">
        <f>IF(Paramétrage!KD506&lt;&gt;0,Paramétrage!KD506,"")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IF(Paramétrage!KC506&lt;&gt;0,Paramétrage!KE506,"")</f>
        <v/>
      </c>
      <c r="P37" s="258">
        <f>IF(Paramétrage!G536&lt;&gt;0,I37,0)</f>
        <v>0</v>
      </c>
      <c r="Q37" s="2"/>
    </row>
    <row r="38" spans="1:24" x14ac:dyDescent="0.35">
      <c r="A38" s="451" t="str">
        <f t="shared" si="10"/>
        <v/>
      </c>
      <c r="B38" s="451" t="str">
        <f t="shared" si="11"/>
        <v/>
      </c>
      <c r="C38" s="451" t="str">
        <f t="shared" si="12"/>
        <v/>
      </c>
      <c r="D38" s="451" t="str">
        <f t="shared" si="13"/>
        <v/>
      </c>
      <c r="E38" s="451" t="str">
        <f t="shared" si="14"/>
        <v/>
      </c>
      <c r="F38" s="451" t="str">
        <f t="shared" si="15"/>
        <v/>
      </c>
      <c r="G38" s="199" t="str">
        <f>IF(Paramétrage!KC507&lt;&gt;0,Paramétrage!KA507,"")</f>
        <v/>
      </c>
      <c r="H38" s="2" t="str">
        <f>IF(Paramétrage!KC507&lt;&gt;0,Paramétrage!KB507,"")</f>
        <v/>
      </c>
      <c r="I38" s="2" t="str">
        <f t="shared" si="16"/>
        <v/>
      </c>
      <c r="J38" s="2" t="str">
        <f>IF(Paramétrage!KC507&lt;&gt;0,Paramétrage!KC507,"")</f>
        <v/>
      </c>
      <c r="K38" s="2" t="str">
        <f>IF(Paramétrage!KD507&lt;&gt;0,Paramétrage!KD507,"")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IF(Paramétrage!KC507&lt;&gt;0,Paramétrage!KE507,"")</f>
        <v/>
      </c>
      <c r="P38" s="258">
        <f>IF(Paramétrage!G537&lt;&gt;0,I38,0)</f>
        <v>0</v>
      </c>
      <c r="Q38" s="2"/>
    </row>
    <row r="39" spans="1:24" x14ac:dyDescent="0.35">
      <c r="A39" s="451" t="str">
        <f t="shared" si="10"/>
        <v/>
      </c>
      <c r="B39" s="451" t="str">
        <f t="shared" si="11"/>
        <v/>
      </c>
      <c r="C39" s="451" t="str">
        <f t="shared" si="12"/>
        <v/>
      </c>
      <c r="D39" s="451" t="str">
        <f t="shared" si="13"/>
        <v/>
      </c>
      <c r="E39" s="451" t="str">
        <f t="shared" si="14"/>
        <v/>
      </c>
      <c r="F39" s="451" t="str">
        <f t="shared" si="15"/>
        <v/>
      </c>
      <c r="G39" s="199" t="str">
        <f>IF(Paramétrage!KC508&lt;&gt;0,Paramétrage!KA508,"")</f>
        <v/>
      </c>
      <c r="H39" s="2" t="str">
        <f>IF(Paramétrage!KC508&lt;&gt;0,Paramétrage!KB508,"")</f>
        <v/>
      </c>
      <c r="I39" s="2" t="str">
        <f t="shared" si="16"/>
        <v/>
      </c>
      <c r="J39" s="2" t="str">
        <f>IF(Paramétrage!KC508&lt;&gt;0,Paramétrage!KC508,"")</f>
        <v/>
      </c>
      <c r="K39" s="2" t="str">
        <f>IF(Paramétrage!KD508&lt;&gt;0,Paramétrage!KD508,"")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IF(Paramétrage!KC508&lt;&gt;0,Paramétrage!KE508,"")</f>
        <v/>
      </c>
      <c r="P39" s="258">
        <f>IF(Paramétrage!G538&lt;&gt;0,I39,0)</f>
        <v>0</v>
      </c>
      <c r="Q39" s="2"/>
    </row>
    <row r="40" spans="1:24" x14ac:dyDescent="0.35">
      <c r="A40" s="451" t="str">
        <f t="shared" si="10"/>
        <v/>
      </c>
      <c r="B40" s="451" t="str">
        <f t="shared" si="11"/>
        <v/>
      </c>
      <c r="C40" s="451" t="str">
        <f t="shared" si="12"/>
        <v/>
      </c>
      <c r="D40" s="451" t="str">
        <f t="shared" si="13"/>
        <v/>
      </c>
      <c r="E40" s="451" t="str">
        <f t="shared" si="14"/>
        <v/>
      </c>
      <c r="F40" s="451" t="str">
        <f t="shared" si="15"/>
        <v/>
      </c>
      <c r="G40" s="199" t="str">
        <f>IF(Paramétrage!KC509&lt;&gt;0,Paramétrage!KA509,"")</f>
        <v/>
      </c>
      <c r="H40" s="2" t="str">
        <f>IF(Paramétrage!KC509&lt;&gt;0,Paramétrage!KB509,"")</f>
        <v/>
      </c>
      <c r="I40" s="2" t="str">
        <f t="shared" si="16"/>
        <v/>
      </c>
      <c r="J40" s="2" t="str">
        <f>IF(Paramétrage!KC509&lt;&gt;0,Paramétrage!KC509,"")</f>
        <v/>
      </c>
      <c r="K40" s="2" t="str">
        <f>IF(Paramétrage!KD509&lt;&gt;0,Paramétrage!KD509,"")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IF(Paramétrage!KC509&lt;&gt;0,Paramétrage!KE509,"")</f>
        <v/>
      </c>
      <c r="P40" s="258">
        <f>IF(Paramétrage!G539&lt;&gt;0,I40,0)</f>
        <v>0</v>
      </c>
      <c r="Q40" s="2"/>
    </row>
    <row r="41" spans="1:24" x14ac:dyDescent="0.35">
      <c r="A41" s="451" t="str">
        <f t="shared" si="10"/>
        <v/>
      </c>
      <c r="B41" s="451" t="str">
        <f t="shared" si="11"/>
        <v/>
      </c>
      <c r="C41" s="451" t="str">
        <f t="shared" si="12"/>
        <v/>
      </c>
      <c r="D41" s="451" t="str">
        <f t="shared" si="13"/>
        <v/>
      </c>
      <c r="E41" s="451" t="str">
        <f t="shared" si="14"/>
        <v/>
      </c>
      <c r="F41" s="451" t="str">
        <f t="shared" si="15"/>
        <v/>
      </c>
      <c r="G41" s="199" t="str">
        <f>IF(Paramétrage!KC510&lt;&gt;0,Paramétrage!KA510,"")</f>
        <v/>
      </c>
      <c r="H41" s="2" t="str">
        <f>IF(Paramétrage!KC510&lt;&gt;0,Paramétrage!KB510,"")</f>
        <v/>
      </c>
      <c r="I41" s="2" t="str">
        <f t="shared" si="16"/>
        <v/>
      </c>
      <c r="J41" s="2" t="str">
        <f>IF(Paramétrage!KC510&lt;&gt;0,Paramétrage!KC510,"")</f>
        <v/>
      </c>
      <c r="K41" s="2" t="str">
        <f>IF(Paramétrage!KD510&lt;&gt;0,Paramétrage!KD510,"")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IF(Paramétrage!KC510&lt;&gt;0,Paramétrage!KE510,"")</f>
        <v/>
      </c>
      <c r="P41" s="258">
        <f>IF(Paramétrage!G540&lt;&gt;0,I41,0)</f>
        <v>0</v>
      </c>
      <c r="Q41" s="2"/>
    </row>
    <row r="42" spans="1:24" x14ac:dyDescent="0.35">
      <c r="A42" s="451" t="str">
        <f t="shared" si="10"/>
        <v/>
      </c>
      <c r="B42" s="451" t="str">
        <f t="shared" si="11"/>
        <v/>
      </c>
      <c r="C42" s="451" t="str">
        <f t="shared" si="12"/>
        <v/>
      </c>
      <c r="D42" s="451" t="str">
        <f t="shared" si="13"/>
        <v/>
      </c>
      <c r="E42" s="451" t="str">
        <f t="shared" si="14"/>
        <v/>
      </c>
      <c r="F42" s="451" t="str">
        <f t="shared" si="15"/>
        <v/>
      </c>
      <c r="G42" s="199" t="str">
        <f>IF(Paramétrage!KC511&lt;&gt;0,Paramétrage!KA511,"")</f>
        <v/>
      </c>
      <c r="H42" s="2" t="str">
        <f>IF(Paramétrage!KC511&lt;&gt;0,Paramétrage!KB511,"")</f>
        <v/>
      </c>
      <c r="I42" s="2" t="str">
        <f t="shared" si="16"/>
        <v/>
      </c>
      <c r="J42" s="2" t="str">
        <f>IF(Paramétrage!KC511&lt;&gt;0,Paramétrage!KC511,"")</f>
        <v/>
      </c>
      <c r="K42" s="2" t="str">
        <f>IF(Paramétrage!KD511&lt;&gt;0,Paramétrage!KD511,"")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IF(Paramétrage!KC511&lt;&gt;0,Paramétrage!KE511,"")</f>
        <v/>
      </c>
      <c r="P42" s="258">
        <f>IF(Paramétrage!G541&lt;&gt;0,I42,0)</f>
        <v>0</v>
      </c>
      <c r="Q42" s="2"/>
    </row>
    <row r="43" spans="1:24" x14ac:dyDescent="0.35">
      <c r="A43" s="451" t="str">
        <f t="shared" si="10"/>
        <v/>
      </c>
      <c r="B43" s="451" t="str">
        <f t="shared" si="11"/>
        <v/>
      </c>
      <c r="C43" s="451" t="str">
        <f t="shared" si="12"/>
        <v/>
      </c>
      <c r="D43" s="451" t="str">
        <f t="shared" si="13"/>
        <v/>
      </c>
      <c r="E43" s="451" t="str">
        <f t="shared" si="14"/>
        <v/>
      </c>
      <c r="F43" s="451" t="str">
        <f t="shared" si="15"/>
        <v/>
      </c>
      <c r="G43" s="199" t="str">
        <f>IF(Paramétrage!KC512&lt;&gt;0,Paramétrage!KA512,"")</f>
        <v/>
      </c>
      <c r="H43" s="2" t="str">
        <f>IF(Paramétrage!KC512&lt;&gt;0,Paramétrage!KB512,"")</f>
        <v/>
      </c>
      <c r="I43" s="2" t="str">
        <f t="shared" si="16"/>
        <v/>
      </c>
      <c r="J43" s="2" t="str">
        <f>IF(Paramétrage!KC512&lt;&gt;0,Paramétrage!KC512,"")</f>
        <v/>
      </c>
      <c r="K43" s="2" t="str">
        <f>IF(Paramétrage!KD512&lt;&gt;0,Paramétrage!KD512,"")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IF(Paramétrage!KC512&lt;&gt;0,Paramétrage!KE512,"")</f>
        <v/>
      </c>
      <c r="P43" s="258">
        <f>IF(Paramétrage!G542&lt;&gt;0,I43,0)</f>
        <v>0</v>
      </c>
      <c r="Q43" s="2"/>
    </row>
    <row r="44" spans="1:24" x14ac:dyDescent="0.35">
      <c r="A44" s="451" t="str">
        <f t="shared" si="10"/>
        <v/>
      </c>
      <c r="B44" s="451" t="str">
        <f t="shared" si="11"/>
        <v/>
      </c>
      <c r="C44" s="451" t="str">
        <f t="shared" si="12"/>
        <v/>
      </c>
      <c r="D44" s="451" t="str">
        <f t="shared" si="13"/>
        <v/>
      </c>
      <c r="E44" s="451" t="str">
        <f t="shared" si="14"/>
        <v/>
      </c>
      <c r="F44" s="451" t="str">
        <f t="shared" si="15"/>
        <v/>
      </c>
      <c r="G44" s="199" t="str">
        <f>IF(Paramétrage!KC513&lt;&gt;0,Paramétrage!KA513,"")</f>
        <v/>
      </c>
      <c r="H44" s="2" t="str">
        <f>IF(Paramétrage!KC513&lt;&gt;0,Paramétrage!KB513,"")</f>
        <v/>
      </c>
      <c r="I44" s="2" t="str">
        <f t="shared" si="16"/>
        <v/>
      </c>
      <c r="J44" s="2" t="str">
        <f>IF(Paramétrage!KC513&lt;&gt;0,Paramétrage!KC513,"")</f>
        <v/>
      </c>
      <c r="K44" s="2" t="str">
        <f>IF(Paramétrage!KD513&lt;&gt;0,Paramétrage!KD513,"")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IF(Paramétrage!KC513&lt;&gt;0,Paramétrage!KE513,"")</f>
        <v/>
      </c>
      <c r="P44" s="258">
        <f>IF(Paramétrage!G543&lt;&gt;0,I44,0)</f>
        <v>0</v>
      </c>
      <c r="Q44" s="2"/>
    </row>
    <row r="45" spans="1:24" x14ac:dyDescent="0.35">
      <c r="A45" s="451" t="str">
        <f t="shared" si="10"/>
        <v/>
      </c>
      <c r="B45" s="451" t="str">
        <f t="shared" si="11"/>
        <v/>
      </c>
      <c r="C45" s="451" t="str">
        <f t="shared" si="12"/>
        <v/>
      </c>
      <c r="D45" s="451" t="str">
        <f t="shared" si="13"/>
        <v/>
      </c>
      <c r="E45" s="451" t="str">
        <f t="shared" si="14"/>
        <v/>
      </c>
      <c r="F45" s="451" t="str">
        <f t="shared" si="15"/>
        <v/>
      </c>
      <c r="G45" s="199" t="str">
        <f>IF(Paramétrage!KC514&lt;&gt;0,Paramétrage!KA514,"")</f>
        <v/>
      </c>
      <c r="H45" s="2" t="str">
        <f>IF(Paramétrage!KC514&lt;&gt;0,Paramétrage!KB514,"")</f>
        <v/>
      </c>
      <c r="I45" s="2" t="str">
        <f t="shared" si="16"/>
        <v/>
      </c>
      <c r="J45" s="2" t="str">
        <f>IF(Paramétrage!KC514&lt;&gt;0,Paramétrage!KC514,"")</f>
        <v/>
      </c>
      <c r="K45" s="2" t="str">
        <f>IF(Paramétrage!KD514&lt;&gt;0,Paramétrage!KD514,"")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IF(Paramétrage!KC514&lt;&gt;0,Paramétrage!KE514,"")</f>
        <v/>
      </c>
      <c r="P45" s="258">
        <f>IF(Paramétrage!G544&lt;&gt;0,I45,0)</f>
        <v>0</v>
      </c>
      <c r="Q45" s="2"/>
    </row>
    <row r="46" spans="1:24" x14ac:dyDescent="0.35">
      <c r="A46" s="451" t="str">
        <f t="shared" si="10"/>
        <v/>
      </c>
      <c r="B46" s="451" t="str">
        <f t="shared" si="11"/>
        <v/>
      </c>
      <c r="C46" s="451" t="str">
        <f t="shared" si="12"/>
        <v/>
      </c>
      <c r="D46" s="451" t="str">
        <f t="shared" si="13"/>
        <v/>
      </c>
      <c r="E46" s="451" t="str">
        <f t="shared" si="14"/>
        <v/>
      </c>
      <c r="F46" s="451" t="str">
        <f t="shared" si="15"/>
        <v/>
      </c>
      <c r="G46" s="199" t="str">
        <f>IF(Paramétrage!KC515&lt;&gt;0,Paramétrage!KA515,"")</f>
        <v/>
      </c>
      <c r="H46" s="2" t="str">
        <f>IF(Paramétrage!KC515&lt;&gt;0,Paramétrage!KB515,"")</f>
        <v/>
      </c>
      <c r="I46" s="2" t="str">
        <f t="shared" si="16"/>
        <v/>
      </c>
      <c r="J46" s="2" t="str">
        <f>IF(Paramétrage!KC515&lt;&gt;0,Paramétrage!KC515,"")</f>
        <v/>
      </c>
      <c r="K46" s="2" t="str">
        <f>IF(Paramétrage!KD515&lt;&gt;0,Paramétrage!KD515,"")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IF(Paramétrage!KC515&lt;&gt;0,Paramétrage!KE515,"")</f>
        <v/>
      </c>
      <c r="P46" s="258">
        <f>IF(Paramétrage!G545&lt;&gt;0,I46,0)</f>
        <v>0</v>
      </c>
      <c r="Q46" s="2"/>
    </row>
    <row r="47" spans="1:24" x14ac:dyDescent="0.35">
      <c r="A47" s="451" t="str">
        <f t="shared" si="10"/>
        <v/>
      </c>
      <c r="B47" s="451" t="str">
        <f t="shared" si="11"/>
        <v/>
      </c>
      <c r="C47" s="451" t="str">
        <f t="shared" si="12"/>
        <v/>
      </c>
      <c r="D47" s="451" t="str">
        <f t="shared" si="13"/>
        <v/>
      </c>
      <c r="E47" s="451" t="str">
        <f t="shared" si="14"/>
        <v/>
      </c>
      <c r="F47" s="451" t="str">
        <f t="shared" si="15"/>
        <v/>
      </c>
      <c r="G47" s="199" t="str">
        <f>IF(Paramétrage!KC516&lt;&gt;0,Paramétrage!KA516,"")</f>
        <v/>
      </c>
      <c r="H47" s="2" t="str">
        <f>IF(Paramétrage!KC516&lt;&gt;0,Paramétrage!KB516,"")</f>
        <v/>
      </c>
      <c r="I47" s="2" t="str">
        <f t="shared" si="16"/>
        <v/>
      </c>
      <c r="J47" s="2" t="str">
        <f>IF(Paramétrage!KC516&lt;&gt;0,Paramétrage!KC516,"")</f>
        <v/>
      </c>
      <c r="K47" s="2" t="str">
        <f>IF(Paramétrage!KD516&lt;&gt;0,Paramétrage!KD516,"")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IF(Paramétrage!KC516&lt;&gt;0,Paramétrage!KE516,"")</f>
        <v/>
      </c>
      <c r="P47" s="258">
        <f>IF(Paramétrage!G546&lt;&gt;0,I47,0)</f>
        <v>0</v>
      </c>
      <c r="Q47" s="2"/>
    </row>
    <row r="48" spans="1:24" x14ac:dyDescent="0.35">
      <c r="A48" s="451" t="str">
        <f t="shared" si="10"/>
        <v/>
      </c>
      <c r="B48" s="451" t="str">
        <f t="shared" si="11"/>
        <v/>
      </c>
      <c r="C48" s="451" t="str">
        <f t="shared" si="12"/>
        <v/>
      </c>
      <c r="D48" s="451" t="str">
        <f t="shared" si="13"/>
        <v/>
      </c>
      <c r="E48" s="451" t="str">
        <f t="shared" si="14"/>
        <v/>
      </c>
      <c r="F48" s="451" t="str">
        <f t="shared" si="15"/>
        <v/>
      </c>
      <c r="G48" s="199" t="str">
        <f>IF(Paramétrage!KC517&lt;&gt;0,Paramétrage!KA517,"")</f>
        <v/>
      </c>
      <c r="H48" s="2" t="str">
        <f>IF(Paramétrage!KC517&lt;&gt;0,Paramétrage!KB517,"")</f>
        <v/>
      </c>
      <c r="I48" s="2" t="str">
        <f t="shared" si="16"/>
        <v/>
      </c>
      <c r="J48" s="2" t="str">
        <f>IF(Paramétrage!KC517&lt;&gt;0,Paramétrage!KC517,"")</f>
        <v/>
      </c>
      <c r="K48" s="2" t="str">
        <f>IF(Paramétrage!KD517&lt;&gt;0,Paramétrage!KD517,"")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IF(Paramétrage!KC517&lt;&gt;0,Paramétrage!KE517,"")</f>
        <v/>
      </c>
      <c r="P48" s="258">
        <f>IF(Paramétrage!G547&lt;&gt;0,I48,0)</f>
        <v>0</v>
      </c>
      <c r="Q48" s="2"/>
      <c r="R48" s="2"/>
      <c r="S48" s="2"/>
      <c r="T48" s="2"/>
      <c r="U48" s="2"/>
      <c r="V48" s="2"/>
      <c r="W48" s="2"/>
      <c r="X48" s="2"/>
    </row>
    <row r="49" spans="1:24" s="2" customFormat="1" x14ac:dyDescent="0.35">
      <c r="A49" s="451" t="str">
        <f t="shared" si="10"/>
        <v/>
      </c>
      <c r="B49" s="451" t="str">
        <f t="shared" si="11"/>
        <v/>
      </c>
      <c r="C49" s="451" t="str">
        <f t="shared" si="12"/>
        <v/>
      </c>
      <c r="D49" s="451" t="str">
        <f t="shared" si="13"/>
        <v/>
      </c>
      <c r="E49" s="451" t="str">
        <f t="shared" si="14"/>
        <v/>
      </c>
      <c r="F49" s="451" t="str">
        <f t="shared" si="15"/>
        <v/>
      </c>
      <c r="G49" s="199" t="str">
        <f>IF(Paramétrage!KC518&lt;&gt;0,Paramétrage!KA518,"")</f>
        <v/>
      </c>
      <c r="H49" s="2" t="str">
        <f>IF(Paramétrage!KC518&lt;&gt;0,Paramétrage!KB518,"")</f>
        <v/>
      </c>
      <c r="I49" s="2" t="str">
        <f t="shared" si="16"/>
        <v/>
      </c>
      <c r="J49" s="2" t="str">
        <f>IF(Paramétrage!KC518&lt;&gt;0,Paramétrage!KC518,"")</f>
        <v/>
      </c>
      <c r="K49" s="2" t="str">
        <f>IF(Paramétrage!KD518&lt;&gt;0,Paramétrage!KD518,"")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IF(Paramétrage!KC518&lt;&gt;0,Paramétrage!KE518,"")</f>
        <v/>
      </c>
      <c r="P49" s="258">
        <f>IF(Paramétrage!G548&lt;&gt;0,I49,0)</f>
        <v>0</v>
      </c>
      <c r="R49"/>
      <c r="S49"/>
      <c r="T49"/>
      <c r="U49"/>
      <c r="V49"/>
      <c r="W49"/>
      <c r="X49"/>
    </row>
    <row r="50" spans="1:24" x14ac:dyDescent="0.35">
      <c r="A50" s="451" t="str">
        <f t="shared" si="10"/>
        <v/>
      </c>
      <c r="B50" s="451" t="str">
        <f t="shared" si="11"/>
        <v/>
      </c>
      <c r="C50" s="451" t="str">
        <f t="shared" si="12"/>
        <v/>
      </c>
      <c r="D50" s="451" t="str">
        <f t="shared" si="13"/>
        <v/>
      </c>
      <c r="E50" s="451" t="str">
        <f t="shared" si="14"/>
        <v/>
      </c>
      <c r="F50" s="451" t="str">
        <f t="shared" si="15"/>
        <v/>
      </c>
      <c r="G50" s="199" t="str">
        <f>IF(Paramétrage!KC519&lt;&gt;0,Paramétrage!KA519,"")</f>
        <v/>
      </c>
      <c r="H50" s="2" t="str">
        <f>IF(Paramétrage!KC519&lt;&gt;0,Paramétrage!KB519,"")</f>
        <v/>
      </c>
      <c r="I50" s="2" t="str">
        <f t="shared" si="16"/>
        <v/>
      </c>
      <c r="J50" s="2" t="str">
        <f>IF(Paramétrage!KC519&lt;&gt;0,Paramétrage!KC519,"")</f>
        <v/>
      </c>
      <c r="K50" s="2" t="str">
        <f>IF(Paramétrage!KD519&lt;&gt;0,Paramétrage!KD519,"")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IF(Paramétrage!KC519&lt;&gt;0,Paramétrage!KE519,"")</f>
        <v/>
      </c>
      <c r="P50" s="258">
        <f>IF(Paramétrage!G549&lt;&gt;0,I50,0)</f>
        <v>0</v>
      </c>
      <c r="Q50" s="2"/>
    </row>
    <row r="51" spans="1:24" x14ac:dyDescent="0.35">
      <c r="A51" s="451" t="str">
        <f t="shared" si="10"/>
        <v/>
      </c>
      <c r="B51" s="451" t="str">
        <f t="shared" si="11"/>
        <v/>
      </c>
      <c r="C51" s="451" t="str">
        <f t="shared" si="12"/>
        <v/>
      </c>
      <c r="D51" s="451" t="str">
        <f t="shared" si="13"/>
        <v/>
      </c>
      <c r="E51" s="451" t="str">
        <f t="shared" si="14"/>
        <v/>
      </c>
      <c r="F51" s="451" t="str">
        <f t="shared" si="15"/>
        <v/>
      </c>
      <c r="G51" s="199" t="str">
        <f>IF(Paramétrage!KC520&lt;&gt;0,Paramétrage!KA520,"")</f>
        <v/>
      </c>
      <c r="H51" s="2" t="str">
        <f>IF(Paramétrage!KC520&lt;&gt;0,Paramétrage!KB520,"")</f>
        <v/>
      </c>
      <c r="I51" s="2" t="str">
        <f t="shared" si="16"/>
        <v/>
      </c>
      <c r="J51" s="2" t="str">
        <f>IF(Paramétrage!KC520&lt;&gt;0,Paramétrage!KC520,"")</f>
        <v/>
      </c>
      <c r="K51" s="2" t="str">
        <f>IF(Paramétrage!KD520&lt;&gt;0,Paramétrage!KD520,"")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IF(Paramétrage!KC520&lt;&gt;0,Paramétrage!KE520,"")</f>
        <v/>
      </c>
      <c r="P51" s="258">
        <f>IF(Paramétrage!G550&lt;&gt;0,I51,0)</f>
        <v>0</v>
      </c>
      <c r="Q51" s="2"/>
    </row>
    <row r="52" spans="1:24" x14ac:dyDescent="0.35">
      <c r="A52" s="451" t="str">
        <f t="shared" si="10"/>
        <v/>
      </c>
      <c r="B52" s="451" t="str">
        <f t="shared" si="11"/>
        <v/>
      </c>
      <c r="C52" s="451" t="str">
        <f t="shared" si="12"/>
        <v/>
      </c>
      <c r="D52" s="451" t="str">
        <f t="shared" si="13"/>
        <v/>
      </c>
      <c r="E52" s="451" t="str">
        <f t="shared" si="14"/>
        <v/>
      </c>
      <c r="F52" s="451" t="str">
        <f t="shared" si="15"/>
        <v/>
      </c>
      <c r="G52" s="199" t="str">
        <f>IF(Paramétrage!KC521&lt;&gt;0,Paramétrage!KA521,"")</f>
        <v/>
      </c>
      <c r="H52" s="2" t="str">
        <f>IF(Paramétrage!KC521&lt;&gt;0,Paramétrage!KB521,"")</f>
        <v/>
      </c>
      <c r="I52" s="2" t="str">
        <f t="shared" si="16"/>
        <v/>
      </c>
      <c r="J52" s="2" t="str">
        <f>IF(Paramétrage!KC521&lt;&gt;0,Paramétrage!KC521,"")</f>
        <v/>
      </c>
      <c r="K52" s="2" t="str">
        <f>IF(Paramétrage!KD521&lt;&gt;0,Paramétrage!KD521,"")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IF(Paramétrage!KC521&lt;&gt;0,Paramétrage!KE521,"")</f>
        <v/>
      </c>
      <c r="P52" s="258">
        <f>IF(Paramétrage!G551&lt;&gt;0,I52,0)</f>
        <v>0</v>
      </c>
      <c r="Q52" s="2"/>
      <c r="R52" s="8"/>
      <c r="S52" s="8"/>
      <c r="T52" s="8"/>
      <c r="U52" s="8"/>
      <c r="V52" s="8"/>
      <c r="W52" s="8"/>
      <c r="X52" s="8"/>
    </row>
    <row r="53" spans="1:24" s="8" customFormat="1" x14ac:dyDescent="0.35">
      <c r="A53" s="451" t="str">
        <f t="shared" si="10"/>
        <v/>
      </c>
      <c r="B53" s="451" t="str">
        <f t="shared" si="11"/>
        <v/>
      </c>
      <c r="C53" s="451" t="str">
        <f t="shared" si="12"/>
        <v/>
      </c>
      <c r="D53" s="451" t="str">
        <f t="shared" si="13"/>
        <v/>
      </c>
      <c r="E53" s="451" t="str">
        <f t="shared" si="14"/>
        <v/>
      </c>
      <c r="F53" s="451" t="str">
        <f t="shared" si="15"/>
        <v/>
      </c>
      <c r="G53" s="199" t="str">
        <f>IF(Paramétrage!KC522&lt;&gt;0,Paramétrage!KA522,"")</f>
        <v/>
      </c>
      <c r="H53" s="2" t="str">
        <f>IF(Paramétrage!KC522&lt;&gt;0,Paramétrage!KB522,"")</f>
        <v/>
      </c>
      <c r="I53" s="2" t="str">
        <f t="shared" si="16"/>
        <v/>
      </c>
      <c r="J53" s="2" t="str">
        <f>IF(Paramétrage!KC522&lt;&gt;0,Paramétrage!KC522,"")</f>
        <v/>
      </c>
      <c r="K53" s="2" t="str">
        <f>IF(Paramétrage!KD522&lt;&gt;0,Paramétrage!KD522,"")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IF(Paramétrage!KC522&lt;&gt;0,Paramétrage!KE522,"")</f>
        <v/>
      </c>
      <c r="P53" s="258">
        <f>IF(Paramétrage!G552&lt;&gt;0,I53,0)</f>
        <v>0</v>
      </c>
      <c r="Q53" s="2"/>
      <c r="R53"/>
      <c r="S53"/>
      <c r="T53"/>
      <c r="U53"/>
      <c r="V53"/>
      <c r="W53"/>
      <c r="X53"/>
    </row>
    <row r="54" spans="1:24" x14ac:dyDescent="0.35">
      <c r="A54" s="451" t="str">
        <f t="shared" si="10"/>
        <v/>
      </c>
      <c r="B54" s="451" t="str">
        <f t="shared" si="11"/>
        <v/>
      </c>
      <c r="C54" s="451" t="str">
        <f t="shared" si="12"/>
        <v/>
      </c>
      <c r="D54" s="451" t="str">
        <f t="shared" si="13"/>
        <v/>
      </c>
      <c r="E54" s="451" t="str">
        <f t="shared" si="14"/>
        <v/>
      </c>
      <c r="F54" s="451" t="str">
        <f t="shared" si="15"/>
        <v/>
      </c>
      <c r="G54" s="199" t="str">
        <f>IF(Paramétrage!KC523&lt;&gt;0,Paramétrage!KA523,"")</f>
        <v/>
      </c>
      <c r="H54" s="2" t="str">
        <f>IF(Paramétrage!KC523&lt;&gt;0,Paramétrage!KB523,"")</f>
        <v/>
      </c>
      <c r="I54" s="2" t="str">
        <f t="shared" si="16"/>
        <v/>
      </c>
      <c r="J54" s="2" t="str">
        <f>IF(Paramétrage!KC523&lt;&gt;0,Paramétrage!KC523,"")</f>
        <v/>
      </c>
      <c r="K54" s="2" t="str">
        <f>IF(Paramétrage!KD523&lt;&gt;0,Paramétrage!KD523,"")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IF(Paramétrage!KC523&lt;&gt;0,Paramétrage!KE523,"")</f>
        <v/>
      </c>
      <c r="P54" s="258">
        <f>IF(Paramétrage!G553&lt;&gt;0,I54,0)</f>
        <v>0</v>
      </c>
      <c r="Q54" s="2"/>
    </row>
    <row r="55" spans="1:24" x14ac:dyDescent="0.35">
      <c r="A55" s="451" t="str">
        <f t="shared" si="10"/>
        <v/>
      </c>
      <c r="B55" s="451" t="str">
        <f t="shared" si="11"/>
        <v/>
      </c>
      <c r="C55" s="451" t="str">
        <f t="shared" si="12"/>
        <v/>
      </c>
      <c r="D55" s="451" t="str">
        <f t="shared" si="13"/>
        <v/>
      </c>
      <c r="E55" s="451" t="str">
        <f t="shared" si="14"/>
        <v/>
      </c>
      <c r="F55" s="451" t="str">
        <f t="shared" si="15"/>
        <v/>
      </c>
      <c r="G55" s="199" t="str">
        <f>IF(Paramétrage!KC524&lt;&gt;0,Paramétrage!KA524,"")</f>
        <v/>
      </c>
      <c r="H55" s="2" t="str">
        <f>IF(Paramétrage!KC524&lt;&gt;0,Paramétrage!KB524,"")</f>
        <v/>
      </c>
      <c r="I55" s="2" t="str">
        <f t="shared" si="16"/>
        <v/>
      </c>
      <c r="J55" s="2" t="str">
        <f>IF(Paramétrage!KC524&lt;&gt;0,Paramétrage!KC524,"")</f>
        <v/>
      </c>
      <c r="K55" s="2" t="str">
        <f>IF(Paramétrage!KD524&lt;&gt;0,Paramétrage!KD524,"")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IF(Paramétrage!KC524&lt;&gt;0,Paramétrage!KE524,"")</f>
        <v/>
      </c>
      <c r="P55" s="258">
        <f>IF(Paramétrage!G554&lt;&gt;0,I55,0)</f>
        <v>0</v>
      </c>
      <c r="Q55" s="2"/>
    </row>
    <row r="56" spans="1:24" x14ac:dyDescent="0.35">
      <c r="A56" s="451" t="str">
        <f t="shared" si="10"/>
        <v/>
      </c>
      <c r="B56" s="451" t="str">
        <f t="shared" si="11"/>
        <v/>
      </c>
      <c r="C56" s="451" t="str">
        <f t="shared" si="12"/>
        <v/>
      </c>
      <c r="D56" s="451" t="str">
        <f t="shared" si="13"/>
        <v/>
      </c>
      <c r="E56" s="451" t="str">
        <f t="shared" si="14"/>
        <v/>
      </c>
      <c r="F56" s="451" t="str">
        <f t="shared" si="15"/>
        <v/>
      </c>
      <c r="G56" s="199" t="str">
        <f>IF(Paramétrage!KC525&lt;&gt;0,Paramétrage!KA525,"")</f>
        <v/>
      </c>
      <c r="H56" s="2" t="str">
        <f>IF(Paramétrage!KC525&lt;&gt;0,Paramétrage!KB525,"")</f>
        <v/>
      </c>
      <c r="I56" s="2" t="str">
        <f t="shared" si="16"/>
        <v/>
      </c>
      <c r="J56" s="2" t="str">
        <f>IF(Paramétrage!KC525&lt;&gt;0,Paramétrage!KC525,"")</f>
        <v/>
      </c>
      <c r="K56" s="2" t="str">
        <f>IF(Paramétrage!KD525&lt;&gt;0,Paramétrage!KD525,"")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IF(Paramétrage!KC525&lt;&gt;0,Paramétrage!KE525,"")</f>
        <v/>
      </c>
      <c r="P56" s="258" t="e">
        <f>IF(Paramétrage!#REF!&lt;&gt;0,I56,0)</f>
        <v>#REF!</v>
      </c>
      <c r="Q56" s="2"/>
    </row>
    <row r="57" spans="1:24" x14ac:dyDescent="0.35">
      <c r="A57" s="451" t="str">
        <f t="shared" si="10"/>
        <v/>
      </c>
      <c r="B57" s="451" t="str">
        <f t="shared" si="11"/>
        <v/>
      </c>
      <c r="C57" s="451" t="str">
        <f t="shared" si="12"/>
        <v/>
      </c>
      <c r="D57" s="451" t="str">
        <f t="shared" si="13"/>
        <v/>
      </c>
      <c r="E57" s="451" t="str">
        <f t="shared" si="14"/>
        <v/>
      </c>
      <c r="F57" s="451" t="str">
        <f t="shared" si="15"/>
        <v/>
      </c>
      <c r="G57" s="199" t="str">
        <f>IF(Paramétrage!KC526&lt;&gt;0,Paramétrage!KA526,"")</f>
        <v/>
      </c>
      <c r="H57" s="2" t="str">
        <f>IF(Paramétrage!KC526&lt;&gt;0,Paramétrage!KB526,"")</f>
        <v/>
      </c>
      <c r="I57" s="2" t="str">
        <f t="shared" si="16"/>
        <v/>
      </c>
      <c r="J57" s="2" t="str">
        <f>IF(Paramétrage!KC526&lt;&gt;0,Paramétrage!KC526,"")</f>
        <v/>
      </c>
      <c r="K57" s="2" t="str">
        <f>IF(Paramétrage!KD526&lt;&gt;0,Paramétrage!KD526,"")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IF(Paramétrage!KC526&lt;&gt;0,Paramétrage!KE526,"")</f>
        <v/>
      </c>
      <c r="P57" s="258" t="e">
        <f>IF(Paramétrage!#REF!&lt;&gt;0,I57,0)</f>
        <v>#REF!</v>
      </c>
      <c r="Q57" s="2"/>
    </row>
    <row r="58" spans="1:24" x14ac:dyDescent="0.35">
      <c r="A58" s="451" t="str">
        <f t="shared" si="10"/>
        <v/>
      </c>
      <c r="B58" s="451" t="str">
        <f t="shared" si="11"/>
        <v/>
      </c>
      <c r="C58" s="451" t="str">
        <f t="shared" si="12"/>
        <v/>
      </c>
      <c r="D58" s="451" t="str">
        <f t="shared" si="13"/>
        <v/>
      </c>
      <c r="E58" s="451" t="str">
        <f t="shared" si="14"/>
        <v/>
      </c>
      <c r="F58" s="451" t="str">
        <f t="shared" si="15"/>
        <v/>
      </c>
      <c r="G58" s="199" t="str">
        <f>IF(Paramétrage!KC527&lt;&gt;0,Paramétrage!KA527,"")</f>
        <v/>
      </c>
      <c r="H58" s="2" t="str">
        <f>IF(Paramétrage!KC527&lt;&gt;0,Paramétrage!KB527,"")</f>
        <v/>
      </c>
      <c r="I58" s="2" t="str">
        <f t="shared" si="16"/>
        <v/>
      </c>
      <c r="J58" s="2" t="str">
        <f>IF(Paramétrage!KC527&lt;&gt;0,Paramétrage!KC527,"")</f>
        <v/>
      </c>
      <c r="K58" s="2" t="str">
        <f>IF(Paramétrage!KD527&lt;&gt;0,Paramétrage!KD527,"")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IF(Paramétrage!KC527&lt;&gt;0,Paramétrage!KE527,"")</f>
        <v/>
      </c>
      <c r="P58" s="258" t="e">
        <f>IF(Paramétrage!#REF!&lt;&gt;0,I58,0)</f>
        <v>#REF!</v>
      </c>
      <c r="Q58" s="2"/>
    </row>
    <row r="59" spans="1:24" x14ac:dyDescent="0.35">
      <c r="A59" s="451" t="str">
        <f t="shared" si="10"/>
        <v/>
      </c>
      <c r="B59" s="451" t="str">
        <f t="shared" si="11"/>
        <v/>
      </c>
      <c r="C59" s="451" t="str">
        <f t="shared" si="12"/>
        <v/>
      </c>
      <c r="D59" s="451" t="str">
        <f t="shared" si="13"/>
        <v/>
      </c>
      <c r="E59" s="451" t="str">
        <f t="shared" si="14"/>
        <v/>
      </c>
      <c r="F59" s="451" t="str">
        <f t="shared" si="15"/>
        <v/>
      </c>
      <c r="G59" s="199" t="str">
        <f>IF(Paramétrage!KC528&lt;&gt;0,Paramétrage!KA528,"")</f>
        <v/>
      </c>
      <c r="H59" s="2" t="str">
        <f>IF(Paramétrage!KC528&lt;&gt;0,Paramétrage!KB528,"")</f>
        <v/>
      </c>
      <c r="I59" s="2" t="str">
        <f t="shared" si="16"/>
        <v/>
      </c>
      <c r="J59" s="2" t="str">
        <f>IF(Paramétrage!KC528&lt;&gt;0,Paramétrage!KC528,"")</f>
        <v/>
      </c>
      <c r="K59" s="2" t="str">
        <f>IF(Paramétrage!KD528&lt;&gt;0,Paramétrage!KD528,"")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IF(Paramétrage!KC528&lt;&gt;0,Paramétrage!KE528,"")</f>
        <v/>
      </c>
      <c r="P59" s="258" t="e">
        <f>IF(Paramétrage!#REF!&lt;&gt;0,I59,0)</f>
        <v>#REF!</v>
      </c>
      <c r="Q59" s="2"/>
    </row>
    <row r="60" spans="1:24" x14ac:dyDescent="0.35">
      <c r="A60" s="474" t="s">
        <v>1074</v>
      </c>
      <c r="B60" s="469"/>
      <c r="C60" s="469"/>
      <c r="D60" s="469"/>
      <c r="E60" s="469"/>
      <c r="F60" s="469"/>
      <c r="G60" s="475" t="e">
        <f>IF(Paramétrage!#REF!&lt;&gt;0,Paramétrage!#REF!,"")</f>
        <v>#REF!</v>
      </c>
      <c r="H60" s="469"/>
      <c r="I60" s="469"/>
      <c r="J60" s="469"/>
      <c r="K60" s="469"/>
      <c r="L60" s="469"/>
      <c r="M60" s="469"/>
      <c r="N60" s="469"/>
      <c r="O60" s="469"/>
      <c r="P60" s="472" t="e">
        <f>IF(Paramétrage!#REF!,I60-#REF!,"")</f>
        <v>#REF!</v>
      </c>
      <c r="Q60" s="469"/>
    </row>
    <row r="61" spans="1:24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24" x14ac:dyDescent="0.35">
      <c r="A62" s="451" t="str">
        <f>IF(J62&lt;&gt;"",I62,"")</f>
        <v/>
      </c>
      <c r="B62" s="451" t="str">
        <f>IF(J62&lt;&gt;"",1,"")</f>
        <v/>
      </c>
      <c r="C62" s="451" t="str">
        <f>IF(J62&lt;&gt;"",L62,"")</f>
        <v/>
      </c>
      <c r="D62" s="451" t="str">
        <f>IF(J62&lt;&gt;"",L62,"")</f>
        <v/>
      </c>
      <c r="E62" s="451" t="str">
        <f>IF(J62&lt;&gt;"",M62,"")</f>
        <v/>
      </c>
      <c r="F62" s="451" t="str">
        <f>IF(J62&lt;&gt;"",N62,"")</f>
        <v/>
      </c>
      <c r="G62" s="199" t="str">
        <f>IF(Paramétrage!KS501&lt;&gt;0,Paramétrage!KQ501,"")</f>
        <v/>
      </c>
      <c r="H62" s="2" t="str">
        <f>IF(Paramétrage!KS501&lt;&gt;0,Paramétrage!KR501,"")</f>
        <v/>
      </c>
      <c r="I62" s="2" t="str">
        <f>IF(J62&lt;&gt;"",DATEDIF($Q$2,G62,"d")*1440+H62*60,"")</f>
        <v/>
      </c>
      <c r="J62" s="2" t="str">
        <f>IF(Paramétrage!KS501&lt;&gt;0,Paramétrage!KS501,"")</f>
        <v/>
      </c>
      <c r="K62" s="2" t="str">
        <f>IF(Paramétrage!KT501&lt;&gt;0,Paramétrage!KT501,"")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IF(Paramétrage!KS501&lt;&gt;0,Paramétrage!KU501,"")</f>
        <v/>
      </c>
      <c r="P62" s="258" t="e">
        <f>IF(Paramétrage!#REF!&lt;&gt;0,I62,0)</f>
        <v>#REF!</v>
      </c>
      <c r="Q62" s="2"/>
    </row>
    <row r="63" spans="1:24" x14ac:dyDescent="0.35">
      <c r="A63" s="451" t="str">
        <f t="shared" ref="A63:A89" si="20">IF(J63&lt;&gt;"",I63,"")</f>
        <v/>
      </c>
      <c r="B63" s="451" t="str">
        <f t="shared" ref="B63:B89" si="21">IF(J63&lt;&gt;"",1,"")</f>
        <v/>
      </c>
      <c r="C63" s="451" t="str">
        <f t="shared" ref="C63:C89" si="22">IF(J63&lt;&gt;"",L63,"")</f>
        <v/>
      </c>
      <c r="D63" s="451" t="str">
        <f t="shared" ref="D63:D89" si="23">IF(J63&lt;&gt;"",L63,"")</f>
        <v/>
      </c>
      <c r="E63" s="451" t="str">
        <f t="shared" ref="E63:E89" si="24">IF(J63&lt;&gt;"",M63,"")</f>
        <v/>
      </c>
      <c r="F63" s="451" t="str">
        <f t="shared" ref="F63:F89" si="25">IF(J63&lt;&gt;"",N63,"")</f>
        <v/>
      </c>
      <c r="G63" s="199" t="str">
        <f>IF(Paramétrage!KS502&lt;&gt;0,Paramétrage!KQ502,"")</f>
        <v/>
      </c>
      <c r="H63" s="2" t="str">
        <f>IF(Paramétrage!KS502&lt;&gt;0,Paramétrage!KR502,"")</f>
        <v/>
      </c>
      <c r="I63" s="2" t="str">
        <f t="shared" ref="I63:I89" si="26">IF(J63&lt;&gt;"",DATEDIF($Q$2,G63,"d")*1440+H63*60,"")</f>
        <v/>
      </c>
      <c r="J63" s="2" t="str">
        <f>IF(Paramétrage!KS502&lt;&gt;0,Paramétrage!KS502,"")</f>
        <v/>
      </c>
      <c r="K63" s="2" t="str">
        <f>IF(Paramétrage!KT502&lt;&gt;0,Paramétrage!KT502,"")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IF(Paramétrage!KS502&lt;&gt;0,Paramétrage!KU502,"")</f>
        <v/>
      </c>
      <c r="P63" s="258" t="e">
        <f>IF(Paramétrage!#REF!&lt;&gt;0,I63,0)</f>
        <v>#REF!</v>
      </c>
      <c r="Q63" s="2"/>
    </row>
    <row r="64" spans="1:24" x14ac:dyDescent="0.35">
      <c r="A64" s="451" t="str">
        <f t="shared" si="20"/>
        <v/>
      </c>
      <c r="B64" s="451" t="str">
        <f t="shared" si="21"/>
        <v/>
      </c>
      <c r="C64" s="451" t="str">
        <f t="shared" si="22"/>
        <v/>
      </c>
      <c r="D64" s="451" t="str">
        <f t="shared" si="23"/>
        <v/>
      </c>
      <c r="E64" s="451" t="str">
        <f t="shared" si="24"/>
        <v/>
      </c>
      <c r="F64" s="451" t="str">
        <f t="shared" si="25"/>
        <v/>
      </c>
      <c r="G64" s="199" t="str">
        <f>IF(Paramétrage!KS503&lt;&gt;0,Paramétrage!KQ503,"")</f>
        <v/>
      </c>
      <c r="H64" s="2" t="str">
        <f>IF(Paramétrage!KS503&lt;&gt;0,Paramétrage!KR503,"")</f>
        <v/>
      </c>
      <c r="I64" s="2" t="str">
        <f t="shared" si="26"/>
        <v/>
      </c>
      <c r="J64" s="2" t="str">
        <f>IF(Paramétrage!KS503&lt;&gt;0,Paramétrage!KS503,"")</f>
        <v/>
      </c>
      <c r="K64" s="2" t="str">
        <f>IF(Paramétrage!KT503&lt;&gt;0,Paramétrage!KT503,"")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IF(Paramétrage!KS503&lt;&gt;0,Paramétrage!KU503,"")</f>
        <v/>
      </c>
      <c r="P64" s="258" t="e">
        <f>IF(Paramétrage!#REF!&lt;&gt;0,I64,0)</f>
        <v>#REF!</v>
      </c>
      <c r="Q64" s="2"/>
    </row>
    <row r="65" spans="1:17" x14ac:dyDescent="0.35">
      <c r="A65" s="451" t="str">
        <f t="shared" si="20"/>
        <v/>
      </c>
      <c r="B65" s="451" t="str">
        <f t="shared" si="21"/>
        <v/>
      </c>
      <c r="C65" s="451" t="str">
        <f t="shared" si="22"/>
        <v/>
      </c>
      <c r="D65" s="451" t="str">
        <f t="shared" si="23"/>
        <v/>
      </c>
      <c r="E65" s="451" t="str">
        <f t="shared" si="24"/>
        <v/>
      </c>
      <c r="F65" s="451" t="str">
        <f t="shared" si="25"/>
        <v/>
      </c>
      <c r="G65" s="199" t="str">
        <f>IF(Paramétrage!KS504&lt;&gt;0,Paramétrage!KQ504,"")</f>
        <v/>
      </c>
      <c r="H65" s="2" t="str">
        <f>IF(Paramétrage!KS504&lt;&gt;0,Paramétrage!KR504,"")</f>
        <v/>
      </c>
      <c r="I65" s="2" t="str">
        <f t="shared" si="26"/>
        <v/>
      </c>
      <c r="J65" s="2" t="str">
        <f>IF(Paramétrage!KS504&lt;&gt;0,Paramétrage!KS504,"")</f>
        <v/>
      </c>
      <c r="K65" s="2" t="str">
        <f>IF(Paramétrage!KT504&lt;&gt;0,Paramétrage!KT504,"")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IF(Paramétrage!KS504&lt;&gt;0,Paramétrage!KU504,"")</f>
        <v/>
      </c>
      <c r="P65" s="258" t="e">
        <f>IF(Paramétrage!#REF!&lt;&gt;0,I65,0)</f>
        <v>#REF!</v>
      </c>
      <c r="Q65" s="2"/>
    </row>
    <row r="66" spans="1:17" x14ac:dyDescent="0.35">
      <c r="A66" s="451" t="str">
        <f t="shared" si="20"/>
        <v/>
      </c>
      <c r="B66" s="451" t="str">
        <f t="shared" si="21"/>
        <v/>
      </c>
      <c r="C66" s="451" t="str">
        <f t="shared" si="22"/>
        <v/>
      </c>
      <c r="D66" s="451" t="str">
        <f t="shared" si="23"/>
        <v/>
      </c>
      <c r="E66" s="451" t="str">
        <f t="shared" si="24"/>
        <v/>
      </c>
      <c r="F66" s="451" t="str">
        <f t="shared" si="25"/>
        <v/>
      </c>
      <c r="G66" s="199" t="str">
        <f>IF(Paramétrage!KS505&lt;&gt;0,Paramétrage!KQ505,"")</f>
        <v/>
      </c>
      <c r="H66" s="2" t="str">
        <f>IF(Paramétrage!KS505&lt;&gt;0,Paramétrage!KR505,"")</f>
        <v/>
      </c>
      <c r="I66" s="2" t="str">
        <f t="shared" si="26"/>
        <v/>
      </c>
      <c r="J66" s="2" t="str">
        <f>IF(Paramétrage!KS505&lt;&gt;0,Paramétrage!KS505,"")</f>
        <v/>
      </c>
      <c r="K66" s="2" t="str">
        <f>IF(Paramétrage!KT505&lt;&gt;0,Paramétrage!KT505,"")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IF(Paramétrage!KS505&lt;&gt;0,Paramétrage!KU505,"")</f>
        <v/>
      </c>
      <c r="P66" s="258" t="e">
        <f>IF(Paramétrage!#REF!&lt;&gt;0,I66,0)</f>
        <v>#REF!</v>
      </c>
      <c r="Q66" s="2"/>
    </row>
    <row r="67" spans="1:17" x14ac:dyDescent="0.35">
      <c r="A67" s="451" t="str">
        <f t="shared" si="20"/>
        <v/>
      </c>
      <c r="B67" s="451" t="str">
        <f t="shared" si="21"/>
        <v/>
      </c>
      <c r="C67" s="451" t="str">
        <f t="shared" si="22"/>
        <v/>
      </c>
      <c r="D67" s="451" t="str">
        <f t="shared" si="23"/>
        <v/>
      </c>
      <c r="E67" s="451" t="str">
        <f t="shared" si="24"/>
        <v/>
      </c>
      <c r="F67" s="451" t="str">
        <f t="shared" si="25"/>
        <v/>
      </c>
      <c r="G67" s="199" t="str">
        <f>IF(Paramétrage!KS506&lt;&gt;0,Paramétrage!KQ506,"")</f>
        <v/>
      </c>
      <c r="H67" s="2" t="str">
        <f>IF(Paramétrage!KS506&lt;&gt;0,Paramétrage!KR506,"")</f>
        <v/>
      </c>
      <c r="I67" s="2" t="str">
        <f t="shared" si="26"/>
        <v/>
      </c>
      <c r="J67" s="2" t="str">
        <f>IF(Paramétrage!KS506&lt;&gt;0,Paramétrage!KS506,"")</f>
        <v/>
      </c>
      <c r="K67" s="2" t="str">
        <f>IF(Paramétrage!KT506&lt;&gt;0,Paramétrage!KT506,"")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IF(Paramétrage!KS506&lt;&gt;0,Paramétrage!KU506,"")</f>
        <v/>
      </c>
      <c r="P67" s="258" t="e">
        <f>IF(Paramétrage!#REF!&lt;&gt;0,I67,0)</f>
        <v>#REF!</v>
      </c>
      <c r="Q67" s="2"/>
    </row>
    <row r="68" spans="1:17" x14ac:dyDescent="0.35">
      <c r="A68" s="451" t="str">
        <f t="shared" si="20"/>
        <v/>
      </c>
      <c r="B68" s="451" t="str">
        <f t="shared" si="21"/>
        <v/>
      </c>
      <c r="C68" s="451" t="str">
        <f t="shared" si="22"/>
        <v/>
      </c>
      <c r="D68" s="451" t="str">
        <f t="shared" si="23"/>
        <v/>
      </c>
      <c r="E68" s="451" t="str">
        <f t="shared" si="24"/>
        <v/>
      </c>
      <c r="F68" s="451" t="str">
        <f t="shared" si="25"/>
        <v/>
      </c>
      <c r="G68" s="199" t="str">
        <f>IF(Paramétrage!KS507&lt;&gt;0,Paramétrage!KQ507,"")</f>
        <v/>
      </c>
      <c r="H68" s="2" t="str">
        <f>IF(Paramétrage!KS507&lt;&gt;0,Paramétrage!KR507,"")</f>
        <v/>
      </c>
      <c r="I68" s="2" t="str">
        <f t="shared" si="26"/>
        <v/>
      </c>
      <c r="J68" s="2" t="str">
        <f>IF(Paramétrage!KS507&lt;&gt;0,Paramétrage!KS507,"")</f>
        <v/>
      </c>
      <c r="K68" s="2" t="str">
        <f>IF(Paramétrage!KT507&lt;&gt;0,Paramétrage!KT507,"")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IF(Paramétrage!KS507&lt;&gt;0,Paramétrage!KU507,"")</f>
        <v/>
      </c>
      <c r="P68" s="258" t="e">
        <f>IF(Paramétrage!#REF!&lt;&gt;0,I68,0)</f>
        <v>#REF!</v>
      </c>
      <c r="Q68" s="2"/>
    </row>
    <row r="69" spans="1:17" x14ac:dyDescent="0.35">
      <c r="A69" s="451" t="str">
        <f t="shared" si="20"/>
        <v/>
      </c>
      <c r="B69" s="451" t="str">
        <f t="shared" si="21"/>
        <v/>
      </c>
      <c r="C69" s="451" t="str">
        <f t="shared" si="22"/>
        <v/>
      </c>
      <c r="D69" s="451" t="str">
        <f t="shared" si="23"/>
        <v/>
      </c>
      <c r="E69" s="451" t="str">
        <f t="shared" si="24"/>
        <v/>
      </c>
      <c r="F69" s="451" t="str">
        <f t="shared" si="25"/>
        <v/>
      </c>
      <c r="G69" s="199" t="str">
        <f>IF(Paramétrage!KS508&lt;&gt;0,Paramétrage!KQ508,"")</f>
        <v/>
      </c>
      <c r="H69" s="2" t="str">
        <f>IF(Paramétrage!KS508&lt;&gt;0,Paramétrage!KR508,"")</f>
        <v/>
      </c>
      <c r="I69" s="2" t="str">
        <f t="shared" si="26"/>
        <v/>
      </c>
      <c r="J69" s="2" t="str">
        <f>IF(Paramétrage!KS508&lt;&gt;0,Paramétrage!KS508,"")</f>
        <v/>
      </c>
      <c r="K69" s="2" t="str">
        <f>IF(Paramétrage!KT508&lt;&gt;0,Paramétrage!KT508,"")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IF(Paramétrage!KS508&lt;&gt;0,Paramétrage!KU508,"")</f>
        <v/>
      </c>
      <c r="P69" s="258" t="e">
        <f>IF(Paramétrage!#REF!&lt;&gt;0,I69,0)</f>
        <v>#REF!</v>
      </c>
      <c r="Q69" s="2"/>
    </row>
    <row r="70" spans="1:17" x14ac:dyDescent="0.35">
      <c r="A70" s="451" t="str">
        <f t="shared" si="20"/>
        <v/>
      </c>
      <c r="B70" s="451" t="str">
        <f t="shared" si="21"/>
        <v/>
      </c>
      <c r="C70" s="451" t="str">
        <f t="shared" si="22"/>
        <v/>
      </c>
      <c r="D70" s="451" t="str">
        <f t="shared" si="23"/>
        <v/>
      </c>
      <c r="E70" s="451" t="str">
        <f t="shared" si="24"/>
        <v/>
      </c>
      <c r="F70" s="451" t="str">
        <f t="shared" si="25"/>
        <v/>
      </c>
      <c r="G70" s="199" t="str">
        <f>IF(Paramétrage!KS509&lt;&gt;0,Paramétrage!KQ509,"")</f>
        <v/>
      </c>
      <c r="H70" s="2" t="str">
        <f>IF(Paramétrage!KS509&lt;&gt;0,Paramétrage!KR509,"")</f>
        <v/>
      </c>
      <c r="I70" s="2" t="str">
        <f t="shared" si="26"/>
        <v/>
      </c>
      <c r="J70" s="2" t="str">
        <f>IF(Paramétrage!KS509&lt;&gt;0,Paramétrage!KS509,"")</f>
        <v/>
      </c>
      <c r="K70" s="2" t="str">
        <f>IF(Paramétrage!KT509&lt;&gt;0,Paramétrage!KT509,"")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IF(Paramétrage!KS509&lt;&gt;0,Paramétrage!KU509,"")</f>
        <v/>
      </c>
      <c r="P70" s="258" t="e">
        <f>IF(Paramétrage!#REF!&lt;&gt;0,I70,0)</f>
        <v>#REF!</v>
      </c>
      <c r="Q70" s="2"/>
    </row>
    <row r="71" spans="1:17" x14ac:dyDescent="0.35">
      <c r="A71" s="451" t="str">
        <f t="shared" si="20"/>
        <v/>
      </c>
      <c r="B71" s="451" t="str">
        <f t="shared" si="21"/>
        <v/>
      </c>
      <c r="C71" s="451" t="str">
        <f t="shared" si="22"/>
        <v/>
      </c>
      <c r="D71" s="451" t="str">
        <f t="shared" si="23"/>
        <v/>
      </c>
      <c r="E71" s="451" t="str">
        <f t="shared" si="24"/>
        <v/>
      </c>
      <c r="F71" s="451" t="str">
        <f t="shared" si="25"/>
        <v/>
      </c>
      <c r="G71" s="199" t="str">
        <f>IF(Paramétrage!KS510&lt;&gt;0,Paramétrage!KQ510,"")</f>
        <v/>
      </c>
      <c r="H71" s="2" t="str">
        <f>IF(Paramétrage!KS510&lt;&gt;0,Paramétrage!KR510,"")</f>
        <v/>
      </c>
      <c r="I71" s="2" t="str">
        <f t="shared" si="26"/>
        <v/>
      </c>
      <c r="J71" s="2" t="str">
        <f>IF(Paramétrage!KS510&lt;&gt;0,Paramétrage!KS510,"")</f>
        <v/>
      </c>
      <c r="K71" s="2" t="str">
        <f>IF(Paramétrage!KT510&lt;&gt;0,Paramétrage!KT510,"")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IF(Paramétrage!KS510&lt;&gt;0,Paramétrage!KU510,"")</f>
        <v/>
      </c>
      <c r="P71" s="258" t="e">
        <f>IF(Paramétrage!#REF!&lt;&gt;0,I71,0)</f>
        <v>#REF!</v>
      </c>
      <c r="Q71" s="2"/>
    </row>
    <row r="72" spans="1:17" x14ac:dyDescent="0.35">
      <c r="A72" s="451" t="str">
        <f t="shared" si="20"/>
        <v/>
      </c>
      <c r="B72" s="451" t="str">
        <f t="shared" si="21"/>
        <v/>
      </c>
      <c r="C72" s="451" t="str">
        <f t="shared" si="22"/>
        <v/>
      </c>
      <c r="D72" s="451" t="str">
        <f t="shared" si="23"/>
        <v/>
      </c>
      <c r="E72" s="451" t="str">
        <f t="shared" si="24"/>
        <v/>
      </c>
      <c r="F72" s="451" t="str">
        <f t="shared" si="25"/>
        <v/>
      </c>
      <c r="G72" s="199" t="str">
        <f>IF(Paramétrage!KS511&lt;&gt;0,Paramétrage!KQ511,"")</f>
        <v/>
      </c>
      <c r="H72" s="2" t="str">
        <f>IF(Paramétrage!KS511&lt;&gt;0,Paramétrage!KR511,"")</f>
        <v/>
      </c>
      <c r="I72" s="2" t="str">
        <f t="shared" si="26"/>
        <v/>
      </c>
      <c r="J72" s="2" t="str">
        <f>IF(Paramétrage!KS511&lt;&gt;0,Paramétrage!KS511,"")</f>
        <v/>
      </c>
      <c r="K72" s="2" t="str">
        <f>IF(Paramétrage!KT511&lt;&gt;0,Paramétrage!KT511,"")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IF(Paramétrage!KS511&lt;&gt;0,Paramétrage!KU511,"")</f>
        <v/>
      </c>
      <c r="P72" s="258" t="e">
        <f>IF(Paramétrage!#REF!&lt;&gt;0,I72,0)</f>
        <v>#REF!</v>
      </c>
      <c r="Q72" s="2"/>
    </row>
    <row r="73" spans="1:17" x14ac:dyDescent="0.35">
      <c r="A73" s="451" t="str">
        <f t="shared" si="20"/>
        <v/>
      </c>
      <c r="B73" s="451" t="str">
        <f t="shared" si="21"/>
        <v/>
      </c>
      <c r="C73" s="451" t="str">
        <f t="shared" si="22"/>
        <v/>
      </c>
      <c r="D73" s="451" t="str">
        <f t="shared" si="23"/>
        <v/>
      </c>
      <c r="E73" s="451" t="str">
        <f t="shared" si="24"/>
        <v/>
      </c>
      <c r="F73" s="451" t="str">
        <f t="shared" si="25"/>
        <v/>
      </c>
      <c r="G73" s="199" t="str">
        <f>IF(Paramétrage!KS512&lt;&gt;0,Paramétrage!KQ512,"")</f>
        <v/>
      </c>
      <c r="H73" s="2" t="str">
        <f>IF(Paramétrage!KS512&lt;&gt;0,Paramétrage!KR512,"")</f>
        <v/>
      </c>
      <c r="I73" s="2" t="str">
        <f t="shared" si="26"/>
        <v/>
      </c>
      <c r="J73" s="2" t="str">
        <f>IF(Paramétrage!KS512&lt;&gt;0,Paramétrage!KS512,"")</f>
        <v/>
      </c>
      <c r="K73" s="2" t="str">
        <f>IF(Paramétrage!KT512&lt;&gt;0,Paramétrage!KT512,"")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IF(Paramétrage!KS512&lt;&gt;0,Paramétrage!KU512,"")</f>
        <v/>
      </c>
      <c r="P73" s="258" t="e">
        <f>IF(Paramétrage!#REF!&lt;&gt;0,I73,0)</f>
        <v>#REF!</v>
      </c>
      <c r="Q73" s="2"/>
    </row>
    <row r="74" spans="1:17" x14ac:dyDescent="0.35">
      <c r="A74" s="451" t="str">
        <f t="shared" si="20"/>
        <v/>
      </c>
      <c r="B74" s="451" t="str">
        <f t="shared" si="21"/>
        <v/>
      </c>
      <c r="C74" s="451" t="str">
        <f t="shared" si="22"/>
        <v/>
      </c>
      <c r="D74" s="451" t="str">
        <f t="shared" si="23"/>
        <v/>
      </c>
      <c r="E74" s="451" t="str">
        <f t="shared" si="24"/>
        <v/>
      </c>
      <c r="F74" s="451" t="str">
        <f t="shared" si="25"/>
        <v/>
      </c>
      <c r="G74" s="199" t="str">
        <f>IF(Paramétrage!KS513&lt;&gt;0,Paramétrage!KQ513,"")</f>
        <v/>
      </c>
      <c r="H74" s="2" t="str">
        <f>IF(Paramétrage!KS513&lt;&gt;0,Paramétrage!KR513,"")</f>
        <v/>
      </c>
      <c r="I74" s="2" t="str">
        <f t="shared" si="26"/>
        <v/>
      </c>
      <c r="J74" s="2" t="str">
        <f>IF(Paramétrage!KS513&lt;&gt;0,Paramétrage!KS513,"")</f>
        <v/>
      </c>
      <c r="K74" s="2" t="str">
        <f>IF(Paramétrage!KT513&lt;&gt;0,Paramétrage!KT513,"")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IF(Paramétrage!KS513&lt;&gt;0,Paramétrage!KU513,"")</f>
        <v/>
      </c>
      <c r="P74" s="258" t="e">
        <f>IF(Paramétrage!#REF!&lt;&gt;0,I74,0)</f>
        <v>#REF!</v>
      </c>
      <c r="Q74" s="2"/>
    </row>
    <row r="75" spans="1:17" x14ac:dyDescent="0.35">
      <c r="A75" s="451" t="str">
        <f t="shared" si="20"/>
        <v/>
      </c>
      <c r="B75" s="451" t="str">
        <f t="shared" si="21"/>
        <v/>
      </c>
      <c r="C75" s="451" t="str">
        <f t="shared" si="22"/>
        <v/>
      </c>
      <c r="D75" s="451" t="str">
        <f t="shared" si="23"/>
        <v/>
      </c>
      <c r="E75" s="451" t="str">
        <f t="shared" si="24"/>
        <v/>
      </c>
      <c r="F75" s="451" t="str">
        <f t="shared" si="25"/>
        <v/>
      </c>
      <c r="G75" s="199" t="str">
        <f>IF(Paramétrage!KS514&lt;&gt;0,Paramétrage!KQ514,"")</f>
        <v/>
      </c>
      <c r="H75" s="2" t="str">
        <f>IF(Paramétrage!KS514&lt;&gt;0,Paramétrage!KR514,"")</f>
        <v/>
      </c>
      <c r="I75" s="2" t="str">
        <f t="shared" si="26"/>
        <v/>
      </c>
      <c r="J75" s="2" t="str">
        <f>IF(Paramétrage!KS514&lt;&gt;0,Paramétrage!KS514,"")</f>
        <v/>
      </c>
      <c r="K75" s="2" t="str">
        <f>IF(Paramétrage!KT514&lt;&gt;0,Paramétrage!KT514,"")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IF(Paramétrage!KS514&lt;&gt;0,Paramétrage!KU514,"")</f>
        <v/>
      </c>
      <c r="P75" s="258" t="e">
        <f>IF(Paramétrage!#REF!&lt;&gt;0,I75,0)</f>
        <v>#REF!</v>
      </c>
      <c r="Q75" s="2"/>
    </row>
    <row r="76" spans="1:17" x14ac:dyDescent="0.35">
      <c r="A76" s="451" t="str">
        <f t="shared" si="20"/>
        <v/>
      </c>
      <c r="B76" s="451" t="str">
        <f t="shared" si="21"/>
        <v/>
      </c>
      <c r="C76" s="451" t="str">
        <f t="shared" si="22"/>
        <v/>
      </c>
      <c r="D76" s="451" t="str">
        <f t="shared" si="23"/>
        <v/>
      </c>
      <c r="E76" s="451" t="str">
        <f t="shared" si="24"/>
        <v/>
      </c>
      <c r="F76" s="451" t="str">
        <f t="shared" si="25"/>
        <v/>
      </c>
      <c r="G76" s="199" t="str">
        <f>IF(Paramétrage!KS515&lt;&gt;0,Paramétrage!KQ515,"")</f>
        <v/>
      </c>
      <c r="H76" s="2" t="str">
        <f>IF(Paramétrage!KS515&lt;&gt;0,Paramétrage!KR515,"")</f>
        <v/>
      </c>
      <c r="I76" s="2" t="str">
        <f t="shared" si="26"/>
        <v/>
      </c>
      <c r="J76" s="2" t="str">
        <f>IF(Paramétrage!KS515&lt;&gt;0,Paramétrage!KS515,"")</f>
        <v/>
      </c>
      <c r="K76" s="2" t="str">
        <f>IF(Paramétrage!KT515&lt;&gt;0,Paramétrage!KT515,"")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IF(Paramétrage!KS515&lt;&gt;0,Paramétrage!KU515,"")</f>
        <v/>
      </c>
      <c r="P76" s="258" t="e">
        <f>IF(Paramétrage!#REF!&lt;&gt;0,I76,0)</f>
        <v>#REF!</v>
      </c>
      <c r="Q76" s="2"/>
    </row>
    <row r="77" spans="1:17" x14ac:dyDescent="0.35">
      <c r="A77" s="451" t="str">
        <f t="shared" si="20"/>
        <v/>
      </c>
      <c r="B77" s="451" t="str">
        <f t="shared" si="21"/>
        <v/>
      </c>
      <c r="C77" s="451" t="str">
        <f t="shared" si="22"/>
        <v/>
      </c>
      <c r="D77" s="451" t="str">
        <f t="shared" si="23"/>
        <v/>
      </c>
      <c r="E77" s="451" t="str">
        <f t="shared" si="24"/>
        <v/>
      </c>
      <c r="F77" s="451" t="str">
        <f t="shared" si="25"/>
        <v/>
      </c>
      <c r="G77" s="199" t="str">
        <f>IF(Paramétrage!KS516&lt;&gt;0,Paramétrage!KQ516,"")</f>
        <v/>
      </c>
      <c r="H77" s="2" t="str">
        <f>IF(Paramétrage!KS516&lt;&gt;0,Paramétrage!KR516,"")</f>
        <v/>
      </c>
      <c r="I77" s="2" t="str">
        <f t="shared" si="26"/>
        <v/>
      </c>
      <c r="J77" s="2" t="str">
        <f>IF(Paramétrage!KS516&lt;&gt;0,Paramétrage!KS516,"")</f>
        <v/>
      </c>
      <c r="K77" s="2" t="str">
        <f>IF(Paramétrage!KT516&lt;&gt;0,Paramétrage!KT516,"")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IF(Paramétrage!KS516&lt;&gt;0,Paramétrage!KU516,"")</f>
        <v/>
      </c>
      <c r="P77" s="258" t="e">
        <f>IF(Paramétrage!#REF!&lt;&gt;0,I77,0)</f>
        <v>#REF!</v>
      </c>
      <c r="Q77" s="2"/>
    </row>
    <row r="78" spans="1:17" x14ac:dyDescent="0.35">
      <c r="A78" s="451" t="str">
        <f t="shared" si="20"/>
        <v/>
      </c>
      <c r="B78" s="451" t="str">
        <f t="shared" si="21"/>
        <v/>
      </c>
      <c r="C78" s="451" t="str">
        <f t="shared" si="22"/>
        <v/>
      </c>
      <c r="D78" s="451" t="str">
        <f t="shared" si="23"/>
        <v/>
      </c>
      <c r="E78" s="451" t="str">
        <f t="shared" si="24"/>
        <v/>
      </c>
      <c r="F78" s="451" t="str">
        <f t="shared" si="25"/>
        <v/>
      </c>
      <c r="G78" s="199" t="str">
        <f>IF(Paramétrage!KS517&lt;&gt;0,Paramétrage!KQ517,"")</f>
        <v/>
      </c>
      <c r="H78" s="2" t="str">
        <f>IF(Paramétrage!KS517&lt;&gt;0,Paramétrage!KR517,"")</f>
        <v/>
      </c>
      <c r="I78" s="2" t="str">
        <f t="shared" si="26"/>
        <v/>
      </c>
      <c r="J78" s="2" t="str">
        <f>IF(Paramétrage!KS517&lt;&gt;0,Paramétrage!KS517,"")</f>
        <v/>
      </c>
      <c r="K78" s="2" t="str">
        <f>IF(Paramétrage!KT517&lt;&gt;0,Paramétrage!KT517,"")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IF(Paramétrage!KS517&lt;&gt;0,Paramétrage!KU517,"")</f>
        <v/>
      </c>
      <c r="P78" s="258" t="e">
        <f>IF(Paramétrage!#REF!&lt;&gt;0,I78,0)</f>
        <v>#REF!</v>
      </c>
      <c r="Q78" s="2"/>
    </row>
    <row r="79" spans="1:17" x14ac:dyDescent="0.35">
      <c r="A79" s="451" t="str">
        <f t="shared" si="20"/>
        <v/>
      </c>
      <c r="B79" s="451" t="str">
        <f t="shared" si="21"/>
        <v/>
      </c>
      <c r="C79" s="451" t="str">
        <f t="shared" si="22"/>
        <v/>
      </c>
      <c r="D79" s="451" t="str">
        <f t="shared" si="23"/>
        <v/>
      </c>
      <c r="E79" s="451" t="str">
        <f t="shared" si="24"/>
        <v/>
      </c>
      <c r="F79" s="451" t="str">
        <f t="shared" si="25"/>
        <v/>
      </c>
      <c r="G79" s="199" t="str">
        <f>IF(Paramétrage!KS518&lt;&gt;0,Paramétrage!KQ518,"")</f>
        <v/>
      </c>
      <c r="H79" s="2" t="str">
        <f>IF(Paramétrage!KS518&lt;&gt;0,Paramétrage!KR518,"")</f>
        <v/>
      </c>
      <c r="I79" s="2" t="str">
        <f t="shared" si="26"/>
        <v/>
      </c>
      <c r="J79" s="2" t="str">
        <f>IF(Paramétrage!KS518&lt;&gt;0,Paramétrage!KS518,"")</f>
        <v/>
      </c>
      <c r="K79" s="2" t="str">
        <f>IF(Paramétrage!KT518&lt;&gt;0,Paramétrage!KT518,"")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IF(Paramétrage!KS518&lt;&gt;0,Paramétrage!KU518,"")</f>
        <v/>
      </c>
      <c r="P79" s="258" t="e">
        <f>IF(Paramétrage!#REF!&lt;&gt;0,I79,0)</f>
        <v>#REF!</v>
      </c>
      <c r="Q79" s="2"/>
    </row>
    <row r="80" spans="1:17" x14ac:dyDescent="0.35">
      <c r="A80" s="451" t="str">
        <f t="shared" si="20"/>
        <v/>
      </c>
      <c r="B80" s="451" t="str">
        <f t="shared" si="21"/>
        <v/>
      </c>
      <c r="C80" s="451" t="str">
        <f t="shared" si="22"/>
        <v/>
      </c>
      <c r="D80" s="451" t="str">
        <f t="shared" si="23"/>
        <v/>
      </c>
      <c r="E80" s="451" t="str">
        <f t="shared" si="24"/>
        <v/>
      </c>
      <c r="F80" s="451" t="str">
        <f t="shared" si="25"/>
        <v/>
      </c>
      <c r="G80" s="199" t="str">
        <f>IF(Paramétrage!KS519&lt;&gt;0,Paramétrage!KQ519,"")</f>
        <v/>
      </c>
      <c r="H80" s="2" t="str">
        <f>IF(Paramétrage!KS519&lt;&gt;0,Paramétrage!KR519,"")</f>
        <v/>
      </c>
      <c r="I80" s="2" t="str">
        <f t="shared" si="26"/>
        <v/>
      </c>
      <c r="J80" s="2" t="str">
        <f>IF(Paramétrage!KS519&lt;&gt;0,Paramétrage!KS519,"")</f>
        <v/>
      </c>
      <c r="K80" s="2" t="str">
        <f>IF(Paramétrage!KT519&lt;&gt;0,Paramétrage!KT519,"")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IF(Paramétrage!KS519&lt;&gt;0,Paramétrage!KU519,"")</f>
        <v/>
      </c>
      <c r="P80" s="258" t="e">
        <f>IF(Paramétrage!#REF!&lt;&gt;0,I80,0)</f>
        <v>#REF!</v>
      </c>
      <c r="Q80" s="2"/>
    </row>
    <row r="81" spans="1:17" x14ac:dyDescent="0.35">
      <c r="A81" s="451" t="str">
        <f t="shared" si="20"/>
        <v/>
      </c>
      <c r="B81" s="451" t="str">
        <f t="shared" si="21"/>
        <v/>
      </c>
      <c r="C81" s="451" t="str">
        <f t="shared" si="22"/>
        <v/>
      </c>
      <c r="D81" s="451" t="str">
        <f t="shared" si="23"/>
        <v/>
      </c>
      <c r="E81" s="451" t="str">
        <f t="shared" si="24"/>
        <v/>
      </c>
      <c r="F81" s="451" t="str">
        <f t="shared" si="25"/>
        <v/>
      </c>
      <c r="G81" s="199" t="str">
        <f>IF(Paramétrage!KS520&lt;&gt;0,Paramétrage!KQ520,"")</f>
        <v/>
      </c>
      <c r="H81" s="2" t="str">
        <f>IF(Paramétrage!KS520&lt;&gt;0,Paramétrage!KR520,"")</f>
        <v/>
      </c>
      <c r="I81" s="2" t="str">
        <f t="shared" si="26"/>
        <v/>
      </c>
      <c r="J81" s="2" t="str">
        <f>IF(Paramétrage!KS520&lt;&gt;0,Paramétrage!KS520,"")</f>
        <v/>
      </c>
      <c r="K81" s="2" t="str">
        <f>IF(Paramétrage!KT520&lt;&gt;0,Paramétrage!KT520,"")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IF(Paramétrage!KS520&lt;&gt;0,Paramétrage!KU520,"")</f>
        <v/>
      </c>
      <c r="P81" s="258" t="e">
        <f>IF(Paramétrage!#REF!&lt;&gt;0,I81,0)</f>
        <v>#REF!</v>
      </c>
      <c r="Q81" s="2"/>
    </row>
    <row r="82" spans="1:17" x14ac:dyDescent="0.35">
      <c r="A82" s="451" t="str">
        <f t="shared" si="20"/>
        <v/>
      </c>
      <c r="B82" s="451" t="str">
        <f t="shared" si="21"/>
        <v/>
      </c>
      <c r="C82" s="451" t="str">
        <f t="shared" si="22"/>
        <v/>
      </c>
      <c r="D82" s="451" t="str">
        <f t="shared" si="23"/>
        <v/>
      </c>
      <c r="E82" s="451" t="str">
        <f t="shared" si="24"/>
        <v/>
      </c>
      <c r="F82" s="451" t="str">
        <f t="shared" si="25"/>
        <v/>
      </c>
      <c r="G82" s="199" t="str">
        <f>IF(Paramétrage!KS521&lt;&gt;0,Paramétrage!KQ521,"")</f>
        <v/>
      </c>
      <c r="H82" s="2" t="str">
        <f>IF(Paramétrage!KS521&lt;&gt;0,Paramétrage!KR521,"")</f>
        <v/>
      </c>
      <c r="I82" s="2" t="str">
        <f t="shared" si="26"/>
        <v/>
      </c>
      <c r="J82" s="2" t="str">
        <f>IF(Paramétrage!KS521&lt;&gt;0,Paramétrage!KS521,"")</f>
        <v/>
      </c>
      <c r="K82" s="2" t="str">
        <f>IF(Paramétrage!KT521&lt;&gt;0,Paramétrage!KT521,"")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IF(Paramétrage!KS521&lt;&gt;0,Paramétrage!KU521,"")</f>
        <v/>
      </c>
      <c r="P82" s="258" t="e">
        <f>IF(Paramétrage!#REF!&lt;&gt;0,I82,0)</f>
        <v>#REF!</v>
      </c>
      <c r="Q82" s="2"/>
    </row>
    <row r="83" spans="1:17" x14ac:dyDescent="0.35">
      <c r="A83" s="451" t="str">
        <f t="shared" si="20"/>
        <v/>
      </c>
      <c r="B83" s="451" t="str">
        <f t="shared" si="21"/>
        <v/>
      </c>
      <c r="C83" s="451" t="str">
        <f t="shared" si="22"/>
        <v/>
      </c>
      <c r="D83" s="451" t="str">
        <f t="shared" si="23"/>
        <v/>
      </c>
      <c r="E83" s="451" t="str">
        <f t="shared" si="24"/>
        <v/>
      </c>
      <c r="F83" s="451" t="str">
        <f t="shared" si="25"/>
        <v/>
      </c>
      <c r="G83" s="199" t="str">
        <f>IF(Paramétrage!KS522&lt;&gt;0,Paramétrage!KQ522,"")</f>
        <v/>
      </c>
      <c r="H83" s="2" t="str">
        <f>IF(Paramétrage!KS522&lt;&gt;0,Paramétrage!KR522,"")</f>
        <v/>
      </c>
      <c r="I83" s="2" t="str">
        <f t="shared" si="26"/>
        <v/>
      </c>
      <c r="J83" s="2" t="str">
        <f>IF(Paramétrage!KS522&lt;&gt;0,Paramétrage!KS522,"")</f>
        <v/>
      </c>
      <c r="K83" s="2" t="str">
        <f>IF(Paramétrage!KT522&lt;&gt;0,Paramétrage!KT522,"")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IF(Paramétrage!KS522&lt;&gt;0,Paramétrage!KU522,"")</f>
        <v/>
      </c>
      <c r="P83" s="258" t="e">
        <f>IF(Paramétrage!#REF!&lt;&gt;0,I83,0)</f>
        <v>#REF!</v>
      </c>
      <c r="Q83" s="2"/>
    </row>
    <row r="84" spans="1:17" x14ac:dyDescent="0.35">
      <c r="A84" s="451" t="str">
        <f t="shared" si="20"/>
        <v/>
      </c>
      <c r="B84" s="451" t="str">
        <f t="shared" si="21"/>
        <v/>
      </c>
      <c r="C84" s="451" t="str">
        <f t="shared" si="22"/>
        <v/>
      </c>
      <c r="D84" s="451" t="str">
        <f t="shared" si="23"/>
        <v/>
      </c>
      <c r="E84" s="451" t="str">
        <f t="shared" si="24"/>
        <v/>
      </c>
      <c r="F84" s="451" t="str">
        <f t="shared" si="25"/>
        <v/>
      </c>
      <c r="G84" s="199" t="str">
        <f>IF(Paramétrage!KS523&lt;&gt;0,Paramétrage!KQ523,"")</f>
        <v/>
      </c>
      <c r="H84" s="2" t="str">
        <f>IF(Paramétrage!KS523&lt;&gt;0,Paramétrage!KR523,"")</f>
        <v/>
      </c>
      <c r="I84" s="2" t="str">
        <f t="shared" si="26"/>
        <v/>
      </c>
      <c r="J84" s="2" t="str">
        <f>IF(Paramétrage!KS523&lt;&gt;0,Paramétrage!KS523,"")</f>
        <v/>
      </c>
      <c r="K84" s="2" t="str">
        <f>IF(Paramétrage!KT523&lt;&gt;0,Paramétrage!KT523,"")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IF(Paramétrage!KS523&lt;&gt;0,Paramétrage!KU523,"")</f>
        <v/>
      </c>
      <c r="P84" s="258" t="e">
        <f>IF(Paramétrage!#REF!&lt;&gt;0,I84,0)</f>
        <v>#REF!</v>
      </c>
      <c r="Q84" s="2"/>
    </row>
    <row r="85" spans="1:17" x14ac:dyDescent="0.35">
      <c r="A85" s="451" t="str">
        <f t="shared" si="20"/>
        <v/>
      </c>
      <c r="B85" s="451" t="str">
        <f t="shared" si="21"/>
        <v/>
      </c>
      <c r="C85" s="451" t="str">
        <f t="shared" si="22"/>
        <v/>
      </c>
      <c r="D85" s="451" t="str">
        <f t="shared" si="23"/>
        <v/>
      </c>
      <c r="E85" s="451" t="str">
        <f t="shared" si="24"/>
        <v/>
      </c>
      <c r="F85" s="451" t="str">
        <f t="shared" si="25"/>
        <v/>
      </c>
      <c r="G85" s="199" t="str">
        <f>IF(Paramétrage!KS524&lt;&gt;0,Paramétrage!KQ524,"")</f>
        <v/>
      </c>
      <c r="H85" s="2" t="str">
        <f>IF(Paramétrage!KS524&lt;&gt;0,Paramétrage!KR524,"")</f>
        <v/>
      </c>
      <c r="I85" s="2" t="str">
        <f t="shared" si="26"/>
        <v/>
      </c>
      <c r="J85" s="2" t="str">
        <f>IF(Paramétrage!KS524&lt;&gt;0,Paramétrage!KS524,"")</f>
        <v/>
      </c>
      <c r="K85" s="2" t="str">
        <f>IF(Paramétrage!KT524&lt;&gt;0,Paramétrage!KT524,"")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IF(Paramétrage!KS524&lt;&gt;0,Paramétrage!KU524,"")</f>
        <v/>
      </c>
      <c r="P85" s="258" t="e">
        <f>IF(Paramétrage!#REF!&lt;&gt;0,I85,0)</f>
        <v>#REF!</v>
      </c>
      <c r="Q85" s="2"/>
    </row>
    <row r="86" spans="1:17" x14ac:dyDescent="0.35">
      <c r="A86" s="451" t="str">
        <f t="shared" si="20"/>
        <v/>
      </c>
      <c r="B86" s="451" t="str">
        <f t="shared" si="21"/>
        <v/>
      </c>
      <c r="C86" s="451" t="str">
        <f t="shared" si="22"/>
        <v/>
      </c>
      <c r="D86" s="451" t="str">
        <f t="shared" si="23"/>
        <v/>
      </c>
      <c r="E86" s="451" t="str">
        <f t="shared" si="24"/>
        <v/>
      </c>
      <c r="F86" s="451" t="str">
        <f t="shared" si="25"/>
        <v/>
      </c>
      <c r="G86" s="199" t="str">
        <f>IF(Paramétrage!KS525&lt;&gt;0,Paramétrage!KQ525,"")</f>
        <v/>
      </c>
      <c r="H86" s="2" t="str">
        <f>IF(Paramétrage!KS525&lt;&gt;0,Paramétrage!KR525,"")</f>
        <v/>
      </c>
      <c r="I86" s="2" t="str">
        <f t="shared" si="26"/>
        <v/>
      </c>
      <c r="J86" s="2" t="str">
        <f>IF(Paramétrage!KS525&lt;&gt;0,Paramétrage!KS525,"")</f>
        <v/>
      </c>
      <c r="K86" s="2" t="str">
        <f>IF(Paramétrage!KT525&lt;&gt;0,Paramétrage!KT525,"")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IF(Paramétrage!KS525&lt;&gt;0,Paramétrage!KU525,"")</f>
        <v/>
      </c>
      <c r="P86" s="258" t="e">
        <f>IF(Paramétrage!#REF!&lt;&gt;0,I86,0)</f>
        <v>#REF!</v>
      </c>
      <c r="Q86" s="2"/>
    </row>
    <row r="87" spans="1:17" x14ac:dyDescent="0.35">
      <c r="A87" s="451" t="str">
        <f t="shared" si="20"/>
        <v/>
      </c>
      <c r="B87" s="451" t="str">
        <f t="shared" si="21"/>
        <v/>
      </c>
      <c r="C87" s="451" t="str">
        <f t="shared" si="22"/>
        <v/>
      </c>
      <c r="D87" s="451" t="str">
        <f t="shared" si="23"/>
        <v/>
      </c>
      <c r="E87" s="451" t="str">
        <f t="shared" si="24"/>
        <v/>
      </c>
      <c r="F87" s="451" t="str">
        <f t="shared" si="25"/>
        <v/>
      </c>
      <c r="G87" s="199" t="str">
        <f>IF(Paramétrage!KS526&lt;&gt;0,Paramétrage!KQ526,"")</f>
        <v/>
      </c>
      <c r="H87" s="2" t="str">
        <f>IF(Paramétrage!KS526&lt;&gt;0,Paramétrage!KR526,"")</f>
        <v/>
      </c>
      <c r="I87" s="2" t="str">
        <f t="shared" si="26"/>
        <v/>
      </c>
      <c r="J87" s="2" t="str">
        <f>IF(Paramétrage!KS526&lt;&gt;0,Paramétrage!KS526,"")</f>
        <v/>
      </c>
      <c r="K87" s="2" t="str">
        <f>IF(Paramétrage!KT526&lt;&gt;0,Paramétrage!KT526,"")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IF(Paramétrage!KS526&lt;&gt;0,Paramétrage!KU526,"")</f>
        <v/>
      </c>
      <c r="P87" s="258" t="e">
        <f>IF(Paramétrage!#REF!&lt;&gt;0,I87,0)</f>
        <v>#REF!</v>
      </c>
      <c r="Q87" s="2"/>
    </row>
    <row r="88" spans="1:17" x14ac:dyDescent="0.35">
      <c r="A88" s="451" t="str">
        <f t="shared" si="20"/>
        <v/>
      </c>
      <c r="B88" s="451" t="str">
        <f t="shared" si="21"/>
        <v/>
      </c>
      <c r="C88" s="451" t="str">
        <f t="shared" si="22"/>
        <v/>
      </c>
      <c r="D88" s="451" t="str">
        <f t="shared" si="23"/>
        <v/>
      </c>
      <c r="E88" s="451" t="str">
        <f t="shared" si="24"/>
        <v/>
      </c>
      <c r="F88" s="451" t="str">
        <f t="shared" si="25"/>
        <v/>
      </c>
      <c r="G88" s="199" t="str">
        <f>IF(Paramétrage!KS527&lt;&gt;0,Paramétrage!KQ527,"")</f>
        <v/>
      </c>
      <c r="H88" s="2" t="str">
        <f>IF(Paramétrage!KS527&lt;&gt;0,Paramétrage!KR527,"")</f>
        <v/>
      </c>
      <c r="I88" s="2" t="str">
        <f t="shared" si="26"/>
        <v/>
      </c>
      <c r="J88" s="2" t="str">
        <f>IF(Paramétrage!KS527&lt;&gt;0,Paramétrage!KS527,"")</f>
        <v/>
      </c>
      <c r="K88" s="2" t="str">
        <f>IF(Paramétrage!KT527&lt;&gt;0,Paramétrage!KT527,"")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IF(Paramétrage!KS527&lt;&gt;0,Paramétrage!KU527,"")</f>
        <v/>
      </c>
      <c r="P88" s="258" t="e">
        <f>IF(Paramétrage!#REF!&lt;&gt;0,I88,0)</f>
        <v>#REF!</v>
      </c>
      <c r="Q88" s="2"/>
    </row>
    <row r="89" spans="1:17" x14ac:dyDescent="0.35">
      <c r="A89" s="451" t="str">
        <f t="shared" si="20"/>
        <v/>
      </c>
      <c r="B89" s="451" t="str">
        <f t="shared" si="21"/>
        <v/>
      </c>
      <c r="C89" s="451" t="str">
        <f t="shared" si="22"/>
        <v/>
      </c>
      <c r="D89" s="451" t="str">
        <f t="shared" si="23"/>
        <v/>
      </c>
      <c r="E89" s="451" t="str">
        <f t="shared" si="24"/>
        <v/>
      </c>
      <c r="F89" s="451" t="str">
        <f t="shared" si="25"/>
        <v/>
      </c>
      <c r="G89" s="199" t="str">
        <f>IF(Paramétrage!KS528&lt;&gt;0,Paramétrage!KQ528,"")</f>
        <v/>
      </c>
      <c r="H89" s="2" t="str">
        <f>IF(Paramétrage!KS528&lt;&gt;0,Paramétrage!KR528,"")</f>
        <v/>
      </c>
      <c r="I89" s="2" t="str">
        <f t="shared" si="26"/>
        <v/>
      </c>
      <c r="J89" s="2" t="str">
        <f>IF(Paramétrage!KS528&lt;&gt;0,Paramétrage!KS528,"")</f>
        <v/>
      </c>
      <c r="K89" s="2" t="str">
        <f>IF(Paramétrage!KT528&lt;&gt;0,Paramétrage!KT528,"")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IF(Paramétrage!KS528&lt;&gt;0,Paramétrage!KU528,"")</f>
        <v/>
      </c>
      <c r="P89" s="258" t="e">
        <f>IF(Paramétrage!#REF!&lt;&gt;0,I89,0)</f>
        <v>#REF!</v>
      </c>
      <c r="Q89" s="2"/>
    </row>
    <row r="90" spans="1:17" x14ac:dyDescent="0.35">
      <c r="A90" s="474" t="s">
        <v>1075</v>
      </c>
      <c r="B90" s="469"/>
      <c r="C90" s="469"/>
      <c r="D90" s="469"/>
      <c r="E90" s="469"/>
      <c r="F90" s="469"/>
      <c r="G90" s="475" t="e">
        <f>IF(Paramétrage!#REF!&lt;&gt;0,Paramétrage!#REF!,"")</f>
        <v>#REF!</v>
      </c>
      <c r="H90" s="469"/>
      <c r="I90" s="469"/>
      <c r="J90" s="469"/>
      <c r="K90" s="469"/>
      <c r="L90" s="469"/>
      <c r="M90" s="469"/>
      <c r="N90" s="469"/>
      <c r="O90" s="469"/>
      <c r="P90" s="472" t="e">
        <f>IF(Paramétrage!#REF!,I90-#REF!,"")</f>
        <v>#REF!</v>
      </c>
      <c r="Q90" s="469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51" t="str">
        <f>IF(J92&lt;&gt;"",I92,"")</f>
        <v/>
      </c>
      <c r="B92" s="451" t="str">
        <f>IF(J92&lt;&gt;"",1,"")</f>
        <v/>
      </c>
      <c r="C92" s="451" t="str">
        <f>IF(J92&lt;&gt;"",L92,"")</f>
        <v/>
      </c>
      <c r="D92" s="451" t="str">
        <f>IF(J92&lt;&gt;"",L92,"")</f>
        <v/>
      </c>
      <c r="E92" s="451" t="str">
        <f>IF(J92&lt;&gt;"",M92,"")</f>
        <v/>
      </c>
      <c r="F92" s="451" t="str">
        <f>IF(J92&lt;&gt;"",N92,"")</f>
        <v/>
      </c>
      <c r="G92" s="199" t="str">
        <f>IF(Paramétrage!LI501&lt;&gt;0,Paramétrage!LG501,"")</f>
        <v/>
      </c>
      <c r="H92" s="2" t="str">
        <f>IF(Paramétrage!LI501&lt;&gt;0,Paramétrage!LH501,"")</f>
        <v/>
      </c>
      <c r="I92" s="2" t="str">
        <f>IF(J92&lt;&gt;"",DATEDIF($Q$2,G92,"d")*1440+H92*60,"")</f>
        <v/>
      </c>
      <c r="J92" s="2" t="str">
        <f>IF(Paramétrage!LI501&lt;&gt;0,Paramétrage!LI501,"")</f>
        <v/>
      </c>
      <c r="K92" s="2" t="str">
        <f>IF(Paramétrage!LJ501&lt;&gt;0,Paramétrage!LJ501,"")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IF(Paramétrage!LI501&lt;&gt;0,Paramétrage!LK501,"")</f>
        <v/>
      </c>
      <c r="P92" s="258" t="e">
        <f>IF(Paramétrage!#REF!&lt;&gt;0,I92,0)</f>
        <v>#REF!</v>
      </c>
      <c r="Q92" s="2"/>
    </row>
    <row r="93" spans="1:17" x14ac:dyDescent="0.35">
      <c r="A93" s="451" t="str">
        <f t="shared" ref="A93:A119" si="30">IF(J93&lt;&gt;"",I93,"")</f>
        <v/>
      </c>
      <c r="B93" s="451" t="str">
        <f t="shared" ref="B93:B119" si="31">IF(J93&lt;&gt;"",1,"")</f>
        <v/>
      </c>
      <c r="C93" s="451" t="str">
        <f t="shared" ref="C93:C119" si="32">IF(J93&lt;&gt;"",L93,"")</f>
        <v/>
      </c>
      <c r="D93" s="451" t="str">
        <f t="shared" ref="D93:D119" si="33">IF(J93&lt;&gt;"",L93,"")</f>
        <v/>
      </c>
      <c r="E93" s="451" t="str">
        <f t="shared" ref="E93:E119" si="34">IF(J93&lt;&gt;"",M93,"")</f>
        <v/>
      </c>
      <c r="F93" s="451" t="str">
        <f t="shared" ref="F93:F119" si="35">IF(J93&lt;&gt;"",N93,"")</f>
        <v/>
      </c>
      <c r="G93" s="199" t="str">
        <f>IF(Paramétrage!LI502&lt;&gt;0,Paramétrage!LG502,"")</f>
        <v/>
      </c>
      <c r="H93" s="2" t="str">
        <f>IF(Paramétrage!LI502&lt;&gt;0,Paramétrage!LH502,"")</f>
        <v/>
      </c>
      <c r="I93" s="2" t="str">
        <f t="shared" ref="I93:I119" si="36">IF(J93&lt;&gt;"",DATEDIF($Q$2,G93,"d")*1440+H93*60,"")</f>
        <v/>
      </c>
      <c r="J93" s="2" t="str">
        <f>IF(Paramétrage!LI502&lt;&gt;0,Paramétrage!LI502,"")</f>
        <v/>
      </c>
      <c r="K93" s="2" t="str">
        <f>IF(Paramétrage!LJ502&lt;&gt;0,Paramétrage!LJ502,"")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IF(Paramétrage!LI502&lt;&gt;0,Paramétrage!LK502,"")</f>
        <v/>
      </c>
      <c r="P93" s="258" t="e">
        <f>IF(Paramétrage!#REF!&lt;&gt;0,I93,0)</f>
        <v>#REF!</v>
      </c>
      <c r="Q93" s="2"/>
    </row>
    <row r="94" spans="1:17" x14ac:dyDescent="0.35">
      <c r="A94" s="451" t="str">
        <f t="shared" si="30"/>
        <v/>
      </c>
      <c r="B94" s="451" t="str">
        <f t="shared" si="31"/>
        <v/>
      </c>
      <c r="C94" s="451" t="str">
        <f t="shared" si="32"/>
        <v/>
      </c>
      <c r="D94" s="451" t="str">
        <f t="shared" si="33"/>
        <v/>
      </c>
      <c r="E94" s="451" t="str">
        <f t="shared" si="34"/>
        <v/>
      </c>
      <c r="F94" s="451" t="str">
        <f t="shared" si="35"/>
        <v/>
      </c>
      <c r="G94" s="199" t="str">
        <f>IF(Paramétrage!LI503&lt;&gt;0,Paramétrage!LG503,"")</f>
        <v/>
      </c>
      <c r="H94" s="2" t="str">
        <f>IF(Paramétrage!LI503&lt;&gt;0,Paramétrage!LH503,"")</f>
        <v/>
      </c>
      <c r="I94" s="2" t="str">
        <f t="shared" si="36"/>
        <v/>
      </c>
      <c r="J94" s="2" t="str">
        <f>IF(Paramétrage!LI503&lt;&gt;0,Paramétrage!LI503,"")</f>
        <v/>
      </c>
      <c r="K94" s="2" t="str">
        <f>IF(Paramétrage!LJ503&lt;&gt;0,Paramétrage!LJ503,"")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IF(Paramétrage!LI503&lt;&gt;0,Paramétrage!LK503,"")</f>
        <v/>
      </c>
      <c r="P94" s="258" t="e">
        <f>IF(Paramétrage!#REF!&lt;&gt;0,I94,0)</f>
        <v>#REF!</v>
      </c>
      <c r="Q94" s="2"/>
    </row>
    <row r="95" spans="1:17" x14ac:dyDescent="0.35">
      <c r="A95" s="451" t="str">
        <f t="shared" si="30"/>
        <v/>
      </c>
      <c r="B95" s="451" t="str">
        <f t="shared" si="31"/>
        <v/>
      </c>
      <c r="C95" s="451" t="str">
        <f t="shared" si="32"/>
        <v/>
      </c>
      <c r="D95" s="451" t="str">
        <f t="shared" si="33"/>
        <v/>
      </c>
      <c r="E95" s="451" t="str">
        <f t="shared" si="34"/>
        <v/>
      </c>
      <c r="F95" s="451" t="str">
        <f t="shared" si="35"/>
        <v/>
      </c>
      <c r="G95" s="199" t="str">
        <f>IF(Paramétrage!LI504&lt;&gt;0,Paramétrage!LG504,"")</f>
        <v/>
      </c>
      <c r="H95" s="2" t="str">
        <f>IF(Paramétrage!LI504&lt;&gt;0,Paramétrage!LH504,"")</f>
        <v/>
      </c>
      <c r="I95" s="2" t="str">
        <f t="shared" si="36"/>
        <v/>
      </c>
      <c r="J95" s="2" t="str">
        <f>IF(Paramétrage!LI504&lt;&gt;0,Paramétrage!LI504,"")</f>
        <v/>
      </c>
      <c r="K95" s="2" t="str">
        <f>IF(Paramétrage!LJ504&lt;&gt;0,Paramétrage!LJ504,"")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IF(Paramétrage!LI504&lt;&gt;0,Paramétrage!LK504,"")</f>
        <v/>
      </c>
      <c r="P95" s="258" t="e">
        <f>IF(Paramétrage!#REF!&lt;&gt;0,I95,0)</f>
        <v>#REF!</v>
      </c>
      <c r="Q95" s="2"/>
    </row>
    <row r="96" spans="1:17" x14ac:dyDescent="0.35">
      <c r="A96" s="451" t="str">
        <f t="shared" si="30"/>
        <v/>
      </c>
      <c r="B96" s="451" t="str">
        <f t="shared" si="31"/>
        <v/>
      </c>
      <c r="C96" s="451" t="str">
        <f t="shared" si="32"/>
        <v/>
      </c>
      <c r="D96" s="451" t="str">
        <f t="shared" si="33"/>
        <v/>
      </c>
      <c r="E96" s="451" t="str">
        <f t="shared" si="34"/>
        <v/>
      </c>
      <c r="F96" s="451" t="str">
        <f t="shared" si="35"/>
        <v/>
      </c>
      <c r="G96" s="199" t="str">
        <f>IF(Paramétrage!LI505&lt;&gt;0,Paramétrage!LG505,"")</f>
        <v/>
      </c>
      <c r="H96" s="2" t="str">
        <f>IF(Paramétrage!LI505&lt;&gt;0,Paramétrage!LH505,"")</f>
        <v/>
      </c>
      <c r="I96" s="2" t="str">
        <f t="shared" si="36"/>
        <v/>
      </c>
      <c r="J96" s="2" t="str">
        <f>IF(Paramétrage!LI505&lt;&gt;0,Paramétrage!LI505,"")</f>
        <v/>
      </c>
      <c r="K96" s="2" t="str">
        <f>IF(Paramétrage!LJ505&lt;&gt;0,Paramétrage!LJ505,"")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IF(Paramétrage!LI505&lt;&gt;0,Paramétrage!LK505,"")</f>
        <v/>
      </c>
      <c r="P96" s="258" t="e">
        <f>IF(Paramétrage!#REF!&lt;&gt;0,I96,0)</f>
        <v>#REF!</v>
      </c>
      <c r="Q96" s="2"/>
    </row>
    <row r="97" spans="1:20" x14ac:dyDescent="0.35">
      <c r="A97" s="451" t="str">
        <f t="shared" si="30"/>
        <v/>
      </c>
      <c r="B97" s="451" t="str">
        <f t="shared" si="31"/>
        <v/>
      </c>
      <c r="C97" s="451" t="str">
        <f t="shared" si="32"/>
        <v/>
      </c>
      <c r="D97" s="451" t="str">
        <f t="shared" si="33"/>
        <v/>
      </c>
      <c r="E97" s="451" t="str">
        <f t="shared" si="34"/>
        <v/>
      </c>
      <c r="F97" s="451" t="str">
        <f t="shared" si="35"/>
        <v/>
      </c>
      <c r="G97" s="199" t="str">
        <f>IF(Paramétrage!LI506&lt;&gt;0,Paramétrage!LG506,"")</f>
        <v/>
      </c>
      <c r="H97" s="2" t="str">
        <f>IF(Paramétrage!LI506&lt;&gt;0,Paramétrage!LH506,"")</f>
        <v/>
      </c>
      <c r="I97" s="2" t="str">
        <f t="shared" si="36"/>
        <v/>
      </c>
      <c r="J97" s="2" t="str">
        <f>IF(Paramétrage!LI506&lt;&gt;0,Paramétrage!LI506,"")</f>
        <v/>
      </c>
      <c r="K97" s="2" t="str">
        <f>IF(Paramétrage!LJ506&lt;&gt;0,Paramétrage!LJ506,"")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IF(Paramétrage!LI506&lt;&gt;0,Paramétrage!LK506,"")</f>
        <v/>
      </c>
      <c r="P97" s="258" t="e">
        <f>IF(Paramétrage!#REF!&lt;&gt;0,I97,0)</f>
        <v>#REF!</v>
      </c>
      <c r="Q97" s="2"/>
    </row>
    <row r="98" spans="1:20" x14ac:dyDescent="0.35">
      <c r="A98" s="451" t="str">
        <f t="shared" si="30"/>
        <v/>
      </c>
      <c r="B98" s="451" t="str">
        <f t="shared" si="31"/>
        <v/>
      </c>
      <c r="C98" s="451" t="str">
        <f t="shared" si="32"/>
        <v/>
      </c>
      <c r="D98" s="451" t="str">
        <f t="shared" si="33"/>
        <v/>
      </c>
      <c r="E98" s="451" t="str">
        <f t="shared" si="34"/>
        <v/>
      </c>
      <c r="F98" s="451" t="str">
        <f t="shared" si="35"/>
        <v/>
      </c>
      <c r="G98" s="199" t="str">
        <f>IF(Paramétrage!LI507&lt;&gt;0,Paramétrage!LG507,"")</f>
        <v/>
      </c>
      <c r="H98" s="2" t="str">
        <f>IF(Paramétrage!LI507&lt;&gt;0,Paramétrage!LH507,"")</f>
        <v/>
      </c>
      <c r="I98" s="2" t="str">
        <f t="shared" si="36"/>
        <v/>
      </c>
      <c r="J98" s="2" t="str">
        <f>IF(Paramétrage!LI507&lt;&gt;0,Paramétrage!LI507,"")</f>
        <v/>
      </c>
      <c r="K98" s="2" t="str">
        <f>IF(Paramétrage!LJ507&lt;&gt;0,Paramétrage!LJ507,"")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IF(Paramétrage!LI507&lt;&gt;0,Paramétrage!LK507,"")</f>
        <v/>
      </c>
      <c r="P98" s="258" t="e">
        <f>IF(Paramétrage!#REF!&lt;&gt;0,I98,0)</f>
        <v>#REF!</v>
      </c>
      <c r="Q98" s="2"/>
    </row>
    <row r="99" spans="1:20" x14ac:dyDescent="0.35">
      <c r="A99" s="451" t="str">
        <f t="shared" si="30"/>
        <v/>
      </c>
      <c r="B99" s="451" t="str">
        <f t="shared" si="31"/>
        <v/>
      </c>
      <c r="C99" s="451" t="str">
        <f t="shared" si="32"/>
        <v/>
      </c>
      <c r="D99" s="451" t="str">
        <f t="shared" si="33"/>
        <v/>
      </c>
      <c r="E99" s="451" t="str">
        <f t="shared" si="34"/>
        <v/>
      </c>
      <c r="F99" s="451" t="str">
        <f t="shared" si="35"/>
        <v/>
      </c>
      <c r="G99" s="199" t="str">
        <f>IF(Paramétrage!LI508&lt;&gt;0,Paramétrage!LG508,"")</f>
        <v/>
      </c>
      <c r="H99" s="2" t="str">
        <f>IF(Paramétrage!LI508&lt;&gt;0,Paramétrage!LH508,"")</f>
        <v/>
      </c>
      <c r="I99" s="2" t="str">
        <f t="shared" si="36"/>
        <v/>
      </c>
      <c r="J99" s="2" t="str">
        <f>IF(Paramétrage!LI508&lt;&gt;0,Paramétrage!LI508,"")</f>
        <v/>
      </c>
      <c r="K99" s="2" t="str">
        <f>IF(Paramétrage!LJ508&lt;&gt;0,Paramétrage!LJ508,"")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IF(Paramétrage!LI508&lt;&gt;0,Paramétrage!LK508,"")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51" t="str">
        <f t="shared" si="30"/>
        <v/>
      </c>
      <c r="B100" s="451" t="str">
        <f t="shared" si="31"/>
        <v/>
      </c>
      <c r="C100" s="451" t="str">
        <f t="shared" si="32"/>
        <v/>
      </c>
      <c r="D100" s="451" t="str">
        <f t="shared" si="33"/>
        <v/>
      </c>
      <c r="E100" s="451" t="str">
        <f t="shared" si="34"/>
        <v/>
      </c>
      <c r="F100" s="451" t="str">
        <f t="shared" si="35"/>
        <v/>
      </c>
      <c r="G100" s="199" t="str">
        <f>IF(Paramétrage!LI509&lt;&gt;0,Paramétrage!LG509,"")</f>
        <v/>
      </c>
      <c r="H100" s="2" t="str">
        <f>IF(Paramétrage!LI509&lt;&gt;0,Paramétrage!LH509,"")</f>
        <v/>
      </c>
      <c r="I100" s="2" t="str">
        <f t="shared" si="36"/>
        <v/>
      </c>
      <c r="J100" s="2" t="str">
        <f>IF(Paramétrage!LI509&lt;&gt;0,Paramétrage!LI509,"")</f>
        <v/>
      </c>
      <c r="K100" s="2" t="str">
        <f>IF(Paramétrage!LJ509&lt;&gt;0,Paramétrage!LJ509,"")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IF(Paramétrage!LI509&lt;&gt;0,Paramétrage!LK509,"")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51" t="str">
        <f t="shared" si="30"/>
        <v/>
      </c>
      <c r="B101" s="451" t="str">
        <f t="shared" si="31"/>
        <v/>
      </c>
      <c r="C101" s="451" t="str">
        <f t="shared" si="32"/>
        <v/>
      </c>
      <c r="D101" s="451" t="str">
        <f t="shared" si="33"/>
        <v/>
      </c>
      <c r="E101" s="451" t="str">
        <f t="shared" si="34"/>
        <v/>
      </c>
      <c r="F101" s="451" t="str">
        <f t="shared" si="35"/>
        <v/>
      </c>
      <c r="G101" s="199" t="str">
        <f>IF(Paramétrage!LI510&lt;&gt;0,Paramétrage!LG510,"")</f>
        <v/>
      </c>
      <c r="H101" s="2" t="str">
        <f>IF(Paramétrage!LI510&lt;&gt;0,Paramétrage!LH510,"")</f>
        <v/>
      </c>
      <c r="I101" s="2" t="str">
        <f t="shared" si="36"/>
        <v/>
      </c>
      <c r="J101" s="2" t="str">
        <f>IF(Paramétrage!LI510&lt;&gt;0,Paramétrage!LI510,"")</f>
        <v/>
      </c>
      <c r="K101" s="2" t="str">
        <f>IF(Paramétrage!LJ510&lt;&gt;0,Paramétrage!LJ510,"")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IF(Paramétrage!LI510&lt;&gt;0,Paramétrage!LK510,"")</f>
        <v/>
      </c>
      <c r="P101" s="258" t="e">
        <f>IF(Paramétrage!#REF!&lt;&gt;0,I101,0)</f>
        <v>#REF!</v>
      </c>
      <c r="Q101" s="2"/>
    </row>
    <row r="102" spans="1:20" x14ac:dyDescent="0.35">
      <c r="A102" s="451" t="str">
        <f t="shared" si="30"/>
        <v/>
      </c>
      <c r="B102" s="451" t="str">
        <f t="shared" si="31"/>
        <v/>
      </c>
      <c r="C102" s="451" t="str">
        <f t="shared" si="32"/>
        <v/>
      </c>
      <c r="D102" s="451" t="str">
        <f t="shared" si="33"/>
        <v/>
      </c>
      <c r="E102" s="451" t="str">
        <f t="shared" si="34"/>
        <v/>
      </c>
      <c r="F102" s="451" t="str">
        <f t="shared" si="35"/>
        <v/>
      </c>
      <c r="G102" s="199" t="str">
        <f>IF(Paramétrage!LI511&lt;&gt;0,Paramétrage!LG511,"")</f>
        <v/>
      </c>
      <c r="H102" s="2" t="str">
        <f>IF(Paramétrage!LI511&lt;&gt;0,Paramétrage!LH511,"")</f>
        <v/>
      </c>
      <c r="I102" s="2" t="str">
        <f t="shared" si="36"/>
        <v/>
      </c>
      <c r="J102" s="2" t="str">
        <f>IF(Paramétrage!LI511&lt;&gt;0,Paramétrage!LI511,"")</f>
        <v/>
      </c>
      <c r="K102" s="2" t="str">
        <f>IF(Paramétrage!LJ511&lt;&gt;0,Paramétrage!LJ511,"")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IF(Paramétrage!LI511&lt;&gt;0,Paramétrage!LK511,"")</f>
        <v/>
      </c>
      <c r="P102" s="258" t="e">
        <f>IF(Paramétrage!#REF!&lt;&gt;0,I102,0)</f>
        <v>#REF!</v>
      </c>
      <c r="Q102" s="2"/>
    </row>
    <row r="103" spans="1:20" x14ac:dyDescent="0.35">
      <c r="A103" s="451" t="str">
        <f t="shared" si="30"/>
        <v/>
      </c>
      <c r="B103" s="451" t="str">
        <f t="shared" si="31"/>
        <v/>
      </c>
      <c r="C103" s="451" t="str">
        <f t="shared" si="32"/>
        <v/>
      </c>
      <c r="D103" s="451" t="str">
        <f t="shared" si="33"/>
        <v/>
      </c>
      <c r="E103" s="451" t="str">
        <f t="shared" si="34"/>
        <v/>
      </c>
      <c r="F103" s="451" t="str">
        <f t="shared" si="35"/>
        <v/>
      </c>
      <c r="G103" s="199" t="str">
        <f>IF(Paramétrage!LI512&lt;&gt;0,Paramétrage!LG512,"")</f>
        <v/>
      </c>
      <c r="H103" s="2" t="str">
        <f>IF(Paramétrage!LI512&lt;&gt;0,Paramétrage!LH512,"")</f>
        <v/>
      </c>
      <c r="I103" s="2" t="str">
        <f t="shared" si="36"/>
        <v/>
      </c>
      <c r="J103" s="2" t="str">
        <f>IF(Paramétrage!LI512&lt;&gt;0,Paramétrage!LI512,"")</f>
        <v/>
      </c>
      <c r="K103" s="2" t="str">
        <f>IF(Paramétrage!LJ512&lt;&gt;0,Paramétrage!LJ512,"")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IF(Paramétrage!LI512&lt;&gt;0,Paramétrage!LK512,"")</f>
        <v/>
      </c>
      <c r="P103" s="258" t="e">
        <f>IF(Paramétrage!#REF!&lt;&gt;0,I103,0)</f>
        <v>#REF!</v>
      </c>
      <c r="Q103" s="2"/>
    </row>
    <row r="104" spans="1:20" x14ac:dyDescent="0.35">
      <c r="A104" s="451" t="str">
        <f t="shared" si="30"/>
        <v/>
      </c>
      <c r="B104" s="451" t="str">
        <f t="shared" si="31"/>
        <v/>
      </c>
      <c r="C104" s="451" t="str">
        <f t="shared" si="32"/>
        <v/>
      </c>
      <c r="D104" s="451" t="str">
        <f t="shared" si="33"/>
        <v/>
      </c>
      <c r="E104" s="451" t="str">
        <f t="shared" si="34"/>
        <v/>
      </c>
      <c r="F104" s="451" t="str">
        <f t="shared" si="35"/>
        <v/>
      </c>
      <c r="G104" s="199" t="str">
        <f>IF(Paramétrage!LI513&lt;&gt;0,Paramétrage!LG513,"")</f>
        <v/>
      </c>
      <c r="H104" s="2" t="str">
        <f>IF(Paramétrage!LI513&lt;&gt;0,Paramétrage!LH513,"")</f>
        <v/>
      </c>
      <c r="I104" s="2" t="str">
        <f t="shared" si="36"/>
        <v/>
      </c>
      <c r="J104" s="2" t="str">
        <f>IF(Paramétrage!LI513&lt;&gt;0,Paramétrage!LI513,"")</f>
        <v/>
      </c>
      <c r="K104" s="2" t="str">
        <f>IF(Paramétrage!LJ513&lt;&gt;0,Paramétrage!LJ513,"")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IF(Paramétrage!LI513&lt;&gt;0,Paramétrage!LK513,"")</f>
        <v/>
      </c>
      <c r="P104" s="258" t="e">
        <f>IF(Paramétrage!#REF!&lt;&gt;0,I104,0)</f>
        <v>#REF!</v>
      </c>
      <c r="Q104" s="2"/>
    </row>
    <row r="105" spans="1:20" x14ac:dyDescent="0.35">
      <c r="A105" s="451" t="str">
        <f t="shared" si="30"/>
        <v/>
      </c>
      <c r="B105" s="451" t="str">
        <f t="shared" si="31"/>
        <v/>
      </c>
      <c r="C105" s="451" t="str">
        <f t="shared" si="32"/>
        <v/>
      </c>
      <c r="D105" s="451" t="str">
        <f t="shared" si="33"/>
        <v/>
      </c>
      <c r="E105" s="451" t="str">
        <f t="shared" si="34"/>
        <v/>
      </c>
      <c r="F105" s="451" t="str">
        <f t="shared" si="35"/>
        <v/>
      </c>
      <c r="G105" s="199" t="str">
        <f>IF(Paramétrage!LI514&lt;&gt;0,Paramétrage!LG514,"")</f>
        <v/>
      </c>
      <c r="H105" s="2" t="str">
        <f>IF(Paramétrage!LI514&lt;&gt;0,Paramétrage!LH514,"")</f>
        <v/>
      </c>
      <c r="I105" s="2" t="str">
        <f t="shared" si="36"/>
        <v/>
      </c>
      <c r="J105" s="2" t="str">
        <f>IF(Paramétrage!LI514&lt;&gt;0,Paramétrage!LI514,"")</f>
        <v/>
      </c>
      <c r="K105" s="2" t="str">
        <f>IF(Paramétrage!LJ514&lt;&gt;0,Paramétrage!LJ514,"")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IF(Paramétrage!LI514&lt;&gt;0,Paramétrage!LK514,"")</f>
        <v/>
      </c>
      <c r="P105" s="258" t="e">
        <f>IF(Paramétrage!#REF!&lt;&gt;0,I105,0)</f>
        <v>#REF!</v>
      </c>
      <c r="Q105" s="2"/>
    </row>
    <row r="106" spans="1:20" x14ac:dyDescent="0.35">
      <c r="A106" s="451" t="str">
        <f t="shared" si="30"/>
        <v/>
      </c>
      <c r="B106" s="451" t="str">
        <f t="shared" si="31"/>
        <v/>
      </c>
      <c r="C106" s="451" t="str">
        <f t="shared" si="32"/>
        <v/>
      </c>
      <c r="D106" s="451" t="str">
        <f t="shared" si="33"/>
        <v/>
      </c>
      <c r="E106" s="451" t="str">
        <f t="shared" si="34"/>
        <v/>
      </c>
      <c r="F106" s="451" t="str">
        <f t="shared" si="35"/>
        <v/>
      </c>
      <c r="G106" s="199" t="str">
        <f>IF(Paramétrage!LI515&lt;&gt;0,Paramétrage!LG515,"")</f>
        <v/>
      </c>
      <c r="H106" s="2" t="str">
        <f>IF(Paramétrage!LI515&lt;&gt;0,Paramétrage!LH515,"")</f>
        <v/>
      </c>
      <c r="I106" s="2" t="str">
        <f t="shared" si="36"/>
        <v/>
      </c>
      <c r="J106" s="2" t="str">
        <f>IF(Paramétrage!LI515&lt;&gt;0,Paramétrage!LI515,"")</f>
        <v/>
      </c>
      <c r="K106" s="2" t="str">
        <f>IF(Paramétrage!LJ515&lt;&gt;0,Paramétrage!LJ515,"")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IF(Paramétrage!LI515&lt;&gt;0,Paramétrage!LK515,"")</f>
        <v/>
      </c>
      <c r="P106" s="258" t="e">
        <f>IF(Paramétrage!#REF!&lt;&gt;0,I106,0)</f>
        <v>#REF!</v>
      </c>
      <c r="Q106" s="2"/>
    </row>
    <row r="107" spans="1:20" x14ac:dyDescent="0.35">
      <c r="A107" s="451" t="str">
        <f t="shared" si="30"/>
        <v/>
      </c>
      <c r="B107" s="451" t="str">
        <f t="shared" si="31"/>
        <v/>
      </c>
      <c r="C107" s="451" t="str">
        <f t="shared" si="32"/>
        <v/>
      </c>
      <c r="D107" s="451" t="str">
        <f t="shared" si="33"/>
        <v/>
      </c>
      <c r="E107" s="451" t="str">
        <f t="shared" si="34"/>
        <v/>
      </c>
      <c r="F107" s="451" t="str">
        <f t="shared" si="35"/>
        <v/>
      </c>
      <c r="G107" s="199" t="str">
        <f>IF(Paramétrage!LI516&lt;&gt;0,Paramétrage!LG516,"")</f>
        <v/>
      </c>
      <c r="H107" s="2" t="str">
        <f>IF(Paramétrage!LI516&lt;&gt;0,Paramétrage!LH516,"")</f>
        <v/>
      </c>
      <c r="I107" s="2" t="str">
        <f t="shared" si="36"/>
        <v/>
      </c>
      <c r="J107" s="2" t="str">
        <f>IF(Paramétrage!LI516&lt;&gt;0,Paramétrage!LI516,"")</f>
        <v/>
      </c>
      <c r="K107" s="2" t="str">
        <f>IF(Paramétrage!LJ516&lt;&gt;0,Paramétrage!LJ516,"")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IF(Paramétrage!LI516&lt;&gt;0,Paramétrage!LK516,"")</f>
        <v/>
      </c>
      <c r="P107" s="258" t="e">
        <f>IF(Paramétrage!#REF!&lt;&gt;0,I107,0)</f>
        <v>#REF!</v>
      </c>
      <c r="Q107" s="2"/>
    </row>
    <row r="108" spans="1:20" x14ac:dyDescent="0.35">
      <c r="A108" s="451" t="str">
        <f t="shared" si="30"/>
        <v/>
      </c>
      <c r="B108" s="451" t="str">
        <f t="shared" si="31"/>
        <v/>
      </c>
      <c r="C108" s="451" t="str">
        <f t="shared" si="32"/>
        <v/>
      </c>
      <c r="D108" s="451" t="str">
        <f t="shared" si="33"/>
        <v/>
      </c>
      <c r="E108" s="451" t="str">
        <f t="shared" si="34"/>
        <v/>
      </c>
      <c r="F108" s="451" t="str">
        <f t="shared" si="35"/>
        <v/>
      </c>
      <c r="G108" s="199" t="str">
        <f>IF(Paramétrage!LI517&lt;&gt;0,Paramétrage!LG517,"")</f>
        <v/>
      </c>
      <c r="H108" s="2" t="str">
        <f>IF(Paramétrage!LI517&lt;&gt;0,Paramétrage!LH517,"")</f>
        <v/>
      </c>
      <c r="I108" s="2" t="str">
        <f t="shared" si="36"/>
        <v/>
      </c>
      <c r="J108" s="2" t="str">
        <f>IF(Paramétrage!LI517&lt;&gt;0,Paramétrage!LI517,"")</f>
        <v/>
      </c>
      <c r="K108" s="2" t="str">
        <f>IF(Paramétrage!LJ517&lt;&gt;0,Paramétrage!LJ517,"")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IF(Paramétrage!LI517&lt;&gt;0,Paramétrage!LK517,"")</f>
        <v/>
      </c>
      <c r="P108" s="258" t="e">
        <f>IF(Paramétrage!#REF!&lt;&gt;0,I108,0)</f>
        <v>#REF!</v>
      </c>
      <c r="Q108" s="2"/>
    </row>
    <row r="109" spans="1:20" x14ac:dyDescent="0.35">
      <c r="A109" s="451" t="str">
        <f t="shared" si="30"/>
        <v/>
      </c>
      <c r="B109" s="451" t="str">
        <f t="shared" si="31"/>
        <v/>
      </c>
      <c r="C109" s="451" t="str">
        <f t="shared" si="32"/>
        <v/>
      </c>
      <c r="D109" s="451" t="str">
        <f t="shared" si="33"/>
        <v/>
      </c>
      <c r="E109" s="451" t="str">
        <f t="shared" si="34"/>
        <v/>
      </c>
      <c r="F109" s="451" t="str">
        <f t="shared" si="35"/>
        <v/>
      </c>
      <c r="G109" s="199" t="str">
        <f>IF(Paramétrage!LI518&lt;&gt;0,Paramétrage!LG518,"")</f>
        <v/>
      </c>
      <c r="H109" s="2" t="str">
        <f>IF(Paramétrage!LI518&lt;&gt;0,Paramétrage!LH518,"")</f>
        <v/>
      </c>
      <c r="I109" s="2" t="str">
        <f t="shared" si="36"/>
        <v/>
      </c>
      <c r="J109" s="2" t="str">
        <f>IF(Paramétrage!LI518&lt;&gt;0,Paramétrage!LI518,"")</f>
        <v/>
      </c>
      <c r="K109" s="2" t="str">
        <f>IF(Paramétrage!LJ518&lt;&gt;0,Paramétrage!LJ518,"")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IF(Paramétrage!LI518&lt;&gt;0,Paramétrage!LK518,"")</f>
        <v/>
      </c>
      <c r="P109" s="258" t="e">
        <f>IF(Paramétrage!#REF!&lt;&gt;0,I109,0)</f>
        <v>#REF!</v>
      </c>
      <c r="Q109" s="2"/>
    </row>
    <row r="110" spans="1:20" x14ac:dyDescent="0.35">
      <c r="A110" s="451" t="str">
        <f t="shared" si="30"/>
        <v/>
      </c>
      <c r="B110" s="451" t="str">
        <f t="shared" si="31"/>
        <v/>
      </c>
      <c r="C110" s="451" t="str">
        <f t="shared" si="32"/>
        <v/>
      </c>
      <c r="D110" s="451" t="str">
        <f t="shared" si="33"/>
        <v/>
      </c>
      <c r="E110" s="451" t="str">
        <f t="shared" si="34"/>
        <v/>
      </c>
      <c r="F110" s="451" t="str">
        <f t="shared" si="35"/>
        <v/>
      </c>
      <c r="G110" s="199" t="str">
        <f>IF(Paramétrage!LI519&lt;&gt;0,Paramétrage!LG519,"")</f>
        <v/>
      </c>
      <c r="H110" s="2" t="str">
        <f>IF(Paramétrage!LI519&lt;&gt;0,Paramétrage!LH519,"")</f>
        <v/>
      </c>
      <c r="I110" s="2" t="str">
        <f t="shared" si="36"/>
        <v/>
      </c>
      <c r="J110" s="2" t="str">
        <f>IF(Paramétrage!LI519&lt;&gt;0,Paramétrage!LI519,"")</f>
        <v/>
      </c>
      <c r="K110" s="2" t="str">
        <f>IF(Paramétrage!LJ519&lt;&gt;0,Paramétrage!LJ519,"")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IF(Paramétrage!LI519&lt;&gt;0,Paramétrage!LK519,"")</f>
        <v/>
      </c>
      <c r="P110" s="258" t="e">
        <f>IF(Paramétrage!#REF!&lt;&gt;0,I110,0)</f>
        <v>#REF!</v>
      </c>
      <c r="Q110" s="2"/>
    </row>
    <row r="111" spans="1:20" x14ac:dyDescent="0.35">
      <c r="A111" s="451" t="str">
        <f t="shared" si="30"/>
        <v/>
      </c>
      <c r="B111" s="451" t="str">
        <f t="shared" si="31"/>
        <v/>
      </c>
      <c r="C111" s="451" t="str">
        <f t="shared" si="32"/>
        <v/>
      </c>
      <c r="D111" s="451" t="str">
        <f t="shared" si="33"/>
        <v/>
      </c>
      <c r="E111" s="451" t="str">
        <f t="shared" si="34"/>
        <v/>
      </c>
      <c r="F111" s="451" t="str">
        <f t="shared" si="35"/>
        <v/>
      </c>
      <c r="G111" s="199" t="str">
        <f>IF(Paramétrage!LI520&lt;&gt;0,Paramétrage!LG520,"")</f>
        <v/>
      </c>
      <c r="H111" s="2" t="str">
        <f>IF(Paramétrage!LI520&lt;&gt;0,Paramétrage!LH520,"")</f>
        <v/>
      </c>
      <c r="I111" s="2" t="str">
        <f t="shared" si="36"/>
        <v/>
      </c>
      <c r="J111" s="2" t="str">
        <f>IF(Paramétrage!LI520&lt;&gt;0,Paramétrage!LI520,"")</f>
        <v/>
      </c>
      <c r="K111" s="2" t="str">
        <f>IF(Paramétrage!LJ520&lt;&gt;0,Paramétrage!LJ520,"")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IF(Paramétrage!LI520&lt;&gt;0,Paramétrage!LK520,"")</f>
        <v/>
      </c>
      <c r="P111" s="258" t="e">
        <f>IF(Paramétrage!#REF!&lt;&gt;0,I111,0)</f>
        <v>#REF!</v>
      </c>
      <c r="Q111" s="2"/>
    </row>
    <row r="112" spans="1:20" x14ac:dyDescent="0.35">
      <c r="A112" s="451" t="str">
        <f t="shared" si="30"/>
        <v/>
      </c>
      <c r="B112" s="451" t="str">
        <f t="shared" si="31"/>
        <v/>
      </c>
      <c r="C112" s="451" t="str">
        <f t="shared" si="32"/>
        <v/>
      </c>
      <c r="D112" s="451" t="str">
        <f t="shared" si="33"/>
        <v/>
      </c>
      <c r="E112" s="451" t="str">
        <f t="shared" si="34"/>
        <v/>
      </c>
      <c r="F112" s="451" t="str">
        <f t="shared" si="35"/>
        <v/>
      </c>
      <c r="G112" s="199" t="str">
        <f>IF(Paramétrage!LI521&lt;&gt;0,Paramétrage!LG521,"")</f>
        <v/>
      </c>
      <c r="H112" s="2" t="str">
        <f>IF(Paramétrage!LI521&lt;&gt;0,Paramétrage!LH521,"")</f>
        <v/>
      </c>
      <c r="I112" s="2" t="str">
        <f t="shared" si="36"/>
        <v/>
      </c>
      <c r="J112" s="2" t="str">
        <f>IF(Paramétrage!LI521&lt;&gt;0,Paramétrage!LI521,"")</f>
        <v/>
      </c>
      <c r="K112" s="2" t="str">
        <f>IF(Paramétrage!LJ521&lt;&gt;0,Paramétrage!LJ521,"")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IF(Paramétrage!LI521&lt;&gt;0,Paramétrage!LK521,"")</f>
        <v/>
      </c>
      <c r="P112" s="258" t="e">
        <f>IF(Paramétrage!#REF!&lt;&gt;0,I112,0)</f>
        <v>#REF!</v>
      </c>
      <c r="Q112" s="2"/>
    </row>
    <row r="113" spans="1:17" x14ac:dyDescent="0.35">
      <c r="A113" s="451" t="str">
        <f t="shared" si="30"/>
        <v/>
      </c>
      <c r="B113" s="451" t="str">
        <f t="shared" si="31"/>
        <v/>
      </c>
      <c r="C113" s="451" t="str">
        <f t="shared" si="32"/>
        <v/>
      </c>
      <c r="D113" s="451" t="str">
        <f t="shared" si="33"/>
        <v/>
      </c>
      <c r="E113" s="451" t="str">
        <f t="shared" si="34"/>
        <v/>
      </c>
      <c r="F113" s="451" t="str">
        <f t="shared" si="35"/>
        <v/>
      </c>
      <c r="G113" s="199" t="str">
        <f>IF(Paramétrage!LI522&lt;&gt;0,Paramétrage!LG522,"")</f>
        <v/>
      </c>
      <c r="H113" s="2" t="str">
        <f>IF(Paramétrage!LI522&lt;&gt;0,Paramétrage!LH522,"")</f>
        <v/>
      </c>
      <c r="I113" s="2" t="str">
        <f t="shared" si="36"/>
        <v/>
      </c>
      <c r="J113" s="2" t="str">
        <f>IF(Paramétrage!LI522&lt;&gt;0,Paramétrage!LI522,"")</f>
        <v/>
      </c>
      <c r="K113" s="2" t="str">
        <f>IF(Paramétrage!LJ522&lt;&gt;0,Paramétrage!LJ522,"")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IF(Paramétrage!LI522&lt;&gt;0,Paramétrage!LK522,"")</f>
        <v/>
      </c>
      <c r="P113" s="258" t="e">
        <f>IF(Paramétrage!#REF!&lt;&gt;0,I113,0)</f>
        <v>#REF!</v>
      </c>
      <c r="Q113" s="2"/>
    </row>
    <row r="114" spans="1:17" x14ac:dyDescent="0.35">
      <c r="A114" s="451" t="str">
        <f t="shared" si="30"/>
        <v/>
      </c>
      <c r="B114" s="451" t="str">
        <f t="shared" si="31"/>
        <v/>
      </c>
      <c r="C114" s="451" t="str">
        <f t="shared" si="32"/>
        <v/>
      </c>
      <c r="D114" s="451" t="str">
        <f t="shared" si="33"/>
        <v/>
      </c>
      <c r="E114" s="451" t="str">
        <f t="shared" si="34"/>
        <v/>
      </c>
      <c r="F114" s="451" t="str">
        <f t="shared" si="35"/>
        <v/>
      </c>
      <c r="G114" s="199" t="str">
        <f>IF(Paramétrage!LI523&lt;&gt;0,Paramétrage!LG523,"")</f>
        <v/>
      </c>
      <c r="H114" s="2" t="str">
        <f>IF(Paramétrage!LI523&lt;&gt;0,Paramétrage!LH523,"")</f>
        <v/>
      </c>
      <c r="I114" s="2" t="str">
        <f t="shared" si="36"/>
        <v/>
      </c>
      <c r="J114" s="2" t="str">
        <f>IF(Paramétrage!LI523&lt;&gt;0,Paramétrage!LI523,"")</f>
        <v/>
      </c>
      <c r="K114" s="2" t="str">
        <f>IF(Paramétrage!LJ523&lt;&gt;0,Paramétrage!LJ523,"")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IF(Paramétrage!LI523&lt;&gt;0,Paramétrage!LK523,"")</f>
        <v/>
      </c>
      <c r="P114" s="258" t="e">
        <f>IF(Paramétrage!#REF!&lt;&gt;0,I114,0)</f>
        <v>#REF!</v>
      </c>
      <c r="Q114" s="2"/>
    </row>
    <row r="115" spans="1:17" x14ac:dyDescent="0.35">
      <c r="A115" s="451" t="str">
        <f t="shared" si="30"/>
        <v/>
      </c>
      <c r="B115" s="451" t="str">
        <f t="shared" si="31"/>
        <v/>
      </c>
      <c r="C115" s="451" t="str">
        <f t="shared" si="32"/>
        <v/>
      </c>
      <c r="D115" s="451" t="str">
        <f t="shared" si="33"/>
        <v/>
      </c>
      <c r="E115" s="451" t="str">
        <f t="shared" si="34"/>
        <v/>
      </c>
      <c r="F115" s="451" t="str">
        <f t="shared" si="35"/>
        <v/>
      </c>
      <c r="G115" s="199" t="str">
        <f>IF(Paramétrage!LI524&lt;&gt;0,Paramétrage!LG524,"")</f>
        <v/>
      </c>
      <c r="H115" s="2" t="str">
        <f>IF(Paramétrage!LI524&lt;&gt;0,Paramétrage!LH524,"")</f>
        <v/>
      </c>
      <c r="I115" s="2" t="str">
        <f t="shared" si="36"/>
        <v/>
      </c>
      <c r="J115" s="2" t="str">
        <f>IF(Paramétrage!LI524&lt;&gt;0,Paramétrage!LI524,"")</f>
        <v/>
      </c>
      <c r="K115" s="2" t="str">
        <f>IF(Paramétrage!LJ524&lt;&gt;0,Paramétrage!LJ524,"")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IF(Paramétrage!LI524&lt;&gt;0,Paramétrage!LK524,"")</f>
        <v/>
      </c>
      <c r="P115" s="258" t="e">
        <f>IF(Paramétrage!#REF!&lt;&gt;0,I115,0)</f>
        <v>#REF!</v>
      </c>
      <c r="Q115" s="2"/>
    </row>
    <row r="116" spans="1:17" x14ac:dyDescent="0.35">
      <c r="A116" s="451" t="str">
        <f t="shared" si="30"/>
        <v/>
      </c>
      <c r="B116" s="451" t="str">
        <f t="shared" si="31"/>
        <v/>
      </c>
      <c r="C116" s="451" t="str">
        <f t="shared" si="32"/>
        <v/>
      </c>
      <c r="D116" s="451" t="str">
        <f t="shared" si="33"/>
        <v/>
      </c>
      <c r="E116" s="451" t="str">
        <f t="shared" si="34"/>
        <v/>
      </c>
      <c r="F116" s="451" t="str">
        <f t="shared" si="35"/>
        <v/>
      </c>
      <c r="G116" s="199" t="str">
        <f>IF(Paramétrage!LI525&lt;&gt;0,Paramétrage!LG525,"")</f>
        <v/>
      </c>
      <c r="H116" s="2" t="str">
        <f>IF(Paramétrage!LI525&lt;&gt;0,Paramétrage!LH525,"")</f>
        <v/>
      </c>
      <c r="I116" s="2" t="str">
        <f t="shared" si="36"/>
        <v/>
      </c>
      <c r="J116" s="2" t="str">
        <f>IF(Paramétrage!LI525&lt;&gt;0,Paramétrage!LI525,"")</f>
        <v/>
      </c>
      <c r="K116" s="2" t="str">
        <f>IF(Paramétrage!LJ525&lt;&gt;0,Paramétrage!LJ525,"")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IF(Paramétrage!LI525&lt;&gt;0,Paramétrage!LK525,"")</f>
        <v/>
      </c>
      <c r="P116" s="258" t="e">
        <f>IF(Paramétrage!#REF!&lt;&gt;0,I116,0)</f>
        <v>#REF!</v>
      </c>
      <c r="Q116" s="2"/>
    </row>
    <row r="117" spans="1:17" x14ac:dyDescent="0.35">
      <c r="A117" s="451" t="str">
        <f t="shared" si="30"/>
        <v/>
      </c>
      <c r="B117" s="451" t="str">
        <f t="shared" si="31"/>
        <v/>
      </c>
      <c r="C117" s="451" t="str">
        <f t="shared" si="32"/>
        <v/>
      </c>
      <c r="D117" s="451" t="str">
        <f t="shared" si="33"/>
        <v/>
      </c>
      <c r="E117" s="451" t="str">
        <f t="shared" si="34"/>
        <v/>
      </c>
      <c r="F117" s="451" t="str">
        <f t="shared" si="35"/>
        <v/>
      </c>
      <c r="G117" s="199" t="str">
        <f>IF(Paramétrage!LI526&lt;&gt;0,Paramétrage!LG526,"")</f>
        <v/>
      </c>
      <c r="H117" s="2" t="str">
        <f>IF(Paramétrage!LI526&lt;&gt;0,Paramétrage!LH526,"")</f>
        <v/>
      </c>
      <c r="I117" s="2" t="str">
        <f t="shared" si="36"/>
        <v/>
      </c>
      <c r="J117" s="2" t="str">
        <f>IF(Paramétrage!LI526&lt;&gt;0,Paramétrage!LI526,"")</f>
        <v/>
      </c>
      <c r="K117" s="2" t="str">
        <f>IF(Paramétrage!LJ526&lt;&gt;0,Paramétrage!LJ526,"")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IF(Paramétrage!LI526&lt;&gt;0,Paramétrage!LK526,"")</f>
        <v/>
      </c>
      <c r="P117" s="258" t="e">
        <f>IF(Paramétrage!#REF!&lt;&gt;0,I117,0)</f>
        <v>#REF!</v>
      </c>
      <c r="Q117" s="2"/>
    </row>
    <row r="118" spans="1:17" x14ac:dyDescent="0.35">
      <c r="A118" s="451" t="str">
        <f t="shared" si="30"/>
        <v/>
      </c>
      <c r="B118" s="451" t="str">
        <f t="shared" si="31"/>
        <v/>
      </c>
      <c r="C118" s="451" t="str">
        <f t="shared" si="32"/>
        <v/>
      </c>
      <c r="D118" s="451" t="str">
        <f t="shared" si="33"/>
        <v/>
      </c>
      <c r="E118" s="451" t="str">
        <f t="shared" si="34"/>
        <v/>
      </c>
      <c r="F118" s="451" t="str">
        <f t="shared" si="35"/>
        <v/>
      </c>
      <c r="G118" s="199" t="str">
        <f>IF(Paramétrage!LI527&lt;&gt;0,Paramétrage!LG527,"")</f>
        <v/>
      </c>
      <c r="H118" s="2" t="str">
        <f>IF(Paramétrage!LI527&lt;&gt;0,Paramétrage!LH527,"")</f>
        <v/>
      </c>
      <c r="I118" s="2" t="str">
        <f t="shared" si="36"/>
        <v/>
      </c>
      <c r="J118" s="2" t="str">
        <f>IF(Paramétrage!LI527&lt;&gt;0,Paramétrage!LI527,"")</f>
        <v/>
      </c>
      <c r="K118" s="2" t="str">
        <f>IF(Paramétrage!LJ527&lt;&gt;0,Paramétrage!LJ527,"")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IF(Paramétrage!LI527&lt;&gt;0,Paramétrage!LK527,"")</f>
        <v/>
      </c>
      <c r="P118" s="258" t="e">
        <f>IF(Paramétrage!#REF!&lt;&gt;0,I118,0)</f>
        <v>#REF!</v>
      </c>
      <c r="Q118" s="2"/>
    </row>
    <row r="119" spans="1:17" x14ac:dyDescent="0.35">
      <c r="A119" s="451" t="str">
        <f t="shared" si="30"/>
        <v/>
      </c>
      <c r="B119" s="451" t="str">
        <f t="shared" si="31"/>
        <v/>
      </c>
      <c r="C119" s="451" t="str">
        <f t="shared" si="32"/>
        <v/>
      </c>
      <c r="D119" s="451" t="str">
        <f t="shared" si="33"/>
        <v/>
      </c>
      <c r="E119" s="451" t="str">
        <f t="shared" si="34"/>
        <v/>
      </c>
      <c r="F119" s="451" t="str">
        <f t="shared" si="35"/>
        <v/>
      </c>
      <c r="G119" s="199" t="str">
        <f>IF(Paramétrage!LI528&lt;&gt;0,Paramétrage!LG528,"")</f>
        <v/>
      </c>
      <c r="H119" s="2" t="str">
        <f>IF(Paramétrage!LI528&lt;&gt;0,Paramétrage!LH528,"")</f>
        <v/>
      </c>
      <c r="I119" s="2" t="str">
        <f t="shared" si="36"/>
        <v/>
      </c>
      <c r="J119" s="2" t="str">
        <f>IF(Paramétrage!LI528&lt;&gt;0,Paramétrage!LI528,"")</f>
        <v/>
      </c>
      <c r="K119" s="2" t="str">
        <f>IF(Paramétrage!LJ528&lt;&gt;0,Paramétrage!LJ528,"")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IF(Paramétrage!LI528&lt;&gt;0,Paramétrage!LK528,"")</f>
        <v/>
      </c>
      <c r="P119" s="258" t="e">
        <f>IF(Paramétrage!#REF!&lt;&gt;0,I119,0)</f>
        <v>#REF!</v>
      </c>
      <c r="Q119" s="2"/>
    </row>
    <row r="120" spans="1:17" x14ac:dyDescent="0.35">
      <c r="A120" s="474" t="s">
        <v>1076</v>
      </c>
      <c r="B120" s="469"/>
      <c r="C120" s="469"/>
      <c r="D120" s="469"/>
      <c r="E120" s="469"/>
      <c r="F120" s="469"/>
      <c r="G120" s="475" t="e">
        <f>IF(Paramétrage!#REF!&lt;&gt;0,Paramétrage!#REF!,"")</f>
        <v>#REF!</v>
      </c>
      <c r="H120" s="469"/>
      <c r="I120" s="469"/>
      <c r="J120" s="469"/>
      <c r="K120" s="469"/>
      <c r="L120" s="469"/>
      <c r="M120" s="469"/>
      <c r="N120" s="469"/>
      <c r="O120" s="469"/>
      <c r="P120" s="472" t="e">
        <f>IF(Paramétrage!#REF!,I120-#REF!,"")</f>
        <v>#REF!</v>
      </c>
      <c r="Q120" s="469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51" t="str">
        <f>IF(J122&lt;&gt;"",I122,"")</f>
        <v/>
      </c>
      <c r="B122" s="451" t="str">
        <f>IF(J122&lt;&gt;"",1,"")</f>
        <v/>
      </c>
      <c r="C122" s="451" t="str">
        <f>IF(J122&lt;&gt;"",L122,"")</f>
        <v/>
      </c>
      <c r="D122" s="451" t="str">
        <f>IF(J122&lt;&gt;"",L122,"")</f>
        <v/>
      </c>
      <c r="E122" s="451" t="str">
        <f>IF(J122&lt;&gt;"",M122,"")</f>
        <v/>
      </c>
      <c r="F122" s="451" t="str">
        <f>IF(J122&lt;&gt;"",N122,"")</f>
        <v/>
      </c>
      <c r="G122" s="199" t="str">
        <f>IF(Paramétrage!IW501&lt;&gt;0,Paramétrage!IU501,"")</f>
        <v/>
      </c>
      <c r="H122" s="2" t="str">
        <f>IF(Paramétrage!IW501&lt;&gt;0,Paramétrage!IV501,"")</f>
        <v/>
      </c>
      <c r="I122" s="2" t="str">
        <f>IF(J122&lt;&gt;"",DATEDIF($Q$2,G122,"d")*1440+H122*60,"")</f>
        <v/>
      </c>
      <c r="J122" s="2" t="str">
        <f>IF(Paramétrage!IW501&lt;&gt;0,Paramétrage!IW501,"")</f>
        <v/>
      </c>
      <c r="K122" s="2" t="str">
        <f>IF(Paramétrage!IX501&lt;&gt;0,Paramétrage!IX501,"")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IF(Paramétrage!IW501&lt;&gt;0,Paramétrage!IY501,"")</f>
        <v/>
      </c>
      <c r="P122" s="258" t="e">
        <f>IF(Paramétrage!#REF!&lt;&gt;0,I122,0)</f>
        <v>#REF!</v>
      </c>
      <c r="Q122" s="2"/>
    </row>
    <row r="123" spans="1:17" x14ac:dyDescent="0.35">
      <c r="A123" s="451" t="str">
        <f t="shared" ref="A123:A149" si="40">IF(J123&lt;&gt;"",I123,"")</f>
        <v/>
      </c>
      <c r="B123" s="451" t="str">
        <f t="shared" ref="B123:B149" si="41">IF(J123&lt;&gt;"",1,"")</f>
        <v/>
      </c>
      <c r="C123" s="451" t="str">
        <f t="shared" ref="C123:C149" si="42">IF(J123&lt;&gt;"",L123,"")</f>
        <v/>
      </c>
      <c r="D123" s="451" t="str">
        <f t="shared" ref="D123:D149" si="43">IF(J123&lt;&gt;"",L123,"")</f>
        <v/>
      </c>
      <c r="E123" s="451" t="str">
        <f t="shared" ref="E123:E149" si="44">IF(J123&lt;&gt;"",M123,"")</f>
        <v/>
      </c>
      <c r="F123" s="451" t="str">
        <f t="shared" ref="F123:F149" si="45">IF(J123&lt;&gt;"",N123,"")</f>
        <v/>
      </c>
      <c r="G123" s="199" t="str">
        <f>IF(Paramétrage!IW502&lt;&gt;0,Paramétrage!IU502,"")</f>
        <v/>
      </c>
      <c r="H123" s="2" t="str">
        <f>IF(Paramétrage!IW502&lt;&gt;0,Paramétrage!IV502,"")</f>
        <v/>
      </c>
      <c r="I123" s="2" t="str">
        <f t="shared" ref="I123:I149" si="46">IF(J123&lt;&gt;"",DATEDIF($Q$2,G123,"d")*1440+H123*60,"")</f>
        <v/>
      </c>
      <c r="J123" s="2" t="str">
        <f>IF(Paramétrage!IW502&lt;&gt;0,Paramétrage!IW502,"")</f>
        <v/>
      </c>
      <c r="K123" s="2" t="str">
        <f>IF(Paramétrage!IX502&lt;&gt;0,Paramétrage!IX502,"")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IF(Paramétrage!IW502&lt;&gt;0,Paramétrage!IY502,"")</f>
        <v/>
      </c>
      <c r="P123" s="258" t="e">
        <f>IF(Paramétrage!#REF!&lt;&gt;0,I123,0)</f>
        <v>#REF!</v>
      </c>
      <c r="Q123" s="2"/>
    </row>
    <row r="124" spans="1:17" x14ac:dyDescent="0.35">
      <c r="A124" s="451" t="str">
        <f t="shared" si="40"/>
        <v/>
      </c>
      <c r="B124" s="451" t="str">
        <f t="shared" si="41"/>
        <v/>
      </c>
      <c r="C124" s="451" t="str">
        <f t="shared" si="42"/>
        <v/>
      </c>
      <c r="D124" s="451" t="str">
        <f t="shared" si="43"/>
        <v/>
      </c>
      <c r="E124" s="451" t="str">
        <f t="shared" si="44"/>
        <v/>
      </c>
      <c r="F124" s="451" t="str">
        <f t="shared" si="45"/>
        <v/>
      </c>
      <c r="G124" s="199" t="str">
        <f>IF(Paramétrage!IW503&lt;&gt;0,Paramétrage!IU503,"")</f>
        <v/>
      </c>
      <c r="H124" s="2" t="str">
        <f>IF(Paramétrage!IW503&lt;&gt;0,Paramétrage!IV503,"")</f>
        <v/>
      </c>
      <c r="I124" s="2" t="str">
        <f t="shared" si="46"/>
        <v/>
      </c>
      <c r="J124" s="2" t="str">
        <f>IF(Paramétrage!IW503&lt;&gt;0,Paramétrage!IW503,"")</f>
        <v/>
      </c>
      <c r="K124" s="2" t="str">
        <f>IF(Paramétrage!IX503&lt;&gt;0,Paramétrage!IX503,"")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IF(Paramétrage!IW503&lt;&gt;0,Paramétrage!IY503,"")</f>
        <v/>
      </c>
      <c r="P124" s="258" t="e">
        <f>IF(Paramétrage!#REF!&lt;&gt;0,I124,0)</f>
        <v>#REF!</v>
      </c>
      <c r="Q124" s="2"/>
    </row>
    <row r="125" spans="1:17" x14ac:dyDescent="0.35">
      <c r="A125" s="451" t="str">
        <f t="shared" si="40"/>
        <v/>
      </c>
      <c r="B125" s="451" t="str">
        <f t="shared" si="41"/>
        <v/>
      </c>
      <c r="C125" s="451" t="str">
        <f t="shared" si="42"/>
        <v/>
      </c>
      <c r="D125" s="451" t="str">
        <f t="shared" si="43"/>
        <v/>
      </c>
      <c r="E125" s="451" t="str">
        <f t="shared" si="44"/>
        <v/>
      </c>
      <c r="F125" s="451" t="str">
        <f t="shared" si="45"/>
        <v/>
      </c>
      <c r="G125" s="199" t="str">
        <f>IF(Paramétrage!IW504&lt;&gt;0,Paramétrage!IU504,"")</f>
        <v/>
      </c>
      <c r="H125" s="2" t="str">
        <f>IF(Paramétrage!IW504&lt;&gt;0,Paramétrage!IV504,"")</f>
        <v/>
      </c>
      <c r="I125" s="2" t="str">
        <f t="shared" si="46"/>
        <v/>
      </c>
      <c r="J125" s="2" t="str">
        <f>IF(Paramétrage!IW504&lt;&gt;0,Paramétrage!IW504,"")</f>
        <v/>
      </c>
      <c r="K125" s="2" t="str">
        <f>IF(Paramétrage!IX504&lt;&gt;0,Paramétrage!IX504,"")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IF(Paramétrage!IW504&lt;&gt;0,Paramétrage!IY504,"")</f>
        <v/>
      </c>
      <c r="P125" s="258" t="e">
        <f>IF(Paramétrage!#REF!&lt;&gt;0,I125,0)</f>
        <v>#REF!</v>
      </c>
      <c r="Q125" s="2"/>
    </row>
    <row r="126" spans="1:17" x14ac:dyDescent="0.35">
      <c r="A126" s="451" t="str">
        <f t="shared" si="40"/>
        <v/>
      </c>
      <c r="B126" s="451" t="str">
        <f t="shared" si="41"/>
        <v/>
      </c>
      <c r="C126" s="451" t="str">
        <f t="shared" si="42"/>
        <v/>
      </c>
      <c r="D126" s="451" t="str">
        <f t="shared" si="43"/>
        <v/>
      </c>
      <c r="E126" s="451" t="str">
        <f t="shared" si="44"/>
        <v/>
      </c>
      <c r="F126" s="451" t="str">
        <f t="shared" si="45"/>
        <v/>
      </c>
      <c r="G126" s="199" t="str">
        <f>IF(Paramétrage!IW505&lt;&gt;0,Paramétrage!IU505,"")</f>
        <v/>
      </c>
      <c r="H126" s="2" t="str">
        <f>IF(Paramétrage!IW505&lt;&gt;0,Paramétrage!IV505,"")</f>
        <v/>
      </c>
      <c r="I126" s="2" t="str">
        <f t="shared" si="46"/>
        <v/>
      </c>
      <c r="J126" s="2" t="str">
        <f>IF(Paramétrage!IW505&lt;&gt;0,Paramétrage!IW505,"")</f>
        <v/>
      </c>
      <c r="K126" s="2" t="str">
        <f>IF(Paramétrage!IX505&lt;&gt;0,Paramétrage!IX505,"")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IF(Paramétrage!IW505&lt;&gt;0,Paramétrage!IY505,"")</f>
        <v/>
      </c>
      <c r="P126" s="258" t="e">
        <f>IF(Paramétrage!#REF!&lt;&gt;0,I126,0)</f>
        <v>#REF!</v>
      </c>
      <c r="Q126" s="2"/>
    </row>
    <row r="127" spans="1:17" x14ac:dyDescent="0.35">
      <c r="A127" s="451" t="str">
        <f t="shared" si="40"/>
        <v/>
      </c>
      <c r="B127" s="451" t="str">
        <f t="shared" si="41"/>
        <v/>
      </c>
      <c r="C127" s="451" t="str">
        <f t="shared" si="42"/>
        <v/>
      </c>
      <c r="D127" s="451" t="str">
        <f t="shared" si="43"/>
        <v/>
      </c>
      <c r="E127" s="451" t="str">
        <f t="shared" si="44"/>
        <v/>
      </c>
      <c r="F127" s="451" t="str">
        <f t="shared" si="45"/>
        <v/>
      </c>
      <c r="G127" s="199" t="str">
        <f>IF(Paramétrage!IW506&lt;&gt;0,Paramétrage!IU506,"")</f>
        <v/>
      </c>
      <c r="H127" s="2" t="str">
        <f>IF(Paramétrage!IW506&lt;&gt;0,Paramétrage!IV506,"")</f>
        <v/>
      </c>
      <c r="I127" s="2" t="str">
        <f t="shared" si="46"/>
        <v/>
      </c>
      <c r="J127" s="2" t="str">
        <f>IF(Paramétrage!IW506&lt;&gt;0,Paramétrage!IW506,"")</f>
        <v/>
      </c>
      <c r="K127" s="2" t="str">
        <f>IF(Paramétrage!IX506&lt;&gt;0,Paramétrage!IX506,"")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IF(Paramétrage!IW506&lt;&gt;0,Paramétrage!IY506,"")</f>
        <v/>
      </c>
      <c r="P127" s="258" t="e">
        <f>IF(Paramétrage!#REF!&lt;&gt;0,I127,0)</f>
        <v>#REF!</v>
      </c>
      <c r="Q127" s="2"/>
    </row>
    <row r="128" spans="1:17" x14ac:dyDescent="0.35">
      <c r="A128" s="451" t="str">
        <f t="shared" si="40"/>
        <v/>
      </c>
      <c r="B128" s="451" t="str">
        <f t="shared" si="41"/>
        <v/>
      </c>
      <c r="C128" s="451" t="str">
        <f t="shared" si="42"/>
        <v/>
      </c>
      <c r="D128" s="451" t="str">
        <f t="shared" si="43"/>
        <v/>
      </c>
      <c r="E128" s="451" t="str">
        <f t="shared" si="44"/>
        <v/>
      </c>
      <c r="F128" s="451" t="str">
        <f t="shared" si="45"/>
        <v/>
      </c>
      <c r="G128" s="199" t="str">
        <f>IF(Paramétrage!IW507&lt;&gt;0,Paramétrage!IU507,"")</f>
        <v/>
      </c>
      <c r="H128" s="2" t="str">
        <f>IF(Paramétrage!IW507&lt;&gt;0,Paramétrage!IV507,"")</f>
        <v/>
      </c>
      <c r="I128" s="2" t="str">
        <f t="shared" si="46"/>
        <v/>
      </c>
      <c r="J128" s="2" t="str">
        <f>IF(Paramétrage!IW507&lt;&gt;0,Paramétrage!IW507,"")</f>
        <v/>
      </c>
      <c r="K128" s="2" t="str">
        <f>IF(Paramétrage!IX507&lt;&gt;0,Paramétrage!IX507,"")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IF(Paramétrage!IW507&lt;&gt;0,Paramétrage!IY507,"")</f>
        <v/>
      </c>
      <c r="P128" s="258" t="e">
        <f>IF(Paramétrage!#REF!&lt;&gt;0,I128,0)</f>
        <v>#REF!</v>
      </c>
      <c r="Q128" s="2"/>
    </row>
    <row r="129" spans="1:24" x14ac:dyDescent="0.35">
      <c r="A129" s="451" t="str">
        <f t="shared" si="40"/>
        <v/>
      </c>
      <c r="B129" s="451" t="str">
        <f t="shared" si="41"/>
        <v/>
      </c>
      <c r="C129" s="451" t="str">
        <f t="shared" si="42"/>
        <v/>
      </c>
      <c r="D129" s="451" t="str">
        <f t="shared" si="43"/>
        <v/>
      </c>
      <c r="E129" s="451" t="str">
        <f t="shared" si="44"/>
        <v/>
      </c>
      <c r="F129" s="451" t="str">
        <f t="shared" si="45"/>
        <v/>
      </c>
      <c r="G129" s="199" t="str">
        <f>IF(Paramétrage!IW508&lt;&gt;0,Paramétrage!IU508,"")</f>
        <v/>
      </c>
      <c r="H129" s="2" t="str">
        <f>IF(Paramétrage!IW508&lt;&gt;0,Paramétrage!IV508,"")</f>
        <v/>
      </c>
      <c r="I129" s="2" t="str">
        <f t="shared" si="46"/>
        <v/>
      </c>
      <c r="J129" s="2" t="str">
        <f>IF(Paramétrage!IW508&lt;&gt;0,Paramétrage!IW508,"")</f>
        <v/>
      </c>
      <c r="K129" s="2" t="str">
        <f>IF(Paramétrage!IX508&lt;&gt;0,Paramétrage!IX508,"")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IF(Paramétrage!IW508&lt;&gt;0,Paramétrage!IY508,"")</f>
        <v/>
      </c>
      <c r="P129" s="258" t="e">
        <f>IF(Paramétrage!#REF!&lt;&gt;0,I129,0)</f>
        <v>#REF!</v>
      </c>
      <c r="Q129" s="2"/>
    </row>
    <row r="130" spans="1:24" x14ac:dyDescent="0.35">
      <c r="A130" s="451" t="str">
        <f t="shared" si="40"/>
        <v/>
      </c>
      <c r="B130" s="451" t="str">
        <f t="shared" si="41"/>
        <v/>
      </c>
      <c r="C130" s="451" t="str">
        <f t="shared" si="42"/>
        <v/>
      </c>
      <c r="D130" s="451" t="str">
        <f t="shared" si="43"/>
        <v/>
      </c>
      <c r="E130" s="451" t="str">
        <f t="shared" si="44"/>
        <v/>
      </c>
      <c r="F130" s="451" t="str">
        <f t="shared" si="45"/>
        <v/>
      </c>
      <c r="G130" s="199" t="str">
        <f>IF(Paramétrage!IW509&lt;&gt;0,Paramétrage!IU509,"")</f>
        <v/>
      </c>
      <c r="H130" s="2" t="str">
        <f>IF(Paramétrage!IW509&lt;&gt;0,Paramétrage!IV509,"")</f>
        <v/>
      </c>
      <c r="I130" s="2" t="str">
        <f t="shared" si="46"/>
        <v/>
      </c>
      <c r="J130" s="2" t="str">
        <f>IF(Paramétrage!IW509&lt;&gt;0,Paramétrage!IW509,"")</f>
        <v/>
      </c>
      <c r="K130" s="2" t="str">
        <f>IF(Paramétrage!IX509&lt;&gt;0,Paramétrage!IX509,"")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IF(Paramétrage!IW509&lt;&gt;0,Paramétrage!IY509,"")</f>
        <v/>
      </c>
      <c r="P130" s="258" t="e">
        <f>IF(Paramétrage!#REF!&lt;&gt;0,I130,0)</f>
        <v>#REF!</v>
      </c>
      <c r="Q130" s="2"/>
      <c r="V130" s="2"/>
      <c r="W130" s="2"/>
      <c r="X130" s="2"/>
    </row>
    <row r="131" spans="1:24" x14ac:dyDescent="0.35">
      <c r="A131" s="451" t="str">
        <f t="shared" si="40"/>
        <v/>
      </c>
      <c r="B131" s="451" t="str">
        <f t="shared" si="41"/>
        <v/>
      </c>
      <c r="C131" s="451" t="str">
        <f t="shared" si="42"/>
        <v/>
      </c>
      <c r="D131" s="451" t="str">
        <f t="shared" si="43"/>
        <v/>
      </c>
      <c r="E131" s="451" t="str">
        <f t="shared" si="44"/>
        <v/>
      </c>
      <c r="F131" s="451" t="str">
        <f t="shared" si="45"/>
        <v/>
      </c>
      <c r="G131" s="199" t="str">
        <f>IF(Paramétrage!IW510&lt;&gt;0,Paramétrage!IU510,"")</f>
        <v/>
      </c>
      <c r="H131" s="2" t="str">
        <f>IF(Paramétrage!IW510&lt;&gt;0,Paramétrage!IV510,"")</f>
        <v/>
      </c>
      <c r="I131" s="2" t="str">
        <f t="shared" si="46"/>
        <v/>
      </c>
      <c r="J131" s="2" t="str">
        <f>IF(Paramétrage!IW510&lt;&gt;0,Paramétrage!IW510,"")</f>
        <v/>
      </c>
      <c r="K131" s="2" t="str">
        <f>IF(Paramétrage!IX510&lt;&gt;0,Paramétrage!IX510,"")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IF(Paramétrage!IW510&lt;&gt;0,Paramétrage!IY510,"")</f>
        <v/>
      </c>
      <c r="P131" s="258" t="e">
        <f>IF(Paramétrage!#REF!&lt;&gt;0,I131,0)</f>
        <v>#REF!</v>
      </c>
      <c r="Q131" s="2"/>
    </row>
    <row r="132" spans="1:24" x14ac:dyDescent="0.35">
      <c r="A132" s="451" t="str">
        <f t="shared" si="40"/>
        <v/>
      </c>
      <c r="B132" s="451" t="str">
        <f t="shared" si="41"/>
        <v/>
      </c>
      <c r="C132" s="451" t="str">
        <f t="shared" si="42"/>
        <v/>
      </c>
      <c r="D132" s="451" t="str">
        <f t="shared" si="43"/>
        <v/>
      </c>
      <c r="E132" s="451" t="str">
        <f t="shared" si="44"/>
        <v/>
      </c>
      <c r="F132" s="451" t="str">
        <f t="shared" si="45"/>
        <v/>
      </c>
      <c r="G132" s="199" t="str">
        <f>IF(Paramétrage!IW511&lt;&gt;0,Paramétrage!IU511,"")</f>
        <v/>
      </c>
      <c r="H132" s="2" t="str">
        <f>IF(Paramétrage!IW511&lt;&gt;0,Paramétrage!IV511,"")</f>
        <v/>
      </c>
      <c r="I132" s="2" t="str">
        <f t="shared" si="46"/>
        <v/>
      </c>
      <c r="J132" s="2" t="str">
        <f>IF(Paramétrage!IW511&lt;&gt;0,Paramétrage!IW511,"")</f>
        <v/>
      </c>
      <c r="K132" s="2" t="str">
        <f>IF(Paramétrage!IX511&lt;&gt;0,Paramétrage!IX511,"")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IF(Paramétrage!IW511&lt;&gt;0,Paramétrage!IY511,"")</f>
        <v/>
      </c>
      <c r="P132" s="258" t="e">
        <f>IF(Paramétrage!#REF!&lt;&gt;0,I132,0)</f>
        <v>#REF!</v>
      </c>
      <c r="Q132" s="2"/>
    </row>
    <row r="133" spans="1:24" x14ac:dyDescent="0.35">
      <c r="A133" s="451" t="str">
        <f t="shared" si="40"/>
        <v/>
      </c>
      <c r="B133" s="451" t="str">
        <f t="shared" si="41"/>
        <v/>
      </c>
      <c r="C133" s="451" t="str">
        <f t="shared" si="42"/>
        <v/>
      </c>
      <c r="D133" s="451" t="str">
        <f t="shared" si="43"/>
        <v/>
      </c>
      <c r="E133" s="451" t="str">
        <f t="shared" si="44"/>
        <v/>
      </c>
      <c r="F133" s="451" t="str">
        <f t="shared" si="45"/>
        <v/>
      </c>
      <c r="G133" s="199" t="str">
        <f>IF(Paramétrage!IW512&lt;&gt;0,Paramétrage!IU512,"")</f>
        <v/>
      </c>
      <c r="H133" s="2" t="str">
        <f>IF(Paramétrage!IW512&lt;&gt;0,Paramétrage!IV512,"")</f>
        <v/>
      </c>
      <c r="I133" s="2" t="str">
        <f t="shared" si="46"/>
        <v/>
      </c>
      <c r="J133" s="2" t="str">
        <f>IF(Paramétrage!IW512&lt;&gt;0,Paramétrage!IW512,"")</f>
        <v/>
      </c>
      <c r="K133" s="2" t="str">
        <f>IF(Paramétrage!IX512&lt;&gt;0,Paramétrage!IX512,"")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IF(Paramétrage!IW512&lt;&gt;0,Paramétrage!IY512,"")</f>
        <v/>
      </c>
      <c r="P133" s="258" t="e">
        <f>IF(Paramétrage!#REF!&lt;&gt;0,I133,0)</f>
        <v>#REF!</v>
      </c>
      <c r="Q133" s="2"/>
    </row>
    <row r="134" spans="1:24" x14ac:dyDescent="0.35">
      <c r="A134" s="451" t="str">
        <f t="shared" si="40"/>
        <v/>
      </c>
      <c r="B134" s="451" t="str">
        <f t="shared" si="41"/>
        <v/>
      </c>
      <c r="C134" s="451" t="str">
        <f t="shared" si="42"/>
        <v/>
      </c>
      <c r="D134" s="451" t="str">
        <f t="shared" si="43"/>
        <v/>
      </c>
      <c r="E134" s="451" t="str">
        <f t="shared" si="44"/>
        <v/>
      </c>
      <c r="F134" s="451" t="str">
        <f t="shared" si="45"/>
        <v/>
      </c>
      <c r="G134" s="199" t="str">
        <f>IF(Paramétrage!IW513&lt;&gt;0,Paramétrage!IU513,"")</f>
        <v/>
      </c>
      <c r="H134" s="2" t="str">
        <f>IF(Paramétrage!IW513&lt;&gt;0,Paramétrage!IV513,"")</f>
        <v/>
      </c>
      <c r="I134" s="2" t="str">
        <f t="shared" si="46"/>
        <v/>
      </c>
      <c r="J134" s="2" t="str">
        <f>IF(Paramétrage!IW513&lt;&gt;0,Paramétrage!IW513,"")</f>
        <v/>
      </c>
      <c r="K134" s="2" t="str">
        <f>IF(Paramétrage!IX513&lt;&gt;0,Paramétrage!IX513,"")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IF(Paramétrage!IW513&lt;&gt;0,Paramétrage!IY513,"")</f>
        <v/>
      </c>
      <c r="P134" s="258" t="e">
        <f>IF(Paramétrage!#REF!&lt;&gt;0,I134,0)</f>
        <v>#REF!</v>
      </c>
      <c r="Q134" s="2"/>
    </row>
    <row r="135" spans="1:24" x14ac:dyDescent="0.35">
      <c r="A135" s="451" t="str">
        <f t="shared" si="40"/>
        <v/>
      </c>
      <c r="B135" s="451" t="str">
        <f t="shared" si="41"/>
        <v/>
      </c>
      <c r="C135" s="451" t="str">
        <f t="shared" si="42"/>
        <v/>
      </c>
      <c r="D135" s="451" t="str">
        <f t="shared" si="43"/>
        <v/>
      </c>
      <c r="E135" s="451" t="str">
        <f t="shared" si="44"/>
        <v/>
      </c>
      <c r="F135" s="451" t="str">
        <f t="shared" si="45"/>
        <v/>
      </c>
      <c r="G135" s="199" t="str">
        <f>IF(Paramétrage!IW514&lt;&gt;0,Paramétrage!IU514,"")</f>
        <v/>
      </c>
      <c r="H135" s="2" t="str">
        <f>IF(Paramétrage!IW514&lt;&gt;0,Paramétrage!IV514,"")</f>
        <v/>
      </c>
      <c r="I135" s="2" t="str">
        <f t="shared" si="46"/>
        <v/>
      </c>
      <c r="J135" s="2" t="str">
        <f>IF(Paramétrage!IW514&lt;&gt;0,Paramétrage!IW514,"")</f>
        <v/>
      </c>
      <c r="K135" s="2" t="str">
        <f>IF(Paramétrage!IX514&lt;&gt;0,Paramétrage!IX514,"")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IF(Paramétrage!IW514&lt;&gt;0,Paramétrage!IY514,"")</f>
        <v/>
      </c>
      <c r="P135" s="258" t="e">
        <f>IF(Paramétrage!#REF!&lt;&gt;0,I135,0)</f>
        <v>#REF!</v>
      </c>
      <c r="Q135" s="2"/>
    </row>
    <row r="136" spans="1:24" x14ac:dyDescent="0.35">
      <c r="A136" s="451" t="str">
        <f t="shared" si="40"/>
        <v/>
      </c>
      <c r="B136" s="451" t="str">
        <f t="shared" si="41"/>
        <v/>
      </c>
      <c r="C136" s="451" t="str">
        <f t="shared" si="42"/>
        <v/>
      </c>
      <c r="D136" s="451" t="str">
        <f t="shared" si="43"/>
        <v/>
      </c>
      <c r="E136" s="451" t="str">
        <f t="shared" si="44"/>
        <v/>
      </c>
      <c r="F136" s="451" t="str">
        <f t="shared" si="45"/>
        <v/>
      </c>
      <c r="G136" s="199" t="str">
        <f>IF(Paramétrage!IW515&lt;&gt;0,Paramétrage!IU515,"")</f>
        <v/>
      </c>
      <c r="H136" s="2" t="str">
        <f>IF(Paramétrage!IW515&lt;&gt;0,Paramétrage!IV515,"")</f>
        <v/>
      </c>
      <c r="I136" s="2" t="str">
        <f t="shared" si="46"/>
        <v/>
      </c>
      <c r="J136" s="2" t="str">
        <f>IF(Paramétrage!IW515&lt;&gt;0,Paramétrage!IW515,"")</f>
        <v/>
      </c>
      <c r="K136" s="2" t="str">
        <f>IF(Paramétrage!IX515&lt;&gt;0,Paramétrage!IX515,"")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IF(Paramétrage!IW515&lt;&gt;0,Paramétrage!IY515,"")</f>
        <v/>
      </c>
      <c r="P136" s="258" t="e">
        <f>IF(Paramétrage!#REF!&lt;&gt;0,I136,0)</f>
        <v>#REF!</v>
      </c>
      <c r="Q136" s="2"/>
    </row>
    <row r="137" spans="1:24" x14ac:dyDescent="0.35">
      <c r="A137" s="451" t="str">
        <f t="shared" si="40"/>
        <v/>
      </c>
      <c r="B137" s="451" t="str">
        <f t="shared" si="41"/>
        <v/>
      </c>
      <c r="C137" s="451" t="str">
        <f t="shared" si="42"/>
        <v/>
      </c>
      <c r="D137" s="451" t="str">
        <f t="shared" si="43"/>
        <v/>
      </c>
      <c r="E137" s="451" t="str">
        <f t="shared" si="44"/>
        <v/>
      </c>
      <c r="F137" s="451" t="str">
        <f t="shared" si="45"/>
        <v/>
      </c>
      <c r="G137" s="199" t="str">
        <f>IF(Paramétrage!IW516&lt;&gt;0,Paramétrage!IU516,"")</f>
        <v/>
      </c>
      <c r="H137" s="2" t="str">
        <f>IF(Paramétrage!IW516&lt;&gt;0,Paramétrage!IV516,"")</f>
        <v/>
      </c>
      <c r="I137" s="2" t="str">
        <f t="shared" si="46"/>
        <v/>
      </c>
      <c r="J137" s="2" t="str">
        <f>IF(Paramétrage!IW516&lt;&gt;0,Paramétrage!IW516,"")</f>
        <v/>
      </c>
      <c r="K137" s="2" t="str">
        <f>IF(Paramétrage!IX516&lt;&gt;0,Paramétrage!IX516,"")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IF(Paramétrage!IW516&lt;&gt;0,Paramétrage!IY516,"")</f>
        <v/>
      </c>
      <c r="P137" s="258" t="e">
        <f>IF(Paramétrage!#REF!&lt;&gt;0,I137,0)</f>
        <v>#REF!</v>
      </c>
      <c r="Q137" s="2"/>
    </row>
    <row r="138" spans="1:24" x14ac:dyDescent="0.35">
      <c r="A138" s="451" t="str">
        <f t="shared" si="40"/>
        <v/>
      </c>
      <c r="B138" s="451" t="str">
        <f t="shared" si="41"/>
        <v/>
      </c>
      <c r="C138" s="451" t="str">
        <f t="shared" si="42"/>
        <v/>
      </c>
      <c r="D138" s="451" t="str">
        <f t="shared" si="43"/>
        <v/>
      </c>
      <c r="E138" s="451" t="str">
        <f t="shared" si="44"/>
        <v/>
      </c>
      <c r="F138" s="451" t="str">
        <f t="shared" si="45"/>
        <v/>
      </c>
      <c r="G138" s="199" t="str">
        <f>IF(Paramétrage!IW517&lt;&gt;0,Paramétrage!IU517,"")</f>
        <v/>
      </c>
      <c r="H138" s="2" t="str">
        <f>IF(Paramétrage!IW517&lt;&gt;0,Paramétrage!IV517,"")</f>
        <v/>
      </c>
      <c r="I138" s="2" t="str">
        <f t="shared" si="46"/>
        <v/>
      </c>
      <c r="J138" s="2" t="str">
        <f>IF(Paramétrage!IW517&lt;&gt;0,Paramétrage!IW517,"")</f>
        <v/>
      </c>
      <c r="K138" s="2" t="str">
        <f>IF(Paramétrage!IX517&lt;&gt;0,Paramétrage!IX517,"")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IF(Paramétrage!IW517&lt;&gt;0,Paramétrage!IY517,"")</f>
        <v/>
      </c>
      <c r="P138" s="258" t="e">
        <f>IF(Paramétrage!#REF!&lt;&gt;0,I138,0)</f>
        <v>#REF!</v>
      </c>
      <c r="Q138" s="2"/>
    </row>
    <row r="139" spans="1:24" x14ac:dyDescent="0.35">
      <c r="A139" s="451" t="str">
        <f t="shared" si="40"/>
        <v/>
      </c>
      <c r="B139" s="451" t="str">
        <f t="shared" si="41"/>
        <v/>
      </c>
      <c r="C139" s="451" t="str">
        <f t="shared" si="42"/>
        <v/>
      </c>
      <c r="D139" s="451" t="str">
        <f t="shared" si="43"/>
        <v/>
      </c>
      <c r="E139" s="451" t="str">
        <f t="shared" si="44"/>
        <v/>
      </c>
      <c r="F139" s="451" t="str">
        <f t="shared" si="45"/>
        <v/>
      </c>
      <c r="G139" s="199" t="str">
        <f>IF(Paramétrage!IW518&lt;&gt;0,Paramétrage!IU518,"")</f>
        <v/>
      </c>
      <c r="H139" s="2" t="str">
        <f>IF(Paramétrage!IW518&lt;&gt;0,Paramétrage!IV518,"")</f>
        <v/>
      </c>
      <c r="I139" s="2" t="str">
        <f t="shared" si="46"/>
        <v/>
      </c>
      <c r="J139" s="2" t="str">
        <f>IF(Paramétrage!IW518&lt;&gt;0,Paramétrage!IW518,"")</f>
        <v/>
      </c>
      <c r="K139" s="2" t="str">
        <f>IF(Paramétrage!IX518&lt;&gt;0,Paramétrage!IX518,"")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IF(Paramétrage!IW518&lt;&gt;0,Paramétrage!IY518,"")</f>
        <v/>
      </c>
      <c r="P139" s="258" t="e">
        <f>IF(Paramétrage!#REF!&lt;&gt;0,I139,0)</f>
        <v>#REF!</v>
      </c>
      <c r="Q139" s="2"/>
    </row>
    <row r="140" spans="1:24" x14ac:dyDescent="0.35">
      <c r="A140" s="451" t="str">
        <f t="shared" si="40"/>
        <v/>
      </c>
      <c r="B140" s="451" t="str">
        <f t="shared" si="41"/>
        <v/>
      </c>
      <c r="C140" s="451" t="str">
        <f t="shared" si="42"/>
        <v/>
      </c>
      <c r="D140" s="451" t="str">
        <f t="shared" si="43"/>
        <v/>
      </c>
      <c r="E140" s="451" t="str">
        <f t="shared" si="44"/>
        <v/>
      </c>
      <c r="F140" s="451" t="str">
        <f t="shared" si="45"/>
        <v/>
      </c>
      <c r="G140" s="199" t="str">
        <f>IF(Paramétrage!IW519&lt;&gt;0,Paramétrage!IU519,"")</f>
        <v/>
      </c>
      <c r="H140" s="2" t="str">
        <f>IF(Paramétrage!IW519&lt;&gt;0,Paramétrage!IV519,"")</f>
        <v/>
      </c>
      <c r="I140" s="2" t="str">
        <f t="shared" si="46"/>
        <v/>
      </c>
      <c r="J140" s="2" t="str">
        <f>IF(Paramétrage!IW519&lt;&gt;0,Paramétrage!IW519,"")</f>
        <v/>
      </c>
      <c r="K140" s="2" t="str">
        <f>IF(Paramétrage!IX519&lt;&gt;0,Paramétrage!IX519,"")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IF(Paramétrage!IW519&lt;&gt;0,Paramétrage!IY519,"")</f>
        <v/>
      </c>
      <c r="P140" s="258" t="e">
        <f>IF(Paramétrage!#REF!&lt;&gt;0,I140,0)</f>
        <v>#REF!</v>
      </c>
      <c r="Q140" s="2"/>
    </row>
    <row r="141" spans="1:24" x14ac:dyDescent="0.35">
      <c r="A141" s="451" t="str">
        <f t="shared" si="40"/>
        <v/>
      </c>
      <c r="B141" s="451" t="str">
        <f t="shared" si="41"/>
        <v/>
      </c>
      <c r="C141" s="451" t="str">
        <f t="shared" si="42"/>
        <v/>
      </c>
      <c r="D141" s="451" t="str">
        <f t="shared" si="43"/>
        <v/>
      </c>
      <c r="E141" s="451" t="str">
        <f t="shared" si="44"/>
        <v/>
      </c>
      <c r="F141" s="451" t="str">
        <f t="shared" si="45"/>
        <v/>
      </c>
      <c r="G141" s="199" t="str">
        <f>IF(Paramétrage!IW520&lt;&gt;0,Paramétrage!IU520,"")</f>
        <v/>
      </c>
      <c r="H141" s="2" t="str">
        <f>IF(Paramétrage!IW520&lt;&gt;0,Paramétrage!IV520,"")</f>
        <v/>
      </c>
      <c r="I141" s="2" t="str">
        <f t="shared" si="46"/>
        <v/>
      </c>
      <c r="J141" s="2" t="str">
        <f>IF(Paramétrage!IW520&lt;&gt;0,Paramétrage!IW520,"")</f>
        <v/>
      </c>
      <c r="K141" s="2" t="str">
        <f>IF(Paramétrage!IX520&lt;&gt;0,Paramétrage!IX520,"")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IF(Paramétrage!IW520&lt;&gt;0,Paramétrage!IY520,"")</f>
        <v/>
      </c>
      <c r="P141" s="258" t="e">
        <f>IF(Paramétrage!#REF!&lt;&gt;0,I141,0)</f>
        <v>#REF!</v>
      </c>
      <c r="Q141" s="2"/>
    </row>
    <row r="142" spans="1:24" x14ac:dyDescent="0.35">
      <c r="A142" s="451" t="str">
        <f t="shared" si="40"/>
        <v/>
      </c>
      <c r="B142" s="451" t="str">
        <f t="shared" si="41"/>
        <v/>
      </c>
      <c r="C142" s="451" t="str">
        <f t="shared" si="42"/>
        <v/>
      </c>
      <c r="D142" s="451" t="str">
        <f t="shared" si="43"/>
        <v/>
      </c>
      <c r="E142" s="451" t="str">
        <f t="shared" si="44"/>
        <v/>
      </c>
      <c r="F142" s="451" t="str">
        <f t="shared" si="45"/>
        <v/>
      </c>
      <c r="G142" s="199" t="str">
        <f>IF(Paramétrage!IW521&lt;&gt;0,Paramétrage!IU521,"")</f>
        <v/>
      </c>
      <c r="H142" s="2" t="str">
        <f>IF(Paramétrage!IW521&lt;&gt;0,Paramétrage!IV521,"")</f>
        <v/>
      </c>
      <c r="I142" s="2" t="str">
        <f t="shared" si="46"/>
        <v/>
      </c>
      <c r="J142" s="2" t="str">
        <f>IF(Paramétrage!IW521&lt;&gt;0,Paramétrage!IW521,"")</f>
        <v/>
      </c>
      <c r="K142" s="2" t="str">
        <f>IF(Paramétrage!IX521&lt;&gt;0,Paramétrage!IX521,"")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IF(Paramétrage!IW521&lt;&gt;0,Paramétrage!IY521,"")</f>
        <v/>
      </c>
      <c r="P142" s="258" t="e">
        <f>IF(Paramétrage!#REF!&lt;&gt;0,I142,0)</f>
        <v>#REF!</v>
      </c>
      <c r="Q142" s="2"/>
    </row>
    <row r="143" spans="1:24" x14ac:dyDescent="0.35">
      <c r="A143" s="451" t="str">
        <f t="shared" si="40"/>
        <v/>
      </c>
      <c r="B143" s="451" t="str">
        <f t="shared" si="41"/>
        <v/>
      </c>
      <c r="C143" s="451" t="str">
        <f t="shared" si="42"/>
        <v/>
      </c>
      <c r="D143" s="451" t="str">
        <f t="shared" si="43"/>
        <v/>
      </c>
      <c r="E143" s="451" t="str">
        <f t="shared" si="44"/>
        <v/>
      </c>
      <c r="F143" s="451" t="str">
        <f t="shared" si="45"/>
        <v/>
      </c>
      <c r="G143" s="199" t="str">
        <f>IF(Paramétrage!IW522&lt;&gt;0,Paramétrage!IU522,"")</f>
        <v/>
      </c>
      <c r="H143" s="2" t="str">
        <f>IF(Paramétrage!IW522&lt;&gt;0,Paramétrage!IV522,"")</f>
        <v/>
      </c>
      <c r="I143" s="2" t="str">
        <f t="shared" si="46"/>
        <v/>
      </c>
      <c r="J143" s="2" t="str">
        <f>IF(Paramétrage!IW522&lt;&gt;0,Paramétrage!IW522,"")</f>
        <v/>
      </c>
      <c r="K143" s="2" t="str">
        <f>IF(Paramétrage!IX522&lt;&gt;0,Paramétrage!IX522,"")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IF(Paramétrage!IW522&lt;&gt;0,Paramétrage!IY522,"")</f>
        <v/>
      </c>
      <c r="P143" s="258" t="e">
        <f>IF(Paramétrage!#REF!&lt;&gt;0,I143,0)</f>
        <v>#REF!</v>
      </c>
      <c r="Q143" s="2"/>
    </row>
    <row r="144" spans="1:24" x14ac:dyDescent="0.35">
      <c r="A144" s="451" t="str">
        <f t="shared" si="40"/>
        <v/>
      </c>
      <c r="B144" s="451" t="str">
        <f t="shared" si="41"/>
        <v/>
      </c>
      <c r="C144" s="451" t="str">
        <f t="shared" si="42"/>
        <v/>
      </c>
      <c r="D144" s="451" t="str">
        <f t="shared" si="43"/>
        <v/>
      </c>
      <c r="E144" s="451" t="str">
        <f t="shared" si="44"/>
        <v/>
      </c>
      <c r="F144" s="451" t="str">
        <f t="shared" si="45"/>
        <v/>
      </c>
      <c r="G144" s="199" t="str">
        <f>IF(Paramétrage!IW523&lt;&gt;0,Paramétrage!IU523,"")</f>
        <v/>
      </c>
      <c r="H144" s="2" t="str">
        <f>IF(Paramétrage!IW523&lt;&gt;0,Paramétrage!IV523,"")</f>
        <v/>
      </c>
      <c r="I144" s="2" t="str">
        <f t="shared" si="46"/>
        <v/>
      </c>
      <c r="J144" s="2" t="str">
        <f>IF(Paramétrage!IW523&lt;&gt;0,Paramétrage!IW523,"")</f>
        <v/>
      </c>
      <c r="K144" s="2" t="str">
        <f>IF(Paramétrage!IX523&lt;&gt;0,Paramétrage!IX523,"")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IF(Paramétrage!IW523&lt;&gt;0,Paramétrage!IY523,"")</f>
        <v/>
      </c>
      <c r="P144" s="258" t="e">
        <f>IF(Paramétrage!#REF!&lt;&gt;0,I144,0)</f>
        <v>#REF!</v>
      </c>
      <c r="Q144" s="2"/>
    </row>
    <row r="145" spans="1:20" x14ac:dyDescent="0.35">
      <c r="A145" s="451" t="str">
        <f t="shared" si="40"/>
        <v/>
      </c>
      <c r="B145" s="451" t="str">
        <f t="shared" si="41"/>
        <v/>
      </c>
      <c r="C145" s="451" t="str">
        <f t="shared" si="42"/>
        <v/>
      </c>
      <c r="D145" s="451" t="str">
        <f t="shared" si="43"/>
        <v/>
      </c>
      <c r="E145" s="451" t="str">
        <f t="shared" si="44"/>
        <v/>
      </c>
      <c r="F145" s="451" t="str">
        <f t="shared" si="45"/>
        <v/>
      </c>
      <c r="G145" s="199" t="str">
        <f>IF(Paramétrage!IW524&lt;&gt;0,Paramétrage!IU524,"")</f>
        <v/>
      </c>
      <c r="H145" s="2" t="str">
        <f>IF(Paramétrage!IW524&lt;&gt;0,Paramétrage!IV524,"")</f>
        <v/>
      </c>
      <c r="I145" s="2" t="str">
        <f t="shared" si="46"/>
        <v/>
      </c>
      <c r="J145" s="2" t="str">
        <f>IF(Paramétrage!IW524&lt;&gt;0,Paramétrage!IW524,"")</f>
        <v/>
      </c>
      <c r="K145" s="2" t="str">
        <f>IF(Paramétrage!IX524&lt;&gt;0,Paramétrage!IX524,"")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IF(Paramétrage!IW524&lt;&gt;0,Paramétrage!IY524,"")</f>
        <v/>
      </c>
      <c r="P145" s="258" t="e">
        <f>IF(Paramétrage!#REF!&lt;&gt;0,I145,0)</f>
        <v>#REF!</v>
      </c>
      <c r="Q145" s="2"/>
    </row>
    <row r="146" spans="1:20" x14ac:dyDescent="0.35">
      <c r="A146" s="451" t="str">
        <f t="shared" si="40"/>
        <v/>
      </c>
      <c r="B146" s="451" t="str">
        <f t="shared" si="41"/>
        <v/>
      </c>
      <c r="C146" s="451" t="str">
        <f t="shared" si="42"/>
        <v/>
      </c>
      <c r="D146" s="451" t="str">
        <f t="shared" si="43"/>
        <v/>
      </c>
      <c r="E146" s="451" t="str">
        <f t="shared" si="44"/>
        <v/>
      </c>
      <c r="F146" s="451" t="str">
        <f t="shared" si="45"/>
        <v/>
      </c>
      <c r="G146" s="199" t="str">
        <f>IF(Paramétrage!IW525&lt;&gt;0,Paramétrage!IU525,"")</f>
        <v/>
      </c>
      <c r="H146" s="2" t="str">
        <f>IF(Paramétrage!IW525&lt;&gt;0,Paramétrage!IV525,"")</f>
        <v/>
      </c>
      <c r="I146" s="2" t="str">
        <f t="shared" si="46"/>
        <v/>
      </c>
      <c r="J146" s="2" t="str">
        <f>IF(Paramétrage!IW525&lt;&gt;0,Paramétrage!IW525,"")</f>
        <v/>
      </c>
      <c r="K146" s="2" t="str">
        <f>IF(Paramétrage!IX525&lt;&gt;0,Paramétrage!IX525,"")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IF(Paramétrage!IW525&lt;&gt;0,Paramétrage!IY525,"")</f>
        <v/>
      </c>
      <c r="P146" s="258" t="e">
        <f>IF(Paramétrage!#REF!&lt;&gt;0,I146,0)</f>
        <v>#REF!</v>
      </c>
      <c r="Q146" s="2"/>
    </row>
    <row r="147" spans="1:20" x14ac:dyDescent="0.35">
      <c r="A147" s="451" t="str">
        <f t="shared" si="40"/>
        <v/>
      </c>
      <c r="B147" s="451" t="str">
        <f t="shared" si="41"/>
        <v/>
      </c>
      <c r="C147" s="451" t="str">
        <f t="shared" si="42"/>
        <v/>
      </c>
      <c r="D147" s="451" t="str">
        <f t="shared" si="43"/>
        <v/>
      </c>
      <c r="E147" s="451" t="str">
        <f t="shared" si="44"/>
        <v/>
      </c>
      <c r="F147" s="451" t="str">
        <f t="shared" si="45"/>
        <v/>
      </c>
      <c r="G147" s="199" t="str">
        <f>IF(Paramétrage!IW526&lt;&gt;0,Paramétrage!IU526,"")</f>
        <v/>
      </c>
      <c r="H147" s="2" t="str">
        <f>IF(Paramétrage!IW526&lt;&gt;0,Paramétrage!IV526,"")</f>
        <v/>
      </c>
      <c r="I147" s="2" t="str">
        <f t="shared" si="46"/>
        <v/>
      </c>
      <c r="J147" s="2" t="str">
        <f>IF(Paramétrage!IW526&lt;&gt;0,Paramétrage!IW526,"")</f>
        <v/>
      </c>
      <c r="K147" s="2" t="str">
        <f>IF(Paramétrage!IX526&lt;&gt;0,Paramétrage!IX526,"")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IF(Paramétrage!IW526&lt;&gt;0,Paramétrage!IY526,"")</f>
        <v/>
      </c>
      <c r="P147" s="258" t="e">
        <f>IF(Paramétrage!#REF!&lt;&gt;0,I147,0)</f>
        <v>#REF!</v>
      </c>
      <c r="Q147" s="2"/>
    </row>
    <row r="148" spans="1:20" x14ac:dyDescent="0.35">
      <c r="A148" s="451" t="str">
        <f t="shared" si="40"/>
        <v/>
      </c>
      <c r="B148" s="451" t="str">
        <f t="shared" si="41"/>
        <v/>
      </c>
      <c r="C148" s="451" t="str">
        <f t="shared" si="42"/>
        <v/>
      </c>
      <c r="D148" s="451" t="str">
        <f t="shared" si="43"/>
        <v/>
      </c>
      <c r="E148" s="451" t="str">
        <f t="shared" si="44"/>
        <v/>
      </c>
      <c r="F148" s="451" t="str">
        <f t="shared" si="45"/>
        <v/>
      </c>
      <c r="G148" s="199" t="str">
        <f>IF(Paramétrage!IW527&lt;&gt;0,Paramétrage!IU527,"")</f>
        <v/>
      </c>
      <c r="H148" s="2" t="str">
        <f>IF(Paramétrage!IW527&lt;&gt;0,Paramétrage!IV527,"")</f>
        <v/>
      </c>
      <c r="I148" s="2" t="str">
        <f t="shared" si="46"/>
        <v/>
      </c>
      <c r="J148" s="2" t="str">
        <f>IF(Paramétrage!IW527&lt;&gt;0,Paramétrage!IW527,"")</f>
        <v/>
      </c>
      <c r="K148" s="2" t="str">
        <f>IF(Paramétrage!IX527&lt;&gt;0,Paramétrage!IX527,"")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IF(Paramétrage!IW527&lt;&gt;0,Paramétrage!IY527,"")</f>
        <v/>
      </c>
      <c r="P148" s="258" t="e">
        <f>IF(Paramétrage!#REF!&lt;&gt;0,I148,0)</f>
        <v>#REF!</v>
      </c>
      <c r="Q148" s="2"/>
    </row>
    <row r="149" spans="1:20" x14ac:dyDescent="0.35">
      <c r="A149" s="451" t="str">
        <f t="shared" si="40"/>
        <v/>
      </c>
      <c r="B149" s="451" t="str">
        <f t="shared" si="41"/>
        <v/>
      </c>
      <c r="C149" s="451" t="str">
        <f t="shared" si="42"/>
        <v/>
      </c>
      <c r="D149" s="451" t="str">
        <f t="shared" si="43"/>
        <v/>
      </c>
      <c r="E149" s="451" t="str">
        <f t="shared" si="44"/>
        <v/>
      </c>
      <c r="F149" s="451" t="str">
        <f t="shared" si="45"/>
        <v/>
      </c>
      <c r="G149" s="199" t="str">
        <f>IF(Paramétrage!IW528&lt;&gt;0,Paramétrage!IU528,"")</f>
        <v/>
      </c>
      <c r="H149" s="2" t="str">
        <f>IF(Paramétrage!IW528&lt;&gt;0,Paramétrage!IV528,"")</f>
        <v/>
      </c>
      <c r="I149" s="2" t="str">
        <f t="shared" si="46"/>
        <v/>
      </c>
      <c r="J149" s="2" t="str">
        <f>IF(Paramétrage!IW528&lt;&gt;0,Paramétrage!IW528,"")</f>
        <v/>
      </c>
      <c r="K149" s="2" t="str">
        <f>IF(Paramétrage!IX528&lt;&gt;0,Paramétrage!IX528,"")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IF(Paramétrage!IW528&lt;&gt;0,Paramétrage!IY528,"")</f>
        <v/>
      </c>
      <c r="P149" s="258" t="e">
        <f>IF(Paramétrage!#REF!&lt;&gt;0,I149,0)</f>
        <v>#REF!</v>
      </c>
      <c r="Q149" s="2"/>
    </row>
    <row r="150" spans="1:20" x14ac:dyDescent="0.35">
      <c r="A150" s="474" t="s">
        <v>1077</v>
      </c>
      <c r="B150" s="469"/>
      <c r="C150" s="469"/>
      <c r="D150" s="469"/>
      <c r="E150" s="469"/>
      <c r="F150" s="469"/>
      <c r="G150" s="475" t="e">
        <f>IF(Paramétrage!#REF!&lt;&gt;0,Paramétrage!#REF!,"")</f>
        <v>#REF!</v>
      </c>
      <c r="H150" s="469"/>
      <c r="I150" s="469"/>
      <c r="J150" s="469"/>
      <c r="K150" s="469"/>
      <c r="L150" s="469"/>
      <c r="M150" s="469"/>
      <c r="N150" s="469"/>
      <c r="O150" s="469"/>
      <c r="P150" s="472" t="e">
        <f>IF(Paramétrage!#REF!,I150-#REF!,"")</f>
        <v>#REF!</v>
      </c>
      <c r="Q150" s="469"/>
    </row>
    <row r="151" spans="1:20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20" x14ac:dyDescent="0.35">
      <c r="A152" s="451" t="str">
        <f>IF(J152&lt;&gt;"",I152,"")</f>
        <v/>
      </c>
      <c r="B152" s="451" t="str">
        <f>IF(J152&lt;&gt;"",1,"")</f>
        <v/>
      </c>
      <c r="C152" s="451" t="str">
        <f>IF(J152&lt;&gt;"",L152,"")</f>
        <v/>
      </c>
      <c r="D152" s="451" t="str">
        <f>IF(J152&lt;&gt;"",L152,"")</f>
        <v/>
      </c>
      <c r="E152" s="451" t="str">
        <f>IF(J152&lt;&gt;"",M152,"")</f>
        <v/>
      </c>
      <c r="F152" s="451" t="str">
        <f>IF(J152&lt;&gt;"",N152,"")</f>
        <v/>
      </c>
      <c r="G152" s="199" t="str">
        <f>IF(Paramétrage!JM501&lt;&gt;0,Paramétrage!JK501,"")</f>
        <v/>
      </c>
      <c r="H152" s="2" t="str">
        <f>IF(Paramétrage!JM501&lt;&gt;0,Paramétrage!JL501,"")</f>
        <v/>
      </c>
      <c r="I152" s="2" t="str">
        <f>IF(J152&lt;&gt;"",DATEDIF($Q$2,G152,"d")*1440+H152*60,"")</f>
        <v/>
      </c>
      <c r="J152" s="2" t="str">
        <f>IF(Paramétrage!JM501&lt;&gt;0,Paramétrage!JM501,"")</f>
        <v/>
      </c>
      <c r="K152" s="2" t="str">
        <f>IF(Paramétrage!JN501&lt;&gt;0,Paramétrage!JN501,"")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IF(Paramétrage!JM501&lt;&gt;0,Paramétrage!JO501,"")</f>
        <v/>
      </c>
      <c r="P152" s="258" t="e">
        <f>IF(Paramétrage!#REF!&lt;&gt;0,I152,0)</f>
        <v>#REF!</v>
      </c>
      <c r="Q152" s="2"/>
    </row>
    <row r="153" spans="1:20" x14ac:dyDescent="0.35">
      <c r="A153" s="451" t="str">
        <f t="shared" ref="A153:A179" si="50">IF(J153&lt;&gt;"",I153,"")</f>
        <v/>
      </c>
      <c r="B153" s="451" t="str">
        <f t="shared" ref="B153:B179" si="51">IF(J153&lt;&gt;"",1,"")</f>
        <v/>
      </c>
      <c r="C153" s="451" t="str">
        <f t="shared" ref="C153:C179" si="52">IF(J153&lt;&gt;"",L153,"")</f>
        <v/>
      </c>
      <c r="D153" s="451" t="str">
        <f t="shared" ref="D153:D179" si="53">IF(J153&lt;&gt;"",L153,"")</f>
        <v/>
      </c>
      <c r="E153" s="451" t="str">
        <f t="shared" ref="E153:E179" si="54">IF(J153&lt;&gt;"",M153,"")</f>
        <v/>
      </c>
      <c r="F153" s="451" t="str">
        <f t="shared" ref="F153:F179" si="55">IF(J153&lt;&gt;"",N153,"")</f>
        <v/>
      </c>
      <c r="G153" s="199" t="str">
        <f>IF(Paramétrage!JM502&lt;&gt;0,Paramétrage!JK502,"")</f>
        <v/>
      </c>
      <c r="H153" s="2" t="str">
        <f>IF(Paramétrage!JM502&lt;&gt;0,Paramétrage!JL502,"")</f>
        <v/>
      </c>
      <c r="I153" s="2" t="str">
        <f t="shared" ref="I153:I179" si="56">IF(J153&lt;&gt;"",DATEDIF($Q$2,G153,"d")*1440+H153*60,"")</f>
        <v/>
      </c>
      <c r="J153" s="2" t="str">
        <f>IF(Paramétrage!JM502&lt;&gt;0,Paramétrage!JM502,"")</f>
        <v/>
      </c>
      <c r="K153" s="2" t="str">
        <f>IF(Paramétrage!JN502&lt;&gt;0,Paramétrage!JN502,"")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IF(Paramétrage!JM502&lt;&gt;0,Paramétrage!JO502,"")</f>
        <v/>
      </c>
      <c r="P153" s="258" t="e">
        <f>IF(Paramétrage!#REF!&lt;&gt;0,I153,0)</f>
        <v>#REF!</v>
      </c>
      <c r="Q153" s="2"/>
    </row>
    <row r="154" spans="1:20" x14ac:dyDescent="0.35">
      <c r="A154" s="451" t="str">
        <f t="shared" si="50"/>
        <v/>
      </c>
      <c r="B154" s="451" t="str">
        <f t="shared" si="51"/>
        <v/>
      </c>
      <c r="C154" s="451" t="str">
        <f t="shared" si="52"/>
        <v/>
      </c>
      <c r="D154" s="451" t="str">
        <f t="shared" si="53"/>
        <v/>
      </c>
      <c r="E154" s="451" t="str">
        <f t="shared" si="54"/>
        <v/>
      </c>
      <c r="F154" s="451" t="str">
        <f t="shared" si="55"/>
        <v/>
      </c>
      <c r="G154" s="199" t="str">
        <f>IF(Paramétrage!JM503&lt;&gt;0,Paramétrage!JK503,"")</f>
        <v/>
      </c>
      <c r="H154" s="2" t="str">
        <f>IF(Paramétrage!JM503&lt;&gt;0,Paramétrage!JL503,"")</f>
        <v/>
      </c>
      <c r="I154" s="2" t="str">
        <f t="shared" si="56"/>
        <v/>
      </c>
      <c r="J154" s="2" t="str">
        <f>IF(Paramétrage!JM503&lt;&gt;0,Paramétrage!JM503,"")</f>
        <v/>
      </c>
      <c r="K154" s="2" t="str">
        <f>IF(Paramétrage!JN503&lt;&gt;0,Paramétrage!JN503,"")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IF(Paramétrage!JM503&lt;&gt;0,Paramétrage!JO503,"")</f>
        <v/>
      </c>
      <c r="P154" s="258" t="e">
        <f>IF(Paramétrage!#REF!&lt;&gt;0,I154,0)</f>
        <v>#REF!</v>
      </c>
      <c r="Q154" s="2"/>
    </row>
    <row r="155" spans="1:20" x14ac:dyDescent="0.35">
      <c r="A155" s="451" t="str">
        <f t="shared" si="50"/>
        <v/>
      </c>
      <c r="B155" s="451" t="str">
        <f t="shared" si="51"/>
        <v/>
      </c>
      <c r="C155" s="451" t="str">
        <f t="shared" si="52"/>
        <v/>
      </c>
      <c r="D155" s="451" t="str">
        <f t="shared" si="53"/>
        <v/>
      </c>
      <c r="E155" s="451" t="str">
        <f t="shared" si="54"/>
        <v/>
      </c>
      <c r="F155" s="451" t="str">
        <f t="shared" si="55"/>
        <v/>
      </c>
      <c r="G155" s="199" t="str">
        <f>IF(Paramétrage!JM504&lt;&gt;0,Paramétrage!JK504,"")</f>
        <v/>
      </c>
      <c r="H155" s="2" t="str">
        <f>IF(Paramétrage!JM504&lt;&gt;0,Paramétrage!JL504,"")</f>
        <v/>
      </c>
      <c r="I155" s="2" t="str">
        <f t="shared" si="56"/>
        <v/>
      </c>
      <c r="J155" s="2" t="str">
        <f>IF(Paramétrage!JM504&lt;&gt;0,Paramétrage!JM504,"")</f>
        <v/>
      </c>
      <c r="K155" s="2" t="str">
        <f>IF(Paramétrage!JN504&lt;&gt;0,Paramétrage!JN504,"")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IF(Paramétrage!JM504&lt;&gt;0,Paramétrage!JO504,"")</f>
        <v/>
      </c>
      <c r="P155" s="258" t="e">
        <f>IF(Paramétrage!#REF!&lt;&gt;0,I155,0)</f>
        <v>#REF!</v>
      </c>
      <c r="Q155" s="2"/>
    </row>
    <row r="156" spans="1:20" x14ac:dyDescent="0.35">
      <c r="A156" s="451" t="str">
        <f t="shared" si="50"/>
        <v/>
      </c>
      <c r="B156" s="451" t="str">
        <f t="shared" si="51"/>
        <v/>
      </c>
      <c r="C156" s="451" t="str">
        <f t="shared" si="52"/>
        <v/>
      </c>
      <c r="D156" s="451" t="str">
        <f t="shared" si="53"/>
        <v/>
      </c>
      <c r="E156" s="451" t="str">
        <f t="shared" si="54"/>
        <v/>
      </c>
      <c r="F156" s="451" t="str">
        <f t="shared" si="55"/>
        <v/>
      </c>
      <c r="G156" s="199" t="str">
        <f>IF(Paramétrage!JM505&lt;&gt;0,Paramétrage!JK505,"")</f>
        <v/>
      </c>
      <c r="H156" s="2" t="str">
        <f>IF(Paramétrage!JM505&lt;&gt;0,Paramétrage!JL505,"")</f>
        <v/>
      </c>
      <c r="I156" s="2" t="str">
        <f t="shared" si="56"/>
        <v/>
      </c>
      <c r="J156" s="2" t="str">
        <f>IF(Paramétrage!JM505&lt;&gt;0,Paramétrage!JM505,"")</f>
        <v/>
      </c>
      <c r="K156" s="2" t="str">
        <f>IF(Paramétrage!JN505&lt;&gt;0,Paramétrage!JN505,"")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IF(Paramétrage!JM505&lt;&gt;0,Paramétrage!JO505,"")</f>
        <v/>
      </c>
      <c r="P156" s="258" t="e">
        <f>IF(Paramétrage!#REF!&lt;&gt;0,I156,0)</f>
        <v>#REF!</v>
      </c>
      <c r="Q156" s="2"/>
      <c r="S156" s="2"/>
    </row>
    <row r="157" spans="1:20" x14ac:dyDescent="0.35">
      <c r="A157" s="451" t="str">
        <f t="shared" si="50"/>
        <v/>
      </c>
      <c r="B157" s="451" t="str">
        <f t="shared" si="51"/>
        <v/>
      </c>
      <c r="C157" s="451" t="str">
        <f t="shared" si="52"/>
        <v/>
      </c>
      <c r="D157" s="451" t="str">
        <f t="shared" si="53"/>
        <v/>
      </c>
      <c r="E157" s="451" t="str">
        <f t="shared" si="54"/>
        <v/>
      </c>
      <c r="F157" s="451" t="str">
        <f t="shared" si="55"/>
        <v/>
      </c>
      <c r="G157" s="199" t="str">
        <f>IF(Paramétrage!JM506&lt;&gt;0,Paramétrage!JK506,"")</f>
        <v/>
      </c>
      <c r="H157" s="2" t="str">
        <f>IF(Paramétrage!JM506&lt;&gt;0,Paramétrage!JL506,"")</f>
        <v/>
      </c>
      <c r="I157" s="2" t="str">
        <f t="shared" si="56"/>
        <v/>
      </c>
      <c r="J157" s="2" t="str">
        <f>IF(Paramétrage!JM506&lt;&gt;0,Paramétrage!JM506,"")</f>
        <v/>
      </c>
      <c r="K157" s="2" t="str">
        <f>IF(Paramétrage!JN506&lt;&gt;0,Paramétrage!JN506,"")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IF(Paramétrage!JM506&lt;&gt;0,Paramétrage!JO506,"")</f>
        <v/>
      </c>
      <c r="P157" s="258" t="e">
        <f>IF(Paramétrage!#REF!&lt;&gt;0,I157,0)</f>
        <v>#REF!</v>
      </c>
      <c r="Q157" s="2"/>
      <c r="S157" s="2"/>
    </row>
    <row r="158" spans="1:20" x14ac:dyDescent="0.35">
      <c r="A158" s="451" t="str">
        <f t="shared" si="50"/>
        <v/>
      </c>
      <c r="B158" s="451" t="str">
        <f t="shared" si="51"/>
        <v/>
      </c>
      <c r="C158" s="451" t="str">
        <f t="shared" si="52"/>
        <v/>
      </c>
      <c r="D158" s="451" t="str">
        <f t="shared" si="53"/>
        <v/>
      </c>
      <c r="E158" s="451" t="str">
        <f t="shared" si="54"/>
        <v/>
      </c>
      <c r="F158" s="451" t="str">
        <f t="shared" si="55"/>
        <v/>
      </c>
      <c r="G158" s="199" t="str">
        <f>IF(Paramétrage!JM507&lt;&gt;0,Paramétrage!JK507,"")</f>
        <v/>
      </c>
      <c r="H158" s="2" t="str">
        <f>IF(Paramétrage!JM507&lt;&gt;0,Paramétrage!JL507,"")</f>
        <v/>
      </c>
      <c r="I158" s="2" t="str">
        <f t="shared" si="56"/>
        <v/>
      </c>
      <c r="J158" s="2" t="str">
        <f>IF(Paramétrage!JM507&lt;&gt;0,Paramétrage!JM507,"")</f>
        <v/>
      </c>
      <c r="K158" s="2" t="str">
        <f>IF(Paramétrage!JN507&lt;&gt;0,Paramétrage!JN507,"")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IF(Paramétrage!JM507&lt;&gt;0,Paramétrage!JO507,"")</f>
        <v/>
      </c>
      <c r="P158" s="258" t="e">
        <f>IF(Paramétrage!#REF!&lt;&gt;0,I158,0)</f>
        <v>#REF!</v>
      </c>
      <c r="Q158" s="2"/>
      <c r="S158" s="2"/>
    </row>
    <row r="159" spans="1:20" x14ac:dyDescent="0.35">
      <c r="A159" s="451" t="str">
        <f t="shared" si="50"/>
        <v/>
      </c>
      <c r="B159" s="451" t="str">
        <f t="shared" si="51"/>
        <v/>
      </c>
      <c r="C159" s="451" t="str">
        <f t="shared" si="52"/>
        <v/>
      </c>
      <c r="D159" s="451" t="str">
        <f t="shared" si="53"/>
        <v/>
      </c>
      <c r="E159" s="451" t="str">
        <f t="shared" si="54"/>
        <v/>
      </c>
      <c r="F159" s="451" t="str">
        <f t="shared" si="55"/>
        <v/>
      </c>
      <c r="G159" s="199" t="str">
        <f>IF(Paramétrage!JM508&lt;&gt;0,Paramétrage!JK508,"")</f>
        <v/>
      </c>
      <c r="H159" s="2" t="str">
        <f>IF(Paramétrage!JM508&lt;&gt;0,Paramétrage!JL508,"")</f>
        <v/>
      </c>
      <c r="I159" s="2" t="str">
        <f t="shared" si="56"/>
        <v/>
      </c>
      <c r="J159" s="2" t="str">
        <f>IF(Paramétrage!JM508&lt;&gt;0,Paramétrage!JM508,"")</f>
        <v/>
      </c>
      <c r="K159" s="2" t="str">
        <f>IF(Paramétrage!JN508&lt;&gt;0,Paramétrage!JN508,"")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IF(Paramétrage!JM508&lt;&gt;0,Paramétrage!JO508,"")</f>
        <v/>
      </c>
      <c r="P159" s="258" t="e">
        <f>IF(Paramétrage!#REF!&lt;&gt;0,I159,0)</f>
        <v>#REF!</v>
      </c>
      <c r="Q159" s="2"/>
      <c r="S159" s="2"/>
    </row>
    <row r="160" spans="1:20" x14ac:dyDescent="0.35">
      <c r="A160" s="451" t="str">
        <f t="shared" si="50"/>
        <v/>
      </c>
      <c r="B160" s="451" t="str">
        <f t="shared" si="51"/>
        <v/>
      </c>
      <c r="C160" s="451" t="str">
        <f t="shared" si="52"/>
        <v/>
      </c>
      <c r="D160" s="451" t="str">
        <f t="shared" si="53"/>
        <v/>
      </c>
      <c r="E160" s="451" t="str">
        <f t="shared" si="54"/>
        <v/>
      </c>
      <c r="F160" s="451" t="str">
        <f t="shared" si="55"/>
        <v/>
      </c>
      <c r="G160" s="199" t="str">
        <f>IF(Paramétrage!JM509&lt;&gt;0,Paramétrage!JK509,"")</f>
        <v/>
      </c>
      <c r="H160" s="2" t="str">
        <f>IF(Paramétrage!JM509&lt;&gt;0,Paramétrage!JL509,"")</f>
        <v/>
      </c>
      <c r="I160" s="2" t="str">
        <f t="shared" si="56"/>
        <v/>
      </c>
      <c r="J160" s="2" t="str">
        <f>IF(Paramétrage!JM509&lt;&gt;0,Paramétrage!JM509,"")</f>
        <v/>
      </c>
      <c r="K160" s="2" t="str">
        <f>IF(Paramétrage!JN509&lt;&gt;0,Paramétrage!JN509,"")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IF(Paramétrage!JM509&lt;&gt;0,Paramétrage!JO509,"")</f>
        <v/>
      </c>
      <c r="P160" s="258" t="e">
        <f>IF(Paramétrage!#REF!&lt;&gt;0,I160,0)</f>
        <v>#REF!</v>
      </c>
      <c r="Q160" s="2"/>
      <c r="R160" s="2" t="str">
        <f>IF(Paramétrage!DB539&lt;&gt;0,Paramétrage!DD539,"")</f>
        <v/>
      </c>
      <c r="S160" s="119"/>
      <c r="T160" s="2"/>
    </row>
    <row r="161" spans="1:20" x14ac:dyDescent="0.35">
      <c r="A161" s="451" t="str">
        <f t="shared" si="50"/>
        <v/>
      </c>
      <c r="B161" s="451" t="str">
        <f t="shared" si="51"/>
        <v/>
      </c>
      <c r="C161" s="451" t="str">
        <f t="shared" si="52"/>
        <v/>
      </c>
      <c r="D161" s="451" t="str">
        <f t="shared" si="53"/>
        <v/>
      </c>
      <c r="E161" s="451" t="str">
        <f t="shared" si="54"/>
        <v/>
      </c>
      <c r="F161" s="451" t="str">
        <f t="shared" si="55"/>
        <v/>
      </c>
      <c r="G161" s="199" t="str">
        <f>IF(Paramétrage!JM510&lt;&gt;0,Paramétrage!JK510,"")</f>
        <v/>
      </c>
      <c r="H161" s="2" t="str">
        <f>IF(Paramétrage!JM510&lt;&gt;0,Paramétrage!JL510,"")</f>
        <v/>
      </c>
      <c r="I161" s="2" t="str">
        <f t="shared" si="56"/>
        <v/>
      </c>
      <c r="J161" s="2" t="str">
        <f>IF(Paramétrage!JM510&lt;&gt;0,Paramétrage!JM510,"")</f>
        <v/>
      </c>
      <c r="K161" s="2" t="str">
        <f>IF(Paramétrage!JN510&lt;&gt;0,Paramétrage!JN510,"")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IF(Paramétrage!JM510&lt;&gt;0,Paramétrage!JO510,"")</f>
        <v/>
      </c>
      <c r="P161" s="258" t="e">
        <f>IF(Paramétrage!#REF!&lt;&gt;0,I161,0)</f>
        <v>#REF!</v>
      </c>
      <c r="Q161" s="2"/>
      <c r="R161" s="2" t="str">
        <f>IF(Paramétrage!DB540&lt;&gt;0,Paramétrage!DD540,"")</f>
        <v/>
      </c>
      <c r="S161" s="119"/>
      <c r="T161" s="2"/>
    </row>
    <row r="162" spans="1:20" x14ac:dyDescent="0.35">
      <c r="A162" s="451" t="str">
        <f t="shared" si="50"/>
        <v/>
      </c>
      <c r="B162" s="451" t="str">
        <f t="shared" si="51"/>
        <v/>
      </c>
      <c r="C162" s="451" t="str">
        <f t="shared" si="52"/>
        <v/>
      </c>
      <c r="D162" s="451" t="str">
        <f t="shared" si="53"/>
        <v/>
      </c>
      <c r="E162" s="451" t="str">
        <f t="shared" si="54"/>
        <v/>
      </c>
      <c r="F162" s="451" t="str">
        <f t="shared" si="55"/>
        <v/>
      </c>
      <c r="G162" s="199" t="str">
        <f>IF(Paramétrage!JM511&lt;&gt;0,Paramétrage!JK511,"")</f>
        <v/>
      </c>
      <c r="H162" s="2" t="str">
        <f>IF(Paramétrage!JM511&lt;&gt;0,Paramétrage!JL511,"")</f>
        <v/>
      </c>
      <c r="I162" s="2" t="str">
        <f t="shared" si="56"/>
        <v/>
      </c>
      <c r="J162" s="2" t="str">
        <f>IF(Paramétrage!JM511&lt;&gt;0,Paramétrage!JM511,"")</f>
        <v/>
      </c>
      <c r="K162" s="2" t="str">
        <f>IF(Paramétrage!JN511&lt;&gt;0,Paramétrage!JN511,"")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IF(Paramétrage!JM511&lt;&gt;0,Paramétrage!JO511,"")</f>
        <v/>
      </c>
      <c r="P162" s="258" t="e">
        <f>IF(Paramétrage!#REF!&lt;&gt;0,I162,0)</f>
        <v>#REF!</v>
      </c>
      <c r="Q162" s="2"/>
      <c r="R162" s="2" t="str">
        <f>IF(Paramétrage!DB541&lt;&gt;0,Paramétrage!DD541,"")</f>
        <v/>
      </c>
      <c r="S162" s="119"/>
      <c r="T162" s="2"/>
    </row>
    <row r="163" spans="1:20" x14ac:dyDescent="0.35">
      <c r="A163" s="451" t="str">
        <f t="shared" si="50"/>
        <v/>
      </c>
      <c r="B163" s="451" t="str">
        <f t="shared" si="51"/>
        <v/>
      </c>
      <c r="C163" s="451" t="str">
        <f t="shared" si="52"/>
        <v/>
      </c>
      <c r="D163" s="451" t="str">
        <f t="shared" si="53"/>
        <v/>
      </c>
      <c r="E163" s="451" t="str">
        <f t="shared" si="54"/>
        <v/>
      </c>
      <c r="F163" s="451" t="str">
        <f t="shared" si="55"/>
        <v/>
      </c>
      <c r="G163" s="199" t="str">
        <f>IF(Paramétrage!JM512&lt;&gt;0,Paramétrage!JK512,"")</f>
        <v/>
      </c>
      <c r="H163" s="2" t="str">
        <f>IF(Paramétrage!JM512&lt;&gt;0,Paramétrage!JL512,"")</f>
        <v/>
      </c>
      <c r="I163" s="2" t="str">
        <f t="shared" si="56"/>
        <v/>
      </c>
      <c r="J163" s="2" t="str">
        <f>IF(Paramétrage!JM512&lt;&gt;0,Paramétrage!JM512,"")</f>
        <v/>
      </c>
      <c r="K163" s="2" t="str">
        <f>IF(Paramétrage!JN512&lt;&gt;0,Paramétrage!JN512,"")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IF(Paramétrage!JM512&lt;&gt;0,Paramétrage!JO512,"")</f>
        <v/>
      </c>
      <c r="P163" s="258" t="e">
        <f>IF(Paramétrage!#REF!&lt;&gt;0,I163,0)</f>
        <v>#REF!</v>
      </c>
      <c r="Q163" s="2"/>
      <c r="R163" s="2" t="str">
        <f>IF(Paramétrage!DB542&lt;&gt;0,Paramétrage!DD542,"")</f>
        <v/>
      </c>
      <c r="S163" s="119"/>
      <c r="T163" s="2"/>
    </row>
    <row r="164" spans="1:20" x14ac:dyDescent="0.35">
      <c r="A164" s="451" t="str">
        <f t="shared" si="50"/>
        <v/>
      </c>
      <c r="B164" s="451" t="str">
        <f t="shared" si="51"/>
        <v/>
      </c>
      <c r="C164" s="451" t="str">
        <f t="shared" si="52"/>
        <v/>
      </c>
      <c r="D164" s="451" t="str">
        <f t="shared" si="53"/>
        <v/>
      </c>
      <c r="E164" s="451" t="str">
        <f t="shared" si="54"/>
        <v/>
      </c>
      <c r="F164" s="451" t="str">
        <f t="shared" si="55"/>
        <v/>
      </c>
      <c r="G164" s="199" t="str">
        <f>IF(Paramétrage!JM513&lt;&gt;0,Paramétrage!JK513,"")</f>
        <v/>
      </c>
      <c r="H164" s="2" t="str">
        <f>IF(Paramétrage!JM513&lt;&gt;0,Paramétrage!JL513,"")</f>
        <v/>
      </c>
      <c r="I164" s="2" t="str">
        <f t="shared" si="56"/>
        <v/>
      </c>
      <c r="J164" s="2" t="str">
        <f>IF(Paramétrage!JM513&lt;&gt;0,Paramétrage!JM513,"")</f>
        <v/>
      </c>
      <c r="K164" s="2" t="str">
        <f>IF(Paramétrage!JN513&lt;&gt;0,Paramétrage!JN513,"")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IF(Paramétrage!JM513&lt;&gt;0,Paramétrage!JO513,"")</f>
        <v/>
      </c>
      <c r="P164" s="258" t="e">
        <f>IF(Paramétrage!#REF!&lt;&gt;0,I164,0)</f>
        <v>#REF!</v>
      </c>
      <c r="Q164" s="2"/>
      <c r="R164" s="2" t="str">
        <f>IF(Paramétrage!DB543&lt;&gt;0,Paramétrage!DD543,"")</f>
        <v/>
      </c>
      <c r="S164" s="119"/>
      <c r="T164" s="2"/>
    </row>
    <row r="165" spans="1:20" x14ac:dyDescent="0.35">
      <c r="A165" s="451" t="str">
        <f t="shared" si="50"/>
        <v/>
      </c>
      <c r="B165" s="451" t="str">
        <f t="shared" si="51"/>
        <v/>
      </c>
      <c r="C165" s="451" t="str">
        <f t="shared" si="52"/>
        <v/>
      </c>
      <c r="D165" s="451" t="str">
        <f t="shared" si="53"/>
        <v/>
      </c>
      <c r="E165" s="451" t="str">
        <f t="shared" si="54"/>
        <v/>
      </c>
      <c r="F165" s="451" t="str">
        <f t="shared" si="55"/>
        <v/>
      </c>
      <c r="G165" s="199" t="str">
        <f>IF(Paramétrage!JM514&lt;&gt;0,Paramétrage!JK514,"")</f>
        <v/>
      </c>
      <c r="H165" s="2" t="str">
        <f>IF(Paramétrage!JM514&lt;&gt;0,Paramétrage!JL514,"")</f>
        <v/>
      </c>
      <c r="I165" s="2" t="str">
        <f t="shared" si="56"/>
        <v/>
      </c>
      <c r="J165" s="2" t="str">
        <f>IF(Paramétrage!JM514&lt;&gt;0,Paramétrage!JM514,"")</f>
        <v/>
      </c>
      <c r="K165" s="2" t="str">
        <f>IF(Paramétrage!JN514&lt;&gt;0,Paramétrage!JN514,"")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IF(Paramétrage!JM514&lt;&gt;0,Paramétrage!JO514,"")</f>
        <v/>
      </c>
      <c r="P165" s="258" t="e">
        <f>IF(Paramétrage!#REF!&lt;&gt;0,I165,0)</f>
        <v>#REF!</v>
      </c>
      <c r="Q165" s="2"/>
      <c r="R165" s="2" t="str">
        <f>IF(Paramétrage!DB544&lt;&gt;0,Paramétrage!DD544,"")</f>
        <v/>
      </c>
      <c r="S165" s="119"/>
      <c r="T165" s="2"/>
    </row>
    <row r="166" spans="1:20" x14ac:dyDescent="0.35">
      <c r="A166" s="451" t="str">
        <f t="shared" si="50"/>
        <v/>
      </c>
      <c r="B166" s="451" t="str">
        <f t="shared" si="51"/>
        <v/>
      </c>
      <c r="C166" s="451" t="str">
        <f t="shared" si="52"/>
        <v/>
      </c>
      <c r="D166" s="451" t="str">
        <f t="shared" si="53"/>
        <v/>
      </c>
      <c r="E166" s="451" t="str">
        <f t="shared" si="54"/>
        <v/>
      </c>
      <c r="F166" s="451" t="str">
        <f t="shared" si="55"/>
        <v/>
      </c>
      <c r="G166" s="199" t="str">
        <f>IF(Paramétrage!JM515&lt;&gt;0,Paramétrage!JK515,"")</f>
        <v/>
      </c>
      <c r="H166" s="2" t="str">
        <f>IF(Paramétrage!JM515&lt;&gt;0,Paramétrage!JL515,"")</f>
        <v/>
      </c>
      <c r="I166" s="2" t="str">
        <f t="shared" si="56"/>
        <v/>
      </c>
      <c r="J166" s="2" t="str">
        <f>IF(Paramétrage!JM515&lt;&gt;0,Paramétrage!JM515,"")</f>
        <v/>
      </c>
      <c r="K166" s="2" t="str">
        <f>IF(Paramétrage!JN515&lt;&gt;0,Paramétrage!JN515,"")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IF(Paramétrage!JM515&lt;&gt;0,Paramétrage!JO515,"")</f>
        <v/>
      </c>
      <c r="P166" s="258" t="e">
        <f>IF(Paramétrage!#REF!&lt;&gt;0,I166,0)</f>
        <v>#REF!</v>
      </c>
      <c r="Q166" s="2"/>
      <c r="S166" s="2"/>
    </row>
    <row r="167" spans="1:20" x14ac:dyDescent="0.35">
      <c r="A167" s="451" t="str">
        <f t="shared" si="50"/>
        <v/>
      </c>
      <c r="B167" s="451" t="str">
        <f t="shared" si="51"/>
        <v/>
      </c>
      <c r="C167" s="451" t="str">
        <f t="shared" si="52"/>
        <v/>
      </c>
      <c r="D167" s="451" t="str">
        <f t="shared" si="53"/>
        <v/>
      </c>
      <c r="E167" s="451" t="str">
        <f t="shared" si="54"/>
        <v/>
      </c>
      <c r="F167" s="451" t="str">
        <f t="shared" si="55"/>
        <v/>
      </c>
      <c r="G167" s="199" t="str">
        <f>IF(Paramétrage!JM516&lt;&gt;0,Paramétrage!JK516,"")</f>
        <v/>
      </c>
      <c r="H167" s="2" t="str">
        <f>IF(Paramétrage!JM516&lt;&gt;0,Paramétrage!JL516,"")</f>
        <v/>
      </c>
      <c r="I167" s="2" t="str">
        <f t="shared" si="56"/>
        <v/>
      </c>
      <c r="J167" s="2" t="str">
        <f>IF(Paramétrage!JM516&lt;&gt;0,Paramétrage!JM516,"")</f>
        <v/>
      </c>
      <c r="K167" s="2" t="str">
        <f>IF(Paramétrage!JN516&lt;&gt;0,Paramétrage!JN516,"")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IF(Paramétrage!JM516&lt;&gt;0,Paramétrage!JO516,"")</f>
        <v/>
      </c>
      <c r="P167" s="258" t="e">
        <f>IF(Paramétrage!#REF!&lt;&gt;0,I167,0)</f>
        <v>#REF!</v>
      </c>
      <c r="Q167" s="2"/>
      <c r="S167" s="2"/>
    </row>
    <row r="168" spans="1:20" x14ac:dyDescent="0.35">
      <c r="A168" s="451" t="str">
        <f t="shared" si="50"/>
        <v/>
      </c>
      <c r="B168" s="451" t="str">
        <f t="shared" si="51"/>
        <v/>
      </c>
      <c r="C168" s="451" t="str">
        <f t="shared" si="52"/>
        <v/>
      </c>
      <c r="D168" s="451" t="str">
        <f t="shared" si="53"/>
        <v/>
      </c>
      <c r="E168" s="451" t="str">
        <f t="shared" si="54"/>
        <v/>
      </c>
      <c r="F168" s="451" t="str">
        <f t="shared" si="55"/>
        <v/>
      </c>
      <c r="G168" s="199" t="str">
        <f>IF(Paramétrage!JM517&lt;&gt;0,Paramétrage!JK517,"")</f>
        <v/>
      </c>
      <c r="H168" s="2" t="str">
        <f>IF(Paramétrage!JM517&lt;&gt;0,Paramétrage!JL517,"")</f>
        <v/>
      </c>
      <c r="I168" s="2" t="str">
        <f t="shared" si="56"/>
        <v/>
      </c>
      <c r="J168" s="2" t="str">
        <f>IF(Paramétrage!JM517&lt;&gt;0,Paramétrage!JM517,"")</f>
        <v/>
      </c>
      <c r="K168" s="2" t="str">
        <f>IF(Paramétrage!JN517&lt;&gt;0,Paramétrage!JN517,"")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IF(Paramétrage!JM517&lt;&gt;0,Paramétrage!JO517,"")</f>
        <v/>
      </c>
      <c r="P168" s="258" t="e">
        <f>IF(Paramétrage!#REF!&lt;&gt;0,I168,0)</f>
        <v>#REF!</v>
      </c>
      <c r="Q168" s="2"/>
      <c r="S168" s="2"/>
    </row>
    <row r="169" spans="1:20" x14ac:dyDescent="0.35">
      <c r="A169" s="451" t="str">
        <f t="shared" si="50"/>
        <v/>
      </c>
      <c r="B169" s="451" t="str">
        <f t="shared" si="51"/>
        <v/>
      </c>
      <c r="C169" s="451" t="str">
        <f t="shared" si="52"/>
        <v/>
      </c>
      <c r="D169" s="451" t="str">
        <f t="shared" si="53"/>
        <v/>
      </c>
      <c r="E169" s="451" t="str">
        <f t="shared" si="54"/>
        <v/>
      </c>
      <c r="F169" s="451" t="str">
        <f t="shared" si="55"/>
        <v/>
      </c>
      <c r="G169" s="199" t="str">
        <f>IF(Paramétrage!JM518&lt;&gt;0,Paramétrage!JK518,"")</f>
        <v/>
      </c>
      <c r="H169" s="2" t="str">
        <f>IF(Paramétrage!JM518&lt;&gt;0,Paramétrage!JL518,"")</f>
        <v/>
      </c>
      <c r="I169" s="2" t="str">
        <f t="shared" si="56"/>
        <v/>
      </c>
      <c r="J169" s="2" t="str">
        <f>IF(Paramétrage!JM518&lt;&gt;0,Paramétrage!JM518,"")</f>
        <v/>
      </c>
      <c r="K169" s="2" t="str">
        <f>IF(Paramétrage!JN518&lt;&gt;0,Paramétrage!JN518,"")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IF(Paramétrage!JM518&lt;&gt;0,Paramétrage!JO518,"")</f>
        <v/>
      </c>
      <c r="P169" s="258" t="e">
        <f>IF(Paramétrage!#REF!&lt;&gt;0,I169,0)</f>
        <v>#REF!</v>
      </c>
      <c r="Q169" s="2"/>
      <c r="S169" s="2"/>
    </row>
    <row r="170" spans="1:20" x14ac:dyDescent="0.35">
      <c r="A170" s="451" t="str">
        <f t="shared" si="50"/>
        <v/>
      </c>
      <c r="B170" s="451" t="str">
        <f t="shared" si="51"/>
        <v/>
      </c>
      <c r="C170" s="451" t="str">
        <f t="shared" si="52"/>
        <v/>
      </c>
      <c r="D170" s="451" t="str">
        <f t="shared" si="53"/>
        <v/>
      </c>
      <c r="E170" s="451" t="str">
        <f t="shared" si="54"/>
        <v/>
      </c>
      <c r="F170" s="451" t="str">
        <f t="shared" si="55"/>
        <v/>
      </c>
      <c r="G170" s="199" t="str">
        <f>IF(Paramétrage!JM519&lt;&gt;0,Paramétrage!JK519,"")</f>
        <v/>
      </c>
      <c r="H170" s="2" t="str">
        <f>IF(Paramétrage!JM519&lt;&gt;0,Paramétrage!JL519,"")</f>
        <v/>
      </c>
      <c r="I170" s="2" t="str">
        <f t="shared" si="56"/>
        <v/>
      </c>
      <c r="J170" s="2" t="str">
        <f>IF(Paramétrage!JM519&lt;&gt;0,Paramétrage!JM519,"")</f>
        <v/>
      </c>
      <c r="K170" s="2" t="str">
        <f>IF(Paramétrage!JN519&lt;&gt;0,Paramétrage!JN519,"")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IF(Paramétrage!JM519&lt;&gt;0,Paramétrage!JO519,"")</f>
        <v/>
      </c>
      <c r="P170" s="258" t="e">
        <f>IF(Paramétrage!#REF!&lt;&gt;0,I170,0)</f>
        <v>#REF!</v>
      </c>
      <c r="Q170" s="2"/>
      <c r="S170" s="2"/>
    </row>
    <row r="171" spans="1:20" x14ac:dyDescent="0.35">
      <c r="A171" s="451" t="str">
        <f t="shared" si="50"/>
        <v/>
      </c>
      <c r="B171" s="451" t="str">
        <f t="shared" si="51"/>
        <v/>
      </c>
      <c r="C171" s="451" t="str">
        <f t="shared" si="52"/>
        <v/>
      </c>
      <c r="D171" s="451" t="str">
        <f t="shared" si="53"/>
        <v/>
      </c>
      <c r="E171" s="451" t="str">
        <f t="shared" si="54"/>
        <v/>
      </c>
      <c r="F171" s="451" t="str">
        <f t="shared" si="55"/>
        <v/>
      </c>
      <c r="G171" s="199" t="str">
        <f>IF(Paramétrage!JM520&lt;&gt;0,Paramétrage!JK520,"")</f>
        <v/>
      </c>
      <c r="H171" s="2" t="str">
        <f>IF(Paramétrage!JM520&lt;&gt;0,Paramétrage!JL520,"")</f>
        <v/>
      </c>
      <c r="I171" s="2" t="str">
        <f t="shared" si="56"/>
        <v/>
      </c>
      <c r="J171" s="2" t="str">
        <f>IF(Paramétrage!JM520&lt;&gt;0,Paramétrage!JM520,"")</f>
        <v/>
      </c>
      <c r="K171" s="2" t="str">
        <f>IF(Paramétrage!JN520&lt;&gt;0,Paramétrage!JN520,"")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IF(Paramétrage!JM520&lt;&gt;0,Paramétrage!JO520,"")</f>
        <v/>
      </c>
      <c r="P171" s="258" t="e">
        <f>IF(Paramétrage!#REF!&lt;&gt;0,I171,0)</f>
        <v>#REF!</v>
      </c>
      <c r="Q171" s="2"/>
      <c r="S171" s="2"/>
    </row>
    <row r="172" spans="1:20" x14ac:dyDescent="0.35">
      <c r="A172" s="451" t="str">
        <f t="shared" si="50"/>
        <v/>
      </c>
      <c r="B172" s="451" t="str">
        <f t="shared" si="51"/>
        <v/>
      </c>
      <c r="C172" s="451" t="str">
        <f t="shared" si="52"/>
        <v/>
      </c>
      <c r="D172" s="451" t="str">
        <f t="shared" si="53"/>
        <v/>
      </c>
      <c r="E172" s="451" t="str">
        <f t="shared" si="54"/>
        <v/>
      </c>
      <c r="F172" s="451" t="str">
        <f t="shared" si="55"/>
        <v/>
      </c>
      <c r="G172" s="199" t="str">
        <f>IF(Paramétrage!JM521&lt;&gt;0,Paramétrage!JK521,"")</f>
        <v/>
      </c>
      <c r="H172" s="2" t="str">
        <f>IF(Paramétrage!JM521&lt;&gt;0,Paramétrage!JL521,"")</f>
        <v/>
      </c>
      <c r="I172" s="2" t="str">
        <f t="shared" si="56"/>
        <v/>
      </c>
      <c r="J172" s="2" t="str">
        <f>IF(Paramétrage!JM521&lt;&gt;0,Paramétrage!JM521,"")</f>
        <v/>
      </c>
      <c r="K172" s="2" t="str">
        <f>IF(Paramétrage!JN521&lt;&gt;0,Paramétrage!JN521,"")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IF(Paramétrage!JM521&lt;&gt;0,Paramétrage!JO521,"")</f>
        <v/>
      </c>
      <c r="P172" s="258" t="e">
        <f>IF(Paramétrage!#REF!&lt;&gt;0,I172,0)</f>
        <v>#REF!</v>
      </c>
      <c r="Q172" s="2"/>
    </row>
    <row r="173" spans="1:20" x14ac:dyDescent="0.35">
      <c r="A173" s="451" t="str">
        <f t="shared" si="50"/>
        <v/>
      </c>
      <c r="B173" s="451" t="str">
        <f t="shared" si="51"/>
        <v/>
      </c>
      <c r="C173" s="451" t="str">
        <f t="shared" si="52"/>
        <v/>
      </c>
      <c r="D173" s="451" t="str">
        <f t="shared" si="53"/>
        <v/>
      </c>
      <c r="E173" s="451" t="str">
        <f t="shared" si="54"/>
        <v/>
      </c>
      <c r="F173" s="451" t="str">
        <f t="shared" si="55"/>
        <v/>
      </c>
      <c r="G173" s="199" t="str">
        <f>IF(Paramétrage!JM522&lt;&gt;0,Paramétrage!JK522,"")</f>
        <v/>
      </c>
      <c r="H173" s="2" t="str">
        <f>IF(Paramétrage!JM522&lt;&gt;0,Paramétrage!JL522,"")</f>
        <v/>
      </c>
      <c r="I173" s="2" t="str">
        <f t="shared" si="56"/>
        <v/>
      </c>
      <c r="J173" s="2" t="str">
        <f>IF(Paramétrage!JM522&lt;&gt;0,Paramétrage!JM522,"")</f>
        <v/>
      </c>
      <c r="K173" s="2" t="str">
        <f>IF(Paramétrage!JN522&lt;&gt;0,Paramétrage!JN522,"")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IF(Paramétrage!JM522&lt;&gt;0,Paramétrage!JO522,"")</f>
        <v/>
      </c>
      <c r="P173" s="258" t="e">
        <f>IF(Paramétrage!#REF!&lt;&gt;0,I173,0)</f>
        <v>#REF!</v>
      </c>
      <c r="Q173" s="2"/>
    </row>
    <row r="174" spans="1:20" x14ac:dyDescent="0.35">
      <c r="A174" s="451" t="str">
        <f t="shared" si="50"/>
        <v/>
      </c>
      <c r="B174" s="451" t="str">
        <f t="shared" si="51"/>
        <v/>
      </c>
      <c r="C174" s="451" t="str">
        <f t="shared" si="52"/>
        <v/>
      </c>
      <c r="D174" s="451" t="str">
        <f t="shared" si="53"/>
        <v/>
      </c>
      <c r="E174" s="451" t="str">
        <f t="shared" si="54"/>
        <v/>
      </c>
      <c r="F174" s="451" t="str">
        <f t="shared" si="55"/>
        <v/>
      </c>
      <c r="G174" s="199" t="str">
        <f>IF(Paramétrage!JM523&lt;&gt;0,Paramétrage!JK523,"")</f>
        <v/>
      </c>
      <c r="H174" s="2" t="str">
        <f>IF(Paramétrage!JM523&lt;&gt;0,Paramétrage!JL523,"")</f>
        <v/>
      </c>
      <c r="I174" s="2" t="str">
        <f t="shared" si="56"/>
        <v/>
      </c>
      <c r="J174" s="2" t="str">
        <f>IF(Paramétrage!JM523&lt;&gt;0,Paramétrage!JM523,"")</f>
        <v/>
      </c>
      <c r="K174" s="2" t="str">
        <f>IF(Paramétrage!JN523&lt;&gt;0,Paramétrage!JN523,"")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IF(Paramétrage!JM523&lt;&gt;0,Paramétrage!JO523,"")</f>
        <v/>
      </c>
      <c r="P174" s="258" t="e">
        <f>IF(Paramétrage!#REF!&lt;&gt;0,I174,0)</f>
        <v>#REF!</v>
      </c>
      <c r="Q174" s="2"/>
    </row>
    <row r="175" spans="1:20" x14ac:dyDescent="0.35">
      <c r="A175" s="451" t="str">
        <f t="shared" si="50"/>
        <v/>
      </c>
      <c r="B175" s="451" t="str">
        <f t="shared" si="51"/>
        <v/>
      </c>
      <c r="C175" s="451" t="str">
        <f t="shared" si="52"/>
        <v/>
      </c>
      <c r="D175" s="451" t="str">
        <f t="shared" si="53"/>
        <v/>
      </c>
      <c r="E175" s="451" t="str">
        <f t="shared" si="54"/>
        <v/>
      </c>
      <c r="F175" s="451" t="str">
        <f t="shared" si="55"/>
        <v/>
      </c>
      <c r="G175" s="199" t="str">
        <f>IF(Paramétrage!JM524&lt;&gt;0,Paramétrage!JK524,"")</f>
        <v/>
      </c>
      <c r="H175" s="2" t="str">
        <f>IF(Paramétrage!JM524&lt;&gt;0,Paramétrage!JL524,"")</f>
        <v/>
      </c>
      <c r="I175" s="2" t="str">
        <f t="shared" si="56"/>
        <v/>
      </c>
      <c r="J175" s="2" t="str">
        <f>IF(Paramétrage!JM524&lt;&gt;0,Paramétrage!JM524,"")</f>
        <v/>
      </c>
      <c r="K175" s="2" t="str">
        <f>IF(Paramétrage!JN524&lt;&gt;0,Paramétrage!JN524,"")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IF(Paramétrage!JM524&lt;&gt;0,Paramétrage!JO524,"")</f>
        <v/>
      </c>
      <c r="P175" s="258" t="e">
        <f>IF(Paramétrage!#REF!&lt;&gt;0,I175,0)</f>
        <v>#REF!</v>
      </c>
      <c r="Q175" s="2"/>
    </row>
    <row r="176" spans="1:20" x14ac:dyDescent="0.35">
      <c r="A176" s="451" t="str">
        <f t="shared" si="50"/>
        <v/>
      </c>
      <c r="B176" s="451" t="str">
        <f t="shared" si="51"/>
        <v/>
      </c>
      <c r="C176" s="451" t="str">
        <f t="shared" si="52"/>
        <v/>
      </c>
      <c r="D176" s="451" t="str">
        <f t="shared" si="53"/>
        <v/>
      </c>
      <c r="E176" s="451" t="str">
        <f t="shared" si="54"/>
        <v/>
      </c>
      <c r="F176" s="451" t="str">
        <f t="shared" si="55"/>
        <v/>
      </c>
      <c r="G176" s="199" t="str">
        <f>IF(Paramétrage!JM525&lt;&gt;0,Paramétrage!JK525,"")</f>
        <v/>
      </c>
      <c r="H176" s="2" t="str">
        <f>IF(Paramétrage!JM525&lt;&gt;0,Paramétrage!JL525,"")</f>
        <v/>
      </c>
      <c r="I176" s="2" t="str">
        <f t="shared" si="56"/>
        <v/>
      </c>
      <c r="J176" s="2" t="str">
        <f>IF(Paramétrage!JM525&lt;&gt;0,Paramétrage!JM525,"")</f>
        <v/>
      </c>
      <c r="K176" s="2" t="str">
        <f>IF(Paramétrage!JN525&lt;&gt;0,Paramétrage!JN525,"")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IF(Paramétrage!JM525&lt;&gt;0,Paramétrage!JO525,"")</f>
        <v/>
      </c>
      <c r="P176" s="258" t="e">
        <f>IF(Paramétrage!#REF!&lt;&gt;0,I176,0)</f>
        <v>#REF!</v>
      </c>
      <c r="Q176" s="2"/>
    </row>
    <row r="177" spans="1:17" x14ac:dyDescent="0.35">
      <c r="A177" s="451" t="str">
        <f t="shared" si="50"/>
        <v/>
      </c>
      <c r="B177" s="451" t="str">
        <f t="shared" si="51"/>
        <v/>
      </c>
      <c r="C177" s="451" t="str">
        <f t="shared" si="52"/>
        <v/>
      </c>
      <c r="D177" s="451" t="str">
        <f t="shared" si="53"/>
        <v/>
      </c>
      <c r="E177" s="451" t="str">
        <f t="shared" si="54"/>
        <v/>
      </c>
      <c r="F177" s="451" t="str">
        <f t="shared" si="55"/>
        <v/>
      </c>
      <c r="G177" s="199" t="str">
        <f>IF(Paramétrage!JM526&lt;&gt;0,Paramétrage!JK526,"")</f>
        <v/>
      </c>
      <c r="H177" s="2" t="str">
        <f>IF(Paramétrage!JM526&lt;&gt;0,Paramétrage!JL526,"")</f>
        <v/>
      </c>
      <c r="I177" s="2" t="str">
        <f t="shared" si="56"/>
        <v/>
      </c>
      <c r="J177" s="2" t="str">
        <f>IF(Paramétrage!JM526&lt;&gt;0,Paramétrage!JM526,"")</f>
        <v/>
      </c>
      <c r="K177" s="2" t="str">
        <f>IF(Paramétrage!JN526&lt;&gt;0,Paramétrage!JN526,"")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IF(Paramétrage!JM526&lt;&gt;0,Paramétrage!JO526,"")</f>
        <v/>
      </c>
      <c r="P177" s="258" t="e">
        <f>IF(Paramétrage!#REF!&lt;&gt;0,I177,0)</f>
        <v>#REF!</v>
      </c>
      <c r="Q177" s="2"/>
    </row>
    <row r="178" spans="1:17" x14ac:dyDescent="0.35">
      <c r="A178" s="451" t="str">
        <f t="shared" si="50"/>
        <v/>
      </c>
      <c r="B178" s="451" t="str">
        <f t="shared" si="51"/>
        <v/>
      </c>
      <c r="C178" s="451" t="str">
        <f t="shared" si="52"/>
        <v/>
      </c>
      <c r="D178" s="451" t="str">
        <f t="shared" si="53"/>
        <v/>
      </c>
      <c r="E178" s="451" t="str">
        <f t="shared" si="54"/>
        <v/>
      </c>
      <c r="F178" s="451" t="str">
        <f t="shared" si="55"/>
        <v/>
      </c>
      <c r="G178" s="199" t="str">
        <f>IF(Paramétrage!JM527&lt;&gt;0,Paramétrage!JK527,"")</f>
        <v/>
      </c>
      <c r="H178" s="2" t="str">
        <f>IF(Paramétrage!JM527&lt;&gt;0,Paramétrage!JL527,"")</f>
        <v/>
      </c>
      <c r="I178" s="2" t="str">
        <f t="shared" si="56"/>
        <v/>
      </c>
      <c r="J178" s="2" t="str">
        <f>IF(Paramétrage!JM527&lt;&gt;0,Paramétrage!JM527,"")</f>
        <v/>
      </c>
      <c r="K178" s="2" t="str">
        <f>IF(Paramétrage!JN527&lt;&gt;0,Paramétrage!JN527,"")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IF(Paramétrage!JM527&lt;&gt;0,Paramétrage!JO527,"")</f>
        <v/>
      </c>
      <c r="P178" s="258" t="e">
        <f>IF(Paramétrage!#REF!&lt;&gt;0,I178,0)</f>
        <v>#REF!</v>
      </c>
      <c r="Q178" s="2"/>
    </row>
    <row r="179" spans="1:17" x14ac:dyDescent="0.35">
      <c r="A179" s="451" t="str">
        <f t="shared" si="50"/>
        <v/>
      </c>
      <c r="B179" s="451" t="str">
        <f t="shared" si="51"/>
        <v/>
      </c>
      <c r="C179" s="451" t="str">
        <f t="shared" si="52"/>
        <v/>
      </c>
      <c r="D179" s="451" t="str">
        <f t="shared" si="53"/>
        <v/>
      </c>
      <c r="E179" s="451" t="str">
        <f t="shared" si="54"/>
        <v/>
      </c>
      <c r="F179" s="451" t="str">
        <f t="shared" si="55"/>
        <v/>
      </c>
      <c r="G179" s="199" t="str">
        <f>IF(Paramétrage!JM528&lt;&gt;0,Paramétrage!JK528,"")</f>
        <v/>
      </c>
      <c r="H179" s="2" t="str">
        <f>IF(Paramétrage!JM528&lt;&gt;0,Paramétrage!JL528,"")</f>
        <v/>
      </c>
      <c r="I179" s="2" t="str">
        <f t="shared" si="56"/>
        <v/>
      </c>
      <c r="J179" s="2" t="str">
        <f>IF(Paramétrage!JM528&lt;&gt;0,Paramétrage!JM528,"")</f>
        <v/>
      </c>
      <c r="K179" s="2" t="str">
        <f>IF(Paramétrage!JN528&lt;&gt;0,Paramétrage!JN528,"")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IF(Paramétrage!JM528&lt;&gt;0,Paramétrage!JO528,"")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X179"/>
  <sheetViews>
    <sheetView workbookViewId="0">
      <selection activeCell="A152" sqref="A152:O17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69" customFormat="1" x14ac:dyDescent="0.35">
      <c r="A1" s="474" t="s">
        <v>1078</v>
      </c>
      <c r="G1" s="475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51" t="str">
        <f>IF(J3&lt;&gt;"",I3,"")</f>
        <v/>
      </c>
      <c r="B3" s="451" t="str">
        <f>IF(J3&lt;&gt;"",1,"")</f>
        <v/>
      </c>
      <c r="C3" s="451" t="str">
        <f>IF(J3&lt;&gt;"",L3,"")</f>
        <v/>
      </c>
      <c r="D3" s="451" t="str">
        <f>IF(J3&lt;&gt;"",L3,"")</f>
        <v/>
      </c>
      <c r="E3" s="451" t="str">
        <f>IF(J3&lt;&gt;"",M3,"")</f>
        <v/>
      </c>
      <c r="F3" s="451" t="str">
        <f>IF(J3&lt;&gt;"",N3,"")</f>
        <v/>
      </c>
      <c r="G3" s="199" t="str">
        <f>IF(Paramétrage!HA448&lt;&gt;0,Paramétrage!GY448,"")</f>
        <v/>
      </c>
      <c r="H3" s="2" t="str">
        <f>IF(Paramétrage!HA448&lt;&gt;0,Paramétrage!GZ448,"")</f>
        <v/>
      </c>
      <c r="I3" s="2" t="str">
        <f>IF(J3&lt;&gt;"",DATEDIF($Q$2,G3,"d")*1440+H3*60,"")</f>
        <v/>
      </c>
      <c r="J3" s="2" t="str">
        <f>IF(Paramétrage!HA448&lt;&gt;0,Paramétrage!HA448,"")</f>
        <v/>
      </c>
      <c r="K3" s="2" t="str">
        <f>IF(Paramétrage!HB448&lt;&gt;0,Paramétrage!HB448,"")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IF(Paramétrage!HA448&lt;&gt;0,Paramétrage!HC448,"")</f>
        <v/>
      </c>
      <c r="P3" s="258">
        <f>IF(Paramétrage!G501&lt;&gt;0,I3,0)</f>
        <v>0</v>
      </c>
      <c r="Q3" s="2"/>
    </row>
    <row r="4" spans="1:17" x14ac:dyDescent="0.35">
      <c r="A4" s="451" t="str">
        <f t="shared" ref="A4:A29" si="0">IF(J4&lt;&gt;"",I4,"")</f>
        <v/>
      </c>
      <c r="B4" s="451" t="str">
        <f t="shared" ref="B4:B29" si="1">IF(J4&lt;&gt;"",1,"")</f>
        <v/>
      </c>
      <c r="C4" s="451" t="str">
        <f t="shared" ref="C4:C29" si="2">IF(J4&lt;&gt;"",L4,"")</f>
        <v/>
      </c>
      <c r="D4" s="451" t="str">
        <f t="shared" ref="D4:D29" si="3">IF(J4&lt;&gt;"",L4,"")</f>
        <v/>
      </c>
      <c r="E4" s="451" t="str">
        <f t="shared" ref="E4:E29" si="4">IF(J4&lt;&gt;"",M4,"")</f>
        <v/>
      </c>
      <c r="F4" s="451" t="str">
        <f t="shared" ref="F4:F29" si="5">IF(J4&lt;&gt;"",N4,"")</f>
        <v/>
      </c>
      <c r="G4" s="199" t="str">
        <f>IF(Paramétrage!HA449&lt;&gt;0,Paramétrage!GY449,"")</f>
        <v/>
      </c>
      <c r="H4" s="2" t="str">
        <f>IF(Paramétrage!HA449&lt;&gt;0,Paramétrage!GZ449,"")</f>
        <v/>
      </c>
      <c r="I4" s="2" t="str">
        <f t="shared" ref="I4:I29" si="6">IF(J4&lt;&gt;"",DATEDIF($Q$2,G4,"d")*1440+H4*60,"")</f>
        <v/>
      </c>
      <c r="J4" s="2" t="str">
        <f>IF(Paramétrage!HA449&lt;&gt;0,Paramétrage!HA449,"")</f>
        <v/>
      </c>
      <c r="K4" s="2" t="str">
        <f>IF(Paramétrage!HB449&lt;&gt;0,Paramétrage!HB449,"")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IF(Paramétrage!HA449&lt;&gt;0,Paramétrage!HC449,"")</f>
        <v/>
      </c>
      <c r="P4" s="258">
        <f>IF(Paramétrage!G502&lt;&gt;0,I4,0)</f>
        <v>0</v>
      </c>
      <c r="Q4" s="2"/>
    </row>
    <row r="5" spans="1:17" x14ac:dyDescent="0.35">
      <c r="A5" s="451" t="str">
        <f t="shared" si="0"/>
        <v/>
      </c>
      <c r="B5" s="451" t="str">
        <f t="shared" si="1"/>
        <v/>
      </c>
      <c r="C5" s="451" t="str">
        <f t="shared" si="2"/>
        <v/>
      </c>
      <c r="D5" s="451" t="str">
        <f t="shared" si="3"/>
        <v/>
      </c>
      <c r="E5" s="451" t="str">
        <f t="shared" si="4"/>
        <v/>
      </c>
      <c r="F5" s="451" t="str">
        <f t="shared" si="5"/>
        <v/>
      </c>
      <c r="G5" s="199" t="str">
        <f>IF(Paramétrage!HA450&lt;&gt;0,Paramétrage!GY450,"")</f>
        <v/>
      </c>
      <c r="H5" s="2" t="str">
        <f>IF(Paramétrage!HA450&lt;&gt;0,Paramétrage!GZ450,"")</f>
        <v/>
      </c>
      <c r="I5" s="2" t="str">
        <f t="shared" si="6"/>
        <v/>
      </c>
      <c r="J5" s="2" t="str">
        <f>IF(Paramétrage!HA450&lt;&gt;0,Paramétrage!HA450,"")</f>
        <v/>
      </c>
      <c r="K5" s="2" t="str">
        <f>IF(Paramétrage!HB450&lt;&gt;0,Paramétrage!HB450,"")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IF(Paramétrage!HA450&lt;&gt;0,Paramétrage!HC450,"")</f>
        <v/>
      </c>
      <c r="P5" s="258">
        <f>IF(Paramétrage!G503&lt;&gt;0,I5,0)</f>
        <v>0</v>
      </c>
      <c r="Q5" s="2"/>
    </row>
    <row r="6" spans="1:17" x14ac:dyDescent="0.35">
      <c r="A6" s="451" t="str">
        <f t="shared" si="0"/>
        <v/>
      </c>
      <c r="B6" s="451" t="str">
        <f t="shared" si="1"/>
        <v/>
      </c>
      <c r="C6" s="451" t="str">
        <f t="shared" si="2"/>
        <v/>
      </c>
      <c r="D6" s="451" t="str">
        <f t="shared" si="3"/>
        <v/>
      </c>
      <c r="E6" s="451" t="str">
        <f t="shared" si="4"/>
        <v/>
      </c>
      <c r="F6" s="451" t="str">
        <f t="shared" si="5"/>
        <v/>
      </c>
      <c r="G6" s="199" t="str">
        <f>IF(Paramétrage!HA451&lt;&gt;0,Paramétrage!GY451,"")</f>
        <v/>
      </c>
      <c r="H6" s="2" t="str">
        <f>IF(Paramétrage!HA451&lt;&gt;0,Paramétrage!GZ451,"")</f>
        <v/>
      </c>
      <c r="I6" s="2" t="str">
        <f t="shared" si="6"/>
        <v/>
      </c>
      <c r="J6" s="2" t="str">
        <f>IF(Paramétrage!HA451&lt;&gt;0,Paramétrage!HA451,"")</f>
        <v/>
      </c>
      <c r="K6" s="2" t="str">
        <f>IF(Paramétrage!HB451&lt;&gt;0,Paramétrage!HB451,"")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IF(Paramétrage!HA451&lt;&gt;0,Paramétrage!HC451,"")</f>
        <v/>
      </c>
      <c r="P6" s="258">
        <f>IF(Paramétrage!G504&lt;&gt;0,I6,0)</f>
        <v>0</v>
      </c>
      <c r="Q6" s="2"/>
    </row>
    <row r="7" spans="1:17" x14ac:dyDescent="0.35">
      <c r="A7" s="451" t="str">
        <f t="shared" si="0"/>
        <v/>
      </c>
      <c r="B7" s="451" t="str">
        <f t="shared" si="1"/>
        <v/>
      </c>
      <c r="C7" s="451" t="str">
        <f t="shared" si="2"/>
        <v/>
      </c>
      <c r="D7" s="451" t="str">
        <f t="shared" si="3"/>
        <v/>
      </c>
      <c r="E7" s="451" t="str">
        <f t="shared" si="4"/>
        <v/>
      </c>
      <c r="F7" s="451" t="str">
        <f t="shared" si="5"/>
        <v/>
      </c>
      <c r="G7" s="199" t="str">
        <f>IF(Paramétrage!HA452&lt;&gt;0,Paramétrage!GY452,"")</f>
        <v/>
      </c>
      <c r="H7" s="2" t="str">
        <f>IF(Paramétrage!HA452&lt;&gt;0,Paramétrage!GZ452,"")</f>
        <v/>
      </c>
      <c r="I7" s="2" t="str">
        <f t="shared" si="6"/>
        <v/>
      </c>
      <c r="J7" s="2" t="str">
        <f>IF(Paramétrage!HA452&lt;&gt;0,Paramétrage!HA452,"")</f>
        <v/>
      </c>
      <c r="K7" s="2" t="str">
        <f>IF(Paramétrage!HB452&lt;&gt;0,Paramétrage!HB452,"")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IF(Paramétrage!HA452&lt;&gt;0,Paramétrage!HC452,"")</f>
        <v/>
      </c>
      <c r="P7" s="258">
        <f>IF(Paramétrage!G505&lt;&gt;0,I7,0)</f>
        <v>0</v>
      </c>
      <c r="Q7" s="2"/>
    </row>
    <row r="8" spans="1:17" x14ac:dyDescent="0.35">
      <c r="A8" s="451" t="str">
        <f t="shared" si="0"/>
        <v/>
      </c>
      <c r="B8" s="451" t="str">
        <f t="shared" si="1"/>
        <v/>
      </c>
      <c r="C8" s="451" t="str">
        <f t="shared" si="2"/>
        <v/>
      </c>
      <c r="D8" s="451" t="str">
        <f t="shared" si="3"/>
        <v/>
      </c>
      <c r="E8" s="451" t="str">
        <f t="shared" si="4"/>
        <v/>
      </c>
      <c r="F8" s="451" t="str">
        <f t="shared" si="5"/>
        <v/>
      </c>
      <c r="G8" s="199" t="str">
        <f>IF(Paramétrage!HA453&lt;&gt;0,Paramétrage!GY453,"")</f>
        <v/>
      </c>
      <c r="H8" s="2" t="str">
        <f>IF(Paramétrage!HA453&lt;&gt;0,Paramétrage!GZ453,"")</f>
        <v/>
      </c>
      <c r="I8" s="2" t="str">
        <f t="shared" si="6"/>
        <v/>
      </c>
      <c r="J8" s="2" t="str">
        <f>IF(Paramétrage!HA453&lt;&gt;0,Paramétrage!HA453,"")</f>
        <v/>
      </c>
      <c r="K8" s="2" t="str">
        <f>IF(Paramétrage!HB453&lt;&gt;0,Paramétrage!HB453,"")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IF(Paramétrage!HA453&lt;&gt;0,Paramétrage!HC453,"")</f>
        <v/>
      </c>
      <c r="P8" s="258">
        <f>IF(Paramétrage!G506&lt;&gt;0,I8,0)</f>
        <v>0</v>
      </c>
      <c r="Q8" s="2"/>
    </row>
    <row r="9" spans="1:17" x14ac:dyDescent="0.35">
      <c r="A9" s="451" t="str">
        <f t="shared" si="0"/>
        <v/>
      </c>
      <c r="B9" s="451" t="str">
        <f t="shared" si="1"/>
        <v/>
      </c>
      <c r="C9" s="451" t="str">
        <f t="shared" si="2"/>
        <v/>
      </c>
      <c r="D9" s="451" t="str">
        <f t="shared" si="3"/>
        <v/>
      </c>
      <c r="E9" s="451" t="str">
        <f t="shared" si="4"/>
        <v/>
      </c>
      <c r="F9" s="451" t="str">
        <f t="shared" si="5"/>
        <v/>
      </c>
      <c r="G9" s="199" t="str">
        <f>IF(Paramétrage!HA454&lt;&gt;0,Paramétrage!GY454,"")</f>
        <v/>
      </c>
      <c r="H9" s="2" t="str">
        <f>IF(Paramétrage!HA454&lt;&gt;0,Paramétrage!GZ454,"")</f>
        <v/>
      </c>
      <c r="I9" s="2" t="str">
        <f t="shared" si="6"/>
        <v/>
      </c>
      <c r="J9" s="2" t="str">
        <f>IF(Paramétrage!HA454&lt;&gt;0,Paramétrage!HA454,"")</f>
        <v/>
      </c>
      <c r="K9" s="2" t="str">
        <f>IF(Paramétrage!HB454&lt;&gt;0,Paramétrage!HB454,"")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IF(Paramétrage!HA454&lt;&gt;0,Paramétrage!HC454,"")</f>
        <v/>
      </c>
      <c r="P9" s="258">
        <f>IF(Paramétrage!G507&lt;&gt;0,I9,0)</f>
        <v>0</v>
      </c>
      <c r="Q9" s="2"/>
    </row>
    <row r="10" spans="1:17" x14ac:dyDescent="0.35">
      <c r="A10" s="451" t="str">
        <f t="shared" si="0"/>
        <v/>
      </c>
      <c r="B10" s="451" t="str">
        <f t="shared" si="1"/>
        <v/>
      </c>
      <c r="C10" s="451" t="str">
        <f t="shared" si="2"/>
        <v/>
      </c>
      <c r="D10" s="451" t="str">
        <f t="shared" si="3"/>
        <v/>
      </c>
      <c r="E10" s="451" t="str">
        <f t="shared" si="4"/>
        <v/>
      </c>
      <c r="F10" s="451" t="str">
        <f t="shared" si="5"/>
        <v/>
      </c>
      <c r="G10" s="199" t="str">
        <f>IF(Paramétrage!HA455&lt;&gt;0,Paramétrage!GY455,"")</f>
        <v/>
      </c>
      <c r="H10" s="2" t="str">
        <f>IF(Paramétrage!HA455&lt;&gt;0,Paramétrage!GZ455,"")</f>
        <v/>
      </c>
      <c r="I10" s="2" t="str">
        <f t="shared" si="6"/>
        <v/>
      </c>
      <c r="J10" s="2" t="str">
        <f>IF(Paramétrage!HA455&lt;&gt;0,Paramétrage!HA455,"")</f>
        <v/>
      </c>
      <c r="K10" s="2" t="str">
        <f>IF(Paramétrage!HB455&lt;&gt;0,Paramétrage!HB455,"")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IF(Paramétrage!HA455&lt;&gt;0,Paramétrage!HC455,"")</f>
        <v/>
      </c>
      <c r="P10" s="258">
        <f>IF(Paramétrage!G508&lt;&gt;0,I10,0)</f>
        <v>0</v>
      </c>
      <c r="Q10" s="2"/>
    </row>
    <row r="11" spans="1:17" x14ac:dyDescent="0.35">
      <c r="A11" s="451" t="str">
        <f t="shared" si="0"/>
        <v/>
      </c>
      <c r="B11" s="451" t="str">
        <f t="shared" si="1"/>
        <v/>
      </c>
      <c r="C11" s="451" t="str">
        <f t="shared" si="2"/>
        <v/>
      </c>
      <c r="D11" s="451" t="str">
        <f t="shared" si="3"/>
        <v/>
      </c>
      <c r="E11" s="451" t="str">
        <f t="shared" si="4"/>
        <v/>
      </c>
      <c r="F11" s="451" t="str">
        <f t="shared" si="5"/>
        <v/>
      </c>
      <c r="G11" s="199" t="str">
        <f>IF(Paramétrage!HA456&lt;&gt;0,Paramétrage!GY456,"")</f>
        <v/>
      </c>
      <c r="H11" s="2" t="str">
        <f>IF(Paramétrage!HA456&lt;&gt;0,Paramétrage!GZ456,"")</f>
        <v/>
      </c>
      <c r="I11" s="2" t="str">
        <f t="shared" si="6"/>
        <v/>
      </c>
      <c r="J11" s="2" t="str">
        <f>IF(Paramétrage!HA456&lt;&gt;0,Paramétrage!HA456,"")</f>
        <v/>
      </c>
      <c r="K11" s="2" t="str">
        <f>IF(Paramétrage!HB456&lt;&gt;0,Paramétrage!HB456,"")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IF(Paramétrage!HA456&lt;&gt;0,Paramétrage!HC456,"")</f>
        <v/>
      </c>
      <c r="P11" s="258">
        <f>IF(Paramétrage!G509&lt;&gt;0,I11,0)</f>
        <v>0</v>
      </c>
      <c r="Q11" s="2"/>
    </row>
    <row r="12" spans="1:17" x14ac:dyDescent="0.35">
      <c r="A12" s="451" t="str">
        <f t="shared" si="0"/>
        <v/>
      </c>
      <c r="B12" s="451" t="str">
        <f t="shared" si="1"/>
        <v/>
      </c>
      <c r="C12" s="451" t="str">
        <f t="shared" si="2"/>
        <v/>
      </c>
      <c r="D12" s="451" t="str">
        <f t="shared" si="3"/>
        <v/>
      </c>
      <c r="E12" s="451" t="str">
        <f t="shared" si="4"/>
        <v/>
      </c>
      <c r="F12" s="451" t="str">
        <f t="shared" si="5"/>
        <v/>
      </c>
      <c r="G12" s="199" t="str">
        <f>IF(Paramétrage!HA457&lt;&gt;0,Paramétrage!GY457,"")</f>
        <v/>
      </c>
      <c r="H12" s="2" t="str">
        <f>IF(Paramétrage!HA457&lt;&gt;0,Paramétrage!GZ457,"")</f>
        <v/>
      </c>
      <c r="I12" s="2" t="str">
        <f t="shared" si="6"/>
        <v/>
      </c>
      <c r="J12" s="2" t="str">
        <f>IF(Paramétrage!HA457&lt;&gt;0,Paramétrage!HA457,"")</f>
        <v/>
      </c>
      <c r="K12" s="2" t="str">
        <f>IF(Paramétrage!HB457&lt;&gt;0,Paramétrage!HB457,"")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IF(Paramétrage!HA457&lt;&gt;0,Paramétrage!HC457,"")</f>
        <v/>
      </c>
      <c r="P12" s="258">
        <f>IF(Paramétrage!G510&lt;&gt;0,I12,0)</f>
        <v>0</v>
      </c>
      <c r="Q12" s="2"/>
    </row>
    <row r="13" spans="1:17" x14ac:dyDescent="0.35">
      <c r="A13" s="451" t="str">
        <f t="shared" si="0"/>
        <v/>
      </c>
      <c r="B13" s="451" t="str">
        <f t="shared" si="1"/>
        <v/>
      </c>
      <c r="C13" s="451" t="str">
        <f t="shared" si="2"/>
        <v/>
      </c>
      <c r="D13" s="451" t="str">
        <f t="shared" si="3"/>
        <v/>
      </c>
      <c r="E13" s="451" t="str">
        <f t="shared" si="4"/>
        <v/>
      </c>
      <c r="F13" s="451" t="str">
        <f t="shared" si="5"/>
        <v/>
      </c>
      <c r="G13" s="199" t="str">
        <f>IF(Paramétrage!HA458&lt;&gt;0,Paramétrage!GY458,"")</f>
        <v/>
      </c>
      <c r="H13" s="2" t="str">
        <f>IF(Paramétrage!HA458&lt;&gt;0,Paramétrage!GZ458,"")</f>
        <v/>
      </c>
      <c r="I13" s="2" t="str">
        <f t="shared" si="6"/>
        <v/>
      </c>
      <c r="J13" s="2" t="str">
        <f>IF(Paramétrage!HA458&lt;&gt;0,Paramétrage!HA458,"")</f>
        <v/>
      </c>
      <c r="K13" s="2" t="str">
        <f>IF(Paramétrage!HB458&lt;&gt;0,Paramétrage!HB458,"")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IF(Paramétrage!HA458&lt;&gt;0,Paramétrage!HC458,"")</f>
        <v/>
      </c>
      <c r="P13" s="258">
        <f>IF(Paramétrage!G511&lt;&gt;0,I13,0)</f>
        <v>0</v>
      </c>
      <c r="Q13" s="2"/>
    </row>
    <row r="14" spans="1:17" x14ac:dyDescent="0.35">
      <c r="A14" s="451" t="str">
        <f t="shared" si="0"/>
        <v/>
      </c>
      <c r="B14" s="451" t="str">
        <f t="shared" si="1"/>
        <v/>
      </c>
      <c r="C14" s="451" t="str">
        <f t="shared" si="2"/>
        <v/>
      </c>
      <c r="D14" s="451" t="str">
        <f t="shared" si="3"/>
        <v/>
      </c>
      <c r="E14" s="451" t="str">
        <f t="shared" si="4"/>
        <v/>
      </c>
      <c r="F14" s="451" t="str">
        <f t="shared" si="5"/>
        <v/>
      </c>
      <c r="G14" s="199" t="str">
        <f>IF(Paramétrage!HA459&lt;&gt;0,Paramétrage!GY459,"")</f>
        <v/>
      </c>
      <c r="H14" s="2" t="str">
        <f>IF(Paramétrage!HA459&lt;&gt;0,Paramétrage!GZ459,"")</f>
        <v/>
      </c>
      <c r="I14" s="2" t="str">
        <f t="shared" si="6"/>
        <v/>
      </c>
      <c r="J14" s="2" t="str">
        <f>IF(Paramétrage!HA459&lt;&gt;0,Paramétrage!HA459,"")</f>
        <v/>
      </c>
      <c r="K14" s="2" t="str">
        <f>IF(Paramétrage!HB459&lt;&gt;0,Paramétrage!HB459,"")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IF(Paramétrage!HA459&lt;&gt;0,Paramétrage!HC459,"")</f>
        <v/>
      </c>
      <c r="P14" s="258">
        <f>IF(Paramétrage!G512&lt;&gt;0,I14,0)</f>
        <v>0</v>
      </c>
      <c r="Q14" s="2"/>
    </row>
    <row r="15" spans="1:17" x14ac:dyDescent="0.35">
      <c r="A15" s="451" t="str">
        <f t="shared" si="0"/>
        <v/>
      </c>
      <c r="B15" s="451" t="str">
        <f t="shared" si="1"/>
        <v/>
      </c>
      <c r="C15" s="451" t="str">
        <f t="shared" si="2"/>
        <v/>
      </c>
      <c r="D15" s="451" t="str">
        <f t="shared" si="3"/>
        <v/>
      </c>
      <c r="E15" s="451" t="str">
        <f t="shared" si="4"/>
        <v/>
      </c>
      <c r="F15" s="451" t="str">
        <f t="shared" si="5"/>
        <v/>
      </c>
      <c r="G15" s="199" t="str">
        <f>IF(Paramétrage!HA460&lt;&gt;0,Paramétrage!GY460,"")</f>
        <v/>
      </c>
      <c r="H15" s="2" t="str">
        <f>IF(Paramétrage!HA460&lt;&gt;0,Paramétrage!GZ460,"")</f>
        <v/>
      </c>
      <c r="I15" s="2" t="str">
        <f t="shared" si="6"/>
        <v/>
      </c>
      <c r="J15" s="2" t="str">
        <f>IF(Paramétrage!HA460&lt;&gt;0,Paramétrage!HA460,"")</f>
        <v/>
      </c>
      <c r="K15" s="2" t="str">
        <f>IF(Paramétrage!HB460&lt;&gt;0,Paramétrage!HB460,"")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IF(Paramétrage!HA460&lt;&gt;0,Paramétrage!HC460,"")</f>
        <v/>
      </c>
      <c r="P15" s="258">
        <f>IF(Paramétrage!G513&lt;&gt;0,I15,0)</f>
        <v>0</v>
      </c>
      <c r="Q15" s="2"/>
    </row>
    <row r="16" spans="1:17" x14ac:dyDescent="0.35">
      <c r="A16" s="451" t="str">
        <f t="shared" si="0"/>
        <v/>
      </c>
      <c r="B16" s="451" t="str">
        <f t="shared" si="1"/>
        <v/>
      </c>
      <c r="C16" s="451" t="str">
        <f t="shared" si="2"/>
        <v/>
      </c>
      <c r="D16" s="451" t="str">
        <f t="shared" si="3"/>
        <v/>
      </c>
      <c r="E16" s="451" t="str">
        <f t="shared" si="4"/>
        <v/>
      </c>
      <c r="F16" s="451" t="str">
        <f t="shared" si="5"/>
        <v/>
      </c>
      <c r="G16" s="199" t="str">
        <f>IF(Paramétrage!HA461&lt;&gt;0,Paramétrage!GY461,"")</f>
        <v/>
      </c>
      <c r="H16" s="2" t="str">
        <f>IF(Paramétrage!HA461&lt;&gt;0,Paramétrage!GZ461,"")</f>
        <v/>
      </c>
      <c r="I16" s="2" t="str">
        <f t="shared" si="6"/>
        <v/>
      </c>
      <c r="J16" s="2" t="str">
        <f>IF(Paramétrage!HA461&lt;&gt;0,Paramétrage!HA461,"")</f>
        <v/>
      </c>
      <c r="K16" s="2" t="str">
        <f>IF(Paramétrage!HB461&lt;&gt;0,Paramétrage!HB461,"")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IF(Paramétrage!HA461&lt;&gt;0,Paramétrage!HC461,"")</f>
        <v/>
      </c>
      <c r="P16" s="258">
        <f>IF(Paramétrage!G514&lt;&gt;0,I16,0)</f>
        <v>0</v>
      </c>
      <c r="Q16" s="2"/>
    </row>
    <row r="17" spans="1:17" x14ac:dyDescent="0.35">
      <c r="A17" s="451" t="str">
        <f t="shared" si="0"/>
        <v/>
      </c>
      <c r="B17" s="451" t="str">
        <f t="shared" si="1"/>
        <v/>
      </c>
      <c r="C17" s="451" t="str">
        <f t="shared" si="2"/>
        <v/>
      </c>
      <c r="D17" s="451" t="str">
        <f t="shared" si="3"/>
        <v/>
      </c>
      <c r="E17" s="451" t="str">
        <f t="shared" si="4"/>
        <v/>
      </c>
      <c r="F17" s="451" t="str">
        <f t="shared" si="5"/>
        <v/>
      </c>
      <c r="G17" s="199" t="str">
        <f>IF(Paramétrage!HA462&lt;&gt;0,Paramétrage!GY462,"")</f>
        <v/>
      </c>
      <c r="H17" s="2" t="str">
        <f>IF(Paramétrage!HA462&lt;&gt;0,Paramétrage!GZ462,"")</f>
        <v/>
      </c>
      <c r="I17" s="2" t="str">
        <f t="shared" si="6"/>
        <v/>
      </c>
      <c r="J17" s="2" t="str">
        <f>IF(Paramétrage!HA462&lt;&gt;0,Paramétrage!HA462,"")</f>
        <v/>
      </c>
      <c r="K17" s="2" t="str">
        <f>IF(Paramétrage!HB462&lt;&gt;0,Paramétrage!HB462,"")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IF(Paramétrage!HA462&lt;&gt;0,Paramétrage!HC462,"")</f>
        <v/>
      </c>
      <c r="P17" s="258">
        <f>IF(Paramétrage!G515&lt;&gt;0,I17,0)</f>
        <v>0</v>
      </c>
      <c r="Q17" s="2"/>
    </row>
    <row r="18" spans="1:17" x14ac:dyDescent="0.35">
      <c r="A18" s="451" t="str">
        <f t="shared" si="0"/>
        <v/>
      </c>
      <c r="B18" s="451" t="str">
        <f t="shared" si="1"/>
        <v/>
      </c>
      <c r="C18" s="451" t="str">
        <f t="shared" si="2"/>
        <v/>
      </c>
      <c r="D18" s="451" t="str">
        <f t="shared" si="3"/>
        <v/>
      </c>
      <c r="E18" s="451" t="str">
        <f t="shared" si="4"/>
        <v/>
      </c>
      <c r="F18" s="451" t="str">
        <f t="shared" si="5"/>
        <v/>
      </c>
      <c r="G18" s="199" t="str">
        <f>IF(Paramétrage!HA463&lt;&gt;0,Paramétrage!GY463,"")</f>
        <v/>
      </c>
      <c r="H18" s="2" t="str">
        <f>IF(Paramétrage!HA463&lt;&gt;0,Paramétrage!GZ463,"")</f>
        <v/>
      </c>
      <c r="I18" s="2" t="str">
        <f t="shared" si="6"/>
        <v/>
      </c>
      <c r="J18" s="2" t="str">
        <f>IF(Paramétrage!HA463&lt;&gt;0,Paramétrage!HA463,"")</f>
        <v/>
      </c>
      <c r="K18" s="2" t="str">
        <f>IF(Paramétrage!HB463&lt;&gt;0,Paramétrage!HB463,"")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IF(Paramétrage!HA463&lt;&gt;0,Paramétrage!HC463,"")</f>
        <v/>
      </c>
      <c r="P18" s="258">
        <f>IF(Paramétrage!G516&lt;&gt;0,I18,0)</f>
        <v>0</v>
      </c>
      <c r="Q18" s="2"/>
    </row>
    <row r="19" spans="1:17" x14ac:dyDescent="0.35">
      <c r="A19" s="451" t="str">
        <f t="shared" si="0"/>
        <v/>
      </c>
      <c r="B19" s="451" t="str">
        <f t="shared" si="1"/>
        <v/>
      </c>
      <c r="C19" s="451" t="str">
        <f t="shared" si="2"/>
        <v/>
      </c>
      <c r="D19" s="451" t="str">
        <f t="shared" si="3"/>
        <v/>
      </c>
      <c r="E19" s="451" t="str">
        <f t="shared" si="4"/>
        <v/>
      </c>
      <c r="F19" s="451" t="str">
        <f t="shared" si="5"/>
        <v/>
      </c>
      <c r="G19" s="199" t="str">
        <f>IF(Paramétrage!HA464&lt;&gt;0,Paramétrage!GY464,"")</f>
        <v/>
      </c>
      <c r="H19" s="2" t="str">
        <f>IF(Paramétrage!HA464&lt;&gt;0,Paramétrage!GZ464,"")</f>
        <v/>
      </c>
      <c r="I19" s="2" t="str">
        <f t="shared" si="6"/>
        <v/>
      </c>
      <c r="J19" s="2" t="str">
        <f>IF(Paramétrage!HA464&lt;&gt;0,Paramétrage!HA464,"")</f>
        <v/>
      </c>
      <c r="K19" s="2" t="str">
        <f>IF(Paramétrage!HB464&lt;&gt;0,Paramétrage!HB464,"")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IF(Paramétrage!HA464&lt;&gt;0,Paramétrage!HC464,"")</f>
        <v/>
      </c>
      <c r="P19" s="258">
        <f>IF(Paramétrage!G517&lt;&gt;0,I19,0)</f>
        <v>0</v>
      </c>
      <c r="Q19" s="2"/>
    </row>
    <row r="20" spans="1:17" x14ac:dyDescent="0.35">
      <c r="A20" s="451" t="str">
        <f t="shared" si="0"/>
        <v/>
      </c>
      <c r="B20" s="451" t="str">
        <f t="shared" si="1"/>
        <v/>
      </c>
      <c r="C20" s="451" t="str">
        <f t="shared" si="2"/>
        <v/>
      </c>
      <c r="D20" s="451" t="str">
        <f t="shared" si="3"/>
        <v/>
      </c>
      <c r="E20" s="451" t="str">
        <f t="shared" si="4"/>
        <v/>
      </c>
      <c r="F20" s="451" t="str">
        <f t="shared" si="5"/>
        <v/>
      </c>
      <c r="G20" s="199" t="str">
        <f>IF(Paramétrage!HA465&lt;&gt;0,Paramétrage!GY465,"")</f>
        <v/>
      </c>
      <c r="H20" s="2" t="str">
        <f>IF(Paramétrage!HA465&lt;&gt;0,Paramétrage!GZ465,"")</f>
        <v/>
      </c>
      <c r="I20" s="2" t="str">
        <f t="shared" si="6"/>
        <v/>
      </c>
      <c r="J20" s="2" t="str">
        <f>IF(Paramétrage!HA465&lt;&gt;0,Paramétrage!HA465,"")</f>
        <v/>
      </c>
      <c r="K20" s="2" t="str">
        <f>IF(Paramétrage!HB465&lt;&gt;0,Paramétrage!HB465,"")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IF(Paramétrage!HA465&lt;&gt;0,Paramétrage!HC465,"")</f>
        <v/>
      </c>
      <c r="P20" s="258">
        <f>IF(Paramétrage!G518&lt;&gt;0,I20,0)</f>
        <v>0</v>
      </c>
      <c r="Q20" s="2"/>
    </row>
    <row r="21" spans="1:17" x14ac:dyDescent="0.35">
      <c r="A21" s="451" t="str">
        <f t="shared" si="0"/>
        <v/>
      </c>
      <c r="B21" s="451" t="str">
        <f t="shared" si="1"/>
        <v/>
      </c>
      <c r="C21" s="451" t="str">
        <f t="shared" si="2"/>
        <v/>
      </c>
      <c r="D21" s="451" t="str">
        <f t="shared" si="3"/>
        <v/>
      </c>
      <c r="E21" s="451" t="str">
        <f t="shared" si="4"/>
        <v/>
      </c>
      <c r="F21" s="451" t="str">
        <f t="shared" si="5"/>
        <v/>
      </c>
      <c r="G21" s="199" t="str">
        <f>IF(Paramétrage!HA466&lt;&gt;0,Paramétrage!GY466,"")</f>
        <v/>
      </c>
      <c r="H21" s="2" t="str">
        <f>IF(Paramétrage!HA466&lt;&gt;0,Paramétrage!GZ466,"")</f>
        <v/>
      </c>
      <c r="I21" s="2" t="str">
        <f t="shared" si="6"/>
        <v/>
      </c>
      <c r="J21" s="2" t="str">
        <f>IF(Paramétrage!HA466&lt;&gt;0,Paramétrage!HA466,"")</f>
        <v/>
      </c>
      <c r="K21" s="2" t="str">
        <f>IF(Paramétrage!HB466&lt;&gt;0,Paramétrage!HB466,"")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IF(Paramétrage!HA466&lt;&gt;0,Paramétrage!HC466,"")</f>
        <v/>
      </c>
      <c r="P21" s="258">
        <f>IF(Paramétrage!G519&lt;&gt;0,I21,0)</f>
        <v>0</v>
      </c>
      <c r="Q21" s="2"/>
    </row>
    <row r="22" spans="1:17" x14ac:dyDescent="0.35">
      <c r="A22" s="451" t="str">
        <f t="shared" si="0"/>
        <v/>
      </c>
      <c r="B22" s="451" t="str">
        <f t="shared" si="1"/>
        <v/>
      </c>
      <c r="C22" s="451" t="str">
        <f t="shared" si="2"/>
        <v/>
      </c>
      <c r="D22" s="451" t="str">
        <f t="shared" si="3"/>
        <v/>
      </c>
      <c r="E22" s="451" t="str">
        <f t="shared" si="4"/>
        <v/>
      </c>
      <c r="F22" s="451" t="str">
        <f t="shared" si="5"/>
        <v/>
      </c>
      <c r="G22" s="199" t="str">
        <f>IF(Paramétrage!HA467&lt;&gt;0,Paramétrage!GY467,"")</f>
        <v/>
      </c>
      <c r="H22" s="2" t="str">
        <f>IF(Paramétrage!HA467&lt;&gt;0,Paramétrage!GZ467,"")</f>
        <v/>
      </c>
      <c r="I22" s="2" t="str">
        <f t="shared" si="6"/>
        <v/>
      </c>
      <c r="J22" s="2" t="str">
        <f>IF(Paramétrage!HA467&lt;&gt;0,Paramétrage!HA467,"")</f>
        <v/>
      </c>
      <c r="K22" s="2" t="str">
        <f>IF(Paramétrage!HB467&lt;&gt;0,Paramétrage!HB467,"")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IF(Paramétrage!HA467&lt;&gt;0,Paramétrage!HC467,"")</f>
        <v/>
      </c>
      <c r="P22" s="258">
        <f>IF(Paramétrage!G520&lt;&gt;0,I22,0)</f>
        <v>0</v>
      </c>
      <c r="Q22" s="2"/>
    </row>
    <row r="23" spans="1:17" x14ac:dyDescent="0.35">
      <c r="A23" s="451" t="str">
        <f t="shared" si="0"/>
        <v/>
      </c>
      <c r="B23" s="451" t="str">
        <f t="shared" si="1"/>
        <v/>
      </c>
      <c r="C23" s="451" t="str">
        <f t="shared" si="2"/>
        <v/>
      </c>
      <c r="D23" s="451" t="str">
        <f t="shared" si="3"/>
        <v/>
      </c>
      <c r="E23" s="451" t="str">
        <f t="shared" si="4"/>
        <v/>
      </c>
      <c r="F23" s="451" t="str">
        <f t="shared" si="5"/>
        <v/>
      </c>
      <c r="G23" s="199" t="str">
        <f>IF(Paramétrage!HA468&lt;&gt;0,Paramétrage!GY468,"")</f>
        <v/>
      </c>
      <c r="H23" s="2" t="str">
        <f>IF(Paramétrage!HA468&lt;&gt;0,Paramétrage!GZ468,"")</f>
        <v/>
      </c>
      <c r="I23" s="2" t="str">
        <f t="shared" si="6"/>
        <v/>
      </c>
      <c r="J23" s="2" t="str">
        <f>IF(Paramétrage!HA468&lt;&gt;0,Paramétrage!HA468,"")</f>
        <v/>
      </c>
      <c r="K23" s="2" t="str">
        <f>IF(Paramétrage!HB468&lt;&gt;0,Paramétrage!HB468,"")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IF(Paramétrage!HA468&lt;&gt;0,Paramétrage!HC468,"")</f>
        <v/>
      </c>
      <c r="P23" s="258">
        <f>IF(Paramétrage!G521&lt;&gt;0,I23,0)</f>
        <v>0</v>
      </c>
      <c r="Q23" s="2"/>
    </row>
    <row r="24" spans="1:17" x14ac:dyDescent="0.35">
      <c r="A24" s="451" t="str">
        <f t="shared" si="0"/>
        <v/>
      </c>
      <c r="B24" s="451" t="str">
        <f t="shared" si="1"/>
        <v/>
      </c>
      <c r="C24" s="451" t="str">
        <f t="shared" si="2"/>
        <v/>
      </c>
      <c r="D24" s="451" t="str">
        <f t="shared" si="3"/>
        <v/>
      </c>
      <c r="E24" s="451" t="str">
        <f t="shared" si="4"/>
        <v/>
      </c>
      <c r="F24" s="451" t="str">
        <f t="shared" si="5"/>
        <v/>
      </c>
      <c r="G24" s="199" t="str">
        <f>IF(Paramétrage!HA469&lt;&gt;0,Paramétrage!GY469,"")</f>
        <v/>
      </c>
      <c r="H24" s="2" t="str">
        <f>IF(Paramétrage!HA469&lt;&gt;0,Paramétrage!GZ469,"")</f>
        <v/>
      </c>
      <c r="I24" s="2" t="str">
        <f t="shared" si="6"/>
        <v/>
      </c>
      <c r="J24" s="2" t="str">
        <f>IF(Paramétrage!HA469&lt;&gt;0,Paramétrage!HA469,"")</f>
        <v/>
      </c>
      <c r="K24" s="2" t="str">
        <f>IF(Paramétrage!HB469&lt;&gt;0,Paramétrage!HB469,"")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IF(Paramétrage!HA469&lt;&gt;0,Paramétrage!HC469,"")</f>
        <v/>
      </c>
      <c r="P24" s="258">
        <f>IF(Paramétrage!G522&lt;&gt;0,I24,0)</f>
        <v>0</v>
      </c>
      <c r="Q24" s="2"/>
    </row>
    <row r="25" spans="1:17" x14ac:dyDescent="0.35">
      <c r="A25" s="451" t="str">
        <f t="shared" si="0"/>
        <v/>
      </c>
      <c r="B25" s="451" t="str">
        <f t="shared" si="1"/>
        <v/>
      </c>
      <c r="C25" s="451" t="str">
        <f t="shared" si="2"/>
        <v/>
      </c>
      <c r="D25" s="451" t="str">
        <f t="shared" si="3"/>
        <v/>
      </c>
      <c r="E25" s="451" t="str">
        <f t="shared" si="4"/>
        <v/>
      </c>
      <c r="F25" s="451" t="str">
        <f t="shared" si="5"/>
        <v/>
      </c>
      <c r="G25" s="199" t="str">
        <f>IF(Paramétrage!HA470&lt;&gt;0,Paramétrage!GY470,"")</f>
        <v/>
      </c>
      <c r="H25" s="2" t="str">
        <f>IF(Paramétrage!HA470&lt;&gt;0,Paramétrage!GZ470,"")</f>
        <v/>
      </c>
      <c r="I25" s="2" t="str">
        <f t="shared" si="6"/>
        <v/>
      </c>
      <c r="J25" s="2" t="str">
        <f>IF(Paramétrage!HA470&lt;&gt;0,Paramétrage!HA470,"")</f>
        <v/>
      </c>
      <c r="K25" s="2" t="str">
        <f>IF(Paramétrage!HB470&lt;&gt;0,Paramétrage!HB470,"")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IF(Paramétrage!HA470&lt;&gt;0,Paramétrage!HC470,"")</f>
        <v/>
      </c>
      <c r="P25" s="258">
        <f>IF(Paramétrage!G523&lt;&gt;0,I25,0)</f>
        <v>0</v>
      </c>
      <c r="Q25" s="2"/>
    </row>
    <row r="26" spans="1:17" x14ac:dyDescent="0.35">
      <c r="A26" s="451" t="str">
        <f t="shared" si="0"/>
        <v/>
      </c>
      <c r="B26" s="451" t="str">
        <f t="shared" si="1"/>
        <v/>
      </c>
      <c r="C26" s="451" t="str">
        <f t="shared" si="2"/>
        <v/>
      </c>
      <c r="D26" s="451" t="str">
        <f t="shared" si="3"/>
        <v/>
      </c>
      <c r="E26" s="451" t="str">
        <f t="shared" si="4"/>
        <v/>
      </c>
      <c r="F26" s="451" t="str">
        <f t="shared" si="5"/>
        <v/>
      </c>
      <c r="G26" s="199" t="str">
        <f>IF(Paramétrage!HA471&lt;&gt;0,Paramétrage!GY471,"")</f>
        <v/>
      </c>
      <c r="H26" s="2" t="str">
        <f>IF(Paramétrage!HA471&lt;&gt;0,Paramétrage!GZ471,"")</f>
        <v/>
      </c>
      <c r="I26" s="2" t="str">
        <f t="shared" si="6"/>
        <v/>
      </c>
      <c r="J26" s="2" t="str">
        <f>IF(Paramétrage!HA471&lt;&gt;0,Paramétrage!HA471,"")</f>
        <v/>
      </c>
      <c r="K26" s="2" t="str">
        <f>IF(Paramétrage!HB471&lt;&gt;0,Paramétrage!HB471,"")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IF(Paramétrage!HA471&lt;&gt;0,Paramétrage!HC471,"")</f>
        <v/>
      </c>
      <c r="P26" s="258">
        <f>IF(Paramétrage!G524&lt;&gt;0,I26,0)</f>
        <v>0</v>
      </c>
      <c r="Q26" s="2"/>
    </row>
    <row r="27" spans="1:17" x14ac:dyDescent="0.35">
      <c r="A27" s="451" t="str">
        <f t="shared" si="0"/>
        <v/>
      </c>
      <c r="B27" s="451" t="str">
        <f t="shared" si="1"/>
        <v/>
      </c>
      <c r="C27" s="451" t="str">
        <f t="shared" si="2"/>
        <v/>
      </c>
      <c r="D27" s="451" t="str">
        <f t="shared" si="3"/>
        <v/>
      </c>
      <c r="E27" s="451" t="str">
        <f t="shared" si="4"/>
        <v/>
      </c>
      <c r="F27" s="451" t="str">
        <f t="shared" si="5"/>
        <v/>
      </c>
      <c r="G27" s="199" t="str">
        <f>IF(Paramétrage!HA472&lt;&gt;0,Paramétrage!GY472,"")</f>
        <v/>
      </c>
      <c r="H27" s="2" t="str">
        <f>IF(Paramétrage!HA472&lt;&gt;0,Paramétrage!GZ472,"")</f>
        <v/>
      </c>
      <c r="I27" s="2" t="str">
        <f t="shared" si="6"/>
        <v/>
      </c>
      <c r="J27" s="2" t="str">
        <f>IF(Paramétrage!HA472&lt;&gt;0,Paramétrage!HA472,"")</f>
        <v/>
      </c>
      <c r="K27" s="2" t="str">
        <f>IF(Paramétrage!HB472&lt;&gt;0,Paramétrage!HB472,"")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IF(Paramétrage!HA472&lt;&gt;0,Paramétrage!HC472,"")</f>
        <v/>
      </c>
      <c r="P27" s="258">
        <f>IF(Paramétrage!G525&lt;&gt;0,I27,0)</f>
        <v>0</v>
      </c>
      <c r="Q27" s="2"/>
    </row>
    <row r="28" spans="1:17" x14ac:dyDescent="0.35">
      <c r="A28" s="451" t="str">
        <f t="shared" si="0"/>
        <v/>
      </c>
      <c r="B28" s="451" t="str">
        <f t="shared" si="1"/>
        <v/>
      </c>
      <c r="C28" s="451" t="str">
        <f t="shared" si="2"/>
        <v/>
      </c>
      <c r="D28" s="451" t="str">
        <f t="shared" si="3"/>
        <v/>
      </c>
      <c r="E28" s="451" t="str">
        <f t="shared" si="4"/>
        <v/>
      </c>
      <c r="F28" s="451" t="str">
        <f t="shared" si="5"/>
        <v/>
      </c>
      <c r="G28" s="199" t="str">
        <f>IF(Paramétrage!HA473&lt;&gt;0,Paramétrage!GY473,"")</f>
        <v/>
      </c>
      <c r="H28" s="2" t="str">
        <f>IF(Paramétrage!HA473&lt;&gt;0,Paramétrage!GZ473,"")</f>
        <v/>
      </c>
      <c r="I28" s="2" t="str">
        <f t="shared" si="6"/>
        <v/>
      </c>
      <c r="J28" s="2" t="str">
        <f>IF(Paramétrage!HA473&lt;&gt;0,Paramétrage!HA473,"")</f>
        <v/>
      </c>
      <c r="K28" s="2" t="str">
        <f>IF(Paramétrage!HB473&lt;&gt;0,Paramétrage!HB473,"")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IF(Paramétrage!HA473&lt;&gt;0,Paramétrage!HC473,"")</f>
        <v/>
      </c>
      <c r="P28" s="258">
        <f>IF(Paramétrage!G526&lt;&gt;0,I28,0)</f>
        <v>0</v>
      </c>
      <c r="Q28" s="2"/>
    </row>
    <row r="29" spans="1:17" x14ac:dyDescent="0.35">
      <c r="A29" s="451" t="str">
        <f t="shared" si="0"/>
        <v/>
      </c>
      <c r="B29" s="451" t="str">
        <f t="shared" si="1"/>
        <v/>
      </c>
      <c r="C29" s="451" t="str">
        <f t="shared" si="2"/>
        <v/>
      </c>
      <c r="D29" s="451" t="str">
        <f t="shared" si="3"/>
        <v/>
      </c>
      <c r="E29" s="451" t="str">
        <f t="shared" si="4"/>
        <v/>
      </c>
      <c r="F29" s="451" t="str">
        <f t="shared" si="5"/>
        <v/>
      </c>
      <c r="G29" s="199" t="str">
        <f>IF(Paramétrage!HA474&lt;&gt;0,Paramétrage!GY474,"")</f>
        <v/>
      </c>
      <c r="H29" s="2" t="str">
        <f>IF(Paramétrage!HA474&lt;&gt;0,Paramétrage!GZ474,"")</f>
        <v/>
      </c>
      <c r="I29" s="2" t="str">
        <f t="shared" si="6"/>
        <v/>
      </c>
      <c r="J29" s="2" t="str">
        <f>IF(Paramétrage!HA474&lt;&gt;0,Paramétrage!HA474,"")</f>
        <v/>
      </c>
      <c r="K29" s="2" t="str">
        <f>IF(Paramétrage!HB474&lt;&gt;0,Paramétrage!HB474,"")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IF(Paramétrage!HA474&lt;&gt;0,Paramétrage!HC474,"")</f>
        <v/>
      </c>
      <c r="P29" s="258">
        <f>IF(Paramétrage!G527&lt;&gt;0,I29,0)</f>
        <v>0</v>
      </c>
      <c r="Q29" s="2"/>
    </row>
    <row r="30" spans="1:17" x14ac:dyDescent="0.35">
      <c r="A30" s="474" t="s">
        <v>1079</v>
      </c>
      <c r="B30" s="469"/>
      <c r="C30" s="469"/>
      <c r="D30" s="469"/>
      <c r="E30" s="469"/>
      <c r="F30" s="469"/>
      <c r="G30" s="475" t="str">
        <f>IF(Paramétrage!L527&lt;&gt;0,Paramétrage!L527,"")</f>
        <v/>
      </c>
      <c r="H30" s="469"/>
      <c r="I30" s="469"/>
      <c r="J30" s="469"/>
      <c r="K30" s="469"/>
      <c r="L30" s="469"/>
      <c r="M30" s="469"/>
      <c r="N30" s="469"/>
      <c r="O30" s="469"/>
      <c r="P30" s="472" t="str">
        <f>IF(Paramétrage!I527,I30-#REF!,"")</f>
        <v/>
      </c>
      <c r="Q30" s="469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51" t="str">
        <f>IF(J32&lt;&gt;"",I32,"")</f>
        <v/>
      </c>
      <c r="B32" s="451" t="str">
        <f>IF(J32&lt;&gt;"",1,"")</f>
        <v/>
      </c>
      <c r="C32" s="451" t="str">
        <f>IF(J32&lt;&gt;"",L32,"")</f>
        <v/>
      </c>
      <c r="D32" s="451" t="str">
        <f>IF(J32&lt;&gt;"",L32,"")</f>
        <v/>
      </c>
      <c r="E32" s="451" t="str">
        <f>IF(J32&lt;&gt;"",M32,"")</f>
        <v/>
      </c>
      <c r="F32" s="451" t="str">
        <f>IF(J32&lt;&gt;"",N32,"")</f>
        <v/>
      </c>
      <c r="G32" s="199" t="str">
        <f>IF(Paramétrage!KC448&lt;&gt;0,Paramétrage!KA448,"")</f>
        <v/>
      </c>
      <c r="H32" s="2" t="str">
        <f>IF(Paramétrage!KC448&lt;&gt;0,Paramétrage!KB448,"")</f>
        <v/>
      </c>
      <c r="I32" s="2" t="str">
        <f>IF(J32&lt;&gt;"",DATEDIF($Q$2,G32,"d")*1440+H32*60,"")</f>
        <v/>
      </c>
      <c r="J32" s="2" t="str">
        <f>IF(Paramétrage!KC448&lt;&gt;0,Paramétrage!KC448,"")</f>
        <v/>
      </c>
      <c r="K32" s="2" t="str">
        <f>IF(Paramétrage!KD448&lt;&gt;0,Paramétrage!KD448,"")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IF(Paramétrage!KC448&lt;&gt;0,Paramétrage!KE448,"")</f>
        <v/>
      </c>
      <c r="P32" s="258">
        <f>IF(Paramétrage!G531&lt;&gt;0,I32,0)</f>
        <v>0</v>
      </c>
      <c r="Q32" s="2"/>
    </row>
    <row r="33" spans="1:24" x14ac:dyDescent="0.35">
      <c r="A33" s="451" t="str">
        <f t="shared" ref="A33:A59" si="10">IF(J33&lt;&gt;"",I33,"")</f>
        <v/>
      </c>
      <c r="B33" s="451" t="str">
        <f t="shared" ref="B33:B59" si="11">IF(J33&lt;&gt;"",1,"")</f>
        <v/>
      </c>
      <c r="C33" s="451" t="str">
        <f t="shared" ref="C33:C59" si="12">IF(J33&lt;&gt;"",L33,"")</f>
        <v/>
      </c>
      <c r="D33" s="451" t="str">
        <f t="shared" ref="D33:D59" si="13">IF(J33&lt;&gt;"",L33,"")</f>
        <v/>
      </c>
      <c r="E33" s="451" t="str">
        <f t="shared" ref="E33:E59" si="14">IF(J33&lt;&gt;"",M33,"")</f>
        <v/>
      </c>
      <c r="F33" s="451" t="str">
        <f t="shared" ref="F33:F59" si="15">IF(J33&lt;&gt;"",N33,"")</f>
        <v/>
      </c>
      <c r="G33" s="199" t="str">
        <f>IF(Paramétrage!KC449&lt;&gt;0,Paramétrage!KA449,"")</f>
        <v/>
      </c>
      <c r="H33" s="2" t="str">
        <f>IF(Paramétrage!KC449&lt;&gt;0,Paramétrage!KB449,"")</f>
        <v/>
      </c>
      <c r="I33" s="2" t="str">
        <f t="shared" ref="I33:I59" si="16">IF(J33&lt;&gt;"",DATEDIF($Q$2,G33,"d")*1440+H33*60,"")</f>
        <v/>
      </c>
      <c r="J33" s="2" t="str">
        <f>IF(Paramétrage!KC449&lt;&gt;0,Paramétrage!KC449,"")</f>
        <v/>
      </c>
      <c r="K33" s="2" t="str">
        <f>IF(Paramétrage!KD449&lt;&gt;0,Paramétrage!KD449,"")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IF(Paramétrage!KC449&lt;&gt;0,Paramétrage!KE449,"")</f>
        <v/>
      </c>
      <c r="P33" s="258">
        <f>IF(Paramétrage!G532&lt;&gt;0,I33,0)</f>
        <v>0</v>
      </c>
      <c r="Q33" s="2"/>
    </row>
    <row r="34" spans="1:24" x14ac:dyDescent="0.35">
      <c r="A34" s="451" t="str">
        <f t="shared" si="10"/>
        <v/>
      </c>
      <c r="B34" s="451" t="str">
        <f t="shared" si="11"/>
        <v/>
      </c>
      <c r="C34" s="451" t="str">
        <f t="shared" si="12"/>
        <v/>
      </c>
      <c r="D34" s="451" t="str">
        <f t="shared" si="13"/>
        <v/>
      </c>
      <c r="E34" s="451" t="str">
        <f t="shared" si="14"/>
        <v/>
      </c>
      <c r="F34" s="451" t="str">
        <f t="shared" si="15"/>
        <v/>
      </c>
      <c r="G34" s="199" t="str">
        <f>IF(Paramétrage!KC450&lt;&gt;0,Paramétrage!KA450,"")</f>
        <v/>
      </c>
      <c r="H34" s="2" t="str">
        <f>IF(Paramétrage!KC450&lt;&gt;0,Paramétrage!KB450,"")</f>
        <v/>
      </c>
      <c r="I34" s="2" t="str">
        <f t="shared" si="16"/>
        <v/>
      </c>
      <c r="J34" s="2" t="str">
        <f>IF(Paramétrage!KC450&lt;&gt;0,Paramétrage!KC450,"")</f>
        <v/>
      </c>
      <c r="K34" s="2" t="str">
        <f>IF(Paramétrage!KD450&lt;&gt;0,Paramétrage!KD450,"")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IF(Paramétrage!KC450&lt;&gt;0,Paramétrage!KE450,"")</f>
        <v/>
      </c>
      <c r="P34" s="258">
        <f>IF(Paramétrage!G533&lt;&gt;0,I34,0)</f>
        <v>0</v>
      </c>
      <c r="Q34" s="2"/>
    </row>
    <row r="35" spans="1:24" x14ac:dyDescent="0.35">
      <c r="A35" s="451" t="str">
        <f t="shared" si="10"/>
        <v/>
      </c>
      <c r="B35" s="451" t="str">
        <f t="shared" si="11"/>
        <v/>
      </c>
      <c r="C35" s="451" t="str">
        <f t="shared" si="12"/>
        <v/>
      </c>
      <c r="D35" s="451" t="str">
        <f t="shared" si="13"/>
        <v/>
      </c>
      <c r="E35" s="451" t="str">
        <f t="shared" si="14"/>
        <v/>
      </c>
      <c r="F35" s="451" t="str">
        <f t="shared" si="15"/>
        <v/>
      </c>
      <c r="G35" s="199" t="str">
        <f>IF(Paramétrage!KC451&lt;&gt;0,Paramétrage!KA451,"")</f>
        <v/>
      </c>
      <c r="H35" s="2" t="str">
        <f>IF(Paramétrage!KC451&lt;&gt;0,Paramétrage!KB451,"")</f>
        <v/>
      </c>
      <c r="I35" s="2" t="str">
        <f t="shared" si="16"/>
        <v/>
      </c>
      <c r="J35" s="2" t="str">
        <f>IF(Paramétrage!KC451&lt;&gt;0,Paramétrage!KC451,"")</f>
        <v/>
      </c>
      <c r="K35" s="2" t="str">
        <f>IF(Paramétrage!KD451&lt;&gt;0,Paramétrage!KD451,"")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IF(Paramétrage!KC451&lt;&gt;0,Paramétrage!KE451,"")</f>
        <v/>
      </c>
      <c r="P35" s="258">
        <f>IF(Paramétrage!G534&lt;&gt;0,I35,0)</f>
        <v>0</v>
      </c>
      <c r="Q35" s="2"/>
    </row>
    <row r="36" spans="1:24" x14ac:dyDescent="0.35">
      <c r="A36" s="451" t="str">
        <f t="shared" si="10"/>
        <v/>
      </c>
      <c r="B36" s="451" t="str">
        <f t="shared" si="11"/>
        <v/>
      </c>
      <c r="C36" s="451" t="str">
        <f t="shared" si="12"/>
        <v/>
      </c>
      <c r="D36" s="451" t="str">
        <f t="shared" si="13"/>
        <v/>
      </c>
      <c r="E36" s="451" t="str">
        <f t="shared" si="14"/>
        <v/>
      </c>
      <c r="F36" s="451" t="str">
        <f t="shared" si="15"/>
        <v/>
      </c>
      <c r="G36" s="199" t="str">
        <f>IF(Paramétrage!KC452&lt;&gt;0,Paramétrage!KA452,"")</f>
        <v/>
      </c>
      <c r="H36" s="2" t="str">
        <f>IF(Paramétrage!KC452&lt;&gt;0,Paramétrage!KB452,"")</f>
        <v/>
      </c>
      <c r="I36" s="2" t="str">
        <f t="shared" si="16"/>
        <v/>
      </c>
      <c r="J36" s="2" t="str">
        <f>IF(Paramétrage!KC452&lt;&gt;0,Paramétrage!KC452,"")</f>
        <v/>
      </c>
      <c r="K36" s="2" t="str">
        <f>IF(Paramétrage!KD452&lt;&gt;0,Paramétrage!KD452,"")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IF(Paramétrage!KC452&lt;&gt;0,Paramétrage!KE452,"")</f>
        <v/>
      </c>
      <c r="P36" s="258">
        <f>IF(Paramétrage!G535&lt;&gt;0,I36,0)</f>
        <v>0</v>
      </c>
      <c r="Q36" s="2"/>
    </row>
    <row r="37" spans="1:24" x14ac:dyDescent="0.35">
      <c r="A37" s="451" t="str">
        <f t="shared" si="10"/>
        <v/>
      </c>
      <c r="B37" s="451" t="str">
        <f t="shared" si="11"/>
        <v/>
      </c>
      <c r="C37" s="451" t="str">
        <f t="shared" si="12"/>
        <v/>
      </c>
      <c r="D37" s="451" t="str">
        <f t="shared" si="13"/>
        <v/>
      </c>
      <c r="E37" s="451" t="str">
        <f t="shared" si="14"/>
        <v/>
      </c>
      <c r="F37" s="451" t="str">
        <f t="shared" si="15"/>
        <v/>
      </c>
      <c r="G37" s="199" t="str">
        <f>IF(Paramétrage!KC453&lt;&gt;0,Paramétrage!KA453,"")</f>
        <v/>
      </c>
      <c r="H37" s="2" t="str">
        <f>IF(Paramétrage!KC453&lt;&gt;0,Paramétrage!KB453,"")</f>
        <v/>
      </c>
      <c r="I37" s="2" t="str">
        <f t="shared" si="16"/>
        <v/>
      </c>
      <c r="J37" s="2" t="str">
        <f>IF(Paramétrage!KC453&lt;&gt;0,Paramétrage!KC453,"")</f>
        <v/>
      </c>
      <c r="K37" s="2" t="str">
        <f>IF(Paramétrage!KD453&lt;&gt;0,Paramétrage!KD453,"")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IF(Paramétrage!KC453&lt;&gt;0,Paramétrage!KE453,"")</f>
        <v/>
      </c>
      <c r="P37" s="258">
        <f>IF(Paramétrage!G536&lt;&gt;0,I37,0)</f>
        <v>0</v>
      </c>
      <c r="Q37" s="2"/>
    </row>
    <row r="38" spans="1:24" x14ac:dyDescent="0.35">
      <c r="A38" s="451" t="str">
        <f t="shared" si="10"/>
        <v/>
      </c>
      <c r="B38" s="451" t="str">
        <f t="shared" si="11"/>
        <v/>
      </c>
      <c r="C38" s="451" t="str">
        <f t="shared" si="12"/>
        <v/>
      </c>
      <c r="D38" s="451" t="str">
        <f t="shared" si="13"/>
        <v/>
      </c>
      <c r="E38" s="451" t="str">
        <f t="shared" si="14"/>
        <v/>
      </c>
      <c r="F38" s="451" t="str">
        <f t="shared" si="15"/>
        <v/>
      </c>
      <c r="G38" s="199" t="str">
        <f>IF(Paramétrage!KC454&lt;&gt;0,Paramétrage!KA454,"")</f>
        <v/>
      </c>
      <c r="H38" s="2" t="str">
        <f>IF(Paramétrage!KC454&lt;&gt;0,Paramétrage!KB454,"")</f>
        <v/>
      </c>
      <c r="I38" s="2" t="str">
        <f t="shared" si="16"/>
        <v/>
      </c>
      <c r="J38" s="2" t="str">
        <f>IF(Paramétrage!KC454&lt;&gt;0,Paramétrage!KC454,"")</f>
        <v/>
      </c>
      <c r="K38" s="2" t="str">
        <f>IF(Paramétrage!KD454&lt;&gt;0,Paramétrage!KD454,"")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IF(Paramétrage!KC454&lt;&gt;0,Paramétrage!KE454,"")</f>
        <v/>
      </c>
      <c r="P38" s="258">
        <f>IF(Paramétrage!G537&lt;&gt;0,I38,0)</f>
        <v>0</v>
      </c>
      <c r="Q38" s="2"/>
    </row>
    <row r="39" spans="1:24" x14ac:dyDescent="0.35">
      <c r="A39" s="451" t="str">
        <f t="shared" si="10"/>
        <v/>
      </c>
      <c r="B39" s="451" t="str">
        <f t="shared" si="11"/>
        <v/>
      </c>
      <c r="C39" s="451" t="str">
        <f t="shared" si="12"/>
        <v/>
      </c>
      <c r="D39" s="451" t="str">
        <f t="shared" si="13"/>
        <v/>
      </c>
      <c r="E39" s="451" t="str">
        <f t="shared" si="14"/>
        <v/>
      </c>
      <c r="F39" s="451" t="str">
        <f t="shared" si="15"/>
        <v/>
      </c>
      <c r="G39" s="199" t="str">
        <f>IF(Paramétrage!KC455&lt;&gt;0,Paramétrage!KA455,"")</f>
        <v/>
      </c>
      <c r="H39" s="2" t="str">
        <f>IF(Paramétrage!KC455&lt;&gt;0,Paramétrage!KB455,"")</f>
        <v/>
      </c>
      <c r="I39" s="2" t="str">
        <f t="shared" si="16"/>
        <v/>
      </c>
      <c r="J39" s="2" t="str">
        <f>IF(Paramétrage!KC455&lt;&gt;0,Paramétrage!KC455,"")</f>
        <v/>
      </c>
      <c r="K39" s="2" t="str">
        <f>IF(Paramétrage!KD455&lt;&gt;0,Paramétrage!KD455,"")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IF(Paramétrage!KC455&lt;&gt;0,Paramétrage!KE455,"")</f>
        <v/>
      </c>
      <c r="P39" s="258">
        <f>IF(Paramétrage!G538&lt;&gt;0,I39,0)</f>
        <v>0</v>
      </c>
      <c r="Q39" s="2"/>
    </row>
    <row r="40" spans="1:24" x14ac:dyDescent="0.35">
      <c r="A40" s="451" t="str">
        <f t="shared" si="10"/>
        <v/>
      </c>
      <c r="B40" s="451" t="str">
        <f t="shared" si="11"/>
        <v/>
      </c>
      <c r="C40" s="451" t="str">
        <f t="shared" si="12"/>
        <v/>
      </c>
      <c r="D40" s="451" t="str">
        <f t="shared" si="13"/>
        <v/>
      </c>
      <c r="E40" s="451" t="str">
        <f t="shared" si="14"/>
        <v/>
      </c>
      <c r="F40" s="451" t="str">
        <f t="shared" si="15"/>
        <v/>
      </c>
      <c r="G40" s="199" t="str">
        <f>IF(Paramétrage!KC456&lt;&gt;0,Paramétrage!KA456,"")</f>
        <v/>
      </c>
      <c r="H40" s="2" t="str">
        <f>IF(Paramétrage!KC456&lt;&gt;0,Paramétrage!KB456,"")</f>
        <v/>
      </c>
      <c r="I40" s="2" t="str">
        <f t="shared" si="16"/>
        <v/>
      </c>
      <c r="J40" s="2" t="str">
        <f>IF(Paramétrage!KC456&lt;&gt;0,Paramétrage!KC456,"")</f>
        <v/>
      </c>
      <c r="K40" s="2" t="str">
        <f>IF(Paramétrage!KD456&lt;&gt;0,Paramétrage!KD456,"")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IF(Paramétrage!KC456&lt;&gt;0,Paramétrage!KE456,"")</f>
        <v/>
      </c>
      <c r="P40" s="258">
        <f>IF(Paramétrage!G539&lt;&gt;0,I40,0)</f>
        <v>0</v>
      </c>
      <c r="Q40" s="2"/>
    </row>
    <row r="41" spans="1:24" x14ac:dyDescent="0.35">
      <c r="A41" s="451" t="str">
        <f t="shared" si="10"/>
        <v/>
      </c>
      <c r="B41" s="451" t="str">
        <f t="shared" si="11"/>
        <v/>
      </c>
      <c r="C41" s="451" t="str">
        <f t="shared" si="12"/>
        <v/>
      </c>
      <c r="D41" s="451" t="str">
        <f t="shared" si="13"/>
        <v/>
      </c>
      <c r="E41" s="451" t="str">
        <f t="shared" si="14"/>
        <v/>
      </c>
      <c r="F41" s="451" t="str">
        <f t="shared" si="15"/>
        <v/>
      </c>
      <c r="G41" s="199" t="str">
        <f>IF(Paramétrage!KC457&lt;&gt;0,Paramétrage!KA457,"")</f>
        <v/>
      </c>
      <c r="H41" s="2" t="str">
        <f>IF(Paramétrage!KC457&lt;&gt;0,Paramétrage!KB457,"")</f>
        <v/>
      </c>
      <c r="I41" s="2" t="str">
        <f t="shared" si="16"/>
        <v/>
      </c>
      <c r="J41" s="2" t="str">
        <f>IF(Paramétrage!KC457&lt;&gt;0,Paramétrage!KC457,"")</f>
        <v/>
      </c>
      <c r="K41" s="2" t="str">
        <f>IF(Paramétrage!KD457&lt;&gt;0,Paramétrage!KD457,"")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IF(Paramétrage!KC457&lt;&gt;0,Paramétrage!KE457,"")</f>
        <v/>
      </c>
      <c r="P41" s="258">
        <f>IF(Paramétrage!G540&lt;&gt;0,I41,0)</f>
        <v>0</v>
      </c>
      <c r="Q41" s="2"/>
    </row>
    <row r="42" spans="1:24" x14ac:dyDescent="0.35">
      <c r="A42" s="451" t="str">
        <f t="shared" si="10"/>
        <v/>
      </c>
      <c r="B42" s="451" t="str">
        <f t="shared" si="11"/>
        <v/>
      </c>
      <c r="C42" s="451" t="str">
        <f t="shared" si="12"/>
        <v/>
      </c>
      <c r="D42" s="451" t="str">
        <f t="shared" si="13"/>
        <v/>
      </c>
      <c r="E42" s="451" t="str">
        <f t="shared" si="14"/>
        <v/>
      </c>
      <c r="F42" s="451" t="str">
        <f t="shared" si="15"/>
        <v/>
      </c>
      <c r="G42" s="199" t="str">
        <f>IF(Paramétrage!KC458&lt;&gt;0,Paramétrage!KA458,"")</f>
        <v/>
      </c>
      <c r="H42" s="2" t="str">
        <f>IF(Paramétrage!KC458&lt;&gt;0,Paramétrage!KB458,"")</f>
        <v/>
      </c>
      <c r="I42" s="2" t="str">
        <f t="shared" si="16"/>
        <v/>
      </c>
      <c r="J42" s="2" t="str">
        <f>IF(Paramétrage!KC458&lt;&gt;0,Paramétrage!KC458,"")</f>
        <v/>
      </c>
      <c r="K42" s="2" t="str">
        <f>IF(Paramétrage!KD458&lt;&gt;0,Paramétrage!KD458,"")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IF(Paramétrage!KC458&lt;&gt;0,Paramétrage!KE458,"")</f>
        <v/>
      </c>
      <c r="P42" s="258">
        <f>IF(Paramétrage!G541&lt;&gt;0,I42,0)</f>
        <v>0</v>
      </c>
      <c r="Q42" s="2"/>
    </row>
    <row r="43" spans="1:24" x14ac:dyDescent="0.35">
      <c r="A43" s="451" t="str">
        <f t="shared" si="10"/>
        <v/>
      </c>
      <c r="B43" s="451" t="str">
        <f t="shared" si="11"/>
        <v/>
      </c>
      <c r="C43" s="451" t="str">
        <f t="shared" si="12"/>
        <v/>
      </c>
      <c r="D43" s="451" t="str">
        <f t="shared" si="13"/>
        <v/>
      </c>
      <c r="E43" s="451" t="str">
        <f t="shared" si="14"/>
        <v/>
      </c>
      <c r="F43" s="451" t="str">
        <f t="shared" si="15"/>
        <v/>
      </c>
      <c r="G43" s="199" t="str">
        <f>IF(Paramétrage!KC459&lt;&gt;0,Paramétrage!KA459,"")</f>
        <v/>
      </c>
      <c r="H43" s="2" t="str">
        <f>IF(Paramétrage!KC459&lt;&gt;0,Paramétrage!KB459,"")</f>
        <v/>
      </c>
      <c r="I43" s="2" t="str">
        <f t="shared" si="16"/>
        <v/>
      </c>
      <c r="J43" s="2" t="str">
        <f>IF(Paramétrage!KC459&lt;&gt;0,Paramétrage!KC459,"")</f>
        <v/>
      </c>
      <c r="K43" s="2" t="str">
        <f>IF(Paramétrage!KD459&lt;&gt;0,Paramétrage!KD459,"")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IF(Paramétrage!KC459&lt;&gt;0,Paramétrage!KE459,"")</f>
        <v/>
      </c>
      <c r="P43" s="258">
        <f>IF(Paramétrage!G542&lt;&gt;0,I43,0)</f>
        <v>0</v>
      </c>
      <c r="Q43" s="2"/>
    </row>
    <row r="44" spans="1:24" x14ac:dyDescent="0.35">
      <c r="A44" s="451" t="str">
        <f t="shared" si="10"/>
        <v/>
      </c>
      <c r="B44" s="451" t="str">
        <f t="shared" si="11"/>
        <v/>
      </c>
      <c r="C44" s="451" t="str">
        <f t="shared" si="12"/>
        <v/>
      </c>
      <c r="D44" s="451" t="str">
        <f t="shared" si="13"/>
        <v/>
      </c>
      <c r="E44" s="451" t="str">
        <f t="shared" si="14"/>
        <v/>
      </c>
      <c r="F44" s="451" t="str">
        <f t="shared" si="15"/>
        <v/>
      </c>
      <c r="G44" s="199" t="str">
        <f>IF(Paramétrage!KC460&lt;&gt;0,Paramétrage!KA460,"")</f>
        <v/>
      </c>
      <c r="H44" s="2" t="str">
        <f>IF(Paramétrage!KC460&lt;&gt;0,Paramétrage!KB460,"")</f>
        <v/>
      </c>
      <c r="I44" s="2" t="str">
        <f t="shared" si="16"/>
        <v/>
      </c>
      <c r="J44" s="2" t="str">
        <f>IF(Paramétrage!KC460&lt;&gt;0,Paramétrage!KC460,"")</f>
        <v/>
      </c>
      <c r="K44" s="2" t="str">
        <f>IF(Paramétrage!KD460&lt;&gt;0,Paramétrage!KD460,"")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IF(Paramétrage!KC460&lt;&gt;0,Paramétrage!KE460,"")</f>
        <v/>
      </c>
      <c r="P44" s="258">
        <f>IF(Paramétrage!G543&lt;&gt;0,I44,0)</f>
        <v>0</v>
      </c>
      <c r="Q44" s="2"/>
    </row>
    <row r="45" spans="1:24" x14ac:dyDescent="0.35">
      <c r="A45" s="451" t="str">
        <f t="shared" si="10"/>
        <v/>
      </c>
      <c r="B45" s="451" t="str">
        <f t="shared" si="11"/>
        <v/>
      </c>
      <c r="C45" s="451" t="str">
        <f t="shared" si="12"/>
        <v/>
      </c>
      <c r="D45" s="451" t="str">
        <f t="shared" si="13"/>
        <v/>
      </c>
      <c r="E45" s="451" t="str">
        <f t="shared" si="14"/>
        <v/>
      </c>
      <c r="F45" s="451" t="str">
        <f t="shared" si="15"/>
        <v/>
      </c>
      <c r="G45" s="199" t="str">
        <f>IF(Paramétrage!KC461&lt;&gt;0,Paramétrage!KA461,"")</f>
        <v/>
      </c>
      <c r="H45" s="2" t="str">
        <f>IF(Paramétrage!KC461&lt;&gt;0,Paramétrage!KB461,"")</f>
        <v/>
      </c>
      <c r="I45" s="2" t="str">
        <f t="shared" si="16"/>
        <v/>
      </c>
      <c r="J45" s="2" t="str">
        <f>IF(Paramétrage!KC461&lt;&gt;0,Paramétrage!KC461,"")</f>
        <v/>
      </c>
      <c r="K45" s="2" t="str">
        <f>IF(Paramétrage!KD461&lt;&gt;0,Paramétrage!KD461,"")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IF(Paramétrage!KC461&lt;&gt;0,Paramétrage!KE461,"")</f>
        <v/>
      </c>
      <c r="P45" s="258">
        <f>IF(Paramétrage!G544&lt;&gt;0,I45,0)</f>
        <v>0</v>
      </c>
      <c r="Q45" s="2"/>
    </row>
    <row r="46" spans="1:24" x14ac:dyDescent="0.35">
      <c r="A46" s="451" t="str">
        <f t="shared" si="10"/>
        <v/>
      </c>
      <c r="B46" s="451" t="str">
        <f t="shared" si="11"/>
        <v/>
      </c>
      <c r="C46" s="451" t="str">
        <f t="shared" si="12"/>
        <v/>
      </c>
      <c r="D46" s="451" t="str">
        <f t="shared" si="13"/>
        <v/>
      </c>
      <c r="E46" s="451" t="str">
        <f t="shared" si="14"/>
        <v/>
      </c>
      <c r="F46" s="451" t="str">
        <f t="shared" si="15"/>
        <v/>
      </c>
      <c r="G46" s="199" t="str">
        <f>IF(Paramétrage!KC462&lt;&gt;0,Paramétrage!KA462,"")</f>
        <v/>
      </c>
      <c r="H46" s="2" t="str">
        <f>IF(Paramétrage!KC462&lt;&gt;0,Paramétrage!KB462,"")</f>
        <v/>
      </c>
      <c r="I46" s="2" t="str">
        <f t="shared" si="16"/>
        <v/>
      </c>
      <c r="J46" s="2" t="str">
        <f>IF(Paramétrage!KC462&lt;&gt;0,Paramétrage!KC462,"")</f>
        <v/>
      </c>
      <c r="K46" s="2" t="str">
        <f>IF(Paramétrage!KD462&lt;&gt;0,Paramétrage!KD462,"")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IF(Paramétrage!KC462&lt;&gt;0,Paramétrage!KE462,"")</f>
        <v/>
      </c>
      <c r="P46" s="258">
        <f>IF(Paramétrage!G545&lt;&gt;0,I46,0)</f>
        <v>0</v>
      </c>
      <c r="Q46" s="2"/>
    </row>
    <row r="47" spans="1:24" x14ac:dyDescent="0.35">
      <c r="A47" s="451" t="str">
        <f t="shared" si="10"/>
        <v/>
      </c>
      <c r="B47" s="451" t="str">
        <f t="shared" si="11"/>
        <v/>
      </c>
      <c r="C47" s="451" t="str">
        <f t="shared" si="12"/>
        <v/>
      </c>
      <c r="D47" s="451" t="str">
        <f t="shared" si="13"/>
        <v/>
      </c>
      <c r="E47" s="451" t="str">
        <f t="shared" si="14"/>
        <v/>
      </c>
      <c r="F47" s="451" t="str">
        <f t="shared" si="15"/>
        <v/>
      </c>
      <c r="G47" s="199" t="str">
        <f>IF(Paramétrage!KC463&lt;&gt;0,Paramétrage!KA463,"")</f>
        <v/>
      </c>
      <c r="H47" s="2" t="str">
        <f>IF(Paramétrage!KC463&lt;&gt;0,Paramétrage!KB463,"")</f>
        <v/>
      </c>
      <c r="I47" s="2" t="str">
        <f t="shared" si="16"/>
        <v/>
      </c>
      <c r="J47" s="2" t="str">
        <f>IF(Paramétrage!KC463&lt;&gt;0,Paramétrage!KC463,"")</f>
        <v/>
      </c>
      <c r="K47" s="2" t="str">
        <f>IF(Paramétrage!KD463&lt;&gt;0,Paramétrage!KD463,"")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IF(Paramétrage!KC463&lt;&gt;0,Paramétrage!KE463,"")</f>
        <v/>
      </c>
      <c r="P47" s="258">
        <f>IF(Paramétrage!G546&lt;&gt;0,I47,0)</f>
        <v>0</v>
      </c>
      <c r="Q47" s="2"/>
    </row>
    <row r="48" spans="1:24" x14ac:dyDescent="0.35">
      <c r="A48" s="451" t="str">
        <f t="shared" si="10"/>
        <v/>
      </c>
      <c r="B48" s="451" t="str">
        <f t="shared" si="11"/>
        <v/>
      </c>
      <c r="C48" s="451" t="str">
        <f t="shared" si="12"/>
        <v/>
      </c>
      <c r="D48" s="451" t="str">
        <f t="shared" si="13"/>
        <v/>
      </c>
      <c r="E48" s="451" t="str">
        <f t="shared" si="14"/>
        <v/>
      </c>
      <c r="F48" s="451" t="str">
        <f t="shared" si="15"/>
        <v/>
      </c>
      <c r="G48" s="199" t="str">
        <f>IF(Paramétrage!KC464&lt;&gt;0,Paramétrage!KA464,"")</f>
        <v/>
      </c>
      <c r="H48" s="2" t="str">
        <f>IF(Paramétrage!KC464&lt;&gt;0,Paramétrage!KB464,"")</f>
        <v/>
      </c>
      <c r="I48" s="2" t="str">
        <f t="shared" si="16"/>
        <v/>
      </c>
      <c r="J48" s="2" t="str">
        <f>IF(Paramétrage!KC464&lt;&gt;0,Paramétrage!KC464,"")</f>
        <v/>
      </c>
      <c r="K48" s="2" t="str">
        <f>IF(Paramétrage!KD464&lt;&gt;0,Paramétrage!KD464,"")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IF(Paramétrage!KC464&lt;&gt;0,Paramétrage!KE464,"")</f>
        <v/>
      </c>
      <c r="P48" s="258">
        <f>IF(Paramétrage!G547&lt;&gt;0,I48,0)</f>
        <v>0</v>
      </c>
      <c r="Q48" s="2"/>
      <c r="R48" s="2"/>
      <c r="S48" s="2"/>
      <c r="T48" s="2"/>
      <c r="U48" s="2"/>
      <c r="V48" s="2"/>
      <c r="W48" s="2"/>
      <c r="X48" s="2"/>
    </row>
    <row r="49" spans="1:24" s="2" customFormat="1" x14ac:dyDescent="0.35">
      <c r="A49" s="451" t="str">
        <f t="shared" si="10"/>
        <v/>
      </c>
      <c r="B49" s="451" t="str">
        <f t="shared" si="11"/>
        <v/>
      </c>
      <c r="C49" s="451" t="str">
        <f t="shared" si="12"/>
        <v/>
      </c>
      <c r="D49" s="451" t="str">
        <f t="shared" si="13"/>
        <v/>
      </c>
      <c r="E49" s="451" t="str">
        <f t="shared" si="14"/>
        <v/>
      </c>
      <c r="F49" s="451" t="str">
        <f t="shared" si="15"/>
        <v/>
      </c>
      <c r="G49" s="199" t="str">
        <f>IF(Paramétrage!KC465&lt;&gt;0,Paramétrage!KA465,"")</f>
        <v/>
      </c>
      <c r="H49" s="2" t="str">
        <f>IF(Paramétrage!KC465&lt;&gt;0,Paramétrage!KB465,"")</f>
        <v/>
      </c>
      <c r="I49" s="2" t="str">
        <f t="shared" si="16"/>
        <v/>
      </c>
      <c r="J49" s="2" t="str">
        <f>IF(Paramétrage!KC465&lt;&gt;0,Paramétrage!KC465,"")</f>
        <v/>
      </c>
      <c r="K49" s="2" t="str">
        <f>IF(Paramétrage!KD465&lt;&gt;0,Paramétrage!KD465,"")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IF(Paramétrage!KC465&lt;&gt;0,Paramétrage!KE465,"")</f>
        <v/>
      </c>
      <c r="P49" s="258">
        <f>IF(Paramétrage!G548&lt;&gt;0,I49,0)</f>
        <v>0</v>
      </c>
      <c r="R49"/>
      <c r="S49"/>
      <c r="T49"/>
      <c r="U49"/>
      <c r="V49"/>
      <c r="W49"/>
      <c r="X49"/>
    </row>
    <row r="50" spans="1:24" x14ac:dyDescent="0.35">
      <c r="A50" s="451" t="str">
        <f t="shared" si="10"/>
        <v/>
      </c>
      <c r="B50" s="451" t="str">
        <f t="shared" si="11"/>
        <v/>
      </c>
      <c r="C50" s="451" t="str">
        <f t="shared" si="12"/>
        <v/>
      </c>
      <c r="D50" s="451" t="str">
        <f t="shared" si="13"/>
        <v/>
      </c>
      <c r="E50" s="451" t="str">
        <f t="shared" si="14"/>
        <v/>
      </c>
      <c r="F50" s="451" t="str">
        <f t="shared" si="15"/>
        <v/>
      </c>
      <c r="G50" s="199" t="str">
        <f>IF(Paramétrage!KC466&lt;&gt;0,Paramétrage!KA466,"")</f>
        <v/>
      </c>
      <c r="H50" s="2" t="str">
        <f>IF(Paramétrage!KC466&lt;&gt;0,Paramétrage!KB466,"")</f>
        <v/>
      </c>
      <c r="I50" s="2" t="str">
        <f t="shared" si="16"/>
        <v/>
      </c>
      <c r="J50" s="2" t="str">
        <f>IF(Paramétrage!KC466&lt;&gt;0,Paramétrage!KC466,"")</f>
        <v/>
      </c>
      <c r="K50" s="2" t="str">
        <f>IF(Paramétrage!KD466&lt;&gt;0,Paramétrage!KD466,"")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IF(Paramétrage!KC466&lt;&gt;0,Paramétrage!KE466,"")</f>
        <v/>
      </c>
      <c r="P50" s="258">
        <f>IF(Paramétrage!G549&lt;&gt;0,I50,0)</f>
        <v>0</v>
      </c>
      <c r="Q50" s="2"/>
    </row>
    <row r="51" spans="1:24" x14ac:dyDescent="0.35">
      <c r="A51" s="451" t="str">
        <f t="shared" si="10"/>
        <v/>
      </c>
      <c r="B51" s="451" t="str">
        <f t="shared" si="11"/>
        <v/>
      </c>
      <c r="C51" s="451" t="str">
        <f t="shared" si="12"/>
        <v/>
      </c>
      <c r="D51" s="451" t="str">
        <f t="shared" si="13"/>
        <v/>
      </c>
      <c r="E51" s="451" t="str">
        <f t="shared" si="14"/>
        <v/>
      </c>
      <c r="F51" s="451" t="str">
        <f t="shared" si="15"/>
        <v/>
      </c>
      <c r="G51" s="199" t="str">
        <f>IF(Paramétrage!KC467&lt;&gt;0,Paramétrage!KA467,"")</f>
        <v/>
      </c>
      <c r="H51" s="2" t="str">
        <f>IF(Paramétrage!KC467&lt;&gt;0,Paramétrage!KB467,"")</f>
        <v/>
      </c>
      <c r="I51" s="2" t="str">
        <f t="shared" si="16"/>
        <v/>
      </c>
      <c r="J51" s="2" t="str">
        <f>IF(Paramétrage!KC467&lt;&gt;0,Paramétrage!KC467,"")</f>
        <v/>
      </c>
      <c r="K51" s="2" t="str">
        <f>IF(Paramétrage!KD467&lt;&gt;0,Paramétrage!KD467,"")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IF(Paramétrage!KC467&lt;&gt;0,Paramétrage!KE467,"")</f>
        <v/>
      </c>
      <c r="P51" s="258">
        <f>IF(Paramétrage!G550&lt;&gt;0,I51,0)</f>
        <v>0</v>
      </c>
      <c r="Q51" s="2"/>
    </row>
    <row r="52" spans="1:24" x14ac:dyDescent="0.35">
      <c r="A52" s="451" t="str">
        <f t="shared" si="10"/>
        <v/>
      </c>
      <c r="B52" s="451" t="str">
        <f t="shared" si="11"/>
        <v/>
      </c>
      <c r="C52" s="451" t="str">
        <f t="shared" si="12"/>
        <v/>
      </c>
      <c r="D52" s="451" t="str">
        <f t="shared" si="13"/>
        <v/>
      </c>
      <c r="E52" s="451" t="str">
        <f t="shared" si="14"/>
        <v/>
      </c>
      <c r="F52" s="451" t="str">
        <f t="shared" si="15"/>
        <v/>
      </c>
      <c r="G52" s="199" t="str">
        <f>IF(Paramétrage!KC468&lt;&gt;0,Paramétrage!KA468,"")</f>
        <v/>
      </c>
      <c r="H52" s="2" t="str">
        <f>IF(Paramétrage!KC468&lt;&gt;0,Paramétrage!KB468,"")</f>
        <v/>
      </c>
      <c r="I52" s="2" t="str">
        <f t="shared" si="16"/>
        <v/>
      </c>
      <c r="J52" s="2" t="str">
        <f>IF(Paramétrage!KC468&lt;&gt;0,Paramétrage!KC468,"")</f>
        <v/>
      </c>
      <c r="K52" s="2" t="str">
        <f>IF(Paramétrage!KD468&lt;&gt;0,Paramétrage!KD468,"")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IF(Paramétrage!KC468&lt;&gt;0,Paramétrage!KE468,"")</f>
        <v/>
      </c>
      <c r="P52" s="258">
        <f>IF(Paramétrage!G551&lt;&gt;0,I52,0)</f>
        <v>0</v>
      </c>
      <c r="Q52" s="2"/>
      <c r="R52" s="8"/>
      <c r="S52" s="8"/>
      <c r="T52" s="8"/>
      <c r="U52" s="8"/>
      <c r="V52" s="8"/>
      <c r="W52" s="8"/>
      <c r="X52" s="8"/>
    </row>
    <row r="53" spans="1:24" s="8" customFormat="1" x14ac:dyDescent="0.35">
      <c r="A53" s="451" t="str">
        <f t="shared" si="10"/>
        <v/>
      </c>
      <c r="B53" s="451" t="str">
        <f t="shared" si="11"/>
        <v/>
      </c>
      <c r="C53" s="451" t="str">
        <f t="shared" si="12"/>
        <v/>
      </c>
      <c r="D53" s="451" t="str">
        <f t="shared" si="13"/>
        <v/>
      </c>
      <c r="E53" s="451" t="str">
        <f t="shared" si="14"/>
        <v/>
      </c>
      <c r="F53" s="451" t="str">
        <f t="shared" si="15"/>
        <v/>
      </c>
      <c r="G53" s="199" t="str">
        <f>IF(Paramétrage!KC469&lt;&gt;0,Paramétrage!KA469,"")</f>
        <v/>
      </c>
      <c r="H53" s="2" t="str">
        <f>IF(Paramétrage!KC469&lt;&gt;0,Paramétrage!KB469,"")</f>
        <v/>
      </c>
      <c r="I53" s="2" t="str">
        <f t="shared" si="16"/>
        <v/>
      </c>
      <c r="J53" s="2" t="str">
        <f>IF(Paramétrage!KC469&lt;&gt;0,Paramétrage!KC469,"")</f>
        <v/>
      </c>
      <c r="K53" s="2" t="str">
        <f>IF(Paramétrage!KD469&lt;&gt;0,Paramétrage!KD469,"")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IF(Paramétrage!KC469&lt;&gt;0,Paramétrage!KE469,"")</f>
        <v/>
      </c>
      <c r="P53" s="258">
        <f>IF(Paramétrage!G552&lt;&gt;0,I53,0)</f>
        <v>0</v>
      </c>
      <c r="Q53" s="2"/>
      <c r="R53"/>
      <c r="S53"/>
      <c r="T53"/>
      <c r="U53"/>
      <c r="V53"/>
      <c r="W53"/>
      <c r="X53"/>
    </row>
    <row r="54" spans="1:24" x14ac:dyDescent="0.35">
      <c r="A54" s="451" t="str">
        <f t="shared" si="10"/>
        <v/>
      </c>
      <c r="B54" s="451" t="str">
        <f t="shared" si="11"/>
        <v/>
      </c>
      <c r="C54" s="451" t="str">
        <f t="shared" si="12"/>
        <v/>
      </c>
      <c r="D54" s="451" t="str">
        <f t="shared" si="13"/>
        <v/>
      </c>
      <c r="E54" s="451" t="str">
        <f t="shared" si="14"/>
        <v/>
      </c>
      <c r="F54" s="451" t="str">
        <f t="shared" si="15"/>
        <v/>
      </c>
      <c r="G54" s="199" t="str">
        <f>IF(Paramétrage!KC470&lt;&gt;0,Paramétrage!KA470,"")</f>
        <v/>
      </c>
      <c r="H54" s="2" t="str">
        <f>IF(Paramétrage!KC470&lt;&gt;0,Paramétrage!KB470,"")</f>
        <v/>
      </c>
      <c r="I54" s="2" t="str">
        <f t="shared" si="16"/>
        <v/>
      </c>
      <c r="J54" s="2" t="str">
        <f>IF(Paramétrage!KC470&lt;&gt;0,Paramétrage!KC470,"")</f>
        <v/>
      </c>
      <c r="K54" s="2" t="str">
        <f>IF(Paramétrage!KD470&lt;&gt;0,Paramétrage!KD470,"")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IF(Paramétrage!KC470&lt;&gt;0,Paramétrage!KE470,"")</f>
        <v/>
      </c>
      <c r="P54" s="258">
        <f>IF(Paramétrage!G553&lt;&gt;0,I54,0)</f>
        <v>0</v>
      </c>
      <c r="Q54" s="2"/>
    </row>
    <row r="55" spans="1:24" x14ac:dyDescent="0.35">
      <c r="A55" s="451" t="str">
        <f t="shared" si="10"/>
        <v/>
      </c>
      <c r="B55" s="451" t="str">
        <f t="shared" si="11"/>
        <v/>
      </c>
      <c r="C55" s="451" t="str">
        <f t="shared" si="12"/>
        <v/>
      </c>
      <c r="D55" s="451" t="str">
        <f t="shared" si="13"/>
        <v/>
      </c>
      <c r="E55" s="451" t="str">
        <f t="shared" si="14"/>
        <v/>
      </c>
      <c r="F55" s="451" t="str">
        <f t="shared" si="15"/>
        <v/>
      </c>
      <c r="G55" s="199" t="str">
        <f>IF(Paramétrage!KC471&lt;&gt;0,Paramétrage!KA471,"")</f>
        <v/>
      </c>
      <c r="H55" s="2" t="str">
        <f>IF(Paramétrage!KC471&lt;&gt;0,Paramétrage!KB471,"")</f>
        <v/>
      </c>
      <c r="I55" s="2" t="str">
        <f t="shared" si="16"/>
        <v/>
      </c>
      <c r="J55" s="2" t="str">
        <f>IF(Paramétrage!KC471&lt;&gt;0,Paramétrage!KC471,"")</f>
        <v/>
      </c>
      <c r="K55" s="2" t="str">
        <f>IF(Paramétrage!KD471&lt;&gt;0,Paramétrage!KD471,"")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IF(Paramétrage!KC471&lt;&gt;0,Paramétrage!KE471,"")</f>
        <v/>
      </c>
      <c r="P55" s="258">
        <f>IF(Paramétrage!G554&lt;&gt;0,I55,0)</f>
        <v>0</v>
      </c>
      <c r="Q55" s="2"/>
    </row>
    <row r="56" spans="1:24" x14ac:dyDescent="0.35">
      <c r="A56" s="451" t="str">
        <f t="shared" si="10"/>
        <v/>
      </c>
      <c r="B56" s="451" t="str">
        <f t="shared" si="11"/>
        <v/>
      </c>
      <c r="C56" s="451" t="str">
        <f t="shared" si="12"/>
        <v/>
      </c>
      <c r="D56" s="451" t="str">
        <f t="shared" si="13"/>
        <v/>
      </c>
      <c r="E56" s="451" t="str">
        <f t="shared" si="14"/>
        <v/>
      </c>
      <c r="F56" s="451" t="str">
        <f t="shared" si="15"/>
        <v/>
      </c>
      <c r="G56" s="199" t="str">
        <f>IF(Paramétrage!KC472&lt;&gt;0,Paramétrage!KA472,"")</f>
        <v/>
      </c>
      <c r="H56" s="2" t="str">
        <f>IF(Paramétrage!KC472&lt;&gt;0,Paramétrage!KB472,"")</f>
        <v/>
      </c>
      <c r="I56" s="2" t="str">
        <f t="shared" si="16"/>
        <v/>
      </c>
      <c r="J56" s="2" t="str">
        <f>IF(Paramétrage!KC472&lt;&gt;0,Paramétrage!KC472,"")</f>
        <v/>
      </c>
      <c r="K56" s="2" t="str">
        <f>IF(Paramétrage!KD472&lt;&gt;0,Paramétrage!KD472,"")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IF(Paramétrage!KC472&lt;&gt;0,Paramétrage!KE472,"")</f>
        <v/>
      </c>
      <c r="P56" s="258" t="e">
        <f>IF(Paramétrage!#REF!&lt;&gt;0,I56,0)</f>
        <v>#REF!</v>
      </c>
      <c r="Q56" s="2"/>
    </row>
    <row r="57" spans="1:24" x14ac:dyDescent="0.35">
      <c r="A57" s="451" t="str">
        <f t="shared" si="10"/>
        <v/>
      </c>
      <c r="B57" s="451" t="str">
        <f t="shared" si="11"/>
        <v/>
      </c>
      <c r="C57" s="451" t="str">
        <f t="shared" si="12"/>
        <v/>
      </c>
      <c r="D57" s="451" t="str">
        <f t="shared" si="13"/>
        <v/>
      </c>
      <c r="E57" s="451" t="str">
        <f t="shared" si="14"/>
        <v/>
      </c>
      <c r="F57" s="451" t="str">
        <f t="shared" si="15"/>
        <v/>
      </c>
      <c r="G57" s="199" t="str">
        <f>IF(Paramétrage!KC473&lt;&gt;0,Paramétrage!KA473,"")</f>
        <v/>
      </c>
      <c r="H57" s="2" t="str">
        <f>IF(Paramétrage!KC473&lt;&gt;0,Paramétrage!KB473,"")</f>
        <v/>
      </c>
      <c r="I57" s="2" t="str">
        <f t="shared" si="16"/>
        <v/>
      </c>
      <c r="J57" s="2" t="str">
        <f>IF(Paramétrage!KC473&lt;&gt;0,Paramétrage!KC473,"")</f>
        <v/>
      </c>
      <c r="K57" s="2" t="str">
        <f>IF(Paramétrage!KD473&lt;&gt;0,Paramétrage!KD473,"")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IF(Paramétrage!KC473&lt;&gt;0,Paramétrage!KE473,"")</f>
        <v/>
      </c>
      <c r="P57" s="258" t="e">
        <f>IF(Paramétrage!#REF!&lt;&gt;0,I57,0)</f>
        <v>#REF!</v>
      </c>
      <c r="Q57" s="2"/>
    </row>
    <row r="58" spans="1:24" x14ac:dyDescent="0.35">
      <c r="A58" s="451" t="str">
        <f t="shared" si="10"/>
        <v/>
      </c>
      <c r="B58" s="451" t="str">
        <f t="shared" si="11"/>
        <v/>
      </c>
      <c r="C58" s="451" t="str">
        <f t="shared" si="12"/>
        <v/>
      </c>
      <c r="D58" s="451" t="str">
        <f t="shared" si="13"/>
        <v/>
      </c>
      <c r="E58" s="451" t="str">
        <f t="shared" si="14"/>
        <v/>
      </c>
      <c r="F58" s="451" t="str">
        <f t="shared" si="15"/>
        <v/>
      </c>
      <c r="G58" s="199" t="str">
        <f>IF(Paramétrage!KC474&lt;&gt;0,Paramétrage!KA474,"")</f>
        <v/>
      </c>
      <c r="H58" s="2" t="str">
        <f>IF(Paramétrage!KC474&lt;&gt;0,Paramétrage!KB474,"")</f>
        <v/>
      </c>
      <c r="I58" s="2" t="str">
        <f t="shared" si="16"/>
        <v/>
      </c>
      <c r="J58" s="2" t="str">
        <f>IF(Paramétrage!KC474&lt;&gt;0,Paramétrage!KC474,"")</f>
        <v/>
      </c>
      <c r="K58" s="2" t="str">
        <f>IF(Paramétrage!KD474&lt;&gt;0,Paramétrage!KD474,"")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IF(Paramétrage!KC474&lt;&gt;0,Paramétrage!KE474,"")</f>
        <v/>
      </c>
      <c r="P58" s="258" t="e">
        <f>IF(Paramétrage!#REF!&lt;&gt;0,I58,0)</f>
        <v>#REF!</v>
      </c>
      <c r="Q58" s="2"/>
    </row>
    <row r="59" spans="1:24" x14ac:dyDescent="0.35">
      <c r="A59" s="451" t="str">
        <f t="shared" si="10"/>
        <v/>
      </c>
      <c r="B59" s="451" t="str">
        <f t="shared" si="11"/>
        <v/>
      </c>
      <c r="C59" s="451" t="str">
        <f t="shared" si="12"/>
        <v/>
      </c>
      <c r="D59" s="451" t="str">
        <f t="shared" si="13"/>
        <v/>
      </c>
      <c r="E59" s="451" t="str">
        <f t="shared" si="14"/>
        <v/>
      </c>
      <c r="F59" s="451" t="str">
        <f t="shared" si="15"/>
        <v/>
      </c>
      <c r="G59" s="199" t="str">
        <f>IF(Paramétrage!KC475&lt;&gt;0,Paramétrage!KA475,"")</f>
        <v/>
      </c>
      <c r="H59" s="2" t="str">
        <f>IF(Paramétrage!KC475&lt;&gt;0,Paramétrage!KB475,"")</f>
        <v/>
      </c>
      <c r="I59" s="2" t="str">
        <f t="shared" si="16"/>
        <v/>
      </c>
      <c r="J59" s="2" t="str">
        <f>IF(Paramétrage!KC475&lt;&gt;0,Paramétrage!KC475,"")</f>
        <v/>
      </c>
      <c r="K59" s="2" t="str">
        <f>IF(Paramétrage!KD475&lt;&gt;0,Paramétrage!KD475,"")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IF(Paramétrage!KC475&lt;&gt;0,Paramétrage!KE475,"")</f>
        <v/>
      </c>
      <c r="P59" s="258" t="e">
        <f>IF(Paramétrage!#REF!&lt;&gt;0,I59,0)</f>
        <v>#REF!</v>
      </c>
      <c r="Q59" s="2"/>
    </row>
    <row r="60" spans="1:24" x14ac:dyDescent="0.35">
      <c r="A60" s="474" t="s">
        <v>1080</v>
      </c>
      <c r="B60" s="469"/>
      <c r="C60" s="469"/>
      <c r="D60" s="469"/>
      <c r="E60" s="469"/>
      <c r="F60" s="469"/>
      <c r="G60" s="475" t="e">
        <f>IF(Paramétrage!#REF!&lt;&gt;0,Paramétrage!#REF!,"")</f>
        <v>#REF!</v>
      </c>
      <c r="H60" s="469"/>
      <c r="I60" s="469"/>
      <c r="J60" s="469"/>
      <c r="K60" s="469"/>
      <c r="L60" s="469"/>
      <c r="M60" s="469"/>
      <c r="N60" s="469"/>
      <c r="O60" s="469"/>
      <c r="P60" s="472" t="e">
        <f>IF(Paramétrage!#REF!,I60-#REF!,"")</f>
        <v>#REF!</v>
      </c>
      <c r="Q60" s="469"/>
    </row>
    <row r="61" spans="1:24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24" x14ac:dyDescent="0.35">
      <c r="A62" s="451" t="str">
        <f>IF(J62&lt;&gt;"",I62,"")</f>
        <v/>
      </c>
      <c r="B62" s="451" t="str">
        <f>IF(J62&lt;&gt;"",1,"")</f>
        <v/>
      </c>
      <c r="C62" s="451" t="str">
        <f>IF(J62&lt;&gt;"",L62,"")</f>
        <v/>
      </c>
      <c r="D62" s="451" t="str">
        <f>IF(J62&lt;&gt;"",L62,"")</f>
        <v/>
      </c>
      <c r="E62" s="451" t="str">
        <f>IF(J62&lt;&gt;"",M62,"")</f>
        <v/>
      </c>
      <c r="F62" s="451" t="str">
        <f>IF(J62&lt;&gt;"",N62,"")</f>
        <v/>
      </c>
      <c r="G62" s="199" t="str">
        <f>IF(Paramétrage!NE501&lt;&gt;0,Paramétrage!NC501,"")</f>
        <v/>
      </c>
      <c r="H62" s="2" t="str">
        <f>IF(Paramétrage!NE501&lt;&gt;0,Paramétrage!ND501,"")</f>
        <v/>
      </c>
      <c r="I62" s="2" t="str">
        <f>IF(J62&lt;&gt;"",DATEDIF($Q$2,G62,"d")*1440+H62*60,"")</f>
        <v/>
      </c>
      <c r="J62" s="2" t="str">
        <f>IF(Paramétrage!NF501&lt;&gt;0,Paramétrage!NF501,"")</f>
        <v/>
      </c>
      <c r="K62" s="2" t="str">
        <f>IF(Paramétrage!BJ501&lt;&gt;0,Paramétrage!BJ501,"")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IF(Paramétrage!NE501&lt;&gt;0,Paramétrage!NG501,"")</f>
        <v/>
      </c>
      <c r="P62" s="258" t="e">
        <f>IF(Paramétrage!#REF!&lt;&gt;0,I62,0)</f>
        <v>#REF!</v>
      </c>
      <c r="Q62" s="2"/>
    </row>
    <row r="63" spans="1:24" x14ac:dyDescent="0.35">
      <c r="A63" s="451" t="str">
        <f t="shared" ref="A63:A89" si="20">IF(J63&lt;&gt;"",I63,"")</f>
        <v/>
      </c>
      <c r="B63" s="451" t="str">
        <f t="shared" ref="B63:B89" si="21">IF(J63&lt;&gt;"",1,"")</f>
        <v/>
      </c>
      <c r="C63" s="451" t="str">
        <f t="shared" ref="C63:C89" si="22">IF(J63&lt;&gt;"",L63,"")</f>
        <v/>
      </c>
      <c r="D63" s="451" t="str">
        <f t="shared" ref="D63:D89" si="23">IF(J63&lt;&gt;"",L63,"")</f>
        <v/>
      </c>
      <c r="E63" s="451" t="str">
        <f t="shared" ref="E63:E89" si="24">IF(J63&lt;&gt;"",M63,"")</f>
        <v/>
      </c>
      <c r="F63" s="451" t="str">
        <f t="shared" ref="F63:F89" si="25">IF(J63&lt;&gt;"",N63,"")</f>
        <v/>
      </c>
      <c r="G63" s="199" t="str">
        <f>IF(Paramétrage!NE502&lt;&gt;0,Paramétrage!NC502,"")</f>
        <v/>
      </c>
      <c r="H63" s="2" t="str">
        <f>IF(Paramétrage!NE502&lt;&gt;0,Paramétrage!ND502,"")</f>
        <v/>
      </c>
      <c r="I63" s="2" t="str">
        <f t="shared" ref="I63:I89" si="26">IF(J63&lt;&gt;"",DATEDIF($Q$2,G63,"d")*1440+H63*60,"")</f>
        <v/>
      </c>
      <c r="J63" s="2" t="str">
        <f>IF(Paramétrage!NF502&lt;&gt;0,Paramétrage!NF502,"")</f>
        <v/>
      </c>
      <c r="K63" s="2" t="str">
        <f>IF(Paramétrage!BJ502&lt;&gt;0,Paramétrage!BJ502,"")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IF(Paramétrage!NE502&lt;&gt;0,Paramétrage!NG502,"")</f>
        <v/>
      </c>
      <c r="P63" s="258" t="e">
        <f>IF(Paramétrage!#REF!&lt;&gt;0,I63,0)</f>
        <v>#REF!</v>
      </c>
      <c r="Q63" s="2"/>
    </row>
    <row r="64" spans="1:24" x14ac:dyDescent="0.35">
      <c r="A64" s="451" t="str">
        <f t="shared" si="20"/>
        <v/>
      </c>
      <c r="B64" s="451" t="str">
        <f t="shared" si="21"/>
        <v/>
      </c>
      <c r="C64" s="451" t="str">
        <f t="shared" si="22"/>
        <v/>
      </c>
      <c r="D64" s="451" t="str">
        <f t="shared" si="23"/>
        <v/>
      </c>
      <c r="E64" s="451" t="str">
        <f t="shared" si="24"/>
        <v/>
      </c>
      <c r="F64" s="451" t="str">
        <f t="shared" si="25"/>
        <v/>
      </c>
      <c r="G64" s="199" t="str">
        <f>IF(Paramétrage!NE503&lt;&gt;0,Paramétrage!NC503,"")</f>
        <v/>
      </c>
      <c r="H64" s="2" t="str">
        <f>IF(Paramétrage!NE503&lt;&gt;0,Paramétrage!ND503,"")</f>
        <v/>
      </c>
      <c r="I64" s="2" t="str">
        <f t="shared" si="26"/>
        <v/>
      </c>
      <c r="J64" s="2" t="str">
        <f>IF(Paramétrage!NF503&lt;&gt;0,Paramétrage!NF503,"")</f>
        <v/>
      </c>
      <c r="K64" s="2" t="str">
        <f>IF(Paramétrage!BJ503&lt;&gt;0,Paramétrage!BJ503,"")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IF(Paramétrage!NE503&lt;&gt;0,Paramétrage!NG503,"")</f>
        <v/>
      </c>
      <c r="P64" s="258" t="e">
        <f>IF(Paramétrage!#REF!&lt;&gt;0,I64,0)</f>
        <v>#REF!</v>
      </c>
      <c r="Q64" s="2"/>
    </row>
    <row r="65" spans="1:17" x14ac:dyDescent="0.35">
      <c r="A65" s="451" t="str">
        <f t="shared" si="20"/>
        <v/>
      </c>
      <c r="B65" s="451" t="str">
        <f t="shared" si="21"/>
        <v/>
      </c>
      <c r="C65" s="451" t="str">
        <f t="shared" si="22"/>
        <v/>
      </c>
      <c r="D65" s="451" t="str">
        <f t="shared" si="23"/>
        <v/>
      </c>
      <c r="E65" s="451" t="str">
        <f t="shared" si="24"/>
        <v/>
      </c>
      <c r="F65" s="451" t="str">
        <f t="shared" si="25"/>
        <v/>
      </c>
      <c r="G65" s="199" t="str">
        <f>IF(Paramétrage!NE504&lt;&gt;0,Paramétrage!NC504,"")</f>
        <v/>
      </c>
      <c r="H65" s="2" t="str">
        <f>IF(Paramétrage!NE504&lt;&gt;0,Paramétrage!ND504,"")</f>
        <v/>
      </c>
      <c r="I65" s="2" t="str">
        <f t="shared" si="26"/>
        <v/>
      </c>
      <c r="J65" s="2" t="str">
        <f>IF(Paramétrage!NF504&lt;&gt;0,Paramétrage!NF504,"")</f>
        <v/>
      </c>
      <c r="K65" s="2" t="str">
        <f>IF(Paramétrage!BJ504&lt;&gt;0,Paramétrage!BJ504,"")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IF(Paramétrage!NE504&lt;&gt;0,Paramétrage!NG504,"")</f>
        <v/>
      </c>
      <c r="P65" s="258" t="e">
        <f>IF(Paramétrage!#REF!&lt;&gt;0,I65,0)</f>
        <v>#REF!</v>
      </c>
      <c r="Q65" s="2"/>
    </row>
    <row r="66" spans="1:17" x14ac:dyDescent="0.35">
      <c r="A66" s="451" t="str">
        <f t="shared" si="20"/>
        <v/>
      </c>
      <c r="B66" s="451" t="str">
        <f t="shared" si="21"/>
        <v/>
      </c>
      <c r="C66" s="451" t="str">
        <f t="shared" si="22"/>
        <v/>
      </c>
      <c r="D66" s="451" t="str">
        <f t="shared" si="23"/>
        <v/>
      </c>
      <c r="E66" s="451" t="str">
        <f t="shared" si="24"/>
        <v/>
      </c>
      <c r="F66" s="451" t="str">
        <f t="shared" si="25"/>
        <v/>
      </c>
      <c r="G66" s="199" t="str">
        <f>IF(Paramétrage!NE505&lt;&gt;0,Paramétrage!NC505,"")</f>
        <v/>
      </c>
      <c r="H66" s="2" t="str">
        <f>IF(Paramétrage!NE505&lt;&gt;0,Paramétrage!ND505,"")</f>
        <v/>
      </c>
      <c r="I66" s="2" t="str">
        <f t="shared" si="26"/>
        <v/>
      </c>
      <c r="J66" s="2" t="str">
        <f>IF(Paramétrage!NF505&lt;&gt;0,Paramétrage!NF505,"")</f>
        <v/>
      </c>
      <c r="K66" s="2" t="str">
        <f>IF(Paramétrage!BJ505&lt;&gt;0,Paramétrage!BJ505,"")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IF(Paramétrage!NE505&lt;&gt;0,Paramétrage!NG505,"")</f>
        <v/>
      </c>
      <c r="P66" s="258" t="e">
        <f>IF(Paramétrage!#REF!&lt;&gt;0,I66,0)</f>
        <v>#REF!</v>
      </c>
      <c r="Q66" s="2"/>
    </row>
    <row r="67" spans="1:17" x14ac:dyDescent="0.35">
      <c r="A67" s="451" t="str">
        <f t="shared" si="20"/>
        <v/>
      </c>
      <c r="B67" s="451" t="str">
        <f t="shared" si="21"/>
        <v/>
      </c>
      <c r="C67" s="451" t="str">
        <f t="shared" si="22"/>
        <v/>
      </c>
      <c r="D67" s="451" t="str">
        <f t="shared" si="23"/>
        <v/>
      </c>
      <c r="E67" s="451" t="str">
        <f t="shared" si="24"/>
        <v/>
      </c>
      <c r="F67" s="451" t="str">
        <f t="shared" si="25"/>
        <v/>
      </c>
      <c r="G67" s="199" t="str">
        <f>IF(Paramétrage!NE506&lt;&gt;0,Paramétrage!NC506,"")</f>
        <v/>
      </c>
      <c r="H67" s="2" t="str">
        <f>IF(Paramétrage!NE506&lt;&gt;0,Paramétrage!ND506,"")</f>
        <v/>
      </c>
      <c r="I67" s="2" t="str">
        <f t="shared" si="26"/>
        <v/>
      </c>
      <c r="J67" s="2" t="str">
        <f>IF(Paramétrage!NF506&lt;&gt;0,Paramétrage!NF506,"")</f>
        <v/>
      </c>
      <c r="K67" s="2" t="str">
        <f>IF(Paramétrage!BJ506&lt;&gt;0,Paramétrage!BJ506,"")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IF(Paramétrage!NE506&lt;&gt;0,Paramétrage!NG506,"")</f>
        <v/>
      </c>
      <c r="P67" s="258" t="e">
        <f>IF(Paramétrage!#REF!&lt;&gt;0,I67,0)</f>
        <v>#REF!</v>
      </c>
      <c r="Q67" s="2"/>
    </row>
    <row r="68" spans="1:17" x14ac:dyDescent="0.35">
      <c r="A68" s="451" t="str">
        <f t="shared" si="20"/>
        <v/>
      </c>
      <c r="B68" s="451" t="str">
        <f t="shared" si="21"/>
        <v/>
      </c>
      <c r="C68" s="451" t="str">
        <f t="shared" si="22"/>
        <v/>
      </c>
      <c r="D68" s="451" t="str">
        <f t="shared" si="23"/>
        <v/>
      </c>
      <c r="E68" s="451" t="str">
        <f t="shared" si="24"/>
        <v/>
      </c>
      <c r="F68" s="451" t="str">
        <f t="shared" si="25"/>
        <v/>
      </c>
      <c r="G68" s="199" t="str">
        <f>IF(Paramétrage!NE507&lt;&gt;0,Paramétrage!NC507,"")</f>
        <v/>
      </c>
      <c r="H68" s="2" t="str">
        <f>IF(Paramétrage!NE507&lt;&gt;0,Paramétrage!ND507,"")</f>
        <v/>
      </c>
      <c r="I68" s="2" t="str">
        <f t="shared" si="26"/>
        <v/>
      </c>
      <c r="J68" s="2" t="str">
        <f>IF(Paramétrage!NF507&lt;&gt;0,Paramétrage!NF507,"")</f>
        <v/>
      </c>
      <c r="K68" s="2" t="str">
        <f>IF(Paramétrage!BJ507&lt;&gt;0,Paramétrage!BJ507,"")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IF(Paramétrage!NE507&lt;&gt;0,Paramétrage!NG507,"")</f>
        <v/>
      </c>
      <c r="P68" s="258" t="e">
        <f>IF(Paramétrage!#REF!&lt;&gt;0,I68,0)</f>
        <v>#REF!</v>
      </c>
      <c r="Q68" s="2"/>
    </row>
    <row r="69" spans="1:17" x14ac:dyDescent="0.35">
      <c r="A69" s="451" t="str">
        <f t="shared" si="20"/>
        <v/>
      </c>
      <c r="B69" s="451" t="str">
        <f t="shared" si="21"/>
        <v/>
      </c>
      <c r="C69" s="451" t="str">
        <f t="shared" si="22"/>
        <v/>
      </c>
      <c r="D69" s="451" t="str">
        <f t="shared" si="23"/>
        <v/>
      </c>
      <c r="E69" s="451" t="str">
        <f t="shared" si="24"/>
        <v/>
      </c>
      <c r="F69" s="451" t="str">
        <f t="shared" si="25"/>
        <v/>
      </c>
      <c r="G69" s="199" t="str">
        <f>IF(Paramétrage!NE508&lt;&gt;0,Paramétrage!NC508,"")</f>
        <v/>
      </c>
      <c r="H69" s="2" t="str">
        <f>IF(Paramétrage!NE508&lt;&gt;0,Paramétrage!ND508,"")</f>
        <v/>
      </c>
      <c r="I69" s="2" t="str">
        <f t="shared" si="26"/>
        <v/>
      </c>
      <c r="J69" s="2" t="str">
        <f>IF(Paramétrage!NF508&lt;&gt;0,Paramétrage!NF508,"")</f>
        <v/>
      </c>
      <c r="K69" s="2" t="str">
        <f>IF(Paramétrage!BJ508&lt;&gt;0,Paramétrage!BJ508,"")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IF(Paramétrage!NE508&lt;&gt;0,Paramétrage!NG508,"")</f>
        <v/>
      </c>
      <c r="P69" s="258" t="e">
        <f>IF(Paramétrage!#REF!&lt;&gt;0,I69,0)</f>
        <v>#REF!</v>
      </c>
      <c r="Q69" s="2"/>
    </row>
    <row r="70" spans="1:17" x14ac:dyDescent="0.35">
      <c r="A70" s="451" t="str">
        <f t="shared" si="20"/>
        <v/>
      </c>
      <c r="B70" s="451" t="str">
        <f t="shared" si="21"/>
        <v/>
      </c>
      <c r="C70" s="451" t="str">
        <f t="shared" si="22"/>
        <v/>
      </c>
      <c r="D70" s="451" t="str">
        <f t="shared" si="23"/>
        <v/>
      </c>
      <c r="E70" s="451" t="str">
        <f t="shared" si="24"/>
        <v/>
      </c>
      <c r="F70" s="451" t="str">
        <f t="shared" si="25"/>
        <v/>
      </c>
      <c r="G70" s="199" t="str">
        <f>IF(Paramétrage!NE509&lt;&gt;0,Paramétrage!NC509,"")</f>
        <v/>
      </c>
      <c r="H70" s="2" t="str">
        <f>IF(Paramétrage!NE509&lt;&gt;0,Paramétrage!ND509,"")</f>
        <v/>
      </c>
      <c r="I70" s="2" t="str">
        <f t="shared" si="26"/>
        <v/>
      </c>
      <c r="J70" s="2" t="str">
        <f>IF(Paramétrage!NF509&lt;&gt;0,Paramétrage!NF509,"")</f>
        <v/>
      </c>
      <c r="K70" s="2" t="str">
        <f>IF(Paramétrage!BJ509&lt;&gt;0,Paramétrage!BJ509,"")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IF(Paramétrage!NE509&lt;&gt;0,Paramétrage!NG509,"")</f>
        <v/>
      </c>
      <c r="P70" s="258" t="e">
        <f>IF(Paramétrage!#REF!&lt;&gt;0,I70,0)</f>
        <v>#REF!</v>
      </c>
      <c r="Q70" s="2"/>
    </row>
    <row r="71" spans="1:17" x14ac:dyDescent="0.35">
      <c r="A71" s="451" t="str">
        <f t="shared" si="20"/>
        <v/>
      </c>
      <c r="B71" s="451" t="str">
        <f t="shared" si="21"/>
        <v/>
      </c>
      <c r="C71" s="451" t="str">
        <f t="shared" si="22"/>
        <v/>
      </c>
      <c r="D71" s="451" t="str">
        <f t="shared" si="23"/>
        <v/>
      </c>
      <c r="E71" s="451" t="str">
        <f t="shared" si="24"/>
        <v/>
      </c>
      <c r="F71" s="451" t="str">
        <f t="shared" si="25"/>
        <v/>
      </c>
      <c r="G71" s="199" t="str">
        <f>IF(Paramétrage!NE510&lt;&gt;0,Paramétrage!NC510,"")</f>
        <v/>
      </c>
      <c r="H71" s="2" t="str">
        <f>IF(Paramétrage!NE510&lt;&gt;0,Paramétrage!ND510,"")</f>
        <v/>
      </c>
      <c r="I71" s="2" t="str">
        <f t="shared" si="26"/>
        <v/>
      </c>
      <c r="J71" s="2" t="str">
        <f>IF(Paramétrage!NF510&lt;&gt;0,Paramétrage!NF510,"")</f>
        <v/>
      </c>
      <c r="K71" s="2" t="str">
        <f>IF(Paramétrage!BJ510&lt;&gt;0,Paramétrage!BJ510,"")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IF(Paramétrage!NE510&lt;&gt;0,Paramétrage!NG510,"")</f>
        <v/>
      </c>
      <c r="P71" s="258" t="e">
        <f>IF(Paramétrage!#REF!&lt;&gt;0,I71,0)</f>
        <v>#REF!</v>
      </c>
      <c r="Q71" s="2"/>
    </row>
    <row r="72" spans="1:17" x14ac:dyDescent="0.35">
      <c r="A72" s="451" t="str">
        <f t="shared" si="20"/>
        <v/>
      </c>
      <c r="B72" s="451" t="str">
        <f t="shared" si="21"/>
        <v/>
      </c>
      <c r="C72" s="451" t="str">
        <f t="shared" si="22"/>
        <v/>
      </c>
      <c r="D72" s="451" t="str">
        <f t="shared" si="23"/>
        <v/>
      </c>
      <c r="E72" s="451" t="str">
        <f t="shared" si="24"/>
        <v/>
      </c>
      <c r="F72" s="451" t="str">
        <f t="shared" si="25"/>
        <v/>
      </c>
      <c r="G72" s="199" t="str">
        <f>IF(Paramétrage!NE511&lt;&gt;0,Paramétrage!NC511,"")</f>
        <v/>
      </c>
      <c r="H72" s="2" t="str">
        <f>IF(Paramétrage!NE511&lt;&gt;0,Paramétrage!ND511,"")</f>
        <v/>
      </c>
      <c r="I72" s="2" t="str">
        <f t="shared" si="26"/>
        <v/>
      </c>
      <c r="J72" s="2" t="str">
        <f>IF(Paramétrage!NF511&lt;&gt;0,Paramétrage!NF511,"")</f>
        <v/>
      </c>
      <c r="K72" s="2" t="str">
        <f>IF(Paramétrage!BJ511&lt;&gt;0,Paramétrage!BJ511,"")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IF(Paramétrage!NE511&lt;&gt;0,Paramétrage!NG511,"")</f>
        <v/>
      </c>
      <c r="P72" s="258" t="e">
        <f>IF(Paramétrage!#REF!&lt;&gt;0,I72,0)</f>
        <v>#REF!</v>
      </c>
      <c r="Q72" s="2"/>
    </row>
    <row r="73" spans="1:17" x14ac:dyDescent="0.35">
      <c r="A73" s="451" t="str">
        <f t="shared" si="20"/>
        <v/>
      </c>
      <c r="B73" s="451" t="str">
        <f t="shared" si="21"/>
        <v/>
      </c>
      <c r="C73" s="451" t="str">
        <f t="shared" si="22"/>
        <v/>
      </c>
      <c r="D73" s="451" t="str">
        <f t="shared" si="23"/>
        <v/>
      </c>
      <c r="E73" s="451" t="str">
        <f t="shared" si="24"/>
        <v/>
      </c>
      <c r="F73" s="451" t="str">
        <f t="shared" si="25"/>
        <v/>
      </c>
      <c r="G73" s="199" t="str">
        <f>IF(Paramétrage!NE512&lt;&gt;0,Paramétrage!NC512,"")</f>
        <v/>
      </c>
      <c r="H73" s="2" t="str">
        <f>IF(Paramétrage!NE512&lt;&gt;0,Paramétrage!ND512,"")</f>
        <v/>
      </c>
      <c r="I73" s="2" t="str">
        <f t="shared" si="26"/>
        <v/>
      </c>
      <c r="J73" s="2" t="str">
        <f>IF(Paramétrage!NF512&lt;&gt;0,Paramétrage!NF512,"")</f>
        <v/>
      </c>
      <c r="K73" s="2" t="str">
        <f>IF(Paramétrage!BJ512&lt;&gt;0,Paramétrage!BJ512,"")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IF(Paramétrage!NE512&lt;&gt;0,Paramétrage!NG512,"")</f>
        <v/>
      </c>
      <c r="P73" s="258" t="e">
        <f>IF(Paramétrage!#REF!&lt;&gt;0,I73,0)</f>
        <v>#REF!</v>
      </c>
      <c r="Q73" s="2"/>
    </row>
    <row r="74" spans="1:17" x14ac:dyDescent="0.35">
      <c r="A74" s="451" t="str">
        <f t="shared" si="20"/>
        <v/>
      </c>
      <c r="B74" s="451" t="str">
        <f t="shared" si="21"/>
        <v/>
      </c>
      <c r="C74" s="451" t="str">
        <f t="shared" si="22"/>
        <v/>
      </c>
      <c r="D74" s="451" t="str">
        <f t="shared" si="23"/>
        <v/>
      </c>
      <c r="E74" s="451" t="str">
        <f t="shared" si="24"/>
        <v/>
      </c>
      <c r="F74" s="451" t="str">
        <f t="shared" si="25"/>
        <v/>
      </c>
      <c r="G74" s="199" t="str">
        <f>IF(Paramétrage!NE513&lt;&gt;0,Paramétrage!NC513,"")</f>
        <v/>
      </c>
      <c r="H74" s="2" t="str">
        <f>IF(Paramétrage!NE513&lt;&gt;0,Paramétrage!ND513,"")</f>
        <v/>
      </c>
      <c r="I74" s="2" t="str">
        <f t="shared" si="26"/>
        <v/>
      </c>
      <c r="J74" s="2" t="str">
        <f>IF(Paramétrage!NF513&lt;&gt;0,Paramétrage!NF513,"")</f>
        <v/>
      </c>
      <c r="K74" s="2" t="str">
        <f>IF(Paramétrage!BJ513&lt;&gt;0,Paramétrage!BJ513,"")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IF(Paramétrage!NE513&lt;&gt;0,Paramétrage!NG513,"")</f>
        <v/>
      </c>
      <c r="P74" s="258" t="e">
        <f>IF(Paramétrage!#REF!&lt;&gt;0,I74,0)</f>
        <v>#REF!</v>
      </c>
      <c r="Q74" s="2"/>
    </row>
    <row r="75" spans="1:17" x14ac:dyDescent="0.35">
      <c r="A75" s="451" t="str">
        <f t="shared" si="20"/>
        <v/>
      </c>
      <c r="B75" s="451" t="str">
        <f t="shared" si="21"/>
        <v/>
      </c>
      <c r="C75" s="451" t="str">
        <f t="shared" si="22"/>
        <v/>
      </c>
      <c r="D75" s="451" t="str">
        <f t="shared" si="23"/>
        <v/>
      </c>
      <c r="E75" s="451" t="str">
        <f t="shared" si="24"/>
        <v/>
      </c>
      <c r="F75" s="451" t="str">
        <f t="shared" si="25"/>
        <v/>
      </c>
      <c r="G75" s="199" t="str">
        <f>IF(Paramétrage!NE514&lt;&gt;0,Paramétrage!NC514,"")</f>
        <v/>
      </c>
      <c r="H75" s="2" t="str">
        <f>IF(Paramétrage!NE514&lt;&gt;0,Paramétrage!ND514,"")</f>
        <v/>
      </c>
      <c r="I75" s="2" t="str">
        <f t="shared" si="26"/>
        <v/>
      </c>
      <c r="J75" s="2" t="str">
        <f>IF(Paramétrage!NF514&lt;&gt;0,Paramétrage!NF514,"")</f>
        <v/>
      </c>
      <c r="K75" s="2" t="str">
        <f>IF(Paramétrage!BJ514&lt;&gt;0,Paramétrage!BJ514,"")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IF(Paramétrage!NE514&lt;&gt;0,Paramétrage!NG514,"")</f>
        <v/>
      </c>
      <c r="P75" s="258" t="e">
        <f>IF(Paramétrage!#REF!&lt;&gt;0,I75,0)</f>
        <v>#REF!</v>
      </c>
      <c r="Q75" s="2"/>
    </row>
    <row r="76" spans="1:17" x14ac:dyDescent="0.35">
      <c r="A76" s="451" t="str">
        <f t="shared" si="20"/>
        <v/>
      </c>
      <c r="B76" s="451" t="str">
        <f t="shared" si="21"/>
        <v/>
      </c>
      <c r="C76" s="451" t="str">
        <f t="shared" si="22"/>
        <v/>
      </c>
      <c r="D76" s="451" t="str">
        <f t="shared" si="23"/>
        <v/>
      </c>
      <c r="E76" s="451" t="str">
        <f t="shared" si="24"/>
        <v/>
      </c>
      <c r="F76" s="451" t="str">
        <f t="shared" si="25"/>
        <v/>
      </c>
      <c r="G76" s="199" t="str">
        <f>IF(Paramétrage!NE515&lt;&gt;0,Paramétrage!NC515,"")</f>
        <v/>
      </c>
      <c r="H76" s="2" t="str">
        <f>IF(Paramétrage!NE515&lt;&gt;0,Paramétrage!ND515,"")</f>
        <v/>
      </c>
      <c r="I76" s="2" t="str">
        <f t="shared" si="26"/>
        <v/>
      </c>
      <c r="J76" s="2" t="str">
        <f>IF(Paramétrage!NF515&lt;&gt;0,Paramétrage!NF515,"")</f>
        <v/>
      </c>
      <c r="K76" s="2" t="str">
        <f>IF(Paramétrage!BJ515&lt;&gt;0,Paramétrage!BJ515,"")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IF(Paramétrage!NE515&lt;&gt;0,Paramétrage!NG515,"")</f>
        <v/>
      </c>
      <c r="P76" s="258" t="e">
        <f>IF(Paramétrage!#REF!&lt;&gt;0,I76,0)</f>
        <v>#REF!</v>
      </c>
      <c r="Q76" s="2"/>
    </row>
    <row r="77" spans="1:17" x14ac:dyDescent="0.35">
      <c r="A77" s="451" t="str">
        <f t="shared" si="20"/>
        <v/>
      </c>
      <c r="B77" s="451" t="str">
        <f t="shared" si="21"/>
        <v/>
      </c>
      <c r="C77" s="451" t="str">
        <f t="shared" si="22"/>
        <v/>
      </c>
      <c r="D77" s="451" t="str">
        <f t="shared" si="23"/>
        <v/>
      </c>
      <c r="E77" s="451" t="str">
        <f t="shared" si="24"/>
        <v/>
      </c>
      <c r="F77" s="451" t="str">
        <f t="shared" si="25"/>
        <v/>
      </c>
      <c r="G77" s="199" t="str">
        <f>IF(Paramétrage!NE516&lt;&gt;0,Paramétrage!NC516,"")</f>
        <v/>
      </c>
      <c r="H77" s="2" t="str">
        <f>IF(Paramétrage!NE516&lt;&gt;0,Paramétrage!ND516,"")</f>
        <v/>
      </c>
      <c r="I77" s="2" t="str">
        <f t="shared" si="26"/>
        <v/>
      </c>
      <c r="J77" s="2" t="str">
        <f>IF(Paramétrage!NF516&lt;&gt;0,Paramétrage!NF516,"")</f>
        <v/>
      </c>
      <c r="K77" s="2" t="str">
        <f>IF(Paramétrage!BJ516&lt;&gt;0,Paramétrage!BJ516,"")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IF(Paramétrage!NE516&lt;&gt;0,Paramétrage!NG516,"")</f>
        <v/>
      </c>
      <c r="P77" s="258" t="e">
        <f>IF(Paramétrage!#REF!&lt;&gt;0,I77,0)</f>
        <v>#REF!</v>
      </c>
      <c r="Q77" s="2"/>
    </row>
    <row r="78" spans="1:17" x14ac:dyDescent="0.35">
      <c r="A78" s="451" t="str">
        <f t="shared" si="20"/>
        <v/>
      </c>
      <c r="B78" s="451" t="str">
        <f t="shared" si="21"/>
        <v/>
      </c>
      <c r="C78" s="451" t="str">
        <f t="shared" si="22"/>
        <v/>
      </c>
      <c r="D78" s="451" t="str">
        <f t="shared" si="23"/>
        <v/>
      </c>
      <c r="E78" s="451" t="str">
        <f t="shared" si="24"/>
        <v/>
      </c>
      <c r="F78" s="451" t="str">
        <f t="shared" si="25"/>
        <v/>
      </c>
      <c r="G78" s="199" t="str">
        <f>IF(Paramétrage!NE517&lt;&gt;0,Paramétrage!NC517,"")</f>
        <v/>
      </c>
      <c r="H78" s="2" t="str">
        <f>IF(Paramétrage!NE517&lt;&gt;0,Paramétrage!ND517,"")</f>
        <v/>
      </c>
      <c r="I78" s="2" t="str">
        <f t="shared" si="26"/>
        <v/>
      </c>
      <c r="J78" s="2" t="str">
        <f>IF(Paramétrage!NF517&lt;&gt;0,Paramétrage!NF517,"")</f>
        <v/>
      </c>
      <c r="K78" s="2" t="str">
        <f>IF(Paramétrage!BJ517&lt;&gt;0,Paramétrage!BJ517,"")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IF(Paramétrage!NE517&lt;&gt;0,Paramétrage!NG517,"")</f>
        <v/>
      </c>
      <c r="P78" s="258" t="e">
        <f>IF(Paramétrage!#REF!&lt;&gt;0,I78,0)</f>
        <v>#REF!</v>
      </c>
      <c r="Q78" s="2"/>
    </row>
    <row r="79" spans="1:17" x14ac:dyDescent="0.35">
      <c r="A79" s="451" t="str">
        <f t="shared" si="20"/>
        <v/>
      </c>
      <c r="B79" s="451" t="str">
        <f t="shared" si="21"/>
        <v/>
      </c>
      <c r="C79" s="451" t="str">
        <f t="shared" si="22"/>
        <v/>
      </c>
      <c r="D79" s="451" t="str">
        <f t="shared" si="23"/>
        <v/>
      </c>
      <c r="E79" s="451" t="str">
        <f t="shared" si="24"/>
        <v/>
      </c>
      <c r="F79" s="451" t="str">
        <f t="shared" si="25"/>
        <v/>
      </c>
      <c r="G79" s="199" t="str">
        <f>IF(Paramétrage!NE518&lt;&gt;0,Paramétrage!NC518,"")</f>
        <v/>
      </c>
      <c r="H79" s="2" t="str">
        <f>IF(Paramétrage!NE518&lt;&gt;0,Paramétrage!ND518,"")</f>
        <v/>
      </c>
      <c r="I79" s="2" t="str">
        <f t="shared" si="26"/>
        <v/>
      </c>
      <c r="J79" s="2" t="str">
        <f>IF(Paramétrage!NF518&lt;&gt;0,Paramétrage!NF518,"")</f>
        <v/>
      </c>
      <c r="K79" s="2" t="str">
        <f>IF(Paramétrage!BJ518&lt;&gt;0,Paramétrage!BJ518,"")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IF(Paramétrage!NE518&lt;&gt;0,Paramétrage!NG518,"")</f>
        <v/>
      </c>
      <c r="P79" s="258" t="e">
        <f>IF(Paramétrage!#REF!&lt;&gt;0,I79,0)</f>
        <v>#REF!</v>
      </c>
      <c r="Q79" s="2"/>
    </row>
    <row r="80" spans="1:17" x14ac:dyDescent="0.35">
      <c r="A80" s="451" t="str">
        <f t="shared" si="20"/>
        <v/>
      </c>
      <c r="B80" s="451" t="str">
        <f t="shared" si="21"/>
        <v/>
      </c>
      <c r="C80" s="451" t="str">
        <f t="shared" si="22"/>
        <v/>
      </c>
      <c r="D80" s="451" t="str">
        <f t="shared" si="23"/>
        <v/>
      </c>
      <c r="E80" s="451" t="str">
        <f t="shared" si="24"/>
        <v/>
      </c>
      <c r="F80" s="451" t="str">
        <f t="shared" si="25"/>
        <v/>
      </c>
      <c r="G80" s="199" t="str">
        <f>IF(Paramétrage!NE519&lt;&gt;0,Paramétrage!NC519,"")</f>
        <v/>
      </c>
      <c r="H80" s="2" t="str">
        <f>IF(Paramétrage!NE519&lt;&gt;0,Paramétrage!ND519,"")</f>
        <v/>
      </c>
      <c r="I80" s="2" t="str">
        <f t="shared" si="26"/>
        <v/>
      </c>
      <c r="J80" s="2" t="str">
        <f>IF(Paramétrage!NF519&lt;&gt;0,Paramétrage!NF519,"")</f>
        <v/>
      </c>
      <c r="K80" s="2" t="str">
        <f>IF(Paramétrage!BJ519&lt;&gt;0,Paramétrage!BJ519,"")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IF(Paramétrage!NE519&lt;&gt;0,Paramétrage!NG519,"")</f>
        <v/>
      </c>
      <c r="P80" s="258" t="e">
        <f>IF(Paramétrage!#REF!&lt;&gt;0,I80,0)</f>
        <v>#REF!</v>
      </c>
      <c r="Q80" s="2"/>
    </row>
    <row r="81" spans="1:17" x14ac:dyDescent="0.35">
      <c r="A81" s="451" t="str">
        <f t="shared" si="20"/>
        <v/>
      </c>
      <c r="B81" s="451" t="str">
        <f t="shared" si="21"/>
        <v/>
      </c>
      <c r="C81" s="451" t="str">
        <f t="shared" si="22"/>
        <v/>
      </c>
      <c r="D81" s="451" t="str">
        <f t="shared" si="23"/>
        <v/>
      </c>
      <c r="E81" s="451" t="str">
        <f t="shared" si="24"/>
        <v/>
      </c>
      <c r="F81" s="451" t="str">
        <f t="shared" si="25"/>
        <v/>
      </c>
      <c r="G81" s="199" t="str">
        <f>IF(Paramétrage!NE520&lt;&gt;0,Paramétrage!NC520,"")</f>
        <v/>
      </c>
      <c r="H81" s="2" t="str">
        <f>IF(Paramétrage!NE520&lt;&gt;0,Paramétrage!ND520,"")</f>
        <v/>
      </c>
      <c r="I81" s="2" t="str">
        <f t="shared" si="26"/>
        <v/>
      </c>
      <c r="J81" s="2" t="str">
        <f>IF(Paramétrage!NF520&lt;&gt;0,Paramétrage!NF520,"")</f>
        <v/>
      </c>
      <c r="K81" s="2" t="str">
        <f>IF(Paramétrage!BJ520&lt;&gt;0,Paramétrage!BJ520,"")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IF(Paramétrage!NE520&lt;&gt;0,Paramétrage!NG520,"")</f>
        <v/>
      </c>
      <c r="P81" s="258" t="e">
        <f>IF(Paramétrage!#REF!&lt;&gt;0,I81,0)</f>
        <v>#REF!</v>
      </c>
      <c r="Q81" s="2"/>
    </row>
    <row r="82" spans="1:17" x14ac:dyDescent="0.35">
      <c r="A82" s="451" t="str">
        <f t="shared" si="20"/>
        <v/>
      </c>
      <c r="B82" s="451" t="str">
        <f t="shared" si="21"/>
        <v/>
      </c>
      <c r="C82" s="451" t="str">
        <f t="shared" si="22"/>
        <v/>
      </c>
      <c r="D82" s="451" t="str">
        <f t="shared" si="23"/>
        <v/>
      </c>
      <c r="E82" s="451" t="str">
        <f t="shared" si="24"/>
        <v/>
      </c>
      <c r="F82" s="451" t="str">
        <f t="shared" si="25"/>
        <v/>
      </c>
      <c r="G82" s="199" t="str">
        <f>IF(Paramétrage!NE521&lt;&gt;0,Paramétrage!NC521,"")</f>
        <v/>
      </c>
      <c r="H82" s="2" t="str">
        <f>IF(Paramétrage!NE521&lt;&gt;0,Paramétrage!ND521,"")</f>
        <v/>
      </c>
      <c r="I82" s="2" t="str">
        <f t="shared" si="26"/>
        <v/>
      </c>
      <c r="J82" s="2" t="str">
        <f>IF(Paramétrage!NF521&lt;&gt;0,Paramétrage!NF521,"")</f>
        <v/>
      </c>
      <c r="K82" s="2" t="str">
        <f>IF(Paramétrage!BJ521&lt;&gt;0,Paramétrage!BJ521,"")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IF(Paramétrage!NE521&lt;&gt;0,Paramétrage!NG521,"")</f>
        <v/>
      </c>
      <c r="P82" s="258" t="e">
        <f>IF(Paramétrage!#REF!&lt;&gt;0,I82,0)</f>
        <v>#REF!</v>
      </c>
      <c r="Q82" s="2"/>
    </row>
    <row r="83" spans="1:17" x14ac:dyDescent="0.35">
      <c r="A83" s="451" t="str">
        <f t="shared" si="20"/>
        <v/>
      </c>
      <c r="B83" s="451" t="str">
        <f t="shared" si="21"/>
        <v/>
      </c>
      <c r="C83" s="451" t="str">
        <f t="shared" si="22"/>
        <v/>
      </c>
      <c r="D83" s="451" t="str">
        <f t="shared" si="23"/>
        <v/>
      </c>
      <c r="E83" s="451" t="str">
        <f t="shared" si="24"/>
        <v/>
      </c>
      <c r="F83" s="451" t="str">
        <f t="shared" si="25"/>
        <v/>
      </c>
      <c r="G83" s="199" t="str">
        <f>IF(Paramétrage!NE522&lt;&gt;0,Paramétrage!NC522,"")</f>
        <v/>
      </c>
      <c r="H83" s="2" t="str">
        <f>IF(Paramétrage!NE522&lt;&gt;0,Paramétrage!ND522,"")</f>
        <v/>
      </c>
      <c r="I83" s="2" t="str">
        <f t="shared" si="26"/>
        <v/>
      </c>
      <c r="J83" s="2" t="str">
        <f>IF(Paramétrage!NF522&lt;&gt;0,Paramétrage!NF522,"")</f>
        <v/>
      </c>
      <c r="K83" s="2" t="str">
        <f>IF(Paramétrage!BJ522&lt;&gt;0,Paramétrage!BJ522,"")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IF(Paramétrage!NE522&lt;&gt;0,Paramétrage!NG522,"")</f>
        <v/>
      </c>
      <c r="P83" s="258" t="e">
        <f>IF(Paramétrage!#REF!&lt;&gt;0,I83,0)</f>
        <v>#REF!</v>
      </c>
      <c r="Q83" s="2"/>
    </row>
    <row r="84" spans="1:17" x14ac:dyDescent="0.35">
      <c r="A84" s="451" t="str">
        <f t="shared" si="20"/>
        <v/>
      </c>
      <c r="B84" s="451" t="str">
        <f t="shared" si="21"/>
        <v/>
      </c>
      <c r="C84" s="451" t="str">
        <f t="shared" si="22"/>
        <v/>
      </c>
      <c r="D84" s="451" t="str">
        <f t="shared" si="23"/>
        <v/>
      </c>
      <c r="E84" s="451" t="str">
        <f t="shared" si="24"/>
        <v/>
      </c>
      <c r="F84" s="451" t="str">
        <f t="shared" si="25"/>
        <v/>
      </c>
      <c r="G84" s="199" t="str">
        <f>IF(Paramétrage!NE523&lt;&gt;0,Paramétrage!NC523,"")</f>
        <v/>
      </c>
      <c r="H84" s="2" t="str">
        <f>IF(Paramétrage!NE523&lt;&gt;0,Paramétrage!ND523,"")</f>
        <v/>
      </c>
      <c r="I84" s="2" t="str">
        <f t="shared" si="26"/>
        <v/>
      </c>
      <c r="J84" s="2" t="str">
        <f>IF(Paramétrage!NF523&lt;&gt;0,Paramétrage!NF523,"")</f>
        <v/>
      </c>
      <c r="K84" s="2" t="str">
        <f>IF(Paramétrage!BJ523&lt;&gt;0,Paramétrage!BJ523,"")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IF(Paramétrage!NE523&lt;&gt;0,Paramétrage!NG523,"")</f>
        <v/>
      </c>
      <c r="P84" s="258" t="e">
        <f>IF(Paramétrage!#REF!&lt;&gt;0,I84,0)</f>
        <v>#REF!</v>
      </c>
      <c r="Q84" s="2"/>
    </row>
    <row r="85" spans="1:17" x14ac:dyDescent="0.35">
      <c r="A85" s="451" t="str">
        <f t="shared" si="20"/>
        <v/>
      </c>
      <c r="B85" s="451" t="str">
        <f t="shared" si="21"/>
        <v/>
      </c>
      <c r="C85" s="451" t="str">
        <f t="shared" si="22"/>
        <v/>
      </c>
      <c r="D85" s="451" t="str">
        <f t="shared" si="23"/>
        <v/>
      </c>
      <c r="E85" s="451" t="str">
        <f t="shared" si="24"/>
        <v/>
      </c>
      <c r="F85" s="451" t="str">
        <f t="shared" si="25"/>
        <v/>
      </c>
      <c r="G85" s="199" t="str">
        <f>IF(Paramétrage!NE524&lt;&gt;0,Paramétrage!NC524,"")</f>
        <v/>
      </c>
      <c r="H85" s="2" t="str">
        <f>IF(Paramétrage!NE524&lt;&gt;0,Paramétrage!ND524,"")</f>
        <v/>
      </c>
      <c r="I85" s="2" t="str">
        <f t="shared" si="26"/>
        <v/>
      </c>
      <c r="J85" s="2" t="str">
        <f>IF(Paramétrage!NF524&lt;&gt;0,Paramétrage!NF524,"")</f>
        <v/>
      </c>
      <c r="K85" s="2" t="str">
        <f>IF(Paramétrage!BJ524&lt;&gt;0,Paramétrage!BJ524,"")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IF(Paramétrage!NE524&lt;&gt;0,Paramétrage!NG524,"")</f>
        <v/>
      </c>
      <c r="P85" s="258" t="e">
        <f>IF(Paramétrage!#REF!&lt;&gt;0,I85,0)</f>
        <v>#REF!</v>
      </c>
      <c r="Q85" s="2"/>
    </row>
    <row r="86" spans="1:17" x14ac:dyDescent="0.35">
      <c r="A86" s="451" t="str">
        <f t="shared" si="20"/>
        <v/>
      </c>
      <c r="B86" s="451" t="str">
        <f t="shared" si="21"/>
        <v/>
      </c>
      <c r="C86" s="451" t="str">
        <f t="shared" si="22"/>
        <v/>
      </c>
      <c r="D86" s="451" t="str">
        <f t="shared" si="23"/>
        <v/>
      </c>
      <c r="E86" s="451" t="str">
        <f t="shared" si="24"/>
        <v/>
      </c>
      <c r="F86" s="451" t="str">
        <f t="shared" si="25"/>
        <v/>
      </c>
      <c r="G86" s="199" t="str">
        <f>IF(Paramétrage!NE525&lt;&gt;0,Paramétrage!NC525,"")</f>
        <v/>
      </c>
      <c r="H86" s="2" t="str">
        <f>IF(Paramétrage!NE525&lt;&gt;0,Paramétrage!ND525,"")</f>
        <v/>
      </c>
      <c r="I86" s="2" t="str">
        <f t="shared" si="26"/>
        <v/>
      </c>
      <c r="J86" s="2" t="str">
        <f>IF(Paramétrage!NF525&lt;&gt;0,Paramétrage!NF525,"")</f>
        <v/>
      </c>
      <c r="K86" s="2" t="str">
        <f>IF(Paramétrage!BJ525&lt;&gt;0,Paramétrage!BJ525,"")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IF(Paramétrage!NE525&lt;&gt;0,Paramétrage!NG525,"")</f>
        <v/>
      </c>
      <c r="P86" s="258" t="e">
        <f>IF(Paramétrage!#REF!&lt;&gt;0,I86,0)</f>
        <v>#REF!</v>
      </c>
      <c r="Q86" s="2"/>
    </row>
    <row r="87" spans="1:17" x14ac:dyDescent="0.35">
      <c r="A87" s="451" t="str">
        <f t="shared" si="20"/>
        <v/>
      </c>
      <c r="B87" s="451" t="str">
        <f t="shared" si="21"/>
        <v/>
      </c>
      <c r="C87" s="451" t="str">
        <f t="shared" si="22"/>
        <v/>
      </c>
      <c r="D87" s="451" t="str">
        <f t="shared" si="23"/>
        <v/>
      </c>
      <c r="E87" s="451" t="str">
        <f t="shared" si="24"/>
        <v/>
      </c>
      <c r="F87" s="451" t="str">
        <f t="shared" si="25"/>
        <v/>
      </c>
      <c r="G87" s="199" t="str">
        <f>IF(Paramétrage!NE526&lt;&gt;0,Paramétrage!NC526,"")</f>
        <v/>
      </c>
      <c r="H87" s="2" t="str">
        <f>IF(Paramétrage!NE526&lt;&gt;0,Paramétrage!ND526,"")</f>
        <v/>
      </c>
      <c r="I87" s="2" t="str">
        <f t="shared" si="26"/>
        <v/>
      </c>
      <c r="J87" s="2" t="str">
        <f>IF(Paramétrage!NF526&lt;&gt;0,Paramétrage!NF526,"")</f>
        <v/>
      </c>
      <c r="K87" s="2" t="str">
        <f>IF(Paramétrage!BJ526&lt;&gt;0,Paramétrage!BJ526,"")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IF(Paramétrage!NE526&lt;&gt;0,Paramétrage!NG526,"")</f>
        <v/>
      </c>
      <c r="P87" s="258" t="e">
        <f>IF(Paramétrage!#REF!&lt;&gt;0,I87,0)</f>
        <v>#REF!</v>
      </c>
      <c r="Q87" s="2"/>
    </row>
    <row r="88" spans="1:17" x14ac:dyDescent="0.35">
      <c r="A88" s="451" t="str">
        <f t="shared" si="20"/>
        <v/>
      </c>
      <c r="B88" s="451" t="str">
        <f t="shared" si="21"/>
        <v/>
      </c>
      <c r="C88" s="451" t="str">
        <f t="shared" si="22"/>
        <v/>
      </c>
      <c r="D88" s="451" t="str">
        <f t="shared" si="23"/>
        <v/>
      </c>
      <c r="E88" s="451" t="str">
        <f t="shared" si="24"/>
        <v/>
      </c>
      <c r="F88" s="451" t="str">
        <f t="shared" si="25"/>
        <v/>
      </c>
      <c r="G88" s="199" t="str">
        <f>IF(Paramétrage!NE527&lt;&gt;0,Paramétrage!NC527,"")</f>
        <v/>
      </c>
      <c r="H88" s="2" t="str">
        <f>IF(Paramétrage!NE527&lt;&gt;0,Paramétrage!ND527,"")</f>
        <v/>
      </c>
      <c r="I88" s="2" t="str">
        <f t="shared" si="26"/>
        <v/>
      </c>
      <c r="J88" s="2" t="str">
        <f>IF(Paramétrage!NF527&lt;&gt;0,Paramétrage!NF527,"")</f>
        <v/>
      </c>
      <c r="K88" s="2" t="str">
        <f>IF(Paramétrage!BJ527&lt;&gt;0,Paramétrage!BJ527,"")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IF(Paramétrage!NE527&lt;&gt;0,Paramétrage!NG527,"")</f>
        <v/>
      </c>
      <c r="P88" s="258" t="e">
        <f>IF(Paramétrage!#REF!&lt;&gt;0,I88,0)</f>
        <v>#REF!</v>
      </c>
      <c r="Q88" s="2"/>
    </row>
    <row r="89" spans="1:17" x14ac:dyDescent="0.35">
      <c r="A89" s="451" t="str">
        <f t="shared" si="20"/>
        <v/>
      </c>
      <c r="B89" s="451" t="str">
        <f t="shared" si="21"/>
        <v/>
      </c>
      <c r="C89" s="451" t="str">
        <f t="shared" si="22"/>
        <v/>
      </c>
      <c r="D89" s="451" t="str">
        <f t="shared" si="23"/>
        <v/>
      </c>
      <c r="E89" s="451" t="str">
        <f t="shared" si="24"/>
        <v/>
      </c>
      <c r="F89" s="451" t="str">
        <f t="shared" si="25"/>
        <v/>
      </c>
      <c r="G89" s="199" t="str">
        <f>IF(Paramétrage!NE528&lt;&gt;0,Paramétrage!NC528,"")</f>
        <v/>
      </c>
      <c r="H89" s="2" t="str">
        <f>IF(Paramétrage!NE528&lt;&gt;0,Paramétrage!ND528,"")</f>
        <v/>
      </c>
      <c r="I89" s="2" t="str">
        <f t="shared" si="26"/>
        <v/>
      </c>
      <c r="J89" s="2" t="str">
        <f>IF(Paramétrage!NF528&lt;&gt;0,Paramétrage!NF528,"")</f>
        <v/>
      </c>
      <c r="K89" s="2" t="str">
        <f>IF(Paramétrage!BJ528&lt;&gt;0,Paramétrage!BJ528,"")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IF(Paramétrage!NE528&lt;&gt;0,Paramétrage!NG528,"")</f>
        <v/>
      </c>
      <c r="P89" s="258" t="e">
        <f>IF(Paramétrage!#REF!&lt;&gt;0,I89,0)</f>
        <v>#REF!</v>
      </c>
      <c r="Q89" s="2"/>
    </row>
    <row r="90" spans="1:17" x14ac:dyDescent="0.35">
      <c r="A90" s="474" t="s">
        <v>1081</v>
      </c>
      <c r="B90" s="469"/>
      <c r="C90" s="469"/>
      <c r="D90" s="469"/>
      <c r="E90" s="469"/>
      <c r="F90" s="469"/>
      <c r="G90" s="475" t="e">
        <f>IF(Paramétrage!#REF!&lt;&gt;0,Paramétrage!#REF!,"")</f>
        <v>#REF!</v>
      </c>
      <c r="H90" s="469"/>
      <c r="I90" s="469"/>
      <c r="J90" s="469"/>
      <c r="K90" s="469"/>
      <c r="L90" s="469"/>
      <c r="M90" s="469"/>
      <c r="N90" s="469"/>
      <c r="O90" s="469"/>
      <c r="P90" s="472" t="e">
        <f>IF(Paramétrage!#REF!,I90-#REF!,"")</f>
        <v>#REF!</v>
      </c>
      <c r="Q90" s="469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51" t="str">
        <f>IF(J92&lt;&gt;"",I92,"")</f>
        <v/>
      </c>
      <c r="B92" s="451" t="str">
        <f>IF(J92&lt;&gt;"",1,"")</f>
        <v/>
      </c>
      <c r="C92" s="451" t="str">
        <f>IF(J92&lt;&gt;"",L92,"")</f>
        <v/>
      </c>
      <c r="D92" s="451" t="str">
        <f>IF(J92&lt;&gt;"",L92,"")</f>
        <v/>
      </c>
      <c r="E92" s="451" t="str">
        <f>IF(J92&lt;&gt;"",M92,"")</f>
        <v/>
      </c>
      <c r="F92" s="451" t="str">
        <f>IF(J92&lt;&gt;"",N92,"")</f>
        <v/>
      </c>
      <c r="G92" s="199" t="str">
        <f>IF(Paramétrage!NU501&lt;&gt;0,Paramétrage!NS501,"")</f>
        <v/>
      </c>
      <c r="H92" s="2" t="str">
        <f>IF(Paramétrage!NU501&lt;&gt;0,Paramétrage!NT501,"")</f>
        <v/>
      </c>
      <c r="I92" s="2" t="str">
        <f>IF(J92&lt;&gt;"",DATEDIF($Q$2,G92,"d")*1440+H92*60,"")</f>
        <v/>
      </c>
      <c r="J92" s="2" t="str">
        <f>IF(Paramétrage!NU501&lt;&gt;0,Paramétrage!NU501,"")</f>
        <v/>
      </c>
      <c r="K92" s="2" t="str">
        <f>IF(Paramétrage!NV501&lt;&gt;0,Paramétrage!NV501,"")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IF(Paramétrage!NU501&lt;&gt;0,Paramétrage!NW501,"")</f>
        <v/>
      </c>
      <c r="P92" s="258" t="e">
        <f>IF(Paramétrage!#REF!&lt;&gt;0,I92,0)</f>
        <v>#REF!</v>
      </c>
      <c r="Q92" s="2"/>
    </row>
    <row r="93" spans="1:17" x14ac:dyDescent="0.35">
      <c r="A93" s="451" t="str">
        <f t="shared" ref="A93:A119" si="30">IF(J93&lt;&gt;"",I93,"")</f>
        <v/>
      </c>
      <c r="B93" s="451" t="str">
        <f t="shared" ref="B93:B119" si="31">IF(J93&lt;&gt;"",1,"")</f>
        <v/>
      </c>
      <c r="C93" s="451" t="str">
        <f t="shared" ref="C93:C119" si="32">IF(J93&lt;&gt;"",L93,"")</f>
        <v/>
      </c>
      <c r="D93" s="451" t="str">
        <f t="shared" ref="D93:D119" si="33">IF(J93&lt;&gt;"",L93,"")</f>
        <v/>
      </c>
      <c r="E93" s="451" t="str">
        <f t="shared" ref="E93:E119" si="34">IF(J93&lt;&gt;"",M93,"")</f>
        <v/>
      </c>
      <c r="F93" s="451" t="str">
        <f t="shared" ref="F93:F119" si="35">IF(J93&lt;&gt;"",N93,"")</f>
        <v/>
      </c>
      <c r="G93" s="199" t="str">
        <f>IF(Paramétrage!NU502&lt;&gt;0,Paramétrage!NS502,"")</f>
        <v/>
      </c>
      <c r="H93" s="2" t="str">
        <f>IF(Paramétrage!NU502&lt;&gt;0,Paramétrage!NT502,"")</f>
        <v/>
      </c>
      <c r="I93" s="2" t="str">
        <f t="shared" ref="I93:I119" si="36">IF(J93&lt;&gt;"",DATEDIF($Q$2,G93,"d")*1440+H93*60,"")</f>
        <v/>
      </c>
      <c r="J93" s="2" t="str">
        <f>IF(Paramétrage!NU502&lt;&gt;0,Paramétrage!NU502,"")</f>
        <v/>
      </c>
      <c r="K93" s="2" t="str">
        <f>IF(Paramétrage!NV502&lt;&gt;0,Paramétrage!NV502,"")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IF(Paramétrage!NU502&lt;&gt;0,Paramétrage!NW502,"")</f>
        <v/>
      </c>
      <c r="P93" s="258" t="e">
        <f>IF(Paramétrage!#REF!&lt;&gt;0,I93,0)</f>
        <v>#REF!</v>
      </c>
      <c r="Q93" s="2"/>
    </row>
    <row r="94" spans="1:17" x14ac:dyDescent="0.35">
      <c r="A94" s="451" t="str">
        <f t="shared" si="30"/>
        <v/>
      </c>
      <c r="B94" s="451" t="str">
        <f t="shared" si="31"/>
        <v/>
      </c>
      <c r="C94" s="451" t="str">
        <f t="shared" si="32"/>
        <v/>
      </c>
      <c r="D94" s="451" t="str">
        <f t="shared" si="33"/>
        <v/>
      </c>
      <c r="E94" s="451" t="str">
        <f t="shared" si="34"/>
        <v/>
      </c>
      <c r="F94" s="451" t="str">
        <f t="shared" si="35"/>
        <v/>
      </c>
      <c r="G94" s="199" t="str">
        <f>IF(Paramétrage!NU503&lt;&gt;0,Paramétrage!NS503,"")</f>
        <v/>
      </c>
      <c r="H94" s="2" t="str">
        <f>IF(Paramétrage!NU503&lt;&gt;0,Paramétrage!NT503,"")</f>
        <v/>
      </c>
      <c r="I94" s="2" t="str">
        <f t="shared" si="36"/>
        <v/>
      </c>
      <c r="J94" s="2" t="str">
        <f>IF(Paramétrage!NU503&lt;&gt;0,Paramétrage!NU503,"")</f>
        <v/>
      </c>
      <c r="K94" s="2" t="str">
        <f>IF(Paramétrage!NV503&lt;&gt;0,Paramétrage!NV503,"")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IF(Paramétrage!NU503&lt;&gt;0,Paramétrage!NW503,"")</f>
        <v/>
      </c>
      <c r="P94" s="258" t="e">
        <f>IF(Paramétrage!#REF!&lt;&gt;0,I94,0)</f>
        <v>#REF!</v>
      </c>
      <c r="Q94" s="2"/>
    </row>
    <row r="95" spans="1:17" x14ac:dyDescent="0.35">
      <c r="A95" s="451" t="str">
        <f t="shared" si="30"/>
        <v/>
      </c>
      <c r="B95" s="451" t="str">
        <f t="shared" si="31"/>
        <v/>
      </c>
      <c r="C95" s="451" t="str">
        <f t="shared" si="32"/>
        <v/>
      </c>
      <c r="D95" s="451" t="str">
        <f t="shared" si="33"/>
        <v/>
      </c>
      <c r="E95" s="451" t="str">
        <f t="shared" si="34"/>
        <v/>
      </c>
      <c r="F95" s="451" t="str">
        <f t="shared" si="35"/>
        <v/>
      </c>
      <c r="G95" s="199" t="str">
        <f>IF(Paramétrage!NU504&lt;&gt;0,Paramétrage!NS504,"")</f>
        <v/>
      </c>
      <c r="H95" s="2" t="str">
        <f>IF(Paramétrage!NU504&lt;&gt;0,Paramétrage!NT504,"")</f>
        <v/>
      </c>
      <c r="I95" s="2" t="str">
        <f t="shared" si="36"/>
        <v/>
      </c>
      <c r="J95" s="2" t="str">
        <f>IF(Paramétrage!NU504&lt;&gt;0,Paramétrage!NU504,"")</f>
        <v/>
      </c>
      <c r="K95" s="2" t="str">
        <f>IF(Paramétrage!NV504&lt;&gt;0,Paramétrage!NV504,"")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IF(Paramétrage!NU504&lt;&gt;0,Paramétrage!NW504,"")</f>
        <v/>
      </c>
      <c r="P95" s="258" t="e">
        <f>IF(Paramétrage!#REF!&lt;&gt;0,I95,0)</f>
        <v>#REF!</v>
      </c>
      <c r="Q95" s="2"/>
    </row>
    <row r="96" spans="1:17" x14ac:dyDescent="0.35">
      <c r="A96" s="451" t="str">
        <f t="shared" si="30"/>
        <v/>
      </c>
      <c r="B96" s="451" t="str">
        <f t="shared" si="31"/>
        <v/>
      </c>
      <c r="C96" s="451" t="str">
        <f t="shared" si="32"/>
        <v/>
      </c>
      <c r="D96" s="451" t="str">
        <f t="shared" si="33"/>
        <v/>
      </c>
      <c r="E96" s="451" t="str">
        <f t="shared" si="34"/>
        <v/>
      </c>
      <c r="F96" s="451" t="str">
        <f t="shared" si="35"/>
        <v/>
      </c>
      <c r="G96" s="199" t="str">
        <f>IF(Paramétrage!NU505&lt;&gt;0,Paramétrage!NS505,"")</f>
        <v/>
      </c>
      <c r="H96" s="2" t="str">
        <f>IF(Paramétrage!NU505&lt;&gt;0,Paramétrage!NT505,"")</f>
        <v/>
      </c>
      <c r="I96" s="2" t="str">
        <f t="shared" si="36"/>
        <v/>
      </c>
      <c r="J96" s="2" t="str">
        <f>IF(Paramétrage!NU505&lt;&gt;0,Paramétrage!NU505,"")</f>
        <v/>
      </c>
      <c r="K96" s="2" t="str">
        <f>IF(Paramétrage!NV505&lt;&gt;0,Paramétrage!NV505,"")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IF(Paramétrage!NU505&lt;&gt;0,Paramétrage!NW505,"")</f>
        <v/>
      </c>
      <c r="P96" s="258" t="e">
        <f>IF(Paramétrage!#REF!&lt;&gt;0,I96,0)</f>
        <v>#REF!</v>
      </c>
      <c r="Q96" s="2"/>
    </row>
    <row r="97" spans="1:20" x14ac:dyDescent="0.35">
      <c r="A97" s="451" t="str">
        <f t="shared" si="30"/>
        <v/>
      </c>
      <c r="B97" s="451" t="str">
        <f t="shared" si="31"/>
        <v/>
      </c>
      <c r="C97" s="451" t="str">
        <f t="shared" si="32"/>
        <v/>
      </c>
      <c r="D97" s="451" t="str">
        <f t="shared" si="33"/>
        <v/>
      </c>
      <c r="E97" s="451" t="str">
        <f t="shared" si="34"/>
        <v/>
      </c>
      <c r="F97" s="451" t="str">
        <f t="shared" si="35"/>
        <v/>
      </c>
      <c r="G97" s="199" t="str">
        <f>IF(Paramétrage!NU506&lt;&gt;0,Paramétrage!NS506,"")</f>
        <v/>
      </c>
      <c r="H97" s="2" t="str">
        <f>IF(Paramétrage!NU506&lt;&gt;0,Paramétrage!NT506,"")</f>
        <v/>
      </c>
      <c r="I97" s="2" t="str">
        <f t="shared" si="36"/>
        <v/>
      </c>
      <c r="J97" s="2" t="str">
        <f>IF(Paramétrage!NU506&lt;&gt;0,Paramétrage!NU506,"")</f>
        <v/>
      </c>
      <c r="K97" s="2" t="str">
        <f>IF(Paramétrage!NV506&lt;&gt;0,Paramétrage!NV506,"")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IF(Paramétrage!NU506&lt;&gt;0,Paramétrage!NW506,"")</f>
        <v/>
      </c>
      <c r="P97" s="258" t="e">
        <f>IF(Paramétrage!#REF!&lt;&gt;0,I97,0)</f>
        <v>#REF!</v>
      </c>
      <c r="Q97" s="2"/>
    </row>
    <row r="98" spans="1:20" x14ac:dyDescent="0.35">
      <c r="A98" s="451" t="str">
        <f t="shared" si="30"/>
        <v/>
      </c>
      <c r="B98" s="451" t="str">
        <f t="shared" si="31"/>
        <v/>
      </c>
      <c r="C98" s="451" t="str">
        <f t="shared" si="32"/>
        <v/>
      </c>
      <c r="D98" s="451" t="str">
        <f t="shared" si="33"/>
        <v/>
      </c>
      <c r="E98" s="451" t="str">
        <f t="shared" si="34"/>
        <v/>
      </c>
      <c r="F98" s="451" t="str">
        <f t="shared" si="35"/>
        <v/>
      </c>
      <c r="G98" s="199" t="str">
        <f>IF(Paramétrage!NU507&lt;&gt;0,Paramétrage!NS507,"")</f>
        <v/>
      </c>
      <c r="H98" s="2" t="str">
        <f>IF(Paramétrage!NU507&lt;&gt;0,Paramétrage!NT507,"")</f>
        <v/>
      </c>
      <c r="I98" s="2" t="str">
        <f t="shared" si="36"/>
        <v/>
      </c>
      <c r="J98" s="2" t="str">
        <f>IF(Paramétrage!NU507&lt;&gt;0,Paramétrage!NU507,"")</f>
        <v/>
      </c>
      <c r="K98" s="2" t="str">
        <f>IF(Paramétrage!NV507&lt;&gt;0,Paramétrage!NV507,"")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IF(Paramétrage!NU507&lt;&gt;0,Paramétrage!NW507,"")</f>
        <v/>
      </c>
      <c r="P98" s="258" t="e">
        <f>IF(Paramétrage!#REF!&lt;&gt;0,I98,0)</f>
        <v>#REF!</v>
      </c>
      <c r="Q98" s="2"/>
    </row>
    <row r="99" spans="1:20" x14ac:dyDescent="0.35">
      <c r="A99" s="451" t="str">
        <f t="shared" si="30"/>
        <v/>
      </c>
      <c r="B99" s="451" t="str">
        <f t="shared" si="31"/>
        <v/>
      </c>
      <c r="C99" s="451" t="str">
        <f t="shared" si="32"/>
        <v/>
      </c>
      <c r="D99" s="451" t="str">
        <f t="shared" si="33"/>
        <v/>
      </c>
      <c r="E99" s="451" t="str">
        <f t="shared" si="34"/>
        <v/>
      </c>
      <c r="F99" s="451" t="str">
        <f t="shared" si="35"/>
        <v/>
      </c>
      <c r="G99" s="199" t="str">
        <f>IF(Paramétrage!NU508&lt;&gt;0,Paramétrage!NS508,"")</f>
        <v/>
      </c>
      <c r="H99" s="2" t="str">
        <f>IF(Paramétrage!NU508&lt;&gt;0,Paramétrage!NT508,"")</f>
        <v/>
      </c>
      <c r="I99" s="2" t="str">
        <f t="shared" si="36"/>
        <v/>
      </c>
      <c r="J99" s="2" t="str">
        <f>IF(Paramétrage!NU508&lt;&gt;0,Paramétrage!NU508,"")</f>
        <v/>
      </c>
      <c r="K99" s="2" t="str">
        <f>IF(Paramétrage!NV508&lt;&gt;0,Paramétrage!NV508,"")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IF(Paramétrage!NU508&lt;&gt;0,Paramétrage!NW508,"")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51" t="str">
        <f t="shared" si="30"/>
        <v/>
      </c>
      <c r="B100" s="451" t="str">
        <f t="shared" si="31"/>
        <v/>
      </c>
      <c r="C100" s="451" t="str">
        <f t="shared" si="32"/>
        <v/>
      </c>
      <c r="D100" s="451" t="str">
        <f t="shared" si="33"/>
        <v/>
      </c>
      <c r="E100" s="451" t="str">
        <f t="shared" si="34"/>
        <v/>
      </c>
      <c r="F100" s="451" t="str">
        <f t="shared" si="35"/>
        <v/>
      </c>
      <c r="G100" s="199" t="str">
        <f>IF(Paramétrage!NU509&lt;&gt;0,Paramétrage!NS509,"")</f>
        <v/>
      </c>
      <c r="H100" s="2" t="str">
        <f>IF(Paramétrage!NU509&lt;&gt;0,Paramétrage!NT509,"")</f>
        <v/>
      </c>
      <c r="I100" s="2" t="str">
        <f t="shared" si="36"/>
        <v/>
      </c>
      <c r="J100" s="2" t="str">
        <f>IF(Paramétrage!NU509&lt;&gt;0,Paramétrage!NU509,"")</f>
        <v/>
      </c>
      <c r="K100" s="2" t="str">
        <f>IF(Paramétrage!NV509&lt;&gt;0,Paramétrage!NV509,"")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IF(Paramétrage!NU509&lt;&gt;0,Paramétrage!NW509,"")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51" t="str">
        <f t="shared" si="30"/>
        <v/>
      </c>
      <c r="B101" s="451" t="str">
        <f t="shared" si="31"/>
        <v/>
      </c>
      <c r="C101" s="451" t="str">
        <f t="shared" si="32"/>
        <v/>
      </c>
      <c r="D101" s="451" t="str">
        <f t="shared" si="33"/>
        <v/>
      </c>
      <c r="E101" s="451" t="str">
        <f t="shared" si="34"/>
        <v/>
      </c>
      <c r="F101" s="451" t="str">
        <f t="shared" si="35"/>
        <v/>
      </c>
      <c r="G101" s="199" t="str">
        <f>IF(Paramétrage!NU510&lt;&gt;0,Paramétrage!NS510,"")</f>
        <v/>
      </c>
      <c r="H101" s="2" t="str">
        <f>IF(Paramétrage!NU510&lt;&gt;0,Paramétrage!NT510,"")</f>
        <v/>
      </c>
      <c r="I101" s="2" t="str">
        <f t="shared" si="36"/>
        <v/>
      </c>
      <c r="J101" s="2" t="str">
        <f>IF(Paramétrage!NU510&lt;&gt;0,Paramétrage!NU510,"")</f>
        <v/>
      </c>
      <c r="K101" s="2" t="str">
        <f>IF(Paramétrage!NV510&lt;&gt;0,Paramétrage!NV510,"")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IF(Paramétrage!NU510&lt;&gt;0,Paramétrage!NW510,"")</f>
        <v/>
      </c>
      <c r="P101" s="258" t="e">
        <f>IF(Paramétrage!#REF!&lt;&gt;0,I101,0)</f>
        <v>#REF!</v>
      </c>
      <c r="Q101" s="2"/>
    </row>
    <row r="102" spans="1:20" x14ac:dyDescent="0.35">
      <c r="A102" s="451" t="str">
        <f t="shared" si="30"/>
        <v/>
      </c>
      <c r="B102" s="451" t="str">
        <f t="shared" si="31"/>
        <v/>
      </c>
      <c r="C102" s="451" t="str">
        <f t="shared" si="32"/>
        <v/>
      </c>
      <c r="D102" s="451" t="str">
        <f t="shared" si="33"/>
        <v/>
      </c>
      <c r="E102" s="451" t="str">
        <f t="shared" si="34"/>
        <v/>
      </c>
      <c r="F102" s="451" t="str">
        <f t="shared" si="35"/>
        <v/>
      </c>
      <c r="G102" s="199" t="str">
        <f>IF(Paramétrage!NU511&lt;&gt;0,Paramétrage!NS511,"")</f>
        <v/>
      </c>
      <c r="H102" s="2" t="str">
        <f>IF(Paramétrage!NU511&lt;&gt;0,Paramétrage!NT511,"")</f>
        <v/>
      </c>
      <c r="I102" s="2" t="str">
        <f t="shared" si="36"/>
        <v/>
      </c>
      <c r="J102" s="2" t="str">
        <f>IF(Paramétrage!NU511&lt;&gt;0,Paramétrage!NU511,"")</f>
        <v/>
      </c>
      <c r="K102" s="2" t="str">
        <f>IF(Paramétrage!NV511&lt;&gt;0,Paramétrage!NV511,"")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IF(Paramétrage!NU511&lt;&gt;0,Paramétrage!NW511,"")</f>
        <v/>
      </c>
      <c r="P102" s="258" t="e">
        <f>IF(Paramétrage!#REF!&lt;&gt;0,I102,0)</f>
        <v>#REF!</v>
      </c>
      <c r="Q102" s="2"/>
    </row>
    <row r="103" spans="1:20" x14ac:dyDescent="0.35">
      <c r="A103" s="451" t="str">
        <f t="shared" si="30"/>
        <v/>
      </c>
      <c r="B103" s="451" t="str">
        <f t="shared" si="31"/>
        <v/>
      </c>
      <c r="C103" s="451" t="str">
        <f t="shared" si="32"/>
        <v/>
      </c>
      <c r="D103" s="451" t="str">
        <f t="shared" si="33"/>
        <v/>
      </c>
      <c r="E103" s="451" t="str">
        <f t="shared" si="34"/>
        <v/>
      </c>
      <c r="F103" s="451" t="str">
        <f t="shared" si="35"/>
        <v/>
      </c>
      <c r="G103" s="199" t="str">
        <f>IF(Paramétrage!NU512&lt;&gt;0,Paramétrage!NS512,"")</f>
        <v/>
      </c>
      <c r="H103" s="2" t="str">
        <f>IF(Paramétrage!NU512&lt;&gt;0,Paramétrage!NT512,"")</f>
        <v/>
      </c>
      <c r="I103" s="2" t="str">
        <f t="shared" si="36"/>
        <v/>
      </c>
      <c r="J103" s="2" t="str">
        <f>IF(Paramétrage!NU512&lt;&gt;0,Paramétrage!NU512,"")</f>
        <v/>
      </c>
      <c r="K103" s="2" t="str">
        <f>IF(Paramétrage!NV512&lt;&gt;0,Paramétrage!NV512,"")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IF(Paramétrage!NU512&lt;&gt;0,Paramétrage!NW512,"")</f>
        <v/>
      </c>
      <c r="P103" s="258" t="e">
        <f>IF(Paramétrage!#REF!&lt;&gt;0,I103,0)</f>
        <v>#REF!</v>
      </c>
      <c r="Q103" s="2"/>
    </row>
    <row r="104" spans="1:20" x14ac:dyDescent="0.35">
      <c r="A104" s="451" t="str">
        <f t="shared" si="30"/>
        <v/>
      </c>
      <c r="B104" s="451" t="str">
        <f t="shared" si="31"/>
        <v/>
      </c>
      <c r="C104" s="451" t="str">
        <f t="shared" si="32"/>
        <v/>
      </c>
      <c r="D104" s="451" t="str">
        <f t="shared" si="33"/>
        <v/>
      </c>
      <c r="E104" s="451" t="str">
        <f t="shared" si="34"/>
        <v/>
      </c>
      <c r="F104" s="451" t="str">
        <f t="shared" si="35"/>
        <v/>
      </c>
      <c r="G104" s="199" t="str">
        <f>IF(Paramétrage!NU513&lt;&gt;0,Paramétrage!NS513,"")</f>
        <v/>
      </c>
      <c r="H104" s="2" t="str">
        <f>IF(Paramétrage!NU513&lt;&gt;0,Paramétrage!NT513,"")</f>
        <v/>
      </c>
      <c r="I104" s="2" t="str">
        <f t="shared" si="36"/>
        <v/>
      </c>
      <c r="J104" s="2" t="str">
        <f>IF(Paramétrage!NU513&lt;&gt;0,Paramétrage!NU513,"")</f>
        <v/>
      </c>
      <c r="K104" s="2" t="str">
        <f>IF(Paramétrage!NV513&lt;&gt;0,Paramétrage!NV513,"")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IF(Paramétrage!NU513&lt;&gt;0,Paramétrage!NW513,"")</f>
        <v/>
      </c>
      <c r="P104" s="258" t="e">
        <f>IF(Paramétrage!#REF!&lt;&gt;0,I104,0)</f>
        <v>#REF!</v>
      </c>
      <c r="Q104" s="2"/>
    </row>
    <row r="105" spans="1:20" x14ac:dyDescent="0.35">
      <c r="A105" s="451" t="str">
        <f t="shared" si="30"/>
        <v/>
      </c>
      <c r="B105" s="451" t="str">
        <f t="shared" si="31"/>
        <v/>
      </c>
      <c r="C105" s="451" t="str">
        <f t="shared" si="32"/>
        <v/>
      </c>
      <c r="D105" s="451" t="str">
        <f t="shared" si="33"/>
        <v/>
      </c>
      <c r="E105" s="451" t="str">
        <f t="shared" si="34"/>
        <v/>
      </c>
      <c r="F105" s="451" t="str">
        <f t="shared" si="35"/>
        <v/>
      </c>
      <c r="G105" s="199" t="str">
        <f>IF(Paramétrage!NU514&lt;&gt;0,Paramétrage!NS514,"")</f>
        <v/>
      </c>
      <c r="H105" s="2" t="str">
        <f>IF(Paramétrage!NU514&lt;&gt;0,Paramétrage!NT514,"")</f>
        <v/>
      </c>
      <c r="I105" s="2" t="str">
        <f t="shared" si="36"/>
        <v/>
      </c>
      <c r="J105" s="2" t="str">
        <f>IF(Paramétrage!NU514&lt;&gt;0,Paramétrage!NU514,"")</f>
        <v/>
      </c>
      <c r="K105" s="2" t="str">
        <f>IF(Paramétrage!NV514&lt;&gt;0,Paramétrage!NV514,"")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IF(Paramétrage!NU514&lt;&gt;0,Paramétrage!NW514,"")</f>
        <v/>
      </c>
      <c r="P105" s="258" t="e">
        <f>IF(Paramétrage!#REF!&lt;&gt;0,I105,0)</f>
        <v>#REF!</v>
      </c>
      <c r="Q105" s="2"/>
    </row>
    <row r="106" spans="1:20" x14ac:dyDescent="0.35">
      <c r="A106" s="451" t="str">
        <f t="shared" si="30"/>
        <v/>
      </c>
      <c r="B106" s="451" t="str">
        <f t="shared" si="31"/>
        <v/>
      </c>
      <c r="C106" s="451" t="str">
        <f t="shared" si="32"/>
        <v/>
      </c>
      <c r="D106" s="451" t="str">
        <f t="shared" si="33"/>
        <v/>
      </c>
      <c r="E106" s="451" t="str">
        <f t="shared" si="34"/>
        <v/>
      </c>
      <c r="F106" s="451" t="str">
        <f t="shared" si="35"/>
        <v/>
      </c>
      <c r="G106" s="199" t="str">
        <f>IF(Paramétrage!NU515&lt;&gt;0,Paramétrage!NS515,"")</f>
        <v/>
      </c>
      <c r="H106" s="2" t="str">
        <f>IF(Paramétrage!NU515&lt;&gt;0,Paramétrage!NT515,"")</f>
        <v/>
      </c>
      <c r="I106" s="2" t="str">
        <f t="shared" si="36"/>
        <v/>
      </c>
      <c r="J106" s="2" t="str">
        <f>IF(Paramétrage!NU515&lt;&gt;0,Paramétrage!NU515,"")</f>
        <v/>
      </c>
      <c r="K106" s="2" t="str">
        <f>IF(Paramétrage!NV515&lt;&gt;0,Paramétrage!NV515,"")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IF(Paramétrage!NU515&lt;&gt;0,Paramétrage!NW515,"")</f>
        <v/>
      </c>
      <c r="P106" s="258" t="e">
        <f>IF(Paramétrage!#REF!&lt;&gt;0,I106,0)</f>
        <v>#REF!</v>
      </c>
      <c r="Q106" s="2"/>
    </row>
    <row r="107" spans="1:20" x14ac:dyDescent="0.35">
      <c r="A107" s="451" t="str">
        <f t="shared" si="30"/>
        <v/>
      </c>
      <c r="B107" s="451" t="str">
        <f t="shared" si="31"/>
        <v/>
      </c>
      <c r="C107" s="451" t="str">
        <f t="shared" si="32"/>
        <v/>
      </c>
      <c r="D107" s="451" t="str">
        <f t="shared" si="33"/>
        <v/>
      </c>
      <c r="E107" s="451" t="str">
        <f t="shared" si="34"/>
        <v/>
      </c>
      <c r="F107" s="451" t="str">
        <f t="shared" si="35"/>
        <v/>
      </c>
      <c r="G107" s="199" t="str">
        <f>IF(Paramétrage!NU516&lt;&gt;0,Paramétrage!NS516,"")</f>
        <v/>
      </c>
      <c r="H107" s="2" t="str">
        <f>IF(Paramétrage!NU516&lt;&gt;0,Paramétrage!NT516,"")</f>
        <v/>
      </c>
      <c r="I107" s="2" t="str">
        <f t="shared" si="36"/>
        <v/>
      </c>
      <c r="J107" s="2" t="str">
        <f>IF(Paramétrage!NU516&lt;&gt;0,Paramétrage!NU516,"")</f>
        <v/>
      </c>
      <c r="K107" s="2" t="str">
        <f>IF(Paramétrage!NV516&lt;&gt;0,Paramétrage!NV516,"")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IF(Paramétrage!NU516&lt;&gt;0,Paramétrage!NW516,"")</f>
        <v/>
      </c>
      <c r="P107" s="258" t="e">
        <f>IF(Paramétrage!#REF!&lt;&gt;0,I107,0)</f>
        <v>#REF!</v>
      </c>
      <c r="Q107" s="2"/>
    </row>
    <row r="108" spans="1:20" x14ac:dyDescent="0.35">
      <c r="A108" s="451" t="str">
        <f t="shared" si="30"/>
        <v/>
      </c>
      <c r="B108" s="451" t="str">
        <f t="shared" si="31"/>
        <v/>
      </c>
      <c r="C108" s="451" t="str">
        <f t="shared" si="32"/>
        <v/>
      </c>
      <c r="D108" s="451" t="str">
        <f t="shared" si="33"/>
        <v/>
      </c>
      <c r="E108" s="451" t="str">
        <f t="shared" si="34"/>
        <v/>
      </c>
      <c r="F108" s="451" t="str">
        <f t="shared" si="35"/>
        <v/>
      </c>
      <c r="G108" s="199" t="str">
        <f>IF(Paramétrage!NU517&lt;&gt;0,Paramétrage!NS517,"")</f>
        <v/>
      </c>
      <c r="H108" s="2" t="str">
        <f>IF(Paramétrage!NU517&lt;&gt;0,Paramétrage!NT517,"")</f>
        <v/>
      </c>
      <c r="I108" s="2" t="str">
        <f t="shared" si="36"/>
        <v/>
      </c>
      <c r="J108" s="2" t="str">
        <f>IF(Paramétrage!NU517&lt;&gt;0,Paramétrage!NU517,"")</f>
        <v/>
      </c>
      <c r="K108" s="2" t="str">
        <f>IF(Paramétrage!NV517&lt;&gt;0,Paramétrage!NV517,"")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IF(Paramétrage!NU517&lt;&gt;0,Paramétrage!NW517,"")</f>
        <v/>
      </c>
      <c r="P108" s="258" t="e">
        <f>IF(Paramétrage!#REF!&lt;&gt;0,I108,0)</f>
        <v>#REF!</v>
      </c>
      <c r="Q108" s="2"/>
    </row>
    <row r="109" spans="1:20" x14ac:dyDescent="0.35">
      <c r="A109" s="451" t="str">
        <f t="shared" si="30"/>
        <v/>
      </c>
      <c r="B109" s="451" t="str">
        <f t="shared" si="31"/>
        <v/>
      </c>
      <c r="C109" s="451" t="str">
        <f t="shared" si="32"/>
        <v/>
      </c>
      <c r="D109" s="451" t="str">
        <f t="shared" si="33"/>
        <v/>
      </c>
      <c r="E109" s="451" t="str">
        <f t="shared" si="34"/>
        <v/>
      </c>
      <c r="F109" s="451" t="str">
        <f t="shared" si="35"/>
        <v/>
      </c>
      <c r="G109" s="199" t="str">
        <f>IF(Paramétrage!NU518&lt;&gt;0,Paramétrage!NS518,"")</f>
        <v/>
      </c>
      <c r="H109" s="2" t="str">
        <f>IF(Paramétrage!NU518&lt;&gt;0,Paramétrage!NT518,"")</f>
        <v/>
      </c>
      <c r="I109" s="2" t="str">
        <f t="shared" si="36"/>
        <v/>
      </c>
      <c r="J109" s="2" t="str">
        <f>IF(Paramétrage!NU518&lt;&gt;0,Paramétrage!NU518,"")</f>
        <v/>
      </c>
      <c r="K109" s="2" t="str">
        <f>IF(Paramétrage!NV518&lt;&gt;0,Paramétrage!NV518,"")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IF(Paramétrage!NU518&lt;&gt;0,Paramétrage!NW518,"")</f>
        <v/>
      </c>
      <c r="P109" s="258" t="e">
        <f>IF(Paramétrage!#REF!&lt;&gt;0,I109,0)</f>
        <v>#REF!</v>
      </c>
      <c r="Q109" s="2"/>
    </row>
    <row r="110" spans="1:20" x14ac:dyDescent="0.35">
      <c r="A110" s="451" t="str">
        <f t="shared" si="30"/>
        <v/>
      </c>
      <c r="B110" s="451" t="str">
        <f t="shared" si="31"/>
        <v/>
      </c>
      <c r="C110" s="451" t="str">
        <f t="shared" si="32"/>
        <v/>
      </c>
      <c r="D110" s="451" t="str">
        <f t="shared" si="33"/>
        <v/>
      </c>
      <c r="E110" s="451" t="str">
        <f t="shared" si="34"/>
        <v/>
      </c>
      <c r="F110" s="451" t="str">
        <f t="shared" si="35"/>
        <v/>
      </c>
      <c r="G110" s="199" t="str">
        <f>IF(Paramétrage!NU519&lt;&gt;0,Paramétrage!NS519,"")</f>
        <v/>
      </c>
      <c r="H110" s="2" t="str">
        <f>IF(Paramétrage!NU519&lt;&gt;0,Paramétrage!NT519,"")</f>
        <v/>
      </c>
      <c r="I110" s="2" t="str">
        <f t="shared" si="36"/>
        <v/>
      </c>
      <c r="J110" s="2" t="str">
        <f>IF(Paramétrage!NU519&lt;&gt;0,Paramétrage!NU519,"")</f>
        <v/>
      </c>
      <c r="K110" s="2" t="str">
        <f>IF(Paramétrage!NV519&lt;&gt;0,Paramétrage!NV519,"")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IF(Paramétrage!NU519&lt;&gt;0,Paramétrage!NW519,"")</f>
        <v/>
      </c>
      <c r="P110" s="258" t="e">
        <f>IF(Paramétrage!#REF!&lt;&gt;0,I110,0)</f>
        <v>#REF!</v>
      </c>
      <c r="Q110" s="2"/>
    </row>
    <row r="111" spans="1:20" x14ac:dyDescent="0.35">
      <c r="A111" s="451" t="str">
        <f t="shared" si="30"/>
        <v/>
      </c>
      <c r="B111" s="451" t="str">
        <f t="shared" si="31"/>
        <v/>
      </c>
      <c r="C111" s="451" t="str">
        <f t="shared" si="32"/>
        <v/>
      </c>
      <c r="D111" s="451" t="str">
        <f t="shared" si="33"/>
        <v/>
      </c>
      <c r="E111" s="451" t="str">
        <f t="shared" si="34"/>
        <v/>
      </c>
      <c r="F111" s="451" t="str">
        <f t="shared" si="35"/>
        <v/>
      </c>
      <c r="G111" s="199" t="str">
        <f>IF(Paramétrage!NU520&lt;&gt;0,Paramétrage!NS520,"")</f>
        <v/>
      </c>
      <c r="H111" s="2" t="str">
        <f>IF(Paramétrage!NU520&lt;&gt;0,Paramétrage!NT520,"")</f>
        <v/>
      </c>
      <c r="I111" s="2" t="str">
        <f t="shared" si="36"/>
        <v/>
      </c>
      <c r="J111" s="2" t="str">
        <f>IF(Paramétrage!NU520&lt;&gt;0,Paramétrage!NU520,"")</f>
        <v/>
      </c>
      <c r="K111" s="2" t="str">
        <f>IF(Paramétrage!NV520&lt;&gt;0,Paramétrage!NV520,"")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IF(Paramétrage!NU520&lt;&gt;0,Paramétrage!NW520,"")</f>
        <v/>
      </c>
      <c r="P111" s="258" t="e">
        <f>IF(Paramétrage!#REF!&lt;&gt;0,I111,0)</f>
        <v>#REF!</v>
      </c>
      <c r="Q111" s="2"/>
    </row>
    <row r="112" spans="1:20" x14ac:dyDescent="0.35">
      <c r="A112" s="451" t="str">
        <f t="shared" si="30"/>
        <v/>
      </c>
      <c r="B112" s="451" t="str">
        <f t="shared" si="31"/>
        <v/>
      </c>
      <c r="C112" s="451" t="str">
        <f t="shared" si="32"/>
        <v/>
      </c>
      <c r="D112" s="451" t="str">
        <f t="shared" si="33"/>
        <v/>
      </c>
      <c r="E112" s="451" t="str">
        <f t="shared" si="34"/>
        <v/>
      </c>
      <c r="F112" s="451" t="str">
        <f t="shared" si="35"/>
        <v/>
      </c>
      <c r="G112" s="199" t="str">
        <f>IF(Paramétrage!NU521&lt;&gt;0,Paramétrage!NS521,"")</f>
        <v/>
      </c>
      <c r="H112" s="2" t="str">
        <f>IF(Paramétrage!NU521&lt;&gt;0,Paramétrage!NT521,"")</f>
        <v/>
      </c>
      <c r="I112" s="2" t="str">
        <f t="shared" si="36"/>
        <v/>
      </c>
      <c r="J112" s="2" t="str">
        <f>IF(Paramétrage!NU521&lt;&gt;0,Paramétrage!NU521,"")</f>
        <v/>
      </c>
      <c r="K112" s="2" t="str">
        <f>IF(Paramétrage!NV521&lt;&gt;0,Paramétrage!NV521,"")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IF(Paramétrage!NU521&lt;&gt;0,Paramétrage!NW521,"")</f>
        <v/>
      </c>
      <c r="P112" s="258" t="e">
        <f>IF(Paramétrage!#REF!&lt;&gt;0,I112,0)</f>
        <v>#REF!</v>
      </c>
      <c r="Q112" s="2"/>
    </row>
    <row r="113" spans="1:17" x14ac:dyDescent="0.35">
      <c r="A113" s="451" t="str">
        <f t="shared" si="30"/>
        <v/>
      </c>
      <c r="B113" s="451" t="str">
        <f t="shared" si="31"/>
        <v/>
      </c>
      <c r="C113" s="451" t="str">
        <f t="shared" si="32"/>
        <v/>
      </c>
      <c r="D113" s="451" t="str">
        <f t="shared" si="33"/>
        <v/>
      </c>
      <c r="E113" s="451" t="str">
        <f t="shared" si="34"/>
        <v/>
      </c>
      <c r="F113" s="451" t="str">
        <f t="shared" si="35"/>
        <v/>
      </c>
      <c r="G113" s="199" t="str">
        <f>IF(Paramétrage!NU522&lt;&gt;0,Paramétrage!NS522,"")</f>
        <v/>
      </c>
      <c r="H113" s="2" t="str">
        <f>IF(Paramétrage!NU522&lt;&gt;0,Paramétrage!NT522,"")</f>
        <v/>
      </c>
      <c r="I113" s="2" t="str">
        <f t="shared" si="36"/>
        <v/>
      </c>
      <c r="J113" s="2" t="str">
        <f>IF(Paramétrage!NU522&lt;&gt;0,Paramétrage!NU522,"")</f>
        <v/>
      </c>
      <c r="K113" s="2" t="str">
        <f>IF(Paramétrage!NV522&lt;&gt;0,Paramétrage!NV522,"")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IF(Paramétrage!NU522&lt;&gt;0,Paramétrage!NW522,"")</f>
        <v/>
      </c>
      <c r="P113" s="258" t="e">
        <f>IF(Paramétrage!#REF!&lt;&gt;0,I113,0)</f>
        <v>#REF!</v>
      </c>
      <c r="Q113" s="2"/>
    </row>
    <row r="114" spans="1:17" x14ac:dyDescent="0.35">
      <c r="A114" s="451" t="str">
        <f t="shared" si="30"/>
        <v/>
      </c>
      <c r="B114" s="451" t="str">
        <f t="shared" si="31"/>
        <v/>
      </c>
      <c r="C114" s="451" t="str">
        <f t="shared" si="32"/>
        <v/>
      </c>
      <c r="D114" s="451" t="str">
        <f t="shared" si="33"/>
        <v/>
      </c>
      <c r="E114" s="451" t="str">
        <f t="shared" si="34"/>
        <v/>
      </c>
      <c r="F114" s="451" t="str">
        <f t="shared" si="35"/>
        <v/>
      </c>
      <c r="G114" s="199" t="str">
        <f>IF(Paramétrage!NU523&lt;&gt;0,Paramétrage!NS523,"")</f>
        <v/>
      </c>
      <c r="H114" s="2" t="str">
        <f>IF(Paramétrage!NU523&lt;&gt;0,Paramétrage!NT523,"")</f>
        <v/>
      </c>
      <c r="I114" s="2" t="str">
        <f t="shared" si="36"/>
        <v/>
      </c>
      <c r="J114" s="2" t="str">
        <f>IF(Paramétrage!NU523&lt;&gt;0,Paramétrage!NU523,"")</f>
        <v/>
      </c>
      <c r="K114" s="2" t="str">
        <f>IF(Paramétrage!NV523&lt;&gt;0,Paramétrage!NV523,"")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IF(Paramétrage!NU523&lt;&gt;0,Paramétrage!NW523,"")</f>
        <v/>
      </c>
      <c r="P114" s="258" t="e">
        <f>IF(Paramétrage!#REF!&lt;&gt;0,I114,0)</f>
        <v>#REF!</v>
      </c>
      <c r="Q114" s="2"/>
    </row>
    <row r="115" spans="1:17" x14ac:dyDescent="0.35">
      <c r="A115" s="451" t="str">
        <f t="shared" si="30"/>
        <v/>
      </c>
      <c r="B115" s="451" t="str">
        <f t="shared" si="31"/>
        <v/>
      </c>
      <c r="C115" s="451" t="str">
        <f t="shared" si="32"/>
        <v/>
      </c>
      <c r="D115" s="451" t="str">
        <f t="shared" si="33"/>
        <v/>
      </c>
      <c r="E115" s="451" t="str">
        <f t="shared" si="34"/>
        <v/>
      </c>
      <c r="F115" s="451" t="str">
        <f t="shared" si="35"/>
        <v/>
      </c>
      <c r="G115" s="199" t="str">
        <f>IF(Paramétrage!NU524&lt;&gt;0,Paramétrage!NS524,"")</f>
        <v/>
      </c>
      <c r="H115" s="2" t="str">
        <f>IF(Paramétrage!NU524&lt;&gt;0,Paramétrage!NT524,"")</f>
        <v/>
      </c>
      <c r="I115" s="2" t="str">
        <f t="shared" si="36"/>
        <v/>
      </c>
      <c r="J115" s="2" t="str">
        <f>IF(Paramétrage!NU524&lt;&gt;0,Paramétrage!NU524,"")</f>
        <v/>
      </c>
      <c r="K115" s="2" t="str">
        <f>IF(Paramétrage!NV524&lt;&gt;0,Paramétrage!NV524,"")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IF(Paramétrage!NU524&lt;&gt;0,Paramétrage!NW524,"")</f>
        <v/>
      </c>
      <c r="P115" s="258" t="e">
        <f>IF(Paramétrage!#REF!&lt;&gt;0,I115,0)</f>
        <v>#REF!</v>
      </c>
      <c r="Q115" s="2"/>
    </row>
    <row r="116" spans="1:17" x14ac:dyDescent="0.35">
      <c r="A116" s="451" t="str">
        <f t="shared" si="30"/>
        <v/>
      </c>
      <c r="B116" s="451" t="str">
        <f t="shared" si="31"/>
        <v/>
      </c>
      <c r="C116" s="451" t="str">
        <f t="shared" si="32"/>
        <v/>
      </c>
      <c r="D116" s="451" t="str">
        <f t="shared" si="33"/>
        <v/>
      </c>
      <c r="E116" s="451" t="str">
        <f t="shared" si="34"/>
        <v/>
      </c>
      <c r="F116" s="451" t="str">
        <f t="shared" si="35"/>
        <v/>
      </c>
      <c r="G116" s="199" t="str">
        <f>IF(Paramétrage!NU525&lt;&gt;0,Paramétrage!NS525,"")</f>
        <v/>
      </c>
      <c r="H116" s="2" t="str">
        <f>IF(Paramétrage!NU525&lt;&gt;0,Paramétrage!NT525,"")</f>
        <v/>
      </c>
      <c r="I116" s="2" t="str">
        <f t="shared" si="36"/>
        <v/>
      </c>
      <c r="J116" s="2" t="str">
        <f>IF(Paramétrage!NU525&lt;&gt;0,Paramétrage!NU525,"")</f>
        <v/>
      </c>
      <c r="K116" s="2" t="str">
        <f>IF(Paramétrage!NV525&lt;&gt;0,Paramétrage!NV525,"")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IF(Paramétrage!NU525&lt;&gt;0,Paramétrage!NW525,"")</f>
        <v/>
      </c>
      <c r="P116" s="258" t="e">
        <f>IF(Paramétrage!#REF!&lt;&gt;0,I116,0)</f>
        <v>#REF!</v>
      </c>
      <c r="Q116" s="2"/>
    </row>
    <row r="117" spans="1:17" x14ac:dyDescent="0.35">
      <c r="A117" s="451" t="str">
        <f t="shared" si="30"/>
        <v/>
      </c>
      <c r="B117" s="451" t="str">
        <f t="shared" si="31"/>
        <v/>
      </c>
      <c r="C117" s="451" t="str">
        <f t="shared" si="32"/>
        <v/>
      </c>
      <c r="D117" s="451" t="str">
        <f t="shared" si="33"/>
        <v/>
      </c>
      <c r="E117" s="451" t="str">
        <f t="shared" si="34"/>
        <v/>
      </c>
      <c r="F117" s="451" t="str">
        <f t="shared" si="35"/>
        <v/>
      </c>
      <c r="G117" s="199" t="str">
        <f>IF(Paramétrage!NU526&lt;&gt;0,Paramétrage!NS526,"")</f>
        <v/>
      </c>
      <c r="H117" s="2" t="str">
        <f>IF(Paramétrage!NU526&lt;&gt;0,Paramétrage!NT526,"")</f>
        <v/>
      </c>
      <c r="I117" s="2" t="str">
        <f t="shared" si="36"/>
        <v/>
      </c>
      <c r="J117" s="2" t="str">
        <f>IF(Paramétrage!NU526&lt;&gt;0,Paramétrage!NU526,"")</f>
        <v/>
      </c>
      <c r="K117" s="2" t="str">
        <f>IF(Paramétrage!NV526&lt;&gt;0,Paramétrage!NV526,"")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IF(Paramétrage!NU526&lt;&gt;0,Paramétrage!NW526,"")</f>
        <v/>
      </c>
      <c r="P117" s="258" t="e">
        <f>IF(Paramétrage!#REF!&lt;&gt;0,I117,0)</f>
        <v>#REF!</v>
      </c>
      <c r="Q117" s="2"/>
    </row>
    <row r="118" spans="1:17" x14ac:dyDescent="0.35">
      <c r="A118" s="451" t="str">
        <f t="shared" si="30"/>
        <v/>
      </c>
      <c r="B118" s="451" t="str">
        <f t="shared" si="31"/>
        <v/>
      </c>
      <c r="C118" s="451" t="str">
        <f t="shared" si="32"/>
        <v/>
      </c>
      <c r="D118" s="451" t="str">
        <f t="shared" si="33"/>
        <v/>
      </c>
      <c r="E118" s="451" t="str">
        <f t="shared" si="34"/>
        <v/>
      </c>
      <c r="F118" s="451" t="str">
        <f t="shared" si="35"/>
        <v/>
      </c>
      <c r="G118" s="199" t="str">
        <f>IF(Paramétrage!NU527&lt;&gt;0,Paramétrage!NS527,"")</f>
        <v/>
      </c>
      <c r="H118" s="2" t="str">
        <f>IF(Paramétrage!NU527&lt;&gt;0,Paramétrage!NT527,"")</f>
        <v/>
      </c>
      <c r="I118" s="2" t="str">
        <f t="shared" si="36"/>
        <v/>
      </c>
      <c r="J118" s="2" t="str">
        <f>IF(Paramétrage!NU527&lt;&gt;0,Paramétrage!NU527,"")</f>
        <v/>
      </c>
      <c r="K118" s="2" t="str">
        <f>IF(Paramétrage!NV527&lt;&gt;0,Paramétrage!NV527,"")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IF(Paramétrage!NU527&lt;&gt;0,Paramétrage!NW527,"")</f>
        <v/>
      </c>
      <c r="P118" s="258" t="e">
        <f>IF(Paramétrage!#REF!&lt;&gt;0,I118,0)</f>
        <v>#REF!</v>
      </c>
      <c r="Q118" s="2"/>
    </row>
    <row r="119" spans="1:17" x14ac:dyDescent="0.35">
      <c r="A119" s="451" t="str">
        <f t="shared" si="30"/>
        <v/>
      </c>
      <c r="B119" s="451" t="str">
        <f t="shared" si="31"/>
        <v/>
      </c>
      <c r="C119" s="451" t="str">
        <f t="shared" si="32"/>
        <v/>
      </c>
      <c r="D119" s="451" t="str">
        <f t="shared" si="33"/>
        <v/>
      </c>
      <c r="E119" s="451" t="str">
        <f t="shared" si="34"/>
        <v/>
      </c>
      <c r="F119" s="451" t="str">
        <f t="shared" si="35"/>
        <v/>
      </c>
      <c r="G119" s="199" t="str">
        <f>IF(Paramétrage!NU528&lt;&gt;0,Paramétrage!NS528,"")</f>
        <v/>
      </c>
      <c r="H119" s="2" t="str">
        <f>IF(Paramétrage!NU528&lt;&gt;0,Paramétrage!NT528,"")</f>
        <v/>
      </c>
      <c r="I119" s="2" t="str">
        <f t="shared" si="36"/>
        <v/>
      </c>
      <c r="J119" s="2" t="str">
        <f>IF(Paramétrage!NU528&lt;&gt;0,Paramétrage!NU528,"")</f>
        <v/>
      </c>
      <c r="K119" s="2" t="str">
        <f>IF(Paramétrage!NV528&lt;&gt;0,Paramétrage!NV528,"")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IF(Paramétrage!NU528&lt;&gt;0,Paramétrage!NW528,"")</f>
        <v/>
      </c>
      <c r="P119" s="258" t="e">
        <f>IF(Paramétrage!#REF!&lt;&gt;0,I119,0)</f>
        <v>#REF!</v>
      </c>
      <c r="Q119" s="2"/>
    </row>
    <row r="120" spans="1:17" x14ac:dyDescent="0.35">
      <c r="A120" s="474" t="s">
        <v>1082</v>
      </c>
      <c r="B120" s="469"/>
      <c r="C120" s="469"/>
      <c r="D120" s="469"/>
      <c r="E120" s="469"/>
      <c r="F120" s="469"/>
      <c r="G120" s="475" t="e">
        <f>IF(Paramétrage!#REF!&lt;&gt;0,Paramétrage!#REF!,"")</f>
        <v>#REF!</v>
      </c>
      <c r="H120" s="469"/>
      <c r="I120" s="469"/>
      <c r="J120" s="469"/>
      <c r="K120" s="469"/>
      <c r="L120" s="469"/>
      <c r="M120" s="469"/>
      <c r="N120" s="469"/>
      <c r="O120" s="469"/>
      <c r="P120" s="472" t="e">
        <f>IF(Paramétrage!#REF!,I120-#REF!,"")</f>
        <v>#REF!</v>
      </c>
      <c r="Q120" s="469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51" t="str">
        <f>IF(J122&lt;&gt;"",I122,"")</f>
        <v/>
      </c>
      <c r="B122" s="451" t="str">
        <f>IF(J122&lt;&gt;"",1,"")</f>
        <v/>
      </c>
      <c r="C122" s="451" t="str">
        <f>IF(J122&lt;&gt;"",L122,"")</f>
        <v/>
      </c>
      <c r="D122" s="451" t="str">
        <f>IF(J122&lt;&gt;"",L122,"")</f>
        <v/>
      </c>
      <c r="E122" s="451" t="str">
        <f>IF(J122&lt;&gt;"",M122,"")</f>
        <v/>
      </c>
      <c r="F122" s="451" t="str">
        <f>IF(J122&lt;&gt;"",N122,"")</f>
        <v/>
      </c>
      <c r="G122" s="199" t="str">
        <f>IF(Paramétrage!LY501&lt;&gt;0,Paramétrage!LW501,"")</f>
        <v/>
      </c>
      <c r="H122" s="2" t="str">
        <f>IF(Paramétrage!LY501&lt;&gt;0,Paramétrage!LX501,"")</f>
        <v/>
      </c>
      <c r="I122" s="2" t="str">
        <f>IF(J122&lt;&gt;"",DATEDIF($Q$2,G122,"d")*1440+H122*60,"")</f>
        <v/>
      </c>
      <c r="J122" s="2" t="str">
        <f>IF(Paramétrage!LY501&lt;&gt;0,Paramétrage!LY501,"")</f>
        <v/>
      </c>
      <c r="K122" s="2" t="str">
        <f>IF(Paramétrage!LZ501&lt;&gt;0,Paramétrage!LZ501,"")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IF(Paramétrage!LY501&lt;&gt;0,Paramétrage!MA501,"")</f>
        <v/>
      </c>
      <c r="P122" s="258" t="e">
        <f>IF(Paramétrage!#REF!&lt;&gt;0,I122,0)</f>
        <v>#REF!</v>
      </c>
      <c r="Q122" s="2"/>
    </row>
    <row r="123" spans="1:17" x14ac:dyDescent="0.35">
      <c r="A123" s="451" t="str">
        <f t="shared" ref="A123:A149" si="40">IF(J123&lt;&gt;"",I123,"")</f>
        <v/>
      </c>
      <c r="B123" s="451" t="str">
        <f t="shared" ref="B123:B149" si="41">IF(J123&lt;&gt;"",1,"")</f>
        <v/>
      </c>
      <c r="C123" s="451" t="str">
        <f t="shared" ref="C123:C149" si="42">IF(J123&lt;&gt;"",L123,"")</f>
        <v/>
      </c>
      <c r="D123" s="451" t="str">
        <f t="shared" ref="D123:D149" si="43">IF(J123&lt;&gt;"",L123,"")</f>
        <v/>
      </c>
      <c r="E123" s="451" t="str">
        <f t="shared" ref="E123:E149" si="44">IF(J123&lt;&gt;"",M123,"")</f>
        <v/>
      </c>
      <c r="F123" s="451" t="str">
        <f t="shared" ref="F123:F149" si="45">IF(J123&lt;&gt;"",N123,"")</f>
        <v/>
      </c>
      <c r="G123" s="199" t="str">
        <f>IF(Paramétrage!LY502&lt;&gt;0,Paramétrage!LW502,"")</f>
        <v/>
      </c>
      <c r="H123" s="2" t="str">
        <f>IF(Paramétrage!LY502&lt;&gt;0,Paramétrage!LX502,"")</f>
        <v/>
      </c>
      <c r="I123" s="2" t="str">
        <f t="shared" ref="I123:I149" si="46">IF(J123&lt;&gt;"",DATEDIF($Q$2,G123,"d")*1440+H123*60,"")</f>
        <v/>
      </c>
      <c r="J123" s="2" t="str">
        <f>IF(Paramétrage!LY502&lt;&gt;0,Paramétrage!LY502,"")</f>
        <v/>
      </c>
      <c r="K123" s="2" t="str">
        <f>IF(Paramétrage!LZ502&lt;&gt;0,Paramétrage!LZ502,"")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IF(Paramétrage!LY502&lt;&gt;0,Paramétrage!MA502,"")</f>
        <v/>
      </c>
      <c r="P123" s="258" t="e">
        <f>IF(Paramétrage!#REF!&lt;&gt;0,I123,0)</f>
        <v>#REF!</v>
      </c>
      <c r="Q123" s="2"/>
    </row>
    <row r="124" spans="1:17" x14ac:dyDescent="0.35">
      <c r="A124" s="451" t="str">
        <f t="shared" si="40"/>
        <v/>
      </c>
      <c r="B124" s="451" t="str">
        <f t="shared" si="41"/>
        <v/>
      </c>
      <c r="C124" s="451" t="str">
        <f t="shared" si="42"/>
        <v/>
      </c>
      <c r="D124" s="451" t="str">
        <f t="shared" si="43"/>
        <v/>
      </c>
      <c r="E124" s="451" t="str">
        <f t="shared" si="44"/>
        <v/>
      </c>
      <c r="F124" s="451" t="str">
        <f t="shared" si="45"/>
        <v/>
      </c>
      <c r="G124" s="199" t="str">
        <f>IF(Paramétrage!LY503&lt;&gt;0,Paramétrage!LW503,"")</f>
        <v/>
      </c>
      <c r="H124" s="2" t="str">
        <f>IF(Paramétrage!LY503&lt;&gt;0,Paramétrage!LX503,"")</f>
        <v/>
      </c>
      <c r="I124" s="2" t="str">
        <f t="shared" si="46"/>
        <v/>
      </c>
      <c r="J124" s="2" t="str">
        <f>IF(Paramétrage!LY503&lt;&gt;0,Paramétrage!LY503,"")</f>
        <v/>
      </c>
      <c r="K124" s="2" t="str">
        <f>IF(Paramétrage!LZ503&lt;&gt;0,Paramétrage!LZ503,"")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IF(Paramétrage!LY503&lt;&gt;0,Paramétrage!MA503,"")</f>
        <v/>
      </c>
      <c r="P124" s="258" t="e">
        <f>IF(Paramétrage!#REF!&lt;&gt;0,I124,0)</f>
        <v>#REF!</v>
      </c>
      <c r="Q124" s="2"/>
    </row>
    <row r="125" spans="1:17" x14ac:dyDescent="0.35">
      <c r="A125" s="451" t="str">
        <f t="shared" si="40"/>
        <v/>
      </c>
      <c r="B125" s="451" t="str">
        <f t="shared" si="41"/>
        <v/>
      </c>
      <c r="C125" s="451" t="str">
        <f t="shared" si="42"/>
        <v/>
      </c>
      <c r="D125" s="451" t="str">
        <f t="shared" si="43"/>
        <v/>
      </c>
      <c r="E125" s="451" t="str">
        <f t="shared" si="44"/>
        <v/>
      </c>
      <c r="F125" s="451" t="str">
        <f t="shared" si="45"/>
        <v/>
      </c>
      <c r="G125" s="199" t="str">
        <f>IF(Paramétrage!LY504&lt;&gt;0,Paramétrage!LW504,"")</f>
        <v/>
      </c>
      <c r="H125" s="2" t="str">
        <f>IF(Paramétrage!LY504&lt;&gt;0,Paramétrage!LX504,"")</f>
        <v/>
      </c>
      <c r="I125" s="2" t="str">
        <f t="shared" si="46"/>
        <v/>
      </c>
      <c r="J125" s="2" t="str">
        <f>IF(Paramétrage!LY504&lt;&gt;0,Paramétrage!LY504,"")</f>
        <v/>
      </c>
      <c r="K125" s="2" t="str">
        <f>IF(Paramétrage!LZ504&lt;&gt;0,Paramétrage!LZ504,"")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IF(Paramétrage!LY504&lt;&gt;0,Paramétrage!MA504,"")</f>
        <v/>
      </c>
      <c r="P125" s="258" t="e">
        <f>IF(Paramétrage!#REF!&lt;&gt;0,I125,0)</f>
        <v>#REF!</v>
      </c>
      <c r="Q125" s="2"/>
    </row>
    <row r="126" spans="1:17" x14ac:dyDescent="0.35">
      <c r="A126" s="451" t="str">
        <f t="shared" si="40"/>
        <v/>
      </c>
      <c r="B126" s="451" t="str">
        <f t="shared" si="41"/>
        <v/>
      </c>
      <c r="C126" s="451" t="str">
        <f t="shared" si="42"/>
        <v/>
      </c>
      <c r="D126" s="451" t="str">
        <f t="shared" si="43"/>
        <v/>
      </c>
      <c r="E126" s="451" t="str">
        <f t="shared" si="44"/>
        <v/>
      </c>
      <c r="F126" s="451" t="str">
        <f t="shared" si="45"/>
        <v/>
      </c>
      <c r="G126" s="199" t="str">
        <f>IF(Paramétrage!LY505&lt;&gt;0,Paramétrage!LW505,"")</f>
        <v/>
      </c>
      <c r="H126" s="2" t="str">
        <f>IF(Paramétrage!LY505&lt;&gt;0,Paramétrage!LX505,"")</f>
        <v/>
      </c>
      <c r="I126" s="2" t="str">
        <f t="shared" si="46"/>
        <v/>
      </c>
      <c r="J126" s="2" t="str">
        <f>IF(Paramétrage!LY505&lt;&gt;0,Paramétrage!LY505,"")</f>
        <v/>
      </c>
      <c r="K126" s="2" t="str">
        <f>IF(Paramétrage!LZ505&lt;&gt;0,Paramétrage!LZ505,"")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IF(Paramétrage!LY505&lt;&gt;0,Paramétrage!MA505,"")</f>
        <v/>
      </c>
      <c r="P126" s="258" t="e">
        <f>IF(Paramétrage!#REF!&lt;&gt;0,I126,0)</f>
        <v>#REF!</v>
      </c>
      <c r="Q126" s="2"/>
    </row>
    <row r="127" spans="1:17" x14ac:dyDescent="0.35">
      <c r="A127" s="451" t="str">
        <f t="shared" si="40"/>
        <v/>
      </c>
      <c r="B127" s="451" t="str">
        <f t="shared" si="41"/>
        <v/>
      </c>
      <c r="C127" s="451" t="str">
        <f t="shared" si="42"/>
        <v/>
      </c>
      <c r="D127" s="451" t="str">
        <f t="shared" si="43"/>
        <v/>
      </c>
      <c r="E127" s="451" t="str">
        <f t="shared" si="44"/>
        <v/>
      </c>
      <c r="F127" s="451" t="str">
        <f t="shared" si="45"/>
        <v/>
      </c>
      <c r="G127" s="199" t="str">
        <f>IF(Paramétrage!LY506&lt;&gt;0,Paramétrage!LW506,"")</f>
        <v/>
      </c>
      <c r="H127" s="2" t="str">
        <f>IF(Paramétrage!LY506&lt;&gt;0,Paramétrage!LX506,"")</f>
        <v/>
      </c>
      <c r="I127" s="2" t="str">
        <f t="shared" si="46"/>
        <v/>
      </c>
      <c r="J127" s="2" t="str">
        <f>IF(Paramétrage!LY506&lt;&gt;0,Paramétrage!LY506,"")</f>
        <v/>
      </c>
      <c r="K127" s="2" t="str">
        <f>IF(Paramétrage!LZ506&lt;&gt;0,Paramétrage!LZ506,"")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IF(Paramétrage!LY506&lt;&gt;0,Paramétrage!MA506,"")</f>
        <v/>
      </c>
      <c r="P127" s="258" t="e">
        <f>IF(Paramétrage!#REF!&lt;&gt;0,I127,0)</f>
        <v>#REF!</v>
      </c>
      <c r="Q127" s="2"/>
    </row>
    <row r="128" spans="1:17" x14ac:dyDescent="0.35">
      <c r="A128" s="451" t="str">
        <f t="shared" si="40"/>
        <v/>
      </c>
      <c r="B128" s="451" t="str">
        <f t="shared" si="41"/>
        <v/>
      </c>
      <c r="C128" s="451" t="str">
        <f t="shared" si="42"/>
        <v/>
      </c>
      <c r="D128" s="451" t="str">
        <f t="shared" si="43"/>
        <v/>
      </c>
      <c r="E128" s="451" t="str">
        <f t="shared" si="44"/>
        <v/>
      </c>
      <c r="F128" s="451" t="str">
        <f t="shared" si="45"/>
        <v/>
      </c>
      <c r="G128" s="199" t="str">
        <f>IF(Paramétrage!LY507&lt;&gt;0,Paramétrage!LW507,"")</f>
        <v/>
      </c>
      <c r="H128" s="2" t="str">
        <f>IF(Paramétrage!LY507&lt;&gt;0,Paramétrage!LX507,"")</f>
        <v/>
      </c>
      <c r="I128" s="2" t="str">
        <f t="shared" si="46"/>
        <v/>
      </c>
      <c r="J128" s="2" t="str">
        <f>IF(Paramétrage!LY507&lt;&gt;0,Paramétrage!LY507,"")</f>
        <v/>
      </c>
      <c r="K128" s="2" t="str">
        <f>IF(Paramétrage!LZ507&lt;&gt;0,Paramétrage!LZ507,"")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IF(Paramétrage!LY507&lt;&gt;0,Paramétrage!MA507,"")</f>
        <v/>
      </c>
      <c r="P128" s="258" t="e">
        <f>IF(Paramétrage!#REF!&lt;&gt;0,I128,0)</f>
        <v>#REF!</v>
      </c>
      <c r="Q128" s="2"/>
    </row>
    <row r="129" spans="1:24" x14ac:dyDescent="0.35">
      <c r="A129" s="451" t="str">
        <f t="shared" si="40"/>
        <v/>
      </c>
      <c r="B129" s="451" t="str">
        <f t="shared" si="41"/>
        <v/>
      </c>
      <c r="C129" s="451" t="str">
        <f t="shared" si="42"/>
        <v/>
      </c>
      <c r="D129" s="451" t="str">
        <f t="shared" si="43"/>
        <v/>
      </c>
      <c r="E129" s="451" t="str">
        <f t="shared" si="44"/>
        <v/>
      </c>
      <c r="F129" s="451" t="str">
        <f t="shared" si="45"/>
        <v/>
      </c>
      <c r="G129" s="199" t="str">
        <f>IF(Paramétrage!LY508&lt;&gt;0,Paramétrage!LW508,"")</f>
        <v/>
      </c>
      <c r="H129" s="2" t="str">
        <f>IF(Paramétrage!LY508&lt;&gt;0,Paramétrage!LX508,"")</f>
        <v/>
      </c>
      <c r="I129" s="2" t="str">
        <f t="shared" si="46"/>
        <v/>
      </c>
      <c r="J129" s="2" t="str">
        <f>IF(Paramétrage!LY508&lt;&gt;0,Paramétrage!LY508,"")</f>
        <v/>
      </c>
      <c r="K129" s="2" t="str">
        <f>IF(Paramétrage!LZ508&lt;&gt;0,Paramétrage!LZ508,"")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IF(Paramétrage!LY508&lt;&gt;0,Paramétrage!MA508,"")</f>
        <v/>
      </c>
      <c r="P129" s="258" t="e">
        <f>IF(Paramétrage!#REF!&lt;&gt;0,I129,0)</f>
        <v>#REF!</v>
      </c>
      <c r="Q129" s="2"/>
    </row>
    <row r="130" spans="1:24" x14ac:dyDescent="0.35">
      <c r="A130" s="451" t="str">
        <f t="shared" si="40"/>
        <v/>
      </c>
      <c r="B130" s="451" t="str">
        <f t="shared" si="41"/>
        <v/>
      </c>
      <c r="C130" s="451" t="str">
        <f t="shared" si="42"/>
        <v/>
      </c>
      <c r="D130" s="451" t="str">
        <f t="shared" si="43"/>
        <v/>
      </c>
      <c r="E130" s="451" t="str">
        <f t="shared" si="44"/>
        <v/>
      </c>
      <c r="F130" s="451" t="str">
        <f t="shared" si="45"/>
        <v/>
      </c>
      <c r="G130" s="199" t="str">
        <f>IF(Paramétrage!LY509&lt;&gt;0,Paramétrage!LW509,"")</f>
        <v/>
      </c>
      <c r="H130" s="2" t="str">
        <f>IF(Paramétrage!LY509&lt;&gt;0,Paramétrage!LX509,"")</f>
        <v/>
      </c>
      <c r="I130" s="2" t="str">
        <f t="shared" si="46"/>
        <v/>
      </c>
      <c r="J130" s="2" t="str">
        <f>IF(Paramétrage!LY509&lt;&gt;0,Paramétrage!LY509,"")</f>
        <v/>
      </c>
      <c r="K130" s="2" t="str">
        <f>IF(Paramétrage!LZ509&lt;&gt;0,Paramétrage!LZ509,"")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IF(Paramétrage!LY509&lt;&gt;0,Paramétrage!MA509,"")</f>
        <v/>
      </c>
      <c r="P130" s="258" t="e">
        <f>IF(Paramétrage!#REF!&lt;&gt;0,I130,0)</f>
        <v>#REF!</v>
      </c>
      <c r="Q130" s="2"/>
      <c r="V130" s="2"/>
      <c r="W130" s="2"/>
      <c r="X130" s="2"/>
    </row>
    <row r="131" spans="1:24" x14ac:dyDescent="0.35">
      <c r="A131" s="451" t="str">
        <f t="shared" si="40"/>
        <v/>
      </c>
      <c r="B131" s="451" t="str">
        <f t="shared" si="41"/>
        <v/>
      </c>
      <c r="C131" s="451" t="str">
        <f t="shared" si="42"/>
        <v/>
      </c>
      <c r="D131" s="451" t="str">
        <f t="shared" si="43"/>
        <v/>
      </c>
      <c r="E131" s="451" t="str">
        <f t="shared" si="44"/>
        <v/>
      </c>
      <c r="F131" s="451" t="str">
        <f t="shared" si="45"/>
        <v/>
      </c>
      <c r="G131" s="199" t="str">
        <f>IF(Paramétrage!LY510&lt;&gt;0,Paramétrage!LW510,"")</f>
        <v/>
      </c>
      <c r="H131" s="2" t="str">
        <f>IF(Paramétrage!LY510&lt;&gt;0,Paramétrage!LX510,"")</f>
        <v/>
      </c>
      <c r="I131" s="2" t="str">
        <f t="shared" si="46"/>
        <v/>
      </c>
      <c r="J131" s="2" t="str">
        <f>IF(Paramétrage!LY510&lt;&gt;0,Paramétrage!LY510,"")</f>
        <v/>
      </c>
      <c r="K131" s="2" t="str">
        <f>IF(Paramétrage!LZ510&lt;&gt;0,Paramétrage!LZ510,"")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IF(Paramétrage!LY510&lt;&gt;0,Paramétrage!MA510,"")</f>
        <v/>
      </c>
      <c r="P131" s="258" t="e">
        <f>IF(Paramétrage!#REF!&lt;&gt;0,I131,0)</f>
        <v>#REF!</v>
      </c>
      <c r="Q131" s="2"/>
    </row>
    <row r="132" spans="1:24" x14ac:dyDescent="0.35">
      <c r="A132" s="451" t="str">
        <f t="shared" si="40"/>
        <v/>
      </c>
      <c r="B132" s="451" t="str">
        <f t="shared" si="41"/>
        <v/>
      </c>
      <c r="C132" s="451" t="str">
        <f t="shared" si="42"/>
        <v/>
      </c>
      <c r="D132" s="451" t="str">
        <f t="shared" si="43"/>
        <v/>
      </c>
      <c r="E132" s="451" t="str">
        <f t="shared" si="44"/>
        <v/>
      </c>
      <c r="F132" s="451" t="str">
        <f t="shared" si="45"/>
        <v/>
      </c>
      <c r="G132" s="199" t="str">
        <f>IF(Paramétrage!LY511&lt;&gt;0,Paramétrage!LW511,"")</f>
        <v/>
      </c>
      <c r="H132" s="2" t="str">
        <f>IF(Paramétrage!LY511&lt;&gt;0,Paramétrage!LX511,"")</f>
        <v/>
      </c>
      <c r="I132" s="2" t="str">
        <f t="shared" si="46"/>
        <v/>
      </c>
      <c r="J132" s="2" t="str">
        <f>IF(Paramétrage!LY511&lt;&gt;0,Paramétrage!LY511,"")</f>
        <v/>
      </c>
      <c r="K132" s="2" t="str">
        <f>IF(Paramétrage!LZ511&lt;&gt;0,Paramétrage!LZ511,"")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IF(Paramétrage!LY511&lt;&gt;0,Paramétrage!MA511,"")</f>
        <v/>
      </c>
      <c r="P132" s="258" t="e">
        <f>IF(Paramétrage!#REF!&lt;&gt;0,I132,0)</f>
        <v>#REF!</v>
      </c>
      <c r="Q132" s="2"/>
    </row>
    <row r="133" spans="1:24" x14ac:dyDescent="0.35">
      <c r="A133" s="451" t="str">
        <f t="shared" si="40"/>
        <v/>
      </c>
      <c r="B133" s="451" t="str">
        <f t="shared" si="41"/>
        <v/>
      </c>
      <c r="C133" s="451" t="str">
        <f t="shared" si="42"/>
        <v/>
      </c>
      <c r="D133" s="451" t="str">
        <f t="shared" si="43"/>
        <v/>
      </c>
      <c r="E133" s="451" t="str">
        <f t="shared" si="44"/>
        <v/>
      </c>
      <c r="F133" s="451" t="str">
        <f t="shared" si="45"/>
        <v/>
      </c>
      <c r="G133" s="199" t="str">
        <f>IF(Paramétrage!LY512&lt;&gt;0,Paramétrage!LW512,"")</f>
        <v/>
      </c>
      <c r="H133" s="2" t="str">
        <f>IF(Paramétrage!LY512&lt;&gt;0,Paramétrage!LX512,"")</f>
        <v/>
      </c>
      <c r="I133" s="2" t="str">
        <f t="shared" si="46"/>
        <v/>
      </c>
      <c r="J133" s="2" t="str">
        <f>IF(Paramétrage!LY512&lt;&gt;0,Paramétrage!LY512,"")</f>
        <v/>
      </c>
      <c r="K133" s="2" t="str">
        <f>IF(Paramétrage!LZ512&lt;&gt;0,Paramétrage!LZ512,"")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IF(Paramétrage!LY512&lt;&gt;0,Paramétrage!MA512,"")</f>
        <v/>
      </c>
      <c r="P133" s="258" t="e">
        <f>IF(Paramétrage!#REF!&lt;&gt;0,I133,0)</f>
        <v>#REF!</v>
      </c>
      <c r="Q133" s="2"/>
    </row>
    <row r="134" spans="1:24" x14ac:dyDescent="0.35">
      <c r="A134" s="451" t="str">
        <f t="shared" si="40"/>
        <v/>
      </c>
      <c r="B134" s="451" t="str">
        <f t="shared" si="41"/>
        <v/>
      </c>
      <c r="C134" s="451" t="str">
        <f t="shared" si="42"/>
        <v/>
      </c>
      <c r="D134" s="451" t="str">
        <f t="shared" si="43"/>
        <v/>
      </c>
      <c r="E134" s="451" t="str">
        <f t="shared" si="44"/>
        <v/>
      </c>
      <c r="F134" s="451" t="str">
        <f t="shared" si="45"/>
        <v/>
      </c>
      <c r="G134" s="199" t="str">
        <f>IF(Paramétrage!LY513&lt;&gt;0,Paramétrage!LW513,"")</f>
        <v/>
      </c>
      <c r="H134" s="2" t="str">
        <f>IF(Paramétrage!LY513&lt;&gt;0,Paramétrage!LX513,"")</f>
        <v/>
      </c>
      <c r="I134" s="2" t="str">
        <f t="shared" si="46"/>
        <v/>
      </c>
      <c r="J134" s="2" t="str">
        <f>IF(Paramétrage!LY513&lt;&gt;0,Paramétrage!LY513,"")</f>
        <v/>
      </c>
      <c r="K134" s="2" t="str">
        <f>IF(Paramétrage!LZ513&lt;&gt;0,Paramétrage!LZ513,"")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IF(Paramétrage!LY513&lt;&gt;0,Paramétrage!MA513,"")</f>
        <v/>
      </c>
      <c r="P134" s="258" t="e">
        <f>IF(Paramétrage!#REF!&lt;&gt;0,I134,0)</f>
        <v>#REF!</v>
      </c>
      <c r="Q134" s="2"/>
    </row>
    <row r="135" spans="1:24" x14ac:dyDescent="0.35">
      <c r="A135" s="451" t="str">
        <f t="shared" si="40"/>
        <v/>
      </c>
      <c r="B135" s="451" t="str">
        <f t="shared" si="41"/>
        <v/>
      </c>
      <c r="C135" s="451" t="str">
        <f t="shared" si="42"/>
        <v/>
      </c>
      <c r="D135" s="451" t="str">
        <f t="shared" si="43"/>
        <v/>
      </c>
      <c r="E135" s="451" t="str">
        <f t="shared" si="44"/>
        <v/>
      </c>
      <c r="F135" s="451" t="str">
        <f t="shared" si="45"/>
        <v/>
      </c>
      <c r="G135" s="199" t="str">
        <f>IF(Paramétrage!LY514&lt;&gt;0,Paramétrage!LW514,"")</f>
        <v/>
      </c>
      <c r="H135" s="2" t="str">
        <f>IF(Paramétrage!LY514&lt;&gt;0,Paramétrage!LX514,"")</f>
        <v/>
      </c>
      <c r="I135" s="2" t="str">
        <f t="shared" si="46"/>
        <v/>
      </c>
      <c r="J135" s="2" t="str">
        <f>IF(Paramétrage!LY514&lt;&gt;0,Paramétrage!LY514,"")</f>
        <v/>
      </c>
      <c r="K135" s="2" t="str">
        <f>IF(Paramétrage!LZ514&lt;&gt;0,Paramétrage!LZ514,"")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IF(Paramétrage!LY514&lt;&gt;0,Paramétrage!MA514,"")</f>
        <v/>
      </c>
      <c r="P135" s="258" t="e">
        <f>IF(Paramétrage!#REF!&lt;&gt;0,I135,0)</f>
        <v>#REF!</v>
      </c>
      <c r="Q135" s="2"/>
    </row>
    <row r="136" spans="1:24" x14ac:dyDescent="0.35">
      <c r="A136" s="451" t="str">
        <f t="shared" si="40"/>
        <v/>
      </c>
      <c r="B136" s="451" t="str">
        <f t="shared" si="41"/>
        <v/>
      </c>
      <c r="C136" s="451" t="str">
        <f t="shared" si="42"/>
        <v/>
      </c>
      <c r="D136" s="451" t="str">
        <f t="shared" si="43"/>
        <v/>
      </c>
      <c r="E136" s="451" t="str">
        <f t="shared" si="44"/>
        <v/>
      </c>
      <c r="F136" s="451" t="str">
        <f t="shared" si="45"/>
        <v/>
      </c>
      <c r="G136" s="199" t="str">
        <f>IF(Paramétrage!LY515&lt;&gt;0,Paramétrage!LW515,"")</f>
        <v/>
      </c>
      <c r="H136" s="2" t="str">
        <f>IF(Paramétrage!LY515&lt;&gt;0,Paramétrage!LX515,"")</f>
        <v/>
      </c>
      <c r="I136" s="2" t="str">
        <f t="shared" si="46"/>
        <v/>
      </c>
      <c r="J136" s="2" t="str">
        <f>IF(Paramétrage!LY515&lt;&gt;0,Paramétrage!LY515,"")</f>
        <v/>
      </c>
      <c r="K136" s="2" t="str">
        <f>IF(Paramétrage!LZ515&lt;&gt;0,Paramétrage!LZ515,"")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IF(Paramétrage!LY515&lt;&gt;0,Paramétrage!MA515,"")</f>
        <v/>
      </c>
      <c r="P136" s="258" t="e">
        <f>IF(Paramétrage!#REF!&lt;&gt;0,I136,0)</f>
        <v>#REF!</v>
      </c>
      <c r="Q136" s="2"/>
    </row>
    <row r="137" spans="1:24" x14ac:dyDescent="0.35">
      <c r="A137" s="451" t="str">
        <f t="shared" si="40"/>
        <v/>
      </c>
      <c r="B137" s="451" t="str">
        <f t="shared" si="41"/>
        <v/>
      </c>
      <c r="C137" s="451" t="str">
        <f t="shared" si="42"/>
        <v/>
      </c>
      <c r="D137" s="451" t="str">
        <f t="shared" si="43"/>
        <v/>
      </c>
      <c r="E137" s="451" t="str">
        <f t="shared" si="44"/>
        <v/>
      </c>
      <c r="F137" s="451" t="str">
        <f t="shared" si="45"/>
        <v/>
      </c>
      <c r="G137" s="199" t="str">
        <f>IF(Paramétrage!LY516&lt;&gt;0,Paramétrage!LW516,"")</f>
        <v/>
      </c>
      <c r="H137" s="2" t="str">
        <f>IF(Paramétrage!LY516&lt;&gt;0,Paramétrage!LX516,"")</f>
        <v/>
      </c>
      <c r="I137" s="2" t="str">
        <f t="shared" si="46"/>
        <v/>
      </c>
      <c r="J137" s="2" t="str">
        <f>IF(Paramétrage!LY516&lt;&gt;0,Paramétrage!LY516,"")</f>
        <v/>
      </c>
      <c r="K137" s="2" t="str">
        <f>IF(Paramétrage!LZ516&lt;&gt;0,Paramétrage!LZ516,"")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IF(Paramétrage!LY516&lt;&gt;0,Paramétrage!MA516,"")</f>
        <v/>
      </c>
      <c r="P137" s="258" t="e">
        <f>IF(Paramétrage!#REF!&lt;&gt;0,I137,0)</f>
        <v>#REF!</v>
      </c>
      <c r="Q137" s="2"/>
    </row>
    <row r="138" spans="1:24" x14ac:dyDescent="0.35">
      <c r="A138" s="451" t="str">
        <f t="shared" si="40"/>
        <v/>
      </c>
      <c r="B138" s="451" t="str">
        <f t="shared" si="41"/>
        <v/>
      </c>
      <c r="C138" s="451" t="str">
        <f t="shared" si="42"/>
        <v/>
      </c>
      <c r="D138" s="451" t="str">
        <f t="shared" si="43"/>
        <v/>
      </c>
      <c r="E138" s="451" t="str">
        <f t="shared" si="44"/>
        <v/>
      </c>
      <c r="F138" s="451" t="str">
        <f t="shared" si="45"/>
        <v/>
      </c>
      <c r="G138" s="199" t="str">
        <f>IF(Paramétrage!LY517&lt;&gt;0,Paramétrage!LW517,"")</f>
        <v/>
      </c>
      <c r="H138" s="2" t="str">
        <f>IF(Paramétrage!LY517&lt;&gt;0,Paramétrage!LX517,"")</f>
        <v/>
      </c>
      <c r="I138" s="2" t="str">
        <f t="shared" si="46"/>
        <v/>
      </c>
      <c r="J138" s="2" t="str">
        <f>IF(Paramétrage!LY517&lt;&gt;0,Paramétrage!LY517,"")</f>
        <v/>
      </c>
      <c r="K138" s="2" t="str">
        <f>IF(Paramétrage!LZ517&lt;&gt;0,Paramétrage!LZ517,"")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IF(Paramétrage!LY517&lt;&gt;0,Paramétrage!MA517,"")</f>
        <v/>
      </c>
      <c r="P138" s="258" t="e">
        <f>IF(Paramétrage!#REF!&lt;&gt;0,I138,0)</f>
        <v>#REF!</v>
      </c>
      <c r="Q138" s="2"/>
    </row>
    <row r="139" spans="1:24" x14ac:dyDescent="0.35">
      <c r="A139" s="451" t="str">
        <f t="shared" si="40"/>
        <v/>
      </c>
      <c r="B139" s="451" t="str">
        <f t="shared" si="41"/>
        <v/>
      </c>
      <c r="C139" s="451" t="str">
        <f t="shared" si="42"/>
        <v/>
      </c>
      <c r="D139" s="451" t="str">
        <f t="shared" si="43"/>
        <v/>
      </c>
      <c r="E139" s="451" t="str">
        <f t="shared" si="44"/>
        <v/>
      </c>
      <c r="F139" s="451" t="str">
        <f t="shared" si="45"/>
        <v/>
      </c>
      <c r="G139" s="199" t="str">
        <f>IF(Paramétrage!LY518&lt;&gt;0,Paramétrage!LW518,"")</f>
        <v/>
      </c>
      <c r="H139" s="2" t="str">
        <f>IF(Paramétrage!LY518&lt;&gt;0,Paramétrage!LX518,"")</f>
        <v/>
      </c>
      <c r="I139" s="2" t="str">
        <f t="shared" si="46"/>
        <v/>
      </c>
      <c r="J139" s="2" t="str">
        <f>IF(Paramétrage!LY518&lt;&gt;0,Paramétrage!LY518,"")</f>
        <v/>
      </c>
      <c r="K139" s="2" t="str">
        <f>IF(Paramétrage!LZ518&lt;&gt;0,Paramétrage!LZ518,"")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IF(Paramétrage!LY518&lt;&gt;0,Paramétrage!MA518,"")</f>
        <v/>
      </c>
      <c r="P139" s="258" t="e">
        <f>IF(Paramétrage!#REF!&lt;&gt;0,I139,0)</f>
        <v>#REF!</v>
      </c>
      <c r="Q139" s="2"/>
    </row>
    <row r="140" spans="1:24" x14ac:dyDescent="0.35">
      <c r="A140" s="451" t="str">
        <f t="shared" si="40"/>
        <v/>
      </c>
      <c r="B140" s="451" t="str">
        <f t="shared" si="41"/>
        <v/>
      </c>
      <c r="C140" s="451" t="str">
        <f t="shared" si="42"/>
        <v/>
      </c>
      <c r="D140" s="451" t="str">
        <f t="shared" si="43"/>
        <v/>
      </c>
      <c r="E140" s="451" t="str">
        <f t="shared" si="44"/>
        <v/>
      </c>
      <c r="F140" s="451" t="str">
        <f t="shared" si="45"/>
        <v/>
      </c>
      <c r="G140" s="199" t="str">
        <f>IF(Paramétrage!LY519&lt;&gt;0,Paramétrage!LW519,"")</f>
        <v/>
      </c>
      <c r="H140" s="2" t="str">
        <f>IF(Paramétrage!LY519&lt;&gt;0,Paramétrage!LX519,"")</f>
        <v/>
      </c>
      <c r="I140" s="2" t="str">
        <f t="shared" si="46"/>
        <v/>
      </c>
      <c r="J140" s="2" t="str">
        <f>IF(Paramétrage!LY519&lt;&gt;0,Paramétrage!LY519,"")</f>
        <v/>
      </c>
      <c r="K140" s="2" t="str">
        <f>IF(Paramétrage!LZ519&lt;&gt;0,Paramétrage!LZ519,"")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IF(Paramétrage!LY519&lt;&gt;0,Paramétrage!MA519,"")</f>
        <v/>
      </c>
      <c r="P140" s="258" t="e">
        <f>IF(Paramétrage!#REF!&lt;&gt;0,I140,0)</f>
        <v>#REF!</v>
      </c>
      <c r="Q140" s="2"/>
    </row>
    <row r="141" spans="1:24" x14ac:dyDescent="0.35">
      <c r="A141" s="451" t="str">
        <f t="shared" si="40"/>
        <v/>
      </c>
      <c r="B141" s="451" t="str">
        <f t="shared" si="41"/>
        <v/>
      </c>
      <c r="C141" s="451" t="str">
        <f t="shared" si="42"/>
        <v/>
      </c>
      <c r="D141" s="451" t="str">
        <f t="shared" si="43"/>
        <v/>
      </c>
      <c r="E141" s="451" t="str">
        <f t="shared" si="44"/>
        <v/>
      </c>
      <c r="F141" s="451" t="str">
        <f t="shared" si="45"/>
        <v/>
      </c>
      <c r="G141" s="199" t="str">
        <f>IF(Paramétrage!LY520&lt;&gt;0,Paramétrage!LW520,"")</f>
        <v/>
      </c>
      <c r="H141" s="2" t="str">
        <f>IF(Paramétrage!LY520&lt;&gt;0,Paramétrage!LX520,"")</f>
        <v/>
      </c>
      <c r="I141" s="2" t="str">
        <f t="shared" si="46"/>
        <v/>
      </c>
      <c r="J141" s="2" t="str">
        <f>IF(Paramétrage!LY520&lt;&gt;0,Paramétrage!LY520,"")</f>
        <v/>
      </c>
      <c r="K141" s="2" t="str">
        <f>IF(Paramétrage!LZ520&lt;&gt;0,Paramétrage!LZ520,"")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IF(Paramétrage!LY520&lt;&gt;0,Paramétrage!MA520,"")</f>
        <v/>
      </c>
      <c r="P141" s="258" t="e">
        <f>IF(Paramétrage!#REF!&lt;&gt;0,I141,0)</f>
        <v>#REF!</v>
      </c>
      <c r="Q141" s="2"/>
    </row>
    <row r="142" spans="1:24" x14ac:dyDescent="0.35">
      <c r="A142" s="451" t="str">
        <f t="shared" si="40"/>
        <v/>
      </c>
      <c r="B142" s="451" t="str">
        <f t="shared" si="41"/>
        <v/>
      </c>
      <c r="C142" s="451" t="str">
        <f t="shared" si="42"/>
        <v/>
      </c>
      <c r="D142" s="451" t="str">
        <f t="shared" si="43"/>
        <v/>
      </c>
      <c r="E142" s="451" t="str">
        <f t="shared" si="44"/>
        <v/>
      </c>
      <c r="F142" s="451" t="str">
        <f t="shared" si="45"/>
        <v/>
      </c>
      <c r="G142" s="199" t="str">
        <f>IF(Paramétrage!LY521&lt;&gt;0,Paramétrage!LW521,"")</f>
        <v/>
      </c>
      <c r="H142" s="2" t="str">
        <f>IF(Paramétrage!LY521&lt;&gt;0,Paramétrage!LX521,"")</f>
        <v/>
      </c>
      <c r="I142" s="2" t="str">
        <f t="shared" si="46"/>
        <v/>
      </c>
      <c r="J142" s="2" t="str">
        <f>IF(Paramétrage!LY521&lt;&gt;0,Paramétrage!LY521,"")</f>
        <v/>
      </c>
      <c r="K142" s="2" t="str">
        <f>IF(Paramétrage!LZ521&lt;&gt;0,Paramétrage!LZ521,"")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IF(Paramétrage!LY521&lt;&gt;0,Paramétrage!MA521,"")</f>
        <v/>
      </c>
      <c r="P142" s="258" t="e">
        <f>IF(Paramétrage!#REF!&lt;&gt;0,I142,0)</f>
        <v>#REF!</v>
      </c>
      <c r="Q142" s="2"/>
    </row>
    <row r="143" spans="1:24" x14ac:dyDescent="0.35">
      <c r="A143" s="451" t="str">
        <f t="shared" si="40"/>
        <v/>
      </c>
      <c r="B143" s="451" t="str">
        <f t="shared" si="41"/>
        <v/>
      </c>
      <c r="C143" s="451" t="str">
        <f t="shared" si="42"/>
        <v/>
      </c>
      <c r="D143" s="451" t="str">
        <f t="shared" si="43"/>
        <v/>
      </c>
      <c r="E143" s="451" t="str">
        <f t="shared" si="44"/>
        <v/>
      </c>
      <c r="F143" s="451" t="str">
        <f t="shared" si="45"/>
        <v/>
      </c>
      <c r="G143" s="199" t="str">
        <f>IF(Paramétrage!LY522&lt;&gt;0,Paramétrage!LW522,"")</f>
        <v/>
      </c>
      <c r="H143" s="2" t="str">
        <f>IF(Paramétrage!LY522&lt;&gt;0,Paramétrage!LX522,"")</f>
        <v/>
      </c>
      <c r="I143" s="2" t="str">
        <f t="shared" si="46"/>
        <v/>
      </c>
      <c r="J143" s="2" t="str">
        <f>IF(Paramétrage!LY522&lt;&gt;0,Paramétrage!LY522,"")</f>
        <v/>
      </c>
      <c r="K143" s="2" t="str">
        <f>IF(Paramétrage!LZ522&lt;&gt;0,Paramétrage!LZ522,"")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IF(Paramétrage!LY522&lt;&gt;0,Paramétrage!MA522,"")</f>
        <v/>
      </c>
      <c r="P143" s="258" t="e">
        <f>IF(Paramétrage!#REF!&lt;&gt;0,I143,0)</f>
        <v>#REF!</v>
      </c>
      <c r="Q143" s="2"/>
    </row>
    <row r="144" spans="1:24" x14ac:dyDescent="0.35">
      <c r="A144" s="451" t="str">
        <f t="shared" si="40"/>
        <v/>
      </c>
      <c r="B144" s="451" t="str">
        <f t="shared" si="41"/>
        <v/>
      </c>
      <c r="C144" s="451" t="str">
        <f t="shared" si="42"/>
        <v/>
      </c>
      <c r="D144" s="451" t="str">
        <f t="shared" si="43"/>
        <v/>
      </c>
      <c r="E144" s="451" t="str">
        <f t="shared" si="44"/>
        <v/>
      </c>
      <c r="F144" s="451" t="str">
        <f t="shared" si="45"/>
        <v/>
      </c>
      <c r="G144" s="199" t="str">
        <f>IF(Paramétrage!LY523&lt;&gt;0,Paramétrage!LW523,"")</f>
        <v/>
      </c>
      <c r="H144" s="2" t="str">
        <f>IF(Paramétrage!LY523&lt;&gt;0,Paramétrage!LX523,"")</f>
        <v/>
      </c>
      <c r="I144" s="2" t="str">
        <f t="shared" si="46"/>
        <v/>
      </c>
      <c r="J144" s="2" t="str">
        <f>IF(Paramétrage!LY523&lt;&gt;0,Paramétrage!LY523,"")</f>
        <v/>
      </c>
      <c r="K144" s="2" t="str">
        <f>IF(Paramétrage!LZ523&lt;&gt;0,Paramétrage!LZ523,"")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IF(Paramétrage!LY523&lt;&gt;0,Paramétrage!MA523,"")</f>
        <v/>
      </c>
      <c r="P144" s="258" t="e">
        <f>IF(Paramétrage!#REF!&lt;&gt;0,I144,0)</f>
        <v>#REF!</v>
      </c>
      <c r="Q144" s="2"/>
    </row>
    <row r="145" spans="1:20" x14ac:dyDescent="0.35">
      <c r="A145" s="451" t="str">
        <f t="shared" si="40"/>
        <v/>
      </c>
      <c r="B145" s="451" t="str">
        <f t="shared" si="41"/>
        <v/>
      </c>
      <c r="C145" s="451" t="str">
        <f t="shared" si="42"/>
        <v/>
      </c>
      <c r="D145" s="451" t="str">
        <f t="shared" si="43"/>
        <v/>
      </c>
      <c r="E145" s="451" t="str">
        <f t="shared" si="44"/>
        <v/>
      </c>
      <c r="F145" s="451" t="str">
        <f t="shared" si="45"/>
        <v/>
      </c>
      <c r="G145" s="199" t="str">
        <f>IF(Paramétrage!LY524&lt;&gt;0,Paramétrage!LW524,"")</f>
        <v/>
      </c>
      <c r="H145" s="2" t="str">
        <f>IF(Paramétrage!LY524&lt;&gt;0,Paramétrage!LX524,"")</f>
        <v/>
      </c>
      <c r="I145" s="2" t="str">
        <f t="shared" si="46"/>
        <v/>
      </c>
      <c r="J145" s="2" t="str">
        <f>IF(Paramétrage!LY524&lt;&gt;0,Paramétrage!LY524,"")</f>
        <v/>
      </c>
      <c r="K145" s="2" t="str">
        <f>IF(Paramétrage!LZ524&lt;&gt;0,Paramétrage!LZ524,"")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IF(Paramétrage!LY524&lt;&gt;0,Paramétrage!MA524,"")</f>
        <v/>
      </c>
      <c r="P145" s="258" t="e">
        <f>IF(Paramétrage!#REF!&lt;&gt;0,I145,0)</f>
        <v>#REF!</v>
      </c>
      <c r="Q145" s="2"/>
    </row>
    <row r="146" spans="1:20" x14ac:dyDescent="0.35">
      <c r="A146" s="451" t="str">
        <f t="shared" si="40"/>
        <v/>
      </c>
      <c r="B146" s="451" t="str">
        <f t="shared" si="41"/>
        <v/>
      </c>
      <c r="C146" s="451" t="str">
        <f t="shared" si="42"/>
        <v/>
      </c>
      <c r="D146" s="451" t="str">
        <f t="shared" si="43"/>
        <v/>
      </c>
      <c r="E146" s="451" t="str">
        <f t="shared" si="44"/>
        <v/>
      </c>
      <c r="F146" s="451" t="str">
        <f t="shared" si="45"/>
        <v/>
      </c>
      <c r="G146" s="199" t="str">
        <f>IF(Paramétrage!LY525&lt;&gt;0,Paramétrage!LW525,"")</f>
        <v/>
      </c>
      <c r="H146" s="2" t="str">
        <f>IF(Paramétrage!LY525&lt;&gt;0,Paramétrage!LX525,"")</f>
        <v/>
      </c>
      <c r="I146" s="2" t="str">
        <f t="shared" si="46"/>
        <v/>
      </c>
      <c r="J146" s="2" t="str">
        <f>IF(Paramétrage!LY525&lt;&gt;0,Paramétrage!LY525,"")</f>
        <v/>
      </c>
      <c r="K146" s="2" t="str">
        <f>IF(Paramétrage!LZ525&lt;&gt;0,Paramétrage!LZ525,"")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IF(Paramétrage!LY525&lt;&gt;0,Paramétrage!MA525,"")</f>
        <v/>
      </c>
      <c r="P146" s="258" t="e">
        <f>IF(Paramétrage!#REF!&lt;&gt;0,I146,0)</f>
        <v>#REF!</v>
      </c>
      <c r="Q146" s="2"/>
    </row>
    <row r="147" spans="1:20" x14ac:dyDescent="0.35">
      <c r="A147" s="451" t="str">
        <f t="shared" si="40"/>
        <v/>
      </c>
      <c r="B147" s="451" t="str">
        <f t="shared" si="41"/>
        <v/>
      </c>
      <c r="C147" s="451" t="str">
        <f t="shared" si="42"/>
        <v/>
      </c>
      <c r="D147" s="451" t="str">
        <f t="shared" si="43"/>
        <v/>
      </c>
      <c r="E147" s="451" t="str">
        <f t="shared" si="44"/>
        <v/>
      </c>
      <c r="F147" s="451" t="str">
        <f t="shared" si="45"/>
        <v/>
      </c>
      <c r="G147" s="199" t="str">
        <f>IF(Paramétrage!LY526&lt;&gt;0,Paramétrage!LW526,"")</f>
        <v/>
      </c>
      <c r="H147" s="2" t="str">
        <f>IF(Paramétrage!LY526&lt;&gt;0,Paramétrage!LX526,"")</f>
        <v/>
      </c>
      <c r="I147" s="2" t="str">
        <f t="shared" si="46"/>
        <v/>
      </c>
      <c r="J147" s="2" t="str">
        <f>IF(Paramétrage!LY526&lt;&gt;0,Paramétrage!LY526,"")</f>
        <v/>
      </c>
      <c r="K147" s="2" t="str">
        <f>IF(Paramétrage!LZ526&lt;&gt;0,Paramétrage!LZ526,"")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IF(Paramétrage!LY526&lt;&gt;0,Paramétrage!MA526,"")</f>
        <v/>
      </c>
      <c r="P147" s="258" t="e">
        <f>IF(Paramétrage!#REF!&lt;&gt;0,I147,0)</f>
        <v>#REF!</v>
      </c>
      <c r="Q147" s="2"/>
    </row>
    <row r="148" spans="1:20" x14ac:dyDescent="0.35">
      <c r="A148" s="451" t="str">
        <f t="shared" si="40"/>
        <v/>
      </c>
      <c r="B148" s="451" t="str">
        <f t="shared" si="41"/>
        <v/>
      </c>
      <c r="C148" s="451" t="str">
        <f t="shared" si="42"/>
        <v/>
      </c>
      <c r="D148" s="451" t="str">
        <f t="shared" si="43"/>
        <v/>
      </c>
      <c r="E148" s="451" t="str">
        <f t="shared" si="44"/>
        <v/>
      </c>
      <c r="F148" s="451" t="str">
        <f t="shared" si="45"/>
        <v/>
      </c>
      <c r="G148" s="199" t="str">
        <f>IF(Paramétrage!LY527&lt;&gt;0,Paramétrage!LW527,"")</f>
        <v/>
      </c>
      <c r="H148" s="2" t="str">
        <f>IF(Paramétrage!LY527&lt;&gt;0,Paramétrage!LX527,"")</f>
        <v/>
      </c>
      <c r="I148" s="2" t="str">
        <f t="shared" si="46"/>
        <v/>
      </c>
      <c r="J148" s="2" t="str">
        <f>IF(Paramétrage!LY527&lt;&gt;0,Paramétrage!LY527,"")</f>
        <v/>
      </c>
      <c r="K148" s="2" t="str">
        <f>IF(Paramétrage!LZ527&lt;&gt;0,Paramétrage!LZ527,"")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IF(Paramétrage!LY527&lt;&gt;0,Paramétrage!MA527,"")</f>
        <v/>
      </c>
      <c r="P148" s="258" t="e">
        <f>IF(Paramétrage!#REF!&lt;&gt;0,I148,0)</f>
        <v>#REF!</v>
      </c>
      <c r="Q148" s="2"/>
    </row>
    <row r="149" spans="1:20" x14ac:dyDescent="0.35">
      <c r="A149" s="451" t="str">
        <f t="shared" si="40"/>
        <v/>
      </c>
      <c r="B149" s="451" t="str">
        <f t="shared" si="41"/>
        <v/>
      </c>
      <c r="C149" s="451" t="str">
        <f t="shared" si="42"/>
        <v/>
      </c>
      <c r="D149" s="451" t="str">
        <f t="shared" si="43"/>
        <v/>
      </c>
      <c r="E149" s="451" t="str">
        <f t="shared" si="44"/>
        <v/>
      </c>
      <c r="F149" s="451" t="str">
        <f t="shared" si="45"/>
        <v/>
      </c>
      <c r="G149" s="199" t="str">
        <f>IF(Paramétrage!LY528&lt;&gt;0,Paramétrage!LW528,"")</f>
        <v/>
      </c>
      <c r="H149" s="2" t="str">
        <f>IF(Paramétrage!LY528&lt;&gt;0,Paramétrage!LX528,"")</f>
        <v/>
      </c>
      <c r="I149" s="2" t="str">
        <f t="shared" si="46"/>
        <v/>
      </c>
      <c r="J149" s="2" t="str">
        <f>IF(Paramétrage!LY528&lt;&gt;0,Paramétrage!LY528,"")</f>
        <v/>
      </c>
      <c r="K149" s="2" t="str">
        <f>IF(Paramétrage!LZ528&lt;&gt;0,Paramétrage!LZ528,"")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IF(Paramétrage!LY528&lt;&gt;0,Paramétrage!MA528,"")</f>
        <v/>
      </c>
      <c r="P149" s="258" t="e">
        <f>IF(Paramétrage!#REF!&lt;&gt;0,I149,0)</f>
        <v>#REF!</v>
      </c>
      <c r="Q149" s="2"/>
    </row>
    <row r="150" spans="1:20" x14ac:dyDescent="0.35">
      <c r="A150" s="474" t="s">
        <v>1083</v>
      </c>
      <c r="B150" s="469"/>
      <c r="C150" s="469"/>
      <c r="D150" s="469"/>
      <c r="E150" s="469"/>
      <c r="F150" s="469"/>
      <c r="G150" s="475" t="e">
        <f>IF(Paramétrage!#REF!&lt;&gt;0,Paramétrage!#REF!,"")</f>
        <v>#REF!</v>
      </c>
      <c r="H150" s="469"/>
      <c r="I150" s="469"/>
      <c r="J150" s="469"/>
      <c r="K150" s="469"/>
      <c r="L150" s="469"/>
      <c r="M150" s="469"/>
      <c r="N150" s="469"/>
      <c r="O150" s="469"/>
      <c r="P150" s="472" t="e">
        <f>IF(Paramétrage!#REF!,I150-#REF!,"")</f>
        <v>#REF!</v>
      </c>
      <c r="Q150" s="469"/>
    </row>
    <row r="151" spans="1:20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20" x14ac:dyDescent="0.35">
      <c r="A152" s="451" t="str">
        <f>IF(J152&lt;&gt;"",I152,"")</f>
        <v/>
      </c>
      <c r="B152" s="451" t="str">
        <f>IF(J152&lt;&gt;"",1,"")</f>
        <v/>
      </c>
      <c r="C152" s="451" t="str">
        <f>IF(J152&lt;&gt;"",L152,"")</f>
        <v/>
      </c>
      <c r="D152" s="451" t="str">
        <f>IF(J152&lt;&gt;"",L152,"")</f>
        <v/>
      </c>
      <c r="E152" s="451" t="str">
        <f>IF(J152&lt;&gt;"",M152,"")</f>
        <v/>
      </c>
      <c r="F152" s="451" t="str">
        <f>IF(J152&lt;&gt;"",N152,"")</f>
        <v/>
      </c>
      <c r="G152" s="199" t="str">
        <f>IF(Paramétrage!MO501&lt;&gt;0,Paramétrage!MM501,"")</f>
        <v/>
      </c>
      <c r="H152" s="2" t="str">
        <f>IF(Paramétrage!MO501&lt;&gt;0,Paramétrage!MN501,"")</f>
        <v/>
      </c>
      <c r="I152" s="2" t="str">
        <f>IF(J152&lt;&gt;"",DATEDIF($Q$2,G152,"d")*1440+H152*60,"")</f>
        <v/>
      </c>
      <c r="J152" s="2" t="str">
        <f>IF(Paramétrage!MO501&lt;&gt;0,Paramétrage!MO501,"")</f>
        <v/>
      </c>
      <c r="K152" s="2" t="str">
        <f>IF(Paramétrage!MP501&lt;&gt;0,Paramétrage!MP501,"")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IF(Paramétrage!MO501&lt;&gt;0,Paramétrage!MQ501,"")</f>
        <v/>
      </c>
      <c r="P152" s="258" t="e">
        <f>IF(Paramétrage!#REF!&lt;&gt;0,I152,0)</f>
        <v>#REF!</v>
      </c>
      <c r="Q152" s="2"/>
    </row>
    <row r="153" spans="1:20" x14ac:dyDescent="0.35">
      <c r="A153" s="451" t="str">
        <f t="shared" ref="A153:A179" si="50">IF(J153&lt;&gt;"",I153,"")</f>
        <v/>
      </c>
      <c r="B153" s="451" t="str">
        <f t="shared" ref="B153:B179" si="51">IF(J153&lt;&gt;"",1,"")</f>
        <v/>
      </c>
      <c r="C153" s="451" t="str">
        <f t="shared" ref="C153:C179" si="52">IF(J153&lt;&gt;"",L153,"")</f>
        <v/>
      </c>
      <c r="D153" s="451" t="str">
        <f t="shared" ref="D153:D179" si="53">IF(J153&lt;&gt;"",L153,"")</f>
        <v/>
      </c>
      <c r="E153" s="451" t="str">
        <f t="shared" ref="E153:E179" si="54">IF(J153&lt;&gt;"",M153,"")</f>
        <v/>
      </c>
      <c r="F153" s="451" t="str">
        <f t="shared" ref="F153:F179" si="55">IF(J153&lt;&gt;"",N153,"")</f>
        <v/>
      </c>
      <c r="G153" s="199" t="str">
        <f>IF(Paramétrage!MO502&lt;&gt;0,Paramétrage!MM502,"")</f>
        <v/>
      </c>
      <c r="H153" s="2" t="str">
        <f>IF(Paramétrage!MO502&lt;&gt;0,Paramétrage!MN502,"")</f>
        <v/>
      </c>
      <c r="I153" s="2" t="str">
        <f t="shared" ref="I153:I179" si="56">IF(J153&lt;&gt;"",DATEDIF($Q$2,G153,"d")*1440+H153*60,"")</f>
        <v/>
      </c>
      <c r="J153" s="2" t="str">
        <f>IF(Paramétrage!MO502&lt;&gt;0,Paramétrage!MO502,"")</f>
        <v/>
      </c>
      <c r="K153" s="2" t="str">
        <f>IF(Paramétrage!MP502&lt;&gt;0,Paramétrage!MP502,"")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IF(Paramétrage!MO502&lt;&gt;0,Paramétrage!MQ502,"")</f>
        <v/>
      </c>
      <c r="P153" s="258" t="e">
        <f>IF(Paramétrage!#REF!&lt;&gt;0,I153,0)</f>
        <v>#REF!</v>
      </c>
      <c r="Q153" s="2"/>
    </row>
    <row r="154" spans="1:20" x14ac:dyDescent="0.35">
      <c r="A154" s="451" t="str">
        <f t="shared" si="50"/>
        <v/>
      </c>
      <c r="B154" s="451" t="str">
        <f t="shared" si="51"/>
        <v/>
      </c>
      <c r="C154" s="451" t="str">
        <f t="shared" si="52"/>
        <v/>
      </c>
      <c r="D154" s="451" t="str">
        <f t="shared" si="53"/>
        <v/>
      </c>
      <c r="E154" s="451" t="str">
        <f t="shared" si="54"/>
        <v/>
      </c>
      <c r="F154" s="451" t="str">
        <f t="shared" si="55"/>
        <v/>
      </c>
      <c r="G154" s="199" t="str">
        <f>IF(Paramétrage!MO503&lt;&gt;0,Paramétrage!MM503,"")</f>
        <v/>
      </c>
      <c r="H154" s="2" t="str">
        <f>IF(Paramétrage!MO503&lt;&gt;0,Paramétrage!MN503,"")</f>
        <v/>
      </c>
      <c r="I154" s="2" t="str">
        <f t="shared" si="56"/>
        <v/>
      </c>
      <c r="J154" s="2" t="str">
        <f>IF(Paramétrage!MO503&lt;&gt;0,Paramétrage!MO503,"")</f>
        <v/>
      </c>
      <c r="K154" s="2" t="str">
        <f>IF(Paramétrage!MP503&lt;&gt;0,Paramétrage!MP503,"")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IF(Paramétrage!MO503&lt;&gt;0,Paramétrage!MQ503,"")</f>
        <v/>
      </c>
      <c r="P154" s="258" t="e">
        <f>IF(Paramétrage!#REF!&lt;&gt;0,I154,0)</f>
        <v>#REF!</v>
      </c>
      <c r="Q154" s="2"/>
    </row>
    <row r="155" spans="1:20" x14ac:dyDescent="0.35">
      <c r="A155" s="451" t="str">
        <f t="shared" si="50"/>
        <v/>
      </c>
      <c r="B155" s="451" t="str">
        <f t="shared" si="51"/>
        <v/>
      </c>
      <c r="C155" s="451" t="str">
        <f t="shared" si="52"/>
        <v/>
      </c>
      <c r="D155" s="451" t="str">
        <f t="shared" si="53"/>
        <v/>
      </c>
      <c r="E155" s="451" t="str">
        <f t="shared" si="54"/>
        <v/>
      </c>
      <c r="F155" s="451" t="str">
        <f t="shared" si="55"/>
        <v/>
      </c>
      <c r="G155" s="199" t="str">
        <f>IF(Paramétrage!MO504&lt;&gt;0,Paramétrage!MM504,"")</f>
        <v/>
      </c>
      <c r="H155" s="2" t="str">
        <f>IF(Paramétrage!MO504&lt;&gt;0,Paramétrage!MN504,"")</f>
        <v/>
      </c>
      <c r="I155" s="2" t="str">
        <f t="shared" si="56"/>
        <v/>
      </c>
      <c r="J155" s="2" t="str">
        <f>IF(Paramétrage!MO504&lt;&gt;0,Paramétrage!MO504,"")</f>
        <v/>
      </c>
      <c r="K155" s="2" t="str">
        <f>IF(Paramétrage!MP504&lt;&gt;0,Paramétrage!MP504,"")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IF(Paramétrage!MO504&lt;&gt;0,Paramétrage!MQ504,"")</f>
        <v/>
      </c>
      <c r="P155" s="258" t="e">
        <f>IF(Paramétrage!#REF!&lt;&gt;0,I155,0)</f>
        <v>#REF!</v>
      </c>
      <c r="Q155" s="2"/>
    </row>
    <row r="156" spans="1:20" x14ac:dyDescent="0.35">
      <c r="A156" s="451" t="str">
        <f t="shared" si="50"/>
        <v/>
      </c>
      <c r="B156" s="451" t="str">
        <f t="shared" si="51"/>
        <v/>
      </c>
      <c r="C156" s="451" t="str">
        <f t="shared" si="52"/>
        <v/>
      </c>
      <c r="D156" s="451" t="str">
        <f t="shared" si="53"/>
        <v/>
      </c>
      <c r="E156" s="451" t="str">
        <f t="shared" si="54"/>
        <v/>
      </c>
      <c r="F156" s="451" t="str">
        <f t="shared" si="55"/>
        <v/>
      </c>
      <c r="G156" s="199" t="str">
        <f>IF(Paramétrage!MO505&lt;&gt;0,Paramétrage!MM505,"")</f>
        <v/>
      </c>
      <c r="H156" s="2" t="str">
        <f>IF(Paramétrage!MO505&lt;&gt;0,Paramétrage!MN505,"")</f>
        <v/>
      </c>
      <c r="I156" s="2" t="str">
        <f t="shared" si="56"/>
        <v/>
      </c>
      <c r="J156" s="2" t="str">
        <f>IF(Paramétrage!MO505&lt;&gt;0,Paramétrage!MO505,"")</f>
        <v/>
      </c>
      <c r="K156" s="2" t="str">
        <f>IF(Paramétrage!MP505&lt;&gt;0,Paramétrage!MP505,"")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IF(Paramétrage!MO505&lt;&gt;0,Paramétrage!MQ505,"")</f>
        <v/>
      </c>
      <c r="P156" s="258" t="e">
        <f>IF(Paramétrage!#REF!&lt;&gt;0,I156,0)</f>
        <v>#REF!</v>
      </c>
      <c r="Q156" s="2"/>
      <c r="S156" s="2"/>
    </row>
    <row r="157" spans="1:20" x14ac:dyDescent="0.35">
      <c r="A157" s="451" t="str">
        <f t="shared" si="50"/>
        <v/>
      </c>
      <c r="B157" s="451" t="str">
        <f t="shared" si="51"/>
        <v/>
      </c>
      <c r="C157" s="451" t="str">
        <f t="shared" si="52"/>
        <v/>
      </c>
      <c r="D157" s="451" t="str">
        <f t="shared" si="53"/>
        <v/>
      </c>
      <c r="E157" s="451" t="str">
        <f t="shared" si="54"/>
        <v/>
      </c>
      <c r="F157" s="451" t="str">
        <f t="shared" si="55"/>
        <v/>
      </c>
      <c r="G157" s="199" t="str">
        <f>IF(Paramétrage!MO506&lt;&gt;0,Paramétrage!MM506,"")</f>
        <v/>
      </c>
      <c r="H157" s="2" t="str">
        <f>IF(Paramétrage!MO506&lt;&gt;0,Paramétrage!MN506,"")</f>
        <v/>
      </c>
      <c r="I157" s="2" t="str">
        <f t="shared" si="56"/>
        <v/>
      </c>
      <c r="J157" s="2" t="str">
        <f>IF(Paramétrage!MO506&lt;&gt;0,Paramétrage!MO506,"")</f>
        <v/>
      </c>
      <c r="K157" s="2" t="str">
        <f>IF(Paramétrage!MP506&lt;&gt;0,Paramétrage!MP506,"")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IF(Paramétrage!MO506&lt;&gt;0,Paramétrage!MQ506,"")</f>
        <v/>
      </c>
      <c r="P157" s="258" t="e">
        <f>IF(Paramétrage!#REF!&lt;&gt;0,I157,0)</f>
        <v>#REF!</v>
      </c>
      <c r="Q157" s="2"/>
      <c r="S157" s="2"/>
    </row>
    <row r="158" spans="1:20" x14ac:dyDescent="0.35">
      <c r="A158" s="451" t="str">
        <f t="shared" si="50"/>
        <v/>
      </c>
      <c r="B158" s="451" t="str">
        <f t="shared" si="51"/>
        <v/>
      </c>
      <c r="C158" s="451" t="str">
        <f t="shared" si="52"/>
        <v/>
      </c>
      <c r="D158" s="451" t="str">
        <f t="shared" si="53"/>
        <v/>
      </c>
      <c r="E158" s="451" t="str">
        <f t="shared" si="54"/>
        <v/>
      </c>
      <c r="F158" s="451" t="str">
        <f t="shared" si="55"/>
        <v/>
      </c>
      <c r="G158" s="199" t="str">
        <f>IF(Paramétrage!MO507&lt;&gt;0,Paramétrage!MM507,"")</f>
        <v/>
      </c>
      <c r="H158" s="2" t="str">
        <f>IF(Paramétrage!MO507&lt;&gt;0,Paramétrage!MN507,"")</f>
        <v/>
      </c>
      <c r="I158" s="2" t="str">
        <f t="shared" si="56"/>
        <v/>
      </c>
      <c r="J158" s="2" t="str">
        <f>IF(Paramétrage!MO507&lt;&gt;0,Paramétrage!MO507,"")</f>
        <v/>
      </c>
      <c r="K158" s="2" t="str">
        <f>IF(Paramétrage!MP507&lt;&gt;0,Paramétrage!MP507,"")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IF(Paramétrage!MO507&lt;&gt;0,Paramétrage!MQ507,"")</f>
        <v/>
      </c>
      <c r="P158" s="258" t="e">
        <f>IF(Paramétrage!#REF!&lt;&gt;0,I158,0)</f>
        <v>#REF!</v>
      </c>
      <c r="Q158" s="2"/>
      <c r="S158" s="2"/>
    </row>
    <row r="159" spans="1:20" x14ac:dyDescent="0.35">
      <c r="A159" s="451" t="str">
        <f t="shared" si="50"/>
        <v/>
      </c>
      <c r="B159" s="451" t="str">
        <f t="shared" si="51"/>
        <v/>
      </c>
      <c r="C159" s="451" t="str">
        <f t="shared" si="52"/>
        <v/>
      </c>
      <c r="D159" s="451" t="str">
        <f t="shared" si="53"/>
        <v/>
      </c>
      <c r="E159" s="451" t="str">
        <f t="shared" si="54"/>
        <v/>
      </c>
      <c r="F159" s="451" t="str">
        <f t="shared" si="55"/>
        <v/>
      </c>
      <c r="G159" s="199" t="str">
        <f>IF(Paramétrage!MO508&lt;&gt;0,Paramétrage!MM508,"")</f>
        <v/>
      </c>
      <c r="H159" s="2" t="str">
        <f>IF(Paramétrage!MO508&lt;&gt;0,Paramétrage!MN508,"")</f>
        <v/>
      </c>
      <c r="I159" s="2" t="str">
        <f t="shared" si="56"/>
        <v/>
      </c>
      <c r="J159" s="2" t="str">
        <f>IF(Paramétrage!MO508&lt;&gt;0,Paramétrage!MO508,"")</f>
        <v/>
      </c>
      <c r="K159" s="2" t="str">
        <f>IF(Paramétrage!MP508&lt;&gt;0,Paramétrage!MP508,"")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IF(Paramétrage!MO508&lt;&gt;0,Paramétrage!MQ508,"")</f>
        <v/>
      </c>
      <c r="P159" s="258" t="e">
        <f>IF(Paramétrage!#REF!&lt;&gt;0,I159,0)</f>
        <v>#REF!</v>
      </c>
      <c r="Q159" s="2"/>
      <c r="S159" s="2"/>
    </row>
    <row r="160" spans="1:20" x14ac:dyDescent="0.35">
      <c r="A160" s="451" t="str">
        <f t="shared" si="50"/>
        <v/>
      </c>
      <c r="B160" s="451" t="str">
        <f t="shared" si="51"/>
        <v/>
      </c>
      <c r="C160" s="451" t="str">
        <f t="shared" si="52"/>
        <v/>
      </c>
      <c r="D160" s="451" t="str">
        <f t="shared" si="53"/>
        <v/>
      </c>
      <c r="E160" s="451" t="str">
        <f t="shared" si="54"/>
        <v/>
      </c>
      <c r="F160" s="451" t="str">
        <f t="shared" si="55"/>
        <v/>
      </c>
      <c r="G160" s="199" t="str">
        <f>IF(Paramétrage!MO509&lt;&gt;0,Paramétrage!MM509,"")</f>
        <v/>
      </c>
      <c r="H160" s="2" t="str">
        <f>IF(Paramétrage!MO509&lt;&gt;0,Paramétrage!MN509,"")</f>
        <v/>
      </c>
      <c r="I160" s="2" t="str">
        <f t="shared" si="56"/>
        <v/>
      </c>
      <c r="J160" s="2" t="str">
        <f>IF(Paramétrage!MO509&lt;&gt;0,Paramétrage!MO509,"")</f>
        <v/>
      </c>
      <c r="K160" s="2" t="str">
        <f>IF(Paramétrage!MP509&lt;&gt;0,Paramétrage!MP509,"")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IF(Paramétrage!MO509&lt;&gt;0,Paramétrage!MQ509,"")</f>
        <v/>
      </c>
      <c r="P160" s="258" t="e">
        <f>IF(Paramétrage!#REF!&lt;&gt;0,I160,0)</f>
        <v>#REF!</v>
      </c>
      <c r="Q160" s="2"/>
      <c r="R160" s="2" t="str">
        <f>IF(Paramétrage!DB539&lt;&gt;0,Paramétrage!DD539,"")</f>
        <v/>
      </c>
      <c r="S160" s="119"/>
      <c r="T160" s="2"/>
    </row>
    <row r="161" spans="1:20" x14ac:dyDescent="0.35">
      <c r="A161" s="451" t="str">
        <f t="shared" si="50"/>
        <v/>
      </c>
      <c r="B161" s="451" t="str">
        <f t="shared" si="51"/>
        <v/>
      </c>
      <c r="C161" s="451" t="str">
        <f t="shared" si="52"/>
        <v/>
      </c>
      <c r="D161" s="451" t="str">
        <f t="shared" si="53"/>
        <v/>
      </c>
      <c r="E161" s="451" t="str">
        <f t="shared" si="54"/>
        <v/>
      </c>
      <c r="F161" s="451" t="str">
        <f t="shared" si="55"/>
        <v/>
      </c>
      <c r="G161" s="199" t="str">
        <f>IF(Paramétrage!MO510&lt;&gt;0,Paramétrage!MM510,"")</f>
        <v/>
      </c>
      <c r="H161" s="2" t="str">
        <f>IF(Paramétrage!MO510&lt;&gt;0,Paramétrage!MN510,"")</f>
        <v/>
      </c>
      <c r="I161" s="2" t="str">
        <f t="shared" si="56"/>
        <v/>
      </c>
      <c r="J161" s="2" t="str">
        <f>IF(Paramétrage!MO510&lt;&gt;0,Paramétrage!MO510,"")</f>
        <v/>
      </c>
      <c r="K161" s="2" t="str">
        <f>IF(Paramétrage!MP510&lt;&gt;0,Paramétrage!MP510,"")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IF(Paramétrage!MO510&lt;&gt;0,Paramétrage!MQ510,"")</f>
        <v/>
      </c>
      <c r="P161" s="258" t="e">
        <f>IF(Paramétrage!#REF!&lt;&gt;0,I161,0)</f>
        <v>#REF!</v>
      </c>
      <c r="Q161" s="2"/>
      <c r="R161" s="2" t="str">
        <f>IF(Paramétrage!DB540&lt;&gt;0,Paramétrage!DD540,"")</f>
        <v/>
      </c>
      <c r="S161" s="119"/>
      <c r="T161" s="2"/>
    </row>
    <row r="162" spans="1:20" x14ac:dyDescent="0.35">
      <c r="A162" s="451" t="str">
        <f t="shared" si="50"/>
        <v/>
      </c>
      <c r="B162" s="451" t="str">
        <f t="shared" si="51"/>
        <v/>
      </c>
      <c r="C162" s="451" t="str">
        <f t="shared" si="52"/>
        <v/>
      </c>
      <c r="D162" s="451" t="str">
        <f t="shared" si="53"/>
        <v/>
      </c>
      <c r="E162" s="451" t="str">
        <f t="shared" si="54"/>
        <v/>
      </c>
      <c r="F162" s="451" t="str">
        <f t="shared" si="55"/>
        <v/>
      </c>
      <c r="G162" s="199" t="str">
        <f>IF(Paramétrage!MO511&lt;&gt;0,Paramétrage!MM511,"")</f>
        <v/>
      </c>
      <c r="H162" s="2" t="str">
        <f>IF(Paramétrage!MO511&lt;&gt;0,Paramétrage!MN511,"")</f>
        <v/>
      </c>
      <c r="I162" s="2" t="str">
        <f t="shared" si="56"/>
        <v/>
      </c>
      <c r="J162" s="2" t="str">
        <f>IF(Paramétrage!MO511&lt;&gt;0,Paramétrage!MO511,"")</f>
        <v/>
      </c>
      <c r="K162" s="2" t="str">
        <f>IF(Paramétrage!MP511&lt;&gt;0,Paramétrage!MP511,"")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IF(Paramétrage!MO511&lt;&gt;0,Paramétrage!MQ511,"")</f>
        <v/>
      </c>
      <c r="P162" s="258" t="e">
        <f>IF(Paramétrage!#REF!&lt;&gt;0,I162,0)</f>
        <v>#REF!</v>
      </c>
      <c r="Q162" s="2"/>
      <c r="R162" s="2" t="str">
        <f>IF(Paramétrage!DB541&lt;&gt;0,Paramétrage!DD541,"")</f>
        <v/>
      </c>
      <c r="S162" s="119"/>
      <c r="T162" s="2"/>
    </row>
    <row r="163" spans="1:20" x14ac:dyDescent="0.35">
      <c r="A163" s="451" t="str">
        <f t="shared" si="50"/>
        <v/>
      </c>
      <c r="B163" s="451" t="str">
        <f t="shared" si="51"/>
        <v/>
      </c>
      <c r="C163" s="451" t="str">
        <f t="shared" si="52"/>
        <v/>
      </c>
      <c r="D163" s="451" t="str">
        <f t="shared" si="53"/>
        <v/>
      </c>
      <c r="E163" s="451" t="str">
        <f t="shared" si="54"/>
        <v/>
      </c>
      <c r="F163" s="451" t="str">
        <f t="shared" si="55"/>
        <v/>
      </c>
      <c r="G163" s="199" t="str">
        <f>IF(Paramétrage!MO512&lt;&gt;0,Paramétrage!MM512,"")</f>
        <v/>
      </c>
      <c r="H163" s="2" t="str">
        <f>IF(Paramétrage!MO512&lt;&gt;0,Paramétrage!MN512,"")</f>
        <v/>
      </c>
      <c r="I163" s="2" t="str">
        <f t="shared" si="56"/>
        <v/>
      </c>
      <c r="J163" s="2" t="str">
        <f>IF(Paramétrage!MO512&lt;&gt;0,Paramétrage!MO512,"")</f>
        <v/>
      </c>
      <c r="K163" s="2" t="str">
        <f>IF(Paramétrage!MP512&lt;&gt;0,Paramétrage!MP512,"")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IF(Paramétrage!MO512&lt;&gt;0,Paramétrage!MQ512,"")</f>
        <v/>
      </c>
      <c r="P163" s="258" t="e">
        <f>IF(Paramétrage!#REF!&lt;&gt;0,I163,0)</f>
        <v>#REF!</v>
      </c>
      <c r="Q163" s="2"/>
      <c r="R163" s="2" t="str">
        <f>IF(Paramétrage!DB542&lt;&gt;0,Paramétrage!DD542,"")</f>
        <v/>
      </c>
      <c r="S163" s="119"/>
      <c r="T163" s="2"/>
    </row>
    <row r="164" spans="1:20" x14ac:dyDescent="0.35">
      <c r="A164" s="451" t="str">
        <f t="shared" si="50"/>
        <v/>
      </c>
      <c r="B164" s="451" t="str">
        <f t="shared" si="51"/>
        <v/>
      </c>
      <c r="C164" s="451" t="str">
        <f t="shared" si="52"/>
        <v/>
      </c>
      <c r="D164" s="451" t="str">
        <f t="shared" si="53"/>
        <v/>
      </c>
      <c r="E164" s="451" t="str">
        <f t="shared" si="54"/>
        <v/>
      </c>
      <c r="F164" s="451" t="str">
        <f t="shared" si="55"/>
        <v/>
      </c>
      <c r="G164" s="199" t="str">
        <f>IF(Paramétrage!MO513&lt;&gt;0,Paramétrage!MM513,"")</f>
        <v/>
      </c>
      <c r="H164" s="2" t="str">
        <f>IF(Paramétrage!MO513&lt;&gt;0,Paramétrage!MN513,"")</f>
        <v/>
      </c>
      <c r="I164" s="2" t="str">
        <f t="shared" si="56"/>
        <v/>
      </c>
      <c r="J164" s="2" t="str">
        <f>IF(Paramétrage!MO513&lt;&gt;0,Paramétrage!MO513,"")</f>
        <v/>
      </c>
      <c r="K164" s="2" t="str">
        <f>IF(Paramétrage!MP513&lt;&gt;0,Paramétrage!MP513,"")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IF(Paramétrage!MO513&lt;&gt;0,Paramétrage!MQ513,"")</f>
        <v/>
      </c>
      <c r="P164" s="258" t="e">
        <f>IF(Paramétrage!#REF!&lt;&gt;0,I164,0)</f>
        <v>#REF!</v>
      </c>
      <c r="Q164" s="2"/>
      <c r="R164" s="2" t="str">
        <f>IF(Paramétrage!DB543&lt;&gt;0,Paramétrage!DD543,"")</f>
        <v/>
      </c>
      <c r="S164" s="119"/>
      <c r="T164" s="2"/>
    </row>
    <row r="165" spans="1:20" x14ac:dyDescent="0.35">
      <c r="A165" s="451" t="str">
        <f t="shared" si="50"/>
        <v/>
      </c>
      <c r="B165" s="451" t="str">
        <f t="shared" si="51"/>
        <v/>
      </c>
      <c r="C165" s="451" t="str">
        <f t="shared" si="52"/>
        <v/>
      </c>
      <c r="D165" s="451" t="str">
        <f t="shared" si="53"/>
        <v/>
      </c>
      <c r="E165" s="451" t="str">
        <f t="shared" si="54"/>
        <v/>
      </c>
      <c r="F165" s="451" t="str">
        <f t="shared" si="55"/>
        <v/>
      </c>
      <c r="G165" s="199" t="str">
        <f>IF(Paramétrage!MO514&lt;&gt;0,Paramétrage!MM514,"")</f>
        <v/>
      </c>
      <c r="H165" s="2" t="str">
        <f>IF(Paramétrage!MO514&lt;&gt;0,Paramétrage!MN514,"")</f>
        <v/>
      </c>
      <c r="I165" s="2" t="str">
        <f t="shared" si="56"/>
        <v/>
      </c>
      <c r="J165" s="2" t="str">
        <f>IF(Paramétrage!MO514&lt;&gt;0,Paramétrage!MO514,"")</f>
        <v/>
      </c>
      <c r="K165" s="2" t="str">
        <f>IF(Paramétrage!MP514&lt;&gt;0,Paramétrage!MP514,"")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IF(Paramétrage!MO514&lt;&gt;0,Paramétrage!MQ514,"")</f>
        <v/>
      </c>
      <c r="P165" s="258" t="e">
        <f>IF(Paramétrage!#REF!&lt;&gt;0,I165,0)</f>
        <v>#REF!</v>
      </c>
      <c r="Q165" s="2"/>
      <c r="R165" s="2" t="str">
        <f>IF(Paramétrage!DB544&lt;&gt;0,Paramétrage!DD544,"")</f>
        <v/>
      </c>
      <c r="S165" s="119"/>
      <c r="T165" s="2"/>
    </row>
    <row r="166" spans="1:20" x14ac:dyDescent="0.35">
      <c r="A166" s="451" t="str">
        <f t="shared" si="50"/>
        <v/>
      </c>
      <c r="B166" s="451" t="str">
        <f t="shared" si="51"/>
        <v/>
      </c>
      <c r="C166" s="451" t="str">
        <f t="shared" si="52"/>
        <v/>
      </c>
      <c r="D166" s="451" t="str">
        <f t="shared" si="53"/>
        <v/>
      </c>
      <c r="E166" s="451" t="str">
        <f t="shared" si="54"/>
        <v/>
      </c>
      <c r="F166" s="451" t="str">
        <f t="shared" si="55"/>
        <v/>
      </c>
      <c r="G166" s="199" t="str">
        <f>IF(Paramétrage!MO515&lt;&gt;0,Paramétrage!MM515,"")</f>
        <v/>
      </c>
      <c r="H166" s="2" t="str">
        <f>IF(Paramétrage!MO515&lt;&gt;0,Paramétrage!MN515,"")</f>
        <v/>
      </c>
      <c r="I166" s="2" t="str">
        <f t="shared" si="56"/>
        <v/>
      </c>
      <c r="J166" s="2" t="str">
        <f>IF(Paramétrage!MO515&lt;&gt;0,Paramétrage!MO515,"")</f>
        <v/>
      </c>
      <c r="K166" s="2" t="str">
        <f>IF(Paramétrage!MP515&lt;&gt;0,Paramétrage!MP515,"")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IF(Paramétrage!MO515&lt;&gt;0,Paramétrage!MQ515,"")</f>
        <v/>
      </c>
      <c r="P166" s="258" t="e">
        <f>IF(Paramétrage!#REF!&lt;&gt;0,I166,0)</f>
        <v>#REF!</v>
      </c>
      <c r="Q166" s="2"/>
      <c r="S166" s="2"/>
    </row>
    <row r="167" spans="1:20" x14ac:dyDescent="0.35">
      <c r="A167" s="451" t="str">
        <f t="shared" si="50"/>
        <v/>
      </c>
      <c r="B167" s="451" t="str">
        <f t="shared" si="51"/>
        <v/>
      </c>
      <c r="C167" s="451" t="str">
        <f t="shared" si="52"/>
        <v/>
      </c>
      <c r="D167" s="451" t="str">
        <f t="shared" si="53"/>
        <v/>
      </c>
      <c r="E167" s="451" t="str">
        <f t="shared" si="54"/>
        <v/>
      </c>
      <c r="F167" s="451" t="str">
        <f t="shared" si="55"/>
        <v/>
      </c>
      <c r="G167" s="199" t="str">
        <f>IF(Paramétrage!MO516&lt;&gt;0,Paramétrage!MM516,"")</f>
        <v/>
      </c>
      <c r="H167" s="2" t="str">
        <f>IF(Paramétrage!MO516&lt;&gt;0,Paramétrage!MN516,"")</f>
        <v/>
      </c>
      <c r="I167" s="2" t="str">
        <f t="shared" si="56"/>
        <v/>
      </c>
      <c r="J167" s="2" t="str">
        <f>IF(Paramétrage!MO516&lt;&gt;0,Paramétrage!MO516,"")</f>
        <v/>
      </c>
      <c r="K167" s="2" t="str">
        <f>IF(Paramétrage!MP516&lt;&gt;0,Paramétrage!MP516,"")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IF(Paramétrage!MO516&lt;&gt;0,Paramétrage!MQ516,"")</f>
        <v/>
      </c>
      <c r="P167" s="258" t="e">
        <f>IF(Paramétrage!#REF!&lt;&gt;0,I167,0)</f>
        <v>#REF!</v>
      </c>
      <c r="Q167" s="2"/>
      <c r="S167" s="2"/>
    </row>
    <row r="168" spans="1:20" x14ac:dyDescent="0.35">
      <c r="A168" s="451" t="str">
        <f t="shared" si="50"/>
        <v/>
      </c>
      <c r="B168" s="451" t="str">
        <f t="shared" si="51"/>
        <v/>
      </c>
      <c r="C168" s="451" t="str">
        <f t="shared" si="52"/>
        <v/>
      </c>
      <c r="D168" s="451" t="str">
        <f t="shared" si="53"/>
        <v/>
      </c>
      <c r="E168" s="451" t="str">
        <f t="shared" si="54"/>
        <v/>
      </c>
      <c r="F168" s="451" t="str">
        <f t="shared" si="55"/>
        <v/>
      </c>
      <c r="G168" s="199" t="str">
        <f>IF(Paramétrage!MO517&lt;&gt;0,Paramétrage!MM517,"")</f>
        <v/>
      </c>
      <c r="H168" s="2" t="str">
        <f>IF(Paramétrage!MO517&lt;&gt;0,Paramétrage!MN517,"")</f>
        <v/>
      </c>
      <c r="I168" s="2" t="str">
        <f t="shared" si="56"/>
        <v/>
      </c>
      <c r="J168" s="2" t="str">
        <f>IF(Paramétrage!MO517&lt;&gt;0,Paramétrage!MO517,"")</f>
        <v/>
      </c>
      <c r="K168" s="2" t="str">
        <f>IF(Paramétrage!MP517&lt;&gt;0,Paramétrage!MP517,"")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IF(Paramétrage!MO517&lt;&gt;0,Paramétrage!MQ517,"")</f>
        <v/>
      </c>
      <c r="P168" s="258" t="e">
        <f>IF(Paramétrage!#REF!&lt;&gt;0,I168,0)</f>
        <v>#REF!</v>
      </c>
      <c r="Q168" s="2"/>
      <c r="S168" s="2"/>
    </row>
    <row r="169" spans="1:20" x14ac:dyDescent="0.35">
      <c r="A169" s="451" t="str">
        <f t="shared" si="50"/>
        <v/>
      </c>
      <c r="B169" s="451" t="str">
        <f t="shared" si="51"/>
        <v/>
      </c>
      <c r="C169" s="451" t="str">
        <f t="shared" si="52"/>
        <v/>
      </c>
      <c r="D169" s="451" t="str">
        <f t="shared" si="53"/>
        <v/>
      </c>
      <c r="E169" s="451" t="str">
        <f t="shared" si="54"/>
        <v/>
      </c>
      <c r="F169" s="451" t="str">
        <f t="shared" si="55"/>
        <v/>
      </c>
      <c r="G169" s="199" t="str">
        <f>IF(Paramétrage!MO518&lt;&gt;0,Paramétrage!MM518,"")</f>
        <v/>
      </c>
      <c r="H169" s="2" t="str">
        <f>IF(Paramétrage!MO518&lt;&gt;0,Paramétrage!MN518,"")</f>
        <v/>
      </c>
      <c r="I169" s="2" t="str">
        <f t="shared" si="56"/>
        <v/>
      </c>
      <c r="J169" s="2" t="str">
        <f>IF(Paramétrage!MO518&lt;&gt;0,Paramétrage!MO518,"")</f>
        <v/>
      </c>
      <c r="K169" s="2" t="str">
        <f>IF(Paramétrage!MP518&lt;&gt;0,Paramétrage!MP518,"")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IF(Paramétrage!MO518&lt;&gt;0,Paramétrage!MQ518,"")</f>
        <v/>
      </c>
      <c r="P169" s="258" t="e">
        <f>IF(Paramétrage!#REF!&lt;&gt;0,I169,0)</f>
        <v>#REF!</v>
      </c>
      <c r="Q169" s="2"/>
      <c r="S169" s="2"/>
    </row>
    <row r="170" spans="1:20" x14ac:dyDescent="0.35">
      <c r="A170" s="451" t="str">
        <f t="shared" si="50"/>
        <v/>
      </c>
      <c r="B170" s="451" t="str">
        <f t="shared" si="51"/>
        <v/>
      </c>
      <c r="C170" s="451" t="str">
        <f t="shared" si="52"/>
        <v/>
      </c>
      <c r="D170" s="451" t="str">
        <f t="shared" si="53"/>
        <v/>
      </c>
      <c r="E170" s="451" t="str">
        <f t="shared" si="54"/>
        <v/>
      </c>
      <c r="F170" s="451" t="str">
        <f t="shared" si="55"/>
        <v/>
      </c>
      <c r="G170" s="199" t="str">
        <f>IF(Paramétrage!MO519&lt;&gt;0,Paramétrage!MM519,"")</f>
        <v/>
      </c>
      <c r="H170" s="2" t="str">
        <f>IF(Paramétrage!MO519&lt;&gt;0,Paramétrage!MN519,"")</f>
        <v/>
      </c>
      <c r="I170" s="2" t="str">
        <f t="shared" si="56"/>
        <v/>
      </c>
      <c r="J170" s="2" t="str">
        <f>IF(Paramétrage!MO519&lt;&gt;0,Paramétrage!MO519,"")</f>
        <v/>
      </c>
      <c r="K170" s="2" t="str">
        <f>IF(Paramétrage!MP519&lt;&gt;0,Paramétrage!MP519,"")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IF(Paramétrage!MO519&lt;&gt;0,Paramétrage!MQ519,"")</f>
        <v/>
      </c>
      <c r="P170" s="258" t="e">
        <f>IF(Paramétrage!#REF!&lt;&gt;0,I170,0)</f>
        <v>#REF!</v>
      </c>
      <c r="Q170" s="2"/>
      <c r="S170" s="2"/>
    </row>
    <row r="171" spans="1:20" x14ac:dyDescent="0.35">
      <c r="A171" s="451" t="str">
        <f t="shared" si="50"/>
        <v/>
      </c>
      <c r="B171" s="451" t="str">
        <f t="shared" si="51"/>
        <v/>
      </c>
      <c r="C171" s="451" t="str">
        <f t="shared" si="52"/>
        <v/>
      </c>
      <c r="D171" s="451" t="str">
        <f t="shared" si="53"/>
        <v/>
      </c>
      <c r="E171" s="451" t="str">
        <f t="shared" si="54"/>
        <v/>
      </c>
      <c r="F171" s="451" t="str">
        <f t="shared" si="55"/>
        <v/>
      </c>
      <c r="G171" s="199" t="str">
        <f>IF(Paramétrage!MO520&lt;&gt;0,Paramétrage!MM520,"")</f>
        <v/>
      </c>
      <c r="H171" s="2" t="str">
        <f>IF(Paramétrage!MO520&lt;&gt;0,Paramétrage!MN520,"")</f>
        <v/>
      </c>
      <c r="I171" s="2" t="str">
        <f t="shared" si="56"/>
        <v/>
      </c>
      <c r="J171" s="2" t="str">
        <f>IF(Paramétrage!MO520&lt;&gt;0,Paramétrage!MO520,"")</f>
        <v/>
      </c>
      <c r="K171" s="2" t="str">
        <f>IF(Paramétrage!MP520&lt;&gt;0,Paramétrage!MP520,"")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IF(Paramétrage!MO520&lt;&gt;0,Paramétrage!MQ520,"")</f>
        <v/>
      </c>
      <c r="P171" s="258" t="e">
        <f>IF(Paramétrage!#REF!&lt;&gt;0,I171,0)</f>
        <v>#REF!</v>
      </c>
      <c r="Q171" s="2"/>
      <c r="S171" s="2"/>
    </row>
    <row r="172" spans="1:20" x14ac:dyDescent="0.35">
      <c r="A172" s="451" t="str">
        <f t="shared" si="50"/>
        <v/>
      </c>
      <c r="B172" s="451" t="str">
        <f t="shared" si="51"/>
        <v/>
      </c>
      <c r="C172" s="451" t="str">
        <f t="shared" si="52"/>
        <v/>
      </c>
      <c r="D172" s="451" t="str">
        <f t="shared" si="53"/>
        <v/>
      </c>
      <c r="E172" s="451" t="str">
        <f t="shared" si="54"/>
        <v/>
      </c>
      <c r="F172" s="451" t="str">
        <f t="shared" si="55"/>
        <v/>
      </c>
      <c r="G172" s="199" t="str">
        <f>IF(Paramétrage!MO521&lt;&gt;0,Paramétrage!MM521,"")</f>
        <v/>
      </c>
      <c r="H172" s="2" t="str">
        <f>IF(Paramétrage!MO521&lt;&gt;0,Paramétrage!MN521,"")</f>
        <v/>
      </c>
      <c r="I172" s="2" t="str">
        <f t="shared" si="56"/>
        <v/>
      </c>
      <c r="J172" s="2" t="str">
        <f>IF(Paramétrage!MO521&lt;&gt;0,Paramétrage!MO521,"")</f>
        <v/>
      </c>
      <c r="K172" s="2" t="str">
        <f>IF(Paramétrage!MP521&lt;&gt;0,Paramétrage!MP521,"")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IF(Paramétrage!MO521&lt;&gt;0,Paramétrage!MQ521,"")</f>
        <v/>
      </c>
      <c r="P172" s="258" t="e">
        <f>IF(Paramétrage!#REF!&lt;&gt;0,I172,0)</f>
        <v>#REF!</v>
      </c>
      <c r="Q172" s="2"/>
    </row>
    <row r="173" spans="1:20" x14ac:dyDescent="0.35">
      <c r="A173" s="451" t="str">
        <f t="shared" si="50"/>
        <v/>
      </c>
      <c r="B173" s="451" t="str">
        <f t="shared" si="51"/>
        <v/>
      </c>
      <c r="C173" s="451" t="str">
        <f t="shared" si="52"/>
        <v/>
      </c>
      <c r="D173" s="451" t="str">
        <f t="shared" si="53"/>
        <v/>
      </c>
      <c r="E173" s="451" t="str">
        <f t="shared" si="54"/>
        <v/>
      </c>
      <c r="F173" s="451" t="str">
        <f t="shared" si="55"/>
        <v/>
      </c>
      <c r="G173" s="199" t="str">
        <f>IF(Paramétrage!MO522&lt;&gt;0,Paramétrage!MM522,"")</f>
        <v/>
      </c>
      <c r="H173" s="2" t="str">
        <f>IF(Paramétrage!MO522&lt;&gt;0,Paramétrage!MN522,"")</f>
        <v/>
      </c>
      <c r="I173" s="2" t="str">
        <f t="shared" si="56"/>
        <v/>
      </c>
      <c r="J173" s="2" t="str">
        <f>IF(Paramétrage!MO522&lt;&gt;0,Paramétrage!MO522,"")</f>
        <v/>
      </c>
      <c r="K173" s="2" t="str">
        <f>IF(Paramétrage!MP522&lt;&gt;0,Paramétrage!MP522,"")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IF(Paramétrage!MO522&lt;&gt;0,Paramétrage!MQ522,"")</f>
        <v/>
      </c>
      <c r="P173" s="258" t="e">
        <f>IF(Paramétrage!#REF!&lt;&gt;0,I173,0)</f>
        <v>#REF!</v>
      </c>
      <c r="Q173" s="2"/>
    </row>
    <row r="174" spans="1:20" x14ac:dyDescent="0.35">
      <c r="A174" s="451" t="str">
        <f t="shared" si="50"/>
        <v/>
      </c>
      <c r="B174" s="451" t="str">
        <f t="shared" si="51"/>
        <v/>
      </c>
      <c r="C174" s="451" t="str">
        <f t="shared" si="52"/>
        <v/>
      </c>
      <c r="D174" s="451" t="str">
        <f t="shared" si="53"/>
        <v/>
      </c>
      <c r="E174" s="451" t="str">
        <f t="shared" si="54"/>
        <v/>
      </c>
      <c r="F174" s="451" t="str">
        <f t="shared" si="55"/>
        <v/>
      </c>
      <c r="G174" s="199" t="str">
        <f>IF(Paramétrage!MO523&lt;&gt;0,Paramétrage!MM523,"")</f>
        <v/>
      </c>
      <c r="H174" s="2" t="str">
        <f>IF(Paramétrage!MO523&lt;&gt;0,Paramétrage!MN523,"")</f>
        <v/>
      </c>
      <c r="I174" s="2" t="str">
        <f t="shared" si="56"/>
        <v/>
      </c>
      <c r="J174" s="2" t="str">
        <f>IF(Paramétrage!MO523&lt;&gt;0,Paramétrage!MO523,"")</f>
        <v/>
      </c>
      <c r="K174" s="2" t="str">
        <f>IF(Paramétrage!MP523&lt;&gt;0,Paramétrage!MP523,"")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IF(Paramétrage!MO523&lt;&gt;0,Paramétrage!MQ523,"")</f>
        <v/>
      </c>
      <c r="P174" s="258" t="e">
        <f>IF(Paramétrage!#REF!&lt;&gt;0,I174,0)</f>
        <v>#REF!</v>
      </c>
      <c r="Q174" s="2"/>
    </row>
    <row r="175" spans="1:20" x14ac:dyDescent="0.35">
      <c r="A175" s="451" t="str">
        <f t="shared" si="50"/>
        <v/>
      </c>
      <c r="B175" s="451" t="str">
        <f t="shared" si="51"/>
        <v/>
      </c>
      <c r="C175" s="451" t="str">
        <f t="shared" si="52"/>
        <v/>
      </c>
      <c r="D175" s="451" t="str">
        <f t="shared" si="53"/>
        <v/>
      </c>
      <c r="E175" s="451" t="str">
        <f t="shared" si="54"/>
        <v/>
      </c>
      <c r="F175" s="451" t="str">
        <f t="shared" si="55"/>
        <v/>
      </c>
      <c r="G175" s="199" t="str">
        <f>IF(Paramétrage!MO524&lt;&gt;0,Paramétrage!MM524,"")</f>
        <v/>
      </c>
      <c r="H175" s="2" t="str">
        <f>IF(Paramétrage!MO524&lt;&gt;0,Paramétrage!MN524,"")</f>
        <v/>
      </c>
      <c r="I175" s="2" t="str">
        <f t="shared" si="56"/>
        <v/>
      </c>
      <c r="J175" s="2" t="str">
        <f>IF(Paramétrage!MO524&lt;&gt;0,Paramétrage!MO524,"")</f>
        <v/>
      </c>
      <c r="K175" s="2" t="str">
        <f>IF(Paramétrage!MP524&lt;&gt;0,Paramétrage!MP524,"")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IF(Paramétrage!MO524&lt;&gt;0,Paramétrage!MQ524,"")</f>
        <v/>
      </c>
      <c r="P175" s="258" t="e">
        <f>IF(Paramétrage!#REF!&lt;&gt;0,I175,0)</f>
        <v>#REF!</v>
      </c>
      <c r="Q175" s="2"/>
    </row>
    <row r="176" spans="1:20" x14ac:dyDescent="0.35">
      <c r="A176" s="451" t="str">
        <f t="shared" si="50"/>
        <v/>
      </c>
      <c r="B176" s="451" t="str">
        <f t="shared" si="51"/>
        <v/>
      </c>
      <c r="C176" s="451" t="str">
        <f t="shared" si="52"/>
        <v/>
      </c>
      <c r="D176" s="451" t="str">
        <f t="shared" si="53"/>
        <v/>
      </c>
      <c r="E176" s="451" t="str">
        <f t="shared" si="54"/>
        <v/>
      </c>
      <c r="F176" s="451" t="str">
        <f t="shared" si="55"/>
        <v/>
      </c>
      <c r="G176" s="199" t="str">
        <f>IF(Paramétrage!MO525&lt;&gt;0,Paramétrage!MM525,"")</f>
        <v/>
      </c>
      <c r="H176" s="2" t="str">
        <f>IF(Paramétrage!MO525&lt;&gt;0,Paramétrage!MN525,"")</f>
        <v/>
      </c>
      <c r="I176" s="2" t="str">
        <f t="shared" si="56"/>
        <v/>
      </c>
      <c r="J176" s="2" t="str">
        <f>IF(Paramétrage!MO525&lt;&gt;0,Paramétrage!MO525,"")</f>
        <v/>
      </c>
      <c r="K176" s="2" t="str">
        <f>IF(Paramétrage!MP525&lt;&gt;0,Paramétrage!MP525,"")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IF(Paramétrage!MO525&lt;&gt;0,Paramétrage!MQ525,"")</f>
        <v/>
      </c>
      <c r="P176" s="258" t="e">
        <f>IF(Paramétrage!#REF!&lt;&gt;0,I176,0)</f>
        <v>#REF!</v>
      </c>
      <c r="Q176" s="2"/>
    </row>
    <row r="177" spans="1:17" x14ac:dyDescent="0.35">
      <c r="A177" s="451" t="str">
        <f t="shared" si="50"/>
        <v/>
      </c>
      <c r="B177" s="451" t="str">
        <f t="shared" si="51"/>
        <v/>
      </c>
      <c r="C177" s="451" t="str">
        <f t="shared" si="52"/>
        <v/>
      </c>
      <c r="D177" s="451" t="str">
        <f t="shared" si="53"/>
        <v/>
      </c>
      <c r="E177" s="451" t="str">
        <f t="shared" si="54"/>
        <v/>
      </c>
      <c r="F177" s="451" t="str">
        <f t="shared" si="55"/>
        <v/>
      </c>
      <c r="G177" s="199" t="str">
        <f>IF(Paramétrage!MO526&lt;&gt;0,Paramétrage!MM526,"")</f>
        <v/>
      </c>
      <c r="H177" s="2" t="str">
        <f>IF(Paramétrage!MO526&lt;&gt;0,Paramétrage!MN526,"")</f>
        <v/>
      </c>
      <c r="I177" s="2" t="str">
        <f t="shared" si="56"/>
        <v/>
      </c>
      <c r="J177" s="2" t="str">
        <f>IF(Paramétrage!MO526&lt;&gt;0,Paramétrage!MO526,"")</f>
        <v/>
      </c>
      <c r="K177" s="2" t="str">
        <f>IF(Paramétrage!MP526&lt;&gt;0,Paramétrage!MP526,"")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IF(Paramétrage!MO526&lt;&gt;0,Paramétrage!MQ526,"")</f>
        <v/>
      </c>
      <c r="P177" s="258" t="e">
        <f>IF(Paramétrage!#REF!&lt;&gt;0,I177,0)</f>
        <v>#REF!</v>
      </c>
      <c r="Q177" s="2"/>
    </row>
    <row r="178" spans="1:17" x14ac:dyDescent="0.35">
      <c r="A178" s="451" t="str">
        <f t="shared" si="50"/>
        <v/>
      </c>
      <c r="B178" s="451" t="str">
        <f t="shared" si="51"/>
        <v/>
      </c>
      <c r="C178" s="451" t="str">
        <f t="shared" si="52"/>
        <v/>
      </c>
      <c r="D178" s="451" t="str">
        <f t="shared" si="53"/>
        <v/>
      </c>
      <c r="E178" s="451" t="str">
        <f t="shared" si="54"/>
        <v/>
      </c>
      <c r="F178" s="451" t="str">
        <f t="shared" si="55"/>
        <v/>
      </c>
      <c r="G178" s="199" t="str">
        <f>IF(Paramétrage!MO527&lt;&gt;0,Paramétrage!MM527,"")</f>
        <v/>
      </c>
      <c r="H178" s="2" t="str">
        <f>IF(Paramétrage!MO527&lt;&gt;0,Paramétrage!MN527,"")</f>
        <v/>
      </c>
      <c r="I178" s="2" t="str">
        <f t="shared" si="56"/>
        <v/>
      </c>
      <c r="J178" s="2" t="str">
        <f>IF(Paramétrage!MO527&lt;&gt;0,Paramétrage!MO527,"")</f>
        <v/>
      </c>
      <c r="K178" s="2" t="str">
        <f>IF(Paramétrage!MP527&lt;&gt;0,Paramétrage!MP527,"")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IF(Paramétrage!MO527&lt;&gt;0,Paramétrage!MQ527,"")</f>
        <v/>
      </c>
      <c r="P178" s="258" t="e">
        <f>IF(Paramétrage!#REF!&lt;&gt;0,I178,0)</f>
        <v>#REF!</v>
      </c>
      <c r="Q178" s="2"/>
    </row>
    <row r="179" spans="1:17" x14ac:dyDescent="0.35">
      <c r="A179" s="451" t="str">
        <f t="shared" si="50"/>
        <v/>
      </c>
      <c r="B179" s="451" t="str">
        <f t="shared" si="51"/>
        <v/>
      </c>
      <c r="C179" s="451" t="str">
        <f t="shared" si="52"/>
        <v/>
      </c>
      <c r="D179" s="451" t="str">
        <f t="shared" si="53"/>
        <v/>
      </c>
      <c r="E179" s="451" t="str">
        <f t="shared" si="54"/>
        <v/>
      </c>
      <c r="F179" s="451" t="str">
        <f t="shared" si="55"/>
        <v/>
      </c>
      <c r="G179" s="199" t="str">
        <f>IF(Paramétrage!MO528&lt;&gt;0,Paramétrage!MM528,"")</f>
        <v/>
      </c>
      <c r="H179" s="2" t="str">
        <f>IF(Paramétrage!MO528&lt;&gt;0,Paramétrage!MN528,"")</f>
        <v/>
      </c>
      <c r="I179" s="2" t="str">
        <f t="shared" si="56"/>
        <v/>
      </c>
      <c r="J179" s="2" t="str">
        <f>IF(Paramétrage!MO528&lt;&gt;0,Paramétrage!MO528,"")</f>
        <v/>
      </c>
      <c r="K179" s="2" t="str">
        <f>IF(Paramétrage!MP528&lt;&gt;0,Paramétrage!MP528,"")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IF(Paramétrage!MO528&lt;&gt;0,Paramétrage!MQ528,"")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X179"/>
  <sheetViews>
    <sheetView topLeftCell="C165" workbookViewId="0">
      <selection activeCell="A152" sqref="A152:O17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69" customFormat="1" x14ac:dyDescent="0.35">
      <c r="A1" s="474" t="s">
        <v>1084</v>
      </c>
      <c r="G1" s="475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51" t="str">
        <f>IF(J3&lt;&gt;"",I3,"")</f>
        <v/>
      </c>
      <c r="B3" s="451" t="str">
        <f>IF(J3&lt;&gt;"",1,"")</f>
        <v/>
      </c>
      <c r="C3" s="451" t="str">
        <f>IF(J3&lt;&gt;"",L3,"")</f>
        <v/>
      </c>
      <c r="D3" s="451" t="str">
        <f>IF(J3&lt;&gt;"",L3,"")</f>
        <v/>
      </c>
      <c r="E3" s="451" t="str">
        <f>IF(J3&lt;&gt;"",M3,"")</f>
        <v/>
      </c>
      <c r="F3" s="451" t="str">
        <f>IF(J3&lt;&gt;"",N3,"")</f>
        <v/>
      </c>
      <c r="G3" s="199" t="str">
        <f>IF(Paramétrage!HQ448&lt;&gt;0,Paramétrage!HO448,"")</f>
        <v/>
      </c>
      <c r="H3" s="2" t="str">
        <f>IF(Paramétrage!HQ448&lt;&gt;0,Paramétrage!HP448,"")</f>
        <v/>
      </c>
      <c r="I3" s="2" t="str">
        <f>IF(J3&lt;&gt;"",DATEDIF($Q$2,G3,"d")*1440+H3*60,"")</f>
        <v/>
      </c>
      <c r="J3" s="2" t="str">
        <f>IF(Paramétrage!HQ448&lt;&gt;0,Paramétrage!HQ448,"")</f>
        <v/>
      </c>
      <c r="K3" s="2" t="str">
        <f>IF(Paramétrage!HR448&lt;&gt;0,Paramétrage!HR448,"")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IF(Paramétrage!HQ448&lt;&gt;0,Paramétrage!HS448,"")</f>
        <v/>
      </c>
      <c r="P3" s="258">
        <f>IF(Paramétrage!G501&lt;&gt;0,I3,0)</f>
        <v>0</v>
      </c>
      <c r="Q3" s="2"/>
    </row>
    <row r="4" spans="1:17" x14ac:dyDescent="0.35">
      <c r="A4" s="451" t="str">
        <f t="shared" ref="A4:A29" si="0">IF(J4&lt;&gt;"",I4,"")</f>
        <v/>
      </c>
      <c r="B4" s="451" t="str">
        <f t="shared" ref="B4:B29" si="1">IF(J4&lt;&gt;"",1,"")</f>
        <v/>
      </c>
      <c r="C4" s="451" t="str">
        <f t="shared" ref="C4:C29" si="2">IF(J4&lt;&gt;"",L4,"")</f>
        <v/>
      </c>
      <c r="D4" s="451" t="str">
        <f t="shared" ref="D4:D29" si="3">IF(J4&lt;&gt;"",L4,"")</f>
        <v/>
      </c>
      <c r="E4" s="451" t="str">
        <f t="shared" ref="E4:E29" si="4">IF(J4&lt;&gt;"",M4,"")</f>
        <v/>
      </c>
      <c r="F4" s="451" t="str">
        <f t="shared" ref="F4:F29" si="5">IF(J4&lt;&gt;"",N4,"")</f>
        <v/>
      </c>
      <c r="G4" s="199" t="str">
        <f>IF(Paramétrage!HQ449&lt;&gt;0,Paramétrage!HO449,"")</f>
        <v/>
      </c>
      <c r="H4" s="2" t="str">
        <f>IF(Paramétrage!HQ449&lt;&gt;0,Paramétrage!HP449,"")</f>
        <v/>
      </c>
      <c r="I4" s="2" t="str">
        <f t="shared" ref="I4:I29" si="6">IF(J4&lt;&gt;"",DATEDIF($Q$2,G4,"d")*1440+H4*60,"")</f>
        <v/>
      </c>
      <c r="J4" s="2" t="str">
        <f>IF(Paramétrage!HQ449&lt;&gt;0,Paramétrage!HQ449,"")</f>
        <v/>
      </c>
      <c r="K4" s="2" t="str">
        <f>IF(Paramétrage!HR449&lt;&gt;0,Paramétrage!HR449,"")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IF(Paramétrage!HQ449&lt;&gt;0,Paramétrage!HS449,"")</f>
        <v/>
      </c>
      <c r="P4" s="258">
        <f>IF(Paramétrage!G502&lt;&gt;0,I4,0)</f>
        <v>0</v>
      </c>
      <c r="Q4" s="2"/>
    </row>
    <row r="5" spans="1:17" x14ac:dyDescent="0.35">
      <c r="A5" s="451" t="str">
        <f t="shared" si="0"/>
        <v/>
      </c>
      <c r="B5" s="451" t="str">
        <f t="shared" si="1"/>
        <v/>
      </c>
      <c r="C5" s="451" t="str">
        <f t="shared" si="2"/>
        <v/>
      </c>
      <c r="D5" s="451" t="str">
        <f t="shared" si="3"/>
        <v/>
      </c>
      <c r="E5" s="451" t="str">
        <f t="shared" si="4"/>
        <v/>
      </c>
      <c r="F5" s="451" t="str">
        <f t="shared" si="5"/>
        <v/>
      </c>
      <c r="G5" s="199" t="str">
        <f>IF(Paramétrage!HQ450&lt;&gt;0,Paramétrage!HO450,"")</f>
        <v/>
      </c>
      <c r="H5" s="2" t="str">
        <f>IF(Paramétrage!HQ450&lt;&gt;0,Paramétrage!HP450,"")</f>
        <v/>
      </c>
      <c r="I5" s="2" t="str">
        <f t="shared" si="6"/>
        <v/>
      </c>
      <c r="J5" s="2" t="str">
        <f>IF(Paramétrage!HQ450&lt;&gt;0,Paramétrage!HQ450,"")</f>
        <v/>
      </c>
      <c r="K5" s="2" t="str">
        <f>IF(Paramétrage!HR450&lt;&gt;0,Paramétrage!HR450,"")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IF(Paramétrage!HQ450&lt;&gt;0,Paramétrage!HS450,"")</f>
        <v/>
      </c>
      <c r="P5" s="258">
        <f>IF(Paramétrage!G503&lt;&gt;0,I5,0)</f>
        <v>0</v>
      </c>
      <c r="Q5" s="2"/>
    </row>
    <row r="6" spans="1:17" x14ac:dyDescent="0.35">
      <c r="A6" s="451" t="str">
        <f t="shared" si="0"/>
        <v/>
      </c>
      <c r="B6" s="451" t="str">
        <f t="shared" si="1"/>
        <v/>
      </c>
      <c r="C6" s="451" t="str">
        <f t="shared" si="2"/>
        <v/>
      </c>
      <c r="D6" s="451" t="str">
        <f t="shared" si="3"/>
        <v/>
      </c>
      <c r="E6" s="451" t="str">
        <f t="shared" si="4"/>
        <v/>
      </c>
      <c r="F6" s="451" t="str">
        <f t="shared" si="5"/>
        <v/>
      </c>
      <c r="G6" s="199" t="str">
        <f>IF(Paramétrage!HQ451&lt;&gt;0,Paramétrage!HO451,"")</f>
        <v/>
      </c>
      <c r="H6" s="2" t="str">
        <f>IF(Paramétrage!HQ451&lt;&gt;0,Paramétrage!HP451,"")</f>
        <v/>
      </c>
      <c r="I6" s="2" t="str">
        <f t="shared" si="6"/>
        <v/>
      </c>
      <c r="J6" s="2" t="str">
        <f>IF(Paramétrage!HQ451&lt;&gt;0,Paramétrage!HQ451,"")</f>
        <v/>
      </c>
      <c r="K6" s="2" t="str">
        <f>IF(Paramétrage!HR451&lt;&gt;0,Paramétrage!HR451,"")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IF(Paramétrage!HQ451&lt;&gt;0,Paramétrage!HS451,"")</f>
        <v/>
      </c>
      <c r="P6" s="258">
        <f>IF(Paramétrage!G504&lt;&gt;0,I6,0)</f>
        <v>0</v>
      </c>
      <c r="Q6" s="2"/>
    </row>
    <row r="7" spans="1:17" x14ac:dyDescent="0.35">
      <c r="A7" s="451" t="str">
        <f t="shared" si="0"/>
        <v/>
      </c>
      <c r="B7" s="451" t="str">
        <f t="shared" si="1"/>
        <v/>
      </c>
      <c r="C7" s="451" t="str">
        <f t="shared" si="2"/>
        <v/>
      </c>
      <c r="D7" s="451" t="str">
        <f t="shared" si="3"/>
        <v/>
      </c>
      <c r="E7" s="451" t="str">
        <f t="shared" si="4"/>
        <v/>
      </c>
      <c r="F7" s="451" t="str">
        <f t="shared" si="5"/>
        <v/>
      </c>
      <c r="G7" s="199" t="str">
        <f>IF(Paramétrage!HQ452&lt;&gt;0,Paramétrage!HO452,"")</f>
        <v/>
      </c>
      <c r="H7" s="2" t="str">
        <f>IF(Paramétrage!HQ452&lt;&gt;0,Paramétrage!HP452,"")</f>
        <v/>
      </c>
      <c r="I7" s="2" t="str">
        <f t="shared" si="6"/>
        <v/>
      </c>
      <c r="J7" s="2" t="str">
        <f>IF(Paramétrage!HQ452&lt;&gt;0,Paramétrage!HQ452,"")</f>
        <v/>
      </c>
      <c r="K7" s="2" t="str">
        <f>IF(Paramétrage!HR452&lt;&gt;0,Paramétrage!HR452,"")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IF(Paramétrage!HQ452&lt;&gt;0,Paramétrage!HS452,"")</f>
        <v/>
      </c>
      <c r="P7" s="258">
        <f>IF(Paramétrage!G505&lt;&gt;0,I7,0)</f>
        <v>0</v>
      </c>
      <c r="Q7" s="2"/>
    </row>
    <row r="8" spans="1:17" x14ac:dyDescent="0.35">
      <c r="A8" s="451" t="str">
        <f t="shared" si="0"/>
        <v/>
      </c>
      <c r="B8" s="451" t="str">
        <f t="shared" si="1"/>
        <v/>
      </c>
      <c r="C8" s="451" t="str">
        <f t="shared" si="2"/>
        <v/>
      </c>
      <c r="D8" s="451" t="str">
        <f t="shared" si="3"/>
        <v/>
      </c>
      <c r="E8" s="451" t="str">
        <f t="shared" si="4"/>
        <v/>
      </c>
      <c r="F8" s="451" t="str">
        <f t="shared" si="5"/>
        <v/>
      </c>
      <c r="G8" s="199" t="str">
        <f>IF(Paramétrage!HQ453&lt;&gt;0,Paramétrage!HO453,"")</f>
        <v/>
      </c>
      <c r="H8" s="2" t="str">
        <f>IF(Paramétrage!HQ453&lt;&gt;0,Paramétrage!HP453,"")</f>
        <v/>
      </c>
      <c r="I8" s="2" t="str">
        <f t="shared" si="6"/>
        <v/>
      </c>
      <c r="J8" s="2" t="str">
        <f>IF(Paramétrage!HQ453&lt;&gt;0,Paramétrage!HQ453,"")</f>
        <v/>
      </c>
      <c r="K8" s="2" t="str">
        <f>IF(Paramétrage!HR453&lt;&gt;0,Paramétrage!HR453,"")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IF(Paramétrage!HQ453&lt;&gt;0,Paramétrage!HS453,"")</f>
        <v/>
      </c>
      <c r="P8" s="258">
        <f>IF(Paramétrage!G506&lt;&gt;0,I8,0)</f>
        <v>0</v>
      </c>
      <c r="Q8" s="2"/>
    </row>
    <row r="9" spans="1:17" x14ac:dyDescent="0.35">
      <c r="A9" s="451" t="str">
        <f t="shared" si="0"/>
        <v/>
      </c>
      <c r="B9" s="451" t="str">
        <f t="shared" si="1"/>
        <v/>
      </c>
      <c r="C9" s="451" t="str">
        <f t="shared" si="2"/>
        <v/>
      </c>
      <c r="D9" s="451" t="str">
        <f t="shared" si="3"/>
        <v/>
      </c>
      <c r="E9" s="451" t="str">
        <f t="shared" si="4"/>
        <v/>
      </c>
      <c r="F9" s="451" t="str">
        <f t="shared" si="5"/>
        <v/>
      </c>
      <c r="G9" s="199" t="str">
        <f>IF(Paramétrage!HQ454&lt;&gt;0,Paramétrage!HO454,"")</f>
        <v/>
      </c>
      <c r="H9" s="2" t="str">
        <f>IF(Paramétrage!HQ454&lt;&gt;0,Paramétrage!HP454,"")</f>
        <v/>
      </c>
      <c r="I9" s="2" t="str">
        <f t="shared" si="6"/>
        <v/>
      </c>
      <c r="J9" s="2" t="str">
        <f>IF(Paramétrage!HQ454&lt;&gt;0,Paramétrage!HQ454,"")</f>
        <v/>
      </c>
      <c r="K9" s="2" t="str">
        <f>IF(Paramétrage!HR454&lt;&gt;0,Paramétrage!HR454,"")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IF(Paramétrage!HQ454&lt;&gt;0,Paramétrage!HS454,"")</f>
        <v/>
      </c>
      <c r="P9" s="258">
        <f>IF(Paramétrage!G507&lt;&gt;0,I9,0)</f>
        <v>0</v>
      </c>
      <c r="Q9" s="2"/>
    </row>
    <row r="10" spans="1:17" x14ac:dyDescent="0.35">
      <c r="A10" s="451" t="str">
        <f t="shared" si="0"/>
        <v/>
      </c>
      <c r="B10" s="451" t="str">
        <f t="shared" si="1"/>
        <v/>
      </c>
      <c r="C10" s="451" t="str">
        <f t="shared" si="2"/>
        <v/>
      </c>
      <c r="D10" s="451" t="str">
        <f t="shared" si="3"/>
        <v/>
      </c>
      <c r="E10" s="451" t="str">
        <f t="shared" si="4"/>
        <v/>
      </c>
      <c r="F10" s="451" t="str">
        <f t="shared" si="5"/>
        <v/>
      </c>
      <c r="G10" s="199" t="str">
        <f>IF(Paramétrage!HQ455&lt;&gt;0,Paramétrage!HO455,"")</f>
        <v/>
      </c>
      <c r="H10" s="2" t="str">
        <f>IF(Paramétrage!HQ455&lt;&gt;0,Paramétrage!HP455,"")</f>
        <v/>
      </c>
      <c r="I10" s="2" t="str">
        <f t="shared" si="6"/>
        <v/>
      </c>
      <c r="J10" s="2" t="str">
        <f>IF(Paramétrage!HQ455&lt;&gt;0,Paramétrage!HQ455,"")</f>
        <v/>
      </c>
      <c r="K10" s="2" t="str">
        <f>IF(Paramétrage!HR455&lt;&gt;0,Paramétrage!HR455,"")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IF(Paramétrage!HQ455&lt;&gt;0,Paramétrage!HS455,"")</f>
        <v/>
      </c>
      <c r="P10" s="258">
        <f>IF(Paramétrage!G508&lt;&gt;0,I10,0)</f>
        <v>0</v>
      </c>
      <c r="Q10" s="2"/>
    </row>
    <row r="11" spans="1:17" x14ac:dyDescent="0.35">
      <c r="A11" s="451" t="str">
        <f t="shared" si="0"/>
        <v/>
      </c>
      <c r="B11" s="451" t="str">
        <f t="shared" si="1"/>
        <v/>
      </c>
      <c r="C11" s="451" t="str">
        <f t="shared" si="2"/>
        <v/>
      </c>
      <c r="D11" s="451" t="str">
        <f t="shared" si="3"/>
        <v/>
      </c>
      <c r="E11" s="451" t="str">
        <f t="shared" si="4"/>
        <v/>
      </c>
      <c r="F11" s="451" t="str">
        <f t="shared" si="5"/>
        <v/>
      </c>
      <c r="G11" s="199" t="str">
        <f>IF(Paramétrage!HQ456&lt;&gt;0,Paramétrage!HO456,"")</f>
        <v/>
      </c>
      <c r="H11" s="2" t="str">
        <f>IF(Paramétrage!HQ456&lt;&gt;0,Paramétrage!HP456,"")</f>
        <v/>
      </c>
      <c r="I11" s="2" t="str">
        <f t="shared" si="6"/>
        <v/>
      </c>
      <c r="J11" s="2" t="str">
        <f>IF(Paramétrage!HQ456&lt;&gt;0,Paramétrage!HQ456,"")</f>
        <v/>
      </c>
      <c r="K11" s="2" t="str">
        <f>IF(Paramétrage!HR456&lt;&gt;0,Paramétrage!HR456,"")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IF(Paramétrage!HQ456&lt;&gt;0,Paramétrage!HS456,"")</f>
        <v/>
      </c>
      <c r="P11" s="258">
        <f>IF(Paramétrage!G509&lt;&gt;0,I11,0)</f>
        <v>0</v>
      </c>
      <c r="Q11" s="2"/>
    </row>
    <row r="12" spans="1:17" x14ac:dyDescent="0.35">
      <c r="A12" s="451" t="str">
        <f t="shared" si="0"/>
        <v/>
      </c>
      <c r="B12" s="451" t="str">
        <f t="shared" si="1"/>
        <v/>
      </c>
      <c r="C12" s="451" t="str">
        <f t="shared" si="2"/>
        <v/>
      </c>
      <c r="D12" s="451" t="str">
        <f t="shared" si="3"/>
        <v/>
      </c>
      <c r="E12" s="451" t="str">
        <f t="shared" si="4"/>
        <v/>
      </c>
      <c r="F12" s="451" t="str">
        <f t="shared" si="5"/>
        <v/>
      </c>
      <c r="G12" s="199" t="str">
        <f>IF(Paramétrage!HQ457&lt;&gt;0,Paramétrage!HO457,"")</f>
        <v/>
      </c>
      <c r="H12" s="2" t="str">
        <f>IF(Paramétrage!HQ457&lt;&gt;0,Paramétrage!HP457,"")</f>
        <v/>
      </c>
      <c r="I12" s="2" t="str">
        <f t="shared" si="6"/>
        <v/>
      </c>
      <c r="J12" s="2" t="str">
        <f>IF(Paramétrage!HQ457&lt;&gt;0,Paramétrage!HQ457,"")</f>
        <v/>
      </c>
      <c r="K12" s="2" t="str">
        <f>IF(Paramétrage!HR457&lt;&gt;0,Paramétrage!HR457,"")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IF(Paramétrage!HQ457&lt;&gt;0,Paramétrage!HS457,"")</f>
        <v/>
      </c>
      <c r="P12" s="258">
        <f>IF(Paramétrage!G510&lt;&gt;0,I12,0)</f>
        <v>0</v>
      </c>
      <c r="Q12" s="2"/>
    </row>
    <row r="13" spans="1:17" x14ac:dyDescent="0.35">
      <c r="A13" s="451" t="str">
        <f t="shared" si="0"/>
        <v/>
      </c>
      <c r="B13" s="451" t="str">
        <f t="shared" si="1"/>
        <v/>
      </c>
      <c r="C13" s="451" t="str">
        <f t="shared" si="2"/>
        <v/>
      </c>
      <c r="D13" s="451" t="str">
        <f t="shared" si="3"/>
        <v/>
      </c>
      <c r="E13" s="451" t="str">
        <f t="shared" si="4"/>
        <v/>
      </c>
      <c r="F13" s="451" t="str">
        <f t="shared" si="5"/>
        <v/>
      </c>
      <c r="G13" s="199" t="str">
        <f>IF(Paramétrage!HQ458&lt;&gt;0,Paramétrage!HO458,"")</f>
        <v/>
      </c>
      <c r="H13" s="2" t="str">
        <f>IF(Paramétrage!HQ458&lt;&gt;0,Paramétrage!HP458,"")</f>
        <v/>
      </c>
      <c r="I13" s="2" t="str">
        <f t="shared" si="6"/>
        <v/>
      </c>
      <c r="J13" s="2" t="str">
        <f>IF(Paramétrage!HQ458&lt;&gt;0,Paramétrage!HQ458,"")</f>
        <v/>
      </c>
      <c r="K13" s="2" t="str">
        <f>IF(Paramétrage!HR458&lt;&gt;0,Paramétrage!HR458,"")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IF(Paramétrage!HQ458&lt;&gt;0,Paramétrage!HS458,"")</f>
        <v/>
      </c>
      <c r="P13" s="258">
        <f>IF(Paramétrage!G511&lt;&gt;0,I13,0)</f>
        <v>0</v>
      </c>
      <c r="Q13" s="2"/>
    </row>
    <row r="14" spans="1:17" x14ac:dyDescent="0.35">
      <c r="A14" s="451" t="str">
        <f t="shared" si="0"/>
        <v/>
      </c>
      <c r="B14" s="451" t="str">
        <f t="shared" si="1"/>
        <v/>
      </c>
      <c r="C14" s="451" t="str">
        <f t="shared" si="2"/>
        <v/>
      </c>
      <c r="D14" s="451" t="str">
        <f t="shared" si="3"/>
        <v/>
      </c>
      <c r="E14" s="451" t="str">
        <f t="shared" si="4"/>
        <v/>
      </c>
      <c r="F14" s="451" t="str">
        <f t="shared" si="5"/>
        <v/>
      </c>
      <c r="G14" s="199" t="str">
        <f>IF(Paramétrage!HQ459&lt;&gt;0,Paramétrage!HO459,"")</f>
        <v/>
      </c>
      <c r="H14" s="2" t="str">
        <f>IF(Paramétrage!HQ459&lt;&gt;0,Paramétrage!HP459,"")</f>
        <v/>
      </c>
      <c r="I14" s="2" t="str">
        <f t="shared" si="6"/>
        <v/>
      </c>
      <c r="J14" s="2" t="str">
        <f>IF(Paramétrage!HQ459&lt;&gt;0,Paramétrage!HQ459,"")</f>
        <v/>
      </c>
      <c r="K14" s="2" t="str">
        <f>IF(Paramétrage!HR459&lt;&gt;0,Paramétrage!HR459,"")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IF(Paramétrage!HQ459&lt;&gt;0,Paramétrage!HS459,"")</f>
        <v/>
      </c>
      <c r="P14" s="258">
        <f>IF(Paramétrage!G512&lt;&gt;0,I14,0)</f>
        <v>0</v>
      </c>
      <c r="Q14" s="2"/>
    </row>
    <row r="15" spans="1:17" x14ac:dyDescent="0.35">
      <c r="A15" s="451" t="str">
        <f t="shared" si="0"/>
        <v/>
      </c>
      <c r="B15" s="451" t="str">
        <f t="shared" si="1"/>
        <v/>
      </c>
      <c r="C15" s="451" t="str">
        <f t="shared" si="2"/>
        <v/>
      </c>
      <c r="D15" s="451" t="str">
        <f t="shared" si="3"/>
        <v/>
      </c>
      <c r="E15" s="451" t="str">
        <f t="shared" si="4"/>
        <v/>
      </c>
      <c r="F15" s="451" t="str">
        <f t="shared" si="5"/>
        <v/>
      </c>
      <c r="G15" s="199" t="str">
        <f>IF(Paramétrage!HQ460&lt;&gt;0,Paramétrage!HO460,"")</f>
        <v/>
      </c>
      <c r="H15" s="2" t="str">
        <f>IF(Paramétrage!HQ460&lt;&gt;0,Paramétrage!HP460,"")</f>
        <v/>
      </c>
      <c r="I15" s="2" t="str">
        <f t="shared" si="6"/>
        <v/>
      </c>
      <c r="J15" s="2" t="str">
        <f>IF(Paramétrage!HQ460&lt;&gt;0,Paramétrage!HQ460,"")</f>
        <v/>
      </c>
      <c r="K15" s="2" t="str">
        <f>IF(Paramétrage!HR460&lt;&gt;0,Paramétrage!HR460,"")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IF(Paramétrage!HQ460&lt;&gt;0,Paramétrage!HS460,"")</f>
        <v/>
      </c>
      <c r="P15" s="258">
        <f>IF(Paramétrage!G513&lt;&gt;0,I15,0)</f>
        <v>0</v>
      </c>
      <c r="Q15" s="2"/>
    </row>
    <row r="16" spans="1:17" x14ac:dyDescent="0.35">
      <c r="A16" s="451" t="str">
        <f t="shared" si="0"/>
        <v/>
      </c>
      <c r="B16" s="451" t="str">
        <f t="shared" si="1"/>
        <v/>
      </c>
      <c r="C16" s="451" t="str">
        <f t="shared" si="2"/>
        <v/>
      </c>
      <c r="D16" s="451" t="str">
        <f t="shared" si="3"/>
        <v/>
      </c>
      <c r="E16" s="451" t="str">
        <f t="shared" si="4"/>
        <v/>
      </c>
      <c r="F16" s="451" t="str">
        <f t="shared" si="5"/>
        <v/>
      </c>
      <c r="G16" s="199" t="str">
        <f>IF(Paramétrage!HQ461&lt;&gt;0,Paramétrage!HO461,"")</f>
        <v/>
      </c>
      <c r="H16" s="2" t="str">
        <f>IF(Paramétrage!HQ461&lt;&gt;0,Paramétrage!HP461,"")</f>
        <v/>
      </c>
      <c r="I16" s="2" t="str">
        <f t="shared" si="6"/>
        <v/>
      </c>
      <c r="J16" s="2" t="str">
        <f>IF(Paramétrage!HQ461&lt;&gt;0,Paramétrage!HQ461,"")</f>
        <v/>
      </c>
      <c r="K16" s="2" t="str">
        <f>IF(Paramétrage!HR461&lt;&gt;0,Paramétrage!HR461,"")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IF(Paramétrage!HQ461&lt;&gt;0,Paramétrage!HS461,"")</f>
        <v/>
      </c>
      <c r="P16" s="258">
        <f>IF(Paramétrage!G514&lt;&gt;0,I16,0)</f>
        <v>0</v>
      </c>
      <c r="Q16" s="2"/>
    </row>
    <row r="17" spans="1:17" x14ac:dyDescent="0.35">
      <c r="A17" s="451" t="str">
        <f t="shared" si="0"/>
        <v/>
      </c>
      <c r="B17" s="451" t="str">
        <f t="shared" si="1"/>
        <v/>
      </c>
      <c r="C17" s="451" t="str">
        <f t="shared" si="2"/>
        <v/>
      </c>
      <c r="D17" s="451" t="str">
        <f t="shared" si="3"/>
        <v/>
      </c>
      <c r="E17" s="451" t="str">
        <f t="shared" si="4"/>
        <v/>
      </c>
      <c r="F17" s="451" t="str">
        <f t="shared" si="5"/>
        <v/>
      </c>
      <c r="G17" s="199" t="str">
        <f>IF(Paramétrage!HQ462&lt;&gt;0,Paramétrage!HO462,"")</f>
        <v/>
      </c>
      <c r="H17" s="2" t="str">
        <f>IF(Paramétrage!HQ462&lt;&gt;0,Paramétrage!HP462,"")</f>
        <v/>
      </c>
      <c r="I17" s="2" t="str">
        <f t="shared" si="6"/>
        <v/>
      </c>
      <c r="J17" s="2" t="str">
        <f>IF(Paramétrage!HQ462&lt;&gt;0,Paramétrage!HQ462,"")</f>
        <v/>
      </c>
      <c r="K17" s="2" t="str">
        <f>IF(Paramétrage!HR462&lt;&gt;0,Paramétrage!HR462,"")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IF(Paramétrage!HQ462&lt;&gt;0,Paramétrage!HS462,"")</f>
        <v/>
      </c>
      <c r="P17" s="258">
        <f>IF(Paramétrage!G515&lt;&gt;0,I17,0)</f>
        <v>0</v>
      </c>
      <c r="Q17" s="2"/>
    </row>
    <row r="18" spans="1:17" x14ac:dyDescent="0.35">
      <c r="A18" s="451" t="str">
        <f t="shared" si="0"/>
        <v/>
      </c>
      <c r="B18" s="451" t="str">
        <f t="shared" si="1"/>
        <v/>
      </c>
      <c r="C18" s="451" t="str">
        <f t="shared" si="2"/>
        <v/>
      </c>
      <c r="D18" s="451" t="str">
        <f t="shared" si="3"/>
        <v/>
      </c>
      <c r="E18" s="451" t="str">
        <f t="shared" si="4"/>
        <v/>
      </c>
      <c r="F18" s="451" t="str">
        <f t="shared" si="5"/>
        <v/>
      </c>
      <c r="G18" s="199" t="str">
        <f>IF(Paramétrage!HQ463&lt;&gt;0,Paramétrage!HO463,"")</f>
        <v/>
      </c>
      <c r="H18" s="2" t="str">
        <f>IF(Paramétrage!HQ463&lt;&gt;0,Paramétrage!HP463,"")</f>
        <v/>
      </c>
      <c r="I18" s="2" t="str">
        <f t="shared" si="6"/>
        <v/>
      </c>
      <c r="J18" s="2" t="str">
        <f>IF(Paramétrage!HQ463&lt;&gt;0,Paramétrage!HQ463,"")</f>
        <v/>
      </c>
      <c r="K18" s="2" t="str">
        <f>IF(Paramétrage!HR463&lt;&gt;0,Paramétrage!HR463,"")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IF(Paramétrage!HQ463&lt;&gt;0,Paramétrage!HS463,"")</f>
        <v/>
      </c>
      <c r="P18" s="258">
        <f>IF(Paramétrage!G516&lt;&gt;0,I18,0)</f>
        <v>0</v>
      </c>
      <c r="Q18" s="2"/>
    </row>
    <row r="19" spans="1:17" x14ac:dyDescent="0.35">
      <c r="A19" s="451" t="str">
        <f t="shared" si="0"/>
        <v/>
      </c>
      <c r="B19" s="451" t="str">
        <f t="shared" si="1"/>
        <v/>
      </c>
      <c r="C19" s="451" t="str">
        <f t="shared" si="2"/>
        <v/>
      </c>
      <c r="D19" s="451" t="str">
        <f t="shared" si="3"/>
        <v/>
      </c>
      <c r="E19" s="451" t="str">
        <f t="shared" si="4"/>
        <v/>
      </c>
      <c r="F19" s="451" t="str">
        <f t="shared" si="5"/>
        <v/>
      </c>
      <c r="G19" s="199" t="str">
        <f>IF(Paramétrage!HQ464&lt;&gt;0,Paramétrage!HO464,"")</f>
        <v/>
      </c>
      <c r="H19" s="2" t="str">
        <f>IF(Paramétrage!HQ464&lt;&gt;0,Paramétrage!HP464,"")</f>
        <v/>
      </c>
      <c r="I19" s="2" t="str">
        <f t="shared" si="6"/>
        <v/>
      </c>
      <c r="J19" s="2" t="str">
        <f>IF(Paramétrage!HQ464&lt;&gt;0,Paramétrage!HQ464,"")</f>
        <v/>
      </c>
      <c r="K19" s="2" t="str">
        <f>IF(Paramétrage!HR464&lt;&gt;0,Paramétrage!HR464,"")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IF(Paramétrage!HQ464&lt;&gt;0,Paramétrage!HS464,"")</f>
        <v/>
      </c>
      <c r="P19" s="258">
        <f>IF(Paramétrage!G517&lt;&gt;0,I19,0)</f>
        <v>0</v>
      </c>
      <c r="Q19" s="2"/>
    </row>
    <row r="20" spans="1:17" x14ac:dyDescent="0.35">
      <c r="A20" s="451" t="str">
        <f t="shared" si="0"/>
        <v/>
      </c>
      <c r="B20" s="451" t="str">
        <f t="shared" si="1"/>
        <v/>
      </c>
      <c r="C20" s="451" t="str">
        <f t="shared" si="2"/>
        <v/>
      </c>
      <c r="D20" s="451" t="str">
        <f t="shared" si="3"/>
        <v/>
      </c>
      <c r="E20" s="451" t="str">
        <f t="shared" si="4"/>
        <v/>
      </c>
      <c r="F20" s="451" t="str">
        <f t="shared" si="5"/>
        <v/>
      </c>
      <c r="G20" s="199" t="str">
        <f>IF(Paramétrage!HQ465&lt;&gt;0,Paramétrage!HO465,"")</f>
        <v/>
      </c>
      <c r="H20" s="2" t="str">
        <f>IF(Paramétrage!HQ465&lt;&gt;0,Paramétrage!HP465,"")</f>
        <v/>
      </c>
      <c r="I20" s="2" t="str">
        <f t="shared" si="6"/>
        <v/>
      </c>
      <c r="J20" s="2" t="str">
        <f>IF(Paramétrage!HQ465&lt;&gt;0,Paramétrage!HQ465,"")</f>
        <v/>
      </c>
      <c r="K20" s="2" t="str">
        <f>IF(Paramétrage!HR465&lt;&gt;0,Paramétrage!HR465,"")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IF(Paramétrage!HQ465&lt;&gt;0,Paramétrage!HS465,"")</f>
        <v/>
      </c>
      <c r="P20" s="258">
        <f>IF(Paramétrage!G518&lt;&gt;0,I20,0)</f>
        <v>0</v>
      </c>
      <c r="Q20" s="2"/>
    </row>
    <row r="21" spans="1:17" x14ac:dyDescent="0.35">
      <c r="A21" s="451" t="str">
        <f t="shared" si="0"/>
        <v/>
      </c>
      <c r="B21" s="451" t="str">
        <f t="shared" si="1"/>
        <v/>
      </c>
      <c r="C21" s="451" t="str">
        <f t="shared" si="2"/>
        <v/>
      </c>
      <c r="D21" s="451" t="str">
        <f t="shared" si="3"/>
        <v/>
      </c>
      <c r="E21" s="451" t="str">
        <f t="shared" si="4"/>
        <v/>
      </c>
      <c r="F21" s="451" t="str">
        <f t="shared" si="5"/>
        <v/>
      </c>
      <c r="G21" s="199" t="str">
        <f>IF(Paramétrage!HQ466&lt;&gt;0,Paramétrage!HO466,"")</f>
        <v/>
      </c>
      <c r="H21" s="2" t="str">
        <f>IF(Paramétrage!HQ466&lt;&gt;0,Paramétrage!HP466,"")</f>
        <v/>
      </c>
      <c r="I21" s="2" t="str">
        <f t="shared" si="6"/>
        <v/>
      </c>
      <c r="J21" s="2" t="str">
        <f>IF(Paramétrage!HQ466&lt;&gt;0,Paramétrage!HQ466,"")</f>
        <v/>
      </c>
      <c r="K21" s="2" t="str">
        <f>IF(Paramétrage!HR466&lt;&gt;0,Paramétrage!HR466,"")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IF(Paramétrage!HQ466&lt;&gt;0,Paramétrage!HS466,"")</f>
        <v/>
      </c>
      <c r="P21" s="258">
        <f>IF(Paramétrage!G519&lt;&gt;0,I21,0)</f>
        <v>0</v>
      </c>
      <c r="Q21" s="2"/>
    </row>
    <row r="22" spans="1:17" x14ac:dyDescent="0.35">
      <c r="A22" s="451" t="str">
        <f t="shared" si="0"/>
        <v/>
      </c>
      <c r="B22" s="451" t="str">
        <f t="shared" si="1"/>
        <v/>
      </c>
      <c r="C22" s="451" t="str">
        <f t="shared" si="2"/>
        <v/>
      </c>
      <c r="D22" s="451" t="str">
        <f t="shared" si="3"/>
        <v/>
      </c>
      <c r="E22" s="451" t="str">
        <f t="shared" si="4"/>
        <v/>
      </c>
      <c r="F22" s="451" t="str">
        <f t="shared" si="5"/>
        <v/>
      </c>
      <c r="G22" s="199" t="str">
        <f>IF(Paramétrage!HQ467&lt;&gt;0,Paramétrage!HO467,"")</f>
        <v/>
      </c>
      <c r="H22" s="2" t="str">
        <f>IF(Paramétrage!HQ467&lt;&gt;0,Paramétrage!HP467,"")</f>
        <v/>
      </c>
      <c r="I22" s="2" t="str">
        <f t="shared" si="6"/>
        <v/>
      </c>
      <c r="J22" s="2" t="str">
        <f>IF(Paramétrage!HQ467&lt;&gt;0,Paramétrage!HQ467,"")</f>
        <v/>
      </c>
      <c r="K22" s="2" t="str">
        <f>IF(Paramétrage!HR467&lt;&gt;0,Paramétrage!HR467,"")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IF(Paramétrage!HQ467&lt;&gt;0,Paramétrage!HS467,"")</f>
        <v/>
      </c>
      <c r="P22" s="258">
        <f>IF(Paramétrage!G520&lt;&gt;0,I22,0)</f>
        <v>0</v>
      </c>
      <c r="Q22" s="2"/>
    </row>
    <row r="23" spans="1:17" x14ac:dyDescent="0.35">
      <c r="A23" s="451" t="str">
        <f t="shared" si="0"/>
        <v/>
      </c>
      <c r="B23" s="451" t="str">
        <f t="shared" si="1"/>
        <v/>
      </c>
      <c r="C23" s="451" t="str">
        <f t="shared" si="2"/>
        <v/>
      </c>
      <c r="D23" s="451" t="str">
        <f t="shared" si="3"/>
        <v/>
      </c>
      <c r="E23" s="451" t="str">
        <f t="shared" si="4"/>
        <v/>
      </c>
      <c r="F23" s="451" t="str">
        <f t="shared" si="5"/>
        <v/>
      </c>
      <c r="G23" s="199" t="str">
        <f>IF(Paramétrage!HQ468&lt;&gt;0,Paramétrage!HO468,"")</f>
        <v/>
      </c>
      <c r="H23" s="2" t="str">
        <f>IF(Paramétrage!HQ468&lt;&gt;0,Paramétrage!HP468,"")</f>
        <v/>
      </c>
      <c r="I23" s="2" t="str">
        <f t="shared" si="6"/>
        <v/>
      </c>
      <c r="J23" s="2" t="str">
        <f>IF(Paramétrage!HQ468&lt;&gt;0,Paramétrage!HQ468,"")</f>
        <v/>
      </c>
      <c r="K23" s="2" t="str">
        <f>IF(Paramétrage!HR468&lt;&gt;0,Paramétrage!HR468,"")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IF(Paramétrage!HQ468&lt;&gt;0,Paramétrage!HS468,"")</f>
        <v/>
      </c>
      <c r="P23" s="258">
        <f>IF(Paramétrage!G521&lt;&gt;0,I23,0)</f>
        <v>0</v>
      </c>
      <c r="Q23" s="2"/>
    </row>
    <row r="24" spans="1:17" x14ac:dyDescent="0.35">
      <c r="A24" s="451" t="str">
        <f t="shared" si="0"/>
        <v/>
      </c>
      <c r="B24" s="451" t="str">
        <f t="shared" si="1"/>
        <v/>
      </c>
      <c r="C24" s="451" t="str">
        <f t="shared" si="2"/>
        <v/>
      </c>
      <c r="D24" s="451" t="str">
        <f t="shared" si="3"/>
        <v/>
      </c>
      <c r="E24" s="451" t="str">
        <f t="shared" si="4"/>
        <v/>
      </c>
      <c r="F24" s="451" t="str">
        <f t="shared" si="5"/>
        <v/>
      </c>
      <c r="G24" s="199" t="str">
        <f>IF(Paramétrage!HQ469&lt;&gt;0,Paramétrage!HO469,"")</f>
        <v/>
      </c>
      <c r="H24" s="2" t="str">
        <f>IF(Paramétrage!HQ469&lt;&gt;0,Paramétrage!HP469,"")</f>
        <v/>
      </c>
      <c r="I24" s="2" t="str">
        <f t="shared" si="6"/>
        <v/>
      </c>
      <c r="J24" s="2" t="str">
        <f>IF(Paramétrage!HQ469&lt;&gt;0,Paramétrage!HQ469,"")</f>
        <v/>
      </c>
      <c r="K24" s="2" t="str">
        <f>IF(Paramétrage!HR469&lt;&gt;0,Paramétrage!HR469,"")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IF(Paramétrage!HQ469&lt;&gt;0,Paramétrage!HS469,"")</f>
        <v/>
      </c>
      <c r="P24" s="258">
        <f>IF(Paramétrage!G522&lt;&gt;0,I24,0)</f>
        <v>0</v>
      </c>
      <c r="Q24" s="2"/>
    </row>
    <row r="25" spans="1:17" x14ac:dyDescent="0.35">
      <c r="A25" s="451" t="str">
        <f t="shared" si="0"/>
        <v/>
      </c>
      <c r="B25" s="451" t="str">
        <f t="shared" si="1"/>
        <v/>
      </c>
      <c r="C25" s="451" t="str">
        <f t="shared" si="2"/>
        <v/>
      </c>
      <c r="D25" s="451" t="str">
        <f t="shared" si="3"/>
        <v/>
      </c>
      <c r="E25" s="451" t="str">
        <f t="shared" si="4"/>
        <v/>
      </c>
      <c r="F25" s="451" t="str">
        <f t="shared" si="5"/>
        <v/>
      </c>
      <c r="G25" s="199" t="str">
        <f>IF(Paramétrage!HQ470&lt;&gt;0,Paramétrage!HO470,"")</f>
        <v/>
      </c>
      <c r="H25" s="2" t="str">
        <f>IF(Paramétrage!HQ470&lt;&gt;0,Paramétrage!HP470,"")</f>
        <v/>
      </c>
      <c r="I25" s="2" t="str">
        <f t="shared" si="6"/>
        <v/>
      </c>
      <c r="J25" s="2" t="str">
        <f>IF(Paramétrage!HQ470&lt;&gt;0,Paramétrage!HQ470,"")</f>
        <v/>
      </c>
      <c r="K25" s="2" t="str">
        <f>IF(Paramétrage!HR470&lt;&gt;0,Paramétrage!HR470,"")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IF(Paramétrage!HQ470&lt;&gt;0,Paramétrage!HS470,"")</f>
        <v/>
      </c>
      <c r="P25" s="258">
        <f>IF(Paramétrage!G523&lt;&gt;0,I25,0)</f>
        <v>0</v>
      </c>
      <c r="Q25" s="2"/>
    </row>
    <row r="26" spans="1:17" x14ac:dyDescent="0.35">
      <c r="A26" s="451" t="str">
        <f t="shared" si="0"/>
        <v/>
      </c>
      <c r="B26" s="451" t="str">
        <f t="shared" si="1"/>
        <v/>
      </c>
      <c r="C26" s="451" t="str">
        <f t="shared" si="2"/>
        <v/>
      </c>
      <c r="D26" s="451" t="str">
        <f t="shared" si="3"/>
        <v/>
      </c>
      <c r="E26" s="451" t="str">
        <f t="shared" si="4"/>
        <v/>
      </c>
      <c r="F26" s="451" t="str">
        <f t="shared" si="5"/>
        <v/>
      </c>
      <c r="G26" s="199" t="str">
        <f>IF(Paramétrage!HQ471&lt;&gt;0,Paramétrage!HO471,"")</f>
        <v/>
      </c>
      <c r="H26" s="2" t="str">
        <f>IF(Paramétrage!HQ471&lt;&gt;0,Paramétrage!HP471,"")</f>
        <v/>
      </c>
      <c r="I26" s="2" t="str">
        <f t="shared" si="6"/>
        <v/>
      </c>
      <c r="J26" s="2" t="str">
        <f>IF(Paramétrage!HQ471&lt;&gt;0,Paramétrage!HQ471,"")</f>
        <v/>
      </c>
      <c r="K26" s="2" t="str">
        <f>IF(Paramétrage!HR471&lt;&gt;0,Paramétrage!HR471,"")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IF(Paramétrage!HQ471&lt;&gt;0,Paramétrage!HS471,"")</f>
        <v/>
      </c>
      <c r="P26" s="258">
        <f>IF(Paramétrage!G524&lt;&gt;0,I26,0)</f>
        <v>0</v>
      </c>
      <c r="Q26" s="2"/>
    </row>
    <row r="27" spans="1:17" x14ac:dyDescent="0.35">
      <c r="A27" s="451" t="str">
        <f t="shared" si="0"/>
        <v/>
      </c>
      <c r="B27" s="451" t="str">
        <f t="shared" si="1"/>
        <v/>
      </c>
      <c r="C27" s="451" t="str">
        <f t="shared" si="2"/>
        <v/>
      </c>
      <c r="D27" s="451" t="str">
        <f t="shared" si="3"/>
        <v/>
      </c>
      <c r="E27" s="451" t="str">
        <f t="shared" si="4"/>
        <v/>
      </c>
      <c r="F27" s="451" t="str">
        <f t="shared" si="5"/>
        <v/>
      </c>
      <c r="G27" s="199" t="str">
        <f>IF(Paramétrage!HQ472&lt;&gt;0,Paramétrage!HO472,"")</f>
        <v/>
      </c>
      <c r="H27" s="2" t="str">
        <f>IF(Paramétrage!HQ472&lt;&gt;0,Paramétrage!HP472,"")</f>
        <v/>
      </c>
      <c r="I27" s="2" t="str">
        <f t="shared" si="6"/>
        <v/>
      </c>
      <c r="J27" s="2" t="str">
        <f>IF(Paramétrage!HQ472&lt;&gt;0,Paramétrage!HQ472,"")</f>
        <v/>
      </c>
      <c r="K27" s="2" t="str">
        <f>IF(Paramétrage!HR472&lt;&gt;0,Paramétrage!HR472,"")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IF(Paramétrage!HQ472&lt;&gt;0,Paramétrage!HS472,"")</f>
        <v/>
      </c>
      <c r="P27" s="258">
        <f>IF(Paramétrage!G525&lt;&gt;0,I27,0)</f>
        <v>0</v>
      </c>
      <c r="Q27" s="2"/>
    </row>
    <row r="28" spans="1:17" x14ac:dyDescent="0.35">
      <c r="A28" s="451" t="str">
        <f t="shared" si="0"/>
        <v/>
      </c>
      <c r="B28" s="451" t="str">
        <f t="shared" si="1"/>
        <v/>
      </c>
      <c r="C28" s="451" t="str">
        <f t="shared" si="2"/>
        <v/>
      </c>
      <c r="D28" s="451" t="str">
        <f t="shared" si="3"/>
        <v/>
      </c>
      <c r="E28" s="451" t="str">
        <f t="shared" si="4"/>
        <v/>
      </c>
      <c r="F28" s="451" t="str">
        <f t="shared" si="5"/>
        <v/>
      </c>
      <c r="G28" s="199" t="str">
        <f>IF(Paramétrage!HQ473&lt;&gt;0,Paramétrage!HO473,"")</f>
        <v/>
      </c>
      <c r="H28" s="2" t="str">
        <f>IF(Paramétrage!HQ473&lt;&gt;0,Paramétrage!HP473,"")</f>
        <v/>
      </c>
      <c r="I28" s="2" t="str">
        <f t="shared" si="6"/>
        <v/>
      </c>
      <c r="J28" s="2" t="str">
        <f>IF(Paramétrage!HQ473&lt;&gt;0,Paramétrage!HQ473,"")</f>
        <v/>
      </c>
      <c r="K28" s="2" t="str">
        <f>IF(Paramétrage!HR473&lt;&gt;0,Paramétrage!HR473,"")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IF(Paramétrage!HQ473&lt;&gt;0,Paramétrage!HS473,"")</f>
        <v/>
      </c>
      <c r="P28" s="258">
        <f>IF(Paramétrage!G526&lt;&gt;0,I28,0)</f>
        <v>0</v>
      </c>
      <c r="Q28" s="2"/>
    </row>
    <row r="29" spans="1:17" x14ac:dyDescent="0.35">
      <c r="A29" s="451" t="str">
        <f t="shared" si="0"/>
        <v/>
      </c>
      <c r="B29" s="451" t="str">
        <f t="shared" si="1"/>
        <v/>
      </c>
      <c r="C29" s="451" t="str">
        <f t="shared" si="2"/>
        <v/>
      </c>
      <c r="D29" s="451" t="str">
        <f t="shared" si="3"/>
        <v/>
      </c>
      <c r="E29" s="451" t="str">
        <f t="shared" si="4"/>
        <v/>
      </c>
      <c r="F29" s="451" t="str">
        <f t="shared" si="5"/>
        <v/>
      </c>
      <c r="G29" s="199" t="str">
        <f>IF(Paramétrage!HQ474&lt;&gt;0,Paramétrage!HO474,"")</f>
        <v/>
      </c>
      <c r="H29" s="2" t="str">
        <f>IF(Paramétrage!HQ474&lt;&gt;0,Paramétrage!HP474,"")</f>
        <v/>
      </c>
      <c r="I29" s="2" t="str">
        <f t="shared" si="6"/>
        <v/>
      </c>
      <c r="J29" s="2" t="str">
        <f>IF(Paramétrage!HQ474&lt;&gt;0,Paramétrage!HQ474,"")</f>
        <v/>
      </c>
      <c r="K29" s="2" t="str">
        <f>IF(Paramétrage!HR474&lt;&gt;0,Paramétrage!HR474,"")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IF(Paramétrage!HQ474&lt;&gt;0,Paramétrage!HS474,"")</f>
        <v/>
      </c>
      <c r="P29" s="258">
        <f>IF(Paramétrage!G527&lt;&gt;0,I29,0)</f>
        <v>0</v>
      </c>
      <c r="Q29" s="2"/>
    </row>
    <row r="30" spans="1:17" x14ac:dyDescent="0.35">
      <c r="A30" s="474" t="s">
        <v>1085</v>
      </c>
      <c r="B30" s="469"/>
      <c r="C30" s="469"/>
      <c r="D30" s="469"/>
      <c r="E30" s="469"/>
      <c r="F30" s="469"/>
      <c r="G30" s="475" t="str">
        <f>IF(Paramétrage!L527&lt;&gt;0,Paramétrage!L527,"")</f>
        <v/>
      </c>
      <c r="H30" s="469"/>
      <c r="I30" s="469"/>
      <c r="J30" s="469"/>
      <c r="K30" s="469"/>
      <c r="L30" s="469"/>
      <c r="M30" s="469"/>
      <c r="N30" s="469"/>
      <c r="O30" s="469"/>
      <c r="P30" s="472" t="str">
        <f>IF(Paramétrage!I527,I30-#REF!,"")</f>
        <v/>
      </c>
      <c r="Q30" s="469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51" t="str">
        <f>IF(J32&lt;&gt;"",I32,"")</f>
        <v/>
      </c>
      <c r="B32" s="451" t="str">
        <f>IF(J32&lt;&gt;"",1,"")</f>
        <v/>
      </c>
      <c r="C32" s="451" t="str">
        <f>IF(J32&lt;&gt;"",L32,"")</f>
        <v/>
      </c>
      <c r="D32" s="451" t="str">
        <f>IF(J32&lt;&gt;"",L32,"")</f>
        <v/>
      </c>
      <c r="E32" s="451" t="str">
        <f>IF(J32&lt;&gt;"",M32,"")</f>
        <v/>
      </c>
      <c r="F32" s="451" t="str">
        <f>IF(J32&lt;&gt;"",N32,"")</f>
        <v/>
      </c>
      <c r="G32" s="199" t="str">
        <f>IF(Paramétrage!KS448&lt;&gt;0,Paramétrage!KQ448,"")</f>
        <v/>
      </c>
      <c r="H32" s="2" t="str">
        <f>IF(Paramétrage!KS448&lt;&gt;0,Paramétrage!KR448,"")</f>
        <v/>
      </c>
      <c r="I32" s="2" t="str">
        <f>IF(J32&lt;&gt;"",DATEDIF($Q$2,G32,"d")*1440+H32*60,"")</f>
        <v/>
      </c>
      <c r="J32" s="2" t="str">
        <f>IF(Paramétrage!KS448&lt;&gt;0,Paramétrage!KS448,"")</f>
        <v/>
      </c>
      <c r="K32" s="2" t="str">
        <f>IF(Paramétrage!KT448&lt;&gt;0,Paramétrage!KT448,"")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IF(Paramétrage!KS448&lt;&gt;0,Paramétrage!KU448,"")</f>
        <v/>
      </c>
      <c r="P32" s="258">
        <f>IF(Paramétrage!G531&lt;&gt;0,I32,0)</f>
        <v>0</v>
      </c>
      <c r="Q32" s="2"/>
    </row>
    <row r="33" spans="1:24" x14ac:dyDescent="0.35">
      <c r="A33" s="451" t="str">
        <f t="shared" ref="A33:A59" si="10">IF(J33&lt;&gt;"",I33,"")</f>
        <v/>
      </c>
      <c r="B33" s="451" t="str">
        <f t="shared" ref="B33:B59" si="11">IF(J33&lt;&gt;"",1,"")</f>
        <v/>
      </c>
      <c r="C33" s="451" t="str">
        <f t="shared" ref="C33:C59" si="12">IF(J33&lt;&gt;"",L33,"")</f>
        <v/>
      </c>
      <c r="D33" s="451" t="str">
        <f t="shared" ref="D33:D59" si="13">IF(J33&lt;&gt;"",L33,"")</f>
        <v/>
      </c>
      <c r="E33" s="451" t="str">
        <f t="shared" ref="E33:E59" si="14">IF(J33&lt;&gt;"",M33,"")</f>
        <v/>
      </c>
      <c r="F33" s="451" t="str">
        <f t="shared" ref="F33:F59" si="15">IF(J33&lt;&gt;"",N33,"")</f>
        <v/>
      </c>
      <c r="G33" s="199" t="str">
        <f>IF(Paramétrage!KS449&lt;&gt;0,Paramétrage!KQ449,"")</f>
        <v/>
      </c>
      <c r="H33" s="2" t="str">
        <f>IF(Paramétrage!KS449&lt;&gt;0,Paramétrage!KR449,"")</f>
        <v/>
      </c>
      <c r="I33" s="2" t="str">
        <f t="shared" ref="I33:I59" si="16">IF(J33&lt;&gt;"",DATEDIF($Q$2,G33,"d")*1440+H33*60,"")</f>
        <v/>
      </c>
      <c r="J33" s="2" t="str">
        <f>IF(Paramétrage!KS449&lt;&gt;0,Paramétrage!KS449,"")</f>
        <v/>
      </c>
      <c r="K33" s="2" t="str">
        <f>IF(Paramétrage!KT449&lt;&gt;0,Paramétrage!KT449,"")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IF(Paramétrage!KS449&lt;&gt;0,Paramétrage!KU449,"")</f>
        <v/>
      </c>
      <c r="P33" s="258">
        <f>IF(Paramétrage!G532&lt;&gt;0,I33,0)</f>
        <v>0</v>
      </c>
      <c r="Q33" s="2"/>
    </row>
    <row r="34" spans="1:24" x14ac:dyDescent="0.35">
      <c r="A34" s="451" t="str">
        <f t="shared" si="10"/>
        <v/>
      </c>
      <c r="B34" s="451" t="str">
        <f t="shared" si="11"/>
        <v/>
      </c>
      <c r="C34" s="451" t="str">
        <f t="shared" si="12"/>
        <v/>
      </c>
      <c r="D34" s="451" t="str">
        <f t="shared" si="13"/>
        <v/>
      </c>
      <c r="E34" s="451" t="str">
        <f t="shared" si="14"/>
        <v/>
      </c>
      <c r="F34" s="451" t="str">
        <f t="shared" si="15"/>
        <v/>
      </c>
      <c r="G34" s="199" t="str">
        <f>IF(Paramétrage!KS450&lt;&gt;0,Paramétrage!KQ450,"")</f>
        <v/>
      </c>
      <c r="H34" s="2" t="str">
        <f>IF(Paramétrage!KS450&lt;&gt;0,Paramétrage!KR450,"")</f>
        <v/>
      </c>
      <c r="I34" s="2" t="str">
        <f t="shared" si="16"/>
        <v/>
      </c>
      <c r="J34" s="2" t="str">
        <f>IF(Paramétrage!KS450&lt;&gt;0,Paramétrage!KS450,"")</f>
        <v/>
      </c>
      <c r="K34" s="2" t="str">
        <f>IF(Paramétrage!KT450&lt;&gt;0,Paramétrage!KT450,"")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IF(Paramétrage!KS450&lt;&gt;0,Paramétrage!KU450,"")</f>
        <v/>
      </c>
      <c r="P34" s="258">
        <f>IF(Paramétrage!G533&lt;&gt;0,I34,0)</f>
        <v>0</v>
      </c>
      <c r="Q34" s="2"/>
    </row>
    <row r="35" spans="1:24" x14ac:dyDescent="0.35">
      <c r="A35" s="451" t="str">
        <f t="shared" si="10"/>
        <v/>
      </c>
      <c r="B35" s="451" t="str">
        <f t="shared" si="11"/>
        <v/>
      </c>
      <c r="C35" s="451" t="str">
        <f t="shared" si="12"/>
        <v/>
      </c>
      <c r="D35" s="451" t="str">
        <f t="shared" si="13"/>
        <v/>
      </c>
      <c r="E35" s="451" t="str">
        <f t="shared" si="14"/>
        <v/>
      </c>
      <c r="F35" s="451" t="str">
        <f t="shared" si="15"/>
        <v/>
      </c>
      <c r="G35" s="199" t="str">
        <f>IF(Paramétrage!KS451&lt;&gt;0,Paramétrage!KQ451,"")</f>
        <v/>
      </c>
      <c r="H35" s="2" t="str">
        <f>IF(Paramétrage!KS451&lt;&gt;0,Paramétrage!KR451,"")</f>
        <v/>
      </c>
      <c r="I35" s="2" t="str">
        <f t="shared" si="16"/>
        <v/>
      </c>
      <c r="J35" s="2" t="str">
        <f>IF(Paramétrage!KS451&lt;&gt;0,Paramétrage!KS451,"")</f>
        <v/>
      </c>
      <c r="K35" s="2" t="str">
        <f>IF(Paramétrage!KT451&lt;&gt;0,Paramétrage!KT451,"")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IF(Paramétrage!KS451&lt;&gt;0,Paramétrage!KU451,"")</f>
        <v/>
      </c>
      <c r="P35" s="258">
        <f>IF(Paramétrage!G534&lt;&gt;0,I35,0)</f>
        <v>0</v>
      </c>
      <c r="Q35" s="2"/>
    </row>
    <row r="36" spans="1:24" x14ac:dyDescent="0.35">
      <c r="A36" s="451" t="str">
        <f t="shared" si="10"/>
        <v/>
      </c>
      <c r="B36" s="451" t="str">
        <f t="shared" si="11"/>
        <v/>
      </c>
      <c r="C36" s="451" t="str">
        <f t="shared" si="12"/>
        <v/>
      </c>
      <c r="D36" s="451" t="str">
        <f t="shared" si="13"/>
        <v/>
      </c>
      <c r="E36" s="451" t="str">
        <f t="shared" si="14"/>
        <v/>
      </c>
      <c r="F36" s="451" t="str">
        <f t="shared" si="15"/>
        <v/>
      </c>
      <c r="G36" s="199" t="str">
        <f>IF(Paramétrage!KS452&lt;&gt;0,Paramétrage!KQ452,"")</f>
        <v/>
      </c>
      <c r="H36" s="2" t="str">
        <f>IF(Paramétrage!KS452&lt;&gt;0,Paramétrage!KR452,"")</f>
        <v/>
      </c>
      <c r="I36" s="2" t="str">
        <f t="shared" si="16"/>
        <v/>
      </c>
      <c r="J36" s="2" t="str">
        <f>IF(Paramétrage!KS452&lt;&gt;0,Paramétrage!KS452,"")</f>
        <v/>
      </c>
      <c r="K36" s="2" t="str">
        <f>IF(Paramétrage!KT452&lt;&gt;0,Paramétrage!KT452,"")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IF(Paramétrage!KS452&lt;&gt;0,Paramétrage!KU452,"")</f>
        <v/>
      </c>
      <c r="P36" s="258">
        <f>IF(Paramétrage!G535&lt;&gt;0,I36,0)</f>
        <v>0</v>
      </c>
      <c r="Q36" s="2"/>
    </row>
    <row r="37" spans="1:24" x14ac:dyDescent="0.35">
      <c r="A37" s="451" t="str">
        <f t="shared" si="10"/>
        <v/>
      </c>
      <c r="B37" s="451" t="str">
        <f t="shared" si="11"/>
        <v/>
      </c>
      <c r="C37" s="451" t="str">
        <f t="shared" si="12"/>
        <v/>
      </c>
      <c r="D37" s="451" t="str">
        <f t="shared" si="13"/>
        <v/>
      </c>
      <c r="E37" s="451" t="str">
        <f t="shared" si="14"/>
        <v/>
      </c>
      <c r="F37" s="451" t="str">
        <f t="shared" si="15"/>
        <v/>
      </c>
      <c r="G37" s="199" t="str">
        <f>IF(Paramétrage!KS453&lt;&gt;0,Paramétrage!KQ453,"")</f>
        <v/>
      </c>
      <c r="H37" s="2" t="str">
        <f>IF(Paramétrage!KS453&lt;&gt;0,Paramétrage!KR453,"")</f>
        <v/>
      </c>
      <c r="I37" s="2" t="str">
        <f t="shared" si="16"/>
        <v/>
      </c>
      <c r="J37" s="2" t="str">
        <f>IF(Paramétrage!KS453&lt;&gt;0,Paramétrage!KS453,"")</f>
        <v/>
      </c>
      <c r="K37" s="2" t="str">
        <f>IF(Paramétrage!KT453&lt;&gt;0,Paramétrage!KT453,"")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IF(Paramétrage!KS453&lt;&gt;0,Paramétrage!KU453,"")</f>
        <v/>
      </c>
      <c r="P37" s="258">
        <f>IF(Paramétrage!G536&lt;&gt;0,I37,0)</f>
        <v>0</v>
      </c>
      <c r="Q37" s="2"/>
    </row>
    <row r="38" spans="1:24" x14ac:dyDescent="0.35">
      <c r="A38" s="451" t="str">
        <f t="shared" si="10"/>
        <v/>
      </c>
      <c r="B38" s="451" t="str">
        <f t="shared" si="11"/>
        <v/>
      </c>
      <c r="C38" s="451" t="str">
        <f t="shared" si="12"/>
        <v/>
      </c>
      <c r="D38" s="451" t="str">
        <f t="shared" si="13"/>
        <v/>
      </c>
      <c r="E38" s="451" t="str">
        <f t="shared" si="14"/>
        <v/>
      </c>
      <c r="F38" s="451" t="str">
        <f t="shared" si="15"/>
        <v/>
      </c>
      <c r="G38" s="199" t="str">
        <f>IF(Paramétrage!KS454&lt;&gt;0,Paramétrage!KQ454,"")</f>
        <v/>
      </c>
      <c r="H38" s="2" t="str">
        <f>IF(Paramétrage!KS454&lt;&gt;0,Paramétrage!KR454,"")</f>
        <v/>
      </c>
      <c r="I38" s="2" t="str">
        <f t="shared" si="16"/>
        <v/>
      </c>
      <c r="J38" s="2" t="str">
        <f>IF(Paramétrage!KS454&lt;&gt;0,Paramétrage!KS454,"")</f>
        <v/>
      </c>
      <c r="K38" s="2" t="str">
        <f>IF(Paramétrage!KT454&lt;&gt;0,Paramétrage!KT454,"")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IF(Paramétrage!KS454&lt;&gt;0,Paramétrage!KU454,"")</f>
        <v/>
      </c>
      <c r="P38" s="258">
        <f>IF(Paramétrage!G537&lt;&gt;0,I38,0)</f>
        <v>0</v>
      </c>
      <c r="Q38" s="2"/>
    </row>
    <row r="39" spans="1:24" x14ac:dyDescent="0.35">
      <c r="A39" s="451" t="str">
        <f t="shared" si="10"/>
        <v/>
      </c>
      <c r="B39" s="451" t="str">
        <f t="shared" si="11"/>
        <v/>
      </c>
      <c r="C39" s="451" t="str">
        <f t="shared" si="12"/>
        <v/>
      </c>
      <c r="D39" s="451" t="str">
        <f t="shared" si="13"/>
        <v/>
      </c>
      <c r="E39" s="451" t="str">
        <f t="shared" si="14"/>
        <v/>
      </c>
      <c r="F39" s="451" t="str">
        <f t="shared" si="15"/>
        <v/>
      </c>
      <c r="G39" s="199" t="str">
        <f>IF(Paramétrage!KS455&lt;&gt;0,Paramétrage!KQ455,"")</f>
        <v/>
      </c>
      <c r="H39" s="2" t="str">
        <f>IF(Paramétrage!KS455&lt;&gt;0,Paramétrage!KR455,"")</f>
        <v/>
      </c>
      <c r="I39" s="2" t="str">
        <f t="shared" si="16"/>
        <v/>
      </c>
      <c r="J39" s="2" t="str">
        <f>IF(Paramétrage!KS455&lt;&gt;0,Paramétrage!KS455,"")</f>
        <v/>
      </c>
      <c r="K39" s="2" t="str">
        <f>IF(Paramétrage!KT455&lt;&gt;0,Paramétrage!KT455,"")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IF(Paramétrage!KS455&lt;&gt;0,Paramétrage!KU455,"")</f>
        <v/>
      </c>
      <c r="P39" s="258">
        <f>IF(Paramétrage!G538&lt;&gt;0,I39,0)</f>
        <v>0</v>
      </c>
      <c r="Q39" s="2"/>
    </row>
    <row r="40" spans="1:24" x14ac:dyDescent="0.35">
      <c r="A40" s="451" t="str">
        <f t="shared" si="10"/>
        <v/>
      </c>
      <c r="B40" s="451" t="str">
        <f t="shared" si="11"/>
        <v/>
      </c>
      <c r="C40" s="451" t="str">
        <f t="shared" si="12"/>
        <v/>
      </c>
      <c r="D40" s="451" t="str">
        <f t="shared" si="13"/>
        <v/>
      </c>
      <c r="E40" s="451" t="str">
        <f t="shared" si="14"/>
        <v/>
      </c>
      <c r="F40" s="451" t="str">
        <f t="shared" si="15"/>
        <v/>
      </c>
      <c r="G40" s="199" t="str">
        <f>IF(Paramétrage!KS456&lt;&gt;0,Paramétrage!KQ456,"")</f>
        <v/>
      </c>
      <c r="H40" s="2" t="str">
        <f>IF(Paramétrage!KS456&lt;&gt;0,Paramétrage!KR456,"")</f>
        <v/>
      </c>
      <c r="I40" s="2" t="str">
        <f t="shared" si="16"/>
        <v/>
      </c>
      <c r="J40" s="2" t="str">
        <f>IF(Paramétrage!KS456&lt;&gt;0,Paramétrage!KS456,"")</f>
        <v/>
      </c>
      <c r="K40" s="2" t="str">
        <f>IF(Paramétrage!KT456&lt;&gt;0,Paramétrage!KT456,"")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IF(Paramétrage!KS456&lt;&gt;0,Paramétrage!KU456,"")</f>
        <v/>
      </c>
      <c r="P40" s="258">
        <f>IF(Paramétrage!G539&lt;&gt;0,I40,0)</f>
        <v>0</v>
      </c>
      <c r="Q40" s="2"/>
    </row>
    <row r="41" spans="1:24" x14ac:dyDescent="0.35">
      <c r="A41" s="451" t="str">
        <f t="shared" si="10"/>
        <v/>
      </c>
      <c r="B41" s="451" t="str">
        <f t="shared" si="11"/>
        <v/>
      </c>
      <c r="C41" s="451" t="str">
        <f t="shared" si="12"/>
        <v/>
      </c>
      <c r="D41" s="451" t="str">
        <f t="shared" si="13"/>
        <v/>
      </c>
      <c r="E41" s="451" t="str">
        <f t="shared" si="14"/>
        <v/>
      </c>
      <c r="F41" s="451" t="str">
        <f t="shared" si="15"/>
        <v/>
      </c>
      <c r="G41" s="199" t="str">
        <f>IF(Paramétrage!KS457&lt;&gt;0,Paramétrage!KQ457,"")</f>
        <v/>
      </c>
      <c r="H41" s="2" t="str">
        <f>IF(Paramétrage!KS457&lt;&gt;0,Paramétrage!KR457,"")</f>
        <v/>
      </c>
      <c r="I41" s="2" t="str">
        <f t="shared" si="16"/>
        <v/>
      </c>
      <c r="J41" s="2" t="str">
        <f>IF(Paramétrage!KS457&lt;&gt;0,Paramétrage!KS457,"")</f>
        <v/>
      </c>
      <c r="K41" s="2" t="str">
        <f>IF(Paramétrage!KT457&lt;&gt;0,Paramétrage!KT457,"")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IF(Paramétrage!KS457&lt;&gt;0,Paramétrage!KU457,"")</f>
        <v/>
      </c>
      <c r="P41" s="258">
        <f>IF(Paramétrage!G540&lt;&gt;0,I41,0)</f>
        <v>0</v>
      </c>
      <c r="Q41" s="2"/>
    </row>
    <row r="42" spans="1:24" x14ac:dyDescent="0.35">
      <c r="A42" s="451" t="str">
        <f t="shared" si="10"/>
        <v/>
      </c>
      <c r="B42" s="451" t="str">
        <f t="shared" si="11"/>
        <v/>
      </c>
      <c r="C42" s="451" t="str">
        <f t="shared" si="12"/>
        <v/>
      </c>
      <c r="D42" s="451" t="str">
        <f t="shared" si="13"/>
        <v/>
      </c>
      <c r="E42" s="451" t="str">
        <f t="shared" si="14"/>
        <v/>
      </c>
      <c r="F42" s="451" t="str">
        <f t="shared" si="15"/>
        <v/>
      </c>
      <c r="G42" s="199" t="str">
        <f>IF(Paramétrage!KS458&lt;&gt;0,Paramétrage!KQ458,"")</f>
        <v/>
      </c>
      <c r="H42" s="2" t="str">
        <f>IF(Paramétrage!KS458&lt;&gt;0,Paramétrage!KR458,"")</f>
        <v/>
      </c>
      <c r="I42" s="2" t="str">
        <f t="shared" si="16"/>
        <v/>
      </c>
      <c r="J42" s="2" t="str">
        <f>IF(Paramétrage!KS458&lt;&gt;0,Paramétrage!KS458,"")</f>
        <v/>
      </c>
      <c r="K42" s="2" t="str">
        <f>IF(Paramétrage!KT458&lt;&gt;0,Paramétrage!KT458,"")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IF(Paramétrage!KS458&lt;&gt;0,Paramétrage!KU458,"")</f>
        <v/>
      </c>
      <c r="P42" s="258">
        <f>IF(Paramétrage!G541&lt;&gt;0,I42,0)</f>
        <v>0</v>
      </c>
      <c r="Q42" s="2"/>
    </row>
    <row r="43" spans="1:24" x14ac:dyDescent="0.35">
      <c r="A43" s="451" t="str">
        <f t="shared" si="10"/>
        <v/>
      </c>
      <c r="B43" s="451" t="str">
        <f t="shared" si="11"/>
        <v/>
      </c>
      <c r="C43" s="451" t="str">
        <f t="shared" si="12"/>
        <v/>
      </c>
      <c r="D43" s="451" t="str">
        <f t="shared" si="13"/>
        <v/>
      </c>
      <c r="E43" s="451" t="str">
        <f t="shared" si="14"/>
        <v/>
      </c>
      <c r="F43" s="451" t="str">
        <f t="shared" si="15"/>
        <v/>
      </c>
      <c r="G43" s="199" t="str">
        <f>IF(Paramétrage!KS459&lt;&gt;0,Paramétrage!KQ459,"")</f>
        <v/>
      </c>
      <c r="H43" s="2" t="str">
        <f>IF(Paramétrage!KS459&lt;&gt;0,Paramétrage!KR459,"")</f>
        <v/>
      </c>
      <c r="I43" s="2" t="str">
        <f t="shared" si="16"/>
        <v/>
      </c>
      <c r="J43" s="2" t="str">
        <f>IF(Paramétrage!KS459&lt;&gt;0,Paramétrage!KS459,"")</f>
        <v/>
      </c>
      <c r="K43" s="2" t="str">
        <f>IF(Paramétrage!KT459&lt;&gt;0,Paramétrage!KT459,"")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IF(Paramétrage!KS459&lt;&gt;0,Paramétrage!KU459,"")</f>
        <v/>
      </c>
      <c r="P43" s="258">
        <f>IF(Paramétrage!G542&lt;&gt;0,I43,0)</f>
        <v>0</v>
      </c>
      <c r="Q43" s="2"/>
    </row>
    <row r="44" spans="1:24" x14ac:dyDescent="0.35">
      <c r="A44" s="451" t="str">
        <f t="shared" si="10"/>
        <v/>
      </c>
      <c r="B44" s="451" t="str">
        <f t="shared" si="11"/>
        <v/>
      </c>
      <c r="C44" s="451" t="str">
        <f t="shared" si="12"/>
        <v/>
      </c>
      <c r="D44" s="451" t="str">
        <f t="shared" si="13"/>
        <v/>
      </c>
      <c r="E44" s="451" t="str">
        <f t="shared" si="14"/>
        <v/>
      </c>
      <c r="F44" s="451" t="str">
        <f t="shared" si="15"/>
        <v/>
      </c>
      <c r="G44" s="199" t="str">
        <f>IF(Paramétrage!KS460&lt;&gt;0,Paramétrage!KQ460,"")</f>
        <v/>
      </c>
      <c r="H44" s="2" t="str">
        <f>IF(Paramétrage!KS460&lt;&gt;0,Paramétrage!KR460,"")</f>
        <v/>
      </c>
      <c r="I44" s="2" t="str">
        <f t="shared" si="16"/>
        <v/>
      </c>
      <c r="J44" s="2" t="str">
        <f>IF(Paramétrage!KS460&lt;&gt;0,Paramétrage!KS460,"")</f>
        <v/>
      </c>
      <c r="K44" s="2" t="str">
        <f>IF(Paramétrage!KT460&lt;&gt;0,Paramétrage!KT460,"")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IF(Paramétrage!KS460&lt;&gt;0,Paramétrage!KU460,"")</f>
        <v/>
      </c>
      <c r="P44" s="258">
        <f>IF(Paramétrage!G543&lt;&gt;0,I44,0)</f>
        <v>0</v>
      </c>
      <c r="Q44" s="2"/>
    </row>
    <row r="45" spans="1:24" x14ac:dyDescent="0.35">
      <c r="A45" s="451" t="str">
        <f t="shared" si="10"/>
        <v/>
      </c>
      <c r="B45" s="451" t="str">
        <f t="shared" si="11"/>
        <v/>
      </c>
      <c r="C45" s="451" t="str">
        <f t="shared" si="12"/>
        <v/>
      </c>
      <c r="D45" s="451" t="str">
        <f t="shared" si="13"/>
        <v/>
      </c>
      <c r="E45" s="451" t="str">
        <f t="shared" si="14"/>
        <v/>
      </c>
      <c r="F45" s="451" t="str">
        <f t="shared" si="15"/>
        <v/>
      </c>
      <c r="G45" s="199" t="str">
        <f>IF(Paramétrage!KS461&lt;&gt;0,Paramétrage!KQ461,"")</f>
        <v/>
      </c>
      <c r="H45" s="2" t="str">
        <f>IF(Paramétrage!KS461&lt;&gt;0,Paramétrage!KR461,"")</f>
        <v/>
      </c>
      <c r="I45" s="2" t="str">
        <f t="shared" si="16"/>
        <v/>
      </c>
      <c r="J45" s="2" t="str">
        <f>IF(Paramétrage!KS461&lt;&gt;0,Paramétrage!KS461,"")</f>
        <v/>
      </c>
      <c r="K45" s="2" t="str">
        <f>IF(Paramétrage!KT461&lt;&gt;0,Paramétrage!KT461,"")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IF(Paramétrage!KS461&lt;&gt;0,Paramétrage!KU461,"")</f>
        <v/>
      </c>
      <c r="P45" s="258">
        <f>IF(Paramétrage!G544&lt;&gt;0,I45,0)</f>
        <v>0</v>
      </c>
      <c r="Q45" s="2"/>
    </row>
    <row r="46" spans="1:24" x14ac:dyDescent="0.35">
      <c r="A46" s="451" t="str">
        <f t="shared" si="10"/>
        <v/>
      </c>
      <c r="B46" s="451" t="str">
        <f t="shared" si="11"/>
        <v/>
      </c>
      <c r="C46" s="451" t="str">
        <f t="shared" si="12"/>
        <v/>
      </c>
      <c r="D46" s="451" t="str">
        <f t="shared" si="13"/>
        <v/>
      </c>
      <c r="E46" s="451" t="str">
        <f t="shared" si="14"/>
        <v/>
      </c>
      <c r="F46" s="451" t="str">
        <f t="shared" si="15"/>
        <v/>
      </c>
      <c r="G46" s="199" t="str">
        <f>IF(Paramétrage!KS462&lt;&gt;0,Paramétrage!KQ462,"")</f>
        <v/>
      </c>
      <c r="H46" s="2" t="str">
        <f>IF(Paramétrage!KS462&lt;&gt;0,Paramétrage!KR462,"")</f>
        <v/>
      </c>
      <c r="I46" s="2" t="str">
        <f t="shared" si="16"/>
        <v/>
      </c>
      <c r="J46" s="2" t="str">
        <f>IF(Paramétrage!KS462&lt;&gt;0,Paramétrage!KS462,"")</f>
        <v/>
      </c>
      <c r="K46" s="2" t="str">
        <f>IF(Paramétrage!KT462&lt;&gt;0,Paramétrage!KT462,"")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IF(Paramétrage!KS462&lt;&gt;0,Paramétrage!KU462,"")</f>
        <v/>
      </c>
      <c r="P46" s="258">
        <f>IF(Paramétrage!G545&lt;&gt;0,I46,0)</f>
        <v>0</v>
      </c>
      <c r="Q46" s="2"/>
    </row>
    <row r="47" spans="1:24" x14ac:dyDescent="0.35">
      <c r="A47" s="451" t="str">
        <f t="shared" si="10"/>
        <v/>
      </c>
      <c r="B47" s="451" t="str">
        <f t="shared" si="11"/>
        <v/>
      </c>
      <c r="C47" s="451" t="str">
        <f t="shared" si="12"/>
        <v/>
      </c>
      <c r="D47" s="451" t="str">
        <f t="shared" si="13"/>
        <v/>
      </c>
      <c r="E47" s="451" t="str">
        <f t="shared" si="14"/>
        <v/>
      </c>
      <c r="F47" s="451" t="str">
        <f t="shared" si="15"/>
        <v/>
      </c>
      <c r="G47" s="199" t="str">
        <f>IF(Paramétrage!KS463&lt;&gt;0,Paramétrage!KQ463,"")</f>
        <v/>
      </c>
      <c r="H47" s="2" t="str">
        <f>IF(Paramétrage!KS463&lt;&gt;0,Paramétrage!KR463,"")</f>
        <v/>
      </c>
      <c r="I47" s="2" t="str">
        <f t="shared" si="16"/>
        <v/>
      </c>
      <c r="J47" s="2" t="str">
        <f>IF(Paramétrage!KS463&lt;&gt;0,Paramétrage!KS463,"")</f>
        <v/>
      </c>
      <c r="K47" s="2" t="str">
        <f>IF(Paramétrage!KT463&lt;&gt;0,Paramétrage!KT463,"")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IF(Paramétrage!KS463&lt;&gt;0,Paramétrage!KU463,"")</f>
        <v/>
      </c>
      <c r="P47" s="258">
        <f>IF(Paramétrage!G546&lt;&gt;0,I47,0)</f>
        <v>0</v>
      </c>
      <c r="Q47" s="2"/>
    </row>
    <row r="48" spans="1:24" x14ac:dyDescent="0.35">
      <c r="A48" s="451" t="str">
        <f t="shared" si="10"/>
        <v/>
      </c>
      <c r="B48" s="451" t="str">
        <f t="shared" si="11"/>
        <v/>
      </c>
      <c r="C48" s="451" t="str">
        <f t="shared" si="12"/>
        <v/>
      </c>
      <c r="D48" s="451" t="str">
        <f t="shared" si="13"/>
        <v/>
      </c>
      <c r="E48" s="451" t="str">
        <f t="shared" si="14"/>
        <v/>
      </c>
      <c r="F48" s="451" t="str">
        <f t="shared" si="15"/>
        <v/>
      </c>
      <c r="G48" s="199" t="str">
        <f>IF(Paramétrage!KS464&lt;&gt;0,Paramétrage!KQ464,"")</f>
        <v/>
      </c>
      <c r="H48" s="2" t="str">
        <f>IF(Paramétrage!KS464&lt;&gt;0,Paramétrage!KR464,"")</f>
        <v/>
      </c>
      <c r="I48" s="2" t="str">
        <f t="shared" si="16"/>
        <v/>
      </c>
      <c r="J48" s="2" t="str">
        <f>IF(Paramétrage!KS464&lt;&gt;0,Paramétrage!KS464,"")</f>
        <v/>
      </c>
      <c r="K48" s="2" t="str">
        <f>IF(Paramétrage!KT464&lt;&gt;0,Paramétrage!KT464,"")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IF(Paramétrage!KS464&lt;&gt;0,Paramétrage!KU464,"")</f>
        <v/>
      </c>
      <c r="P48" s="258">
        <f>IF(Paramétrage!G547&lt;&gt;0,I48,0)</f>
        <v>0</v>
      </c>
      <c r="Q48" s="2"/>
      <c r="R48" s="2"/>
      <c r="S48" s="2"/>
      <c r="T48" s="2"/>
      <c r="U48" s="2"/>
      <c r="V48" s="2"/>
      <c r="W48" s="2"/>
      <c r="X48" s="2"/>
    </row>
    <row r="49" spans="1:24" s="2" customFormat="1" x14ac:dyDescent="0.35">
      <c r="A49" s="451" t="str">
        <f t="shared" si="10"/>
        <v/>
      </c>
      <c r="B49" s="451" t="str">
        <f t="shared" si="11"/>
        <v/>
      </c>
      <c r="C49" s="451" t="str">
        <f t="shared" si="12"/>
        <v/>
      </c>
      <c r="D49" s="451" t="str">
        <f t="shared" si="13"/>
        <v/>
      </c>
      <c r="E49" s="451" t="str">
        <f t="shared" si="14"/>
        <v/>
      </c>
      <c r="F49" s="451" t="str">
        <f t="shared" si="15"/>
        <v/>
      </c>
      <c r="G49" s="199" t="str">
        <f>IF(Paramétrage!KS465&lt;&gt;0,Paramétrage!KQ465,"")</f>
        <v/>
      </c>
      <c r="H49" s="2" t="str">
        <f>IF(Paramétrage!KS465&lt;&gt;0,Paramétrage!KR465,"")</f>
        <v/>
      </c>
      <c r="I49" s="2" t="str">
        <f t="shared" si="16"/>
        <v/>
      </c>
      <c r="J49" s="2" t="str">
        <f>IF(Paramétrage!KS465&lt;&gt;0,Paramétrage!KS465,"")</f>
        <v/>
      </c>
      <c r="K49" s="2" t="str">
        <f>IF(Paramétrage!KT465&lt;&gt;0,Paramétrage!KT465,"")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IF(Paramétrage!KS465&lt;&gt;0,Paramétrage!KU465,"")</f>
        <v/>
      </c>
      <c r="P49" s="258">
        <f>IF(Paramétrage!G548&lt;&gt;0,I49,0)</f>
        <v>0</v>
      </c>
      <c r="R49"/>
      <c r="S49"/>
      <c r="T49"/>
      <c r="U49"/>
      <c r="V49"/>
      <c r="W49"/>
      <c r="X49"/>
    </row>
    <row r="50" spans="1:24" x14ac:dyDescent="0.35">
      <c r="A50" s="451" t="str">
        <f t="shared" si="10"/>
        <v/>
      </c>
      <c r="B50" s="451" t="str">
        <f t="shared" si="11"/>
        <v/>
      </c>
      <c r="C50" s="451" t="str">
        <f t="shared" si="12"/>
        <v/>
      </c>
      <c r="D50" s="451" t="str">
        <f t="shared" si="13"/>
        <v/>
      </c>
      <c r="E50" s="451" t="str">
        <f t="shared" si="14"/>
        <v/>
      </c>
      <c r="F50" s="451" t="str">
        <f t="shared" si="15"/>
        <v/>
      </c>
      <c r="G50" s="199" t="str">
        <f>IF(Paramétrage!KS466&lt;&gt;0,Paramétrage!KQ466,"")</f>
        <v/>
      </c>
      <c r="H50" s="2" t="str">
        <f>IF(Paramétrage!KS466&lt;&gt;0,Paramétrage!KR466,"")</f>
        <v/>
      </c>
      <c r="I50" s="2" t="str">
        <f t="shared" si="16"/>
        <v/>
      </c>
      <c r="J50" s="2" t="str">
        <f>IF(Paramétrage!KS466&lt;&gt;0,Paramétrage!KS466,"")</f>
        <v/>
      </c>
      <c r="K50" s="2" t="str">
        <f>IF(Paramétrage!KT466&lt;&gt;0,Paramétrage!KT466,"")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IF(Paramétrage!KS466&lt;&gt;0,Paramétrage!KU466,"")</f>
        <v/>
      </c>
      <c r="P50" s="258">
        <f>IF(Paramétrage!G549&lt;&gt;0,I50,0)</f>
        <v>0</v>
      </c>
      <c r="Q50" s="2"/>
    </row>
    <row r="51" spans="1:24" x14ac:dyDescent="0.35">
      <c r="A51" s="451" t="str">
        <f t="shared" si="10"/>
        <v/>
      </c>
      <c r="B51" s="451" t="str">
        <f t="shared" si="11"/>
        <v/>
      </c>
      <c r="C51" s="451" t="str">
        <f t="shared" si="12"/>
        <v/>
      </c>
      <c r="D51" s="451" t="str">
        <f t="shared" si="13"/>
        <v/>
      </c>
      <c r="E51" s="451" t="str">
        <f t="shared" si="14"/>
        <v/>
      </c>
      <c r="F51" s="451" t="str">
        <f t="shared" si="15"/>
        <v/>
      </c>
      <c r="G51" s="199" t="str">
        <f>IF(Paramétrage!KS467&lt;&gt;0,Paramétrage!KQ467,"")</f>
        <v/>
      </c>
      <c r="H51" s="2" t="str">
        <f>IF(Paramétrage!KS467&lt;&gt;0,Paramétrage!KR467,"")</f>
        <v/>
      </c>
      <c r="I51" s="2" t="str">
        <f t="shared" si="16"/>
        <v/>
      </c>
      <c r="J51" s="2" t="str">
        <f>IF(Paramétrage!KS467&lt;&gt;0,Paramétrage!KS467,"")</f>
        <v/>
      </c>
      <c r="K51" s="2" t="str">
        <f>IF(Paramétrage!KT467&lt;&gt;0,Paramétrage!KT467,"")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IF(Paramétrage!KS467&lt;&gt;0,Paramétrage!KU467,"")</f>
        <v/>
      </c>
      <c r="P51" s="258">
        <f>IF(Paramétrage!G550&lt;&gt;0,I51,0)</f>
        <v>0</v>
      </c>
      <c r="Q51" s="2"/>
    </row>
    <row r="52" spans="1:24" x14ac:dyDescent="0.35">
      <c r="A52" s="451" t="str">
        <f t="shared" si="10"/>
        <v/>
      </c>
      <c r="B52" s="451" t="str">
        <f t="shared" si="11"/>
        <v/>
      </c>
      <c r="C52" s="451" t="str">
        <f t="shared" si="12"/>
        <v/>
      </c>
      <c r="D52" s="451" t="str">
        <f t="shared" si="13"/>
        <v/>
      </c>
      <c r="E52" s="451" t="str">
        <f t="shared" si="14"/>
        <v/>
      </c>
      <c r="F52" s="451" t="str">
        <f t="shared" si="15"/>
        <v/>
      </c>
      <c r="G52" s="199" t="str">
        <f>IF(Paramétrage!KS468&lt;&gt;0,Paramétrage!KQ468,"")</f>
        <v/>
      </c>
      <c r="H52" s="2" t="str">
        <f>IF(Paramétrage!KS468&lt;&gt;0,Paramétrage!KR468,"")</f>
        <v/>
      </c>
      <c r="I52" s="2" t="str">
        <f t="shared" si="16"/>
        <v/>
      </c>
      <c r="J52" s="2" t="str">
        <f>IF(Paramétrage!KS468&lt;&gt;0,Paramétrage!KS468,"")</f>
        <v/>
      </c>
      <c r="K52" s="2" t="str">
        <f>IF(Paramétrage!KT468&lt;&gt;0,Paramétrage!KT468,"")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IF(Paramétrage!KS468&lt;&gt;0,Paramétrage!KU468,"")</f>
        <v/>
      </c>
      <c r="P52" s="258">
        <f>IF(Paramétrage!G551&lt;&gt;0,I52,0)</f>
        <v>0</v>
      </c>
      <c r="Q52" s="2"/>
      <c r="R52" s="8"/>
      <c r="S52" s="8"/>
      <c r="T52" s="8"/>
      <c r="U52" s="8"/>
      <c r="V52" s="8"/>
      <c r="W52" s="8"/>
      <c r="X52" s="8"/>
    </row>
    <row r="53" spans="1:24" s="8" customFormat="1" x14ac:dyDescent="0.35">
      <c r="A53" s="451" t="str">
        <f t="shared" si="10"/>
        <v/>
      </c>
      <c r="B53" s="451" t="str">
        <f t="shared" si="11"/>
        <v/>
      </c>
      <c r="C53" s="451" t="str">
        <f t="shared" si="12"/>
        <v/>
      </c>
      <c r="D53" s="451" t="str">
        <f t="shared" si="13"/>
        <v/>
      </c>
      <c r="E53" s="451" t="str">
        <f t="shared" si="14"/>
        <v/>
      </c>
      <c r="F53" s="451" t="str">
        <f t="shared" si="15"/>
        <v/>
      </c>
      <c r="G53" s="199" t="str">
        <f>IF(Paramétrage!KS469&lt;&gt;0,Paramétrage!KQ469,"")</f>
        <v/>
      </c>
      <c r="H53" s="2" t="str">
        <f>IF(Paramétrage!KS469&lt;&gt;0,Paramétrage!KR469,"")</f>
        <v/>
      </c>
      <c r="I53" s="2" t="str">
        <f t="shared" si="16"/>
        <v/>
      </c>
      <c r="J53" s="2" t="str">
        <f>IF(Paramétrage!KS469&lt;&gt;0,Paramétrage!KS469,"")</f>
        <v/>
      </c>
      <c r="K53" s="2" t="str">
        <f>IF(Paramétrage!KT469&lt;&gt;0,Paramétrage!KT469,"")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IF(Paramétrage!KS469&lt;&gt;0,Paramétrage!KU469,"")</f>
        <v/>
      </c>
      <c r="P53" s="258">
        <f>IF(Paramétrage!G552&lt;&gt;0,I53,0)</f>
        <v>0</v>
      </c>
      <c r="Q53" s="2"/>
      <c r="R53"/>
      <c r="S53"/>
      <c r="T53"/>
      <c r="U53"/>
      <c r="V53"/>
      <c r="W53"/>
      <c r="X53"/>
    </row>
    <row r="54" spans="1:24" x14ac:dyDescent="0.35">
      <c r="A54" s="451" t="str">
        <f t="shared" si="10"/>
        <v/>
      </c>
      <c r="B54" s="451" t="str">
        <f t="shared" si="11"/>
        <v/>
      </c>
      <c r="C54" s="451" t="str">
        <f t="shared" si="12"/>
        <v/>
      </c>
      <c r="D54" s="451" t="str">
        <f t="shared" si="13"/>
        <v/>
      </c>
      <c r="E54" s="451" t="str">
        <f t="shared" si="14"/>
        <v/>
      </c>
      <c r="F54" s="451" t="str">
        <f t="shared" si="15"/>
        <v/>
      </c>
      <c r="G54" s="199" t="str">
        <f>IF(Paramétrage!KS470&lt;&gt;0,Paramétrage!KQ470,"")</f>
        <v/>
      </c>
      <c r="H54" s="2" t="str">
        <f>IF(Paramétrage!KS470&lt;&gt;0,Paramétrage!KR470,"")</f>
        <v/>
      </c>
      <c r="I54" s="2" t="str">
        <f t="shared" si="16"/>
        <v/>
      </c>
      <c r="J54" s="2" t="str">
        <f>IF(Paramétrage!KS470&lt;&gt;0,Paramétrage!KS470,"")</f>
        <v/>
      </c>
      <c r="K54" s="2" t="str">
        <f>IF(Paramétrage!KT470&lt;&gt;0,Paramétrage!KT470,"")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IF(Paramétrage!KS470&lt;&gt;0,Paramétrage!KU470,"")</f>
        <v/>
      </c>
      <c r="P54" s="258">
        <f>IF(Paramétrage!G553&lt;&gt;0,I54,0)</f>
        <v>0</v>
      </c>
      <c r="Q54" s="2"/>
    </row>
    <row r="55" spans="1:24" x14ac:dyDescent="0.35">
      <c r="A55" s="451" t="str">
        <f t="shared" si="10"/>
        <v/>
      </c>
      <c r="B55" s="451" t="str">
        <f t="shared" si="11"/>
        <v/>
      </c>
      <c r="C55" s="451" t="str">
        <f t="shared" si="12"/>
        <v/>
      </c>
      <c r="D55" s="451" t="str">
        <f t="shared" si="13"/>
        <v/>
      </c>
      <c r="E55" s="451" t="str">
        <f t="shared" si="14"/>
        <v/>
      </c>
      <c r="F55" s="451" t="str">
        <f t="shared" si="15"/>
        <v/>
      </c>
      <c r="G55" s="199" t="str">
        <f>IF(Paramétrage!KS471&lt;&gt;0,Paramétrage!KQ471,"")</f>
        <v/>
      </c>
      <c r="H55" s="2" t="str">
        <f>IF(Paramétrage!KS471&lt;&gt;0,Paramétrage!KR471,"")</f>
        <v/>
      </c>
      <c r="I55" s="2" t="str">
        <f t="shared" si="16"/>
        <v/>
      </c>
      <c r="J55" s="2" t="str">
        <f>IF(Paramétrage!KS471&lt;&gt;0,Paramétrage!KS471,"")</f>
        <v/>
      </c>
      <c r="K55" s="2" t="str">
        <f>IF(Paramétrage!KT471&lt;&gt;0,Paramétrage!KT471,"")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IF(Paramétrage!KS471&lt;&gt;0,Paramétrage!KU471,"")</f>
        <v/>
      </c>
      <c r="P55" s="258">
        <f>IF(Paramétrage!G554&lt;&gt;0,I55,0)</f>
        <v>0</v>
      </c>
      <c r="Q55" s="2"/>
    </row>
    <row r="56" spans="1:24" x14ac:dyDescent="0.35">
      <c r="A56" s="451" t="str">
        <f t="shared" si="10"/>
        <v/>
      </c>
      <c r="B56" s="451" t="str">
        <f t="shared" si="11"/>
        <v/>
      </c>
      <c r="C56" s="451" t="str">
        <f t="shared" si="12"/>
        <v/>
      </c>
      <c r="D56" s="451" t="str">
        <f t="shared" si="13"/>
        <v/>
      </c>
      <c r="E56" s="451" t="str">
        <f t="shared" si="14"/>
        <v/>
      </c>
      <c r="F56" s="451" t="str">
        <f t="shared" si="15"/>
        <v/>
      </c>
      <c r="G56" s="199" t="str">
        <f>IF(Paramétrage!KS472&lt;&gt;0,Paramétrage!KQ472,"")</f>
        <v/>
      </c>
      <c r="H56" s="2" t="str">
        <f>IF(Paramétrage!KS472&lt;&gt;0,Paramétrage!KR472,"")</f>
        <v/>
      </c>
      <c r="I56" s="2" t="str">
        <f t="shared" si="16"/>
        <v/>
      </c>
      <c r="J56" s="2" t="str">
        <f>IF(Paramétrage!KS472&lt;&gt;0,Paramétrage!KS472,"")</f>
        <v/>
      </c>
      <c r="K56" s="2" t="str">
        <f>IF(Paramétrage!KT472&lt;&gt;0,Paramétrage!KT472,"")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IF(Paramétrage!KS472&lt;&gt;0,Paramétrage!KU472,"")</f>
        <v/>
      </c>
      <c r="P56" s="258" t="e">
        <f>IF(Paramétrage!#REF!&lt;&gt;0,I56,0)</f>
        <v>#REF!</v>
      </c>
      <c r="Q56" s="2"/>
    </row>
    <row r="57" spans="1:24" x14ac:dyDescent="0.35">
      <c r="A57" s="451" t="str">
        <f t="shared" si="10"/>
        <v/>
      </c>
      <c r="B57" s="451" t="str">
        <f t="shared" si="11"/>
        <v/>
      </c>
      <c r="C57" s="451" t="str">
        <f t="shared" si="12"/>
        <v/>
      </c>
      <c r="D57" s="451" t="str">
        <f t="shared" si="13"/>
        <v/>
      </c>
      <c r="E57" s="451" t="str">
        <f t="shared" si="14"/>
        <v/>
      </c>
      <c r="F57" s="451" t="str">
        <f t="shared" si="15"/>
        <v/>
      </c>
      <c r="G57" s="199" t="str">
        <f>IF(Paramétrage!KS473&lt;&gt;0,Paramétrage!KQ473,"")</f>
        <v/>
      </c>
      <c r="H57" s="2" t="str">
        <f>IF(Paramétrage!KS473&lt;&gt;0,Paramétrage!KR473,"")</f>
        <v/>
      </c>
      <c r="I57" s="2" t="str">
        <f t="shared" si="16"/>
        <v/>
      </c>
      <c r="J57" s="2" t="str">
        <f>IF(Paramétrage!KS473&lt;&gt;0,Paramétrage!KS473,"")</f>
        <v/>
      </c>
      <c r="K57" s="2" t="str">
        <f>IF(Paramétrage!KT473&lt;&gt;0,Paramétrage!KT473,"")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IF(Paramétrage!KS473&lt;&gt;0,Paramétrage!KU473,"")</f>
        <v/>
      </c>
      <c r="P57" s="258" t="e">
        <f>IF(Paramétrage!#REF!&lt;&gt;0,I57,0)</f>
        <v>#REF!</v>
      </c>
      <c r="Q57" s="2"/>
    </row>
    <row r="58" spans="1:24" x14ac:dyDescent="0.35">
      <c r="A58" s="451" t="str">
        <f t="shared" si="10"/>
        <v/>
      </c>
      <c r="B58" s="451" t="str">
        <f t="shared" si="11"/>
        <v/>
      </c>
      <c r="C58" s="451" t="str">
        <f t="shared" si="12"/>
        <v/>
      </c>
      <c r="D58" s="451" t="str">
        <f t="shared" si="13"/>
        <v/>
      </c>
      <c r="E58" s="451" t="str">
        <f t="shared" si="14"/>
        <v/>
      </c>
      <c r="F58" s="451" t="str">
        <f t="shared" si="15"/>
        <v/>
      </c>
      <c r="G58" s="199" t="str">
        <f>IF(Paramétrage!KS474&lt;&gt;0,Paramétrage!KQ474,"")</f>
        <v/>
      </c>
      <c r="H58" s="2" t="str">
        <f>IF(Paramétrage!KS474&lt;&gt;0,Paramétrage!KR474,"")</f>
        <v/>
      </c>
      <c r="I58" s="2" t="str">
        <f t="shared" si="16"/>
        <v/>
      </c>
      <c r="J58" s="2" t="str">
        <f>IF(Paramétrage!KS474&lt;&gt;0,Paramétrage!KS474,"")</f>
        <v/>
      </c>
      <c r="K58" s="2" t="str">
        <f>IF(Paramétrage!KT474&lt;&gt;0,Paramétrage!KT474,"")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IF(Paramétrage!KS474&lt;&gt;0,Paramétrage!KU474,"")</f>
        <v/>
      </c>
      <c r="P58" s="258" t="e">
        <f>IF(Paramétrage!#REF!&lt;&gt;0,I58,0)</f>
        <v>#REF!</v>
      </c>
      <c r="Q58" s="2"/>
    </row>
    <row r="59" spans="1:24" x14ac:dyDescent="0.35">
      <c r="A59" s="451" t="str">
        <f t="shared" si="10"/>
        <v/>
      </c>
      <c r="B59" s="451" t="str">
        <f t="shared" si="11"/>
        <v/>
      </c>
      <c r="C59" s="451" t="str">
        <f t="shared" si="12"/>
        <v/>
      </c>
      <c r="D59" s="451" t="str">
        <f t="shared" si="13"/>
        <v/>
      </c>
      <c r="E59" s="451" t="str">
        <f t="shared" si="14"/>
        <v/>
      </c>
      <c r="F59" s="451" t="str">
        <f t="shared" si="15"/>
        <v/>
      </c>
      <c r="G59" s="199" t="str">
        <f>IF(Paramétrage!KS475&lt;&gt;0,Paramétrage!KQ475,"")</f>
        <v/>
      </c>
      <c r="H59" s="2" t="str">
        <f>IF(Paramétrage!KS475&lt;&gt;0,Paramétrage!KR475,"")</f>
        <v/>
      </c>
      <c r="I59" s="2" t="str">
        <f t="shared" si="16"/>
        <v/>
      </c>
      <c r="J59" s="2" t="str">
        <f>IF(Paramétrage!KS475&lt;&gt;0,Paramétrage!KS475,"")</f>
        <v/>
      </c>
      <c r="K59" s="2" t="str">
        <f>IF(Paramétrage!KT475&lt;&gt;0,Paramétrage!KT475,"")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IF(Paramétrage!KS475&lt;&gt;0,Paramétrage!KU475,"")</f>
        <v/>
      </c>
      <c r="P59" s="258" t="e">
        <f>IF(Paramétrage!#REF!&lt;&gt;0,I59,0)</f>
        <v>#REF!</v>
      </c>
      <c r="Q59" s="2"/>
    </row>
    <row r="60" spans="1:24" x14ac:dyDescent="0.35">
      <c r="A60" s="474" t="s">
        <v>1086</v>
      </c>
      <c r="B60" s="469"/>
      <c r="C60" s="469"/>
      <c r="D60" s="469"/>
      <c r="E60" s="469"/>
      <c r="F60" s="469"/>
      <c r="G60" s="475" t="e">
        <f>IF(Paramétrage!#REF!&lt;&gt;0,Paramétrage!#REF!,"")</f>
        <v>#REF!</v>
      </c>
      <c r="H60" s="469"/>
      <c r="I60" s="469"/>
      <c r="J60" s="469"/>
      <c r="K60" s="469"/>
      <c r="L60" s="469"/>
      <c r="M60" s="469"/>
      <c r="N60" s="469"/>
      <c r="O60" s="469"/>
      <c r="P60" s="472" t="e">
        <f>IF(Paramétrage!#REF!,I60-#REF!,"")</f>
        <v>#REF!</v>
      </c>
      <c r="Q60" s="469"/>
    </row>
    <row r="61" spans="1:24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24" x14ac:dyDescent="0.35">
      <c r="A62" s="451" t="str">
        <f>IF(J62&lt;&gt;"",I62,"")</f>
        <v/>
      </c>
      <c r="B62" s="451" t="str">
        <f>IF(J62&lt;&gt;"",1,"")</f>
        <v/>
      </c>
      <c r="C62" s="451" t="str">
        <f>IF(J62&lt;&gt;"",L62,"")</f>
        <v/>
      </c>
      <c r="D62" s="451" t="str">
        <f>IF(J62&lt;&gt;"",L62,"")</f>
        <v/>
      </c>
      <c r="E62" s="451" t="str">
        <f>IF(J62&lt;&gt;"",M62,"")</f>
        <v/>
      </c>
      <c r="F62" s="451" t="str">
        <f>IF(J62&lt;&gt;"",N62,"")</f>
        <v/>
      </c>
      <c r="G62" s="199" t="str">
        <f>IF(Paramétrage!NE448&lt;&gt;0,Paramétrage!NC448,"")</f>
        <v/>
      </c>
      <c r="H62" s="2" t="str">
        <f>IF(Paramétrage!NE448&lt;&gt;0,Paramétrage!ND448,"")</f>
        <v/>
      </c>
      <c r="I62" s="2" t="str">
        <f>IF(J62&lt;&gt;"",DATEDIF($Q$2,G62,"d")*1440+H62*60,"")</f>
        <v/>
      </c>
      <c r="J62" s="2" t="str">
        <f>IF(Paramétrage!NE448&lt;&gt;0,Paramétrage!NE448,"")</f>
        <v/>
      </c>
      <c r="K62" s="2" t="str">
        <f>IF(Paramétrage!NF448&lt;&gt;0,Paramétrage!NF448,"")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IF(Paramétrage!NE448&lt;&gt;0,Paramétrage!NG448,"")</f>
        <v/>
      </c>
      <c r="P62" s="258" t="e">
        <f>IF(Paramétrage!#REF!&lt;&gt;0,I62,0)</f>
        <v>#REF!</v>
      </c>
      <c r="Q62" s="2"/>
    </row>
    <row r="63" spans="1:24" x14ac:dyDescent="0.35">
      <c r="A63" s="451" t="str">
        <f t="shared" ref="A63:A89" si="20">IF(J63&lt;&gt;"",I63,"")</f>
        <v/>
      </c>
      <c r="B63" s="451" t="str">
        <f t="shared" ref="B63:B89" si="21">IF(J63&lt;&gt;"",1,"")</f>
        <v/>
      </c>
      <c r="C63" s="451" t="str">
        <f t="shared" ref="C63:C89" si="22">IF(J63&lt;&gt;"",L63,"")</f>
        <v/>
      </c>
      <c r="D63" s="451" t="str">
        <f t="shared" ref="D63:D89" si="23">IF(J63&lt;&gt;"",L63,"")</f>
        <v/>
      </c>
      <c r="E63" s="451" t="str">
        <f t="shared" ref="E63:E89" si="24">IF(J63&lt;&gt;"",M63,"")</f>
        <v/>
      </c>
      <c r="F63" s="451" t="str">
        <f t="shared" ref="F63:F89" si="25">IF(J63&lt;&gt;"",N63,"")</f>
        <v/>
      </c>
      <c r="G63" s="199" t="str">
        <f>IF(Paramétrage!NE449&lt;&gt;0,Paramétrage!NC449,"")</f>
        <v/>
      </c>
      <c r="H63" s="2" t="str">
        <f>IF(Paramétrage!NE449&lt;&gt;0,Paramétrage!ND449,"")</f>
        <v/>
      </c>
      <c r="I63" s="2" t="str">
        <f t="shared" ref="I63:I89" si="26">IF(J63&lt;&gt;"",DATEDIF($Q$2,G63,"d")*1440+H63*60,"")</f>
        <v/>
      </c>
      <c r="J63" s="2" t="str">
        <f>IF(Paramétrage!NE449&lt;&gt;0,Paramétrage!NE449,"")</f>
        <v/>
      </c>
      <c r="K63" s="2" t="str">
        <f>IF(Paramétrage!NF449&lt;&gt;0,Paramétrage!NF449,"")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IF(Paramétrage!NE449&lt;&gt;0,Paramétrage!NG449,"")</f>
        <v/>
      </c>
      <c r="P63" s="258" t="e">
        <f>IF(Paramétrage!#REF!&lt;&gt;0,I63,0)</f>
        <v>#REF!</v>
      </c>
      <c r="Q63" s="2"/>
    </row>
    <row r="64" spans="1:24" x14ac:dyDescent="0.35">
      <c r="A64" s="451" t="str">
        <f t="shared" si="20"/>
        <v/>
      </c>
      <c r="B64" s="451" t="str">
        <f t="shared" si="21"/>
        <v/>
      </c>
      <c r="C64" s="451" t="str">
        <f t="shared" si="22"/>
        <v/>
      </c>
      <c r="D64" s="451" t="str">
        <f t="shared" si="23"/>
        <v/>
      </c>
      <c r="E64" s="451" t="str">
        <f t="shared" si="24"/>
        <v/>
      </c>
      <c r="F64" s="451" t="str">
        <f t="shared" si="25"/>
        <v/>
      </c>
      <c r="G64" s="199" t="str">
        <f>IF(Paramétrage!NE450&lt;&gt;0,Paramétrage!NC450,"")</f>
        <v/>
      </c>
      <c r="H64" s="2" t="str">
        <f>IF(Paramétrage!NE450&lt;&gt;0,Paramétrage!ND450,"")</f>
        <v/>
      </c>
      <c r="I64" s="2" t="str">
        <f t="shared" si="26"/>
        <v/>
      </c>
      <c r="J64" s="2" t="str">
        <f>IF(Paramétrage!NE450&lt;&gt;0,Paramétrage!NE450,"")</f>
        <v/>
      </c>
      <c r="K64" s="2" t="str">
        <f>IF(Paramétrage!NF450&lt;&gt;0,Paramétrage!NF450,"")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IF(Paramétrage!NE450&lt;&gt;0,Paramétrage!NG450,"")</f>
        <v/>
      </c>
      <c r="P64" s="258" t="e">
        <f>IF(Paramétrage!#REF!&lt;&gt;0,I64,0)</f>
        <v>#REF!</v>
      </c>
      <c r="Q64" s="2"/>
    </row>
    <row r="65" spans="1:17" x14ac:dyDescent="0.35">
      <c r="A65" s="451" t="str">
        <f t="shared" si="20"/>
        <v/>
      </c>
      <c r="B65" s="451" t="str">
        <f t="shared" si="21"/>
        <v/>
      </c>
      <c r="C65" s="451" t="str">
        <f t="shared" si="22"/>
        <v/>
      </c>
      <c r="D65" s="451" t="str">
        <f t="shared" si="23"/>
        <v/>
      </c>
      <c r="E65" s="451" t="str">
        <f t="shared" si="24"/>
        <v/>
      </c>
      <c r="F65" s="451" t="str">
        <f t="shared" si="25"/>
        <v/>
      </c>
      <c r="G65" s="199" t="str">
        <f>IF(Paramétrage!NE451&lt;&gt;0,Paramétrage!NC451,"")</f>
        <v/>
      </c>
      <c r="H65" s="2" t="str">
        <f>IF(Paramétrage!NE451&lt;&gt;0,Paramétrage!ND451,"")</f>
        <v/>
      </c>
      <c r="I65" s="2" t="str">
        <f t="shared" si="26"/>
        <v/>
      </c>
      <c r="J65" s="2" t="str">
        <f>IF(Paramétrage!NE451&lt;&gt;0,Paramétrage!NE451,"")</f>
        <v/>
      </c>
      <c r="K65" s="2" t="str">
        <f>IF(Paramétrage!NF451&lt;&gt;0,Paramétrage!NF451,"")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IF(Paramétrage!NE451&lt;&gt;0,Paramétrage!NG451,"")</f>
        <v/>
      </c>
      <c r="P65" s="258" t="e">
        <f>IF(Paramétrage!#REF!&lt;&gt;0,I65,0)</f>
        <v>#REF!</v>
      </c>
      <c r="Q65" s="2"/>
    </row>
    <row r="66" spans="1:17" x14ac:dyDescent="0.35">
      <c r="A66" s="451" t="str">
        <f t="shared" si="20"/>
        <v/>
      </c>
      <c r="B66" s="451" t="str">
        <f t="shared" si="21"/>
        <v/>
      </c>
      <c r="C66" s="451" t="str">
        <f t="shared" si="22"/>
        <v/>
      </c>
      <c r="D66" s="451" t="str">
        <f t="shared" si="23"/>
        <v/>
      </c>
      <c r="E66" s="451" t="str">
        <f t="shared" si="24"/>
        <v/>
      </c>
      <c r="F66" s="451" t="str">
        <f t="shared" si="25"/>
        <v/>
      </c>
      <c r="G66" s="199" t="str">
        <f>IF(Paramétrage!NE452&lt;&gt;0,Paramétrage!NC452,"")</f>
        <v/>
      </c>
      <c r="H66" s="2" t="str">
        <f>IF(Paramétrage!NE452&lt;&gt;0,Paramétrage!ND452,"")</f>
        <v/>
      </c>
      <c r="I66" s="2" t="str">
        <f t="shared" si="26"/>
        <v/>
      </c>
      <c r="J66" s="2" t="str">
        <f>IF(Paramétrage!NE452&lt;&gt;0,Paramétrage!NE452,"")</f>
        <v/>
      </c>
      <c r="K66" s="2" t="str">
        <f>IF(Paramétrage!NF452&lt;&gt;0,Paramétrage!NF452,"")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IF(Paramétrage!NE452&lt;&gt;0,Paramétrage!NG452,"")</f>
        <v/>
      </c>
      <c r="P66" s="258" t="e">
        <f>IF(Paramétrage!#REF!&lt;&gt;0,I66,0)</f>
        <v>#REF!</v>
      </c>
      <c r="Q66" s="2"/>
    </row>
    <row r="67" spans="1:17" x14ac:dyDescent="0.35">
      <c r="A67" s="451" t="str">
        <f t="shared" si="20"/>
        <v/>
      </c>
      <c r="B67" s="451" t="str">
        <f t="shared" si="21"/>
        <v/>
      </c>
      <c r="C67" s="451" t="str">
        <f t="shared" si="22"/>
        <v/>
      </c>
      <c r="D67" s="451" t="str">
        <f t="shared" si="23"/>
        <v/>
      </c>
      <c r="E67" s="451" t="str">
        <f t="shared" si="24"/>
        <v/>
      </c>
      <c r="F67" s="451" t="str">
        <f t="shared" si="25"/>
        <v/>
      </c>
      <c r="G67" s="199" t="str">
        <f>IF(Paramétrage!NE453&lt;&gt;0,Paramétrage!NC453,"")</f>
        <v/>
      </c>
      <c r="H67" s="2" t="str">
        <f>IF(Paramétrage!NE453&lt;&gt;0,Paramétrage!ND453,"")</f>
        <v/>
      </c>
      <c r="I67" s="2" t="str">
        <f t="shared" si="26"/>
        <v/>
      </c>
      <c r="J67" s="2" t="str">
        <f>IF(Paramétrage!NE453&lt;&gt;0,Paramétrage!NE453,"")</f>
        <v/>
      </c>
      <c r="K67" s="2" t="str">
        <f>IF(Paramétrage!NF453&lt;&gt;0,Paramétrage!NF453,"")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IF(Paramétrage!NE453&lt;&gt;0,Paramétrage!NG453,"")</f>
        <v/>
      </c>
      <c r="P67" s="258" t="e">
        <f>IF(Paramétrage!#REF!&lt;&gt;0,I67,0)</f>
        <v>#REF!</v>
      </c>
      <c r="Q67" s="2"/>
    </row>
    <row r="68" spans="1:17" x14ac:dyDescent="0.35">
      <c r="A68" s="451" t="str">
        <f t="shared" si="20"/>
        <v/>
      </c>
      <c r="B68" s="451" t="str">
        <f t="shared" si="21"/>
        <v/>
      </c>
      <c r="C68" s="451" t="str">
        <f t="shared" si="22"/>
        <v/>
      </c>
      <c r="D68" s="451" t="str">
        <f t="shared" si="23"/>
        <v/>
      </c>
      <c r="E68" s="451" t="str">
        <f t="shared" si="24"/>
        <v/>
      </c>
      <c r="F68" s="451" t="str">
        <f t="shared" si="25"/>
        <v/>
      </c>
      <c r="G68" s="199" t="str">
        <f>IF(Paramétrage!NE454&lt;&gt;0,Paramétrage!NC454,"")</f>
        <v/>
      </c>
      <c r="H68" s="2" t="str">
        <f>IF(Paramétrage!NE454&lt;&gt;0,Paramétrage!ND454,"")</f>
        <v/>
      </c>
      <c r="I68" s="2" t="str">
        <f t="shared" si="26"/>
        <v/>
      </c>
      <c r="J68" s="2" t="str">
        <f>IF(Paramétrage!NE454&lt;&gt;0,Paramétrage!NE454,"")</f>
        <v/>
      </c>
      <c r="K68" s="2" t="str">
        <f>IF(Paramétrage!NF454&lt;&gt;0,Paramétrage!NF454,"")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IF(Paramétrage!NE454&lt;&gt;0,Paramétrage!NG454,"")</f>
        <v/>
      </c>
      <c r="P68" s="258" t="e">
        <f>IF(Paramétrage!#REF!&lt;&gt;0,I68,0)</f>
        <v>#REF!</v>
      </c>
      <c r="Q68" s="2"/>
    </row>
    <row r="69" spans="1:17" x14ac:dyDescent="0.35">
      <c r="A69" s="451" t="str">
        <f t="shared" si="20"/>
        <v/>
      </c>
      <c r="B69" s="451" t="str">
        <f t="shared" si="21"/>
        <v/>
      </c>
      <c r="C69" s="451" t="str">
        <f t="shared" si="22"/>
        <v/>
      </c>
      <c r="D69" s="451" t="str">
        <f t="shared" si="23"/>
        <v/>
      </c>
      <c r="E69" s="451" t="str">
        <f t="shared" si="24"/>
        <v/>
      </c>
      <c r="F69" s="451" t="str">
        <f t="shared" si="25"/>
        <v/>
      </c>
      <c r="G69" s="199" t="str">
        <f>IF(Paramétrage!NE455&lt;&gt;0,Paramétrage!NC455,"")</f>
        <v/>
      </c>
      <c r="H69" s="2" t="str">
        <f>IF(Paramétrage!NE455&lt;&gt;0,Paramétrage!ND455,"")</f>
        <v/>
      </c>
      <c r="I69" s="2" t="str">
        <f t="shared" si="26"/>
        <v/>
      </c>
      <c r="J69" s="2" t="str">
        <f>IF(Paramétrage!NE455&lt;&gt;0,Paramétrage!NE455,"")</f>
        <v/>
      </c>
      <c r="K69" s="2" t="str">
        <f>IF(Paramétrage!NF455&lt;&gt;0,Paramétrage!NF455,"")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IF(Paramétrage!NE455&lt;&gt;0,Paramétrage!NG455,"")</f>
        <v/>
      </c>
      <c r="P69" s="258" t="e">
        <f>IF(Paramétrage!#REF!&lt;&gt;0,I69,0)</f>
        <v>#REF!</v>
      </c>
      <c r="Q69" s="2"/>
    </row>
    <row r="70" spans="1:17" x14ac:dyDescent="0.35">
      <c r="A70" s="451" t="str">
        <f t="shared" si="20"/>
        <v/>
      </c>
      <c r="B70" s="451" t="str">
        <f t="shared" si="21"/>
        <v/>
      </c>
      <c r="C70" s="451" t="str">
        <f t="shared" si="22"/>
        <v/>
      </c>
      <c r="D70" s="451" t="str">
        <f t="shared" si="23"/>
        <v/>
      </c>
      <c r="E70" s="451" t="str">
        <f t="shared" si="24"/>
        <v/>
      </c>
      <c r="F70" s="451" t="str">
        <f t="shared" si="25"/>
        <v/>
      </c>
      <c r="G70" s="199" t="str">
        <f>IF(Paramétrage!NE456&lt;&gt;0,Paramétrage!NC456,"")</f>
        <v/>
      </c>
      <c r="H70" s="2" t="str">
        <f>IF(Paramétrage!NE456&lt;&gt;0,Paramétrage!ND456,"")</f>
        <v/>
      </c>
      <c r="I70" s="2" t="str">
        <f t="shared" si="26"/>
        <v/>
      </c>
      <c r="J70" s="2" t="str">
        <f>IF(Paramétrage!NE456&lt;&gt;0,Paramétrage!NE456,"")</f>
        <v/>
      </c>
      <c r="K70" s="2" t="str">
        <f>IF(Paramétrage!NF456&lt;&gt;0,Paramétrage!NF456,"")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IF(Paramétrage!NE456&lt;&gt;0,Paramétrage!NG456,"")</f>
        <v/>
      </c>
      <c r="P70" s="258" t="e">
        <f>IF(Paramétrage!#REF!&lt;&gt;0,I70,0)</f>
        <v>#REF!</v>
      </c>
      <c r="Q70" s="2"/>
    </row>
    <row r="71" spans="1:17" x14ac:dyDescent="0.35">
      <c r="A71" s="451" t="str">
        <f t="shared" si="20"/>
        <v/>
      </c>
      <c r="B71" s="451" t="str">
        <f t="shared" si="21"/>
        <v/>
      </c>
      <c r="C71" s="451" t="str">
        <f t="shared" si="22"/>
        <v/>
      </c>
      <c r="D71" s="451" t="str">
        <f t="shared" si="23"/>
        <v/>
      </c>
      <c r="E71" s="451" t="str">
        <f t="shared" si="24"/>
        <v/>
      </c>
      <c r="F71" s="451" t="str">
        <f t="shared" si="25"/>
        <v/>
      </c>
      <c r="G71" s="199" t="str">
        <f>IF(Paramétrage!NE457&lt;&gt;0,Paramétrage!NC457,"")</f>
        <v/>
      </c>
      <c r="H71" s="2" t="str">
        <f>IF(Paramétrage!NE457&lt;&gt;0,Paramétrage!ND457,"")</f>
        <v/>
      </c>
      <c r="I71" s="2" t="str">
        <f t="shared" si="26"/>
        <v/>
      </c>
      <c r="J71" s="2" t="str">
        <f>IF(Paramétrage!NE457&lt;&gt;0,Paramétrage!NE457,"")</f>
        <v/>
      </c>
      <c r="K71" s="2" t="str">
        <f>IF(Paramétrage!NF457&lt;&gt;0,Paramétrage!NF457,"")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IF(Paramétrage!NE457&lt;&gt;0,Paramétrage!NG457,"")</f>
        <v/>
      </c>
      <c r="P71" s="258" t="e">
        <f>IF(Paramétrage!#REF!&lt;&gt;0,I71,0)</f>
        <v>#REF!</v>
      </c>
      <c r="Q71" s="2"/>
    </row>
    <row r="72" spans="1:17" x14ac:dyDescent="0.35">
      <c r="A72" s="451" t="str">
        <f t="shared" si="20"/>
        <v/>
      </c>
      <c r="B72" s="451" t="str">
        <f t="shared" si="21"/>
        <v/>
      </c>
      <c r="C72" s="451" t="str">
        <f t="shared" si="22"/>
        <v/>
      </c>
      <c r="D72" s="451" t="str">
        <f t="shared" si="23"/>
        <v/>
      </c>
      <c r="E72" s="451" t="str">
        <f t="shared" si="24"/>
        <v/>
      </c>
      <c r="F72" s="451" t="str">
        <f t="shared" si="25"/>
        <v/>
      </c>
      <c r="G72" s="199" t="str">
        <f>IF(Paramétrage!NE458&lt;&gt;0,Paramétrage!NC458,"")</f>
        <v/>
      </c>
      <c r="H72" s="2" t="str">
        <f>IF(Paramétrage!NE458&lt;&gt;0,Paramétrage!ND458,"")</f>
        <v/>
      </c>
      <c r="I72" s="2" t="str">
        <f t="shared" si="26"/>
        <v/>
      </c>
      <c r="J72" s="2" t="str">
        <f>IF(Paramétrage!NE458&lt;&gt;0,Paramétrage!NE458,"")</f>
        <v/>
      </c>
      <c r="K72" s="2" t="str">
        <f>IF(Paramétrage!NF458&lt;&gt;0,Paramétrage!NF458,"")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IF(Paramétrage!NE458&lt;&gt;0,Paramétrage!NG458,"")</f>
        <v/>
      </c>
      <c r="P72" s="258" t="e">
        <f>IF(Paramétrage!#REF!&lt;&gt;0,I72,0)</f>
        <v>#REF!</v>
      </c>
      <c r="Q72" s="2"/>
    </row>
    <row r="73" spans="1:17" x14ac:dyDescent="0.35">
      <c r="A73" s="451" t="str">
        <f t="shared" si="20"/>
        <v/>
      </c>
      <c r="B73" s="451" t="str">
        <f t="shared" si="21"/>
        <v/>
      </c>
      <c r="C73" s="451" t="str">
        <f t="shared" si="22"/>
        <v/>
      </c>
      <c r="D73" s="451" t="str">
        <f t="shared" si="23"/>
        <v/>
      </c>
      <c r="E73" s="451" t="str">
        <f t="shared" si="24"/>
        <v/>
      </c>
      <c r="F73" s="451" t="str">
        <f t="shared" si="25"/>
        <v/>
      </c>
      <c r="G73" s="199" t="str">
        <f>IF(Paramétrage!NE459&lt;&gt;0,Paramétrage!NC459,"")</f>
        <v/>
      </c>
      <c r="H73" s="2" t="str">
        <f>IF(Paramétrage!NE459&lt;&gt;0,Paramétrage!ND459,"")</f>
        <v/>
      </c>
      <c r="I73" s="2" t="str">
        <f t="shared" si="26"/>
        <v/>
      </c>
      <c r="J73" s="2" t="str">
        <f>IF(Paramétrage!NE459&lt;&gt;0,Paramétrage!NE459,"")</f>
        <v/>
      </c>
      <c r="K73" s="2" t="str">
        <f>IF(Paramétrage!NF459&lt;&gt;0,Paramétrage!NF459,"")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IF(Paramétrage!NE459&lt;&gt;0,Paramétrage!NG459,"")</f>
        <v/>
      </c>
      <c r="P73" s="258" t="e">
        <f>IF(Paramétrage!#REF!&lt;&gt;0,I73,0)</f>
        <v>#REF!</v>
      </c>
      <c r="Q73" s="2"/>
    </row>
    <row r="74" spans="1:17" x14ac:dyDescent="0.35">
      <c r="A74" s="451" t="str">
        <f t="shared" si="20"/>
        <v/>
      </c>
      <c r="B74" s="451" t="str">
        <f t="shared" si="21"/>
        <v/>
      </c>
      <c r="C74" s="451" t="str">
        <f t="shared" si="22"/>
        <v/>
      </c>
      <c r="D74" s="451" t="str">
        <f t="shared" si="23"/>
        <v/>
      </c>
      <c r="E74" s="451" t="str">
        <f t="shared" si="24"/>
        <v/>
      </c>
      <c r="F74" s="451" t="str">
        <f t="shared" si="25"/>
        <v/>
      </c>
      <c r="G74" s="199" t="str">
        <f>IF(Paramétrage!NE460&lt;&gt;0,Paramétrage!NC460,"")</f>
        <v/>
      </c>
      <c r="H74" s="2" t="str">
        <f>IF(Paramétrage!NE460&lt;&gt;0,Paramétrage!ND460,"")</f>
        <v/>
      </c>
      <c r="I74" s="2" t="str">
        <f t="shared" si="26"/>
        <v/>
      </c>
      <c r="J74" s="2" t="str">
        <f>IF(Paramétrage!NE460&lt;&gt;0,Paramétrage!NE460,"")</f>
        <v/>
      </c>
      <c r="K74" s="2" t="str">
        <f>IF(Paramétrage!NF460&lt;&gt;0,Paramétrage!NF460,"")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IF(Paramétrage!NE460&lt;&gt;0,Paramétrage!NG460,"")</f>
        <v/>
      </c>
      <c r="P74" s="258" t="e">
        <f>IF(Paramétrage!#REF!&lt;&gt;0,I74,0)</f>
        <v>#REF!</v>
      </c>
      <c r="Q74" s="2"/>
    </row>
    <row r="75" spans="1:17" x14ac:dyDescent="0.35">
      <c r="A75" s="451" t="str">
        <f t="shared" si="20"/>
        <v/>
      </c>
      <c r="B75" s="451" t="str">
        <f t="shared" si="21"/>
        <v/>
      </c>
      <c r="C75" s="451" t="str">
        <f t="shared" si="22"/>
        <v/>
      </c>
      <c r="D75" s="451" t="str">
        <f t="shared" si="23"/>
        <v/>
      </c>
      <c r="E75" s="451" t="str">
        <f t="shared" si="24"/>
        <v/>
      </c>
      <c r="F75" s="451" t="str">
        <f t="shared" si="25"/>
        <v/>
      </c>
      <c r="G75" s="199" t="str">
        <f>IF(Paramétrage!NE461&lt;&gt;0,Paramétrage!NC461,"")</f>
        <v/>
      </c>
      <c r="H75" s="2" t="str">
        <f>IF(Paramétrage!NE461&lt;&gt;0,Paramétrage!ND461,"")</f>
        <v/>
      </c>
      <c r="I75" s="2" t="str">
        <f t="shared" si="26"/>
        <v/>
      </c>
      <c r="J75" s="2" t="str">
        <f>IF(Paramétrage!NE461&lt;&gt;0,Paramétrage!NE461,"")</f>
        <v/>
      </c>
      <c r="K75" s="2" t="str">
        <f>IF(Paramétrage!NF461&lt;&gt;0,Paramétrage!NF461,"")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IF(Paramétrage!NE461&lt;&gt;0,Paramétrage!NG461,"")</f>
        <v/>
      </c>
      <c r="P75" s="258" t="e">
        <f>IF(Paramétrage!#REF!&lt;&gt;0,I75,0)</f>
        <v>#REF!</v>
      </c>
      <c r="Q75" s="2"/>
    </row>
    <row r="76" spans="1:17" x14ac:dyDescent="0.35">
      <c r="A76" s="451" t="str">
        <f t="shared" si="20"/>
        <v/>
      </c>
      <c r="B76" s="451" t="str">
        <f t="shared" si="21"/>
        <v/>
      </c>
      <c r="C76" s="451" t="str">
        <f t="shared" si="22"/>
        <v/>
      </c>
      <c r="D76" s="451" t="str">
        <f t="shared" si="23"/>
        <v/>
      </c>
      <c r="E76" s="451" t="str">
        <f t="shared" si="24"/>
        <v/>
      </c>
      <c r="F76" s="451" t="str">
        <f t="shared" si="25"/>
        <v/>
      </c>
      <c r="G76" s="199" t="str">
        <f>IF(Paramétrage!NE462&lt;&gt;0,Paramétrage!NC462,"")</f>
        <v/>
      </c>
      <c r="H76" s="2" t="str">
        <f>IF(Paramétrage!NE462&lt;&gt;0,Paramétrage!ND462,"")</f>
        <v/>
      </c>
      <c r="I76" s="2" t="str">
        <f t="shared" si="26"/>
        <v/>
      </c>
      <c r="J76" s="2" t="str">
        <f>IF(Paramétrage!NE462&lt;&gt;0,Paramétrage!NE462,"")</f>
        <v/>
      </c>
      <c r="K76" s="2" t="str">
        <f>IF(Paramétrage!NF462&lt;&gt;0,Paramétrage!NF462,"")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IF(Paramétrage!NE462&lt;&gt;0,Paramétrage!NG462,"")</f>
        <v/>
      </c>
      <c r="P76" s="258" t="e">
        <f>IF(Paramétrage!#REF!&lt;&gt;0,I76,0)</f>
        <v>#REF!</v>
      </c>
      <c r="Q76" s="2"/>
    </row>
    <row r="77" spans="1:17" x14ac:dyDescent="0.35">
      <c r="A77" s="451" t="str">
        <f t="shared" si="20"/>
        <v/>
      </c>
      <c r="B77" s="451" t="str">
        <f t="shared" si="21"/>
        <v/>
      </c>
      <c r="C77" s="451" t="str">
        <f t="shared" si="22"/>
        <v/>
      </c>
      <c r="D77" s="451" t="str">
        <f t="shared" si="23"/>
        <v/>
      </c>
      <c r="E77" s="451" t="str">
        <f t="shared" si="24"/>
        <v/>
      </c>
      <c r="F77" s="451" t="str">
        <f t="shared" si="25"/>
        <v/>
      </c>
      <c r="G77" s="199" t="str">
        <f>IF(Paramétrage!NE463&lt;&gt;0,Paramétrage!NC463,"")</f>
        <v/>
      </c>
      <c r="H77" s="2" t="str">
        <f>IF(Paramétrage!NE463&lt;&gt;0,Paramétrage!ND463,"")</f>
        <v/>
      </c>
      <c r="I77" s="2" t="str">
        <f t="shared" si="26"/>
        <v/>
      </c>
      <c r="J77" s="2" t="str">
        <f>IF(Paramétrage!NE463&lt;&gt;0,Paramétrage!NE463,"")</f>
        <v/>
      </c>
      <c r="K77" s="2" t="str">
        <f>IF(Paramétrage!NF463&lt;&gt;0,Paramétrage!NF463,"")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IF(Paramétrage!NE463&lt;&gt;0,Paramétrage!NG463,"")</f>
        <v/>
      </c>
      <c r="P77" s="258" t="e">
        <f>IF(Paramétrage!#REF!&lt;&gt;0,I77,0)</f>
        <v>#REF!</v>
      </c>
      <c r="Q77" s="2"/>
    </row>
    <row r="78" spans="1:17" x14ac:dyDescent="0.35">
      <c r="A78" s="451" t="str">
        <f t="shared" si="20"/>
        <v/>
      </c>
      <c r="B78" s="451" t="str">
        <f t="shared" si="21"/>
        <v/>
      </c>
      <c r="C78" s="451" t="str">
        <f t="shared" si="22"/>
        <v/>
      </c>
      <c r="D78" s="451" t="str">
        <f t="shared" si="23"/>
        <v/>
      </c>
      <c r="E78" s="451" t="str">
        <f t="shared" si="24"/>
        <v/>
      </c>
      <c r="F78" s="451" t="str">
        <f t="shared" si="25"/>
        <v/>
      </c>
      <c r="G78" s="199" t="str">
        <f>IF(Paramétrage!NE464&lt;&gt;0,Paramétrage!NC464,"")</f>
        <v/>
      </c>
      <c r="H78" s="2" t="str">
        <f>IF(Paramétrage!NE464&lt;&gt;0,Paramétrage!ND464,"")</f>
        <v/>
      </c>
      <c r="I78" s="2" t="str">
        <f t="shared" si="26"/>
        <v/>
      </c>
      <c r="J78" s="2" t="str">
        <f>IF(Paramétrage!NE464&lt;&gt;0,Paramétrage!NE464,"")</f>
        <v/>
      </c>
      <c r="K78" s="2" t="str">
        <f>IF(Paramétrage!NF464&lt;&gt;0,Paramétrage!NF464,"")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IF(Paramétrage!NE464&lt;&gt;0,Paramétrage!NG464,"")</f>
        <v/>
      </c>
      <c r="P78" s="258" t="e">
        <f>IF(Paramétrage!#REF!&lt;&gt;0,I78,0)</f>
        <v>#REF!</v>
      </c>
      <c r="Q78" s="2"/>
    </row>
    <row r="79" spans="1:17" x14ac:dyDescent="0.35">
      <c r="A79" s="451" t="str">
        <f t="shared" si="20"/>
        <v/>
      </c>
      <c r="B79" s="451" t="str">
        <f t="shared" si="21"/>
        <v/>
      </c>
      <c r="C79" s="451" t="str">
        <f t="shared" si="22"/>
        <v/>
      </c>
      <c r="D79" s="451" t="str">
        <f t="shared" si="23"/>
        <v/>
      </c>
      <c r="E79" s="451" t="str">
        <f t="shared" si="24"/>
        <v/>
      </c>
      <c r="F79" s="451" t="str">
        <f t="shared" si="25"/>
        <v/>
      </c>
      <c r="G79" s="199" t="str">
        <f>IF(Paramétrage!NE465&lt;&gt;0,Paramétrage!NC465,"")</f>
        <v/>
      </c>
      <c r="H79" s="2" t="str">
        <f>IF(Paramétrage!NE465&lt;&gt;0,Paramétrage!ND465,"")</f>
        <v/>
      </c>
      <c r="I79" s="2" t="str">
        <f t="shared" si="26"/>
        <v/>
      </c>
      <c r="J79" s="2" t="str">
        <f>IF(Paramétrage!NE465&lt;&gt;0,Paramétrage!NE465,"")</f>
        <v/>
      </c>
      <c r="K79" s="2" t="str">
        <f>IF(Paramétrage!NF465&lt;&gt;0,Paramétrage!NF465,"")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IF(Paramétrage!NE465&lt;&gt;0,Paramétrage!NG465,"")</f>
        <v/>
      </c>
      <c r="P79" s="258" t="e">
        <f>IF(Paramétrage!#REF!&lt;&gt;0,I79,0)</f>
        <v>#REF!</v>
      </c>
      <c r="Q79" s="2"/>
    </row>
    <row r="80" spans="1:17" x14ac:dyDescent="0.35">
      <c r="A80" s="451" t="str">
        <f t="shared" si="20"/>
        <v/>
      </c>
      <c r="B80" s="451" t="str">
        <f t="shared" si="21"/>
        <v/>
      </c>
      <c r="C80" s="451" t="str">
        <f t="shared" si="22"/>
        <v/>
      </c>
      <c r="D80" s="451" t="str">
        <f t="shared" si="23"/>
        <v/>
      </c>
      <c r="E80" s="451" t="str">
        <f t="shared" si="24"/>
        <v/>
      </c>
      <c r="F80" s="451" t="str">
        <f t="shared" si="25"/>
        <v/>
      </c>
      <c r="G80" s="199" t="str">
        <f>IF(Paramétrage!NE466&lt;&gt;0,Paramétrage!NC466,"")</f>
        <v/>
      </c>
      <c r="H80" s="2" t="str">
        <f>IF(Paramétrage!NE466&lt;&gt;0,Paramétrage!ND466,"")</f>
        <v/>
      </c>
      <c r="I80" s="2" t="str">
        <f t="shared" si="26"/>
        <v/>
      </c>
      <c r="J80" s="2" t="str">
        <f>IF(Paramétrage!NE466&lt;&gt;0,Paramétrage!NE466,"")</f>
        <v/>
      </c>
      <c r="K80" s="2" t="str">
        <f>IF(Paramétrage!NF466&lt;&gt;0,Paramétrage!NF466,"")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IF(Paramétrage!NE466&lt;&gt;0,Paramétrage!NG466,"")</f>
        <v/>
      </c>
      <c r="P80" s="258" t="e">
        <f>IF(Paramétrage!#REF!&lt;&gt;0,I80,0)</f>
        <v>#REF!</v>
      </c>
      <c r="Q80" s="2"/>
    </row>
    <row r="81" spans="1:17" x14ac:dyDescent="0.35">
      <c r="A81" s="451" t="str">
        <f t="shared" si="20"/>
        <v/>
      </c>
      <c r="B81" s="451" t="str">
        <f t="shared" si="21"/>
        <v/>
      </c>
      <c r="C81" s="451" t="str">
        <f t="shared" si="22"/>
        <v/>
      </c>
      <c r="D81" s="451" t="str">
        <f t="shared" si="23"/>
        <v/>
      </c>
      <c r="E81" s="451" t="str">
        <f t="shared" si="24"/>
        <v/>
      </c>
      <c r="F81" s="451" t="str">
        <f t="shared" si="25"/>
        <v/>
      </c>
      <c r="G81" s="199" t="str">
        <f>IF(Paramétrage!NE467&lt;&gt;0,Paramétrage!NC467,"")</f>
        <v/>
      </c>
      <c r="H81" s="2" t="str">
        <f>IF(Paramétrage!NE467&lt;&gt;0,Paramétrage!ND467,"")</f>
        <v/>
      </c>
      <c r="I81" s="2" t="str">
        <f t="shared" si="26"/>
        <v/>
      </c>
      <c r="J81" s="2" t="str">
        <f>IF(Paramétrage!NE467&lt;&gt;0,Paramétrage!NE467,"")</f>
        <v/>
      </c>
      <c r="K81" s="2" t="str">
        <f>IF(Paramétrage!NF467&lt;&gt;0,Paramétrage!NF467,"")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IF(Paramétrage!NE467&lt;&gt;0,Paramétrage!NG467,"")</f>
        <v/>
      </c>
      <c r="P81" s="258" t="e">
        <f>IF(Paramétrage!#REF!&lt;&gt;0,I81,0)</f>
        <v>#REF!</v>
      </c>
      <c r="Q81" s="2"/>
    </row>
    <row r="82" spans="1:17" x14ac:dyDescent="0.35">
      <c r="A82" s="451" t="str">
        <f t="shared" si="20"/>
        <v/>
      </c>
      <c r="B82" s="451" t="str">
        <f t="shared" si="21"/>
        <v/>
      </c>
      <c r="C82" s="451" t="str">
        <f t="shared" si="22"/>
        <v/>
      </c>
      <c r="D82" s="451" t="str">
        <f t="shared" si="23"/>
        <v/>
      </c>
      <c r="E82" s="451" t="str">
        <f t="shared" si="24"/>
        <v/>
      </c>
      <c r="F82" s="451" t="str">
        <f t="shared" si="25"/>
        <v/>
      </c>
      <c r="G82" s="199" t="str">
        <f>IF(Paramétrage!NE468&lt;&gt;0,Paramétrage!NC468,"")</f>
        <v/>
      </c>
      <c r="H82" s="2" t="str">
        <f>IF(Paramétrage!NE468&lt;&gt;0,Paramétrage!ND468,"")</f>
        <v/>
      </c>
      <c r="I82" s="2" t="str">
        <f t="shared" si="26"/>
        <v/>
      </c>
      <c r="J82" s="2" t="str">
        <f>IF(Paramétrage!NE468&lt;&gt;0,Paramétrage!NE468,"")</f>
        <v/>
      </c>
      <c r="K82" s="2" t="str">
        <f>IF(Paramétrage!NF468&lt;&gt;0,Paramétrage!NF468,"")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IF(Paramétrage!NE468&lt;&gt;0,Paramétrage!NG468,"")</f>
        <v/>
      </c>
      <c r="P82" s="258" t="e">
        <f>IF(Paramétrage!#REF!&lt;&gt;0,I82,0)</f>
        <v>#REF!</v>
      </c>
      <c r="Q82" s="2"/>
    </row>
    <row r="83" spans="1:17" x14ac:dyDescent="0.35">
      <c r="A83" s="451" t="str">
        <f t="shared" si="20"/>
        <v/>
      </c>
      <c r="B83" s="451" t="str">
        <f t="shared" si="21"/>
        <v/>
      </c>
      <c r="C83" s="451" t="str">
        <f t="shared" si="22"/>
        <v/>
      </c>
      <c r="D83" s="451" t="str">
        <f t="shared" si="23"/>
        <v/>
      </c>
      <c r="E83" s="451" t="str">
        <f t="shared" si="24"/>
        <v/>
      </c>
      <c r="F83" s="451" t="str">
        <f t="shared" si="25"/>
        <v/>
      </c>
      <c r="G83" s="199" t="str">
        <f>IF(Paramétrage!NE469&lt;&gt;0,Paramétrage!NC469,"")</f>
        <v/>
      </c>
      <c r="H83" s="2" t="str">
        <f>IF(Paramétrage!NE469&lt;&gt;0,Paramétrage!ND469,"")</f>
        <v/>
      </c>
      <c r="I83" s="2" t="str">
        <f t="shared" si="26"/>
        <v/>
      </c>
      <c r="J83" s="2" t="str">
        <f>IF(Paramétrage!NE469&lt;&gt;0,Paramétrage!NE469,"")</f>
        <v/>
      </c>
      <c r="K83" s="2" t="str">
        <f>IF(Paramétrage!NF469&lt;&gt;0,Paramétrage!NF469,"")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IF(Paramétrage!NE469&lt;&gt;0,Paramétrage!NG469,"")</f>
        <v/>
      </c>
      <c r="P83" s="258" t="e">
        <f>IF(Paramétrage!#REF!&lt;&gt;0,I83,0)</f>
        <v>#REF!</v>
      </c>
      <c r="Q83" s="2"/>
    </row>
    <row r="84" spans="1:17" x14ac:dyDescent="0.35">
      <c r="A84" s="451" t="str">
        <f t="shared" si="20"/>
        <v/>
      </c>
      <c r="B84" s="451" t="str">
        <f t="shared" si="21"/>
        <v/>
      </c>
      <c r="C84" s="451" t="str">
        <f t="shared" si="22"/>
        <v/>
      </c>
      <c r="D84" s="451" t="str">
        <f t="shared" si="23"/>
        <v/>
      </c>
      <c r="E84" s="451" t="str">
        <f t="shared" si="24"/>
        <v/>
      </c>
      <c r="F84" s="451" t="str">
        <f t="shared" si="25"/>
        <v/>
      </c>
      <c r="G84" s="199" t="str">
        <f>IF(Paramétrage!NE470&lt;&gt;0,Paramétrage!NC470,"")</f>
        <v/>
      </c>
      <c r="H84" s="2" t="str">
        <f>IF(Paramétrage!NE470&lt;&gt;0,Paramétrage!ND470,"")</f>
        <v/>
      </c>
      <c r="I84" s="2" t="str">
        <f t="shared" si="26"/>
        <v/>
      </c>
      <c r="J84" s="2" t="str">
        <f>IF(Paramétrage!NE470&lt;&gt;0,Paramétrage!NE470,"")</f>
        <v/>
      </c>
      <c r="K84" s="2" t="str">
        <f>IF(Paramétrage!NF470&lt;&gt;0,Paramétrage!NF470,"")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IF(Paramétrage!NE470&lt;&gt;0,Paramétrage!NG470,"")</f>
        <v/>
      </c>
      <c r="P84" s="258" t="e">
        <f>IF(Paramétrage!#REF!&lt;&gt;0,I84,0)</f>
        <v>#REF!</v>
      </c>
      <c r="Q84" s="2"/>
    </row>
    <row r="85" spans="1:17" x14ac:dyDescent="0.35">
      <c r="A85" s="451" t="str">
        <f t="shared" si="20"/>
        <v/>
      </c>
      <c r="B85" s="451" t="str">
        <f t="shared" si="21"/>
        <v/>
      </c>
      <c r="C85" s="451" t="str">
        <f t="shared" si="22"/>
        <v/>
      </c>
      <c r="D85" s="451" t="str">
        <f t="shared" si="23"/>
        <v/>
      </c>
      <c r="E85" s="451" t="str">
        <f t="shared" si="24"/>
        <v/>
      </c>
      <c r="F85" s="451" t="str">
        <f t="shared" si="25"/>
        <v/>
      </c>
      <c r="G85" s="199" t="str">
        <f>IF(Paramétrage!NE471&lt;&gt;0,Paramétrage!NC471,"")</f>
        <v/>
      </c>
      <c r="H85" s="2" t="str">
        <f>IF(Paramétrage!NE471&lt;&gt;0,Paramétrage!ND471,"")</f>
        <v/>
      </c>
      <c r="I85" s="2" t="str">
        <f t="shared" si="26"/>
        <v/>
      </c>
      <c r="J85" s="2" t="str">
        <f>IF(Paramétrage!NE471&lt;&gt;0,Paramétrage!NE471,"")</f>
        <v/>
      </c>
      <c r="K85" s="2" t="str">
        <f>IF(Paramétrage!NF471&lt;&gt;0,Paramétrage!NF471,"")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IF(Paramétrage!NE471&lt;&gt;0,Paramétrage!NG471,"")</f>
        <v/>
      </c>
      <c r="P85" s="258" t="e">
        <f>IF(Paramétrage!#REF!&lt;&gt;0,I85,0)</f>
        <v>#REF!</v>
      </c>
      <c r="Q85" s="2"/>
    </row>
    <row r="86" spans="1:17" x14ac:dyDescent="0.35">
      <c r="A86" s="451" t="str">
        <f t="shared" si="20"/>
        <v/>
      </c>
      <c r="B86" s="451" t="str">
        <f t="shared" si="21"/>
        <v/>
      </c>
      <c r="C86" s="451" t="str">
        <f t="shared" si="22"/>
        <v/>
      </c>
      <c r="D86" s="451" t="str">
        <f t="shared" si="23"/>
        <v/>
      </c>
      <c r="E86" s="451" t="str">
        <f t="shared" si="24"/>
        <v/>
      </c>
      <c r="F86" s="451" t="str">
        <f t="shared" si="25"/>
        <v/>
      </c>
      <c r="G86" s="199" t="str">
        <f>IF(Paramétrage!NE472&lt;&gt;0,Paramétrage!NC472,"")</f>
        <v/>
      </c>
      <c r="H86" s="2" t="str">
        <f>IF(Paramétrage!NE472&lt;&gt;0,Paramétrage!ND472,"")</f>
        <v/>
      </c>
      <c r="I86" s="2" t="str">
        <f t="shared" si="26"/>
        <v/>
      </c>
      <c r="J86" s="2" t="str">
        <f>IF(Paramétrage!NE472&lt;&gt;0,Paramétrage!NE472,"")</f>
        <v/>
      </c>
      <c r="K86" s="2" t="str">
        <f>IF(Paramétrage!NF472&lt;&gt;0,Paramétrage!NF472,"")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IF(Paramétrage!NE472&lt;&gt;0,Paramétrage!NG472,"")</f>
        <v/>
      </c>
      <c r="P86" s="258" t="e">
        <f>IF(Paramétrage!#REF!&lt;&gt;0,I86,0)</f>
        <v>#REF!</v>
      </c>
      <c r="Q86" s="2"/>
    </row>
    <row r="87" spans="1:17" x14ac:dyDescent="0.35">
      <c r="A87" s="451" t="str">
        <f t="shared" si="20"/>
        <v/>
      </c>
      <c r="B87" s="451" t="str">
        <f t="shared" si="21"/>
        <v/>
      </c>
      <c r="C87" s="451" t="str">
        <f t="shared" si="22"/>
        <v/>
      </c>
      <c r="D87" s="451" t="str">
        <f t="shared" si="23"/>
        <v/>
      </c>
      <c r="E87" s="451" t="str">
        <f t="shared" si="24"/>
        <v/>
      </c>
      <c r="F87" s="451" t="str">
        <f t="shared" si="25"/>
        <v/>
      </c>
      <c r="G87" s="199" t="str">
        <f>IF(Paramétrage!NE473&lt;&gt;0,Paramétrage!NC473,"")</f>
        <v/>
      </c>
      <c r="H87" s="2" t="str">
        <f>IF(Paramétrage!NE473&lt;&gt;0,Paramétrage!ND473,"")</f>
        <v/>
      </c>
      <c r="I87" s="2" t="str">
        <f t="shared" si="26"/>
        <v/>
      </c>
      <c r="J87" s="2" t="str">
        <f>IF(Paramétrage!NE473&lt;&gt;0,Paramétrage!NE473,"")</f>
        <v/>
      </c>
      <c r="K87" s="2" t="str">
        <f>IF(Paramétrage!NF473&lt;&gt;0,Paramétrage!NF473,"")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IF(Paramétrage!NE473&lt;&gt;0,Paramétrage!NG473,"")</f>
        <v/>
      </c>
      <c r="P87" s="258" t="e">
        <f>IF(Paramétrage!#REF!&lt;&gt;0,I87,0)</f>
        <v>#REF!</v>
      </c>
      <c r="Q87" s="2"/>
    </row>
    <row r="88" spans="1:17" x14ac:dyDescent="0.35">
      <c r="A88" s="451" t="str">
        <f t="shared" si="20"/>
        <v/>
      </c>
      <c r="B88" s="451" t="str">
        <f t="shared" si="21"/>
        <v/>
      </c>
      <c r="C88" s="451" t="str">
        <f t="shared" si="22"/>
        <v/>
      </c>
      <c r="D88" s="451" t="str">
        <f t="shared" si="23"/>
        <v/>
      </c>
      <c r="E88" s="451" t="str">
        <f t="shared" si="24"/>
        <v/>
      </c>
      <c r="F88" s="451" t="str">
        <f t="shared" si="25"/>
        <v/>
      </c>
      <c r="G88" s="199" t="str">
        <f>IF(Paramétrage!NE474&lt;&gt;0,Paramétrage!NC474,"")</f>
        <v/>
      </c>
      <c r="H88" s="2" t="str">
        <f>IF(Paramétrage!NE474&lt;&gt;0,Paramétrage!ND474,"")</f>
        <v/>
      </c>
      <c r="I88" s="2" t="str">
        <f t="shared" si="26"/>
        <v/>
      </c>
      <c r="J88" s="2" t="str">
        <f>IF(Paramétrage!NE474&lt;&gt;0,Paramétrage!NE474,"")</f>
        <v/>
      </c>
      <c r="K88" s="2" t="str">
        <f>IF(Paramétrage!NF474&lt;&gt;0,Paramétrage!NF474,"")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IF(Paramétrage!NE474&lt;&gt;0,Paramétrage!NG474,"")</f>
        <v/>
      </c>
      <c r="P88" s="258" t="e">
        <f>IF(Paramétrage!#REF!&lt;&gt;0,I88,0)</f>
        <v>#REF!</v>
      </c>
      <c r="Q88" s="2"/>
    </row>
    <row r="89" spans="1:17" x14ac:dyDescent="0.35">
      <c r="A89" s="451" t="str">
        <f t="shared" si="20"/>
        <v/>
      </c>
      <c r="B89" s="451" t="str">
        <f t="shared" si="21"/>
        <v/>
      </c>
      <c r="C89" s="451" t="str">
        <f t="shared" si="22"/>
        <v/>
      </c>
      <c r="D89" s="451" t="str">
        <f t="shared" si="23"/>
        <v/>
      </c>
      <c r="E89" s="451" t="str">
        <f t="shared" si="24"/>
        <v/>
      </c>
      <c r="F89" s="451" t="str">
        <f t="shared" si="25"/>
        <v/>
      </c>
      <c r="G89" s="199" t="str">
        <f>IF(Paramétrage!NE475&lt;&gt;0,Paramétrage!NC475,"")</f>
        <v/>
      </c>
      <c r="H89" s="2" t="str">
        <f>IF(Paramétrage!NE475&lt;&gt;0,Paramétrage!ND475,"")</f>
        <v/>
      </c>
      <c r="I89" s="2" t="str">
        <f t="shared" si="26"/>
        <v/>
      </c>
      <c r="J89" s="2" t="str">
        <f>IF(Paramétrage!NE475&lt;&gt;0,Paramétrage!NE475,"")</f>
        <v/>
      </c>
      <c r="K89" s="2" t="str">
        <f>IF(Paramétrage!NF475&lt;&gt;0,Paramétrage!NF475,"")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IF(Paramétrage!NE475&lt;&gt;0,Paramétrage!NG475,"")</f>
        <v/>
      </c>
      <c r="P89" s="258" t="e">
        <f>IF(Paramétrage!#REF!&lt;&gt;0,I89,0)</f>
        <v>#REF!</v>
      </c>
      <c r="Q89" s="2"/>
    </row>
    <row r="90" spans="1:17" x14ac:dyDescent="0.35">
      <c r="A90" s="474" t="s">
        <v>1087</v>
      </c>
      <c r="B90" s="469"/>
      <c r="C90" s="469"/>
      <c r="D90" s="469"/>
      <c r="E90" s="469"/>
      <c r="F90" s="469"/>
      <c r="G90" s="475" t="e">
        <f>IF(Paramétrage!#REF!&lt;&gt;0,Paramétrage!#REF!,"")</f>
        <v>#REF!</v>
      </c>
      <c r="H90" s="469"/>
      <c r="I90" s="469"/>
      <c r="J90" s="469"/>
      <c r="K90" s="469"/>
      <c r="L90" s="469"/>
      <c r="M90" s="469"/>
      <c r="N90" s="469"/>
      <c r="O90" s="469"/>
      <c r="P90" s="472" t="e">
        <f>IF(Paramétrage!#REF!,I90-#REF!,"")</f>
        <v>#REF!</v>
      </c>
      <c r="Q90" s="469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51" t="str">
        <f>IF(J92&lt;&gt;"",I92,"")</f>
        <v/>
      </c>
      <c r="B92" s="451" t="str">
        <f>IF(J92&lt;&gt;"",1,"")</f>
        <v/>
      </c>
      <c r="C92" s="451" t="str">
        <f>IF(J92&lt;&gt;"",L92,"")</f>
        <v/>
      </c>
      <c r="D92" s="451" t="str">
        <f>IF(J92&lt;&gt;"",L92,"")</f>
        <v/>
      </c>
      <c r="E92" s="451" t="str">
        <f>IF(J92&lt;&gt;"",M92,"")</f>
        <v/>
      </c>
      <c r="F92" s="451" t="str">
        <f>IF(J92&lt;&gt;"",N92,"")</f>
        <v/>
      </c>
      <c r="G92" s="199" t="str">
        <f>IF(Paramétrage!PQ501&lt;&gt;0,Paramétrage!PO501,"")</f>
        <v/>
      </c>
      <c r="H92" s="2" t="str">
        <f>IF(Paramétrage!PQ501&lt;&gt;0,Paramétrage!PP501,"")</f>
        <v/>
      </c>
      <c r="I92" s="2" t="str">
        <f>IF(J92&lt;&gt;"",DATEDIF($Q$2,G92,"d")*1440+H92*60,"")</f>
        <v/>
      </c>
      <c r="J92" s="2" t="str">
        <f>IF(Paramétrage!PQ501&lt;&gt;0,Paramétrage!PQ501,"")</f>
        <v/>
      </c>
      <c r="K92" s="2" t="str">
        <f>IF(Paramétrage!PR501&lt;&gt;0,Paramétrage!PR501,"")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IF(Paramétrage!PQ501&lt;&gt;0,Paramétrage!PS501,"")</f>
        <v/>
      </c>
      <c r="P92" s="258" t="e">
        <f>IF(Paramétrage!#REF!&lt;&gt;0,I92,0)</f>
        <v>#REF!</v>
      </c>
      <c r="Q92" s="2"/>
    </row>
    <row r="93" spans="1:17" x14ac:dyDescent="0.35">
      <c r="A93" s="451" t="str">
        <f t="shared" ref="A93:A119" si="30">IF(J93&lt;&gt;"",I93,"")</f>
        <v/>
      </c>
      <c r="B93" s="451" t="str">
        <f t="shared" ref="B93:B119" si="31">IF(J93&lt;&gt;"",1,"")</f>
        <v/>
      </c>
      <c r="C93" s="451" t="str">
        <f t="shared" ref="C93:C119" si="32">IF(J93&lt;&gt;"",L93,"")</f>
        <v/>
      </c>
      <c r="D93" s="451" t="str">
        <f t="shared" ref="D93:D119" si="33">IF(J93&lt;&gt;"",L93,"")</f>
        <v/>
      </c>
      <c r="E93" s="451" t="str">
        <f t="shared" ref="E93:E119" si="34">IF(J93&lt;&gt;"",M93,"")</f>
        <v/>
      </c>
      <c r="F93" s="451" t="str">
        <f t="shared" ref="F93:F119" si="35">IF(J93&lt;&gt;"",N93,"")</f>
        <v/>
      </c>
      <c r="G93" s="199" t="str">
        <f>IF(Paramétrage!PQ502&lt;&gt;0,Paramétrage!PO502,"")</f>
        <v/>
      </c>
      <c r="H93" s="2" t="str">
        <f>IF(Paramétrage!PQ502&lt;&gt;0,Paramétrage!PP502,"")</f>
        <v/>
      </c>
      <c r="I93" s="2" t="str">
        <f t="shared" ref="I93:I119" si="36">IF(J93&lt;&gt;"",DATEDIF($Q$2,G93,"d")*1440+H93*60,"")</f>
        <v/>
      </c>
      <c r="J93" s="2" t="str">
        <f>IF(Paramétrage!PQ502&lt;&gt;0,Paramétrage!PQ502,"")</f>
        <v/>
      </c>
      <c r="K93" s="2" t="str">
        <f>IF(Paramétrage!PR502&lt;&gt;0,Paramétrage!PR502,"")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IF(Paramétrage!PQ502&lt;&gt;0,Paramétrage!PS502,"")</f>
        <v/>
      </c>
      <c r="P93" s="258" t="e">
        <f>IF(Paramétrage!#REF!&lt;&gt;0,I93,0)</f>
        <v>#REF!</v>
      </c>
      <c r="Q93" s="2"/>
    </row>
    <row r="94" spans="1:17" x14ac:dyDescent="0.35">
      <c r="A94" s="451" t="str">
        <f t="shared" si="30"/>
        <v/>
      </c>
      <c r="B94" s="451" t="str">
        <f t="shared" si="31"/>
        <v/>
      </c>
      <c r="C94" s="451" t="str">
        <f t="shared" si="32"/>
        <v/>
      </c>
      <c r="D94" s="451" t="str">
        <f t="shared" si="33"/>
        <v/>
      </c>
      <c r="E94" s="451" t="str">
        <f t="shared" si="34"/>
        <v/>
      </c>
      <c r="F94" s="451" t="str">
        <f t="shared" si="35"/>
        <v/>
      </c>
      <c r="G94" s="199" t="str">
        <f>IF(Paramétrage!PQ503&lt;&gt;0,Paramétrage!PO503,"")</f>
        <v/>
      </c>
      <c r="H94" s="2" t="str">
        <f>IF(Paramétrage!PQ503&lt;&gt;0,Paramétrage!PP503,"")</f>
        <v/>
      </c>
      <c r="I94" s="2" t="str">
        <f t="shared" si="36"/>
        <v/>
      </c>
      <c r="J94" s="2" t="str">
        <f>IF(Paramétrage!PQ503&lt;&gt;0,Paramétrage!PQ503,"")</f>
        <v/>
      </c>
      <c r="K94" s="2" t="str">
        <f>IF(Paramétrage!PR503&lt;&gt;0,Paramétrage!PR503,"")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IF(Paramétrage!PQ503&lt;&gt;0,Paramétrage!PS503,"")</f>
        <v/>
      </c>
      <c r="P94" s="258" t="e">
        <f>IF(Paramétrage!#REF!&lt;&gt;0,I94,0)</f>
        <v>#REF!</v>
      </c>
      <c r="Q94" s="2"/>
    </row>
    <row r="95" spans="1:17" x14ac:dyDescent="0.35">
      <c r="A95" s="451" t="str">
        <f t="shared" si="30"/>
        <v/>
      </c>
      <c r="B95" s="451" t="str">
        <f t="shared" si="31"/>
        <v/>
      </c>
      <c r="C95" s="451" t="str">
        <f t="shared" si="32"/>
        <v/>
      </c>
      <c r="D95" s="451" t="str">
        <f t="shared" si="33"/>
        <v/>
      </c>
      <c r="E95" s="451" t="str">
        <f t="shared" si="34"/>
        <v/>
      </c>
      <c r="F95" s="451" t="str">
        <f t="shared" si="35"/>
        <v/>
      </c>
      <c r="G95" s="199" t="str">
        <f>IF(Paramétrage!PQ504&lt;&gt;0,Paramétrage!PO504,"")</f>
        <v/>
      </c>
      <c r="H95" s="2" t="str">
        <f>IF(Paramétrage!PQ504&lt;&gt;0,Paramétrage!PP504,"")</f>
        <v/>
      </c>
      <c r="I95" s="2" t="str">
        <f t="shared" si="36"/>
        <v/>
      </c>
      <c r="J95" s="2" t="str">
        <f>IF(Paramétrage!PQ504&lt;&gt;0,Paramétrage!PQ504,"")</f>
        <v/>
      </c>
      <c r="K95" s="2" t="str">
        <f>IF(Paramétrage!PR504&lt;&gt;0,Paramétrage!PR504,"")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IF(Paramétrage!PQ504&lt;&gt;0,Paramétrage!PS504,"")</f>
        <v/>
      </c>
      <c r="P95" s="258" t="e">
        <f>IF(Paramétrage!#REF!&lt;&gt;0,I95,0)</f>
        <v>#REF!</v>
      </c>
      <c r="Q95" s="2"/>
    </row>
    <row r="96" spans="1:17" x14ac:dyDescent="0.35">
      <c r="A96" s="451" t="str">
        <f t="shared" si="30"/>
        <v/>
      </c>
      <c r="B96" s="451" t="str">
        <f t="shared" si="31"/>
        <v/>
      </c>
      <c r="C96" s="451" t="str">
        <f t="shared" si="32"/>
        <v/>
      </c>
      <c r="D96" s="451" t="str">
        <f t="shared" si="33"/>
        <v/>
      </c>
      <c r="E96" s="451" t="str">
        <f t="shared" si="34"/>
        <v/>
      </c>
      <c r="F96" s="451" t="str">
        <f t="shared" si="35"/>
        <v/>
      </c>
      <c r="G96" s="199" t="str">
        <f>IF(Paramétrage!PQ505&lt;&gt;0,Paramétrage!PO505,"")</f>
        <v/>
      </c>
      <c r="H96" s="2" t="str">
        <f>IF(Paramétrage!PQ505&lt;&gt;0,Paramétrage!PP505,"")</f>
        <v/>
      </c>
      <c r="I96" s="2" t="str">
        <f t="shared" si="36"/>
        <v/>
      </c>
      <c r="J96" s="2" t="str">
        <f>IF(Paramétrage!PQ505&lt;&gt;0,Paramétrage!PQ505,"")</f>
        <v/>
      </c>
      <c r="K96" s="2" t="str">
        <f>IF(Paramétrage!PR505&lt;&gt;0,Paramétrage!PR505,"")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IF(Paramétrage!PQ505&lt;&gt;0,Paramétrage!PS505,"")</f>
        <v/>
      </c>
      <c r="P96" s="258" t="e">
        <f>IF(Paramétrage!#REF!&lt;&gt;0,I96,0)</f>
        <v>#REF!</v>
      </c>
      <c r="Q96" s="2"/>
    </row>
    <row r="97" spans="1:20" x14ac:dyDescent="0.35">
      <c r="A97" s="451" t="str">
        <f t="shared" si="30"/>
        <v/>
      </c>
      <c r="B97" s="451" t="str">
        <f t="shared" si="31"/>
        <v/>
      </c>
      <c r="C97" s="451" t="str">
        <f t="shared" si="32"/>
        <v/>
      </c>
      <c r="D97" s="451" t="str">
        <f t="shared" si="33"/>
        <v/>
      </c>
      <c r="E97" s="451" t="str">
        <f t="shared" si="34"/>
        <v/>
      </c>
      <c r="F97" s="451" t="str">
        <f t="shared" si="35"/>
        <v/>
      </c>
      <c r="G97" s="199" t="str">
        <f>IF(Paramétrage!PQ506&lt;&gt;0,Paramétrage!PO506,"")</f>
        <v/>
      </c>
      <c r="H97" s="2" t="str">
        <f>IF(Paramétrage!PQ506&lt;&gt;0,Paramétrage!PP506,"")</f>
        <v/>
      </c>
      <c r="I97" s="2" t="str">
        <f t="shared" si="36"/>
        <v/>
      </c>
      <c r="J97" s="2" t="str">
        <f>IF(Paramétrage!PQ506&lt;&gt;0,Paramétrage!PQ506,"")</f>
        <v/>
      </c>
      <c r="K97" s="2" t="str">
        <f>IF(Paramétrage!PR506&lt;&gt;0,Paramétrage!PR506,"")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IF(Paramétrage!PQ506&lt;&gt;0,Paramétrage!PS506,"")</f>
        <v/>
      </c>
      <c r="P97" s="258" t="e">
        <f>IF(Paramétrage!#REF!&lt;&gt;0,I97,0)</f>
        <v>#REF!</v>
      </c>
      <c r="Q97" s="2"/>
    </row>
    <row r="98" spans="1:20" x14ac:dyDescent="0.35">
      <c r="A98" s="451" t="str">
        <f t="shared" si="30"/>
        <v/>
      </c>
      <c r="B98" s="451" t="str">
        <f t="shared" si="31"/>
        <v/>
      </c>
      <c r="C98" s="451" t="str">
        <f t="shared" si="32"/>
        <v/>
      </c>
      <c r="D98" s="451" t="str">
        <f t="shared" si="33"/>
        <v/>
      </c>
      <c r="E98" s="451" t="str">
        <f t="shared" si="34"/>
        <v/>
      </c>
      <c r="F98" s="451" t="str">
        <f t="shared" si="35"/>
        <v/>
      </c>
      <c r="G98" s="199" t="str">
        <f>IF(Paramétrage!PQ507&lt;&gt;0,Paramétrage!PO507,"")</f>
        <v/>
      </c>
      <c r="H98" s="2" t="str">
        <f>IF(Paramétrage!PQ507&lt;&gt;0,Paramétrage!PP507,"")</f>
        <v/>
      </c>
      <c r="I98" s="2" t="str">
        <f t="shared" si="36"/>
        <v/>
      </c>
      <c r="J98" s="2" t="str">
        <f>IF(Paramétrage!PQ507&lt;&gt;0,Paramétrage!PQ507,"")</f>
        <v/>
      </c>
      <c r="K98" s="2" t="str">
        <f>IF(Paramétrage!PR507&lt;&gt;0,Paramétrage!PR507,"")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IF(Paramétrage!PQ507&lt;&gt;0,Paramétrage!PS507,"")</f>
        <v/>
      </c>
      <c r="P98" s="258" t="e">
        <f>IF(Paramétrage!#REF!&lt;&gt;0,I98,0)</f>
        <v>#REF!</v>
      </c>
      <c r="Q98" s="2"/>
    </row>
    <row r="99" spans="1:20" x14ac:dyDescent="0.35">
      <c r="A99" s="451" t="str">
        <f t="shared" si="30"/>
        <v/>
      </c>
      <c r="B99" s="451" t="str">
        <f t="shared" si="31"/>
        <v/>
      </c>
      <c r="C99" s="451" t="str">
        <f t="shared" si="32"/>
        <v/>
      </c>
      <c r="D99" s="451" t="str">
        <f t="shared" si="33"/>
        <v/>
      </c>
      <c r="E99" s="451" t="str">
        <f t="shared" si="34"/>
        <v/>
      </c>
      <c r="F99" s="451" t="str">
        <f t="shared" si="35"/>
        <v/>
      </c>
      <c r="G99" s="199" t="str">
        <f>IF(Paramétrage!PQ508&lt;&gt;0,Paramétrage!PO508,"")</f>
        <v/>
      </c>
      <c r="H99" s="2" t="str">
        <f>IF(Paramétrage!PQ508&lt;&gt;0,Paramétrage!PP508,"")</f>
        <v/>
      </c>
      <c r="I99" s="2" t="str">
        <f t="shared" si="36"/>
        <v/>
      </c>
      <c r="J99" s="2" t="str">
        <f>IF(Paramétrage!PQ508&lt;&gt;0,Paramétrage!PQ508,"")</f>
        <v/>
      </c>
      <c r="K99" s="2" t="str">
        <f>IF(Paramétrage!PR508&lt;&gt;0,Paramétrage!PR508,"")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IF(Paramétrage!PQ508&lt;&gt;0,Paramétrage!PS508,"")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51" t="str">
        <f t="shared" si="30"/>
        <v/>
      </c>
      <c r="B100" s="451" t="str">
        <f t="shared" si="31"/>
        <v/>
      </c>
      <c r="C100" s="451" t="str">
        <f t="shared" si="32"/>
        <v/>
      </c>
      <c r="D100" s="451" t="str">
        <f t="shared" si="33"/>
        <v/>
      </c>
      <c r="E100" s="451" t="str">
        <f t="shared" si="34"/>
        <v/>
      </c>
      <c r="F100" s="451" t="str">
        <f t="shared" si="35"/>
        <v/>
      </c>
      <c r="G100" s="199" t="str">
        <f>IF(Paramétrage!PQ509&lt;&gt;0,Paramétrage!PO509,"")</f>
        <v/>
      </c>
      <c r="H100" s="2" t="str">
        <f>IF(Paramétrage!PQ509&lt;&gt;0,Paramétrage!PP509,"")</f>
        <v/>
      </c>
      <c r="I100" s="2" t="str">
        <f t="shared" si="36"/>
        <v/>
      </c>
      <c r="J100" s="2" t="str">
        <f>IF(Paramétrage!PQ509&lt;&gt;0,Paramétrage!PQ509,"")</f>
        <v/>
      </c>
      <c r="K100" s="2" t="str">
        <f>IF(Paramétrage!PR509&lt;&gt;0,Paramétrage!PR509,"")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IF(Paramétrage!PQ509&lt;&gt;0,Paramétrage!PS509,"")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51" t="str">
        <f t="shared" si="30"/>
        <v/>
      </c>
      <c r="B101" s="451" t="str">
        <f t="shared" si="31"/>
        <v/>
      </c>
      <c r="C101" s="451" t="str">
        <f t="shared" si="32"/>
        <v/>
      </c>
      <c r="D101" s="451" t="str">
        <f t="shared" si="33"/>
        <v/>
      </c>
      <c r="E101" s="451" t="str">
        <f t="shared" si="34"/>
        <v/>
      </c>
      <c r="F101" s="451" t="str">
        <f t="shared" si="35"/>
        <v/>
      </c>
      <c r="G101" s="199" t="str">
        <f>IF(Paramétrage!PQ510&lt;&gt;0,Paramétrage!PO510,"")</f>
        <v/>
      </c>
      <c r="H101" s="2" t="str">
        <f>IF(Paramétrage!PQ510&lt;&gt;0,Paramétrage!PP510,"")</f>
        <v/>
      </c>
      <c r="I101" s="2" t="str">
        <f t="shared" si="36"/>
        <v/>
      </c>
      <c r="J101" s="2" t="str">
        <f>IF(Paramétrage!PQ510&lt;&gt;0,Paramétrage!PQ510,"")</f>
        <v/>
      </c>
      <c r="K101" s="2" t="str">
        <f>IF(Paramétrage!PR510&lt;&gt;0,Paramétrage!PR510,"")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IF(Paramétrage!PQ510&lt;&gt;0,Paramétrage!PS510,"")</f>
        <v/>
      </c>
      <c r="P101" s="258" t="e">
        <f>IF(Paramétrage!#REF!&lt;&gt;0,I101,0)</f>
        <v>#REF!</v>
      </c>
      <c r="Q101" s="2"/>
    </row>
    <row r="102" spans="1:20" x14ac:dyDescent="0.35">
      <c r="A102" s="451" t="str">
        <f t="shared" si="30"/>
        <v/>
      </c>
      <c r="B102" s="451" t="str">
        <f t="shared" si="31"/>
        <v/>
      </c>
      <c r="C102" s="451" t="str">
        <f t="shared" si="32"/>
        <v/>
      </c>
      <c r="D102" s="451" t="str">
        <f t="shared" si="33"/>
        <v/>
      </c>
      <c r="E102" s="451" t="str">
        <f t="shared" si="34"/>
        <v/>
      </c>
      <c r="F102" s="451" t="str">
        <f t="shared" si="35"/>
        <v/>
      </c>
      <c r="G102" s="199" t="str">
        <f>IF(Paramétrage!PQ511&lt;&gt;0,Paramétrage!PO511,"")</f>
        <v/>
      </c>
      <c r="H102" s="2" t="str">
        <f>IF(Paramétrage!PQ511&lt;&gt;0,Paramétrage!PP511,"")</f>
        <v/>
      </c>
      <c r="I102" s="2" t="str">
        <f t="shared" si="36"/>
        <v/>
      </c>
      <c r="J102" s="2" t="str">
        <f>IF(Paramétrage!PQ511&lt;&gt;0,Paramétrage!PQ511,"")</f>
        <v/>
      </c>
      <c r="K102" s="2" t="str">
        <f>IF(Paramétrage!PR511&lt;&gt;0,Paramétrage!PR511,"")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IF(Paramétrage!PQ511&lt;&gt;0,Paramétrage!PS511,"")</f>
        <v/>
      </c>
      <c r="P102" s="258" t="e">
        <f>IF(Paramétrage!#REF!&lt;&gt;0,I102,0)</f>
        <v>#REF!</v>
      </c>
      <c r="Q102" s="2"/>
    </row>
    <row r="103" spans="1:20" x14ac:dyDescent="0.35">
      <c r="A103" s="451" t="str">
        <f t="shared" si="30"/>
        <v/>
      </c>
      <c r="B103" s="451" t="str">
        <f t="shared" si="31"/>
        <v/>
      </c>
      <c r="C103" s="451" t="str">
        <f t="shared" si="32"/>
        <v/>
      </c>
      <c r="D103" s="451" t="str">
        <f t="shared" si="33"/>
        <v/>
      </c>
      <c r="E103" s="451" t="str">
        <f t="shared" si="34"/>
        <v/>
      </c>
      <c r="F103" s="451" t="str">
        <f t="shared" si="35"/>
        <v/>
      </c>
      <c r="G103" s="199" t="str">
        <f>IF(Paramétrage!PQ512&lt;&gt;0,Paramétrage!PO512,"")</f>
        <v/>
      </c>
      <c r="H103" s="2" t="str">
        <f>IF(Paramétrage!PQ512&lt;&gt;0,Paramétrage!PP512,"")</f>
        <v/>
      </c>
      <c r="I103" s="2" t="str">
        <f t="shared" si="36"/>
        <v/>
      </c>
      <c r="J103" s="2" t="str">
        <f>IF(Paramétrage!PQ512&lt;&gt;0,Paramétrage!PQ512,"")</f>
        <v/>
      </c>
      <c r="K103" s="2" t="str">
        <f>IF(Paramétrage!PR512&lt;&gt;0,Paramétrage!PR512,"")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IF(Paramétrage!PQ512&lt;&gt;0,Paramétrage!PS512,"")</f>
        <v/>
      </c>
      <c r="P103" s="258" t="e">
        <f>IF(Paramétrage!#REF!&lt;&gt;0,I103,0)</f>
        <v>#REF!</v>
      </c>
      <c r="Q103" s="2"/>
    </row>
    <row r="104" spans="1:20" x14ac:dyDescent="0.35">
      <c r="A104" s="451" t="str">
        <f t="shared" si="30"/>
        <v/>
      </c>
      <c r="B104" s="451" t="str">
        <f t="shared" si="31"/>
        <v/>
      </c>
      <c r="C104" s="451" t="str">
        <f t="shared" si="32"/>
        <v/>
      </c>
      <c r="D104" s="451" t="str">
        <f t="shared" si="33"/>
        <v/>
      </c>
      <c r="E104" s="451" t="str">
        <f t="shared" si="34"/>
        <v/>
      </c>
      <c r="F104" s="451" t="str">
        <f t="shared" si="35"/>
        <v/>
      </c>
      <c r="G104" s="199" t="str">
        <f>IF(Paramétrage!PQ513&lt;&gt;0,Paramétrage!PO513,"")</f>
        <v/>
      </c>
      <c r="H104" s="2" t="str">
        <f>IF(Paramétrage!PQ513&lt;&gt;0,Paramétrage!PP513,"")</f>
        <v/>
      </c>
      <c r="I104" s="2" t="str">
        <f t="shared" si="36"/>
        <v/>
      </c>
      <c r="J104" s="2" t="str">
        <f>IF(Paramétrage!PQ513&lt;&gt;0,Paramétrage!PQ513,"")</f>
        <v/>
      </c>
      <c r="K104" s="2" t="str">
        <f>IF(Paramétrage!PR513&lt;&gt;0,Paramétrage!PR513,"")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IF(Paramétrage!PQ513&lt;&gt;0,Paramétrage!PS513,"")</f>
        <v/>
      </c>
      <c r="P104" s="258" t="e">
        <f>IF(Paramétrage!#REF!&lt;&gt;0,I104,0)</f>
        <v>#REF!</v>
      </c>
      <c r="Q104" s="2"/>
    </row>
    <row r="105" spans="1:20" x14ac:dyDescent="0.35">
      <c r="A105" s="451" t="str">
        <f t="shared" si="30"/>
        <v/>
      </c>
      <c r="B105" s="451" t="str">
        <f t="shared" si="31"/>
        <v/>
      </c>
      <c r="C105" s="451" t="str">
        <f t="shared" si="32"/>
        <v/>
      </c>
      <c r="D105" s="451" t="str">
        <f t="shared" si="33"/>
        <v/>
      </c>
      <c r="E105" s="451" t="str">
        <f t="shared" si="34"/>
        <v/>
      </c>
      <c r="F105" s="451" t="str">
        <f t="shared" si="35"/>
        <v/>
      </c>
      <c r="G105" s="199" t="str">
        <f>IF(Paramétrage!PQ514&lt;&gt;0,Paramétrage!PO514,"")</f>
        <v/>
      </c>
      <c r="H105" s="2" t="str">
        <f>IF(Paramétrage!PQ514&lt;&gt;0,Paramétrage!PP514,"")</f>
        <v/>
      </c>
      <c r="I105" s="2" t="str">
        <f t="shared" si="36"/>
        <v/>
      </c>
      <c r="J105" s="2" t="str">
        <f>IF(Paramétrage!PQ514&lt;&gt;0,Paramétrage!PQ514,"")</f>
        <v/>
      </c>
      <c r="K105" s="2" t="str">
        <f>IF(Paramétrage!PR514&lt;&gt;0,Paramétrage!PR514,"")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IF(Paramétrage!PQ514&lt;&gt;0,Paramétrage!PS514,"")</f>
        <v/>
      </c>
      <c r="P105" s="258" t="e">
        <f>IF(Paramétrage!#REF!&lt;&gt;0,I105,0)</f>
        <v>#REF!</v>
      </c>
      <c r="Q105" s="2"/>
    </row>
    <row r="106" spans="1:20" x14ac:dyDescent="0.35">
      <c r="A106" s="451" t="str">
        <f t="shared" si="30"/>
        <v/>
      </c>
      <c r="B106" s="451" t="str">
        <f t="shared" si="31"/>
        <v/>
      </c>
      <c r="C106" s="451" t="str">
        <f t="shared" si="32"/>
        <v/>
      </c>
      <c r="D106" s="451" t="str">
        <f t="shared" si="33"/>
        <v/>
      </c>
      <c r="E106" s="451" t="str">
        <f t="shared" si="34"/>
        <v/>
      </c>
      <c r="F106" s="451" t="str">
        <f t="shared" si="35"/>
        <v/>
      </c>
      <c r="G106" s="199" t="str">
        <f>IF(Paramétrage!PQ515&lt;&gt;0,Paramétrage!PO515,"")</f>
        <v/>
      </c>
      <c r="H106" s="2" t="str">
        <f>IF(Paramétrage!PQ515&lt;&gt;0,Paramétrage!PP515,"")</f>
        <v/>
      </c>
      <c r="I106" s="2" t="str">
        <f t="shared" si="36"/>
        <v/>
      </c>
      <c r="J106" s="2" t="str">
        <f>IF(Paramétrage!PQ515&lt;&gt;0,Paramétrage!PQ515,"")</f>
        <v/>
      </c>
      <c r="K106" s="2" t="str">
        <f>IF(Paramétrage!PR515&lt;&gt;0,Paramétrage!PR515,"")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IF(Paramétrage!PQ515&lt;&gt;0,Paramétrage!PS515,"")</f>
        <v/>
      </c>
      <c r="P106" s="258" t="e">
        <f>IF(Paramétrage!#REF!&lt;&gt;0,I106,0)</f>
        <v>#REF!</v>
      </c>
      <c r="Q106" s="2"/>
    </row>
    <row r="107" spans="1:20" x14ac:dyDescent="0.35">
      <c r="A107" s="451" t="str">
        <f t="shared" si="30"/>
        <v/>
      </c>
      <c r="B107" s="451" t="str">
        <f t="shared" si="31"/>
        <v/>
      </c>
      <c r="C107" s="451" t="str">
        <f t="shared" si="32"/>
        <v/>
      </c>
      <c r="D107" s="451" t="str">
        <f t="shared" si="33"/>
        <v/>
      </c>
      <c r="E107" s="451" t="str">
        <f t="shared" si="34"/>
        <v/>
      </c>
      <c r="F107" s="451" t="str">
        <f t="shared" si="35"/>
        <v/>
      </c>
      <c r="G107" s="199" t="str">
        <f>IF(Paramétrage!PQ516&lt;&gt;0,Paramétrage!PO516,"")</f>
        <v/>
      </c>
      <c r="H107" s="2" t="str">
        <f>IF(Paramétrage!PQ516&lt;&gt;0,Paramétrage!PP516,"")</f>
        <v/>
      </c>
      <c r="I107" s="2" t="str">
        <f t="shared" si="36"/>
        <v/>
      </c>
      <c r="J107" s="2" t="str">
        <f>IF(Paramétrage!PQ516&lt;&gt;0,Paramétrage!PQ516,"")</f>
        <v/>
      </c>
      <c r="K107" s="2" t="str">
        <f>IF(Paramétrage!PR516&lt;&gt;0,Paramétrage!PR516,"")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IF(Paramétrage!PQ516&lt;&gt;0,Paramétrage!PS516,"")</f>
        <v/>
      </c>
      <c r="P107" s="258" t="e">
        <f>IF(Paramétrage!#REF!&lt;&gt;0,I107,0)</f>
        <v>#REF!</v>
      </c>
      <c r="Q107" s="2"/>
    </row>
    <row r="108" spans="1:20" x14ac:dyDescent="0.35">
      <c r="A108" s="451" t="str">
        <f t="shared" si="30"/>
        <v/>
      </c>
      <c r="B108" s="451" t="str">
        <f t="shared" si="31"/>
        <v/>
      </c>
      <c r="C108" s="451" t="str">
        <f t="shared" si="32"/>
        <v/>
      </c>
      <c r="D108" s="451" t="str">
        <f t="shared" si="33"/>
        <v/>
      </c>
      <c r="E108" s="451" t="str">
        <f t="shared" si="34"/>
        <v/>
      </c>
      <c r="F108" s="451" t="str">
        <f t="shared" si="35"/>
        <v/>
      </c>
      <c r="G108" s="199" t="str">
        <f>IF(Paramétrage!PQ517&lt;&gt;0,Paramétrage!PO517,"")</f>
        <v/>
      </c>
      <c r="H108" s="2" t="str">
        <f>IF(Paramétrage!PQ517&lt;&gt;0,Paramétrage!PP517,"")</f>
        <v/>
      </c>
      <c r="I108" s="2" t="str">
        <f t="shared" si="36"/>
        <v/>
      </c>
      <c r="J108" s="2" t="str">
        <f>IF(Paramétrage!PQ517&lt;&gt;0,Paramétrage!PQ517,"")</f>
        <v/>
      </c>
      <c r="K108" s="2" t="str">
        <f>IF(Paramétrage!PR517&lt;&gt;0,Paramétrage!PR517,"")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IF(Paramétrage!PQ517&lt;&gt;0,Paramétrage!PS517,"")</f>
        <v/>
      </c>
      <c r="P108" s="258" t="e">
        <f>IF(Paramétrage!#REF!&lt;&gt;0,I108,0)</f>
        <v>#REF!</v>
      </c>
      <c r="Q108" s="2"/>
    </row>
    <row r="109" spans="1:20" x14ac:dyDescent="0.35">
      <c r="A109" s="451" t="str">
        <f t="shared" si="30"/>
        <v/>
      </c>
      <c r="B109" s="451" t="str">
        <f t="shared" si="31"/>
        <v/>
      </c>
      <c r="C109" s="451" t="str">
        <f t="shared" si="32"/>
        <v/>
      </c>
      <c r="D109" s="451" t="str">
        <f t="shared" si="33"/>
        <v/>
      </c>
      <c r="E109" s="451" t="str">
        <f t="shared" si="34"/>
        <v/>
      </c>
      <c r="F109" s="451" t="str">
        <f t="shared" si="35"/>
        <v/>
      </c>
      <c r="G109" s="199" t="str">
        <f>IF(Paramétrage!PQ518&lt;&gt;0,Paramétrage!PO518,"")</f>
        <v/>
      </c>
      <c r="H109" s="2" t="str">
        <f>IF(Paramétrage!PQ518&lt;&gt;0,Paramétrage!PP518,"")</f>
        <v/>
      </c>
      <c r="I109" s="2" t="str">
        <f t="shared" si="36"/>
        <v/>
      </c>
      <c r="J109" s="2" t="str">
        <f>IF(Paramétrage!PQ518&lt;&gt;0,Paramétrage!PQ518,"")</f>
        <v/>
      </c>
      <c r="K109" s="2" t="str">
        <f>IF(Paramétrage!PR518&lt;&gt;0,Paramétrage!PR518,"")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IF(Paramétrage!PQ518&lt;&gt;0,Paramétrage!PS518,"")</f>
        <v/>
      </c>
      <c r="P109" s="258" t="e">
        <f>IF(Paramétrage!#REF!&lt;&gt;0,I109,0)</f>
        <v>#REF!</v>
      </c>
      <c r="Q109" s="2"/>
    </row>
    <row r="110" spans="1:20" x14ac:dyDescent="0.35">
      <c r="A110" s="451" t="str">
        <f t="shared" si="30"/>
        <v/>
      </c>
      <c r="B110" s="451" t="str">
        <f t="shared" si="31"/>
        <v/>
      </c>
      <c r="C110" s="451" t="str">
        <f t="shared" si="32"/>
        <v/>
      </c>
      <c r="D110" s="451" t="str">
        <f t="shared" si="33"/>
        <v/>
      </c>
      <c r="E110" s="451" t="str">
        <f t="shared" si="34"/>
        <v/>
      </c>
      <c r="F110" s="451" t="str">
        <f t="shared" si="35"/>
        <v/>
      </c>
      <c r="G110" s="199" t="str">
        <f>IF(Paramétrage!PQ519&lt;&gt;0,Paramétrage!PO519,"")</f>
        <v/>
      </c>
      <c r="H110" s="2" t="str">
        <f>IF(Paramétrage!PQ519&lt;&gt;0,Paramétrage!PP519,"")</f>
        <v/>
      </c>
      <c r="I110" s="2" t="str">
        <f t="shared" si="36"/>
        <v/>
      </c>
      <c r="J110" s="2" t="str">
        <f>IF(Paramétrage!PQ519&lt;&gt;0,Paramétrage!PQ519,"")</f>
        <v/>
      </c>
      <c r="K110" s="2" t="str">
        <f>IF(Paramétrage!PR519&lt;&gt;0,Paramétrage!PR519,"")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IF(Paramétrage!PQ519&lt;&gt;0,Paramétrage!PS519,"")</f>
        <v/>
      </c>
      <c r="P110" s="258" t="e">
        <f>IF(Paramétrage!#REF!&lt;&gt;0,I110,0)</f>
        <v>#REF!</v>
      </c>
      <c r="Q110" s="2"/>
    </row>
    <row r="111" spans="1:20" x14ac:dyDescent="0.35">
      <c r="A111" s="451" t="str">
        <f t="shared" si="30"/>
        <v/>
      </c>
      <c r="B111" s="451" t="str">
        <f t="shared" si="31"/>
        <v/>
      </c>
      <c r="C111" s="451" t="str">
        <f t="shared" si="32"/>
        <v/>
      </c>
      <c r="D111" s="451" t="str">
        <f t="shared" si="33"/>
        <v/>
      </c>
      <c r="E111" s="451" t="str">
        <f t="shared" si="34"/>
        <v/>
      </c>
      <c r="F111" s="451" t="str">
        <f t="shared" si="35"/>
        <v/>
      </c>
      <c r="G111" s="199" t="str">
        <f>IF(Paramétrage!PQ520&lt;&gt;0,Paramétrage!PO520,"")</f>
        <v/>
      </c>
      <c r="H111" s="2" t="str">
        <f>IF(Paramétrage!PQ520&lt;&gt;0,Paramétrage!PP520,"")</f>
        <v/>
      </c>
      <c r="I111" s="2" t="str">
        <f t="shared" si="36"/>
        <v/>
      </c>
      <c r="J111" s="2" t="str">
        <f>IF(Paramétrage!PQ520&lt;&gt;0,Paramétrage!PQ520,"")</f>
        <v/>
      </c>
      <c r="K111" s="2" t="str">
        <f>IF(Paramétrage!PR520&lt;&gt;0,Paramétrage!PR520,"")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IF(Paramétrage!PQ520&lt;&gt;0,Paramétrage!PS520,"")</f>
        <v/>
      </c>
      <c r="P111" s="258" t="e">
        <f>IF(Paramétrage!#REF!&lt;&gt;0,I111,0)</f>
        <v>#REF!</v>
      </c>
      <c r="Q111" s="2"/>
    </row>
    <row r="112" spans="1:20" x14ac:dyDescent="0.35">
      <c r="A112" s="451" t="str">
        <f t="shared" si="30"/>
        <v/>
      </c>
      <c r="B112" s="451" t="str">
        <f t="shared" si="31"/>
        <v/>
      </c>
      <c r="C112" s="451" t="str">
        <f t="shared" si="32"/>
        <v/>
      </c>
      <c r="D112" s="451" t="str">
        <f t="shared" si="33"/>
        <v/>
      </c>
      <c r="E112" s="451" t="str">
        <f t="shared" si="34"/>
        <v/>
      </c>
      <c r="F112" s="451" t="str">
        <f t="shared" si="35"/>
        <v/>
      </c>
      <c r="G112" s="199" t="str">
        <f>IF(Paramétrage!PQ521&lt;&gt;0,Paramétrage!PO521,"")</f>
        <v/>
      </c>
      <c r="H112" s="2" t="str">
        <f>IF(Paramétrage!PQ521&lt;&gt;0,Paramétrage!PP521,"")</f>
        <v/>
      </c>
      <c r="I112" s="2" t="str">
        <f t="shared" si="36"/>
        <v/>
      </c>
      <c r="J112" s="2" t="str">
        <f>IF(Paramétrage!PQ521&lt;&gt;0,Paramétrage!PQ521,"")</f>
        <v/>
      </c>
      <c r="K112" s="2" t="str">
        <f>IF(Paramétrage!PR521&lt;&gt;0,Paramétrage!PR521,"")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IF(Paramétrage!PQ521&lt;&gt;0,Paramétrage!PS521,"")</f>
        <v/>
      </c>
      <c r="P112" s="258" t="e">
        <f>IF(Paramétrage!#REF!&lt;&gt;0,I112,0)</f>
        <v>#REF!</v>
      </c>
      <c r="Q112" s="2"/>
    </row>
    <row r="113" spans="1:17" x14ac:dyDescent="0.35">
      <c r="A113" s="451" t="str">
        <f t="shared" si="30"/>
        <v/>
      </c>
      <c r="B113" s="451" t="str">
        <f t="shared" si="31"/>
        <v/>
      </c>
      <c r="C113" s="451" t="str">
        <f t="shared" si="32"/>
        <v/>
      </c>
      <c r="D113" s="451" t="str">
        <f t="shared" si="33"/>
        <v/>
      </c>
      <c r="E113" s="451" t="str">
        <f t="shared" si="34"/>
        <v/>
      </c>
      <c r="F113" s="451" t="str">
        <f t="shared" si="35"/>
        <v/>
      </c>
      <c r="G113" s="199" t="str">
        <f>IF(Paramétrage!PQ522&lt;&gt;0,Paramétrage!PO522,"")</f>
        <v/>
      </c>
      <c r="H113" s="2" t="str">
        <f>IF(Paramétrage!PQ522&lt;&gt;0,Paramétrage!PP522,"")</f>
        <v/>
      </c>
      <c r="I113" s="2" t="str">
        <f t="shared" si="36"/>
        <v/>
      </c>
      <c r="J113" s="2" t="str">
        <f>IF(Paramétrage!PQ522&lt;&gt;0,Paramétrage!PQ522,"")</f>
        <v/>
      </c>
      <c r="K113" s="2" t="str">
        <f>IF(Paramétrage!PR522&lt;&gt;0,Paramétrage!PR522,"")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IF(Paramétrage!PQ522&lt;&gt;0,Paramétrage!PS522,"")</f>
        <v/>
      </c>
      <c r="P113" s="258" t="e">
        <f>IF(Paramétrage!#REF!&lt;&gt;0,I113,0)</f>
        <v>#REF!</v>
      </c>
      <c r="Q113" s="2"/>
    </row>
    <row r="114" spans="1:17" x14ac:dyDescent="0.35">
      <c r="A114" s="451" t="str">
        <f t="shared" si="30"/>
        <v/>
      </c>
      <c r="B114" s="451" t="str">
        <f t="shared" si="31"/>
        <v/>
      </c>
      <c r="C114" s="451" t="str">
        <f t="shared" si="32"/>
        <v/>
      </c>
      <c r="D114" s="451" t="str">
        <f t="shared" si="33"/>
        <v/>
      </c>
      <c r="E114" s="451" t="str">
        <f t="shared" si="34"/>
        <v/>
      </c>
      <c r="F114" s="451" t="str">
        <f t="shared" si="35"/>
        <v/>
      </c>
      <c r="G114" s="199" t="str">
        <f>IF(Paramétrage!PQ523&lt;&gt;0,Paramétrage!PO523,"")</f>
        <v/>
      </c>
      <c r="H114" s="2" t="str">
        <f>IF(Paramétrage!PQ523&lt;&gt;0,Paramétrage!PP523,"")</f>
        <v/>
      </c>
      <c r="I114" s="2" t="str">
        <f t="shared" si="36"/>
        <v/>
      </c>
      <c r="J114" s="2" t="str">
        <f>IF(Paramétrage!PQ523&lt;&gt;0,Paramétrage!PQ523,"")</f>
        <v/>
      </c>
      <c r="K114" s="2" t="str">
        <f>IF(Paramétrage!PR523&lt;&gt;0,Paramétrage!PR523,"")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IF(Paramétrage!PQ523&lt;&gt;0,Paramétrage!PS523,"")</f>
        <v/>
      </c>
      <c r="P114" s="258" t="e">
        <f>IF(Paramétrage!#REF!&lt;&gt;0,I114,0)</f>
        <v>#REF!</v>
      </c>
      <c r="Q114" s="2"/>
    </row>
    <row r="115" spans="1:17" x14ac:dyDescent="0.35">
      <c r="A115" s="451" t="str">
        <f t="shared" si="30"/>
        <v/>
      </c>
      <c r="B115" s="451" t="str">
        <f t="shared" si="31"/>
        <v/>
      </c>
      <c r="C115" s="451" t="str">
        <f t="shared" si="32"/>
        <v/>
      </c>
      <c r="D115" s="451" t="str">
        <f t="shared" si="33"/>
        <v/>
      </c>
      <c r="E115" s="451" t="str">
        <f t="shared" si="34"/>
        <v/>
      </c>
      <c r="F115" s="451" t="str">
        <f t="shared" si="35"/>
        <v/>
      </c>
      <c r="G115" s="199" t="str">
        <f>IF(Paramétrage!PQ524&lt;&gt;0,Paramétrage!PO524,"")</f>
        <v/>
      </c>
      <c r="H115" s="2" t="str">
        <f>IF(Paramétrage!PQ524&lt;&gt;0,Paramétrage!PP524,"")</f>
        <v/>
      </c>
      <c r="I115" s="2" t="str">
        <f t="shared" si="36"/>
        <v/>
      </c>
      <c r="J115" s="2" t="str">
        <f>IF(Paramétrage!PQ524&lt;&gt;0,Paramétrage!PQ524,"")</f>
        <v/>
      </c>
      <c r="K115" s="2" t="str">
        <f>IF(Paramétrage!PR524&lt;&gt;0,Paramétrage!PR524,"")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IF(Paramétrage!PQ524&lt;&gt;0,Paramétrage!PS524,"")</f>
        <v/>
      </c>
      <c r="P115" s="258" t="e">
        <f>IF(Paramétrage!#REF!&lt;&gt;0,I115,0)</f>
        <v>#REF!</v>
      </c>
      <c r="Q115" s="2"/>
    </row>
    <row r="116" spans="1:17" x14ac:dyDescent="0.35">
      <c r="A116" s="451" t="str">
        <f t="shared" si="30"/>
        <v/>
      </c>
      <c r="B116" s="451" t="str">
        <f t="shared" si="31"/>
        <v/>
      </c>
      <c r="C116" s="451" t="str">
        <f t="shared" si="32"/>
        <v/>
      </c>
      <c r="D116" s="451" t="str">
        <f t="shared" si="33"/>
        <v/>
      </c>
      <c r="E116" s="451" t="str">
        <f t="shared" si="34"/>
        <v/>
      </c>
      <c r="F116" s="451" t="str">
        <f t="shared" si="35"/>
        <v/>
      </c>
      <c r="G116" s="199" t="str">
        <f>IF(Paramétrage!PQ525&lt;&gt;0,Paramétrage!PO525,"")</f>
        <v/>
      </c>
      <c r="H116" s="2" t="str">
        <f>IF(Paramétrage!PQ525&lt;&gt;0,Paramétrage!PP525,"")</f>
        <v/>
      </c>
      <c r="I116" s="2" t="str">
        <f t="shared" si="36"/>
        <v/>
      </c>
      <c r="J116" s="2" t="str">
        <f>IF(Paramétrage!PQ525&lt;&gt;0,Paramétrage!PQ525,"")</f>
        <v/>
      </c>
      <c r="K116" s="2" t="str">
        <f>IF(Paramétrage!PR525&lt;&gt;0,Paramétrage!PR525,"")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IF(Paramétrage!PQ525&lt;&gt;0,Paramétrage!PS525,"")</f>
        <v/>
      </c>
      <c r="P116" s="258" t="e">
        <f>IF(Paramétrage!#REF!&lt;&gt;0,I116,0)</f>
        <v>#REF!</v>
      </c>
      <c r="Q116" s="2"/>
    </row>
    <row r="117" spans="1:17" x14ac:dyDescent="0.35">
      <c r="A117" s="451" t="str">
        <f t="shared" si="30"/>
        <v/>
      </c>
      <c r="B117" s="451" t="str">
        <f t="shared" si="31"/>
        <v/>
      </c>
      <c r="C117" s="451" t="str">
        <f t="shared" si="32"/>
        <v/>
      </c>
      <c r="D117" s="451" t="str">
        <f t="shared" si="33"/>
        <v/>
      </c>
      <c r="E117" s="451" t="str">
        <f t="shared" si="34"/>
        <v/>
      </c>
      <c r="F117" s="451" t="str">
        <f t="shared" si="35"/>
        <v/>
      </c>
      <c r="G117" s="199" t="str">
        <f>IF(Paramétrage!PQ526&lt;&gt;0,Paramétrage!PO526,"")</f>
        <v/>
      </c>
      <c r="H117" s="2" t="str">
        <f>IF(Paramétrage!PQ526&lt;&gt;0,Paramétrage!PP526,"")</f>
        <v/>
      </c>
      <c r="I117" s="2" t="str">
        <f t="shared" si="36"/>
        <v/>
      </c>
      <c r="J117" s="2" t="str">
        <f>IF(Paramétrage!PQ526&lt;&gt;0,Paramétrage!PQ526,"")</f>
        <v/>
      </c>
      <c r="K117" s="2" t="str">
        <f>IF(Paramétrage!PR526&lt;&gt;0,Paramétrage!PR526,"")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IF(Paramétrage!PQ526&lt;&gt;0,Paramétrage!PS526,"")</f>
        <v/>
      </c>
      <c r="P117" s="258" t="e">
        <f>IF(Paramétrage!#REF!&lt;&gt;0,I117,0)</f>
        <v>#REF!</v>
      </c>
      <c r="Q117" s="2"/>
    </row>
    <row r="118" spans="1:17" x14ac:dyDescent="0.35">
      <c r="A118" s="451" t="str">
        <f t="shared" si="30"/>
        <v/>
      </c>
      <c r="B118" s="451" t="str">
        <f t="shared" si="31"/>
        <v/>
      </c>
      <c r="C118" s="451" t="str">
        <f t="shared" si="32"/>
        <v/>
      </c>
      <c r="D118" s="451" t="str">
        <f t="shared" si="33"/>
        <v/>
      </c>
      <c r="E118" s="451" t="str">
        <f t="shared" si="34"/>
        <v/>
      </c>
      <c r="F118" s="451" t="str">
        <f t="shared" si="35"/>
        <v/>
      </c>
      <c r="G118" s="199" t="str">
        <f>IF(Paramétrage!PQ527&lt;&gt;0,Paramétrage!PO527,"")</f>
        <v/>
      </c>
      <c r="H118" s="2" t="str">
        <f>IF(Paramétrage!PQ527&lt;&gt;0,Paramétrage!PP527,"")</f>
        <v/>
      </c>
      <c r="I118" s="2" t="str">
        <f t="shared" si="36"/>
        <v/>
      </c>
      <c r="J118" s="2" t="str">
        <f>IF(Paramétrage!PQ527&lt;&gt;0,Paramétrage!PQ527,"")</f>
        <v/>
      </c>
      <c r="K118" s="2" t="str">
        <f>IF(Paramétrage!PR527&lt;&gt;0,Paramétrage!PR527,"")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IF(Paramétrage!PQ527&lt;&gt;0,Paramétrage!PS527,"")</f>
        <v/>
      </c>
      <c r="P118" s="258" t="e">
        <f>IF(Paramétrage!#REF!&lt;&gt;0,I118,0)</f>
        <v>#REF!</v>
      </c>
      <c r="Q118" s="2"/>
    </row>
    <row r="119" spans="1:17" x14ac:dyDescent="0.35">
      <c r="A119" s="451" t="str">
        <f t="shared" si="30"/>
        <v/>
      </c>
      <c r="B119" s="451" t="str">
        <f t="shared" si="31"/>
        <v/>
      </c>
      <c r="C119" s="451" t="str">
        <f t="shared" si="32"/>
        <v/>
      </c>
      <c r="D119" s="451" t="str">
        <f t="shared" si="33"/>
        <v/>
      </c>
      <c r="E119" s="451" t="str">
        <f t="shared" si="34"/>
        <v/>
      </c>
      <c r="F119" s="451" t="str">
        <f t="shared" si="35"/>
        <v/>
      </c>
      <c r="G119" s="199" t="str">
        <f>IF(Paramétrage!PQ528&lt;&gt;0,Paramétrage!PO528,"")</f>
        <v/>
      </c>
      <c r="H119" s="2" t="str">
        <f>IF(Paramétrage!PQ528&lt;&gt;0,Paramétrage!PP528,"")</f>
        <v/>
      </c>
      <c r="I119" s="2" t="str">
        <f t="shared" si="36"/>
        <v/>
      </c>
      <c r="J119" s="2" t="str">
        <f>IF(Paramétrage!PQ528&lt;&gt;0,Paramétrage!PQ528,"")</f>
        <v/>
      </c>
      <c r="K119" s="2" t="str">
        <f>IF(Paramétrage!PR528&lt;&gt;0,Paramétrage!PR528,"")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IF(Paramétrage!PQ528&lt;&gt;0,Paramétrage!PS528,"")</f>
        <v/>
      </c>
      <c r="P119" s="258" t="e">
        <f>IF(Paramétrage!#REF!&lt;&gt;0,I119,0)</f>
        <v>#REF!</v>
      </c>
      <c r="Q119" s="2"/>
    </row>
    <row r="120" spans="1:17" x14ac:dyDescent="0.35">
      <c r="A120" s="474" t="s">
        <v>1088</v>
      </c>
      <c r="B120" s="469"/>
      <c r="C120" s="469"/>
      <c r="D120" s="469"/>
      <c r="E120" s="469"/>
      <c r="F120" s="469"/>
      <c r="G120" s="475" t="e">
        <f>IF(Paramétrage!#REF!&lt;&gt;0,Paramétrage!#REF!,"")</f>
        <v>#REF!</v>
      </c>
      <c r="H120" s="469"/>
      <c r="I120" s="469"/>
      <c r="J120" s="469"/>
      <c r="K120" s="469"/>
      <c r="L120" s="469"/>
      <c r="M120" s="469"/>
      <c r="N120" s="469"/>
      <c r="O120" s="469"/>
      <c r="P120" s="472" t="e">
        <f>IF(Paramétrage!#REF!,I120-#REF!,"")</f>
        <v>#REF!</v>
      </c>
      <c r="Q120" s="469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51" t="str">
        <f>IF(J122&lt;&gt;"",I122,"")</f>
        <v/>
      </c>
      <c r="B122" s="451" t="str">
        <f>IF(J122&lt;&gt;"",1,"")</f>
        <v/>
      </c>
      <c r="C122" s="451" t="str">
        <f>IF(J122&lt;&gt;"",L122,"")</f>
        <v/>
      </c>
      <c r="D122" s="451" t="str">
        <f>IF(J122&lt;&gt;"",L122,"")</f>
        <v/>
      </c>
      <c r="E122" s="451" t="str">
        <f>IF(J122&lt;&gt;"",M122,"")</f>
        <v/>
      </c>
      <c r="F122" s="451" t="str">
        <f>IF(J122&lt;&gt;"",N122,"")</f>
        <v/>
      </c>
      <c r="G122" s="199" t="str">
        <f>IF(Paramétrage!OK501&lt;&gt;0,Paramétrage!OI501,"")</f>
        <v/>
      </c>
      <c r="H122" s="2" t="str">
        <f>IF(Paramétrage!OK501&lt;&gt;0,Paramétrage!OJ501,"")</f>
        <v/>
      </c>
      <c r="I122" s="2" t="str">
        <f>IF(J122&lt;&gt;"",DATEDIF($Q$2,G122,"d")*1440+H122*60,"")</f>
        <v/>
      </c>
      <c r="J122" s="2" t="str">
        <f>IF(Paramétrage!OK501&lt;&gt;0,Paramétrage!OK501,"")</f>
        <v/>
      </c>
      <c r="K122" s="2" t="str">
        <f>IF(Paramétrage!OL501&lt;&gt;0,Paramétrage!OL501,"")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IF(Paramétrage!OK501&lt;&gt;0,Paramétrage!OM501,"")</f>
        <v/>
      </c>
      <c r="P122" s="258" t="e">
        <f>IF(Paramétrage!#REF!&lt;&gt;0,I122,0)</f>
        <v>#REF!</v>
      </c>
      <c r="Q122" s="2"/>
    </row>
    <row r="123" spans="1:17" x14ac:dyDescent="0.35">
      <c r="A123" s="451" t="str">
        <f t="shared" ref="A123:A149" si="40">IF(J123&lt;&gt;"",I123,"")</f>
        <v/>
      </c>
      <c r="B123" s="451" t="str">
        <f t="shared" ref="B123:B149" si="41">IF(J123&lt;&gt;"",1,"")</f>
        <v/>
      </c>
      <c r="C123" s="451" t="str">
        <f t="shared" ref="C123:C149" si="42">IF(J123&lt;&gt;"",L123,"")</f>
        <v/>
      </c>
      <c r="D123" s="451" t="str">
        <f t="shared" ref="D123:D149" si="43">IF(J123&lt;&gt;"",L123,"")</f>
        <v/>
      </c>
      <c r="E123" s="451" t="str">
        <f t="shared" ref="E123:E149" si="44">IF(J123&lt;&gt;"",M123,"")</f>
        <v/>
      </c>
      <c r="F123" s="451" t="str">
        <f t="shared" ref="F123:F149" si="45">IF(J123&lt;&gt;"",N123,"")</f>
        <v/>
      </c>
      <c r="G123" s="199" t="str">
        <f>IF(Paramétrage!OK502&lt;&gt;0,Paramétrage!OI502,"")</f>
        <v/>
      </c>
      <c r="H123" s="2" t="str">
        <f>IF(Paramétrage!OK502&lt;&gt;0,Paramétrage!OJ502,"")</f>
        <v/>
      </c>
      <c r="I123" s="2" t="str">
        <f t="shared" ref="I123:I149" si="46">IF(J123&lt;&gt;"",DATEDIF($Q$2,G123,"d")*1440+H123*60,"")</f>
        <v/>
      </c>
      <c r="J123" s="2" t="str">
        <f>IF(Paramétrage!OK502&lt;&gt;0,Paramétrage!OK502,"")</f>
        <v/>
      </c>
      <c r="K123" s="2" t="str">
        <f>IF(Paramétrage!OL502&lt;&gt;0,Paramétrage!OL502,"")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IF(Paramétrage!OK502&lt;&gt;0,Paramétrage!OM502,"")</f>
        <v/>
      </c>
      <c r="P123" s="258" t="e">
        <f>IF(Paramétrage!#REF!&lt;&gt;0,I123,0)</f>
        <v>#REF!</v>
      </c>
      <c r="Q123" s="2"/>
    </row>
    <row r="124" spans="1:17" x14ac:dyDescent="0.35">
      <c r="A124" s="451" t="str">
        <f t="shared" si="40"/>
        <v/>
      </c>
      <c r="B124" s="451" t="str">
        <f t="shared" si="41"/>
        <v/>
      </c>
      <c r="C124" s="451" t="str">
        <f t="shared" si="42"/>
        <v/>
      </c>
      <c r="D124" s="451" t="str">
        <f t="shared" si="43"/>
        <v/>
      </c>
      <c r="E124" s="451" t="str">
        <f t="shared" si="44"/>
        <v/>
      </c>
      <c r="F124" s="451" t="str">
        <f t="shared" si="45"/>
        <v/>
      </c>
      <c r="G124" s="199" t="str">
        <f>IF(Paramétrage!OK503&lt;&gt;0,Paramétrage!OI503,"")</f>
        <v/>
      </c>
      <c r="H124" s="2" t="str">
        <f>IF(Paramétrage!OK503&lt;&gt;0,Paramétrage!OJ503,"")</f>
        <v/>
      </c>
      <c r="I124" s="2" t="str">
        <f t="shared" si="46"/>
        <v/>
      </c>
      <c r="J124" s="2" t="str">
        <f>IF(Paramétrage!OK503&lt;&gt;0,Paramétrage!OK503,"")</f>
        <v/>
      </c>
      <c r="K124" s="2" t="str">
        <f>IF(Paramétrage!OL503&lt;&gt;0,Paramétrage!OL503,"")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IF(Paramétrage!OK503&lt;&gt;0,Paramétrage!OM503,"")</f>
        <v/>
      </c>
      <c r="P124" s="258" t="e">
        <f>IF(Paramétrage!#REF!&lt;&gt;0,I124,0)</f>
        <v>#REF!</v>
      </c>
      <c r="Q124" s="2"/>
    </row>
    <row r="125" spans="1:17" x14ac:dyDescent="0.35">
      <c r="A125" s="451" t="str">
        <f t="shared" si="40"/>
        <v/>
      </c>
      <c r="B125" s="451" t="str">
        <f t="shared" si="41"/>
        <v/>
      </c>
      <c r="C125" s="451" t="str">
        <f t="shared" si="42"/>
        <v/>
      </c>
      <c r="D125" s="451" t="str">
        <f t="shared" si="43"/>
        <v/>
      </c>
      <c r="E125" s="451" t="str">
        <f t="shared" si="44"/>
        <v/>
      </c>
      <c r="F125" s="451" t="str">
        <f t="shared" si="45"/>
        <v/>
      </c>
      <c r="G125" s="199" t="str">
        <f>IF(Paramétrage!OK504&lt;&gt;0,Paramétrage!OI504,"")</f>
        <v/>
      </c>
      <c r="H125" s="2" t="str">
        <f>IF(Paramétrage!OK504&lt;&gt;0,Paramétrage!OJ504,"")</f>
        <v/>
      </c>
      <c r="I125" s="2" t="str">
        <f t="shared" si="46"/>
        <v/>
      </c>
      <c r="J125" s="2" t="str">
        <f>IF(Paramétrage!OK504&lt;&gt;0,Paramétrage!OK504,"")</f>
        <v/>
      </c>
      <c r="K125" s="2" t="str">
        <f>IF(Paramétrage!OL504&lt;&gt;0,Paramétrage!OL504,"")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IF(Paramétrage!OK504&lt;&gt;0,Paramétrage!OM504,"")</f>
        <v/>
      </c>
      <c r="P125" s="258" t="e">
        <f>IF(Paramétrage!#REF!&lt;&gt;0,I125,0)</f>
        <v>#REF!</v>
      </c>
      <c r="Q125" s="2"/>
    </row>
    <row r="126" spans="1:17" x14ac:dyDescent="0.35">
      <c r="A126" s="451" t="str">
        <f t="shared" si="40"/>
        <v/>
      </c>
      <c r="B126" s="451" t="str">
        <f t="shared" si="41"/>
        <v/>
      </c>
      <c r="C126" s="451" t="str">
        <f t="shared" si="42"/>
        <v/>
      </c>
      <c r="D126" s="451" t="str">
        <f t="shared" si="43"/>
        <v/>
      </c>
      <c r="E126" s="451" t="str">
        <f t="shared" si="44"/>
        <v/>
      </c>
      <c r="F126" s="451" t="str">
        <f t="shared" si="45"/>
        <v/>
      </c>
      <c r="G126" s="199" t="str">
        <f>IF(Paramétrage!OK505&lt;&gt;0,Paramétrage!OI505,"")</f>
        <v/>
      </c>
      <c r="H126" s="2" t="str">
        <f>IF(Paramétrage!OK505&lt;&gt;0,Paramétrage!OJ505,"")</f>
        <v/>
      </c>
      <c r="I126" s="2" t="str">
        <f t="shared" si="46"/>
        <v/>
      </c>
      <c r="J126" s="2" t="str">
        <f>IF(Paramétrage!OK505&lt;&gt;0,Paramétrage!OK505,"")</f>
        <v/>
      </c>
      <c r="K126" s="2" t="str">
        <f>IF(Paramétrage!OL505&lt;&gt;0,Paramétrage!OL505,"")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IF(Paramétrage!OK505&lt;&gt;0,Paramétrage!OM505,"")</f>
        <v/>
      </c>
      <c r="P126" s="258" t="e">
        <f>IF(Paramétrage!#REF!&lt;&gt;0,I126,0)</f>
        <v>#REF!</v>
      </c>
      <c r="Q126" s="2"/>
    </row>
    <row r="127" spans="1:17" x14ac:dyDescent="0.35">
      <c r="A127" s="451" t="str">
        <f t="shared" si="40"/>
        <v/>
      </c>
      <c r="B127" s="451" t="str">
        <f t="shared" si="41"/>
        <v/>
      </c>
      <c r="C127" s="451" t="str">
        <f t="shared" si="42"/>
        <v/>
      </c>
      <c r="D127" s="451" t="str">
        <f t="shared" si="43"/>
        <v/>
      </c>
      <c r="E127" s="451" t="str">
        <f t="shared" si="44"/>
        <v/>
      </c>
      <c r="F127" s="451" t="str">
        <f t="shared" si="45"/>
        <v/>
      </c>
      <c r="G127" s="199" t="str">
        <f>IF(Paramétrage!OK506&lt;&gt;0,Paramétrage!OI506,"")</f>
        <v/>
      </c>
      <c r="H127" s="2" t="str">
        <f>IF(Paramétrage!OK506&lt;&gt;0,Paramétrage!OJ506,"")</f>
        <v/>
      </c>
      <c r="I127" s="2" t="str">
        <f t="shared" si="46"/>
        <v/>
      </c>
      <c r="J127" s="2" t="str">
        <f>IF(Paramétrage!OK506&lt;&gt;0,Paramétrage!OK506,"")</f>
        <v/>
      </c>
      <c r="K127" s="2" t="str">
        <f>IF(Paramétrage!OL506&lt;&gt;0,Paramétrage!OL506,"")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IF(Paramétrage!OK506&lt;&gt;0,Paramétrage!OM506,"")</f>
        <v/>
      </c>
      <c r="P127" s="258" t="e">
        <f>IF(Paramétrage!#REF!&lt;&gt;0,I127,0)</f>
        <v>#REF!</v>
      </c>
      <c r="Q127" s="2"/>
    </row>
    <row r="128" spans="1:17" x14ac:dyDescent="0.35">
      <c r="A128" s="451" t="str">
        <f t="shared" si="40"/>
        <v/>
      </c>
      <c r="B128" s="451" t="str">
        <f t="shared" si="41"/>
        <v/>
      </c>
      <c r="C128" s="451" t="str">
        <f t="shared" si="42"/>
        <v/>
      </c>
      <c r="D128" s="451" t="str">
        <f t="shared" si="43"/>
        <v/>
      </c>
      <c r="E128" s="451" t="str">
        <f t="shared" si="44"/>
        <v/>
      </c>
      <c r="F128" s="451" t="str">
        <f t="shared" si="45"/>
        <v/>
      </c>
      <c r="G128" s="199" t="str">
        <f>IF(Paramétrage!OK507&lt;&gt;0,Paramétrage!OI507,"")</f>
        <v/>
      </c>
      <c r="H128" s="2" t="str">
        <f>IF(Paramétrage!OK507&lt;&gt;0,Paramétrage!OJ507,"")</f>
        <v/>
      </c>
      <c r="I128" s="2" t="str">
        <f t="shared" si="46"/>
        <v/>
      </c>
      <c r="J128" s="2" t="str">
        <f>IF(Paramétrage!OK507&lt;&gt;0,Paramétrage!OK507,"")</f>
        <v/>
      </c>
      <c r="K128" s="2" t="str">
        <f>IF(Paramétrage!OL507&lt;&gt;0,Paramétrage!OL507,"")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IF(Paramétrage!OK507&lt;&gt;0,Paramétrage!OM507,"")</f>
        <v/>
      </c>
      <c r="P128" s="258" t="e">
        <f>IF(Paramétrage!#REF!&lt;&gt;0,I128,0)</f>
        <v>#REF!</v>
      </c>
      <c r="Q128" s="2"/>
    </row>
    <row r="129" spans="1:24" x14ac:dyDescent="0.35">
      <c r="A129" s="451" t="str">
        <f t="shared" si="40"/>
        <v/>
      </c>
      <c r="B129" s="451" t="str">
        <f t="shared" si="41"/>
        <v/>
      </c>
      <c r="C129" s="451" t="str">
        <f t="shared" si="42"/>
        <v/>
      </c>
      <c r="D129" s="451" t="str">
        <f t="shared" si="43"/>
        <v/>
      </c>
      <c r="E129" s="451" t="str">
        <f t="shared" si="44"/>
        <v/>
      </c>
      <c r="F129" s="451" t="str">
        <f t="shared" si="45"/>
        <v/>
      </c>
      <c r="G129" s="199" t="str">
        <f>IF(Paramétrage!OK508&lt;&gt;0,Paramétrage!OI508,"")</f>
        <v/>
      </c>
      <c r="H129" s="2" t="str">
        <f>IF(Paramétrage!OK508&lt;&gt;0,Paramétrage!OJ508,"")</f>
        <v/>
      </c>
      <c r="I129" s="2" t="str">
        <f t="shared" si="46"/>
        <v/>
      </c>
      <c r="J129" s="2" t="str">
        <f>IF(Paramétrage!OK508&lt;&gt;0,Paramétrage!OK508,"")</f>
        <v/>
      </c>
      <c r="K129" s="2" t="str">
        <f>IF(Paramétrage!OL508&lt;&gt;0,Paramétrage!OL508,"")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IF(Paramétrage!OK508&lt;&gt;0,Paramétrage!OM508,"")</f>
        <v/>
      </c>
      <c r="P129" s="258" t="e">
        <f>IF(Paramétrage!#REF!&lt;&gt;0,I129,0)</f>
        <v>#REF!</v>
      </c>
      <c r="Q129" s="2"/>
    </row>
    <row r="130" spans="1:24" x14ac:dyDescent="0.35">
      <c r="A130" s="451" t="str">
        <f t="shared" si="40"/>
        <v/>
      </c>
      <c r="B130" s="451" t="str">
        <f t="shared" si="41"/>
        <v/>
      </c>
      <c r="C130" s="451" t="str">
        <f t="shared" si="42"/>
        <v/>
      </c>
      <c r="D130" s="451" t="str">
        <f t="shared" si="43"/>
        <v/>
      </c>
      <c r="E130" s="451" t="str">
        <f t="shared" si="44"/>
        <v/>
      </c>
      <c r="F130" s="451" t="str">
        <f t="shared" si="45"/>
        <v/>
      </c>
      <c r="G130" s="199" t="str">
        <f>IF(Paramétrage!OK509&lt;&gt;0,Paramétrage!OI509,"")</f>
        <v/>
      </c>
      <c r="H130" s="2" t="str">
        <f>IF(Paramétrage!OK509&lt;&gt;0,Paramétrage!OJ509,"")</f>
        <v/>
      </c>
      <c r="I130" s="2" t="str">
        <f t="shared" si="46"/>
        <v/>
      </c>
      <c r="J130" s="2" t="str">
        <f>IF(Paramétrage!OK509&lt;&gt;0,Paramétrage!OK509,"")</f>
        <v/>
      </c>
      <c r="K130" s="2" t="str">
        <f>IF(Paramétrage!OL509&lt;&gt;0,Paramétrage!OL509,"")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IF(Paramétrage!OK509&lt;&gt;0,Paramétrage!OM509,"")</f>
        <v/>
      </c>
      <c r="P130" s="258" t="e">
        <f>IF(Paramétrage!#REF!&lt;&gt;0,I130,0)</f>
        <v>#REF!</v>
      </c>
      <c r="Q130" s="2"/>
      <c r="V130" s="2"/>
      <c r="W130" s="2"/>
      <c r="X130" s="2"/>
    </row>
    <row r="131" spans="1:24" x14ac:dyDescent="0.35">
      <c r="A131" s="451" t="str">
        <f t="shared" si="40"/>
        <v/>
      </c>
      <c r="B131" s="451" t="str">
        <f t="shared" si="41"/>
        <v/>
      </c>
      <c r="C131" s="451" t="str">
        <f t="shared" si="42"/>
        <v/>
      </c>
      <c r="D131" s="451" t="str">
        <f t="shared" si="43"/>
        <v/>
      </c>
      <c r="E131" s="451" t="str">
        <f t="shared" si="44"/>
        <v/>
      </c>
      <c r="F131" s="451" t="str">
        <f t="shared" si="45"/>
        <v/>
      </c>
      <c r="G131" s="199" t="str">
        <f>IF(Paramétrage!OK510&lt;&gt;0,Paramétrage!OI510,"")</f>
        <v/>
      </c>
      <c r="H131" s="2" t="str">
        <f>IF(Paramétrage!OK510&lt;&gt;0,Paramétrage!OJ510,"")</f>
        <v/>
      </c>
      <c r="I131" s="2" t="str">
        <f t="shared" si="46"/>
        <v/>
      </c>
      <c r="J131" s="2" t="str">
        <f>IF(Paramétrage!OK510&lt;&gt;0,Paramétrage!OK510,"")</f>
        <v/>
      </c>
      <c r="K131" s="2" t="str">
        <f>IF(Paramétrage!OL510&lt;&gt;0,Paramétrage!OL510,"")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IF(Paramétrage!OK510&lt;&gt;0,Paramétrage!OM510,"")</f>
        <v/>
      </c>
      <c r="P131" s="258" t="e">
        <f>IF(Paramétrage!#REF!&lt;&gt;0,I131,0)</f>
        <v>#REF!</v>
      </c>
      <c r="Q131" s="2"/>
    </row>
    <row r="132" spans="1:24" x14ac:dyDescent="0.35">
      <c r="A132" s="451" t="str">
        <f t="shared" si="40"/>
        <v/>
      </c>
      <c r="B132" s="451" t="str">
        <f t="shared" si="41"/>
        <v/>
      </c>
      <c r="C132" s="451" t="str">
        <f t="shared" si="42"/>
        <v/>
      </c>
      <c r="D132" s="451" t="str">
        <f t="shared" si="43"/>
        <v/>
      </c>
      <c r="E132" s="451" t="str">
        <f t="shared" si="44"/>
        <v/>
      </c>
      <c r="F132" s="451" t="str">
        <f t="shared" si="45"/>
        <v/>
      </c>
      <c r="G132" s="199" t="str">
        <f>IF(Paramétrage!OK511&lt;&gt;0,Paramétrage!OI511,"")</f>
        <v/>
      </c>
      <c r="H132" s="2" t="str">
        <f>IF(Paramétrage!OK511&lt;&gt;0,Paramétrage!OJ511,"")</f>
        <v/>
      </c>
      <c r="I132" s="2" t="str">
        <f t="shared" si="46"/>
        <v/>
      </c>
      <c r="J132" s="2" t="str">
        <f>IF(Paramétrage!OK511&lt;&gt;0,Paramétrage!OK511,"")</f>
        <v/>
      </c>
      <c r="K132" s="2" t="str">
        <f>IF(Paramétrage!OL511&lt;&gt;0,Paramétrage!OL511,"")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IF(Paramétrage!OK511&lt;&gt;0,Paramétrage!OM511,"")</f>
        <v/>
      </c>
      <c r="P132" s="258" t="e">
        <f>IF(Paramétrage!#REF!&lt;&gt;0,I132,0)</f>
        <v>#REF!</v>
      </c>
      <c r="Q132" s="2"/>
    </row>
    <row r="133" spans="1:24" x14ac:dyDescent="0.35">
      <c r="A133" s="451" t="str">
        <f t="shared" si="40"/>
        <v/>
      </c>
      <c r="B133" s="451" t="str">
        <f t="shared" si="41"/>
        <v/>
      </c>
      <c r="C133" s="451" t="str">
        <f t="shared" si="42"/>
        <v/>
      </c>
      <c r="D133" s="451" t="str">
        <f t="shared" si="43"/>
        <v/>
      </c>
      <c r="E133" s="451" t="str">
        <f t="shared" si="44"/>
        <v/>
      </c>
      <c r="F133" s="451" t="str">
        <f t="shared" si="45"/>
        <v/>
      </c>
      <c r="G133" s="199" t="str">
        <f>IF(Paramétrage!OK512&lt;&gt;0,Paramétrage!OI512,"")</f>
        <v/>
      </c>
      <c r="H133" s="2" t="str">
        <f>IF(Paramétrage!OK512&lt;&gt;0,Paramétrage!OJ512,"")</f>
        <v/>
      </c>
      <c r="I133" s="2" t="str">
        <f t="shared" si="46"/>
        <v/>
      </c>
      <c r="J133" s="2" t="str">
        <f>IF(Paramétrage!OK512&lt;&gt;0,Paramétrage!OK512,"")</f>
        <v/>
      </c>
      <c r="K133" s="2" t="str">
        <f>IF(Paramétrage!OL512&lt;&gt;0,Paramétrage!OL512,"")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IF(Paramétrage!OK512&lt;&gt;0,Paramétrage!OM512,"")</f>
        <v/>
      </c>
      <c r="P133" s="258" t="e">
        <f>IF(Paramétrage!#REF!&lt;&gt;0,I133,0)</f>
        <v>#REF!</v>
      </c>
      <c r="Q133" s="2"/>
    </row>
    <row r="134" spans="1:24" x14ac:dyDescent="0.35">
      <c r="A134" s="451" t="str">
        <f t="shared" si="40"/>
        <v/>
      </c>
      <c r="B134" s="451" t="str">
        <f t="shared" si="41"/>
        <v/>
      </c>
      <c r="C134" s="451" t="str">
        <f t="shared" si="42"/>
        <v/>
      </c>
      <c r="D134" s="451" t="str">
        <f t="shared" si="43"/>
        <v/>
      </c>
      <c r="E134" s="451" t="str">
        <f t="shared" si="44"/>
        <v/>
      </c>
      <c r="F134" s="451" t="str">
        <f t="shared" si="45"/>
        <v/>
      </c>
      <c r="G134" s="199" t="str">
        <f>IF(Paramétrage!OK513&lt;&gt;0,Paramétrage!OI513,"")</f>
        <v/>
      </c>
      <c r="H134" s="2" t="str">
        <f>IF(Paramétrage!OK513&lt;&gt;0,Paramétrage!OJ513,"")</f>
        <v/>
      </c>
      <c r="I134" s="2" t="str">
        <f t="shared" si="46"/>
        <v/>
      </c>
      <c r="J134" s="2" t="str">
        <f>IF(Paramétrage!OK513&lt;&gt;0,Paramétrage!OK513,"")</f>
        <v/>
      </c>
      <c r="K134" s="2" t="str">
        <f>IF(Paramétrage!OL513&lt;&gt;0,Paramétrage!OL513,"")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IF(Paramétrage!OK513&lt;&gt;0,Paramétrage!OM513,"")</f>
        <v/>
      </c>
      <c r="P134" s="258" t="e">
        <f>IF(Paramétrage!#REF!&lt;&gt;0,I134,0)</f>
        <v>#REF!</v>
      </c>
      <c r="Q134" s="2"/>
    </row>
    <row r="135" spans="1:24" x14ac:dyDescent="0.35">
      <c r="A135" s="451" t="str">
        <f t="shared" si="40"/>
        <v/>
      </c>
      <c r="B135" s="451" t="str">
        <f t="shared" si="41"/>
        <v/>
      </c>
      <c r="C135" s="451" t="str">
        <f t="shared" si="42"/>
        <v/>
      </c>
      <c r="D135" s="451" t="str">
        <f t="shared" si="43"/>
        <v/>
      </c>
      <c r="E135" s="451" t="str">
        <f t="shared" si="44"/>
        <v/>
      </c>
      <c r="F135" s="451" t="str">
        <f t="shared" si="45"/>
        <v/>
      </c>
      <c r="G135" s="199" t="str">
        <f>IF(Paramétrage!OK514&lt;&gt;0,Paramétrage!OI514,"")</f>
        <v/>
      </c>
      <c r="H135" s="2" t="str">
        <f>IF(Paramétrage!OK514&lt;&gt;0,Paramétrage!OJ514,"")</f>
        <v/>
      </c>
      <c r="I135" s="2" t="str">
        <f t="shared" si="46"/>
        <v/>
      </c>
      <c r="J135" s="2" t="str">
        <f>IF(Paramétrage!OK514&lt;&gt;0,Paramétrage!OK514,"")</f>
        <v/>
      </c>
      <c r="K135" s="2" t="str">
        <f>IF(Paramétrage!OL514&lt;&gt;0,Paramétrage!OL514,"")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IF(Paramétrage!OK514&lt;&gt;0,Paramétrage!OM514,"")</f>
        <v/>
      </c>
      <c r="P135" s="258" t="e">
        <f>IF(Paramétrage!#REF!&lt;&gt;0,I135,0)</f>
        <v>#REF!</v>
      </c>
      <c r="Q135" s="2"/>
    </row>
    <row r="136" spans="1:24" x14ac:dyDescent="0.35">
      <c r="A136" s="451" t="str">
        <f t="shared" si="40"/>
        <v/>
      </c>
      <c r="B136" s="451" t="str">
        <f t="shared" si="41"/>
        <v/>
      </c>
      <c r="C136" s="451" t="str">
        <f t="shared" si="42"/>
        <v/>
      </c>
      <c r="D136" s="451" t="str">
        <f t="shared" si="43"/>
        <v/>
      </c>
      <c r="E136" s="451" t="str">
        <f t="shared" si="44"/>
        <v/>
      </c>
      <c r="F136" s="451" t="str">
        <f t="shared" si="45"/>
        <v/>
      </c>
      <c r="G136" s="199" t="str">
        <f>IF(Paramétrage!OK515&lt;&gt;0,Paramétrage!OI515,"")</f>
        <v/>
      </c>
      <c r="H136" s="2" t="str">
        <f>IF(Paramétrage!OK515&lt;&gt;0,Paramétrage!OJ515,"")</f>
        <v/>
      </c>
      <c r="I136" s="2" t="str">
        <f t="shared" si="46"/>
        <v/>
      </c>
      <c r="J136" s="2" t="str">
        <f>IF(Paramétrage!OK515&lt;&gt;0,Paramétrage!OK515,"")</f>
        <v/>
      </c>
      <c r="K136" s="2" t="str">
        <f>IF(Paramétrage!OL515&lt;&gt;0,Paramétrage!OL515,"")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IF(Paramétrage!OK515&lt;&gt;0,Paramétrage!OM515,"")</f>
        <v/>
      </c>
      <c r="P136" s="258" t="e">
        <f>IF(Paramétrage!#REF!&lt;&gt;0,I136,0)</f>
        <v>#REF!</v>
      </c>
      <c r="Q136" s="2"/>
    </row>
    <row r="137" spans="1:24" x14ac:dyDescent="0.35">
      <c r="A137" s="451" t="str">
        <f t="shared" si="40"/>
        <v/>
      </c>
      <c r="B137" s="451" t="str">
        <f t="shared" si="41"/>
        <v/>
      </c>
      <c r="C137" s="451" t="str">
        <f t="shared" si="42"/>
        <v/>
      </c>
      <c r="D137" s="451" t="str">
        <f t="shared" si="43"/>
        <v/>
      </c>
      <c r="E137" s="451" t="str">
        <f t="shared" si="44"/>
        <v/>
      </c>
      <c r="F137" s="451" t="str">
        <f t="shared" si="45"/>
        <v/>
      </c>
      <c r="G137" s="199" t="str">
        <f>IF(Paramétrage!OK516&lt;&gt;0,Paramétrage!OI516,"")</f>
        <v/>
      </c>
      <c r="H137" s="2" t="str">
        <f>IF(Paramétrage!OK516&lt;&gt;0,Paramétrage!OJ516,"")</f>
        <v/>
      </c>
      <c r="I137" s="2" t="str">
        <f t="shared" si="46"/>
        <v/>
      </c>
      <c r="J137" s="2" t="str">
        <f>IF(Paramétrage!OK516&lt;&gt;0,Paramétrage!OK516,"")</f>
        <v/>
      </c>
      <c r="K137" s="2" t="str">
        <f>IF(Paramétrage!OL516&lt;&gt;0,Paramétrage!OL516,"")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IF(Paramétrage!OK516&lt;&gt;0,Paramétrage!OM516,"")</f>
        <v/>
      </c>
      <c r="P137" s="258" t="e">
        <f>IF(Paramétrage!#REF!&lt;&gt;0,I137,0)</f>
        <v>#REF!</v>
      </c>
      <c r="Q137" s="2"/>
    </row>
    <row r="138" spans="1:24" x14ac:dyDescent="0.35">
      <c r="A138" s="451" t="str">
        <f t="shared" si="40"/>
        <v/>
      </c>
      <c r="B138" s="451" t="str">
        <f t="shared" si="41"/>
        <v/>
      </c>
      <c r="C138" s="451" t="str">
        <f t="shared" si="42"/>
        <v/>
      </c>
      <c r="D138" s="451" t="str">
        <f t="shared" si="43"/>
        <v/>
      </c>
      <c r="E138" s="451" t="str">
        <f t="shared" si="44"/>
        <v/>
      </c>
      <c r="F138" s="451" t="str">
        <f t="shared" si="45"/>
        <v/>
      </c>
      <c r="G138" s="199" t="str">
        <f>IF(Paramétrage!OK517&lt;&gt;0,Paramétrage!OI517,"")</f>
        <v/>
      </c>
      <c r="H138" s="2" t="str">
        <f>IF(Paramétrage!OK517&lt;&gt;0,Paramétrage!OJ517,"")</f>
        <v/>
      </c>
      <c r="I138" s="2" t="str">
        <f t="shared" si="46"/>
        <v/>
      </c>
      <c r="J138" s="2" t="str">
        <f>IF(Paramétrage!OK517&lt;&gt;0,Paramétrage!OK517,"")</f>
        <v/>
      </c>
      <c r="K138" s="2" t="str">
        <f>IF(Paramétrage!OL517&lt;&gt;0,Paramétrage!OL517,"")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IF(Paramétrage!OK517&lt;&gt;0,Paramétrage!OM517,"")</f>
        <v/>
      </c>
      <c r="P138" s="258" t="e">
        <f>IF(Paramétrage!#REF!&lt;&gt;0,I138,0)</f>
        <v>#REF!</v>
      </c>
      <c r="Q138" s="2"/>
    </row>
    <row r="139" spans="1:24" x14ac:dyDescent="0.35">
      <c r="A139" s="451" t="str">
        <f t="shared" si="40"/>
        <v/>
      </c>
      <c r="B139" s="451" t="str">
        <f t="shared" si="41"/>
        <v/>
      </c>
      <c r="C139" s="451" t="str">
        <f t="shared" si="42"/>
        <v/>
      </c>
      <c r="D139" s="451" t="str">
        <f t="shared" si="43"/>
        <v/>
      </c>
      <c r="E139" s="451" t="str">
        <f t="shared" si="44"/>
        <v/>
      </c>
      <c r="F139" s="451" t="str">
        <f t="shared" si="45"/>
        <v/>
      </c>
      <c r="G139" s="199" t="str">
        <f>IF(Paramétrage!OK518&lt;&gt;0,Paramétrage!OI518,"")</f>
        <v/>
      </c>
      <c r="H139" s="2" t="str">
        <f>IF(Paramétrage!OK518&lt;&gt;0,Paramétrage!OJ518,"")</f>
        <v/>
      </c>
      <c r="I139" s="2" t="str">
        <f t="shared" si="46"/>
        <v/>
      </c>
      <c r="J139" s="2" t="str">
        <f>IF(Paramétrage!OK518&lt;&gt;0,Paramétrage!OK518,"")</f>
        <v/>
      </c>
      <c r="K139" s="2" t="str">
        <f>IF(Paramétrage!OL518&lt;&gt;0,Paramétrage!OL518,"")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IF(Paramétrage!OK518&lt;&gt;0,Paramétrage!OM518,"")</f>
        <v/>
      </c>
      <c r="P139" s="258" t="e">
        <f>IF(Paramétrage!#REF!&lt;&gt;0,I139,0)</f>
        <v>#REF!</v>
      </c>
      <c r="Q139" s="2"/>
    </row>
    <row r="140" spans="1:24" x14ac:dyDescent="0.35">
      <c r="A140" s="451" t="str">
        <f t="shared" si="40"/>
        <v/>
      </c>
      <c r="B140" s="451" t="str">
        <f t="shared" si="41"/>
        <v/>
      </c>
      <c r="C140" s="451" t="str">
        <f t="shared" si="42"/>
        <v/>
      </c>
      <c r="D140" s="451" t="str">
        <f t="shared" si="43"/>
        <v/>
      </c>
      <c r="E140" s="451" t="str">
        <f t="shared" si="44"/>
        <v/>
      </c>
      <c r="F140" s="451" t="str">
        <f t="shared" si="45"/>
        <v/>
      </c>
      <c r="G140" s="199" t="str">
        <f>IF(Paramétrage!OK519&lt;&gt;0,Paramétrage!OI519,"")</f>
        <v/>
      </c>
      <c r="H140" s="2" t="str">
        <f>IF(Paramétrage!OK519&lt;&gt;0,Paramétrage!OJ519,"")</f>
        <v/>
      </c>
      <c r="I140" s="2" t="str">
        <f t="shared" si="46"/>
        <v/>
      </c>
      <c r="J140" s="2" t="str">
        <f>IF(Paramétrage!OK519&lt;&gt;0,Paramétrage!OK519,"")</f>
        <v/>
      </c>
      <c r="K140" s="2" t="str">
        <f>IF(Paramétrage!OL519&lt;&gt;0,Paramétrage!OL519,"")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IF(Paramétrage!OK519&lt;&gt;0,Paramétrage!OM519,"")</f>
        <v/>
      </c>
      <c r="P140" s="258" t="e">
        <f>IF(Paramétrage!#REF!&lt;&gt;0,I140,0)</f>
        <v>#REF!</v>
      </c>
      <c r="Q140" s="2"/>
    </row>
    <row r="141" spans="1:24" x14ac:dyDescent="0.35">
      <c r="A141" s="451" t="str">
        <f t="shared" si="40"/>
        <v/>
      </c>
      <c r="B141" s="451" t="str">
        <f t="shared" si="41"/>
        <v/>
      </c>
      <c r="C141" s="451" t="str">
        <f t="shared" si="42"/>
        <v/>
      </c>
      <c r="D141" s="451" t="str">
        <f t="shared" si="43"/>
        <v/>
      </c>
      <c r="E141" s="451" t="str">
        <f t="shared" si="44"/>
        <v/>
      </c>
      <c r="F141" s="451" t="str">
        <f t="shared" si="45"/>
        <v/>
      </c>
      <c r="G141" s="199" t="str">
        <f>IF(Paramétrage!OK520&lt;&gt;0,Paramétrage!OI520,"")</f>
        <v/>
      </c>
      <c r="H141" s="2" t="str">
        <f>IF(Paramétrage!OK520&lt;&gt;0,Paramétrage!OJ520,"")</f>
        <v/>
      </c>
      <c r="I141" s="2" t="str">
        <f t="shared" si="46"/>
        <v/>
      </c>
      <c r="J141" s="2" t="str">
        <f>IF(Paramétrage!OK520&lt;&gt;0,Paramétrage!OK520,"")</f>
        <v/>
      </c>
      <c r="K141" s="2" t="str">
        <f>IF(Paramétrage!OL520&lt;&gt;0,Paramétrage!OL520,"")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IF(Paramétrage!OK520&lt;&gt;0,Paramétrage!OM520,"")</f>
        <v/>
      </c>
      <c r="P141" s="258" t="e">
        <f>IF(Paramétrage!#REF!&lt;&gt;0,I141,0)</f>
        <v>#REF!</v>
      </c>
      <c r="Q141" s="2"/>
    </row>
    <row r="142" spans="1:24" x14ac:dyDescent="0.35">
      <c r="A142" s="451" t="str">
        <f t="shared" si="40"/>
        <v/>
      </c>
      <c r="B142" s="451" t="str">
        <f t="shared" si="41"/>
        <v/>
      </c>
      <c r="C142" s="451" t="str">
        <f t="shared" si="42"/>
        <v/>
      </c>
      <c r="D142" s="451" t="str">
        <f t="shared" si="43"/>
        <v/>
      </c>
      <c r="E142" s="451" t="str">
        <f t="shared" si="44"/>
        <v/>
      </c>
      <c r="F142" s="451" t="str">
        <f t="shared" si="45"/>
        <v/>
      </c>
      <c r="G142" s="199" t="str">
        <f>IF(Paramétrage!OK521&lt;&gt;0,Paramétrage!OI521,"")</f>
        <v/>
      </c>
      <c r="H142" s="2" t="str">
        <f>IF(Paramétrage!OK521&lt;&gt;0,Paramétrage!OJ521,"")</f>
        <v/>
      </c>
      <c r="I142" s="2" t="str">
        <f t="shared" si="46"/>
        <v/>
      </c>
      <c r="J142" s="2" t="str">
        <f>IF(Paramétrage!OK521&lt;&gt;0,Paramétrage!OK521,"")</f>
        <v/>
      </c>
      <c r="K142" s="2" t="str">
        <f>IF(Paramétrage!OL521&lt;&gt;0,Paramétrage!OL521,"")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IF(Paramétrage!OK521&lt;&gt;0,Paramétrage!OM521,"")</f>
        <v/>
      </c>
      <c r="P142" s="258" t="e">
        <f>IF(Paramétrage!#REF!&lt;&gt;0,I142,0)</f>
        <v>#REF!</v>
      </c>
      <c r="Q142" s="2"/>
    </row>
    <row r="143" spans="1:24" x14ac:dyDescent="0.35">
      <c r="A143" s="451" t="str">
        <f t="shared" si="40"/>
        <v/>
      </c>
      <c r="B143" s="451" t="str">
        <f t="shared" si="41"/>
        <v/>
      </c>
      <c r="C143" s="451" t="str">
        <f t="shared" si="42"/>
        <v/>
      </c>
      <c r="D143" s="451" t="str">
        <f t="shared" si="43"/>
        <v/>
      </c>
      <c r="E143" s="451" t="str">
        <f t="shared" si="44"/>
        <v/>
      </c>
      <c r="F143" s="451" t="str">
        <f t="shared" si="45"/>
        <v/>
      </c>
      <c r="G143" s="199" t="str">
        <f>IF(Paramétrage!OK522&lt;&gt;0,Paramétrage!OI522,"")</f>
        <v/>
      </c>
      <c r="H143" s="2" t="str">
        <f>IF(Paramétrage!OK522&lt;&gt;0,Paramétrage!OJ522,"")</f>
        <v/>
      </c>
      <c r="I143" s="2" t="str">
        <f t="shared" si="46"/>
        <v/>
      </c>
      <c r="J143" s="2" t="str">
        <f>IF(Paramétrage!OK522&lt;&gt;0,Paramétrage!OK522,"")</f>
        <v/>
      </c>
      <c r="K143" s="2" t="str">
        <f>IF(Paramétrage!OL522&lt;&gt;0,Paramétrage!OL522,"")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IF(Paramétrage!OK522&lt;&gt;0,Paramétrage!OM522,"")</f>
        <v/>
      </c>
      <c r="P143" s="258" t="e">
        <f>IF(Paramétrage!#REF!&lt;&gt;0,I143,0)</f>
        <v>#REF!</v>
      </c>
      <c r="Q143" s="2"/>
    </row>
    <row r="144" spans="1:24" x14ac:dyDescent="0.35">
      <c r="A144" s="451" t="str">
        <f t="shared" si="40"/>
        <v/>
      </c>
      <c r="B144" s="451" t="str">
        <f t="shared" si="41"/>
        <v/>
      </c>
      <c r="C144" s="451" t="str">
        <f t="shared" si="42"/>
        <v/>
      </c>
      <c r="D144" s="451" t="str">
        <f t="shared" si="43"/>
        <v/>
      </c>
      <c r="E144" s="451" t="str">
        <f t="shared" si="44"/>
        <v/>
      </c>
      <c r="F144" s="451" t="str">
        <f t="shared" si="45"/>
        <v/>
      </c>
      <c r="G144" s="199" t="str">
        <f>IF(Paramétrage!OK523&lt;&gt;0,Paramétrage!OI523,"")</f>
        <v/>
      </c>
      <c r="H144" s="2" t="str">
        <f>IF(Paramétrage!OK523&lt;&gt;0,Paramétrage!OJ523,"")</f>
        <v/>
      </c>
      <c r="I144" s="2" t="str">
        <f t="shared" si="46"/>
        <v/>
      </c>
      <c r="J144" s="2" t="str">
        <f>IF(Paramétrage!OK523&lt;&gt;0,Paramétrage!OK523,"")</f>
        <v/>
      </c>
      <c r="K144" s="2" t="str">
        <f>IF(Paramétrage!OL523&lt;&gt;0,Paramétrage!OL523,"")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IF(Paramétrage!OK523&lt;&gt;0,Paramétrage!OM523,"")</f>
        <v/>
      </c>
      <c r="P144" s="258" t="e">
        <f>IF(Paramétrage!#REF!&lt;&gt;0,I144,0)</f>
        <v>#REF!</v>
      </c>
      <c r="Q144" s="2"/>
    </row>
    <row r="145" spans="1:20" x14ac:dyDescent="0.35">
      <c r="A145" s="451" t="str">
        <f t="shared" si="40"/>
        <v/>
      </c>
      <c r="B145" s="451" t="str">
        <f t="shared" si="41"/>
        <v/>
      </c>
      <c r="C145" s="451" t="str">
        <f t="shared" si="42"/>
        <v/>
      </c>
      <c r="D145" s="451" t="str">
        <f t="shared" si="43"/>
        <v/>
      </c>
      <c r="E145" s="451" t="str">
        <f t="shared" si="44"/>
        <v/>
      </c>
      <c r="F145" s="451" t="str">
        <f t="shared" si="45"/>
        <v/>
      </c>
      <c r="G145" s="199" t="str">
        <f>IF(Paramétrage!OK524&lt;&gt;0,Paramétrage!OI524,"")</f>
        <v/>
      </c>
      <c r="H145" s="2" t="str">
        <f>IF(Paramétrage!OK524&lt;&gt;0,Paramétrage!OJ524,"")</f>
        <v/>
      </c>
      <c r="I145" s="2" t="str">
        <f t="shared" si="46"/>
        <v/>
      </c>
      <c r="J145" s="2" t="str">
        <f>IF(Paramétrage!OK524&lt;&gt;0,Paramétrage!OK524,"")</f>
        <v/>
      </c>
      <c r="K145" s="2" t="str">
        <f>IF(Paramétrage!OL524&lt;&gt;0,Paramétrage!OL524,"")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IF(Paramétrage!OK524&lt;&gt;0,Paramétrage!OM524,"")</f>
        <v/>
      </c>
      <c r="P145" s="258" t="e">
        <f>IF(Paramétrage!#REF!&lt;&gt;0,I145,0)</f>
        <v>#REF!</v>
      </c>
      <c r="Q145" s="2"/>
    </row>
    <row r="146" spans="1:20" x14ac:dyDescent="0.35">
      <c r="A146" s="451" t="str">
        <f t="shared" si="40"/>
        <v/>
      </c>
      <c r="B146" s="451" t="str">
        <f t="shared" si="41"/>
        <v/>
      </c>
      <c r="C146" s="451" t="str">
        <f t="shared" si="42"/>
        <v/>
      </c>
      <c r="D146" s="451" t="str">
        <f t="shared" si="43"/>
        <v/>
      </c>
      <c r="E146" s="451" t="str">
        <f t="shared" si="44"/>
        <v/>
      </c>
      <c r="F146" s="451" t="str">
        <f t="shared" si="45"/>
        <v/>
      </c>
      <c r="G146" s="199" t="str">
        <f>IF(Paramétrage!OK525&lt;&gt;0,Paramétrage!OI525,"")</f>
        <v/>
      </c>
      <c r="H146" s="2" t="str">
        <f>IF(Paramétrage!OK525&lt;&gt;0,Paramétrage!OJ525,"")</f>
        <v/>
      </c>
      <c r="I146" s="2" t="str">
        <f t="shared" si="46"/>
        <v/>
      </c>
      <c r="J146" s="2" t="str">
        <f>IF(Paramétrage!OK525&lt;&gt;0,Paramétrage!OK525,"")</f>
        <v/>
      </c>
      <c r="K146" s="2" t="str">
        <f>IF(Paramétrage!OL525&lt;&gt;0,Paramétrage!OL525,"")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IF(Paramétrage!OK525&lt;&gt;0,Paramétrage!OM525,"")</f>
        <v/>
      </c>
      <c r="P146" s="258" t="e">
        <f>IF(Paramétrage!#REF!&lt;&gt;0,I146,0)</f>
        <v>#REF!</v>
      </c>
      <c r="Q146" s="2"/>
    </row>
    <row r="147" spans="1:20" x14ac:dyDescent="0.35">
      <c r="A147" s="451" t="str">
        <f t="shared" si="40"/>
        <v/>
      </c>
      <c r="B147" s="451" t="str">
        <f t="shared" si="41"/>
        <v/>
      </c>
      <c r="C147" s="451" t="str">
        <f t="shared" si="42"/>
        <v/>
      </c>
      <c r="D147" s="451" t="str">
        <f t="shared" si="43"/>
        <v/>
      </c>
      <c r="E147" s="451" t="str">
        <f t="shared" si="44"/>
        <v/>
      </c>
      <c r="F147" s="451" t="str">
        <f t="shared" si="45"/>
        <v/>
      </c>
      <c r="G147" s="199" t="str">
        <f>IF(Paramétrage!OK526&lt;&gt;0,Paramétrage!OI526,"")</f>
        <v/>
      </c>
      <c r="H147" s="2" t="str">
        <f>IF(Paramétrage!OK526&lt;&gt;0,Paramétrage!OJ526,"")</f>
        <v/>
      </c>
      <c r="I147" s="2" t="str">
        <f t="shared" si="46"/>
        <v/>
      </c>
      <c r="J147" s="2" t="str">
        <f>IF(Paramétrage!OK526&lt;&gt;0,Paramétrage!OK526,"")</f>
        <v/>
      </c>
      <c r="K147" s="2" t="str">
        <f>IF(Paramétrage!OL526&lt;&gt;0,Paramétrage!OL526,"")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IF(Paramétrage!OK526&lt;&gt;0,Paramétrage!OM526,"")</f>
        <v/>
      </c>
      <c r="P147" s="258" t="e">
        <f>IF(Paramétrage!#REF!&lt;&gt;0,I147,0)</f>
        <v>#REF!</v>
      </c>
      <c r="Q147" s="2"/>
    </row>
    <row r="148" spans="1:20" x14ac:dyDescent="0.35">
      <c r="A148" s="451" t="str">
        <f t="shared" si="40"/>
        <v/>
      </c>
      <c r="B148" s="451" t="str">
        <f t="shared" si="41"/>
        <v/>
      </c>
      <c r="C148" s="451" t="str">
        <f t="shared" si="42"/>
        <v/>
      </c>
      <c r="D148" s="451" t="str">
        <f t="shared" si="43"/>
        <v/>
      </c>
      <c r="E148" s="451" t="str">
        <f t="shared" si="44"/>
        <v/>
      </c>
      <c r="F148" s="451" t="str">
        <f t="shared" si="45"/>
        <v/>
      </c>
      <c r="G148" s="199" t="str">
        <f>IF(Paramétrage!OK527&lt;&gt;0,Paramétrage!OI527,"")</f>
        <v/>
      </c>
      <c r="H148" s="2" t="str">
        <f>IF(Paramétrage!OK527&lt;&gt;0,Paramétrage!OJ527,"")</f>
        <v/>
      </c>
      <c r="I148" s="2" t="str">
        <f t="shared" si="46"/>
        <v/>
      </c>
      <c r="J148" s="2" t="str">
        <f>IF(Paramétrage!OK527&lt;&gt;0,Paramétrage!OK527,"")</f>
        <v/>
      </c>
      <c r="K148" s="2" t="str">
        <f>IF(Paramétrage!OL527&lt;&gt;0,Paramétrage!OL527,"")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IF(Paramétrage!OK527&lt;&gt;0,Paramétrage!OM527,"")</f>
        <v/>
      </c>
      <c r="P148" s="258" t="e">
        <f>IF(Paramétrage!#REF!&lt;&gt;0,I148,0)</f>
        <v>#REF!</v>
      </c>
      <c r="Q148" s="2"/>
    </row>
    <row r="149" spans="1:20" x14ac:dyDescent="0.35">
      <c r="A149" s="451" t="str">
        <f t="shared" si="40"/>
        <v/>
      </c>
      <c r="B149" s="451" t="str">
        <f t="shared" si="41"/>
        <v/>
      </c>
      <c r="C149" s="451" t="str">
        <f t="shared" si="42"/>
        <v/>
      </c>
      <c r="D149" s="451" t="str">
        <f t="shared" si="43"/>
        <v/>
      </c>
      <c r="E149" s="451" t="str">
        <f t="shared" si="44"/>
        <v/>
      </c>
      <c r="F149" s="451" t="str">
        <f t="shared" si="45"/>
        <v/>
      </c>
      <c r="G149" s="199" t="str">
        <f>IF(Paramétrage!OK528&lt;&gt;0,Paramétrage!OI528,"")</f>
        <v/>
      </c>
      <c r="H149" s="2" t="str">
        <f>IF(Paramétrage!OK528&lt;&gt;0,Paramétrage!OJ528,"")</f>
        <v/>
      </c>
      <c r="I149" s="2" t="str">
        <f t="shared" si="46"/>
        <v/>
      </c>
      <c r="J149" s="2" t="str">
        <f>IF(Paramétrage!OK528&lt;&gt;0,Paramétrage!OK528,"")</f>
        <v/>
      </c>
      <c r="K149" s="2" t="str">
        <f>IF(Paramétrage!OL528&lt;&gt;0,Paramétrage!OL528,"")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IF(Paramétrage!OK528&lt;&gt;0,Paramétrage!OM528,"")</f>
        <v/>
      </c>
      <c r="P149" s="258" t="e">
        <f>IF(Paramétrage!#REF!&lt;&gt;0,I149,0)</f>
        <v>#REF!</v>
      </c>
      <c r="Q149" s="2"/>
    </row>
    <row r="150" spans="1:20" x14ac:dyDescent="0.35">
      <c r="A150" s="474" t="s">
        <v>1089</v>
      </c>
      <c r="B150" s="469"/>
      <c r="C150" s="469"/>
      <c r="D150" s="469"/>
      <c r="E150" s="469"/>
      <c r="F150" s="469"/>
      <c r="G150" s="475" t="e">
        <f>IF(Paramétrage!#REF!&lt;&gt;0,Paramétrage!#REF!,"")</f>
        <v>#REF!</v>
      </c>
      <c r="H150" s="469"/>
      <c r="I150" s="469"/>
      <c r="J150" s="469"/>
      <c r="K150" s="469"/>
      <c r="L150" s="469"/>
      <c r="M150" s="469"/>
      <c r="N150" s="469"/>
      <c r="O150" s="469"/>
      <c r="P150" s="472" t="e">
        <f>IF(Paramétrage!#REF!,I150-#REF!,"")</f>
        <v>#REF!</v>
      </c>
      <c r="Q150" s="469"/>
    </row>
    <row r="151" spans="1:20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20" x14ac:dyDescent="0.35">
      <c r="A152" s="451" t="str">
        <f>IF(J152&lt;&gt;"",I152,"")</f>
        <v/>
      </c>
      <c r="B152" s="451" t="str">
        <f>IF(J152&lt;&gt;"",1,"")</f>
        <v/>
      </c>
      <c r="C152" s="451" t="str">
        <f>IF(J152&lt;&gt;"",L152,"")</f>
        <v/>
      </c>
      <c r="D152" s="451" t="str">
        <f>IF(J152&lt;&gt;"",L152,"")</f>
        <v/>
      </c>
      <c r="E152" s="451" t="str">
        <f>IF(J152&lt;&gt;"",M152,"")</f>
        <v/>
      </c>
      <c r="F152" s="451" t="str">
        <f>IF(J152&lt;&gt;"",N152,"")</f>
        <v/>
      </c>
      <c r="G152" s="199" t="str">
        <f>IF(Paramétrage!PA501&lt;&gt;0,Paramétrage!OY501,"")</f>
        <v/>
      </c>
      <c r="H152" s="2" t="str">
        <f>IF(Paramétrage!PA501&lt;&gt;0,Paramétrage!OZ501,"")</f>
        <v/>
      </c>
      <c r="I152" s="2" t="str">
        <f>IF(J152&lt;&gt;"",DATEDIF($Q$2,G152,"d")*1440+H152*60,"")</f>
        <v/>
      </c>
      <c r="J152" s="2" t="str">
        <f>IF(Paramétrage!PA501&lt;&gt;0,Paramétrage!PA501,"")</f>
        <v/>
      </c>
      <c r="K152" s="2" t="str">
        <f>IF(Paramétrage!PB501&lt;&gt;0,Paramétrage!PB501,"")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IF(Paramétrage!PA501&lt;&gt;0,Paramétrage!PC501,"")</f>
        <v/>
      </c>
      <c r="P152" s="258" t="e">
        <f>IF(Paramétrage!#REF!&lt;&gt;0,I152,0)</f>
        <v>#REF!</v>
      </c>
      <c r="Q152" s="2"/>
    </row>
    <row r="153" spans="1:20" x14ac:dyDescent="0.35">
      <c r="A153" s="451" t="str">
        <f t="shared" ref="A153:A179" si="50">IF(J153&lt;&gt;"",I153,"")</f>
        <v/>
      </c>
      <c r="B153" s="451" t="str">
        <f t="shared" ref="B153:B179" si="51">IF(J153&lt;&gt;"",1,"")</f>
        <v/>
      </c>
      <c r="C153" s="451" t="str">
        <f t="shared" ref="C153:C179" si="52">IF(J153&lt;&gt;"",L153,"")</f>
        <v/>
      </c>
      <c r="D153" s="451" t="str">
        <f t="shared" ref="D153:D179" si="53">IF(J153&lt;&gt;"",L153,"")</f>
        <v/>
      </c>
      <c r="E153" s="451" t="str">
        <f t="shared" ref="E153:E179" si="54">IF(J153&lt;&gt;"",M153,"")</f>
        <v/>
      </c>
      <c r="F153" s="451" t="str">
        <f t="shared" ref="F153:F179" si="55">IF(J153&lt;&gt;"",N153,"")</f>
        <v/>
      </c>
      <c r="G153" s="199" t="str">
        <f>IF(Paramétrage!PA502&lt;&gt;0,Paramétrage!OY502,"")</f>
        <v/>
      </c>
      <c r="H153" s="2" t="str">
        <f>IF(Paramétrage!PA502&lt;&gt;0,Paramétrage!OZ502,"")</f>
        <v/>
      </c>
      <c r="I153" s="2" t="str">
        <f t="shared" ref="I153:I179" si="56">IF(J153&lt;&gt;"",DATEDIF($Q$2,G153,"d")*1440+H153*60,"")</f>
        <v/>
      </c>
      <c r="J153" s="2" t="str">
        <f>IF(Paramétrage!PA502&lt;&gt;0,Paramétrage!PA502,"")</f>
        <v/>
      </c>
      <c r="K153" s="2" t="str">
        <f>IF(Paramétrage!PB502&lt;&gt;0,Paramétrage!PB502,"")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IF(Paramétrage!PA502&lt;&gt;0,Paramétrage!PC502,"")</f>
        <v/>
      </c>
      <c r="P153" s="258" t="e">
        <f>IF(Paramétrage!#REF!&lt;&gt;0,I153,0)</f>
        <v>#REF!</v>
      </c>
      <c r="Q153" s="2"/>
    </row>
    <row r="154" spans="1:20" x14ac:dyDescent="0.35">
      <c r="A154" s="451" t="str">
        <f t="shared" si="50"/>
        <v/>
      </c>
      <c r="B154" s="451" t="str">
        <f t="shared" si="51"/>
        <v/>
      </c>
      <c r="C154" s="451" t="str">
        <f t="shared" si="52"/>
        <v/>
      </c>
      <c r="D154" s="451" t="str">
        <f t="shared" si="53"/>
        <v/>
      </c>
      <c r="E154" s="451" t="str">
        <f t="shared" si="54"/>
        <v/>
      </c>
      <c r="F154" s="451" t="str">
        <f t="shared" si="55"/>
        <v/>
      </c>
      <c r="G154" s="199" t="str">
        <f>IF(Paramétrage!PA503&lt;&gt;0,Paramétrage!OY503,"")</f>
        <v/>
      </c>
      <c r="H154" s="2" t="str">
        <f>IF(Paramétrage!PA503&lt;&gt;0,Paramétrage!OZ503,"")</f>
        <v/>
      </c>
      <c r="I154" s="2" t="str">
        <f t="shared" si="56"/>
        <v/>
      </c>
      <c r="J154" s="2" t="str">
        <f>IF(Paramétrage!PA503&lt;&gt;0,Paramétrage!PA503,"")</f>
        <v/>
      </c>
      <c r="K154" s="2" t="str">
        <f>IF(Paramétrage!PB503&lt;&gt;0,Paramétrage!PB503,"")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IF(Paramétrage!PA503&lt;&gt;0,Paramétrage!PC503,"")</f>
        <v/>
      </c>
      <c r="P154" s="258" t="e">
        <f>IF(Paramétrage!#REF!&lt;&gt;0,I154,0)</f>
        <v>#REF!</v>
      </c>
      <c r="Q154" s="2"/>
    </row>
    <row r="155" spans="1:20" x14ac:dyDescent="0.35">
      <c r="A155" s="451" t="str">
        <f t="shared" si="50"/>
        <v/>
      </c>
      <c r="B155" s="451" t="str">
        <f t="shared" si="51"/>
        <v/>
      </c>
      <c r="C155" s="451" t="str">
        <f t="shared" si="52"/>
        <v/>
      </c>
      <c r="D155" s="451" t="str">
        <f t="shared" si="53"/>
        <v/>
      </c>
      <c r="E155" s="451" t="str">
        <f t="shared" si="54"/>
        <v/>
      </c>
      <c r="F155" s="451" t="str">
        <f t="shared" si="55"/>
        <v/>
      </c>
      <c r="G155" s="199" t="str">
        <f>IF(Paramétrage!PA504&lt;&gt;0,Paramétrage!OY504,"")</f>
        <v/>
      </c>
      <c r="H155" s="2" t="str">
        <f>IF(Paramétrage!PA504&lt;&gt;0,Paramétrage!OZ504,"")</f>
        <v/>
      </c>
      <c r="I155" s="2" t="str">
        <f t="shared" si="56"/>
        <v/>
      </c>
      <c r="J155" s="2" t="str">
        <f>IF(Paramétrage!PA504&lt;&gt;0,Paramétrage!PA504,"")</f>
        <v/>
      </c>
      <c r="K155" s="2" t="str">
        <f>IF(Paramétrage!PB504&lt;&gt;0,Paramétrage!PB504,"")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IF(Paramétrage!PA504&lt;&gt;0,Paramétrage!PC504,"")</f>
        <v/>
      </c>
      <c r="P155" s="258" t="e">
        <f>IF(Paramétrage!#REF!&lt;&gt;0,I155,0)</f>
        <v>#REF!</v>
      </c>
      <c r="Q155" s="2"/>
    </row>
    <row r="156" spans="1:20" x14ac:dyDescent="0.35">
      <c r="A156" s="451" t="str">
        <f t="shared" si="50"/>
        <v/>
      </c>
      <c r="B156" s="451" t="str">
        <f t="shared" si="51"/>
        <v/>
      </c>
      <c r="C156" s="451" t="str">
        <f t="shared" si="52"/>
        <v/>
      </c>
      <c r="D156" s="451" t="str">
        <f t="shared" si="53"/>
        <v/>
      </c>
      <c r="E156" s="451" t="str">
        <f t="shared" si="54"/>
        <v/>
      </c>
      <c r="F156" s="451" t="str">
        <f t="shared" si="55"/>
        <v/>
      </c>
      <c r="G156" s="199" t="str">
        <f>IF(Paramétrage!PA505&lt;&gt;0,Paramétrage!OY505,"")</f>
        <v/>
      </c>
      <c r="H156" s="2" t="str">
        <f>IF(Paramétrage!PA505&lt;&gt;0,Paramétrage!OZ505,"")</f>
        <v/>
      </c>
      <c r="I156" s="2" t="str">
        <f t="shared" si="56"/>
        <v/>
      </c>
      <c r="J156" s="2" t="str">
        <f>IF(Paramétrage!PA505&lt;&gt;0,Paramétrage!PA505,"")</f>
        <v/>
      </c>
      <c r="K156" s="2" t="str">
        <f>IF(Paramétrage!PB505&lt;&gt;0,Paramétrage!PB505,"")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IF(Paramétrage!PA505&lt;&gt;0,Paramétrage!PC505,"")</f>
        <v/>
      </c>
      <c r="P156" s="258" t="e">
        <f>IF(Paramétrage!#REF!&lt;&gt;0,I156,0)</f>
        <v>#REF!</v>
      </c>
      <c r="Q156" s="2"/>
      <c r="S156" s="2"/>
    </row>
    <row r="157" spans="1:20" x14ac:dyDescent="0.35">
      <c r="A157" s="451" t="str">
        <f t="shared" si="50"/>
        <v/>
      </c>
      <c r="B157" s="451" t="str">
        <f t="shared" si="51"/>
        <v/>
      </c>
      <c r="C157" s="451" t="str">
        <f t="shared" si="52"/>
        <v/>
      </c>
      <c r="D157" s="451" t="str">
        <f t="shared" si="53"/>
        <v/>
      </c>
      <c r="E157" s="451" t="str">
        <f t="shared" si="54"/>
        <v/>
      </c>
      <c r="F157" s="451" t="str">
        <f t="shared" si="55"/>
        <v/>
      </c>
      <c r="G157" s="199" t="str">
        <f>IF(Paramétrage!PA506&lt;&gt;0,Paramétrage!OY506,"")</f>
        <v/>
      </c>
      <c r="H157" s="2" t="str">
        <f>IF(Paramétrage!PA506&lt;&gt;0,Paramétrage!OZ506,"")</f>
        <v/>
      </c>
      <c r="I157" s="2" t="str">
        <f t="shared" si="56"/>
        <v/>
      </c>
      <c r="J157" s="2" t="str">
        <f>IF(Paramétrage!PA506&lt;&gt;0,Paramétrage!PA506,"")</f>
        <v/>
      </c>
      <c r="K157" s="2" t="str">
        <f>IF(Paramétrage!PB506&lt;&gt;0,Paramétrage!PB506,"")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IF(Paramétrage!PA506&lt;&gt;0,Paramétrage!PC506,"")</f>
        <v/>
      </c>
      <c r="P157" s="258" t="e">
        <f>IF(Paramétrage!#REF!&lt;&gt;0,I157,0)</f>
        <v>#REF!</v>
      </c>
      <c r="Q157" s="2"/>
      <c r="S157" s="2"/>
    </row>
    <row r="158" spans="1:20" x14ac:dyDescent="0.35">
      <c r="A158" s="451" t="str">
        <f t="shared" si="50"/>
        <v/>
      </c>
      <c r="B158" s="451" t="str">
        <f t="shared" si="51"/>
        <v/>
      </c>
      <c r="C158" s="451" t="str">
        <f t="shared" si="52"/>
        <v/>
      </c>
      <c r="D158" s="451" t="str">
        <f t="shared" si="53"/>
        <v/>
      </c>
      <c r="E158" s="451" t="str">
        <f t="shared" si="54"/>
        <v/>
      </c>
      <c r="F158" s="451" t="str">
        <f t="shared" si="55"/>
        <v/>
      </c>
      <c r="G158" s="199" t="str">
        <f>IF(Paramétrage!PA507&lt;&gt;0,Paramétrage!OY507,"")</f>
        <v/>
      </c>
      <c r="H158" s="2" t="str">
        <f>IF(Paramétrage!PA507&lt;&gt;0,Paramétrage!OZ507,"")</f>
        <v/>
      </c>
      <c r="I158" s="2" t="str">
        <f t="shared" si="56"/>
        <v/>
      </c>
      <c r="J158" s="2" t="str">
        <f>IF(Paramétrage!PA507&lt;&gt;0,Paramétrage!PA507,"")</f>
        <v/>
      </c>
      <c r="K158" s="2" t="str">
        <f>IF(Paramétrage!PB507&lt;&gt;0,Paramétrage!PB507,"")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IF(Paramétrage!PA507&lt;&gt;0,Paramétrage!PC507,"")</f>
        <v/>
      </c>
      <c r="P158" s="258" t="e">
        <f>IF(Paramétrage!#REF!&lt;&gt;0,I158,0)</f>
        <v>#REF!</v>
      </c>
      <c r="Q158" s="2"/>
      <c r="S158" s="2"/>
    </row>
    <row r="159" spans="1:20" x14ac:dyDescent="0.35">
      <c r="A159" s="451" t="str">
        <f t="shared" si="50"/>
        <v/>
      </c>
      <c r="B159" s="451" t="str">
        <f t="shared" si="51"/>
        <v/>
      </c>
      <c r="C159" s="451" t="str">
        <f t="shared" si="52"/>
        <v/>
      </c>
      <c r="D159" s="451" t="str">
        <f t="shared" si="53"/>
        <v/>
      </c>
      <c r="E159" s="451" t="str">
        <f t="shared" si="54"/>
        <v/>
      </c>
      <c r="F159" s="451" t="str">
        <f t="shared" si="55"/>
        <v/>
      </c>
      <c r="G159" s="199" t="str">
        <f>IF(Paramétrage!PA508&lt;&gt;0,Paramétrage!OY508,"")</f>
        <v/>
      </c>
      <c r="H159" s="2" t="str">
        <f>IF(Paramétrage!PA508&lt;&gt;0,Paramétrage!OZ508,"")</f>
        <v/>
      </c>
      <c r="I159" s="2" t="str">
        <f t="shared" si="56"/>
        <v/>
      </c>
      <c r="J159" s="2" t="str">
        <f>IF(Paramétrage!PA508&lt;&gt;0,Paramétrage!PA508,"")</f>
        <v/>
      </c>
      <c r="K159" s="2" t="str">
        <f>IF(Paramétrage!PB508&lt;&gt;0,Paramétrage!PB508,"")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IF(Paramétrage!PA508&lt;&gt;0,Paramétrage!PC508,"")</f>
        <v/>
      </c>
      <c r="P159" s="258" t="e">
        <f>IF(Paramétrage!#REF!&lt;&gt;0,I159,0)</f>
        <v>#REF!</v>
      </c>
      <c r="Q159" s="2"/>
      <c r="S159" s="2"/>
    </row>
    <row r="160" spans="1:20" x14ac:dyDescent="0.35">
      <c r="A160" s="451" t="str">
        <f t="shared" si="50"/>
        <v/>
      </c>
      <c r="B160" s="451" t="str">
        <f t="shared" si="51"/>
        <v/>
      </c>
      <c r="C160" s="451" t="str">
        <f t="shared" si="52"/>
        <v/>
      </c>
      <c r="D160" s="451" t="str">
        <f t="shared" si="53"/>
        <v/>
      </c>
      <c r="E160" s="451" t="str">
        <f t="shared" si="54"/>
        <v/>
      </c>
      <c r="F160" s="451" t="str">
        <f t="shared" si="55"/>
        <v/>
      </c>
      <c r="G160" s="199" t="str">
        <f>IF(Paramétrage!PA509&lt;&gt;0,Paramétrage!OY509,"")</f>
        <v/>
      </c>
      <c r="H160" s="2" t="str">
        <f>IF(Paramétrage!PA509&lt;&gt;0,Paramétrage!OZ509,"")</f>
        <v/>
      </c>
      <c r="I160" s="2" t="str">
        <f t="shared" si="56"/>
        <v/>
      </c>
      <c r="J160" s="2" t="str">
        <f>IF(Paramétrage!PA509&lt;&gt;0,Paramétrage!PA509,"")</f>
        <v/>
      </c>
      <c r="K160" s="2" t="str">
        <f>IF(Paramétrage!PB509&lt;&gt;0,Paramétrage!PB509,"")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IF(Paramétrage!PA509&lt;&gt;0,Paramétrage!PC509,"")</f>
        <v/>
      </c>
      <c r="P160" s="258" t="e">
        <f>IF(Paramétrage!#REF!&lt;&gt;0,I160,0)</f>
        <v>#REF!</v>
      </c>
      <c r="Q160" s="2"/>
      <c r="R160" s="2" t="str">
        <f>IF(Paramétrage!DB539&lt;&gt;0,Paramétrage!DD539,"")</f>
        <v/>
      </c>
      <c r="S160" s="119"/>
      <c r="T160" s="2"/>
    </row>
    <row r="161" spans="1:20" x14ac:dyDescent="0.35">
      <c r="A161" s="451" t="str">
        <f t="shared" si="50"/>
        <v/>
      </c>
      <c r="B161" s="451" t="str">
        <f t="shared" si="51"/>
        <v/>
      </c>
      <c r="C161" s="451" t="str">
        <f t="shared" si="52"/>
        <v/>
      </c>
      <c r="D161" s="451" t="str">
        <f t="shared" si="53"/>
        <v/>
      </c>
      <c r="E161" s="451" t="str">
        <f t="shared" si="54"/>
        <v/>
      </c>
      <c r="F161" s="451" t="str">
        <f t="shared" si="55"/>
        <v/>
      </c>
      <c r="G161" s="199" t="str">
        <f>IF(Paramétrage!PA510&lt;&gt;0,Paramétrage!OY510,"")</f>
        <v/>
      </c>
      <c r="H161" s="2" t="str">
        <f>IF(Paramétrage!PA510&lt;&gt;0,Paramétrage!OZ510,"")</f>
        <v/>
      </c>
      <c r="I161" s="2" t="str">
        <f t="shared" si="56"/>
        <v/>
      </c>
      <c r="J161" s="2" t="str">
        <f>IF(Paramétrage!PA510&lt;&gt;0,Paramétrage!PA510,"")</f>
        <v/>
      </c>
      <c r="K161" s="2" t="str">
        <f>IF(Paramétrage!PB510&lt;&gt;0,Paramétrage!PB510,"")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IF(Paramétrage!PA510&lt;&gt;0,Paramétrage!PC510,"")</f>
        <v/>
      </c>
      <c r="P161" s="258" t="e">
        <f>IF(Paramétrage!#REF!&lt;&gt;0,I161,0)</f>
        <v>#REF!</v>
      </c>
      <c r="Q161" s="2"/>
      <c r="R161" s="2" t="str">
        <f>IF(Paramétrage!DB540&lt;&gt;0,Paramétrage!DD540,"")</f>
        <v/>
      </c>
      <c r="S161" s="119"/>
      <c r="T161" s="2"/>
    </row>
    <row r="162" spans="1:20" x14ac:dyDescent="0.35">
      <c r="A162" s="451" t="str">
        <f t="shared" si="50"/>
        <v/>
      </c>
      <c r="B162" s="451" t="str">
        <f t="shared" si="51"/>
        <v/>
      </c>
      <c r="C162" s="451" t="str">
        <f t="shared" si="52"/>
        <v/>
      </c>
      <c r="D162" s="451" t="str">
        <f t="shared" si="53"/>
        <v/>
      </c>
      <c r="E162" s="451" t="str">
        <f t="shared" si="54"/>
        <v/>
      </c>
      <c r="F162" s="451" t="str">
        <f t="shared" si="55"/>
        <v/>
      </c>
      <c r="G162" s="199" t="str">
        <f>IF(Paramétrage!PA511&lt;&gt;0,Paramétrage!OY511,"")</f>
        <v/>
      </c>
      <c r="H162" s="2" t="str">
        <f>IF(Paramétrage!PA511&lt;&gt;0,Paramétrage!OZ511,"")</f>
        <v/>
      </c>
      <c r="I162" s="2" t="str">
        <f t="shared" si="56"/>
        <v/>
      </c>
      <c r="J162" s="2" t="str">
        <f>IF(Paramétrage!PA511&lt;&gt;0,Paramétrage!PA511,"")</f>
        <v/>
      </c>
      <c r="K162" s="2" t="str">
        <f>IF(Paramétrage!PB511&lt;&gt;0,Paramétrage!PB511,"")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IF(Paramétrage!PA511&lt;&gt;0,Paramétrage!PC511,"")</f>
        <v/>
      </c>
      <c r="P162" s="258" t="e">
        <f>IF(Paramétrage!#REF!&lt;&gt;0,I162,0)</f>
        <v>#REF!</v>
      </c>
      <c r="Q162" s="2"/>
      <c r="R162" s="2" t="str">
        <f>IF(Paramétrage!DB541&lt;&gt;0,Paramétrage!DD541,"")</f>
        <v/>
      </c>
      <c r="S162" s="119"/>
      <c r="T162" s="2"/>
    </row>
    <row r="163" spans="1:20" x14ac:dyDescent="0.35">
      <c r="A163" s="451" t="str">
        <f t="shared" si="50"/>
        <v/>
      </c>
      <c r="B163" s="451" t="str">
        <f t="shared" si="51"/>
        <v/>
      </c>
      <c r="C163" s="451" t="str">
        <f t="shared" si="52"/>
        <v/>
      </c>
      <c r="D163" s="451" t="str">
        <f t="shared" si="53"/>
        <v/>
      </c>
      <c r="E163" s="451" t="str">
        <f t="shared" si="54"/>
        <v/>
      </c>
      <c r="F163" s="451" t="str">
        <f t="shared" si="55"/>
        <v/>
      </c>
      <c r="G163" s="199" t="str">
        <f>IF(Paramétrage!PA512&lt;&gt;0,Paramétrage!OY512,"")</f>
        <v/>
      </c>
      <c r="H163" s="2" t="str">
        <f>IF(Paramétrage!PA512&lt;&gt;0,Paramétrage!OZ512,"")</f>
        <v/>
      </c>
      <c r="I163" s="2" t="str">
        <f t="shared" si="56"/>
        <v/>
      </c>
      <c r="J163" s="2" t="str">
        <f>IF(Paramétrage!PA512&lt;&gt;0,Paramétrage!PA512,"")</f>
        <v/>
      </c>
      <c r="K163" s="2" t="str">
        <f>IF(Paramétrage!PB512&lt;&gt;0,Paramétrage!PB512,"")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IF(Paramétrage!PA512&lt;&gt;0,Paramétrage!PC512,"")</f>
        <v/>
      </c>
      <c r="P163" s="258" t="e">
        <f>IF(Paramétrage!#REF!&lt;&gt;0,I163,0)</f>
        <v>#REF!</v>
      </c>
      <c r="Q163" s="2"/>
      <c r="R163" s="2" t="str">
        <f>IF(Paramétrage!DB542&lt;&gt;0,Paramétrage!DD542,"")</f>
        <v/>
      </c>
      <c r="S163" s="119"/>
      <c r="T163" s="2"/>
    </row>
    <row r="164" spans="1:20" x14ac:dyDescent="0.35">
      <c r="A164" s="451" t="str">
        <f t="shared" si="50"/>
        <v/>
      </c>
      <c r="B164" s="451" t="str">
        <f t="shared" si="51"/>
        <v/>
      </c>
      <c r="C164" s="451" t="str">
        <f t="shared" si="52"/>
        <v/>
      </c>
      <c r="D164" s="451" t="str">
        <f t="shared" si="53"/>
        <v/>
      </c>
      <c r="E164" s="451" t="str">
        <f t="shared" si="54"/>
        <v/>
      </c>
      <c r="F164" s="451" t="str">
        <f t="shared" si="55"/>
        <v/>
      </c>
      <c r="G164" s="199" t="str">
        <f>IF(Paramétrage!PA513&lt;&gt;0,Paramétrage!OY513,"")</f>
        <v/>
      </c>
      <c r="H164" s="2" t="str">
        <f>IF(Paramétrage!PA513&lt;&gt;0,Paramétrage!OZ513,"")</f>
        <v/>
      </c>
      <c r="I164" s="2" t="str">
        <f t="shared" si="56"/>
        <v/>
      </c>
      <c r="J164" s="2" t="str">
        <f>IF(Paramétrage!PA513&lt;&gt;0,Paramétrage!PA513,"")</f>
        <v/>
      </c>
      <c r="K164" s="2" t="str">
        <f>IF(Paramétrage!PB513&lt;&gt;0,Paramétrage!PB513,"")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IF(Paramétrage!PA513&lt;&gt;0,Paramétrage!PC513,"")</f>
        <v/>
      </c>
      <c r="P164" s="258" t="e">
        <f>IF(Paramétrage!#REF!&lt;&gt;0,I164,0)</f>
        <v>#REF!</v>
      </c>
      <c r="Q164" s="2"/>
      <c r="R164" s="2" t="str">
        <f>IF(Paramétrage!DB543&lt;&gt;0,Paramétrage!DD543,"")</f>
        <v/>
      </c>
      <c r="S164" s="119"/>
      <c r="T164" s="2"/>
    </row>
    <row r="165" spans="1:20" x14ac:dyDescent="0.35">
      <c r="A165" s="451" t="str">
        <f t="shared" si="50"/>
        <v/>
      </c>
      <c r="B165" s="451" t="str">
        <f t="shared" si="51"/>
        <v/>
      </c>
      <c r="C165" s="451" t="str">
        <f t="shared" si="52"/>
        <v/>
      </c>
      <c r="D165" s="451" t="str">
        <f t="shared" si="53"/>
        <v/>
      </c>
      <c r="E165" s="451" t="str">
        <f t="shared" si="54"/>
        <v/>
      </c>
      <c r="F165" s="451" t="str">
        <f t="shared" si="55"/>
        <v/>
      </c>
      <c r="G165" s="199" t="str">
        <f>IF(Paramétrage!PA514&lt;&gt;0,Paramétrage!OY514,"")</f>
        <v/>
      </c>
      <c r="H165" s="2" t="str">
        <f>IF(Paramétrage!PA514&lt;&gt;0,Paramétrage!OZ514,"")</f>
        <v/>
      </c>
      <c r="I165" s="2" t="str">
        <f t="shared" si="56"/>
        <v/>
      </c>
      <c r="J165" s="2" t="str">
        <f>IF(Paramétrage!PA514&lt;&gt;0,Paramétrage!PA514,"")</f>
        <v/>
      </c>
      <c r="K165" s="2" t="str">
        <f>IF(Paramétrage!PB514&lt;&gt;0,Paramétrage!PB514,"")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IF(Paramétrage!PA514&lt;&gt;0,Paramétrage!PC514,"")</f>
        <v/>
      </c>
      <c r="P165" s="258" t="e">
        <f>IF(Paramétrage!#REF!&lt;&gt;0,I165,0)</f>
        <v>#REF!</v>
      </c>
      <c r="Q165" s="2"/>
      <c r="R165" s="2" t="str">
        <f>IF(Paramétrage!DB544&lt;&gt;0,Paramétrage!DD544,"")</f>
        <v/>
      </c>
      <c r="S165" s="119"/>
      <c r="T165" s="2"/>
    </row>
    <row r="166" spans="1:20" x14ac:dyDescent="0.35">
      <c r="A166" s="451" t="str">
        <f t="shared" si="50"/>
        <v/>
      </c>
      <c r="B166" s="451" t="str">
        <f t="shared" si="51"/>
        <v/>
      </c>
      <c r="C166" s="451" t="str">
        <f t="shared" si="52"/>
        <v/>
      </c>
      <c r="D166" s="451" t="str">
        <f t="shared" si="53"/>
        <v/>
      </c>
      <c r="E166" s="451" t="str">
        <f t="shared" si="54"/>
        <v/>
      </c>
      <c r="F166" s="451" t="str">
        <f t="shared" si="55"/>
        <v/>
      </c>
      <c r="G166" s="199" t="str">
        <f>IF(Paramétrage!PA515&lt;&gt;0,Paramétrage!OY515,"")</f>
        <v/>
      </c>
      <c r="H166" s="2" t="str">
        <f>IF(Paramétrage!PA515&lt;&gt;0,Paramétrage!OZ515,"")</f>
        <v/>
      </c>
      <c r="I166" s="2" t="str">
        <f t="shared" si="56"/>
        <v/>
      </c>
      <c r="J166" s="2" t="str">
        <f>IF(Paramétrage!PA515&lt;&gt;0,Paramétrage!PA515,"")</f>
        <v/>
      </c>
      <c r="K166" s="2" t="str">
        <f>IF(Paramétrage!PB515&lt;&gt;0,Paramétrage!PB515,"")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IF(Paramétrage!PA515&lt;&gt;0,Paramétrage!PC515,"")</f>
        <v/>
      </c>
      <c r="P166" s="258" t="e">
        <f>IF(Paramétrage!#REF!&lt;&gt;0,I166,0)</f>
        <v>#REF!</v>
      </c>
      <c r="Q166" s="2"/>
      <c r="S166" s="2"/>
    </row>
    <row r="167" spans="1:20" x14ac:dyDescent="0.35">
      <c r="A167" s="451" t="str">
        <f t="shared" si="50"/>
        <v/>
      </c>
      <c r="B167" s="451" t="str">
        <f t="shared" si="51"/>
        <v/>
      </c>
      <c r="C167" s="451" t="str">
        <f t="shared" si="52"/>
        <v/>
      </c>
      <c r="D167" s="451" t="str">
        <f t="shared" si="53"/>
        <v/>
      </c>
      <c r="E167" s="451" t="str">
        <f t="shared" si="54"/>
        <v/>
      </c>
      <c r="F167" s="451" t="str">
        <f t="shared" si="55"/>
        <v/>
      </c>
      <c r="G167" s="199" t="str">
        <f>IF(Paramétrage!PA516&lt;&gt;0,Paramétrage!OY516,"")</f>
        <v/>
      </c>
      <c r="H167" s="2" t="str">
        <f>IF(Paramétrage!PA516&lt;&gt;0,Paramétrage!OZ516,"")</f>
        <v/>
      </c>
      <c r="I167" s="2" t="str">
        <f t="shared" si="56"/>
        <v/>
      </c>
      <c r="J167" s="2" t="str">
        <f>IF(Paramétrage!PA516&lt;&gt;0,Paramétrage!PA516,"")</f>
        <v/>
      </c>
      <c r="K167" s="2" t="str">
        <f>IF(Paramétrage!PB516&lt;&gt;0,Paramétrage!PB516,"")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IF(Paramétrage!PA516&lt;&gt;0,Paramétrage!PC516,"")</f>
        <v/>
      </c>
      <c r="P167" s="258" t="e">
        <f>IF(Paramétrage!#REF!&lt;&gt;0,I167,0)</f>
        <v>#REF!</v>
      </c>
      <c r="Q167" s="2"/>
      <c r="S167" s="2"/>
    </row>
    <row r="168" spans="1:20" x14ac:dyDescent="0.35">
      <c r="A168" s="451" t="str">
        <f t="shared" si="50"/>
        <v/>
      </c>
      <c r="B168" s="451" t="str">
        <f t="shared" si="51"/>
        <v/>
      </c>
      <c r="C168" s="451" t="str">
        <f t="shared" si="52"/>
        <v/>
      </c>
      <c r="D168" s="451" t="str">
        <f t="shared" si="53"/>
        <v/>
      </c>
      <c r="E168" s="451" t="str">
        <f t="shared" si="54"/>
        <v/>
      </c>
      <c r="F168" s="451" t="str">
        <f t="shared" si="55"/>
        <v/>
      </c>
      <c r="G168" s="199" t="str">
        <f>IF(Paramétrage!PA517&lt;&gt;0,Paramétrage!OY517,"")</f>
        <v/>
      </c>
      <c r="H168" s="2" t="str">
        <f>IF(Paramétrage!PA517&lt;&gt;0,Paramétrage!OZ517,"")</f>
        <v/>
      </c>
      <c r="I168" s="2" t="str">
        <f t="shared" si="56"/>
        <v/>
      </c>
      <c r="J168" s="2" t="str">
        <f>IF(Paramétrage!PA517&lt;&gt;0,Paramétrage!PA517,"")</f>
        <v/>
      </c>
      <c r="K168" s="2" t="str">
        <f>IF(Paramétrage!PB517&lt;&gt;0,Paramétrage!PB517,"")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IF(Paramétrage!PA517&lt;&gt;0,Paramétrage!PC517,"")</f>
        <v/>
      </c>
      <c r="P168" s="258" t="e">
        <f>IF(Paramétrage!#REF!&lt;&gt;0,I168,0)</f>
        <v>#REF!</v>
      </c>
      <c r="Q168" s="2"/>
      <c r="S168" s="2"/>
    </row>
    <row r="169" spans="1:20" x14ac:dyDescent="0.35">
      <c r="A169" s="451" t="str">
        <f t="shared" si="50"/>
        <v/>
      </c>
      <c r="B169" s="451" t="str">
        <f t="shared" si="51"/>
        <v/>
      </c>
      <c r="C169" s="451" t="str">
        <f t="shared" si="52"/>
        <v/>
      </c>
      <c r="D169" s="451" t="str">
        <f t="shared" si="53"/>
        <v/>
      </c>
      <c r="E169" s="451" t="str">
        <f t="shared" si="54"/>
        <v/>
      </c>
      <c r="F169" s="451" t="str">
        <f t="shared" si="55"/>
        <v/>
      </c>
      <c r="G169" s="199" t="str">
        <f>IF(Paramétrage!PA518&lt;&gt;0,Paramétrage!OY518,"")</f>
        <v/>
      </c>
      <c r="H169" s="2" t="str">
        <f>IF(Paramétrage!PA518&lt;&gt;0,Paramétrage!OZ518,"")</f>
        <v/>
      </c>
      <c r="I169" s="2" t="str">
        <f t="shared" si="56"/>
        <v/>
      </c>
      <c r="J169" s="2" t="str">
        <f>IF(Paramétrage!PA518&lt;&gt;0,Paramétrage!PA518,"")</f>
        <v/>
      </c>
      <c r="K169" s="2" t="str">
        <f>IF(Paramétrage!PB518&lt;&gt;0,Paramétrage!PB518,"")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IF(Paramétrage!PA518&lt;&gt;0,Paramétrage!PC518,"")</f>
        <v/>
      </c>
      <c r="P169" s="258" t="e">
        <f>IF(Paramétrage!#REF!&lt;&gt;0,I169,0)</f>
        <v>#REF!</v>
      </c>
      <c r="Q169" s="2"/>
      <c r="S169" s="2"/>
    </row>
    <row r="170" spans="1:20" x14ac:dyDescent="0.35">
      <c r="A170" s="451" t="str">
        <f t="shared" si="50"/>
        <v/>
      </c>
      <c r="B170" s="451" t="str">
        <f t="shared" si="51"/>
        <v/>
      </c>
      <c r="C170" s="451" t="str">
        <f t="shared" si="52"/>
        <v/>
      </c>
      <c r="D170" s="451" t="str">
        <f t="shared" si="53"/>
        <v/>
      </c>
      <c r="E170" s="451" t="str">
        <f t="shared" si="54"/>
        <v/>
      </c>
      <c r="F170" s="451" t="str">
        <f t="shared" si="55"/>
        <v/>
      </c>
      <c r="G170" s="199" t="str">
        <f>IF(Paramétrage!PA519&lt;&gt;0,Paramétrage!OY519,"")</f>
        <v/>
      </c>
      <c r="H170" s="2" t="str">
        <f>IF(Paramétrage!PA519&lt;&gt;0,Paramétrage!OZ519,"")</f>
        <v/>
      </c>
      <c r="I170" s="2" t="str">
        <f t="shared" si="56"/>
        <v/>
      </c>
      <c r="J170" s="2" t="str">
        <f>IF(Paramétrage!PA519&lt;&gt;0,Paramétrage!PA519,"")</f>
        <v/>
      </c>
      <c r="K170" s="2" t="str">
        <f>IF(Paramétrage!PB519&lt;&gt;0,Paramétrage!PB519,"")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IF(Paramétrage!PA519&lt;&gt;0,Paramétrage!PC519,"")</f>
        <v/>
      </c>
      <c r="P170" s="258" t="e">
        <f>IF(Paramétrage!#REF!&lt;&gt;0,I170,0)</f>
        <v>#REF!</v>
      </c>
      <c r="Q170" s="2"/>
      <c r="S170" s="2"/>
    </row>
    <row r="171" spans="1:20" x14ac:dyDescent="0.35">
      <c r="A171" s="451" t="str">
        <f t="shared" si="50"/>
        <v/>
      </c>
      <c r="B171" s="451" t="str">
        <f t="shared" si="51"/>
        <v/>
      </c>
      <c r="C171" s="451" t="str">
        <f t="shared" si="52"/>
        <v/>
      </c>
      <c r="D171" s="451" t="str">
        <f t="shared" si="53"/>
        <v/>
      </c>
      <c r="E171" s="451" t="str">
        <f t="shared" si="54"/>
        <v/>
      </c>
      <c r="F171" s="451" t="str">
        <f t="shared" si="55"/>
        <v/>
      </c>
      <c r="G171" s="199" t="str">
        <f>IF(Paramétrage!PA520&lt;&gt;0,Paramétrage!OY520,"")</f>
        <v/>
      </c>
      <c r="H171" s="2" t="str">
        <f>IF(Paramétrage!PA520&lt;&gt;0,Paramétrage!OZ520,"")</f>
        <v/>
      </c>
      <c r="I171" s="2" t="str">
        <f t="shared" si="56"/>
        <v/>
      </c>
      <c r="J171" s="2" t="str">
        <f>IF(Paramétrage!PA520&lt;&gt;0,Paramétrage!PA520,"")</f>
        <v/>
      </c>
      <c r="K171" s="2" t="str">
        <f>IF(Paramétrage!PB520&lt;&gt;0,Paramétrage!PB520,"")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IF(Paramétrage!PA520&lt;&gt;0,Paramétrage!PC520,"")</f>
        <v/>
      </c>
      <c r="P171" s="258" t="e">
        <f>IF(Paramétrage!#REF!&lt;&gt;0,I171,0)</f>
        <v>#REF!</v>
      </c>
      <c r="Q171" s="2"/>
      <c r="S171" s="2"/>
    </row>
    <row r="172" spans="1:20" x14ac:dyDescent="0.35">
      <c r="A172" s="451" t="str">
        <f t="shared" si="50"/>
        <v/>
      </c>
      <c r="B172" s="451" t="str">
        <f t="shared" si="51"/>
        <v/>
      </c>
      <c r="C172" s="451" t="str">
        <f t="shared" si="52"/>
        <v/>
      </c>
      <c r="D172" s="451" t="str">
        <f t="shared" si="53"/>
        <v/>
      </c>
      <c r="E172" s="451" t="str">
        <f t="shared" si="54"/>
        <v/>
      </c>
      <c r="F172" s="451" t="str">
        <f t="shared" si="55"/>
        <v/>
      </c>
      <c r="G172" s="199" t="str">
        <f>IF(Paramétrage!PA521&lt;&gt;0,Paramétrage!OY521,"")</f>
        <v/>
      </c>
      <c r="H172" s="2" t="str">
        <f>IF(Paramétrage!PA521&lt;&gt;0,Paramétrage!OZ521,"")</f>
        <v/>
      </c>
      <c r="I172" s="2" t="str">
        <f t="shared" si="56"/>
        <v/>
      </c>
      <c r="J172" s="2" t="str">
        <f>IF(Paramétrage!PA521&lt;&gt;0,Paramétrage!PA521,"")</f>
        <v/>
      </c>
      <c r="K172" s="2" t="str">
        <f>IF(Paramétrage!PB521&lt;&gt;0,Paramétrage!PB521,"")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IF(Paramétrage!PA521&lt;&gt;0,Paramétrage!PC521,"")</f>
        <v/>
      </c>
      <c r="P172" s="258" t="e">
        <f>IF(Paramétrage!#REF!&lt;&gt;0,I172,0)</f>
        <v>#REF!</v>
      </c>
      <c r="Q172" s="2"/>
    </row>
    <row r="173" spans="1:20" x14ac:dyDescent="0.35">
      <c r="A173" s="451" t="str">
        <f t="shared" si="50"/>
        <v/>
      </c>
      <c r="B173" s="451" t="str">
        <f t="shared" si="51"/>
        <v/>
      </c>
      <c r="C173" s="451" t="str">
        <f t="shared" si="52"/>
        <v/>
      </c>
      <c r="D173" s="451" t="str">
        <f t="shared" si="53"/>
        <v/>
      </c>
      <c r="E173" s="451" t="str">
        <f t="shared" si="54"/>
        <v/>
      </c>
      <c r="F173" s="451" t="str">
        <f t="shared" si="55"/>
        <v/>
      </c>
      <c r="G173" s="199" t="str">
        <f>IF(Paramétrage!PA522&lt;&gt;0,Paramétrage!OY522,"")</f>
        <v/>
      </c>
      <c r="H173" s="2" t="str">
        <f>IF(Paramétrage!PA522&lt;&gt;0,Paramétrage!OZ522,"")</f>
        <v/>
      </c>
      <c r="I173" s="2" t="str">
        <f t="shared" si="56"/>
        <v/>
      </c>
      <c r="J173" s="2" t="str">
        <f>IF(Paramétrage!PA522&lt;&gt;0,Paramétrage!PA522,"")</f>
        <v/>
      </c>
      <c r="K173" s="2" t="str">
        <f>IF(Paramétrage!PB522&lt;&gt;0,Paramétrage!PB522,"")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IF(Paramétrage!PA522&lt;&gt;0,Paramétrage!PC522,"")</f>
        <v/>
      </c>
      <c r="P173" s="258" t="e">
        <f>IF(Paramétrage!#REF!&lt;&gt;0,I173,0)</f>
        <v>#REF!</v>
      </c>
      <c r="Q173" s="2"/>
    </row>
    <row r="174" spans="1:20" x14ac:dyDescent="0.35">
      <c r="A174" s="451" t="str">
        <f t="shared" si="50"/>
        <v/>
      </c>
      <c r="B174" s="451" t="str">
        <f t="shared" si="51"/>
        <v/>
      </c>
      <c r="C174" s="451" t="str">
        <f t="shared" si="52"/>
        <v/>
      </c>
      <c r="D174" s="451" t="str">
        <f t="shared" si="53"/>
        <v/>
      </c>
      <c r="E174" s="451" t="str">
        <f t="shared" si="54"/>
        <v/>
      </c>
      <c r="F174" s="451" t="str">
        <f t="shared" si="55"/>
        <v/>
      </c>
      <c r="G174" s="199" t="str">
        <f>IF(Paramétrage!PA523&lt;&gt;0,Paramétrage!OY523,"")</f>
        <v/>
      </c>
      <c r="H174" s="2" t="str">
        <f>IF(Paramétrage!PA523&lt;&gt;0,Paramétrage!OZ523,"")</f>
        <v/>
      </c>
      <c r="I174" s="2" t="str">
        <f t="shared" si="56"/>
        <v/>
      </c>
      <c r="J174" s="2" t="str">
        <f>IF(Paramétrage!PA523&lt;&gt;0,Paramétrage!PA523,"")</f>
        <v/>
      </c>
      <c r="K174" s="2" t="str">
        <f>IF(Paramétrage!PB523&lt;&gt;0,Paramétrage!PB523,"")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IF(Paramétrage!PA523&lt;&gt;0,Paramétrage!PC523,"")</f>
        <v/>
      </c>
      <c r="P174" s="258" t="e">
        <f>IF(Paramétrage!#REF!&lt;&gt;0,I174,0)</f>
        <v>#REF!</v>
      </c>
      <c r="Q174" s="2"/>
    </row>
    <row r="175" spans="1:20" x14ac:dyDescent="0.35">
      <c r="A175" s="451" t="str">
        <f t="shared" si="50"/>
        <v/>
      </c>
      <c r="B175" s="451" t="str">
        <f t="shared" si="51"/>
        <v/>
      </c>
      <c r="C175" s="451" t="str">
        <f t="shared" si="52"/>
        <v/>
      </c>
      <c r="D175" s="451" t="str">
        <f t="shared" si="53"/>
        <v/>
      </c>
      <c r="E175" s="451" t="str">
        <f t="shared" si="54"/>
        <v/>
      </c>
      <c r="F175" s="451" t="str">
        <f t="shared" si="55"/>
        <v/>
      </c>
      <c r="G175" s="199" t="str">
        <f>IF(Paramétrage!PA524&lt;&gt;0,Paramétrage!OY524,"")</f>
        <v/>
      </c>
      <c r="H175" s="2" t="str">
        <f>IF(Paramétrage!PA524&lt;&gt;0,Paramétrage!OZ524,"")</f>
        <v/>
      </c>
      <c r="I175" s="2" t="str">
        <f t="shared" si="56"/>
        <v/>
      </c>
      <c r="J175" s="2" t="str">
        <f>IF(Paramétrage!PA524&lt;&gt;0,Paramétrage!PA524,"")</f>
        <v/>
      </c>
      <c r="K175" s="2" t="str">
        <f>IF(Paramétrage!PB524&lt;&gt;0,Paramétrage!PB524,"")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IF(Paramétrage!PA524&lt;&gt;0,Paramétrage!PC524,"")</f>
        <v/>
      </c>
      <c r="P175" s="258" t="e">
        <f>IF(Paramétrage!#REF!&lt;&gt;0,I175,0)</f>
        <v>#REF!</v>
      </c>
      <c r="Q175" s="2"/>
    </row>
    <row r="176" spans="1:20" x14ac:dyDescent="0.35">
      <c r="A176" s="451" t="str">
        <f t="shared" si="50"/>
        <v/>
      </c>
      <c r="B176" s="451" t="str">
        <f t="shared" si="51"/>
        <v/>
      </c>
      <c r="C176" s="451" t="str">
        <f t="shared" si="52"/>
        <v/>
      </c>
      <c r="D176" s="451" t="str">
        <f t="shared" si="53"/>
        <v/>
      </c>
      <c r="E176" s="451" t="str">
        <f t="shared" si="54"/>
        <v/>
      </c>
      <c r="F176" s="451" t="str">
        <f t="shared" si="55"/>
        <v/>
      </c>
      <c r="G176" s="199" t="str">
        <f>IF(Paramétrage!PA525&lt;&gt;0,Paramétrage!OY525,"")</f>
        <v/>
      </c>
      <c r="H176" s="2" t="str">
        <f>IF(Paramétrage!PA525&lt;&gt;0,Paramétrage!OZ525,"")</f>
        <v/>
      </c>
      <c r="I176" s="2" t="str">
        <f t="shared" si="56"/>
        <v/>
      </c>
      <c r="J176" s="2" t="str">
        <f>IF(Paramétrage!PA525&lt;&gt;0,Paramétrage!PA525,"")</f>
        <v/>
      </c>
      <c r="K176" s="2" t="str">
        <f>IF(Paramétrage!PB525&lt;&gt;0,Paramétrage!PB525,"")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IF(Paramétrage!PA525&lt;&gt;0,Paramétrage!PC525,"")</f>
        <v/>
      </c>
      <c r="P176" s="258" t="e">
        <f>IF(Paramétrage!#REF!&lt;&gt;0,I176,0)</f>
        <v>#REF!</v>
      </c>
      <c r="Q176" s="2"/>
    </row>
    <row r="177" spans="1:17" x14ac:dyDescent="0.35">
      <c r="A177" s="451" t="str">
        <f t="shared" si="50"/>
        <v/>
      </c>
      <c r="B177" s="451" t="str">
        <f t="shared" si="51"/>
        <v/>
      </c>
      <c r="C177" s="451" t="str">
        <f t="shared" si="52"/>
        <v/>
      </c>
      <c r="D177" s="451" t="str">
        <f t="shared" si="53"/>
        <v/>
      </c>
      <c r="E177" s="451" t="str">
        <f t="shared" si="54"/>
        <v/>
      </c>
      <c r="F177" s="451" t="str">
        <f t="shared" si="55"/>
        <v/>
      </c>
      <c r="G177" s="199" t="str">
        <f>IF(Paramétrage!PA526&lt;&gt;0,Paramétrage!OY526,"")</f>
        <v/>
      </c>
      <c r="H177" s="2" t="str">
        <f>IF(Paramétrage!PA526&lt;&gt;0,Paramétrage!OZ526,"")</f>
        <v/>
      </c>
      <c r="I177" s="2" t="str">
        <f t="shared" si="56"/>
        <v/>
      </c>
      <c r="J177" s="2" t="str">
        <f>IF(Paramétrage!PA526&lt;&gt;0,Paramétrage!PA526,"")</f>
        <v/>
      </c>
      <c r="K177" s="2" t="str">
        <f>IF(Paramétrage!PB526&lt;&gt;0,Paramétrage!PB526,"")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IF(Paramétrage!PA526&lt;&gt;0,Paramétrage!PC526,"")</f>
        <v/>
      </c>
      <c r="P177" s="258" t="e">
        <f>IF(Paramétrage!#REF!&lt;&gt;0,I177,0)</f>
        <v>#REF!</v>
      </c>
      <c r="Q177" s="2"/>
    </row>
    <row r="178" spans="1:17" x14ac:dyDescent="0.35">
      <c r="A178" s="451" t="str">
        <f t="shared" si="50"/>
        <v/>
      </c>
      <c r="B178" s="451" t="str">
        <f t="shared" si="51"/>
        <v/>
      </c>
      <c r="C178" s="451" t="str">
        <f t="shared" si="52"/>
        <v/>
      </c>
      <c r="D178" s="451" t="str">
        <f t="shared" si="53"/>
        <v/>
      </c>
      <c r="E178" s="451" t="str">
        <f t="shared" si="54"/>
        <v/>
      </c>
      <c r="F178" s="451" t="str">
        <f t="shared" si="55"/>
        <v/>
      </c>
      <c r="G178" s="199" t="str">
        <f>IF(Paramétrage!PA527&lt;&gt;0,Paramétrage!OY527,"")</f>
        <v/>
      </c>
      <c r="H178" s="2" t="str">
        <f>IF(Paramétrage!PA527&lt;&gt;0,Paramétrage!OZ527,"")</f>
        <v/>
      </c>
      <c r="I178" s="2" t="str">
        <f t="shared" si="56"/>
        <v/>
      </c>
      <c r="J178" s="2" t="str">
        <f>IF(Paramétrage!PA527&lt;&gt;0,Paramétrage!PA527,"")</f>
        <v/>
      </c>
      <c r="K178" s="2" t="str">
        <f>IF(Paramétrage!PB527&lt;&gt;0,Paramétrage!PB527,"")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IF(Paramétrage!PA527&lt;&gt;0,Paramétrage!PC527,"")</f>
        <v/>
      </c>
      <c r="P178" s="258" t="e">
        <f>IF(Paramétrage!#REF!&lt;&gt;0,I178,0)</f>
        <v>#REF!</v>
      </c>
      <c r="Q178" s="2"/>
    </row>
    <row r="179" spans="1:17" x14ac:dyDescent="0.35">
      <c r="A179" s="451" t="str">
        <f t="shared" si="50"/>
        <v/>
      </c>
      <c r="B179" s="451" t="str">
        <f t="shared" si="51"/>
        <v/>
      </c>
      <c r="C179" s="451" t="str">
        <f t="shared" si="52"/>
        <v/>
      </c>
      <c r="D179" s="451" t="str">
        <f t="shared" si="53"/>
        <v/>
      </c>
      <c r="E179" s="451" t="str">
        <f t="shared" si="54"/>
        <v/>
      </c>
      <c r="F179" s="451" t="str">
        <f t="shared" si="55"/>
        <v/>
      </c>
      <c r="G179" s="199" t="str">
        <f>IF(Paramétrage!PA528&lt;&gt;0,Paramétrage!OY528,"")</f>
        <v/>
      </c>
      <c r="H179" s="2" t="str">
        <f>IF(Paramétrage!PA528&lt;&gt;0,Paramétrage!OZ528,"")</f>
        <v/>
      </c>
      <c r="I179" s="2" t="str">
        <f t="shared" si="56"/>
        <v/>
      </c>
      <c r="J179" s="2" t="str">
        <f>IF(Paramétrage!PA528&lt;&gt;0,Paramétrage!PA528,"")</f>
        <v/>
      </c>
      <c r="K179" s="2" t="str">
        <f>IF(Paramétrage!PB528&lt;&gt;0,Paramétrage!PB528,"")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IF(Paramétrage!PA528&lt;&gt;0,Paramétrage!PC528,"")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X179"/>
  <sheetViews>
    <sheetView topLeftCell="A160" workbookViewId="0">
      <selection activeCell="A152" sqref="A152:O17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69" customFormat="1" x14ac:dyDescent="0.35">
      <c r="A1" s="474" t="s">
        <v>1090</v>
      </c>
      <c r="G1" s="475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51" t="str">
        <f>IF(J3&lt;&gt;"",I3,"")</f>
        <v/>
      </c>
      <c r="B3" s="451" t="str">
        <f>IF(J3&lt;&gt;"",1,"")</f>
        <v/>
      </c>
      <c r="C3" s="451" t="str">
        <f>IF(J3&lt;&gt;"",L3,"")</f>
        <v/>
      </c>
      <c r="D3" s="451" t="str">
        <f>IF(J3&lt;&gt;"",L3,"")</f>
        <v/>
      </c>
      <c r="E3" s="451" t="str">
        <f>IF(J3&lt;&gt;"",M3,"")</f>
        <v/>
      </c>
      <c r="F3" s="451" t="str">
        <f>IF(J3&lt;&gt;"",N3,"")</f>
        <v/>
      </c>
      <c r="G3" s="199" t="str">
        <f>IF(Paramétrage!IG448&lt;&gt;0,Paramétrage!IE448,"")</f>
        <v/>
      </c>
      <c r="H3" s="2" t="str">
        <f>IF(Paramétrage!IG448&lt;&gt;0,Paramétrage!IF448,"")</f>
        <v/>
      </c>
      <c r="I3" s="2" t="str">
        <f>IF(J3&lt;&gt;"",DATEDIF($Q$2,G3,"d")*1440+H3*60,"")</f>
        <v/>
      </c>
      <c r="J3" s="2" t="str">
        <f>IF(Paramétrage!IG448&lt;&gt;0,Paramétrage!IG448,"")</f>
        <v/>
      </c>
      <c r="K3" s="2" t="str">
        <f>IF(Paramétrage!IH448&lt;&gt;0,Paramétrage!IH448,"")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IF(Paramétrage!IG448&lt;&gt;0,Paramétrage!II448,"")</f>
        <v/>
      </c>
      <c r="P3" s="258">
        <f>IF(Paramétrage!G501&lt;&gt;0,I3,0)</f>
        <v>0</v>
      </c>
      <c r="Q3" s="2"/>
    </row>
    <row r="4" spans="1:17" x14ac:dyDescent="0.35">
      <c r="A4" s="451" t="str">
        <f t="shared" ref="A4:A29" si="0">IF(J4&lt;&gt;"",I4,"")</f>
        <v/>
      </c>
      <c r="B4" s="451" t="str">
        <f t="shared" ref="B4:B29" si="1">IF(J4&lt;&gt;"",1,"")</f>
        <v/>
      </c>
      <c r="C4" s="451" t="str">
        <f t="shared" ref="C4:C29" si="2">IF(J4&lt;&gt;"",L4,"")</f>
        <v/>
      </c>
      <c r="D4" s="451" t="str">
        <f t="shared" ref="D4:D29" si="3">IF(J4&lt;&gt;"",L4,"")</f>
        <v/>
      </c>
      <c r="E4" s="451" t="str">
        <f t="shared" ref="E4:E29" si="4">IF(J4&lt;&gt;"",M4,"")</f>
        <v/>
      </c>
      <c r="F4" s="451" t="str">
        <f t="shared" ref="F4:F29" si="5">IF(J4&lt;&gt;"",N4,"")</f>
        <v/>
      </c>
      <c r="G4" s="199" t="str">
        <f>IF(Paramétrage!IG449&lt;&gt;0,Paramétrage!IE449,"")</f>
        <v/>
      </c>
      <c r="H4" s="2" t="str">
        <f>IF(Paramétrage!IG449&lt;&gt;0,Paramétrage!IF449,"")</f>
        <v/>
      </c>
      <c r="I4" s="2" t="str">
        <f t="shared" ref="I4:I29" si="6">IF(J4&lt;&gt;"",DATEDIF($Q$2,G4,"d")*1440+H4*60,"")</f>
        <v/>
      </c>
      <c r="J4" s="2" t="str">
        <f>IF(Paramétrage!IG449&lt;&gt;0,Paramétrage!IG449,"")</f>
        <v/>
      </c>
      <c r="K4" s="2" t="str">
        <f>IF(Paramétrage!IH449&lt;&gt;0,Paramétrage!IH449,"")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IF(Paramétrage!IG449&lt;&gt;0,Paramétrage!II449,"")</f>
        <v/>
      </c>
      <c r="P4" s="258">
        <f>IF(Paramétrage!G502&lt;&gt;0,I4,0)</f>
        <v>0</v>
      </c>
      <c r="Q4" s="2"/>
    </row>
    <row r="5" spans="1:17" x14ac:dyDescent="0.35">
      <c r="A5" s="451" t="str">
        <f t="shared" si="0"/>
        <v/>
      </c>
      <c r="B5" s="451" t="str">
        <f t="shared" si="1"/>
        <v/>
      </c>
      <c r="C5" s="451" t="str">
        <f t="shared" si="2"/>
        <v/>
      </c>
      <c r="D5" s="451" t="str">
        <f t="shared" si="3"/>
        <v/>
      </c>
      <c r="E5" s="451" t="str">
        <f t="shared" si="4"/>
        <v/>
      </c>
      <c r="F5" s="451" t="str">
        <f t="shared" si="5"/>
        <v/>
      </c>
      <c r="G5" s="199" t="str">
        <f>IF(Paramétrage!IG450&lt;&gt;0,Paramétrage!IE450,"")</f>
        <v/>
      </c>
      <c r="H5" s="2" t="str">
        <f>IF(Paramétrage!IG450&lt;&gt;0,Paramétrage!IF450,"")</f>
        <v/>
      </c>
      <c r="I5" s="2" t="str">
        <f t="shared" si="6"/>
        <v/>
      </c>
      <c r="J5" s="2" t="str">
        <f>IF(Paramétrage!IG450&lt;&gt;0,Paramétrage!IG450,"")</f>
        <v/>
      </c>
      <c r="K5" s="2" t="str">
        <f>IF(Paramétrage!IH450&lt;&gt;0,Paramétrage!IH450,"")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IF(Paramétrage!IG450&lt;&gt;0,Paramétrage!II450,"")</f>
        <v/>
      </c>
      <c r="P5" s="258">
        <f>IF(Paramétrage!G503&lt;&gt;0,I5,0)</f>
        <v>0</v>
      </c>
      <c r="Q5" s="2"/>
    </row>
    <row r="6" spans="1:17" x14ac:dyDescent="0.35">
      <c r="A6" s="451" t="str">
        <f t="shared" si="0"/>
        <v/>
      </c>
      <c r="B6" s="451" t="str">
        <f t="shared" si="1"/>
        <v/>
      </c>
      <c r="C6" s="451" t="str">
        <f t="shared" si="2"/>
        <v/>
      </c>
      <c r="D6" s="451" t="str">
        <f t="shared" si="3"/>
        <v/>
      </c>
      <c r="E6" s="451" t="str">
        <f t="shared" si="4"/>
        <v/>
      </c>
      <c r="F6" s="451" t="str">
        <f t="shared" si="5"/>
        <v/>
      </c>
      <c r="G6" s="199" t="str">
        <f>IF(Paramétrage!IG451&lt;&gt;0,Paramétrage!IE451,"")</f>
        <v/>
      </c>
      <c r="H6" s="2" t="str">
        <f>IF(Paramétrage!IG451&lt;&gt;0,Paramétrage!IF451,"")</f>
        <v/>
      </c>
      <c r="I6" s="2" t="str">
        <f t="shared" si="6"/>
        <v/>
      </c>
      <c r="J6" s="2" t="str">
        <f>IF(Paramétrage!IG451&lt;&gt;0,Paramétrage!IG451,"")</f>
        <v/>
      </c>
      <c r="K6" s="2" t="str">
        <f>IF(Paramétrage!IH451&lt;&gt;0,Paramétrage!IH451,"")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IF(Paramétrage!IG451&lt;&gt;0,Paramétrage!II451,"")</f>
        <v/>
      </c>
      <c r="P6" s="258">
        <f>IF(Paramétrage!G504&lt;&gt;0,I6,0)</f>
        <v>0</v>
      </c>
      <c r="Q6" s="2"/>
    </row>
    <row r="7" spans="1:17" x14ac:dyDescent="0.35">
      <c r="A7" s="451" t="str">
        <f t="shared" si="0"/>
        <v/>
      </c>
      <c r="B7" s="451" t="str">
        <f t="shared" si="1"/>
        <v/>
      </c>
      <c r="C7" s="451" t="str">
        <f t="shared" si="2"/>
        <v/>
      </c>
      <c r="D7" s="451" t="str">
        <f t="shared" si="3"/>
        <v/>
      </c>
      <c r="E7" s="451" t="str">
        <f t="shared" si="4"/>
        <v/>
      </c>
      <c r="F7" s="451" t="str">
        <f t="shared" si="5"/>
        <v/>
      </c>
      <c r="G7" s="199" t="str">
        <f>IF(Paramétrage!IG452&lt;&gt;0,Paramétrage!IE452,"")</f>
        <v/>
      </c>
      <c r="H7" s="2" t="str">
        <f>IF(Paramétrage!IG452&lt;&gt;0,Paramétrage!IF452,"")</f>
        <v/>
      </c>
      <c r="I7" s="2" t="str">
        <f t="shared" si="6"/>
        <v/>
      </c>
      <c r="J7" s="2" t="str">
        <f>IF(Paramétrage!IG452&lt;&gt;0,Paramétrage!IG452,"")</f>
        <v/>
      </c>
      <c r="K7" s="2" t="str">
        <f>IF(Paramétrage!IH452&lt;&gt;0,Paramétrage!IH452,"")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IF(Paramétrage!IG452&lt;&gt;0,Paramétrage!II452,"")</f>
        <v/>
      </c>
      <c r="P7" s="258">
        <f>IF(Paramétrage!G505&lt;&gt;0,I7,0)</f>
        <v>0</v>
      </c>
      <c r="Q7" s="2"/>
    </row>
    <row r="8" spans="1:17" x14ac:dyDescent="0.35">
      <c r="A8" s="451" t="str">
        <f t="shared" si="0"/>
        <v/>
      </c>
      <c r="B8" s="451" t="str">
        <f t="shared" si="1"/>
        <v/>
      </c>
      <c r="C8" s="451" t="str">
        <f t="shared" si="2"/>
        <v/>
      </c>
      <c r="D8" s="451" t="str">
        <f t="shared" si="3"/>
        <v/>
      </c>
      <c r="E8" s="451" t="str">
        <f t="shared" si="4"/>
        <v/>
      </c>
      <c r="F8" s="451" t="str">
        <f t="shared" si="5"/>
        <v/>
      </c>
      <c r="G8" s="199" t="str">
        <f>IF(Paramétrage!IG453&lt;&gt;0,Paramétrage!IE453,"")</f>
        <v/>
      </c>
      <c r="H8" s="2" t="str">
        <f>IF(Paramétrage!IG453&lt;&gt;0,Paramétrage!IF453,"")</f>
        <v/>
      </c>
      <c r="I8" s="2" t="str">
        <f t="shared" si="6"/>
        <v/>
      </c>
      <c r="J8" s="2" t="str">
        <f>IF(Paramétrage!IG453&lt;&gt;0,Paramétrage!IG453,"")</f>
        <v/>
      </c>
      <c r="K8" s="2" t="str">
        <f>IF(Paramétrage!IH453&lt;&gt;0,Paramétrage!IH453,"")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IF(Paramétrage!IG453&lt;&gt;0,Paramétrage!II453,"")</f>
        <v/>
      </c>
      <c r="P8" s="258">
        <f>IF(Paramétrage!G506&lt;&gt;0,I8,0)</f>
        <v>0</v>
      </c>
      <c r="Q8" s="2"/>
    </row>
    <row r="9" spans="1:17" x14ac:dyDescent="0.35">
      <c r="A9" s="451" t="str">
        <f t="shared" si="0"/>
        <v/>
      </c>
      <c r="B9" s="451" t="str">
        <f t="shared" si="1"/>
        <v/>
      </c>
      <c r="C9" s="451" t="str">
        <f t="shared" si="2"/>
        <v/>
      </c>
      <c r="D9" s="451" t="str">
        <f t="shared" si="3"/>
        <v/>
      </c>
      <c r="E9" s="451" t="str">
        <f t="shared" si="4"/>
        <v/>
      </c>
      <c r="F9" s="451" t="str">
        <f t="shared" si="5"/>
        <v/>
      </c>
      <c r="G9" s="199" t="str">
        <f>IF(Paramétrage!IG454&lt;&gt;0,Paramétrage!IE454,"")</f>
        <v/>
      </c>
      <c r="H9" s="2" t="str">
        <f>IF(Paramétrage!IG454&lt;&gt;0,Paramétrage!IF454,"")</f>
        <v/>
      </c>
      <c r="I9" s="2" t="str">
        <f t="shared" si="6"/>
        <v/>
      </c>
      <c r="J9" s="2" t="str">
        <f>IF(Paramétrage!IG454&lt;&gt;0,Paramétrage!IG454,"")</f>
        <v/>
      </c>
      <c r="K9" s="2" t="str">
        <f>IF(Paramétrage!IH454&lt;&gt;0,Paramétrage!IH454,"")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IF(Paramétrage!IG454&lt;&gt;0,Paramétrage!II454,"")</f>
        <v/>
      </c>
      <c r="P9" s="258">
        <f>IF(Paramétrage!G507&lt;&gt;0,I9,0)</f>
        <v>0</v>
      </c>
      <c r="Q9" s="2"/>
    </row>
    <row r="10" spans="1:17" x14ac:dyDescent="0.35">
      <c r="A10" s="451" t="str">
        <f t="shared" si="0"/>
        <v/>
      </c>
      <c r="B10" s="451" t="str">
        <f t="shared" si="1"/>
        <v/>
      </c>
      <c r="C10" s="451" t="str">
        <f t="shared" si="2"/>
        <v/>
      </c>
      <c r="D10" s="451" t="str">
        <f t="shared" si="3"/>
        <v/>
      </c>
      <c r="E10" s="451" t="str">
        <f t="shared" si="4"/>
        <v/>
      </c>
      <c r="F10" s="451" t="str">
        <f t="shared" si="5"/>
        <v/>
      </c>
      <c r="G10" s="199" t="str">
        <f>IF(Paramétrage!IG455&lt;&gt;0,Paramétrage!IE455,"")</f>
        <v/>
      </c>
      <c r="H10" s="2" t="str">
        <f>IF(Paramétrage!IG455&lt;&gt;0,Paramétrage!IF455,"")</f>
        <v/>
      </c>
      <c r="I10" s="2" t="str">
        <f t="shared" si="6"/>
        <v/>
      </c>
      <c r="J10" s="2" t="str">
        <f>IF(Paramétrage!IG455&lt;&gt;0,Paramétrage!IG455,"")</f>
        <v/>
      </c>
      <c r="K10" s="2" t="str">
        <f>IF(Paramétrage!IH455&lt;&gt;0,Paramétrage!IH455,"")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IF(Paramétrage!IG455&lt;&gt;0,Paramétrage!II455,"")</f>
        <v/>
      </c>
      <c r="P10" s="258">
        <f>IF(Paramétrage!G508&lt;&gt;0,I10,0)</f>
        <v>0</v>
      </c>
      <c r="Q10" s="2"/>
    </row>
    <row r="11" spans="1:17" x14ac:dyDescent="0.35">
      <c r="A11" s="451" t="str">
        <f t="shared" si="0"/>
        <v/>
      </c>
      <c r="B11" s="451" t="str">
        <f t="shared" si="1"/>
        <v/>
      </c>
      <c r="C11" s="451" t="str">
        <f t="shared" si="2"/>
        <v/>
      </c>
      <c r="D11" s="451" t="str">
        <f t="shared" si="3"/>
        <v/>
      </c>
      <c r="E11" s="451" t="str">
        <f t="shared" si="4"/>
        <v/>
      </c>
      <c r="F11" s="451" t="str">
        <f t="shared" si="5"/>
        <v/>
      </c>
      <c r="G11" s="199" t="str">
        <f>IF(Paramétrage!IG456&lt;&gt;0,Paramétrage!IE456,"")</f>
        <v/>
      </c>
      <c r="H11" s="2" t="str">
        <f>IF(Paramétrage!IG456&lt;&gt;0,Paramétrage!IF456,"")</f>
        <v/>
      </c>
      <c r="I11" s="2" t="str">
        <f t="shared" si="6"/>
        <v/>
      </c>
      <c r="J11" s="2" t="str">
        <f>IF(Paramétrage!IG456&lt;&gt;0,Paramétrage!IG456,"")</f>
        <v/>
      </c>
      <c r="K11" s="2" t="str">
        <f>IF(Paramétrage!IH456&lt;&gt;0,Paramétrage!IH456,"")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IF(Paramétrage!IG456&lt;&gt;0,Paramétrage!II456,"")</f>
        <v/>
      </c>
      <c r="P11" s="258">
        <f>IF(Paramétrage!G509&lt;&gt;0,I11,0)</f>
        <v>0</v>
      </c>
      <c r="Q11" s="2"/>
    </row>
    <row r="12" spans="1:17" x14ac:dyDescent="0.35">
      <c r="A12" s="451" t="str">
        <f t="shared" si="0"/>
        <v/>
      </c>
      <c r="B12" s="451" t="str">
        <f t="shared" si="1"/>
        <v/>
      </c>
      <c r="C12" s="451" t="str">
        <f t="shared" si="2"/>
        <v/>
      </c>
      <c r="D12" s="451" t="str">
        <f t="shared" si="3"/>
        <v/>
      </c>
      <c r="E12" s="451" t="str">
        <f t="shared" si="4"/>
        <v/>
      </c>
      <c r="F12" s="451" t="str">
        <f t="shared" si="5"/>
        <v/>
      </c>
      <c r="G12" s="199" t="str">
        <f>IF(Paramétrage!IG457&lt;&gt;0,Paramétrage!IE457,"")</f>
        <v/>
      </c>
      <c r="H12" s="2" t="str">
        <f>IF(Paramétrage!IG457&lt;&gt;0,Paramétrage!IF457,"")</f>
        <v/>
      </c>
      <c r="I12" s="2" t="str">
        <f t="shared" si="6"/>
        <v/>
      </c>
      <c r="J12" s="2" t="str">
        <f>IF(Paramétrage!IG457&lt;&gt;0,Paramétrage!IG457,"")</f>
        <v/>
      </c>
      <c r="K12" s="2" t="str">
        <f>IF(Paramétrage!IH457&lt;&gt;0,Paramétrage!IH457,"")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IF(Paramétrage!IG457&lt;&gt;0,Paramétrage!II457,"")</f>
        <v/>
      </c>
      <c r="P12" s="258">
        <f>IF(Paramétrage!G510&lt;&gt;0,I12,0)</f>
        <v>0</v>
      </c>
      <c r="Q12" s="2"/>
    </row>
    <row r="13" spans="1:17" x14ac:dyDescent="0.35">
      <c r="A13" s="451" t="str">
        <f t="shared" si="0"/>
        <v/>
      </c>
      <c r="B13" s="451" t="str">
        <f t="shared" si="1"/>
        <v/>
      </c>
      <c r="C13" s="451" t="str">
        <f t="shared" si="2"/>
        <v/>
      </c>
      <c r="D13" s="451" t="str">
        <f t="shared" si="3"/>
        <v/>
      </c>
      <c r="E13" s="451" t="str">
        <f t="shared" si="4"/>
        <v/>
      </c>
      <c r="F13" s="451" t="str">
        <f t="shared" si="5"/>
        <v/>
      </c>
      <c r="G13" s="199" t="str">
        <f>IF(Paramétrage!IG458&lt;&gt;0,Paramétrage!IE458,"")</f>
        <v/>
      </c>
      <c r="H13" s="2" t="str">
        <f>IF(Paramétrage!IG458&lt;&gt;0,Paramétrage!IF458,"")</f>
        <v/>
      </c>
      <c r="I13" s="2" t="str">
        <f t="shared" si="6"/>
        <v/>
      </c>
      <c r="J13" s="2" t="str">
        <f>IF(Paramétrage!IG458&lt;&gt;0,Paramétrage!IG458,"")</f>
        <v/>
      </c>
      <c r="K13" s="2" t="str">
        <f>IF(Paramétrage!IH458&lt;&gt;0,Paramétrage!IH458,"")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IF(Paramétrage!IG458&lt;&gt;0,Paramétrage!II458,"")</f>
        <v/>
      </c>
      <c r="P13" s="258">
        <f>IF(Paramétrage!G511&lt;&gt;0,I13,0)</f>
        <v>0</v>
      </c>
      <c r="Q13" s="2"/>
    </row>
    <row r="14" spans="1:17" x14ac:dyDescent="0.35">
      <c r="A14" s="451" t="str">
        <f t="shared" si="0"/>
        <v/>
      </c>
      <c r="B14" s="451" t="str">
        <f t="shared" si="1"/>
        <v/>
      </c>
      <c r="C14" s="451" t="str">
        <f t="shared" si="2"/>
        <v/>
      </c>
      <c r="D14" s="451" t="str">
        <f t="shared" si="3"/>
        <v/>
      </c>
      <c r="E14" s="451" t="str">
        <f t="shared" si="4"/>
        <v/>
      </c>
      <c r="F14" s="451" t="str">
        <f t="shared" si="5"/>
        <v/>
      </c>
      <c r="G14" s="199" t="str">
        <f>IF(Paramétrage!IG459&lt;&gt;0,Paramétrage!IE459,"")</f>
        <v/>
      </c>
      <c r="H14" s="2" t="str">
        <f>IF(Paramétrage!IG459&lt;&gt;0,Paramétrage!IF459,"")</f>
        <v/>
      </c>
      <c r="I14" s="2" t="str">
        <f t="shared" si="6"/>
        <v/>
      </c>
      <c r="J14" s="2" t="str">
        <f>IF(Paramétrage!IG459&lt;&gt;0,Paramétrage!IG459,"")</f>
        <v/>
      </c>
      <c r="K14" s="2" t="str">
        <f>IF(Paramétrage!IH459&lt;&gt;0,Paramétrage!IH459,"")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IF(Paramétrage!IG459&lt;&gt;0,Paramétrage!II459,"")</f>
        <v/>
      </c>
      <c r="P14" s="258">
        <f>IF(Paramétrage!G512&lt;&gt;0,I14,0)</f>
        <v>0</v>
      </c>
      <c r="Q14" s="2"/>
    </row>
    <row r="15" spans="1:17" x14ac:dyDescent="0.35">
      <c r="A15" s="451" t="str">
        <f t="shared" si="0"/>
        <v/>
      </c>
      <c r="B15" s="451" t="str">
        <f t="shared" si="1"/>
        <v/>
      </c>
      <c r="C15" s="451" t="str">
        <f t="shared" si="2"/>
        <v/>
      </c>
      <c r="D15" s="451" t="str">
        <f t="shared" si="3"/>
        <v/>
      </c>
      <c r="E15" s="451" t="str">
        <f t="shared" si="4"/>
        <v/>
      </c>
      <c r="F15" s="451" t="str">
        <f t="shared" si="5"/>
        <v/>
      </c>
      <c r="G15" s="199" t="str">
        <f>IF(Paramétrage!IG460&lt;&gt;0,Paramétrage!IE460,"")</f>
        <v/>
      </c>
      <c r="H15" s="2" t="str">
        <f>IF(Paramétrage!IG460&lt;&gt;0,Paramétrage!IF460,"")</f>
        <v/>
      </c>
      <c r="I15" s="2" t="str">
        <f t="shared" si="6"/>
        <v/>
      </c>
      <c r="J15" s="2" t="str">
        <f>IF(Paramétrage!IG460&lt;&gt;0,Paramétrage!IG460,"")</f>
        <v/>
      </c>
      <c r="K15" s="2" t="str">
        <f>IF(Paramétrage!IH460&lt;&gt;0,Paramétrage!IH460,"")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IF(Paramétrage!IG460&lt;&gt;0,Paramétrage!II460,"")</f>
        <v/>
      </c>
      <c r="P15" s="258">
        <f>IF(Paramétrage!G513&lt;&gt;0,I15,0)</f>
        <v>0</v>
      </c>
      <c r="Q15" s="2"/>
    </row>
    <row r="16" spans="1:17" x14ac:dyDescent="0.35">
      <c r="A16" s="451" t="str">
        <f t="shared" si="0"/>
        <v/>
      </c>
      <c r="B16" s="451" t="str">
        <f t="shared" si="1"/>
        <v/>
      </c>
      <c r="C16" s="451" t="str">
        <f t="shared" si="2"/>
        <v/>
      </c>
      <c r="D16" s="451" t="str">
        <f t="shared" si="3"/>
        <v/>
      </c>
      <c r="E16" s="451" t="str">
        <f t="shared" si="4"/>
        <v/>
      </c>
      <c r="F16" s="451" t="str">
        <f t="shared" si="5"/>
        <v/>
      </c>
      <c r="G16" s="199" t="str">
        <f>IF(Paramétrage!IG461&lt;&gt;0,Paramétrage!IE461,"")</f>
        <v/>
      </c>
      <c r="H16" s="2" t="str">
        <f>IF(Paramétrage!IG461&lt;&gt;0,Paramétrage!IF461,"")</f>
        <v/>
      </c>
      <c r="I16" s="2" t="str">
        <f t="shared" si="6"/>
        <v/>
      </c>
      <c r="J16" s="2" t="str">
        <f>IF(Paramétrage!IG461&lt;&gt;0,Paramétrage!IG461,"")</f>
        <v/>
      </c>
      <c r="K16" s="2" t="str">
        <f>IF(Paramétrage!IH461&lt;&gt;0,Paramétrage!IH461,"")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IF(Paramétrage!IG461&lt;&gt;0,Paramétrage!II461,"")</f>
        <v/>
      </c>
      <c r="P16" s="258">
        <f>IF(Paramétrage!G514&lt;&gt;0,I16,0)</f>
        <v>0</v>
      </c>
      <c r="Q16" s="2"/>
    </row>
    <row r="17" spans="1:17" x14ac:dyDescent="0.35">
      <c r="A17" s="451" t="str">
        <f t="shared" si="0"/>
        <v/>
      </c>
      <c r="B17" s="451" t="str">
        <f t="shared" si="1"/>
        <v/>
      </c>
      <c r="C17" s="451" t="str">
        <f t="shared" si="2"/>
        <v/>
      </c>
      <c r="D17" s="451" t="str">
        <f t="shared" si="3"/>
        <v/>
      </c>
      <c r="E17" s="451" t="str">
        <f t="shared" si="4"/>
        <v/>
      </c>
      <c r="F17" s="451" t="str">
        <f t="shared" si="5"/>
        <v/>
      </c>
      <c r="G17" s="199" t="str">
        <f>IF(Paramétrage!IG462&lt;&gt;0,Paramétrage!IE462,"")</f>
        <v/>
      </c>
      <c r="H17" s="2" t="str">
        <f>IF(Paramétrage!IG462&lt;&gt;0,Paramétrage!IF462,"")</f>
        <v/>
      </c>
      <c r="I17" s="2" t="str">
        <f t="shared" si="6"/>
        <v/>
      </c>
      <c r="J17" s="2" t="str">
        <f>IF(Paramétrage!IG462&lt;&gt;0,Paramétrage!IG462,"")</f>
        <v/>
      </c>
      <c r="K17" s="2" t="str">
        <f>IF(Paramétrage!IH462&lt;&gt;0,Paramétrage!IH462,"")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IF(Paramétrage!IG462&lt;&gt;0,Paramétrage!II462,"")</f>
        <v/>
      </c>
      <c r="P17" s="258">
        <f>IF(Paramétrage!G515&lt;&gt;0,I17,0)</f>
        <v>0</v>
      </c>
      <c r="Q17" s="2"/>
    </row>
    <row r="18" spans="1:17" x14ac:dyDescent="0.35">
      <c r="A18" s="451" t="str">
        <f t="shared" si="0"/>
        <v/>
      </c>
      <c r="B18" s="451" t="str">
        <f t="shared" si="1"/>
        <v/>
      </c>
      <c r="C18" s="451" t="str">
        <f t="shared" si="2"/>
        <v/>
      </c>
      <c r="D18" s="451" t="str">
        <f t="shared" si="3"/>
        <v/>
      </c>
      <c r="E18" s="451" t="str">
        <f t="shared" si="4"/>
        <v/>
      </c>
      <c r="F18" s="451" t="str">
        <f t="shared" si="5"/>
        <v/>
      </c>
      <c r="G18" s="199" t="str">
        <f>IF(Paramétrage!IG463&lt;&gt;0,Paramétrage!IE463,"")</f>
        <v/>
      </c>
      <c r="H18" s="2" t="str">
        <f>IF(Paramétrage!IG463&lt;&gt;0,Paramétrage!IF463,"")</f>
        <v/>
      </c>
      <c r="I18" s="2" t="str">
        <f t="shared" si="6"/>
        <v/>
      </c>
      <c r="J18" s="2" t="str">
        <f>IF(Paramétrage!IG463&lt;&gt;0,Paramétrage!IG463,"")</f>
        <v/>
      </c>
      <c r="K18" s="2" t="str">
        <f>IF(Paramétrage!IH463&lt;&gt;0,Paramétrage!IH463,"")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IF(Paramétrage!IG463&lt;&gt;0,Paramétrage!II463,"")</f>
        <v/>
      </c>
      <c r="P18" s="258">
        <f>IF(Paramétrage!G516&lt;&gt;0,I18,0)</f>
        <v>0</v>
      </c>
      <c r="Q18" s="2"/>
    </row>
    <row r="19" spans="1:17" x14ac:dyDescent="0.35">
      <c r="A19" s="451" t="str">
        <f t="shared" si="0"/>
        <v/>
      </c>
      <c r="B19" s="451" t="str">
        <f t="shared" si="1"/>
        <v/>
      </c>
      <c r="C19" s="451" t="str">
        <f t="shared" si="2"/>
        <v/>
      </c>
      <c r="D19" s="451" t="str">
        <f t="shared" si="3"/>
        <v/>
      </c>
      <c r="E19" s="451" t="str">
        <f t="shared" si="4"/>
        <v/>
      </c>
      <c r="F19" s="451" t="str">
        <f t="shared" si="5"/>
        <v/>
      </c>
      <c r="G19" s="199" t="str">
        <f>IF(Paramétrage!IG464&lt;&gt;0,Paramétrage!IE464,"")</f>
        <v/>
      </c>
      <c r="H19" s="2" t="str">
        <f>IF(Paramétrage!IG464&lt;&gt;0,Paramétrage!IF464,"")</f>
        <v/>
      </c>
      <c r="I19" s="2" t="str">
        <f t="shared" si="6"/>
        <v/>
      </c>
      <c r="J19" s="2" t="str">
        <f>IF(Paramétrage!IG464&lt;&gt;0,Paramétrage!IG464,"")</f>
        <v/>
      </c>
      <c r="K19" s="2" t="str">
        <f>IF(Paramétrage!IH464&lt;&gt;0,Paramétrage!IH464,"")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IF(Paramétrage!IG464&lt;&gt;0,Paramétrage!II464,"")</f>
        <v/>
      </c>
      <c r="P19" s="258">
        <f>IF(Paramétrage!G517&lt;&gt;0,I19,0)</f>
        <v>0</v>
      </c>
      <c r="Q19" s="2"/>
    </row>
    <row r="20" spans="1:17" x14ac:dyDescent="0.35">
      <c r="A20" s="451" t="str">
        <f t="shared" si="0"/>
        <v/>
      </c>
      <c r="B20" s="451" t="str">
        <f t="shared" si="1"/>
        <v/>
      </c>
      <c r="C20" s="451" t="str">
        <f t="shared" si="2"/>
        <v/>
      </c>
      <c r="D20" s="451" t="str">
        <f t="shared" si="3"/>
        <v/>
      </c>
      <c r="E20" s="451" t="str">
        <f t="shared" si="4"/>
        <v/>
      </c>
      <c r="F20" s="451" t="str">
        <f t="shared" si="5"/>
        <v/>
      </c>
      <c r="G20" s="199" t="str">
        <f>IF(Paramétrage!IG465&lt;&gt;0,Paramétrage!IE465,"")</f>
        <v/>
      </c>
      <c r="H20" s="2" t="str">
        <f>IF(Paramétrage!IG465&lt;&gt;0,Paramétrage!IF465,"")</f>
        <v/>
      </c>
      <c r="I20" s="2" t="str">
        <f t="shared" si="6"/>
        <v/>
      </c>
      <c r="J20" s="2" t="str">
        <f>IF(Paramétrage!IG465&lt;&gt;0,Paramétrage!IG465,"")</f>
        <v/>
      </c>
      <c r="K20" s="2" t="str">
        <f>IF(Paramétrage!IH465&lt;&gt;0,Paramétrage!IH465,"")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IF(Paramétrage!IG465&lt;&gt;0,Paramétrage!II465,"")</f>
        <v/>
      </c>
      <c r="P20" s="258">
        <f>IF(Paramétrage!G518&lt;&gt;0,I20,0)</f>
        <v>0</v>
      </c>
      <c r="Q20" s="2"/>
    </row>
    <row r="21" spans="1:17" x14ac:dyDescent="0.35">
      <c r="A21" s="451" t="str">
        <f t="shared" si="0"/>
        <v/>
      </c>
      <c r="B21" s="451" t="str">
        <f t="shared" si="1"/>
        <v/>
      </c>
      <c r="C21" s="451" t="str">
        <f t="shared" si="2"/>
        <v/>
      </c>
      <c r="D21" s="451" t="str">
        <f t="shared" si="3"/>
        <v/>
      </c>
      <c r="E21" s="451" t="str">
        <f t="shared" si="4"/>
        <v/>
      </c>
      <c r="F21" s="451" t="str">
        <f t="shared" si="5"/>
        <v/>
      </c>
      <c r="G21" s="199" t="str">
        <f>IF(Paramétrage!IG466&lt;&gt;0,Paramétrage!IE466,"")</f>
        <v/>
      </c>
      <c r="H21" s="2" t="str">
        <f>IF(Paramétrage!IG466&lt;&gt;0,Paramétrage!IF466,"")</f>
        <v/>
      </c>
      <c r="I21" s="2" t="str">
        <f t="shared" si="6"/>
        <v/>
      </c>
      <c r="J21" s="2" t="str">
        <f>IF(Paramétrage!IG466&lt;&gt;0,Paramétrage!IG466,"")</f>
        <v/>
      </c>
      <c r="K21" s="2" t="str">
        <f>IF(Paramétrage!IH466&lt;&gt;0,Paramétrage!IH466,"")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IF(Paramétrage!IG466&lt;&gt;0,Paramétrage!II466,"")</f>
        <v/>
      </c>
      <c r="P21" s="258">
        <f>IF(Paramétrage!G519&lt;&gt;0,I21,0)</f>
        <v>0</v>
      </c>
      <c r="Q21" s="2"/>
    </row>
    <row r="22" spans="1:17" x14ac:dyDescent="0.35">
      <c r="A22" s="451" t="str">
        <f t="shared" si="0"/>
        <v/>
      </c>
      <c r="B22" s="451" t="str">
        <f t="shared" si="1"/>
        <v/>
      </c>
      <c r="C22" s="451" t="str">
        <f t="shared" si="2"/>
        <v/>
      </c>
      <c r="D22" s="451" t="str">
        <f t="shared" si="3"/>
        <v/>
      </c>
      <c r="E22" s="451" t="str">
        <f t="shared" si="4"/>
        <v/>
      </c>
      <c r="F22" s="451" t="str">
        <f t="shared" si="5"/>
        <v/>
      </c>
      <c r="G22" s="199" t="str">
        <f>IF(Paramétrage!IG467&lt;&gt;0,Paramétrage!IE467,"")</f>
        <v/>
      </c>
      <c r="H22" s="2" t="str">
        <f>IF(Paramétrage!IG467&lt;&gt;0,Paramétrage!IF467,"")</f>
        <v/>
      </c>
      <c r="I22" s="2" t="str">
        <f t="shared" si="6"/>
        <v/>
      </c>
      <c r="J22" s="2" t="str">
        <f>IF(Paramétrage!IG467&lt;&gt;0,Paramétrage!IG467,"")</f>
        <v/>
      </c>
      <c r="K22" s="2" t="str">
        <f>IF(Paramétrage!IH467&lt;&gt;0,Paramétrage!IH467,"")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IF(Paramétrage!IG467&lt;&gt;0,Paramétrage!II467,"")</f>
        <v/>
      </c>
      <c r="P22" s="258">
        <f>IF(Paramétrage!G520&lt;&gt;0,I22,0)</f>
        <v>0</v>
      </c>
      <c r="Q22" s="2"/>
    </row>
    <row r="23" spans="1:17" x14ac:dyDescent="0.35">
      <c r="A23" s="451" t="str">
        <f t="shared" si="0"/>
        <v/>
      </c>
      <c r="B23" s="451" t="str">
        <f t="shared" si="1"/>
        <v/>
      </c>
      <c r="C23" s="451" t="str">
        <f t="shared" si="2"/>
        <v/>
      </c>
      <c r="D23" s="451" t="str">
        <f t="shared" si="3"/>
        <v/>
      </c>
      <c r="E23" s="451" t="str">
        <f t="shared" si="4"/>
        <v/>
      </c>
      <c r="F23" s="451" t="str">
        <f t="shared" si="5"/>
        <v/>
      </c>
      <c r="G23" s="199" t="str">
        <f>IF(Paramétrage!IG468&lt;&gt;0,Paramétrage!IE468,"")</f>
        <v/>
      </c>
      <c r="H23" s="2" t="str">
        <f>IF(Paramétrage!IG468&lt;&gt;0,Paramétrage!IF468,"")</f>
        <v/>
      </c>
      <c r="I23" s="2" t="str">
        <f t="shared" si="6"/>
        <v/>
      </c>
      <c r="J23" s="2" t="str">
        <f>IF(Paramétrage!IG468&lt;&gt;0,Paramétrage!IG468,"")</f>
        <v/>
      </c>
      <c r="K23" s="2" t="str">
        <f>IF(Paramétrage!IH468&lt;&gt;0,Paramétrage!IH468,"")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IF(Paramétrage!IG468&lt;&gt;0,Paramétrage!II468,"")</f>
        <v/>
      </c>
      <c r="P23" s="258">
        <f>IF(Paramétrage!G521&lt;&gt;0,I23,0)</f>
        <v>0</v>
      </c>
      <c r="Q23" s="2"/>
    </row>
    <row r="24" spans="1:17" x14ac:dyDescent="0.35">
      <c r="A24" s="451" t="str">
        <f t="shared" si="0"/>
        <v/>
      </c>
      <c r="B24" s="451" t="str">
        <f t="shared" si="1"/>
        <v/>
      </c>
      <c r="C24" s="451" t="str">
        <f t="shared" si="2"/>
        <v/>
      </c>
      <c r="D24" s="451" t="str">
        <f t="shared" si="3"/>
        <v/>
      </c>
      <c r="E24" s="451" t="str">
        <f t="shared" si="4"/>
        <v/>
      </c>
      <c r="F24" s="451" t="str">
        <f t="shared" si="5"/>
        <v/>
      </c>
      <c r="G24" s="199" t="str">
        <f>IF(Paramétrage!IG469&lt;&gt;0,Paramétrage!IE469,"")</f>
        <v/>
      </c>
      <c r="H24" s="2" t="str">
        <f>IF(Paramétrage!IG469&lt;&gt;0,Paramétrage!IF469,"")</f>
        <v/>
      </c>
      <c r="I24" s="2" t="str">
        <f t="shared" si="6"/>
        <v/>
      </c>
      <c r="J24" s="2" t="str">
        <f>IF(Paramétrage!IG469&lt;&gt;0,Paramétrage!IG469,"")</f>
        <v/>
      </c>
      <c r="K24" s="2" t="str">
        <f>IF(Paramétrage!IH469&lt;&gt;0,Paramétrage!IH469,"")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IF(Paramétrage!IG469&lt;&gt;0,Paramétrage!II469,"")</f>
        <v/>
      </c>
      <c r="P24" s="258">
        <f>IF(Paramétrage!G522&lt;&gt;0,I24,0)</f>
        <v>0</v>
      </c>
      <c r="Q24" s="2"/>
    </row>
    <row r="25" spans="1:17" x14ac:dyDescent="0.35">
      <c r="A25" s="451" t="str">
        <f t="shared" si="0"/>
        <v/>
      </c>
      <c r="B25" s="451" t="str">
        <f t="shared" si="1"/>
        <v/>
      </c>
      <c r="C25" s="451" t="str">
        <f t="shared" si="2"/>
        <v/>
      </c>
      <c r="D25" s="451" t="str">
        <f t="shared" si="3"/>
        <v/>
      </c>
      <c r="E25" s="451" t="str">
        <f t="shared" si="4"/>
        <v/>
      </c>
      <c r="F25" s="451" t="str">
        <f t="shared" si="5"/>
        <v/>
      </c>
      <c r="G25" s="199" t="str">
        <f>IF(Paramétrage!IG470&lt;&gt;0,Paramétrage!IE470,"")</f>
        <v/>
      </c>
      <c r="H25" s="2" t="str">
        <f>IF(Paramétrage!IG470&lt;&gt;0,Paramétrage!IF470,"")</f>
        <v/>
      </c>
      <c r="I25" s="2" t="str">
        <f t="shared" si="6"/>
        <v/>
      </c>
      <c r="J25" s="2" t="str">
        <f>IF(Paramétrage!IG470&lt;&gt;0,Paramétrage!IG470,"")</f>
        <v/>
      </c>
      <c r="K25" s="2" t="str">
        <f>IF(Paramétrage!IH470&lt;&gt;0,Paramétrage!IH470,"")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IF(Paramétrage!IG470&lt;&gt;0,Paramétrage!II470,"")</f>
        <v/>
      </c>
      <c r="P25" s="258">
        <f>IF(Paramétrage!G523&lt;&gt;0,I25,0)</f>
        <v>0</v>
      </c>
      <c r="Q25" s="2"/>
    </row>
    <row r="26" spans="1:17" x14ac:dyDescent="0.35">
      <c r="A26" s="451" t="str">
        <f t="shared" si="0"/>
        <v/>
      </c>
      <c r="B26" s="451" t="str">
        <f t="shared" si="1"/>
        <v/>
      </c>
      <c r="C26" s="451" t="str">
        <f t="shared" si="2"/>
        <v/>
      </c>
      <c r="D26" s="451" t="str">
        <f t="shared" si="3"/>
        <v/>
      </c>
      <c r="E26" s="451" t="str">
        <f t="shared" si="4"/>
        <v/>
      </c>
      <c r="F26" s="451" t="str">
        <f t="shared" si="5"/>
        <v/>
      </c>
      <c r="G26" s="199" t="str">
        <f>IF(Paramétrage!IG471&lt;&gt;0,Paramétrage!IE471,"")</f>
        <v/>
      </c>
      <c r="H26" s="2" t="str">
        <f>IF(Paramétrage!IG471&lt;&gt;0,Paramétrage!IF471,"")</f>
        <v/>
      </c>
      <c r="I26" s="2" t="str">
        <f t="shared" si="6"/>
        <v/>
      </c>
      <c r="J26" s="2" t="str">
        <f>IF(Paramétrage!IG471&lt;&gt;0,Paramétrage!IG471,"")</f>
        <v/>
      </c>
      <c r="K26" s="2" t="str">
        <f>IF(Paramétrage!IH471&lt;&gt;0,Paramétrage!IH471,"")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IF(Paramétrage!IG471&lt;&gt;0,Paramétrage!II471,"")</f>
        <v/>
      </c>
      <c r="P26" s="258">
        <f>IF(Paramétrage!G524&lt;&gt;0,I26,0)</f>
        <v>0</v>
      </c>
      <c r="Q26" s="2"/>
    </row>
    <row r="27" spans="1:17" x14ac:dyDescent="0.35">
      <c r="A27" s="451" t="str">
        <f t="shared" si="0"/>
        <v/>
      </c>
      <c r="B27" s="451" t="str">
        <f t="shared" si="1"/>
        <v/>
      </c>
      <c r="C27" s="451" t="str">
        <f t="shared" si="2"/>
        <v/>
      </c>
      <c r="D27" s="451" t="str">
        <f t="shared" si="3"/>
        <v/>
      </c>
      <c r="E27" s="451" t="str">
        <f t="shared" si="4"/>
        <v/>
      </c>
      <c r="F27" s="451" t="str">
        <f t="shared" si="5"/>
        <v/>
      </c>
      <c r="G27" s="199" t="str">
        <f>IF(Paramétrage!IG472&lt;&gt;0,Paramétrage!IE472,"")</f>
        <v/>
      </c>
      <c r="H27" s="2" t="str">
        <f>IF(Paramétrage!IG472&lt;&gt;0,Paramétrage!IF472,"")</f>
        <v/>
      </c>
      <c r="I27" s="2" t="str">
        <f t="shared" si="6"/>
        <v/>
      </c>
      <c r="J27" s="2" t="str">
        <f>IF(Paramétrage!IG472&lt;&gt;0,Paramétrage!IG472,"")</f>
        <v/>
      </c>
      <c r="K27" s="2" t="str">
        <f>IF(Paramétrage!IH472&lt;&gt;0,Paramétrage!IH472,"")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IF(Paramétrage!IG472&lt;&gt;0,Paramétrage!II472,"")</f>
        <v/>
      </c>
      <c r="P27" s="258">
        <f>IF(Paramétrage!G525&lt;&gt;0,I27,0)</f>
        <v>0</v>
      </c>
      <c r="Q27" s="2"/>
    </row>
    <row r="28" spans="1:17" x14ac:dyDescent="0.35">
      <c r="A28" s="451" t="str">
        <f t="shared" si="0"/>
        <v/>
      </c>
      <c r="B28" s="451" t="str">
        <f t="shared" si="1"/>
        <v/>
      </c>
      <c r="C28" s="451" t="str">
        <f t="shared" si="2"/>
        <v/>
      </c>
      <c r="D28" s="451" t="str">
        <f t="shared" si="3"/>
        <v/>
      </c>
      <c r="E28" s="451" t="str">
        <f t="shared" si="4"/>
        <v/>
      </c>
      <c r="F28" s="451" t="str">
        <f t="shared" si="5"/>
        <v/>
      </c>
      <c r="G28" s="199" t="str">
        <f>IF(Paramétrage!IG473&lt;&gt;0,Paramétrage!IE473,"")</f>
        <v/>
      </c>
      <c r="H28" s="2" t="str">
        <f>IF(Paramétrage!IG473&lt;&gt;0,Paramétrage!IF473,"")</f>
        <v/>
      </c>
      <c r="I28" s="2" t="str">
        <f t="shared" si="6"/>
        <v/>
      </c>
      <c r="J28" s="2" t="str">
        <f>IF(Paramétrage!IG473&lt;&gt;0,Paramétrage!IG473,"")</f>
        <v/>
      </c>
      <c r="K28" s="2" t="str">
        <f>IF(Paramétrage!IH473&lt;&gt;0,Paramétrage!IH473,"")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IF(Paramétrage!IG473&lt;&gt;0,Paramétrage!II473,"")</f>
        <v/>
      </c>
      <c r="P28" s="258">
        <f>IF(Paramétrage!G526&lt;&gt;0,I28,0)</f>
        <v>0</v>
      </c>
      <c r="Q28" s="2"/>
    </row>
    <row r="29" spans="1:17" x14ac:dyDescent="0.35">
      <c r="A29" s="451" t="str">
        <f t="shared" si="0"/>
        <v/>
      </c>
      <c r="B29" s="451" t="str">
        <f t="shared" si="1"/>
        <v/>
      </c>
      <c r="C29" s="451" t="str">
        <f t="shared" si="2"/>
        <v/>
      </c>
      <c r="D29" s="451" t="str">
        <f t="shared" si="3"/>
        <v/>
      </c>
      <c r="E29" s="451" t="str">
        <f t="shared" si="4"/>
        <v/>
      </c>
      <c r="F29" s="451" t="str">
        <f t="shared" si="5"/>
        <v/>
      </c>
      <c r="G29" s="199" t="str">
        <f>IF(Paramétrage!IG474&lt;&gt;0,Paramétrage!IE474,"")</f>
        <v/>
      </c>
      <c r="H29" s="2" t="str">
        <f>IF(Paramétrage!IG474&lt;&gt;0,Paramétrage!IF474,"")</f>
        <v/>
      </c>
      <c r="I29" s="2" t="str">
        <f t="shared" si="6"/>
        <v/>
      </c>
      <c r="J29" s="2" t="str">
        <f>IF(Paramétrage!IG474&lt;&gt;0,Paramétrage!IG474,"")</f>
        <v/>
      </c>
      <c r="K29" s="2" t="str">
        <f>IF(Paramétrage!IH474&lt;&gt;0,Paramétrage!IH474,"")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IF(Paramétrage!IG474&lt;&gt;0,Paramétrage!II474,"")</f>
        <v/>
      </c>
      <c r="P29" s="258">
        <f>IF(Paramétrage!G527&lt;&gt;0,I29,0)</f>
        <v>0</v>
      </c>
      <c r="Q29" s="2"/>
    </row>
    <row r="30" spans="1:17" x14ac:dyDescent="0.35">
      <c r="A30" s="474" t="s">
        <v>1091</v>
      </c>
      <c r="B30" s="469"/>
      <c r="C30" s="469"/>
      <c r="D30" s="469"/>
      <c r="E30" s="469"/>
      <c r="F30" s="469"/>
      <c r="G30" s="475" t="str">
        <f>IF(Paramétrage!L527&lt;&gt;0,Paramétrage!L527,"")</f>
        <v/>
      </c>
      <c r="H30" s="469"/>
      <c r="I30" s="469"/>
      <c r="J30" s="469"/>
      <c r="K30" s="469"/>
      <c r="L30" s="469"/>
      <c r="M30" s="469"/>
      <c r="N30" s="469"/>
      <c r="O30" s="469"/>
      <c r="P30" s="472" t="str">
        <f>IF(Paramétrage!I527,I30-#REF!,"")</f>
        <v/>
      </c>
      <c r="Q30" s="469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51" t="str">
        <f>IF(J32&lt;&gt;"",I32,"")</f>
        <v/>
      </c>
      <c r="B32" s="451" t="str">
        <f>IF(J32&lt;&gt;"",1,"")</f>
        <v/>
      </c>
      <c r="C32" s="451" t="str">
        <f>IF(J32&lt;&gt;"",L32,"")</f>
        <v/>
      </c>
      <c r="D32" s="451" t="str">
        <f>IF(J32&lt;&gt;"",L32,"")</f>
        <v/>
      </c>
      <c r="E32" s="451" t="str">
        <f>IF(J32&lt;&gt;"",M32,"")</f>
        <v/>
      </c>
      <c r="F32" s="451" t="str">
        <f>IF(J32&lt;&gt;"",N32,"")</f>
        <v/>
      </c>
      <c r="G32" s="199" t="str">
        <f>IF(Paramétrage!LI448&lt;&gt;0,Paramétrage!LG448,"")</f>
        <v/>
      </c>
      <c r="H32" s="2" t="str">
        <f>IF(Paramétrage!LI448&lt;&gt;0,Paramétrage!LH448,"")</f>
        <v/>
      </c>
      <c r="I32" s="2" t="str">
        <f>IF(J32&lt;&gt;"",DATEDIF($Q$2,G32,"d")*1440+H32*60,"")</f>
        <v/>
      </c>
      <c r="J32" s="2" t="str">
        <f>IF(Paramétrage!LI448&lt;&gt;0,Paramétrage!LI448,"")</f>
        <v/>
      </c>
      <c r="K32" s="2" t="str">
        <f>IF(Paramétrage!LJ448&lt;&gt;0,Paramétrage!LJ448,"")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IF(Paramétrage!LI448&lt;&gt;0,Paramétrage!LK448,"")</f>
        <v/>
      </c>
      <c r="P32" s="258">
        <f>IF(Paramétrage!G531&lt;&gt;0,I32,0)</f>
        <v>0</v>
      </c>
      <c r="Q32" s="2"/>
    </row>
    <row r="33" spans="1:24" x14ac:dyDescent="0.35">
      <c r="A33" s="451" t="str">
        <f t="shared" ref="A33:A59" si="10">IF(J33&lt;&gt;"",I33,"")</f>
        <v/>
      </c>
      <c r="B33" s="451" t="str">
        <f t="shared" ref="B33:B59" si="11">IF(J33&lt;&gt;"",1,"")</f>
        <v/>
      </c>
      <c r="C33" s="451" t="str">
        <f t="shared" ref="C33:C59" si="12">IF(J33&lt;&gt;"",L33,"")</f>
        <v/>
      </c>
      <c r="D33" s="451" t="str">
        <f t="shared" ref="D33:D59" si="13">IF(J33&lt;&gt;"",L33,"")</f>
        <v/>
      </c>
      <c r="E33" s="451" t="str">
        <f t="shared" ref="E33:E59" si="14">IF(J33&lt;&gt;"",M33,"")</f>
        <v/>
      </c>
      <c r="F33" s="451" t="str">
        <f t="shared" ref="F33:F59" si="15">IF(J33&lt;&gt;"",N33,"")</f>
        <v/>
      </c>
      <c r="G33" s="199" t="str">
        <f>IF(Paramétrage!LI449&lt;&gt;0,Paramétrage!LG449,"")</f>
        <v/>
      </c>
      <c r="H33" s="2" t="str">
        <f>IF(Paramétrage!LI449&lt;&gt;0,Paramétrage!LH449,"")</f>
        <v/>
      </c>
      <c r="I33" s="2" t="str">
        <f t="shared" ref="I33:I59" si="16">IF(J33&lt;&gt;"",DATEDIF($Q$2,G33,"d")*1440+H33*60,"")</f>
        <v/>
      </c>
      <c r="J33" s="2" t="str">
        <f>IF(Paramétrage!LI449&lt;&gt;0,Paramétrage!LI449,"")</f>
        <v/>
      </c>
      <c r="K33" s="2" t="str">
        <f>IF(Paramétrage!LJ449&lt;&gt;0,Paramétrage!LJ449,"")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IF(Paramétrage!LI449&lt;&gt;0,Paramétrage!LK449,"")</f>
        <v/>
      </c>
      <c r="P33" s="258">
        <f>IF(Paramétrage!G532&lt;&gt;0,I33,0)</f>
        <v>0</v>
      </c>
      <c r="Q33" s="2"/>
    </row>
    <row r="34" spans="1:24" x14ac:dyDescent="0.35">
      <c r="A34" s="451" t="str">
        <f t="shared" si="10"/>
        <v/>
      </c>
      <c r="B34" s="451" t="str">
        <f t="shared" si="11"/>
        <v/>
      </c>
      <c r="C34" s="451" t="str">
        <f t="shared" si="12"/>
        <v/>
      </c>
      <c r="D34" s="451" t="str">
        <f t="shared" si="13"/>
        <v/>
      </c>
      <c r="E34" s="451" t="str">
        <f t="shared" si="14"/>
        <v/>
      </c>
      <c r="F34" s="451" t="str">
        <f t="shared" si="15"/>
        <v/>
      </c>
      <c r="G34" s="199" t="str">
        <f>IF(Paramétrage!LI450&lt;&gt;0,Paramétrage!LG450,"")</f>
        <v/>
      </c>
      <c r="H34" s="2" t="str">
        <f>IF(Paramétrage!LI450&lt;&gt;0,Paramétrage!LH450,"")</f>
        <v/>
      </c>
      <c r="I34" s="2" t="str">
        <f t="shared" si="16"/>
        <v/>
      </c>
      <c r="J34" s="2" t="str">
        <f>IF(Paramétrage!LI450&lt;&gt;0,Paramétrage!LI450,"")</f>
        <v/>
      </c>
      <c r="K34" s="2" t="str">
        <f>IF(Paramétrage!LJ450&lt;&gt;0,Paramétrage!LJ450,"")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IF(Paramétrage!LI450&lt;&gt;0,Paramétrage!LK450,"")</f>
        <v/>
      </c>
      <c r="P34" s="258">
        <f>IF(Paramétrage!G533&lt;&gt;0,I34,0)</f>
        <v>0</v>
      </c>
      <c r="Q34" s="2"/>
    </row>
    <row r="35" spans="1:24" x14ac:dyDescent="0.35">
      <c r="A35" s="451" t="str">
        <f t="shared" si="10"/>
        <v/>
      </c>
      <c r="B35" s="451" t="str">
        <f t="shared" si="11"/>
        <v/>
      </c>
      <c r="C35" s="451" t="str">
        <f t="shared" si="12"/>
        <v/>
      </c>
      <c r="D35" s="451" t="str">
        <f t="shared" si="13"/>
        <v/>
      </c>
      <c r="E35" s="451" t="str">
        <f t="shared" si="14"/>
        <v/>
      </c>
      <c r="F35" s="451" t="str">
        <f t="shared" si="15"/>
        <v/>
      </c>
      <c r="G35" s="199" t="str">
        <f>IF(Paramétrage!LI451&lt;&gt;0,Paramétrage!LG451,"")</f>
        <v/>
      </c>
      <c r="H35" s="2" t="str">
        <f>IF(Paramétrage!LI451&lt;&gt;0,Paramétrage!LH451,"")</f>
        <v/>
      </c>
      <c r="I35" s="2" t="str">
        <f t="shared" si="16"/>
        <v/>
      </c>
      <c r="J35" s="2" t="str">
        <f>IF(Paramétrage!LI451&lt;&gt;0,Paramétrage!LI451,"")</f>
        <v/>
      </c>
      <c r="K35" s="2" t="str">
        <f>IF(Paramétrage!LJ451&lt;&gt;0,Paramétrage!LJ451,"")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IF(Paramétrage!LI451&lt;&gt;0,Paramétrage!LK451,"")</f>
        <v/>
      </c>
      <c r="P35" s="258">
        <f>IF(Paramétrage!G534&lt;&gt;0,I35,0)</f>
        <v>0</v>
      </c>
      <c r="Q35" s="2"/>
    </row>
    <row r="36" spans="1:24" x14ac:dyDescent="0.35">
      <c r="A36" s="451" t="str">
        <f t="shared" si="10"/>
        <v/>
      </c>
      <c r="B36" s="451" t="str">
        <f t="shared" si="11"/>
        <v/>
      </c>
      <c r="C36" s="451" t="str">
        <f t="shared" si="12"/>
        <v/>
      </c>
      <c r="D36" s="451" t="str">
        <f t="shared" si="13"/>
        <v/>
      </c>
      <c r="E36" s="451" t="str">
        <f t="shared" si="14"/>
        <v/>
      </c>
      <c r="F36" s="451" t="str">
        <f t="shared" si="15"/>
        <v/>
      </c>
      <c r="G36" s="199" t="str">
        <f>IF(Paramétrage!LI452&lt;&gt;0,Paramétrage!LG452,"")</f>
        <v/>
      </c>
      <c r="H36" s="2" t="str">
        <f>IF(Paramétrage!LI452&lt;&gt;0,Paramétrage!LH452,"")</f>
        <v/>
      </c>
      <c r="I36" s="2" t="str">
        <f t="shared" si="16"/>
        <v/>
      </c>
      <c r="J36" s="2" t="str">
        <f>IF(Paramétrage!LI452&lt;&gt;0,Paramétrage!LI452,"")</f>
        <v/>
      </c>
      <c r="K36" s="2" t="str">
        <f>IF(Paramétrage!LJ452&lt;&gt;0,Paramétrage!LJ452,"")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IF(Paramétrage!LI452&lt;&gt;0,Paramétrage!LK452,"")</f>
        <v/>
      </c>
      <c r="P36" s="258">
        <f>IF(Paramétrage!G535&lt;&gt;0,I36,0)</f>
        <v>0</v>
      </c>
      <c r="Q36" s="2"/>
    </row>
    <row r="37" spans="1:24" x14ac:dyDescent="0.35">
      <c r="A37" s="451" t="str">
        <f t="shared" si="10"/>
        <v/>
      </c>
      <c r="B37" s="451" t="str">
        <f t="shared" si="11"/>
        <v/>
      </c>
      <c r="C37" s="451" t="str">
        <f t="shared" si="12"/>
        <v/>
      </c>
      <c r="D37" s="451" t="str">
        <f t="shared" si="13"/>
        <v/>
      </c>
      <c r="E37" s="451" t="str">
        <f t="shared" si="14"/>
        <v/>
      </c>
      <c r="F37" s="451" t="str">
        <f t="shared" si="15"/>
        <v/>
      </c>
      <c r="G37" s="199" t="str">
        <f>IF(Paramétrage!LI453&lt;&gt;0,Paramétrage!LG453,"")</f>
        <v/>
      </c>
      <c r="H37" s="2" t="str">
        <f>IF(Paramétrage!LI453&lt;&gt;0,Paramétrage!LH453,"")</f>
        <v/>
      </c>
      <c r="I37" s="2" t="str">
        <f t="shared" si="16"/>
        <v/>
      </c>
      <c r="J37" s="2" t="str">
        <f>IF(Paramétrage!LI453&lt;&gt;0,Paramétrage!LI453,"")</f>
        <v/>
      </c>
      <c r="K37" s="2" t="str">
        <f>IF(Paramétrage!LJ453&lt;&gt;0,Paramétrage!LJ453,"")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IF(Paramétrage!LI453&lt;&gt;0,Paramétrage!LK453,"")</f>
        <v/>
      </c>
      <c r="P37" s="258">
        <f>IF(Paramétrage!G536&lt;&gt;0,I37,0)</f>
        <v>0</v>
      </c>
      <c r="Q37" s="2"/>
    </row>
    <row r="38" spans="1:24" x14ac:dyDescent="0.35">
      <c r="A38" s="451" t="str">
        <f t="shared" si="10"/>
        <v/>
      </c>
      <c r="B38" s="451" t="str">
        <f t="shared" si="11"/>
        <v/>
      </c>
      <c r="C38" s="451" t="str">
        <f t="shared" si="12"/>
        <v/>
      </c>
      <c r="D38" s="451" t="str">
        <f t="shared" si="13"/>
        <v/>
      </c>
      <c r="E38" s="451" t="str">
        <f t="shared" si="14"/>
        <v/>
      </c>
      <c r="F38" s="451" t="str">
        <f t="shared" si="15"/>
        <v/>
      </c>
      <c r="G38" s="199" t="str">
        <f>IF(Paramétrage!LI454&lt;&gt;0,Paramétrage!LG454,"")</f>
        <v/>
      </c>
      <c r="H38" s="2" t="str">
        <f>IF(Paramétrage!LI454&lt;&gt;0,Paramétrage!LH454,"")</f>
        <v/>
      </c>
      <c r="I38" s="2" t="str">
        <f t="shared" si="16"/>
        <v/>
      </c>
      <c r="J38" s="2" t="str">
        <f>IF(Paramétrage!LI454&lt;&gt;0,Paramétrage!LI454,"")</f>
        <v/>
      </c>
      <c r="K38" s="2" t="str">
        <f>IF(Paramétrage!LJ454&lt;&gt;0,Paramétrage!LJ454,"")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IF(Paramétrage!LI454&lt;&gt;0,Paramétrage!LK454,"")</f>
        <v/>
      </c>
      <c r="P38" s="258">
        <f>IF(Paramétrage!G537&lt;&gt;0,I38,0)</f>
        <v>0</v>
      </c>
      <c r="Q38" s="2"/>
    </row>
    <row r="39" spans="1:24" x14ac:dyDescent="0.35">
      <c r="A39" s="451" t="str">
        <f t="shared" si="10"/>
        <v/>
      </c>
      <c r="B39" s="451" t="str">
        <f t="shared" si="11"/>
        <v/>
      </c>
      <c r="C39" s="451" t="str">
        <f t="shared" si="12"/>
        <v/>
      </c>
      <c r="D39" s="451" t="str">
        <f t="shared" si="13"/>
        <v/>
      </c>
      <c r="E39" s="451" t="str">
        <f t="shared" si="14"/>
        <v/>
      </c>
      <c r="F39" s="451" t="str">
        <f t="shared" si="15"/>
        <v/>
      </c>
      <c r="G39" s="199" t="str">
        <f>IF(Paramétrage!LI455&lt;&gt;0,Paramétrage!LG455,"")</f>
        <v/>
      </c>
      <c r="H39" s="2" t="str">
        <f>IF(Paramétrage!LI455&lt;&gt;0,Paramétrage!LH455,"")</f>
        <v/>
      </c>
      <c r="I39" s="2" t="str">
        <f t="shared" si="16"/>
        <v/>
      </c>
      <c r="J39" s="2" t="str">
        <f>IF(Paramétrage!LI455&lt;&gt;0,Paramétrage!LI455,"")</f>
        <v/>
      </c>
      <c r="K39" s="2" t="str">
        <f>IF(Paramétrage!LJ455&lt;&gt;0,Paramétrage!LJ455,"")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IF(Paramétrage!LI455&lt;&gt;0,Paramétrage!LK455,"")</f>
        <v/>
      </c>
      <c r="P39" s="258">
        <f>IF(Paramétrage!G538&lt;&gt;0,I39,0)</f>
        <v>0</v>
      </c>
      <c r="Q39" s="2"/>
    </row>
    <row r="40" spans="1:24" x14ac:dyDescent="0.35">
      <c r="A40" s="451" t="str">
        <f t="shared" si="10"/>
        <v/>
      </c>
      <c r="B40" s="451" t="str">
        <f t="shared" si="11"/>
        <v/>
      </c>
      <c r="C40" s="451" t="str">
        <f t="shared" si="12"/>
        <v/>
      </c>
      <c r="D40" s="451" t="str">
        <f t="shared" si="13"/>
        <v/>
      </c>
      <c r="E40" s="451" t="str">
        <f t="shared" si="14"/>
        <v/>
      </c>
      <c r="F40" s="451" t="str">
        <f t="shared" si="15"/>
        <v/>
      </c>
      <c r="G40" s="199" t="str">
        <f>IF(Paramétrage!LI456&lt;&gt;0,Paramétrage!LG456,"")</f>
        <v/>
      </c>
      <c r="H40" s="2" t="str">
        <f>IF(Paramétrage!LI456&lt;&gt;0,Paramétrage!LH456,"")</f>
        <v/>
      </c>
      <c r="I40" s="2" t="str">
        <f t="shared" si="16"/>
        <v/>
      </c>
      <c r="J40" s="2" t="str">
        <f>IF(Paramétrage!LI456&lt;&gt;0,Paramétrage!LI456,"")</f>
        <v/>
      </c>
      <c r="K40" s="2" t="str">
        <f>IF(Paramétrage!LJ456&lt;&gt;0,Paramétrage!LJ456,"")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IF(Paramétrage!LI456&lt;&gt;0,Paramétrage!LK456,"")</f>
        <v/>
      </c>
      <c r="P40" s="258">
        <f>IF(Paramétrage!G539&lt;&gt;0,I40,0)</f>
        <v>0</v>
      </c>
      <c r="Q40" s="2"/>
    </row>
    <row r="41" spans="1:24" x14ac:dyDescent="0.35">
      <c r="A41" s="451" t="str">
        <f t="shared" si="10"/>
        <v/>
      </c>
      <c r="B41" s="451" t="str">
        <f t="shared" si="11"/>
        <v/>
      </c>
      <c r="C41" s="451" t="str">
        <f t="shared" si="12"/>
        <v/>
      </c>
      <c r="D41" s="451" t="str">
        <f t="shared" si="13"/>
        <v/>
      </c>
      <c r="E41" s="451" t="str">
        <f t="shared" si="14"/>
        <v/>
      </c>
      <c r="F41" s="451" t="str">
        <f t="shared" si="15"/>
        <v/>
      </c>
      <c r="G41" s="199" t="str">
        <f>IF(Paramétrage!LI457&lt;&gt;0,Paramétrage!LG457,"")</f>
        <v/>
      </c>
      <c r="H41" s="2" t="str">
        <f>IF(Paramétrage!LI457&lt;&gt;0,Paramétrage!LH457,"")</f>
        <v/>
      </c>
      <c r="I41" s="2" t="str">
        <f t="shared" si="16"/>
        <v/>
      </c>
      <c r="J41" s="2" t="str">
        <f>IF(Paramétrage!LI457&lt;&gt;0,Paramétrage!LI457,"")</f>
        <v/>
      </c>
      <c r="K41" s="2" t="str">
        <f>IF(Paramétrage!LJ457&lt;&gt;0,Paramétrage!LJ457,"")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IF(Paramétrage!LI457&lt;&gt;0,Paramétrage!LK457,"")</f>
        <v/>
      </c>
      <c r="P41" s="258">
        <f>IF(Paramétrage!G540&lt;&gt;0,I41,0)</f>
        <v>0</v>
      </c>
      <c r="Q41" s="2"/>
    </row>
    <row r="42" spans="1:24" x14ac:dyDescent="0.35">
      <c r="A42" s="451" t="str">
        <f t="shared" si="10"/>
        <v/>
      </c>
      <c r="B42" s="451" t="str">
        <f t="shared" si="11"/>
        <v/>
      </c>
      <c r="C42" s="451" t="str">
        <f t="shared" si="12"/>
        <v/>
      </c>
      <c r="D42" s="451" t="str">
        <f t="shared" si="13"/>
        <v/>
      </c>
      <c r="E42" s="451" t="str">
        <f t="shared" si="14"/>
        <v/>
      </c>
      <c r="F42" s="451" t="str">
        <f t="shared" si="15"/>
        <v/>
      </c>
      <c r="G42" s="199" t="str">
        <f>IF(Paramétrage!LI458&lt;&gt;0,Paramétrage!LG458,"")</f>
        <v/>
      </c>
      <c r="H42" s="2" t="str">
        <f>IF(Paramétrage!LI458&lt;&gt;0,Paramétrage!LH458,"")</f>
        <v/>
      </c>
      <c r="I42" s="2" t="str">
        <f t="shared" si="16"/>
        <v/>
      </c>
      <c r="J42" s="2" t="str">
        <f>IF(Paramétrage!LI458&lt;&gt;0,Paramétrage!LI458,"")</f>
        <v/>
      </c>
      <c r="K42" s="2" t="str">
        <f>IF(Paramétrage!LJ458&lt;&gt;0,Paramétrage!LJ458,"")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IF(Paramétrage!LI458&lt;&gt;0,Paramétrage!LK458,"")</f>
        <v/>
      </c>
      <c r="P42" s="258">
        <f>IF(Paramétrage!G541&lt;&gt;0,I42,0)</f>
        <v>0</v>
      </c>
      <c r="Q42" s="2"/>
    </row>
    <row r="43" spans="1:24" x14ac:dyDescent="0.35">
      <c r="A43" s="451" t="str">
        <f t="shared" si="10"/>
        <v/>
      </c>
      <c r="B43" s="451" t="str">
        <f t="shared" si="11"/>
        <v/>
      </c>
      <c r="C43" s="451" t="str">
        <f t="shared" si="12"/>
        <v/>
      </c>
      <c r="D43" s="451" t="str">
        <f t="shared" si="13"/>
        <v/>
      </c>
      <c r="E43" s="451" t="str">
        <f t="shared" si="14"/>
        <v/>
      </c>
      <c r="F43" s="451" t="str">
        <f t="shared" si="15"/>
        <v/>
      </c>
      <c r="G43" s="199" t="str">
        <f>IF(Paramétrage!LI459&lt;&gt;0,Paramétrage!LG459,"")</f>
        <v/>
      </c>
      <c r="H43" s="2" t="str">
        <f>IF(Paramétrage!LI459&lt;&gt;0,Paramétrage!LH459,"")</f>
        <v/>
      </c>
      <c r="I43" s="2" t="str">
        <f t="shared" si="16"/>
        <v/>
      </c>
      <c r="J43" s="2" t="str">
        <f>IF(Paramétrage!LI459&lt;&gt;0,Paramétrage!LI459,"")</f>
        <v/>
      </c>
      <c r="K43" s="2" t="str">
        <f>IF(Paramétrage!LJ459&lt;&gt;0,Paramétrage!LJ459,"")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IF(Paramétrage!LI459&lt;&gt;0,Paramétrage!LK459,"")</f>
        <v/>
      </c>
      <c r="P43" s="258">
        <f>IF(Paramétrage!G542&lt;&gt;0,I43,0)</f>
        <v>0</v>
      </c>
      <c r="Q43" s="2"/>
    </row>
    <row r="44" spans="1:24" x14ac:dyDescent="0.35">
      <c r="A44" s="451" t="str">
        <f t="shared" si="10"/>
        <v/>
      </c>
      <c r="B44" s="451" t="str">
        <f t="shared" si="11"/>
        <v/>
      </c>
      <c r="C44" s="451" t="str">
        <f t="shared" si="12"/>
        <v/>
      </c>
      <c r="D44" s="451" t="str">
        <f t="shared" si="13"/>
        <v/>
      </c>
      <c r="E44" s="451" t="str">
        <f t="shared" si="14"/>
        <v/>
      </c>
      <c r="F44" s="451" t="str">
        <f t="shared" si="15"/>
        <v/>
      </c>
      <c r="G44" s="199" t="str">
        <f>IF(Paramétrage!LI460&lt;&gt;0,Paramétrage!LG460,"")</f>
        <v/>
      </c>
      <c r="H44" s="2" t="str">
        <f>IF(Paramétrage!LI460&lt;&gt;0,Paramétrage!LH460,"")</f>
        <v/>
      </c>
      <c r="I44" s="2" t="str">
        <f t="shared" si="16"/>
        <v/>
      </c>
      <c r="J44" s="2" t="str">
        <f>IF(Paramétrage!LI460&lt;&gt;0,Paramétrage!LI460,"")</f>
        <v/>
      </c>
      <c r="K44" s="2" t="str">
        <f>IF(Paramétrage!LJ460&lt;&gt;0,Paramétrage!LJ460,"")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IF(Paramétrage!LI460&lt;&gt;0,Paramétrage!LK460,"")</f>
        <v/>
      </c>
      <c r="P44" s="258">
        <f>IF(Paramétrage!G543&lt;&gt;0,I44,0)</f>
        <v>0</v>
      </c>
      <c r="Q44" s="2"/>
    </row>
    <row r="45" spans="1:24" x14ac:dyDescent="0.35">
      <c r="A45" s="451" t="str">
        <f t="shared" si="10"/>
        <v/>
      </c>
      <c r="B45" s="451" t="str">
        <f t="shared" si="11"/>
        <v/>
      </c>
      <c r="C45" s="451" t="str">
        <f t="shared" si="12"/>
        <v/>
      </c>
      <c r="D45" s="451" t="str">
        <f t="shared" si="13"/>
        <v/>
      </c>
      <c r="E45" s="451" t="str">
        <f t="shared" si="14"/>
        <v/>
      </c>
      <c r="F45" s="451" t="str">
        <f t="shared" si="15"/>
        <v/>
      </c>
      <c r="G45" s="199" t="str">
        <f>IF(Paramétrage!LI461&lt;&gt;0,Paramétrage!LG461,"")</f>
        <v/>
      </c>
      <c r="H45" s="2" t="str">
        <f>IF(Paramétrage!LI461&lt;&gt;0,Paramétrage!LH461,"")</f>
        <v/>
      </c>
      <c r="I45" s="2" t="str">
        <f t="shared" si="16"/>
        <v/>
      </c>
      <c r="J45" s="2" t="str">
        <f>IF(Paramétrage!LI461&lt;&gt;0,Paramétrage!LI461,"")</f>
        <v/>
      </c>
      <c r="K45" s="2" t="str">
        <f>IF(Paramétrage!LJ461&lt;&gt;0,Paramétrage!LJ461,"")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IF(Paramétrage!LI461&lt;&gt;0,Paramétrage!LK461,"")</f>
        <v/>
      </c>
      <c r="P45" s="258">
        <f>IF(Paramétrage!G544&lt;&gt;0,I45,0)</f>
        <v>0</v>
      </c>
      <c r="Q45" s="2"/>
    </row>
    <row r="46" spans="1:24" x14ac:dyDescent="0.35">
      <c r="A46" s="451" t="str">
        <f t="shared" si="10"/>
        <v/>
      </c>
      <c r="B46" s="451" t="str">
        <f t="shared" si="11"/>
        <v/>
      </c>
      <c r="C46" s="451" t="str">
        <f t="shared" si="12"/>
        <v/>
      </c>
      <c r="D46" s="451" t="str">
        <f t="shared" si="13"/>
        <v/>
      </c>
      <c r="E46" s="451" t="str">
        <f t="shared" si="14"/>
        <v/>
      </c>
      <c r="F46" s="451" t="str">
        <f t="shared" si="15"/>
        <v/>
      </c>
      <c r="G46" s="199" t="str">
        <f>IF(Paramétrage!LI462&lt;&gt;0,Paramétrage!LG462,"")</f>
        <v/>
      </c>
      <c r="H46" s="2" t="str">
        <f>IF(Paramétrage!LI462&lt;&gt;0,Paramétrage!LH462,"")</f>
        <v/>
      </c>
      <c r="I46" s="2" t="str">
        <f t="shared" si="16"/>
        <v/>
      </c>
      <c r="J46" s="2" t="str">
        <f>IF(Paramétrage!LI462&lt;&gt;0,Paramétrage!LI462,"")</f>
        <v/>
      </c>
      <c r="K46" s="2" t="str">
        <f>IF(Paramétrage!LJ462&lt;&gt;0,Paramétrage!LJ462,"")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IF(Paramétrage!LI462&lt;&gt;0,Paramétrage!LK462,"")</f>
        <v/>
      </c>
      <c r="P46" s="258">
        <f>IF(Paramétrage!G545&lt;&gt;0,I46,0)</f>
        <v>0</v>
      </c>
      <c r="Q46" s="2"/>
    </row>
    <row r="47" spans="1:24" x14ac:dyDescent="0.35">
      <c r="A47" s="451" t="str">
        <f t="shared" si="10"/>
        <v/>
      </c>
      <c r="B47" s="451" t="str">
        <f t="shared" si="11"/>
        <v/>
      </c>
      <c r="C47" s="451" t="str">
        <f t="shared" si="12"/>
        <v/>
      </c>
      <c r="D47" s="451" t="str">
        <f t="shared" si="13"/>
        <v/>
      </c>
      <c r="E47" s="451" t="str">
        <f t="shared" si="14"/>
        <v/>
      </c>
      <c r="F47" s="451" t="str">
        <f t="shared" si="15"/>
        <v/>
      </c>
      <c r="G47" s="199" t="str">
        <f>IF(Paramétrage!LI463&lt;&gt;0,Paramétrage!LG463,"")</f>
        <v/>
      </c>
      <c r="H47" s="2" t="str">
        <f>IF(Paramétrage!LI463&lt;&gt;0,Paramétrage!LH463,"")</f>
        <v/>
      </c>
      <c r="I47" s="2" t="str">
        <f t="shared" si="16"/>
        <v/>
      </c>
      <c r="J47" s="2" t="str">
        <f>IF(Paramétrage!LI463&lt;&gt;0,Paramétrage!LI463,"")</f>
        <v/>
      </c>
      <c r="K47" s="2" t="str">
        <f>IF(Paramétrage!LJ463&lt;&gt;0,Paramétrage!LJ463,"")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IF(Paramétrage!LI463&lt;&gt;0,Paramétrage!LK463,"")</f>
        <v/>
      </c>
      <c r="P47" s="258">
        <f>IF(Paramétrage!G546&lt;&gt;0,I47,0)</f>
        <v>0</v>
      </c>
      <c r="Q47" s="2"/>
    </row>
    <row r="48" spans="1:24" x14ac:dyDescent="0.35">
      <c r="A48" s="451" t="str">
        <f t="shared" si="10"/>
        <v/>
      </c>
      <c r="B48" s="451" t="str">
        <f t="shared" si="11"/>
        <v/>
      </c>
      <c r="C48" s="451" t="str">
        <f t="shared" si="12"/>
        <v/>
      </c>
      <c r="D48" s="451" t="str">
        <f t="shared" si="13"/>
        <v/>
      </c>
      <c r="E48" s="451" t="str">
        <f t="shared" si="14"/>
        <v/>
      </c>
      <c r="F48" s="451" t="str">
        <f t="shared" si="15"/>
        <v/>
      </c>
      <c r="G48" s="199" t="str">
        <f>IF(Paramétrage!LI464&lt;&gt;0,Paramétrage!LG464,"")</f>
        <v/>
      </c>
      <c r="H48" s="2" t="str">
        <f>IF(Paramétrage!LI464&lt;&gt;0,Paramétrage!LH464,"")</f>
        <v/>
      </c>
      <c r="I48" s="2" t="str">
        <f t="shared" si="16"/>
        <v/>
      </c>
      <c r="J48" s="2" t="str">
        <f>IF(Paramétrage!LI464&lt;&gt;0,Paramétrage!LI464,"")</f>
        <v/>
      </c>
      <c r="K48" s="2" t="str">
        <f>IF(Paramétrage!LJ464&lt;&gt;0,Paramétrage!LJ464,"")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IF(Paramétrage!LI464&lt;&gt;0,Paramétrage!LK464,"")</f>
        <v/>
      </c>
      <c r="P48" s="258">
        <f>IF(Paramétrage!G547&lt;&gt;0,I48,0)</f>
        <v>0</v>
      </c>
      <c r="Q48" s="2"/>
      <c r="R48" s="2"/>
      <c r="S48" s="2"/>
      <c r="T48" s="2"/>
      <c r="U48" s="2"/>
      <c r="V48" s="2"/>
      <c r="W48" s="2"/>
      <c r="X48" s="2"/>
    </row>
    <row r="49" spans="1:24" s="2" customFormat="1" x14ac:dyDescent="0.35">
      <c r="A49" s="451" t="str">
        <f t="shared" si="10"/>
        <v/>
      </c>
      <c r="B49" s="451" t="str">
        <f t="shared" si="11"/>
        <v/>
      </c>
      <c r="C49" s="451" t="str">
        <f t="shared" si="12"/>
        <v/>
      </c>
      <c r="D49" s="451" t="str">
        <f t="shared" si="13"/>
        <v/>
      </c>
      <c r="E49" s="451" t="str">
        <f t="shared" si="14"/>
        <v/>
      </c>
      <c r="F49" s="451" t="str">
        <f t="shared" si="15"/>
        <v/>
      </c>
      <c r="G49" s="199" t="str">
        <f>IF(Paramétrage!LI465&lt;&gt;0,Paramétrage!LG465,"")</f>
        <v/>
      </c>
      <c r="H49" s="2" t="str">
        <f>IF(Paramétrage!LI465&lt;&gt;0,Paramétrage!LH465,"")</f>
        <v/>
      </c>
      <c r="I49" s="2" t="str">
        <f t="shared" si="16"/>
        <v/>
      </c>
      <c r="J49" s="2" t="str">
        <f>IF(Paramétrage!LI465&lt;&gt;0,Paramétrage!LI465,"")</f>
        <v/>
      </c>
      <c r="K49" s="2" t="str">
        <f>IF(Paramétrage!LJ465&lt;&gt;0,Paramétrage!LJ465,"")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IF(Paramétrage!LI465&lt;&gt;0,Paramétrage!LK465,"")</f>
        <v/>
      </c>
      <c r="P49" s="258">
        <f>IF(Paramétrage!G548&lt;&gt;0,I49,0)</f>
        <v>0</v>
      </c>
      <c r="R49"/>
      <c r="S49"/>
      <c r="T49"/>
      <c r="U49"/>
      <c r="V49"/>
      <c r="W49"/>
      <c r="X49"/>
    </row>
    <row r="50" spans="1:24" x14ac:dyDescent="0.35">
      <c r="A50" s="451" t="str">
        <f t="shared" si="10"/>
        <v/>
      </c>
      <c r="B50" s="451" t="str">
        <f t="shared" si="11"/>
        <v/>
      </c>
      <c r="C50" s="451" t="str">
        <f t="shared" si="12"/>
        <v/>
      </c>
      <c r="D50" s="451" t="str">
        <f t="shared" si="13"/>
        <v/>
      </c>
      <c r="E50" s="451" t="str">
        <f t="shared" si="14"/>
        <v/>
      </c>
      <c r="F50" s="451" t="str">
        <f t="shared" si="15"/>
        <v/>
      </c>
      <c r="G50" s="199" t="str">
        <f>IF(Paramétrage!LI466&lt;&gt;0,Paramétrage!LG466,"")</f>
        <v/>
      </c>
      <c r="H50" s="2" t="str">
        <f>IF(Paramétrage!LI466&lt;&gt;0,Paramétrage!LH466,"")</f>
        <v/>
      </c>
      <c r="I50" s="2" t="str">
        <f t="shared" si="16"/>
        <v/>
      </c>
      <c r="J50" s="2" t="str">
        <f>IF(Paramétrage!LI466&lt;&gt;0,Paramétrage!LI466,"")</f>
        <v/>
      </c>
      <c r="K50" s="2" t="str">
        <f>IF(Paramétrage!LJ466&lt;&gt;0,Paramétrage!LJ466,"")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IF(Paramétrage!LI466&lt;&gt;0,Paramétrage!LK466,"")</f>
        <v/>
      </c>
      <c r="P50" s="258">
        <f>IF(Paramétrage!G549&lt;&gt;0,I50,0)</f>
        <v>0</v>
      </c>
      <c r="Q50" s="2"/>
    </row>
    <row r="51" spans="1:24" x14ac:dyDescent="0.35">
      <c r="A51" s="451" t="str">
        <f t="shared" si="10"/>
        <v/>
      </c>
      <c r="B51" s="451" t="str">
        <f t="shared" si="11"/>
        <v/>
      </c>
      <c r="C51" s="451" t="str">
        <f t="shared" si="12"/>
        <v/>
      </c>
      <c r="D51" s="451" t="str">
        <f t="shared" si="13"/>
        <v/>
      </c>
      <c r="E51" s="451" t="str">
        <f t="shared" si="14"/>
        <v/>
      </c>
      <c r="F51" s="451" t="str">
        <f t="shared" si="15"/>
        <v/>
      </c>
      <c r="G51" s="199" t="str">
        <f>IF(Paramétrage!LI467&lt;&gt;0,Paramétrage!LG467,"")</f>
        <v/>
      </c>
      <c r="H51" s="2" t="str">
        <f>IF(Paramétrage!LI467&lt;&gt;0,Paramétrage!LH467,"")</f>
        <v/>
      </c>
      <c r="I51" s="2" t="str">
        <f t="shared" si="16"/>
        <v/>
      </c>
      <c r="J51" s="2" t="str">
        <f>IF(Paramétrage!LI467&lt;&gt;0,Paramétrage!LI467,"")</f>
        <v/>
      </c>
      <c r="K51" s="2" t="str">
        <f>IF(Paramétrage!LJ467&lt;&gt;0,Paramétrage!LJ467,"")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IF(Paramétrage!LI467&lt;&gt;0,Paramétrage!LK467,"")</f>
        <v/>
      </c>
      <c r="P51" s="258">
        <f>IF(Paramétrage!G550&lt;&gt;0,I51,0)</f>
        <v>0</v>
      </c>
      <c r="Q51" s="2"/>
    </row>
    <row r="52" spans="1:24" x14ac:dyDescent="0.35">
      <c r="A52" s="451" t="str">
        <f t="shared" si="10"/>
        <v/>
      </c>
      <c r="B52" s="451" t="str">
        <f t="shared" si="11"/>
        <v/>
      </c>
      <c r="C52" s="451" t="str">
        <f t="shared" si="12"/>
        <v/>
      </c>
      <c r="D52" s="451" t="str">
        <f t="shared" si="13"/>
        <v/>
      </c>
      <c r="E52" s="451" t="str">
        <f t="shared" si="14"/>
        <v/>
      </c>
      <c r="F52" s="451" t="str">
        <f t="shared" si="15"/>
        <v/>
      </c>
      <c r="G52" s="199" t="str">
        <f>IF(Paramétrage!LI468&lt;&gt;0,Paramétrage!LG468,"")</f>
        <v/>
      </c>
      <c r="H52" s="2" t="str">
        <f>IF(Paramétrage!LI468&lt;&gt;0,Paramétrage!LH468,"")</f>
        <v/>
      </c>
      <c r="I52" s="2" t="str">
        <f t="shared" si="16"/>
        <v/>
      </c>
      <c r="J52" s="2" t="str">
        <f>IF(Paramétrage!LI468&lt;&gt;0,Paramétrage!LI468,"")</f>
        <v/>
      </c>
      <c r="K52" s="2" t="str">
        <f>IF(Paramétrage!LJ468&lt;&gt;0,Paramétrage!LJ468,"")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IF(Paramétrage!LI468&lt;&gt;0,Paramétrage!LK468,"")</f>
        <v/>
      </c>
      <c r="P52" s="258">
        <f>IF(Paramétrage!G551&lt;&gt;0,I52,0)</f>
        <v>0</v>
      </c>
      <c r="Q52" s="2"/>
      <c r="R52" s="8"/>
      <c r="S52" s="8"/>
      <c r="T52" s="8"/>
      <c r="U52" s="8"/>
      <c r="V52" s="8"/>
      <c r="W52" s="8"/>
      <c r="X52" s="8"/>
    </row>
    <row r="53" spans="1:24" s="8" customFormat="1" x14ac:dyDescent="0.35">
      <c r="A53" s="451" t="str">
        <f t="shared" si="10"/>
        <v/>
      </c>
      <c r="B53" s="451" t="str">
        <f t="shared" si="11"/>
        <v/>
      </c>
      <c r="C53" s="451" t="str">
        <f t="shared" si="12"/>
        <v/>
      </c>
      <c r="D53" s="451" t="str">
        <f t="shared" si="13"/>
        <v/>
      </c>
      <c r="E53" s="451" t="str">
        <f t="shared" si="14"/>
        <v/>
      </c>
      <c r="F53" s="451" t="str">
        <f t="shared" si="15"/>
        <v/>
      </c>
      <c r="G53" s="199" t="str">
        <f>IF(Paramétrage!LI469&lt;&gt;0,Paramétrage!LG469,"")</f>
        <v/>
      </c>
      <c r="H53" s="2" t="str">
        <f>IF(Paramétrage!LI469&lt;&gt;0,Paramétrage!LH469,"")</f>
        <v/>
      </c>
      <c r="I53" s="2" t="str">
        <f t="shared" si="16"/>
        <v/>
      </c>
      <c r="J53" s="2" t="str">
        <f>IF(Paramétrage!LI469&lt;&gt;0,Paramétrage!LI469,"")</f>
        <v/>
      </c>
      <c r="K53" s="2" t="str">
        <f>IF(Paramétrage!LJ469&lt;&gt;0,Paramétrage!LJ469,"")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IF(Paramétrage!LI469&lt;&gt;0,Paramétrage!LK469,"")</f>
        <v/>
      </c>
      <c r="P53" s="258">
        <f>IF(Paramétrage!G552&lt;&gt;0,I53,0)</f>
        <v>0</v>
      </c>
      <c r="Q53" s="2"/>
      <c r="R53"/>
      <c r="S53"/>
      <c r="T53"/>
      <c r="U53"/>
      <c r="V53"/>
      <c r="W53"/>
      <c r="X53"/>
    </row>
    <row r="54" spans="1:24" x14ac:dyDescent="0.35">
      <c r="A54" s="451" t="str">
        <f t="shared" si="10"/>
        <v/>
      </c>
      <c r="B54" s="451" t="str">
        <f t="shared" si="11"/>
        <v/>
      </c>
      <c r="C54" s="451" t="str">
        <f t="shared" si="12"/>
        <v/>
      </c>
      <c r="D54" s="451" t="str">
        <f t="shared" si="13"/>
        <v/>
      </c>
      <c r="E54" s="451" t="str">
        <f t="shared" si="14"/>
        <v/>
      </c>
      <c r="F54" s="451" t="str">
        <f t="shared" si="15"/>
        <v/>
      </c>
      <c r="G54" s="199" t="str">
        <f>IF(Paramétrage!LI470&lt;&gt;0,Paramétrage!LG470,"")</f>
        <v/>
      </c>
      <c r="H54" s="2" t="str">
        <f>IF(Paramétrage!LI470&lt;&gt;0,Paramétrage!LH470,"")</f>
        <v/>
      </c>
      <c r="I54" s="2" t="str">
        <f t="shared" si="16"/>
        <v/>
      </c>
      <c r="J54" s="2" t="str">
        <f>IF(Paramétrage!LI470&lt;&gt;0,Paramétrage!LI470,"")</f>
        <v/>
      </c>
      <c r="K54" s="2" t="str">
        <f>IF(Paramétrage!LJ470&lt;&gt;0,Paramétrage!LJ470,"")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IF(Paramétrage!LI470&lt;&gt;0,Paramétrage!LK470,"")</f>
        <v/>
      </c>
      <c r="P54" s="258">
        <f>IF(Paramétrage!G553&lt;&gt;0,I54,0)</f>
        <v>0</v>
      </c>
      <c r="Q54" s="2"/>
    </row>
    <row r="55" spans="1:24" x14ac:dyDescent="0.35">
      <c r="A55" s="451" t="str">
        <f t="shared" si="10"/>
        <v/>
      </c>
      <c r="B55" s="451" t="str">
        <f t="shared" si="11"/>
        <v/>
      </c>
      <c r="C55" s="451" t="str">
        <f t="shared" si="12"/>
        <v/>
      </c>
      <c r="D55" s="451" t="str">
        <f t="shared" si="13"/>
        <v/>
      </c>
      <c r="E55" s="451" t="str">
        <f t="shared" si="14"/>
        <v/>
      </c>
      <c r="F55" s="451" t="str">
        <f t="shared" si="15"/>
        <v/>
      </c>
      <c r="G55" s="199" t="str">
        <f>IF(Paramétrage!LI471&lt;&gt;0,Paramétrage!LG471,"")</f>
        <v/>
      </c>
      <c r="H55" s="2" t="str">
        <f>IF(Paramétrage!LI471&lt;&gt;0,Paramétrage!LH471,"")</f>
        <v/>
      </c>
      <c r="I55" s="2" t="str">
        <f t="shared" si="16"/>
        <v/>
      </c>
      <c r="J55" s="2" t="str">
        <f>IF(Paramétrage!LI471&lt;&gt;0,Paramétrage!LI471,"")</f>
        <v/>
      </c>
      <c r="K55" s="2" t="str">
        <f>IF(Paramétrage!LJ471&lt;&gt;0,Paramétrage!LJ471,"")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IF(Paramétrage!LI471&lt;&gt;0,Paramétrage!LK471,"")</f>
        <v/>
      </c>
      <c r="P55" s="258">
        <f>IF(Paramétrage!G554&lt;&gt;0,I55,0)</f>
        <v>0</v>
      </c>
      <c r="Q55" s="2"/>
    </row>
    <row r="56" spans="1:24" x14ac:dyDescent="0.35">
      <c r="A56" s="451" t="str">
        <f t="shared" si="10"/>
        <v/>
      </c>
      <c r="B56" s="451" t="str">
        <f t="shared" si="11"/>
        <v/>
      </c>
      <c r="C56" s="451" t="str">
        <f t="shared" si="12"/>
        <v/>
      </c>
      <c r="D56" s="451" t="str">
        <f t="shared" si="13"/>
        <v/>
      </c>
      <c r="E56" s="451" t="str">
        <f t="shared" si="14"/>
        <v/>
      </c>
      <c r="F56" s="451" t="str">
        <f t="shared" si="15"/>
        <v/>
      </c>
      <c r="G56" s="199" t="str">
        <f>IF(Paramétrage!LI472&lt;&gt;0,Paramétrage!LG472,"")</f>
        <v/>
      </c>
      <c r="H56" s="2" t="str">
        <f>IF(Paramétrage!LI472&lt;&gt;0,Paramétrage!LH472,"")</f>
        <v/>
      </c>
      <c r="I56" s="2" t="str">
        <f t="shared" si="16"/>
        <v/>
      </c>
      <c r="J56" s="2" t="str">
        <f>IF(Paramétrage!LI472&lt;&gt;0,Paramétrage!LI472,"")</f>
        <v/>
      </c>
      <c r="K56" s="2" t="str">
        <f>IF(Paramétrage!LJ472&lt;&gt;0,Paramétrage!LJ472,"")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IF(Paramétrage!LI472&lt;&gt;0,Paramétrage!LK472,"")</f>
        <v/>
      </c>
      <c r="P56" s="258" t="e">
        <f>IF(Paramétrage!#REF!&lt;&gt;0,I56,0)</f>
        <v>#REF!</v>
      </c>
      <c r="Q56" s="2"/>
    </row>
    <row r="57" spans="1:24" x14ac:dyDescent="0.35">
      <c r="A57" s="451" t="str">
        <f t="shared" si="10"/>
        <v/>
      </c>
      <c r="B57" s="451" t="str">
        <f t="shared" si="11"/>
        <v/>
      </c>
      <c r="C57" s="451" t="str">
        <f t="shared" si="12"/>
        <v/>
      </c>
      <c r="D57" s="451" t="str">
        <f t="shared" si="13"/>
        <v/>
      </c>
      <c r="E57" s="451" t="str">
        <f t="shared" si="14"/>
        <v/>
      </c>
      <c r="F57" s="451" t="str">
        <f t="shared" si="15"/>
        <v/>
      </c>
      <c r="G57" s="199" t="str">
        <f>IF(Paramétrage!LI473&lt;&gt;0,Paramétrage!LG473,"")</f>
        <v/>
      </c>
      <c r="H57" s="2" t="str">
        <f>IF(Paramétrage!LI473&lt;&gt;0,Paramétrage!LH473,"")</f>
        <v/>
      </c>
      <c r="I57" s="2" t="str">
        <f t="shared" si="16"/>
        <v/>
      </c>
      <c r="J57" s="2" t="str">
        <f>IF(Paramétrage!LI473&lt;&gt;0,Paramétrage!LI473,"")</f>
        <v/>
      </c>
      <c r="K57" s="2" t="str">
        <f>IF(Paramétrage!LJ473&lt;&gt;0,Paramétrage!LJ473,"")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IF(Paramétrage!LI473&lt;&gt;0,Paramétrage!LK473,"")</f>
        <v/>
      </c>
      <c r="P57" s="258" t="e">
        <f>IF(Paramétrage!#REF!&lt;&gt;0,I57,0)</f>
        <v>#REF!</v>
      </c>
      <c r="Q57" s="2"/>
    </row>
    <row r="58" spans="1:24" x14ac:dyDescent="0.35">
      <c r="A58" s="451" t="str">
        <f t="shared" si="10"/>
        <v/>
      </c>
      <c r="B58" s="451" t="str">
        <f t="shared" si="11"/>
        <v/>
      </c>
      <c r="C58" s="451" t="str">
        <f t="shared" si="12"/>
        <v/>
      </c>
      <c r="D58" s="451" t="str">
        <f t="shared" si="13"/>
        <v/>
      </c>
      <c r="E58" s="451" t="str">
        <f t="shared" si="14"/>
        <v/>
      </c>
      <c r="F58" s="451" t="str">
        <f t="shared" si="15"/>
        <v/>
      </c>
      <c r="G58" s="199" t="str">
        <f>IF(Paramétrage!LI474&lt;&gt;0,Paramétrage!LG474,"")</f>
        <v/>
      </c>
      <c r="H58" s="2" t="str">
        <f>IF(Paramétrage!LI474&lt;&gt;0,Paramétrage!LH474,"")</f>
        <v/>
      </c>
      <c r="I58" s="2" t="str">
        <f t="shared" si="16"/>
        <v/>
      </c>
      <c r="J58" s="2" t="str">
        <f>IF(Paramétrage!LI474&lt;&gt;0,Paramétrage!LI474,"")</f>
        <v/>
      </c>
      <c r="K58" s="2" t="str">
        <f>IF(Paramétrage!LJ474&lt;&gt;0,Paramétrage!LJ474,"")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IF(Paramétrage!LI474&lt;&gt;0,Paramétrage!LK474,"")</f>
        <v/>
      </c>
      <c r="P58" s="258" t="e">
        <f>IF(Paramétrage!#REF!&lt;&gt;0,I58,0)</f>
        <v>#REF!</v>
      </c>
      <c r="Q58" s="2"/>
    </row>
    <row r="59" spans="1:24" x14ac:dyDescent="0.35">
      <c r="A59" s="451" t="str">
        <f t="shared" si="10"/>
        <v/>
      </c>
      <c r="B59" s="451" t="str">
        <f t="shared" si="11"/>
        <v/>
      </c>
      <c r="C59" s="451" t="str">
        <f t="shared" si="12"/>
        <v/>
      </c>
      <c r="D59" s="451" t="str">
        <f t="shared" si="13"/>
        <v/>
      </c>
      <c r="E59" s="451" t="str">
        <f t="shared" si="14"/>
        <v/>
      </c>
      <c r="F59" s="451" t="str">
        <f t="shared" si="15"/>
        <v/>
      </c>
      <c r="G59" s="199" t="str">
        <f>IF(Paramétrage!LI475&lt;&gt;0,Paramétrage!LG475,"")</f>
        <v/>
      </c>
      <c r="H59" s="2" t="str">
        <f>IF(Paramétrage!LI475&lt;&gt;0,Paramétrage!LH475,"")</f>
        <v/>
      </c>
      <c r="I59" s="2" t="str">
        <f t="shared" si="16"/>
        <v/>
      </c>
      <c r="J59" s="2" t="str">
        <f>IF(Paramétrage!LI475&lt;&gt;0,Paramétrage!LI475,"")</f>
        <v/>
      </c>
      <c r="K59" s="2" t="str">
        <f>IF(Paramétrage!LJ475&lt;&gt;0,Paramétrage!LJ475,"")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IF(Paramétrage!LI475&lt;&gt;0,Paramétrage!LK475,"")</f>
        <v/>
      </c>
      <c r="P59" s="258" t="e">
        <f>IF(Paramétrage!#REF!&lt;&gt;0,I59,0)</f>
        <v>#REF!</v>
      </c>
      <c r="Q59" s="2"/>
    </row>
    <row r="60" spans="1:24" x14ac:dyDescent="0.35">
      <c r="A60" s="474" t="s">
        <v>1092</v>
      </c>
      <c r="B60" s="469"/>
      <c r="C60" s="469"/>
      <c r="D60" s="469"/>
      <c r="E60" s="469"/>
      <c r="F60" s="469"/>
      <c r="G60" s="475" t="e">
        <f>IF(Paramétrage!#REF!&lt;&gt;0,Paramétrage!#REF!,"")</f>
        <v>#REF!</v>
      </c>
      <c r="H60" s="469"/>
      <c r="I60" s="469"/>
      <c r="J60" s="469"/>
      <c r="K60" s="469"/>
      <c r="L60" s="469"/>
      <c r="M60" s="469"/>
      <c r="N60" s="469"/>
      <c r="O60" s="469"/>
      <c r="P60" s="472" t="e">
        <f>IF(Paramétrage!#REF!,I60-#REF!,"")</f>
        <v>#REF!</v>
      </c>
      <c r="Q60" s="469"/>
    </row>
    <row r="61" spans="1:24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24" x14ac:dyDescent="0.35">
      <c r="A62" s="451" t="str">
        <f>IF(J62&lt;&gt;"",I62,"")</f>
        <v/>
      </c>
      <c r="B62" s="451" t="str">
        <f>IF(J62&lt;&gt;"",1,"")</f>
        <v/>
      </c>
      <c r="C62" s="451" t="str">
        <f>IF(J62&lt;&gt;"",L62,"")</f>
        <v/>
      </c>
      <c r="D62" s="451" t="str">
        <f>IF(J62&lt;&gt;"",L62,"")</f>
        <v/>
      </c>
      <c r="E62" s="451" t="str">
        <f>IF(J62&lt;&gt;"",M62,"")</f>
        <v/>
      </c>
      <c r="F62" s="451" t="str">
        <f>IF(J62&lt;&gt;"",N62,"")</f>
        <v/>
      </c>
      <c r="G62" s="199" t="str">
        <f>IF(Paramétrage!NU448&lt;&gt;0,Paramétrage!NS448,"")</f>
        <v/>
      </c>
      <c r="H62" s="2" t="str">
        <f>IF(Paramétrage!NU448&lt;&gt;0,Paramétrage!NT448,"")</f>
        <v/>
      </c>
      <c r="I62" s="2" t="str">
        <f>IF(J62&lt;&gt;"",DATEDIF($Q$2,G62,"d")*1440+H62*60,"")</f>
        <v/>
      </c>
      <c r="J62" s="2" t="str">
        <f>IF(Paramétrage!NU448&lt;&gt;0,Paramétrage!NU448,"")</f>
        <v/>
      </c>
      <c r="K62" s="2" t="str">
        <f>IF(Paramétrage!NV448&lt;&gt;0,Paramétrage!NV448,"")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IF(Paramétrage!NU448&lt;&gt;0,Paramétrage!NW448,"")</f>
        <v/>
      </c>
      <c r="P62" s="258" t="e">
        <f>IF(Paramétrage!#REF!&lt;&gt;0,I62,0)</f>
        <v>#REF!</v>
      </c>
      <c r="Q62" s="2"/>
    </row>
    <row r="63" spans="1:24" x14ac:dyDescent="0.35">
      <c r="A63" s="451" t="str">
        <f t="shared" ref="A63:A89" si="20">IF(J63&lt;&gt;"",I63,"")</f>
        <v/>
      </c>
      <c r="B63" s="451" t="str">
        <f t="shared" ref="B63:B89" si="21">IF(J63&lt;&gt;"",1,"")</f>
        <v/>
      </c>
      <c r="C63" s="451" t="str">
        <f t="shared" ref="C63:C89" si="22">IF(J63&lt;&gt;"",L63,"")</f>
        <v/>
      </c>
      <c r="D63" s="451" t="str">
        <f t="shared" ref="D63:D89" si="23">IF(J63&lt;&gt;"",L63,"")</f>
        <v/>
      </c>
      <c r="E63" s="451" t="str">
        <f t="shared" ref="E63:E89" si="24">IF(J63&lt;&gt;"",M63,"")</f>
        <v/>
      </c>
      <c r="F63" s="451" t="str">
        <f t="shared" ref="F63:F89" si="25">IF(J63&lt;&gt;"",N63,"")</f>
        <v/>
      </c>
      <c r="G63" s="199" t="str">
        <f>IF(Paramétrage!NU449&lt;&gt;0,Paramétrage!NS449,"")</f>
        <v/>
      </c>
      <c r="H63" s="2" t="str">
        <f>IF(Paramétrage!NU449&lt;&gt;0,Paramétrage!NT449,"")</f>
        <v/>
      </c>
      <c r="I63" s="2" t="str">
        <f t="shared" ref="I63:I89" si="26">IF(J63&lt;&gt;"",DATEDIF($Q$2,G63,"d")*1440+H63*60,"")</f>
        <v/>
      </c>
      <c r="J63" s="2" t="str">
        <f>IF(Paramétrage!NU449&lt;&gt;0,Paramétrage!NU449,"")</f>
        <v/>
      </c>
      <c r="K63" s="2" t="str">
        <f>IF(Paramétrage!NV449&lt;&gt;0,Paramétrage!NV449,"")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IF(Paramétrage!NU449&lt;&gt;0,Paramétrage!NW449,"")</f>
        <v/>
      </c>
      <c r="P63" s="258" t="e">
        <f>IF(Paramétrage!#REF!&lt;&gt;0,I63,0)</f>
        <v>#REF!</v>
      </c>
      <c r="Q63" s="2"/>
    </row>
    <row r="64" spans="1:24" x14ac:dyDescent="0.35">
      <c r="A64" s="451" t="str">
        <f t="shared" si="20"/>
        <v/>
      </c>
      <c r="B64" s="451" t="str">
        <f t="shared" si="21"/>
        <v/>
      </c>
      <c r="C64" s="451" t="str">
        <f t="shared" si="22"/>
        <v/>
      </c>
      <c r="D64" s="451" t="str">
        <f t="shared" si="23"/>
        <v/>
      </c>
      <c r="E64" s="451" t="str">
        <f t="shared" si="24"/>
        <v/>
      </c>
      <c r="F64" s="451" t="str">
        <f t="shared" si="25"/>
        <v/>
      </c>
      <c r="G64" s="199" t="str">
        <f>IF(Paramétrage!NU450&lt;&gt;0,Paramétrage!NS450,"")</f>
        <v/>
      </c>
      <c r="H64" s="2" t="str">
        <f>IF(Paramétrage!NU450&lt;&gt;0,Paramétrage!NT450,"")</f>
        <v/>
      </c>
      <c r="I64" s="2" t="str">
        <f t="shared" si="26"/>
        <v/>
      </c>
      <c r="J64" s="2" t="str">
        <f>IF(Paramétrage!NU450&lt;&gt;0,Paramétrage!NU450,"")</f>
        <v/>
      </c>
      <c r="K64" s="2" t="str">
        <f>IF(Paramétrage!NV450&lt;&gt;0,Paramétrage!NV450,"")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IF(Paramétrage!NU450&lt;&gt;0,Paramétrage!NW450,"")</f>
        <v/>
      </c>
      <c r="P64" s="258" t="e">
        <f>IF(Paramétrage!#REF!&lt;&gt;0,I64,0)</f>
        <v>#REF!</v>
      </c>
      <c r="Q64" s="2"/>
    </row>
    <row r="65" spans="1:17" x14ac:dyDescent="0.35">
      <c r="A65" s="451" t="str">
        <f t="shared" si="20"/>
        <v/>
      </c>
      <c r="B65" s="451" t="str">
        <f t="shared" si="21"/>
        <v/>
      </c>
      <c r="C65" s="451" t="str">
        <f t="shared" si="22"/>
        <v/>
      </c>
      <c r="D65" s="451" t="str">
        <f t="shared" si="23"/>
        <v/>
      </c>
      <c r="E65" s="451" t="str">
        <f t="shared" si="24"/>
        <v/>
      </c>
      <c r="F65" s="451" t="str">
        <f t="shared" si="25"/>
        <v/>
      </c>
      <c r="G65" s="199" t="str">
        <f>IF(Paramétrage!NU451&lt;&gt;0,Paramétrage!NS451,"")</f>
        <v/>
      </c>
      <c r="H65" s="2" t="str">
        <f>IF(Paramétrage!NU451&lt;&gt;0,Paramétrage!NT451,"")</f>
        <v/>
      </c>
      <c r="I65" s="2" t="str">
        <f t="shared" si="26"/>
        <v/>
      </c>
      <c r="J65" s="2" t="str">
        <f>IF(Paramétrage!NU451&lt;&gt;0,Paramétrage!NU451,"")</f>
        <v/>
      </c>
      <c r="K65" s="2" t="str">
        <f>IF(Paramétrage!NV451&lt;&gt;0,Paramétrage!NV451,"")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IF(Paramétrage!NU451&lt;&gt;0,Paramétrage!NW451,"")</f>
        <v/>
      </c>
      <c r="P65" s="258" t="e">
        <f>IF(Paramétrage!#REF!&lt;&gt;0,I65,0)</f>
        <v>#REF!</v>
      </c>
      <c r="Q65" s="2"/>
    </row>
    <row r="66" spans="1:17" x14ac:dyDescent="0.35">
      <c r="A66" s="451" t="str">
        <f t="shared" si="20"/>
        <v/>
      </c>
      <c r="B66" s="451" t="str">
        <f t="shared" si="21"/>
        <v/>
      </c>
      <c r="C66" s="451" t="str">
        <f t="shared" si="22"/>
        <v/>
      </c>
      <c r="D66" s="451" t="str">
        <f t="shared" si="23"/>
        <v/>
      </c>
      <c r="E66" s="451" t="str">
        <f t="shared" si="24"/>
        <v/>
      </c>
      <c r="F66" s="451" t="str">
        <f t="shared" si="25"/>
        <v/>
      </c>
      <c r="G66" s="199" t="str">
        <f>IF(Paramétrage!NU452&lt;&gt;0,Paramétrage!NS452,"")</f>
        <v/>
      </c>
      <c r="H66" s="2" t="str">
        <f>IF(Paramétrage!NU452&lt;&gt;0,Paramétrage!NT452,"")</f>
        <v/>
      </c>
      <c r="I66" s="2" t="str">
        <f t="shared" si="26"/>
        <v/>
      </c>
      <c r="J66" s="2" t="str">
        <f>IF(Paramétrage!NU452&lt;&gt;0,Paramétrage!NU452,"")</f>
        <v/>
      </c>
      <c r="K66" s="2" t="str">
        <f>IF(Paramétrage!NV452&lt;&gt;0,Paramétrage!NV452,"")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IF(Paramétrage!NU452&lt;&gt;0,Paramétrage!NW452,"")</f>
        <v/>
      </c>
      <c r="P66" s="258" t="e">
        <f>IF(Paramétrage!#REF!&lt;&gt;0,I66,0)</f>
        <v>#REF!</v>
      </c>
      <c r="Q66" s="2"/>
    </row>
    <row r="67" spans="1:17" x14ac:dyDescent="0.35">
      <c r="A67" s="451" t="str">
        <f t="shared" si="20"/>
        <v/>
      </c>
      <c r="B67" s="451" t="str">
        <f t="shared" si="21"/>
        <v/>
      </c>
      <c r="C67" s="451" t="str">
        <f t="shared" si="22"/>
        <v/>
      </c>
      <c r="D67" s="451" t="str">
        <f t="shared" si="23"/>
        <v/>
      </c>
      <c r="E67" s="451" t="str">
        <f t="shared" si="24"/>
        <v/>
      </c>
      <c r="F67" s="451" t="str">
        <f t="shared" si="25"/>
        <v/>
      </c>
      <c r="G67" s="199" t="str">
        <f>IF(Paramétrage!NU453&lt;&gt;0,Paramétrage!NS453,"")</f>
        <v/>
      </c>
      <c r="H67" s="2" t="str">
        <f>IF(Paramétrage!NU453&lt;&gt;0,Paramétrage!NT453,"")</f>
        <v/>
      </c>
      <c r="I67" s="2" t="str">
        <f t="shared" si="26"/>
        <v/>
      </c>
      <c r="J67" s="2" t="str">
        <f>IF(Paramétrage!NU453&lt;&gt;0,Paramétrage!NU453,"")</f>
        <v/>
      </c>
      <c r="K67" s="2" t="str">
        <f>IF(Paramétrage!NV453&lt;&gt;0,Paramétrage!NV453,"")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IF(Paramétrage!NU453&lt;&gt;0,Paramétrage!NW453,"")</f>
        <v/>
      </c>
      <c r="P67" s="258" t="e">
        <f>IF(Paramétrage!#REF!&lt;&gt;0,I67,0)</f>
        <v>#REF!</v>
      </c>
      <c r="Q67" s="2"/>
    </row>
    <row r="68" spans="1:17" x14ac:dyDescent="0.35">
      <c r="A68" s="451" t="str">
        <f t="shared" si="20"/>
        <v/>
      </c>
      <c r="B68" s="451" t="str">
        <f t="shared" si="21"/>
        <v/>
      </c>
      <c r="C68" s="451" t="str">
        <f t="shared" si="22"/>
        <v/>
      </c>
      <c r="D68" s="451" t="str">
        <f t="shared" si="23"/>
        <v/>
      </c>
      <c r="E68" s="451" t="str">
        <f t="shared" si="24"/>
        <v/>
      </c>
      <c r="F68" s="451" t="str">
        <f t="shared" si="25"/>
        <v/>
      </c>
      <c r="G68" s="199" t="str">
        <f>IF(Paramétrage!NU454&lt;&gt;0,Paramétrage!NS454,"")</f>
        <v/>
      </c>
      <c r="H68" s="2" t="str">
        <f>IF(Paramétrage!NU454&lt;&gt;0,Paramétrage!NT454,"")</f>
        <v/>
      </c>
      <c r="I68" s="2" t="str">
        <f t="shared" si="26"/>
        <v/>
      </c>
      <c r="J68" s="2" t="str">
        <f>IF(Paramétrage!NU454&lt;&gt;0,Paramétrage!NU454,"")</f>
        <v/>
      </c>
      <c r="K68" s="2" t="str">
        <f>IF(Paramétrage!NV454&lt;&gt;0,Paramétrage!NV454,"")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IF(Paramétrage!NU454&lt;&gt;0,Paramétrage!NW454,"")</f>
        <v/>
      </c>
      <c r="P68" s="258" t="e">
        <f>IF(Paramétrage!#REF!&lt;&gt;0,I68,0)</f>
        <v>#REF!</v>
      </c>
      <c r="Q68" s="2"/>
    </row>
    <row r="69" spans="1:17" x14ac:dyDescent="0.35">
      <c r="A69" s="451" t="str">
        <f t="shared" si="20"/>
        <v/>
      </c>
      <c r="B69" s="451" t="str">
        <f t="shared" si="21"/>
        <v/>
      </c>
      <c r="C69" s="451" t="str">
        <f t="shared" si="22"/>
        <v/>
      </c>
      <c r="D69" s="451" t="str">
        <f t="shared" si="23"/>
        <v/>
      </c>
      <c r="E69" s="451" t="str">
        <f t="shared" si="24"/>
        <v/>
      </c>
      <c r="F69" s="451" t="str">
        <f t="shared" si="25"/>
        <v/>
      </c>
      <c r="G69" s="199" t="str">
        <f>IF(Paramétrage!NU455&lt;&gt;0,Paramétrage!NS455,"")</f>
        <v/>
      </c>
      <c r="H69" s="2" t="str">
        <f>IF(Paramétrage!NU455&lt;&gt;0,Paramétrage!NT455,"")</f>
        <v/>
      </c>
      <c r="I69" s="2" t="str">
        <f t="shared" si="26"/>
        <v/>
      </c>
      <c r="J69" s="2" t="str">
        <f>IF(Paramétrage!NU455&lt;&gt;0,Paramétrage!NU455,"")</f>
        <v/>
      </c>
      <c r="K69" s="2" t="str">
        <f>IF(Paramétrage!NV455&lt;&gt;0,Paramétrage!NV455,"")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IF(Paramétrage!NU455&lt;&gt;0,Paramétrage!NW455,"")</f>
        <v/>
      </c>
      <c r="P69" s="258" t="e">
        <f>IF(Paramétrage!#REF!&lt;&gt;0,I69,0)</f>
        <v>#REF!</v>
      </c>
      <c r="Q69" s="2"/>
    </row>
    <row r="70" spans="1:17" x14ac:dyDescent="0.35">
      <c r="A70" s="451" t="str">
        <f t="shared" si="20"/>
        <v/>
      </c>
      <c r="B70" s="451" t="str">
        <f t="shared" si="21"/>
        <v/>
      </c>
      <c r="C70" s="451" t="str">
        <f t="shared" si="22"/>
        <v/>
      </c>
      <c r="D70" s="451" t="str">
        <f t="shared" si="23"/>
        <v/>
      </c>
      <c r="E70" s="451" t="str">
        <f t="shared" si="24"/>
        <v/>
      </c>
      <c r="F70" s="451" t="str">
        <f t="shared" si="25"/>
        <v/>
      </c>
      <c r="G70" s="199" t="str">
        <f>IF(Paramétrage!NU456&lt;&gt;0,Paramétrage!NS456,"")</f>
        <v/>
      </c>
      <c r="H70" s="2" t="str">
        <f>IF(Paramétrage!NU456&lt;&gt;0,Paramétrage!NT456,"")</f>
        <v/>
      </c>
      <c r="I70" s="2" t="str">
        <f t="shared" si="26"/>
        <v/>
      </c>
      <c r="J70" s="2" t="str">
        <f>IF(Paramétrage!NU456&lt;&gt;0,Paramétrage!NU456,"")</f>
        <v/>
      </c>
      <c r="K70" s="2" t="str">
        <f>IF(Paramétrage!NV456&lt;&gt;0,Paramétrage!NV456,"")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IF(Paramétrage!NU456&lt;&gt;0,Paramétrage!NW456,"")</f>
        <v/>
      </c>
      <c r="P70" s="258" t="e">
        <f>IF(Paramétrage!#REF!&lt;&gt;0,I70,0)</f>
        <v>#REF!</v>
      </c>
      <c r="Q70" s="2"/>
    </row>
    <row r="71" spans="1:17" x14ac:dyDescent="0.35">
      <c r="A71" s="451" t="str">
        <f t="shared" si="20"/>
        <v/>
      </c>
      <c r="B71" s="451" t="str">
        <f t="shared" si="21"/>
        <v/>
      </c>
      <c r="C71" s="451" t="str">
        <f t="shared" si="22"/>
        <v/>
      </c>
      <c r="D71" s="451" t="str">
        <f t="shared" si="23"/>
        <v/>
      </c>
      <c r="E71" s="451" t="str">
        <f t="shared" si="24"/>
        <v/>
      </c>
      <c r="F71" s="451" t="str">
        <f t="shared" si="25"/>
        <v/>
      </c>
      <c r="G71" s="199" t="str">
        <f>IF(Paramétrage!NU457&lt;&gt;0,Paramétrage!NS457,"")</f>
        <v/>
      </c>
      <c r="H71" s="2" t="str">
        <f>IF(Paramétrage!NU457&lt;&gt;0,Paramétrage!NT457,"")</f>
        <v/>
      </c>
      <c r="I71" s="2" t="str">
        <f t="shared" si="26"/>
        <v/>
      </c>
      <c r="J71" s="2" t="str">
        <f>IF(Paramétrage!NU457&lt;&gt;0,Paramétrage!NU457,"")</f>
        <v/>
      </c>
      <c r="K71" s="2" t="str">
        <f>IF(Paramétrage!NV457&lt;&gt;0,Paramétrage!NV457,"")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IF(Paramétrage!NU457&lt;&gt;0,Paramétrage!NW457,"")</f>
        <v/>
      </c>
      <c r="P71" s="258" t="e">
        <f>IF(Paramétrage!#REF!&lt;&gt;0,I71,0)</f>
        <v>#REF!</v>
      </c>
      <c r="Q71" s="2"/>
    </row>
    <row r="72" spans="1:17" x14ac:dyDescent="0.35">
      <c r="A72" s="451" t="str">
        <f t="shared" si="20"/>
        <v/>
      </c>
      <c r="B72" s="451" t="str">
        <f t="shared" si="21"/>
        <v/>
      </c>
      <c r="C72" s="451" t="str">
        <f t="shared" si="22"/>
        <v/>
      </c>
      <c r="D72" s="451" t="str">
        <f t="shared" si="23"/>
        <v/>
      </c>
      <c r="E72" s="451" t="str">
        <f t="shared" si="24"/>
        <v/>
      </c>
      <c r="F72" s="451" t="str">
        <f t="shared" si="25"/>
        <v/>
      </c>
      <c r="G72" s="199" t="str">
        <f>IF(Paramétrage!NU458&lt;&gt;0,Paramétrage!NS458,"")</f>
        <v/>
      </c>
      <c r="H72" s="2" t="str">
        <f>IF(Paramétrage!NU458&lt;&gt;0,Paramétrage!NT458,"")</f>
        <v/>
      </c>
      <c r="I72" s="2" t="str">
        <f t="shared" si="26"/>
        <v/>
      </c>
      <c r="J72" s="2" t="str">
        <f>IF(Paramétrage!NU458&lt;&gt;0,Paramétrage!NU458,"")</f>
        <v/>
      </c>
      <c r="K72" s="2" t="str">
        <f>IF(Paramétrage!NV458&lt;&gt;0,Paramétrage!NV458,"")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IF(Paramétrage!NU458&lt;&gt;0,Paramétrage!NW458,"")</f>
        <v/>
      </c>
      <c r="P72" s="258" t="e">
        <f>IF(Paramétrage!#REF!&lt;&gt;0,I72,0)</f>
        <v>#REF!</v>
      </c>
      <c r="Q72" s="2"/>
    </row>
    <row r="73" spans="1:17" x14ac:dyDescent="0.35">
      <c r="A73" s="451" t="str">
        <f t="shared" si="20"/>
        <v/>
      </c>
      <c r="B73" s="451" t="str">
        <f t="shared" si="21"/>
        <v/>
      </c>
      <c r="C73" s="451" t="str">
        <f t="shared" si="22"/>
        <v/>
      </c>
      <c r="D73" s="451" t="str">
        <f t="shared" si="23"/>
        <v/>
      </c>
      <c r="E73" s="451" t="str">
        <f t="shared" si="24"/>
        <v/>
      </c>
      <c r="F73" s="451" t="str">
        <f t="shared" si="25"/>
        <v/>
      </c>
      <c r="G73" s="199" t="str">
        <f>IF(Paramétrage!NU459&lt;&gt;0,Paramétrage!NS459,"")</f>
        <v/>
      </c>
      <c r="H73" s="2" t="str">
        <f>IF(Paramétrage!NU459&lt;&gt;0,Paramétrage!NT459,"")</f>
        <v/>
      </c>
      <c r="I73" s="2" t="str">
        <f t="shared" si="26"/>
        <v/>
      </c>
      <c r="J73" s="2" t="str">
        <f>IF(Paramétrage!NU459&lt;&gt;0,Paramétrage!NU459,"")</f>
        <v/>
      </c>
      <c r="K73" s="2" t="str">
        <f>IF(Paramétrage!NV459&lt;&gt;0,Paramétrage!NV459,"")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IF(Paramétrage!NU459&lt;&gt;0,Paramétrage!NW459,"")</f>
        <v/>
      </c>
      <c r="P73" s="258" t="e">
        <f>IF(Paramétrage!#REF!&lt;&gt;0,I73,0)</f>
        <v>#REF!</v>
      </c>
      <c r="Q73" s="2"/>
    </row>
    <row r="74" spans="1:17" x14ac:dyDescent="0.35">
      <c r="A74" s="451" t="str">
        <f t="shared" si="20"/>
        <v/>
      </c>
      <c r="B74" s="451" t="str">
        <f t="shared" si="21"/>
        <v/>
      </c>
      <c r="C74" s="451" t="str">
        <f t="shared" si="22"/>
        <v/>
      </c>
      <c r="D74" s="451" t="str">
        <f t="shared" si="23"/>
        <v/>
      </c>
      <c r="E74" s="451" t="str">
        <f t="shared" si="24"/>
        <v/>
      </c>
      <c r="F74" s="451" t="str">
        <f t="shared" si="25"/>
        <v/>
      </c>
      <c r="G74" s="199" t="str">
        <f>IF(Paramétrage!NU460&lt;&gt;0,Paramétrage!NS460,"")</f>
        <v/>
      </c>
      <c r="H74" s="2" t="str">
        <f>IF(Paramétrage!NU460&lt;&gt;0,Paramétrage!NT460,"")</f>
        <v/>
      </c>
      <c r="I74" s="2" t="str">
        <f t="shared" si="26"/>
        <v/>
      </c>
      <c r="J74" s="2" t="str">
        <f>IF(Paramétrage!NU460&lt;&gt;0,Paramétrage!NU460,"")</f>
        <v/>
      </c>
      <c r="K74" s="2" t="str">
        <f>IF(Paramétrage!NV460&lt;&gt;0,Paramétrage!NV460,"")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IF(Paramétrage!NU460&lt;&gt;0,Paramétrage!NW460,"")</f>
        <v/>
      </c>
      <c r="P74" s="258" t="e">
        <f>IF(Paramétrage!#REF!&lt;&gt;0,I74,0)</f>
        <v>#REF!</v>
      </c>
      <c r="Q74" s="2"/>
    </row>
    <row r="75" spans="1:17" x14ac:dyDescent="0.35">
      <c r="A75" s="451" t="str">
        <f t="shared" si="20"/>
        <v/>
      </c>
      <c r="B75" s="451" t="str">
        <f t="shared" si="21"/>
        <v/>
      </c>
      <c r="C75" s="451" t="str">
        <f t="shared" si="22"/>
        <v/>
      </c>
      <c r="D75" s="451" t="str">
        <f t="shared" si="23"/>
        <v/>
      </c>
      <c r="E75" s="451" t="str">
        <f t="shared" si="24"/>
        <v/>
      </c>
      <c r="F75" s="451" t="str">
        <f t="shared" si="25"/>
        <v/>
      </c>
      <c r="G75" s="199" t="str">
        <f>IF(Paramétrage!NU461&lt;&gt;0,Paramétrage!NS461,"")</f>
        <v/>
      </c>
      <c r="H75" s="2" t="str">
        <f>IF(Paramétrage!NU461&lt;&gt;0,Paramétrage!NT461,"")</f>
        <v/>
      </c>
      <c r="I75" s="2" t="str">
        <f t="shared" si="26"/>
        <v/>
      </c>
      <c r="J75" s="2" t="str">
        <f>IF(Paramétrage!NU461&lt;&gt;0,Paramétrage!NU461,"")</f>
        <v/>
      </c>
      <c r="K75" s="2" t="str">
        <f>IF(Paramétrage!NV461&lt;&gt;0,Paramétrage!NV461,"")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IF(Paramétrage!NU461&lt;&gt;0,Paramétrage!NW461,"")</f>
        <v/>
      </c>
      <c r="P75" s="258" t="e">
        <f>IF(Paramétrage!#REF!&lt;&gt;0,I75,0)</f>
        <v>#REF!</v>
      </c>
      <c r="Q75" s="2"/>
    </row>
    <row r="76" spans="1:17" x14ac:dyDescent="0.35">
      <c r="A76" s="451" t="str">
        <f t="shared" si="20"/>
        <v/>
      </c>
      <c r="B76" s="451" t="str">
        <f t="shared" si="21"/>
        <v/>
      </c>
      <c r="C76" s="451" t="str">
        <f t="shared" si="22"/>
        <v/>
      </c>
      <c r="D76" s="451" t="str">
        <f t="shared" si="23"/>
        <v/>
      </c>
      <c r="E76" s="451" t="str">
        <f t="shared" si="24"/>
        <v/>
      </c>
      <c r="F76" s="451" t="str">
        <f t="shared" si="25"/>
        <v/>
      </c>
      <c r="G76" s="199" t="str">
        <f>IF(Paramétrage!NU462&lt;&gt;0,Paramétrage!NS462,"")</f>
        <v/>
      </c>
      <c r="H76" s="2" t="str">
        <f>IF(Paramétrage!NU462&lt;&gt;0,Paramétrage!NT462,"")</f>
        <v/>
      </c>
      <c r="I76" s="2" t="str">
        <f t="shared" si="26"/>
        <v/>
      </c>
      <c r="J76" s="2" t="str">
        <f>IF(Paramétrage!NU462&lt;&gt;0,Paramétrage!NU462,"")</f>
        <v/>
      </c>
      <c r="K76" s="2" t="str">
        <f>IF(Paramétrage!NV462&lt;&gt;0,Paramétrage!NV462,"")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IF(Paramétrage!NU462&lt;&gt;0,Paramétrage!NW462,"")</f>
        <v/>
      </c>
      <c r="P76" s="258" t="e">
        <f>IF(Paramétrage!#REF!&lt;&gt;0,I76,0)</f>
        <v>#REF!</v>
      </c>
      <c r="Q76" s="2"/>
    </row>
    <row r="77" spans="1:17" x14ac:dyDescent="0.35">
      <c r="A77" s="451" t="str">
        <f t="shared" si="20"/>
        <v/>
      </c>
      <c r="B77" s="451" t="str">
        <f t="shared" si="21"/>
        <v/>
      </c>
      <c r="C77" s="451" t="str">
        <f t="shared" si="22"/>
        <v/>
      </c>
      <c r="D77" s="451" t="str">
        <f t="shared" si="23"/>
        <v/>
      </c>
      <c r="E77" s="451" t="str">
        <f t="shared" si="24"/>
        <v/>
      </c>
      <c r="F77" s="451" t="str">
        <f t="shared" si="25"/>
        <v/>
      </c>
      <c r="G77" s="199" t="str">
        <f>IF(Paramétrage!NU463&lt;&gt;0,Paramétrage!NS463,"")</f>
        <v/>
      </c>
      <c r="H77" s="2" t="str">
        <f>IF(Paramétrage!NU463&lt;&gt;0,Paramétrage!NT463,"")</f>
        <v/>
      </c>
      <c r="I77" s="2" t="str">
        <f t="shared" si="26"/>
        <v/>
      </c>
      <c r="J77" s="2" t="str">
        <f>IF(Paramétrage!NU463&lt;&gt;0,Paramétrage!NU463,"")</f>
        <v/>
      </c>
      <c r="K77" s="2" t="str">
        <f>IF(Paramétrage!NV463&lt;&gt;0,Paramétrage!NV463,"")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IF(Paramétrage!NU463&lt;&gt;0,Paramétrage!NW463,"")</f>
        <v/>
      </c>
      <c r="P77" s="258" t="e">
        <f>IF(Paramétrage!#REF!&lt;&gt;0,I77,0)</f>
        <v>#REF!</v>
      </c>
      <c r="Q77" s="2"/>
    </row>
    <row r="78" spans="1:17" x14ac:dyDescent="0.35">
      <c r="A78" s="451" t="str">
        <f t="shared" si="20"/>
        <v/>
      </c>
      <c r="B78" s="451" t="str">
        <f t="shared" si="21"/>
        <v/>
      </c>
      <c r="C78" s="451" t="str">
        <f t="shared" si="22"/>
        <v/>
      </c>
      <c r="D78" s="451" t="str">
        <f t="shared" si="23"/>
        <v/>
      </c>
      <c r="E78" s="451" t="str">
        <f t="shared" si="24"/>
        <v/>
      </c>
      <c r="F78" s="451" t="str">
        <f t="shared" si="25"/>
        <v/>
      </c>
      <c r="G78" s="199" t="str">
        <f>IF(Paramétrage!NU464&lt;&gt;0,Paramétrage!NS464,"")</f>
        <v/>
      </c>
      <c r="H78" s="2" t="str">
        <f>IF(Paramétrage!NU464&lt;&gt;0,Paramétrage!NT464,"")</f>
        <v/>
      </c>
      <c r="I78" s="2" t="str">
        <f t="shared" si="26"/>
        <v/>
      </c>
      <c r="J78" s="2" t="str">
        <f>IF(Paramétrage!NU464&lt;&gt;0,Paramétrage!NU464,"")</f>
        <v/>
      </c>
      <c r="K78" s="2" t="str">
        <f>IF(Paramétrage!NV464&lt;&gt;0,Paramétrage!NV464,"")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IF(Paramétrage!NU464&lt;&gt;0,Paramétrage!NW464,"")</f>
        <v/>
      </c>
      <c r="P78" s="258" t="e">
        <f>IF(Paramétrage!#REF!&lt;&gt;0,I78,0)</f>
        <v>#REF!</v>
      </c>
      <c r="Q78" s="2"/>
    </row>
    <row r="79" spans="1:17" x14ac:dyDescent="0.35">
      <c r="A79" s="451" t="str">
        <f t="shared" si="20"/>
        <v/>
      </c>
      <c r="B79" s="451" t="str">
        <f t="shared" si="21"/>
        <v/>
      </c>
      <c r="C79" s="451" t="str">
        <f t="shared" si="22"/>
        <v/>
      </c>
      <c r="D79" s="451" t="str">
        <f t="shared" si="23"/>
        <v/>
      </c>
      <c r="E79" s="451" t="str">
        <f t="shared" si="24"/>
        <v/>
      </c>
      <c r="F79" s="451" t="str">
        <f t="shared" si="25"/>
        <v/>
      </c>
      <c r="G79" s="199" t="str">
        <f>IF(Paramétrage!NU465&lt;&gt;0,Paramétrage!NS465,"")</f>
        <v/>
      </c>
      <c r="H79" s="2" t="str">
        <f>IF(Paramétrage!NU465&lt;&gt;0,Paramétrage!NT465,"")</f>
        <v/>
      </c>
      <c r="I79" s="2" t="str">
        <f t="shared" si="26"/>
        <v/>
      </c>
      <c r="J79" s="2" t="str">
        <f>IF(Paramétrage!NU465&lt;&gt;0,Paramétrage!NU465,"")</f>
        <v/>
      </c>
      <c r="K79" s="2" t="str">
        <f>IF(Paramétrage!NV465&lt;&gt;0,Paramétrage!NV465,"")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IF(Paramétrage!NU465&lt;&gt;0,Paramétrage!NW465,"")</f>
        <v/>
      </c>
      <c r="P79" s="258" t="e">
        <f>IF(Paramétrage!#REF!&lt;&gt;0,I79,0)</f>
        <v>#REF!</v>
      </c>
      <c r="Q79" s="2"/>
    </row>
    <row r="80" spans="1:17" x14ac:dyDescent="0.35">
      <c r="A80" s="451" t="str">
        <f t="shared" si="20"/>
        <v/>
      </c>
      <c r="B80" s="451" t="str">
        <f t="shared" si="21"/>
        <v/>
      </c>
      <c r="C80" s="451" t="str">
        <f t="shared" si="22"/>
        <v/>
      </c>
      <c r="D80" s="451" t="str">
        <f t="shared" si="23"/>
        <v/>
      </c>
      <c r="E80" s="451" t="str">
        <f t="shared" si="24"/>
        <v/>
      </c>
      <c r="F80" s="451" t="str">
        <f t="shared" si="25"/>
        <v/>
      </c>
      <c r="G80" s="199" t="str">
        <f>IF(Paramétrage!NU466&lt;&gt;0,Paramétrage!NS466,"")</f>
        <v/>
      </c>
      <c r="H80" s="2" t="str">
        <f>IF(Paramétrage!NU466&lt;&gt;0,Paramétrage!NT466,"")</f>
        <v/>
      </c>
      <c r="I80" s="2" t="str">
        <f t="shared" si="26"/>
        <v/>
      </c>
      <c r="J80" s="2" t="str">
        <f>IF(Paramétrage!NU466&lt;&gt;0,Paramétrage!NU466,"")</f>
        <v/>
      </c>
      <c r="K80" s="2" t="str">
        <f>IF(Paramétrage!NV466&lt;&gt;0,Paramétrage!NV466,"")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IF(Paramétrage!NU466&lt;&gt;0,Paramétrage!NW466,"")</f>
        <v/>
      </c>
      <c r="P80" s="258" t="e">
        <f>IF(Paramétrage!#REF!&lt;&gt;0,I80,0)</f>
        <v>#REF!</v>
      </c>
      <c r="Q80" s="2"/>
    </row>
    <row r="81" spans="1:17" x14ac:dyDescent="0.35">
      <c r="A81" s="451" t="str">
        <f t="shared" si="20"/>
        <v/>
      </c>
      <c r="B81" s="451" t="str">
        <f t="shared" si="21"/>
        <v/>
      </c>
      <c r="C81" s="451" t="str">
        <f t="shared" si="22"/>
        <v/>
      </c>
      <c r="D81" s="451" t="str">
        <f t="shared" si="23"/>
        <v/>
      </c>
      <c r="E81" s="451" t="str">
        <f t="shared" si="24"/>
        <v/>
      </c>
      <c r="F81" s="451" t="str">
        <f t="shared" si="25"/>
        <v/>
      </c>
      <c r="G81" s="199" t="str">
        <f>IF(Paramétrage!NU467&lt;&gt;0,Paramétrage!NS467,"")</f>
        <v/>
      </c>
      <c r="H81" s="2" t="str">
        <f>IF(Paramétrage!NU467&lt;&gt;0,Paramétrage!NT467,"")</f>
        <v/>
      </c>
      <c r="I81" s="2" t="str">
        <f t="shared" si="26"/>
        <v/>
      </c>
      <c r="J81" s="2" t="str">
        <f>IF(Paramétrage!NU467&lt;&gt;0,Paramétrage!NU467,"")</f>
        <v/>
      </c>
      <c r="K81" s="2" t="str">
        <f>IF(Paramétrage!NV467&lt;&gt;0,Paramétrage!NV467,"")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IF(Paramétrage!NU467&lt;&gt;0,Paramétrage!NW467,"")</f>
        <v/>
      </c>
      <c r="P81" s="258" t="e">
        <f>IF(Paramétrage!#REF!&lt;&gt;0,I81,0)</f>
        <v>#REF!</v>
      </c>
      <c r="Q81" s="2"/>
    </row>
    <row r="82" spans="1:17" x14ac:dyDescent="0.35">
      <c r="A82" s="451" t="str">
        <f t="shared" si="20"/>
        <v/>
      </c>
      <c r="B82" s="451" t="str">
        <f t="shared" si="21"/>
        <v/>
      </c>
      <c r="C82" s="451" t="str">
        <f t="shared" si="22"/>
        <v/>
      </c>
      <c r="D82" s="451" t="str">
        <f t="shared" si="23"/>
        <v/>
      </c>
      <c r="E82" s="451" t="str">
        <f t="shared" si="24"/>
        <v/>
      </c>
      <c r="F82" s="451" t="str">
        <f t="shared" si="25"/>
        <v/>
      </c>
      <c r="G82" s="199" t="str">
        <f>IF(Paramétrage!NU468&lt;&gt;0,Paramétrage!NS468,"")</f>
        <v/>
      </c>
      <c r="H82" s="2" t="str">
        <f>IF(Paramétrage!NU468&lt;&gt;0,Paramétrage!NT468,"")</f>
        <v/>
      </c>
      <c r="I82" s="2" t="str">
        <f t="shared" si="26"/>
        <v/>
      </c>
      <c r="J82" s="2" t="str">
        <f>IF(Paramétrage!NU468&lt;&gt;0,Paramétrage!NU468,"")</f>
        <v/>
      </c>
      <c r="K82" s="2" t="str">
        <f>IF(Paramétrage!NV468&lt;&gt;0,Paramétrage!NV468,"")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IF(Paramétrage!NU468&lt;&gt;0,Paramétrage!NW468,"")</f>
        <v/>
      </c>
      <c r="P82" s="258" t="e">
        <f>IF(Paramétrage!#REF!&lt;&gt;0,I82,0)</f>
        <v>#REF!</v>
      </c>
      <c r="Q82" s="2"/>
    </row>
    <row r="83" spans="1:17" x14ac:dyDescent="0.35">
      <c r="A83" s="451" t="str">
        <f t="shared" si="20"/>
        <v/>
      </c>
      <c r="B83" s="451" t="str">
        <f t="shared" si="21"/>
        <v/>
      </c>
      <c r="C83" s="451" t="str">
        <f t="shared" si="22"/>
        <v/>
      </c>
      <c r="D83" s="451" t="str">
        <f t="shared" si="23"/>
        <v/>
      </c>
      <c r="E83" s="451" t="str">
        <f t="shared" si="24"/>
        <v/>
      </c>
      <c r="F83" s="451" t="str">
        <f t="shared" si="25"/>
        <v/>
      </c>
      <c r="G83" s="199" t="str">
        <f>IF(Paramétrage!NU469&lt;&gt;0,Paramétrage!NS469,"")</f>
        <v/>
      </c>
      <c r="H83" s="2" t="str">
        <f>IF(Paramétrage!NU469&lt;&gt;0,Paramétrage!NT469,"")</f>
        <v/>
      </c>
      <c r="I83" s="2" t="str">
        <f t="shared" si="26"/>
        <v/>
      </c>
      <c r="J83" s="2" t="str">
        <f>IF(Paramétrage!NU469&lt;&gt;0,Paramétrage!NU469,"")</f>
        <v/>
      </c>
      <c r="K83" s="2" t="str">
        <f>IF(Paramétrage!NV469&lt;&gt;0,Paramétrage!NV469,"")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IF(Paramétrage!NU469&lt;&gt;0,Paramétrage!NW469,"")</f>
        <v/>
      </c>
      <c r="P83" s="258" t="e">
        <f>IF(Paramétrage!#REF!&lt;&gt;0,I83,0)</f>
        <v>#REF!</v>
      </c>
      <c r="Q83" s="2"/>
    </row>
    <row r="84" spans="1:17" x14ac:dyDescent="0.35">
      <c r="A84" s="451" t="str">
        <f t="shared" si="20"/>
        <v/>
      </c>
      <c r="B84" s="451" t="str">
        <f t="shared" si="21"/>
        <v/>
      </c>
      <c r="C84" s="451" t="str">
        <f t="shared" si="22"/>
        <v/>
      </c>
      <c r="D84" s="451" t="str">
        <f t="shared" si="23"/>
        <v/>
      </c>
      <c r="E84" s="451" t="str">
        <f t="shared" si="24"/>
        <v/>
      </c>
      <c r="F84" s="451" t="str">
        <f t="shared" si="25"/>
        <v/>
      </c>
      <c r="G84" s="199" t="str">
        <f>IF(Paramétrage!NU470&lt;&gt;0,Paramétrage!NS470,"")</f>
        <v/>
      </c>
      <c r="H84" s="2" t="str">
        <f>IF(Paramétrage!NU470&lt;&gt;0,Paramétrage!NT470,"")</f>
        <v/>
      </c>
      <c r="I84" s="2" t="str">
        <f t="shared" si="26"/>
        <v/>
      </c>
      <c r="J84" s="2" t="str">
        <f>IF(Paramétrage!NU470&lt;&gt;0,Paramétrage!NU470,"")</f>
        <v/>
      </c>
      <c r="K84" s="2" t="str">
        <f>IF(Paramétrage!NV470&lt;&gt;0,Paramétrage!NV470,"")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IF(Paramétrage!NU470&lt;&gt;0,Paramétrage!NW470,"")</f>
        <v/>
      </c>
      <c r="P84" s="258" t="e">
        <f>IF(Paramétrage!#REF!&lt;&gt;0,I84,0)</f>
        <v>#REF!</v>
      </c>
      <c r="Q84" s="2"/>
    </row>
    <row r="85" spans="1:17" x14ac:dyDescent="0.35">
      <c r="A85" s="451" t="str">
        <f t="shared" si="20"/>
        <v/>
      </c>
      <c r="B85" s="451" t="str">
        <f t="shared" si="21"/>
        <v/>
      </c>
      <c r="C85" s="451" t="str">
        <f t="shared" si="22"/>
        <v/>
      </c>
      <c r="D85" s="451" t="str">
        <f t="shared" si="23"/>
        <v/>
      </c>
      <c r="E85" s="451" t="str">
        <f t="shared" si="24"/>
        <v/>
      </c>
      <c r="F85" s="451" t="str">
        <f t="shared" si="25"/>
        <v/>
      </c>
      <c r="G85" s="199" t="str">
        <f>IF(Paramétrage!NU471&lt;&gt;0,Paramétrage!NS471,"")</f>
        <v/>
      </c>
      <c r="H85" s="2" t="str">
        <f>IF(Paramétrage!NU471&lt;&gt;0,Paramétrage!NT471,"")</f>
        <v/>
      </c>
      <c r="I85" s="2" t="str">
        <f t="shared" si="26"/>
        <v/>
      </c>
      <c r="J85" s="2" t="str">
        <f>IF(Paramétrage!NU471&lt;&gt;0,Paramétrage!NU471,"")</f>
        <v/>
      </c>
      <c r="K85" s="2" t="str">
        <f>IF(Paramétrage!NV471&lt;&gt;0,Paramétrage!NV471,"")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IF(Paramétrage!NU471&lt;&gt;0,Paramétrage!NW471,"")</f>
        <v/>
      </c>
      <c r="P85" s="258" t="e">
        <f>IF(Paramétrage!#REF!&lt;&gt;0,I85,0)</f>
        <v>#REF!</v>
      </c>
      <c r="Q85" s="2"/>
    </row>
    <row r="86" spans="1:17" x14ac:dyDescent="0.35">
      <c r="A86" s="451" t="str">
        <f t="shared" si="20"/>
        <v/>
      </c>
      <c r="B86" s="451" t="str">
        <f t="shared" si="21"/>
        <v/>
      </c>
      <c r="C86" s="451" t="str">
        <f t="shared" si="22"/>
        <v/>
      </c>
      <c r="D86" s="451" t="str">
        <f t="shared" si="23"/>
        <v/>
      </c>
      <c r="E86" s="451" t="str">
        <f t="shared" si="24"/>
        <v/>
      </c>
      <c r="F86" s="451" t="str">
        <f t="shared" si="25"/>
        <v/>
      </c>
      <c r="G86" s="199" t="str">
        <f>IF(Paramétrage!NU472&lt;&gt;0,Paramétrage!NS472,"")</f>
        <v/>
      </c>
      <c r="H86" s="2" t="str">
        <f>IF(Paramétrage!NU472&lt;&gt;0,Paramétrage!NT472,"")</f>
        <v/>
      </c>
      <c r="I86" s="2" t="str">
        <f t="shared" si="26"/>
        <v/>
      </c>
      <c r="J86" s="2" t="str">
        <f>IF(Paramétrage!NU472&lt;&gt;0,Paramétrage!NU472,"")</f>
        <v/>
      </c>
      <c r="K86" s="2" t="str">
        <f>IF(Paramétrage!NV472&lt;&gt;0,Paramétrage!NV472,"")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IF(Paramétrage!NU472&lt;&gt;0,Paramétrage!NW472,"")</f>
        <v/>
      </c>
      <c r="P86" s="258" t="e">
        <f>IF(Paramétrage!#REF!&lt;&gt;0,I86,0)</f>
        <v>#REF!</v>
      </c>
      <c r="Q86" s="2"/>
    </row>
    <row r="87" spans="1:17" x14ac:dyDescent="0.35">
      <c r="A87" s="451" t="str">
        <f t="shared" si="20"/>
        <v/>
      </c>
      <c r="B87" s="451" t="str">
        <f t="shared" si="21"/>
        <v/>
      </c>
      <c r="C87" s="451" t="str">
        <f t="shared" si="22"/>
        <v/>
      </c>
      <c r="D87" s="451" t="str">
        <f t="shared" si="23"/>
        <v/>
      </c>
      <c r="E87" s="451" t="str">
        <f t="shared" si="24"/>
        <v/>
      </c>
      <c r="F87" s="451" t="str">
        <f t="shared" si="25"/>
        <v/>
      </c>
      <c r="G87" s="199" t="str">
        <f>IF(Paramétrage!NU473&lt;&gt;0,Paramétrage!NS473,"")</f>
        <v/>
      </c>
      <c r="H87" s="2" t="str">
        <f>IF(Paramétrage!NU473&lt;&gt;0,Paramétrage!NT473,"")</f>
        <v/>
      </c>
      <c r="I87" s="2" t="str">
        <f t="shared" si="26"/>
        <v/>
      </c>
      <c r="J87" s="2" t="str">
        <f>IF(Paramétrage!NU473&lt;&gt;0,Paramétrage!NU473,"")</f>
        <v/>
      </c>
      <c r="K87" s="2" t="str">
        <f>IF(Paramétrage!NV473&lt;&gt;0,Paramétrage!NV473,"")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IF(Paramétrage!NU473&lt;&gt;0,Paramétrage!NW473,"")</f>
        <v/>
      </c>
      <c r="P87" s="258" t="e">
        <f>IF(Paramétrage!#REF!&lt;&gt;0,I87,0)</f>
        <v>#REF!</v>
      </c>
      <c r="Q87" s="2"/>
    </row>
    <row r="88" spans="1:17" x14ac:dyDescent="0.35">
      <c r="A88" s="451" t="str">
        <f t="shared" si="20"/>
        <v/>
      </c>
      <c r="B88" s="451" t="str">
        <f t="shared" si="21"/>
        <v/>
      </c>
      <c r="C88" s="451" t="str">
        <f t="shared" si="22"/>
        <v/>
      </c>
      <c r="D88" s="451" t="str">
        <f t="shared" si="23"/>
        <v/>
      </c>
      <c r="E88" s="451" t="str">
        <f t="shared" si="24"/>
        <v/>
      </c>
      <c r="F88" s="451" t="str">
        <f t="shared" si="25"/>
        <v/>
      </c>
      <c r="G88" s="199" t="str">
        <f>IF(Paramétrage!NU474&lt;&gt;0,Paramétrage!NS474,"")</f>
        <v/>
      </c>
      <c r="H88" s="2" t="str">
        <f>IF(Paramétrage!NU474&lt;&gt;0,Paramétrage!NT474,"")</f>
        <v/>
      </c>
      <c r="I88" s="2" t="str">
        <f t="shared" si="26"/>
        <v/>
      </c>
      <c r="J88" s="2" t="str">
        <f>IF(Paramétrage!NU474&lt;&gt;0,Paramétrage!NU474,"")</f>
        <v/>
      </c>
      <c r="K88" s="2" t="str">
        <f>IF(Paramétrage!NV474&lt;&gt;0,Paramétrage!NV474,"")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IF(Paramétrage!NU474&lt;&gt;0,Paramétrage!NW474,"")</f>
        <v/>
      </c>
      <c r="P88" s="258" t="e">
        <f>IF(Paramétrage!#REF!&lt;&gt;0,I88,0)</f>
        <v>#REF!</v>
      </c>
      <c r="Q88" s="2"/>
    </row>
    <row r="89" spans="1:17" x14ac:dyDescent="0.35">
      <c r="A89" s="451" t="str">
        <f t="shared" si="20"/>
        <v/>
      </c>
      <c r="B89" s="451" t="str">
        <f t="shared" si="21"/>
        <v/>
      </c>
      <c r="C89" s="451" t="str">
        <f t="shared" si="22"/>
        <v/>
      </c>
      <c r="D89" s="451" t="str">
        <f t="shared" si="23"/>
        <v/>
      </c>
      <c r="E89" s="451" t="str">
        <f t="shared" si="24"/>
        <v/>
      </c>
      <c r="F89" s="451" t="str">
        <f t="shared" si="25"/>
        <v/>
      </c>
      <c r="G89" s="199" t="str">
        <f>IF(Paramétrage!NU475&lt;&gt;0,Paramétrage!NS475,"")</f>
        <v/>
      </c>
      <c r="H89" s="2" t="str">
        <f>IF(Paramétrage!NU475&lt;&gt;0,Paramétrage!NT475,"")</f>
        <v/>
      </c>
      <c r="I89" s="2" t="str">
        <f t="shared" si="26"/>
        <v/>
      </c>
      <c r="J89" s="2" t="str">
        <f>IF(Paramétrage!NU475&lt;&gt;0,Paramétrage!NU475,"")</f>
        <v/>
      </c>
      <c r="K89" s="2" t="str">
        <f>IF(Paramétrage!NV475&lt;&gt;0,Paramétrage!NV475,"")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IF(Paramétrage!NU475&lt;&gt;0,Paramétrage!NW475,"")</f>
        <v/>
      </c>
      <c r="P89" s="258" t="e">
        <f>IF(Paramétrage!#REF!&lt;&gt;0,I89,0)</f>
        <v>#REF!</v>
      </c>
      <c r="Q89" s="2"/>
    </row>
    <row r="90" spans="1:17" x14ac:dyDescent="0.35">
      <c r="A90" s="474" t="s">
        <v>1093</v>
      </c>
      <c r="B90" s="469"/>
      <c r="C90" s="469"/>
      <c r="D90" s="469"/>
      <c r="E90" s="469"/>
      <c r="F90" s="469"/>
      <c r="G90" s="475" t="e">
        <f>IF(Paramétrage!#REF!&lt;&gt;0,Paramétrage!#REF!,"")</f>
        <v>#REF!</v>
      </c>
      <c r="H90" s="469"/>
      <c r="I90" s="469"/>
      <c r="J90" s="469"/>
      <c r="K90" s="469"/>
      <c r="L90" s="469"/>
      <c r="M90" s="469"/>
      <c r="N90" s="469"/>
      <c r="O90" s="469"/>
      <c r="P90" s="472" t="e">
        <f>IF(Paramétrage!#REF!,I90-#REF!,"")</f>
        <v>#REF!</v>
      </c>
      <c r="Q90" s="469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51" t="str">
        <f>IF(J92&lt;&gt;"",I92,"")</f>
        <v/>
      </c>
      <c r="B92" s="451" t="str">
        <f>IF(J92&lt;&gt;"",1,"")</f>
        <v/>
      </c>
      <c r="C92" s="451" t="str">
        <f>IF(J92&lt;&gt;"",L92,"")</f>
        <v/>
      </c>
      <c r="D92" s="451" t="str">
        <f>IF(J92&lt;&gt;"",L92,"")</f>
        <v/>
      </c>
      <c r="E92" s="451" t="str">
        <f>IF(J92&lt;&gt;"",M92,"")</f>
        <v/>
      </c>
      <c r="F92" s="451" t="str">
        <f>IF(J92&lt;&gt;"",N92,"")</f>
        <v/>
      </c>
      <c r="G92" s="199" t="str">
        <f>IF(Paramétrage!PQ448&lt;&gt;0,Paramétrage!PO448,"")</f>
        <v/>
      </c>
      <c r="H92" s="2" t="str">
        <f>IF(Paramétrage!PQ448&lt;&gt;0,Paramétrage!PP448,"")</f>
        <v/>
      </c>
      <c r="I92" s="2" t="str">
        <f>IF(J92&lt;&gt;"",DATEDIF($Q$2,G92,"d")*1440+H92*60,"")</f>
        <v/>
      </c>
      <c r="J92" s="2" t="str">
        <f>IF(Paramétrage!PQ448&lt;&gt;0,Paramétrage!PQ448,"")</f>
        <v/>
      </c>
      <c r="K92" s="2" t="str">
        <f>IF(Paramétrage!PR448&lt;&gt;0,Paramétrage!PR448,"")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IF(Paramétrage!PQ448&lt;&gt;0,Paramétrage!PS448,"")</f>
        <v/>
      </c>
      <c r="P92" s="258" t="e">
        <f>IF(Paramétrage!#REF!&lt;&gt;0,I92,0)</f>
        <v>#REF!</v>
      </c>
      <c r="Q92" s="2"/>
    </row>
    <row r="93" spans="1:17" x14ac:dyDescent="0.35">
      <c r="A93" s="451" t="str">
        <f t="shared" ref="A93:A119" si="30">IF(J93&lt;&gt;"",I93,"")</f>
        <v/>
      </c>
      <c r="B93" s="451" t="str">
        <f t="shared" ref="B93:B119" si="31">IF(J93&lt;&gt;"",1,"")</f>
        <v/>
      </c>
      <c r="C93" s="451" t="str">
        <f t="shared" ref="C93:C119" si="32">IF(J93&lt;&gt;"",L93,"")</f>
        <v/>
      </c>
      <c r="D93" s="451" t="str">
        <f t="shared" ref="D93:D119" si="33">IF(J93&lt;&gt;"",L93,"")</f>
        <v/>
      </c>
      <c r="E93" s="451" t="str">
        <f t="shared" ref="E93:E119" si="34">IF(J93&lt;&gt;"",M93,"")</f>
        <v/>
      </c>
      <c r="F93" s="451" t="str">
        <f t="shared" ref="F93:F119" si="35">IF(J93&lt;&gt;"",N93,"")</f>
        <v/>
      </c>
      <c r="G93" s="199" t="str">
        <f>IF(Paramétrage!PQ449&lt;&gt;0,Paramétrage!PO449,"")</f>
        <v/>
      </c>
      <c r="H93" s="2" t="str">
        <f>IF(Paramétrage!PQ449&lt;&gt;0,Paramétrage!PP449,"")</f>
        <v/>
      </c>
      <c r="I93" s="2" t="str">
        <f t="shared" ref="I93:I119" si="36">IF(J93&lt;&gt;"",DATEDIF($Q$2,G93,"d")*1440+H93*60,"")</f>
        <v/>
      </c>
      <c r="J93" s="2" t="str">
        <f>IF(Paramétrage!PQ449&lt;&gt;0,Paramétrage!PQ449,"")</f>
        <v/>
      </c>
      <c r="K93" s="2" t="str">
        <f>IF(Paramétrage!PR449&lt;&gt;0,Paramétrage!PR449,"")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IF(Paramétrage!PQ449&lt;&gt;0,Paramétrage!PS449,"")</f>
        <v/>
      </c>
      <c r="P93" s="258" t="e">
        <f>IF(Paramétrage!#REF!&lt;&gt;0,I93,0)</f>
        <v>#REF!</v>
      </c>
      <c r="Q93" s="2"/>
    </row>
    <row r="94" spans="1:17" x14ac:dyDescent="0.35">
      <c r="A94" s="451" t="str">
        <f t="shared" si="30"/>
        <v/>
      </c>
      <c r="B94" s="451" t="str">
        <f t="shared" si="31"/>
        <v/>
      </c>
      <c r="C94" s="451" t="str">
        <f t="shared" si="32"/>
        <v/>
      </c>
      <c r="D94" s="451" t="str">
        <f t="shared" si="33"/>
        <v/>
      </c>
      <c r="E94" s="451" t="str">
        <f t="shared" si="34"/>
        <v/>
      </c>
      <c r="F94" s="451" t="str">
        <f t="shared" si="35"/>
        <v/>
      </c>
      <c r="G94" s="199" t="str">
        <f>IF(Paramétrage!PQ450&lt;&gt;0,Paramétrage!PO450,"")</f>
        <v/>
      </c>
      <c r="H94" s="2" t="str">
        <f>IF(Paramétrage!PQ450&lt;&gt;0,Paramétrage!PP450,"")</f>
        <v/>
      </c>
      <c r="I94" s="2" t="str">
        <f t="shared" si="36"/>
        <v/>
      </c>
      <c r="J94" s="2" t="str">
        <f>IF(Paramétrage!PQ450&lt;&gt;0,Paramétrage!PQ450,"")</f>
        <v/>
      </c>
      <c r="K94" s="2" t="str">
        <f>IF(Paramétrage!PR450&lt;&gt;0,Paramétrage!PR450,"")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IF(Paramétrage!PQ450&lt;&gt;0,Paramétrage!PS450,"")</f>
        <v/>
      </c>
      <c r="P94" s="258" t="e">
        <f>IF(Paramétrage!#REF!&lt;&gt;0,I94,0)</f>
        <v>#REF!</v>
      </c>
      <c r="Q94" s="2"/>
    </row>
    <row r="95" spans="1:17" x14ac:dyDescent="0.35">
      <c r="A95" s="451" t="str">
        <f t="shared" si="30"/>
        <v/>
      </c>
      <c r="B95" s="451" t="str">
        <f t="shared" si="31"/>
        <v/>
      </c>
      <c r="C95" s="451" t="str">
        <f t="shared" si="32"/>
        <v/>
      </c>
      <c r="D95" s="451" t="str">
        <f t="shared" si="33"/>
        <v/>
      </c>
      <c r="E95" s="451" t="str">
        <f t="shared" si="34"/>
        <v/>
      </c>
      <c r="F95" s="451" t="str">
        <f t="shared" si="35"/>
        <v/>
      </c>
      <c r="G95" s="199" t="str">
        <f>IF(Paramétrage!PQ451&lt;&gt;0,Paramétrage!PO451,"")</f>
        <v/>
      </c>
      <c r="H95" s="2" t="str">
        <f>IF(Paramétrage!PQ451&lt;&gt;0,Paramétrage!PP451,"")</f>
        <v/>
      </c>
      <c r="I95" s="2" t="str">
        <f t="shared" si="36"/>
        <v/>
      </c>
      <c r="J95" s="2" t="str">
        <f>IF(Paramétrage!PQ451&lt;&gt;0,Paramétrage!PQ451,"")</f>
        <v/>
      </c>
      <c r="K95" s="2" t="str">
        <f>IF(Paramétrage!PR451&lt;&gt;0,Paramétrage!PR451,"")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IF(Paramétrage!PQ451&lt;&gt;0,Paramétrage!PS451,"")</f>
        <v/>
      </c>
      <c r="P95" s="258" t="e">
        <f>IF(Paramétrage!#REF!&lt;&gt;0,I95,0)</f>
        <v>#REF!</v>
      </c>
      <c r="Q95" s="2"/>
    </row>
    <row r="96" spans="1:17" x14ac:dyDescent="0.35">
      <c r="A96" s="451" t="str">
        <f t="shared" si="30"/>
        <v/>
      </c>
      <c r="B96" s="451" t="str">
        <f t="shared" si="31"/>
        <v/>
      </c>
      <c r="C96" s="451" t="str">
        <f t="shared" si="32"/>
        <v/>
      </c>
      <c r="D96" s="451" t="str">
        <f t="shared" si="33"/>
        <v/>
      </c>
      <c r="E96" s="451" t="str">
        <f t="shared" si="34"/>
        <v/>
      </c>
      <c r="F96" s="451" t="str">
        <f t="shared" si="35"/>
        <v/>
      </c>
      <c r="G96" s="199" t="str">
        <f>IF(Paramétrage!PQ452&lt;&gt;0,Paramétrage!PO452,"")</f>
        <v/>
      </c>
      <c r="H96" s="2" t="str">
        <f>IF(Paramétrage!PQ452&lt;&gt;0,Paramétrage!PP452,"")</f>
        <v/>
      </c>
      <c r="I96" s="2" t="str">
        <f t="shared" si="36"/>
        <v/>
      </c>
      <c r="J96" s="2" t="str">
        <f>IF(Paramétrage!PQ452&lt;&gt;0,Paramétrage!PQ452,"")</f>
        <v/>
      </c>
      <c r="K96" s="2" t="str">
        <f>IF(Paramétrage!PR452&lt;&gt;0,Paramétrage!PR452,"")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IF(Paramétrage!PQ452&lt;&gt;0,Paramétrage!PS452,"")</f>
        <v/>
      </c>
      <c r="P96" s="258" t="e">
        <f>IF(Paramétrage!#REF!&lt;&gt;0,I96,0)</f>
        <v>#REF!</v>
      </c>
      <c r="Q96" s="2"/>
    </row>
    <row r="97" spans="1:20" x14ac:dyDescent="0.35">
      <c r="A97" s="451" t="str">
        <f t="shared" si="30"/>
        <v/>
      </c>
      <c r="B97" s="451" t="str">
        <f t="shared" si="31"/>
        <v/>
      </c>
      <c r="C97" s="451" t="str">
        <f t="shared" si="32"/>
        <v/>
      </c>
      <c r="D97" s="451" t="str">
        <f t="shared" si="33"/>
        <v/>
      </c>
      <c r="E97" s="451" t="str">
        <f t="shared" si="34"/>
        <v/>
      </c>
      <c r="F97" s="451" t="str">
        <f t="shared" si="35"/>
        <v/>
      </c>
      <c r="G97" s="199" t="str">
        <f>IF(Paramétrage!PQ453&lt;&gt;0,Paramétrage!PO453,"")</f>
        <v/>
      </c>
      <c r="H97" s="2" t="str">
        <f>IF(Paramétrage!PQ453&lt;&gt;0,Paramétrage!PP453,"")</f>
        <v/>
      </c>
      <c r="I97" s="2" t="str">
        <f t="shared" si="36"/>
        <v/>
      </c>
      <c r="J97" s="2" t="str">
        <f>IF(Paramétrage!PQ453&lt;&gt;0,Paramétrage!PQ453,"")</f>
        <v/>
      </c>
      <c r="K97" s="2" t="str">
        <f>IF(Paramétrage!PR453&lt;&gt;0,Paramétrage!PR453,"")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IF(Paramétrage!PQ453&lt;&gt;0,Paramétrage!PS453,"")</f>
        <v/>
      </c>
      <c r="P97" s="258" t="e">
        <f>IF(Paramétrage!#REF!&lt;&gt;0,I97,0)</f>
        <v>#REF!</v>
      </c>
      <c r="Q97" s="2"/>
    </row>
    <row r="98" spans="1:20" x14ac:dyDescent="0.35">
      <c r="A98" s="451" t="str">
        <f t="shared" si="30"/>
        <v/>
      </c>
      <c r="B98" s="451" t="str">
        <f t="shared" si="31"/>
        <v/>
      </c>
      <c r="C98" s="451" t="str">
        <f t="shared" si="32"/>
        <v/>
      </c>
      <c r="D98" s="451" t="str">
        <f t="shared" si="33"/>
        <v/>
      </c>
      <c r="E98" s="451" t="str">
        <f t="shared" si="34"/>
        <v/>
      </c>
      <c r="F98" s="451" t="str">
        <f t="shared" si="35"/>
        <v/>
      </c>
      <c r="G98" s="199" t="str">
        <f>IF(Paramétrage!PQ454&lt;&gt;0,Paramétrage!PO454,"")</f>
        <v/>
      </c>
      <c r="H98" s="2" t="str">
        <f>IF(Paramétrage!PQ454&lt;&gt;0,Paramétrage!PP454,"")</f>
        <v/>
      </c>
      <c r="I98" s="2" t="str">
        <f t="shared" si="36"/>
        <v/>
      </c>
      <c r="J98" s="2" t="str">
        <f>IF(Paramétrage!PQ454&lt;&gt;0,Paramétrage!PQ454,"")</f>
        <v/>
      </c>
      <c r="K98" s="2" t="str">
        <f>IF(Paramétrage!PR454&lt;&gt;0,Paramétrage!PR454,"")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IF(Paramétrage!PQ454&lt;&gt;0,Paramétrage!PS454,"")</f>
        <v/>
      </c>
      <c r="P98" s="258" t="e">
        <f>IF(Paramétrage!#REF!&lt;&gt;0,I98,0)</f>
        <v>#REF!</v>
      </c>
      <c r="Q98" s="2"/>
    </row>
    <row r="99" spans="1:20" x14ac:dyDescent="0.35">
      <c r="A99" s="451" t="str">
        <f t="shared" si="30"/>
        <v/>
      </c>
      <c r="B99" s="451" t="str">
        <f t="shared" si="31"/>
        <v/>
      </c>
      <c r="C99" s="451" t="str">
        <f t="shared" si="32"/>
        <v/>
      </c>
      <c r="D99" s="451" t="str">
        <f t="shared" si="33"/>
        <v/>
      </c>
      <c r="E99" s="451" t="str">
        <f t="shared" si="34"/>
        <v/>
      </c>
      <c r="F99" s="451" t="str">
        <f t="shared" si="35"/>
        <v/>
      </c>
      <c r="G99" s="199" t="str">
        <f>IF(Paramétrage!PQ455&lt;&gt;0,Paramétrage!PO455,"")</f>
        <v/>
      </c>
      <c r="H99" s="2" t="str">
        <f>IF(Paramétrage!PQ455&lt;&gt;0,Paramétrage!PP455,"")</f>
        <v/>
      </c>
      <c r="I99" s="2" t="str">
        <f t="shared" si="36"/>
        <v/>
      </c>
      <c r="J99" s="2" t="str">
        <f>IF(Paramétrage!PQ455&lt;&gt;0,Paramétrage!PQ455,"")</f>
        <v/>
      </c>
      <c r="K99" s="2" t="str">
        <f>IF(Paramétrage!PR455&lt;&gt;0,Paramétrage!PR455,"")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IF(Paramétrage!PQ455&lt;&gt;0,Paramétrage!PS455,"")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51" t="str">
        <f t="shared" si="30"/>
        <v/>
      </c>
      <c r="B100" s="451" t="str">
        <f t="shared" si="31"/>
        <v/>
      </c>
      <c r="C100" s="451" t="str">
        <f t="shared" si="32"/>
        <v/>
      </c>
      <c r="D100" s="451" t="str">
        <f t="shared" si="33"/>
        <v/>
      </c>
      <c r="E100" s="451" t="str">
        <f t="shared" si="34"/>
        <v/>
      </c>
      <c r="F100" s="451" t="str">
        <f t="shared" si="35"/>
        <v/>
      </c>
      <c r="G100" s="199" t="str">
        <f>IF(Paramétrage!PQ456&lt;&gt;0,Paramétrage!PO456,"")</f>
        <v/>
      </c>
      <c r="H100" s="2" t="str">
        <f>IF(Paramétrage!PQ456&lt;&gt;0,Paramétrage!PP456,"")</f>
        <v/>
      </c>
      <c r="I100" s="2" t="str">
        <f t="shared" si="36"/>
        <v/>
      </c>
      <c r="J100" s="2" t="str">
        <f>IF(Paramétrage!PQ456&lt;&gt;0,Paramétrage!PQ456,"")</f>
        <v/>
      </c>
      <c r="K100" s="2" t="str">
        <f>IF(Paramétrage!PR456&lt;&gt;0,Paramétrage!PR456,"")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IF(Paramétrage!PQ456&lt;&gt;0,Paramétrage!PS456,"")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51" t="str">
        <f t="shared" si="30"/>
        <v/>
      </c>
      <c r="B101" s="451" t="str">
        <f t="shared" si="31"/>
        <v/>
      </c>
      <c r="C101" s="451" t="str">
        <f t="shared" si="32"/>
        <v/>
      </c>
      <c r="D101" s="451" t="str">
        <f t="shared" si="33"/>
        <v/>
      </c>
      <c r="E101" s="451" t="str">
        <f t="shared" si="34"/>
        <v/>
      </c>
      <c r="F101" s="451" t="str">
        <f t="shared" si="35"/>
        <v/>
      </c>
      <c r="G101" s="199" t="str">
        <f>IF(Paramétrage!PQ457&lt;&gt;0,Paramétrage!PO457,"")</f>
        <v/>
      </c>
      <c r="H101" s="2" t="str">
        <f>IF(Paramétrage!PQ457&lt;&gt;0,Paramétrage!PP457,"")</f>
        <v/>
      </c>
      <c r="I101" s="2" t="str">
        <f t="shared" si="36"/>
        <v/>
      </c>
      <c r="J101" s="2" t="str">
        <f>IF(Paramétrage!PQ457&lt;&gt;0,Paramétrage!PQ457,"")</f>
        <v/>
      </c>
      <c r="K101" s="2" t="str">
        <f>IF(Paramétrage!PR457&lt;&gt;0,Paramétrage!PR457,"")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IF(Paramétrage!PQ457&lt;&gt;0,Paramétrage!PS457,"")</f>
        <v/>
      </c>
      <c r="P101" s="258" t="e">
        <f>IF(Paramétrage!#REF!&lt;&gt;0,I101,0)</f>
        <v>#REF!</v>
      </c>
      <c r="Q101" s="2"/>
    </row>
    <row r="102" spans="1:20" x14ac:dyDescent="0.35">
      <c r="A102" s="451" t="str">
        <f t="shared" si="30"/>
        <v/>
      </c>
      <c r="B102" s="451" t="str">
        <f t="shared" si="31"/>
        <v/>
      </c>
      <c r="C102" s="451" t="str">
        <f t="shared" si="32"/>
        <v/>
      </c>
      <c r="D102" s="451" t="str">
        <f t="shared" si="33"/>
        <v/>
      </c>
      <c r="E102" s="451" t="str">
        <f t="shared" si="34"/>
        <v/>
      </c>
      <c r="F102" s="451" t="str">
        <f t="shared" si="35"/>
        <v/>
      </c>
      <c r="G102" s="199" t="str">
        <f>IF(Paramétrage!PQ458&lt;&gt;0,Paramétrage!PO458,"")</f>
        <v/>
      </c>
      <c r="H102" s="2" t="str">
        <f>IF(Paramétrage!PQ458&lt;&gt;0,Paramétrage!PP458,"")</f>
        <v/>
      </c>
      <c r="I102" s="2" t="str">
        <f t="shared" si="36"/>
        <v/>
      </c>
      <c r="J102" s="2" t="str">
        <f>IF(Paramétrage!PQ458&lt;&gt;0,Paramétrage!PQ458,"")</f>
        <v/>
      </c>
      <c r="K102" s="2" t="str">
        <f>IF(Paramétrage!PR458&lt;&gt;0,Paramétrage!PR458,"")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IF(Paramétrage!PQ458&lt;&gt;0,Paramétrage!PS458,"")</f>
        <v/>
      </c>
      <c r="P102" s="258" t="e">
        <f>IF(Paramétrage!#REF!&lt;&gt;0,I102,0)</f>
        <v>#REF!</v>
      </c>
      <c r="Q102" s="2"/>
    </row>
    <row r="103" spans="1:20" x14ac:dyDescent="0.35">
      <c r="A103" s="451" t="str">
        <f t="shared" si="30"/>
        <v/>
      </c>
      <c r="B103" s="451" t="str">
        <f t="shared" si="31"/>
        <v/>
      </c>
      <c r="C103" s="451" t="str">
        <f t="shared" si="32"/>
        <v/>
      </c>
      <c r="D103" s="451" t="str">
        <f t="shared" si="33"/>
        <v/>
      </c>
      <c r="E103" s="451" t="str">
        <f t="shared" si="34"/>
        <v/>
      </c>
      <c r="F103" s="451" t="str">
        <f t="shared" si="35"/>
        <v/>
      </c>
      <c r="G103" s="199" t="str">
        <f>IF(Paramétrage!PQ459&lt;&gt;0,Paramétrage!PO459,"")</f>
        <v/>
      </c>
      <c r="H103" s="2" t="str">
        <f>IF(Paramétrage!PQ459&lt;&gt;0,Paramétrage!PP459,"")</f>
        <v/>
      </c>
      <c r="I103" s="2" t="str">
        <f t="shared" si="36"/>
        <v/>
      </c>
      <c r="J103" s="2" t="str">
        <f>IF(Paramétrage!PQ459&lt;&gt;0,Paramétrage!PQ459,"")</f>
        <v/>
      </c>
      <c r="K103" s="2" t="str">
        <f>IF(Paramétrage!PR459&lt;&gt;0,Paramétrage!PR459,"")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IF(Paramétrage!PQ459&lt;&gt;0,Paramétrage!PS459,"")</f>
        <v/>
      </c>
      <c r="P103" s="258" t="e">
        <f>IF(Paramétrage!#REF!&lt;&gt;0,I103,0)</f>
        <v>#REF!</v>
      </c>
      <c r="Q103" s="2"/>
    </row>
    <row r="104" spans="1:20" x14ac:dyDescent="0.35">
      <c r="A104" s="451" t="str">
        <f t="shared" si="30"/>
        <v/>
      </c>
      <c r="B104" s="451" t="str">
        <f t="shared" si="31"/>
        <v/>
      </c>
      <c r="C104" s="451" t="str">
        <f t="shared" si="32"/>
        <v/>
      </c>
      <c r="D104" s="451" t="str">
        <f t="shared" si="33"/>
        <v/>
      </c>
      <c r="E104" s="451" t="str">
        <f t="shared" si="34"/>
        <v/>
      </c>
      <c r="F104" s="451" t="str">
        <f t="shared" si="35"/>
        <v/>
      </c>
      <c r="G104" s="199" t="str">
        <f>IF(Paramétrage!PQ460&lt;&gt;0,Paramétrage!PO460,"")</f>
        <v/>
      </c>
      <c r="H104" s="2" t="str">
        <f>IF(Paramétrage!PQ460&lt;&gt;0,Paramétrage!PP460,"")</f>
        <v/>
      </c>
      <c r="I104" s="2" t="str">
        <f t="shared" si="36"/>
        <v/>
      </c>
      <c r="J104" s="2" t="str">
        <f>IF(Paramétrage!PQ460&lt;&gt;0,Paramétrage!PQ460,"")</f>
        <v/>
      </c>
      <c r="K104" s="2" t="str">
        <f>IF(Paramétrage!PR460&lt;&gt;0,Paramétrage!PR460,"")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IF(Paramétrage!PQ460&lt;&gt;0,Paramétrage!PS460,"")</f>
        <v/>
      </c>
      <c r="P104" s="258" t="e">
        <f>IF(Paramétrage!#REF!&lt;&gt;0,I104,0)</f>
        <v>#REF!</v>
      </c>
      <c r="Q104" s="2"/>
    </row>
    <row r="105" spans="1:20" x14ac:dyDescent="0.35">
      <c r="A105" s="451" t="str">
        <f t="shared" si="30"/>
        <v/>
      </c>
      <c r="B105" s="451" t="str">
        <f t="shared" si="31"/>
        <v/>
      </c>
      <c r="C105" s="451" t="str">
        <f t="shared" si="32"/>
        <v/>
      </c>
      <c r="D105" s="451" t="str">
        <f t="shared" si="33"/>
        <v/>
      </c>
      <c r="E105" s="451" t="str">
        <f t="shared" si="34"/>
        <v/>
      </c>
      <c r="F105" s="451" t="str">
        <f t="shared" si="35"/>
        <v/>
      </c>
      <c r="G105" s="199" t="str">
        <f>IF(Paramétrage!PQ461&lt;&gt;0,Paramétrage!PO461,"")</f>
        <v/>
      </c>
      <c r="H105" s="2" t="str">
        <f>IF(Paramétrage!PQ461&lt;&gt;0,Paramétrage!PP461,"")</f>
        <v/>
      </c>
      <c r="I105" s="2" t="str">
        <f t="shared" si="36"/>
        <v/>
      </c>
      <c r="J105" s="2" t="str">
        <f>IF(Paramétrage!PQ461&lt;&gt;0,Paramétrage!PQ461,"")</f>
        <v/>
      </c>
      <c r="K105" s="2" t="str">
        <f>IF(Paramétrage!PR461&lt;&gt;0,Paramétrage!PR461,"")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IF(Paramétrage!PQ461&lt;&gt;0,Paramétrage!PS461,"")</f>
        <v/>
      </c>
      <c r="P105" s="258" t="e">
        <f>IF(Paramétrage!#REF!&lt;&gt;0,I105,0)</f>
        <v>#REF!</v>
      </c>
      <c r="Q105" s="2"/>
    </row>
    <row r="106" spans="1:20" x14ac:dyDescent="0.35">
      <c r="A106" s="451" t="str">
        <f t="shared" si="30"/>
        <v/>
      </c>
      <c r="B106" s="451" t="str">
        <f t="shared" si="31"/>
        <v/>
      </c>
      <c r="C106" s="451" t="str">
        <f t="shared" si="32"/>
        <v/>
      </c>
      <c r="D106" s="451" t="str">
        <f t="shared" si="33"/>
        <v/>
      </c>
      <c r="E106" s="451" t="str">
        <f t="shared" si="34"/>
        <v/>
      </c>
      <c r="F106" s="451" t="str">
        <f t="shared" si="35"/>
        <v/>
      </c>
      <c r="G106" s="199" t="str">
        <f>IF(Paramétrage!PQ462&lt;&gt;0,Paramétrage!PO462,"")</f>
        <v/>
      </c>
      <c r="H106" s="2" t="str">
        <f>IF(Paramétrage!PQ462&lt;&gt;0,Paramétrage!PP462,"")</f>
        <v/>
      </c>
      <c r="I106" s="2" t="str">
        <f t="shared" si="36"/>
        <v/>
      </c>
      <c r="J106" s="2" t="str">
        <f>IF(Paramétrage!PQ462&lt;&gt;0,Paramétrage!PQ462,"")</f>
        <v/>
      </c>
      <c r="K106" s="2" t="str">
        <f>IF(Paramétrage!PR462&lt;&gt;0,Paramétrage!PR462,"")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IF(Paramétrage!PQ462&lt;&gt;0,Paramétrage!PS462,"")</f>
        <v/>
      </c>
      <c r="P106" s="258" t="e">
        <f>IF(Paramétrage!#REF!&lt;&gt;0,I106,0)</f>
        <v>#REF!</v>
      </c>
      <c r="Q106" s="2"/>
    </row>
    <row r="107" spans="1:20" x14ac:dyDescent="0.35">
      <c r="A107" s="451" t="str">
        <f t="shared" si="30"/>
        <v/>
      </c>
      <c r="B107" s="451" t="str">
        <f t="shared" si="31"/>
        <v/>
      </c>
      <c r="C107" s="451" t="str">
        <f t="shared" si="32"/>
        <v/>
      </c>
      <c r="D107" s="451" t="str">
        <f t="shared" si="33"/>
        <v/>
      </c>
      <c r="E107" s="451" t="str">
        <f t="shared" si="34"/>
        <v/>
      </c>
      <c r="F107" s="451" t="str">
        <f t="shared" si="35"/>
        <v/>
      </c>
      <c r="G107" s="199" t="str">
        <f>IF(Paramétrage!PQ463&lt;&gt;0,Paramétrage!PO463,"")</f>
        <v/>
      </c>
      <c r="H107" s="2" t="str">
        <f>IF(Paramétrage!PQ463&lt;&gt;0,Paramétrage!PP463,"")</f>
        <v/>
      </c>
      <c r="I107" s="2" t="str">
        <f t="shared" si="36"/>
        <v/>
      </c>
      <c r="J107" s="2" t="str">
        <f>IF(Paramétrage!PQ463&lt;&gt;0,Paramétrage!PQ463,"")</f>
        <v/>
      </c>
      <c r="K107" s="2" t="str">
        <f>IF(Paramétrage!PR463&lt;&gt;0,Paramétrage!PR463,"")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IF(Paramétrage!PQ463&lt;&gt;0,Paramétrage!PS463,"")</f>
        <v/>
      </c>
      <c r="P107" s="258" t="e">
        <f>IF(Paramétrage!#REF!&lt;&gt;0,I107,0)</f>
        <v>#REF!</v>
      </c>
      <c r="Q107" s="2"/>
    </row>
    <row r="108" spans="1:20" x14ac:dyDescent="0.35">
      <c r="A108" s="451" t="str">
        <f t="shared" si="30"/>
        <v/>
      </c>
      <c r="B108" s="451" t="str">
        <f t="shared" si="31"/>
        <v/>
      </c>
      <c r="C108" s="451" t="str">
        <f t="shared" si="32"/>
        <v/>
      </c>
      <c r="D108" s="451" t="str">
        <f t="shared" si="33"/>
        <v/>
      </c>
      <c r="E108" s="451" t="str">
        <f t="shared" si="34"/>
        <v/>
      </c>
      <c r="F108" s="451" t="str">
        <f t="shared" si="35"/>
        <v/>
      </c>
      <c r="G108" s="199" t="str">
        <f>IF(Paramétrage!PQ464&lt;&gt;0,Paramétrage!PO464,"")</f>
        <v/>
      </c>
      <c r="H108" s="2" t="str">
        <f>IF(Paramétrage!PQ464&lt;&gt;0,Paramétrage!PP464,"")</f>
        <v/>
      </c>
      <c r="I108" s="2" t="str">
        <f t="shared" si="36"/>
        <v/>
      </c>
      <c r="J108" s="2" t="str">
        <f>IF(Paramétrage!PQ464&lt;&gt;0,Paramétrage!PQ464,"")</f>
        <v/>
      </c>
      <c r="K108" s="2" t="str">
        <f>IF(Paramétrage!PR464&lt;&gt;0,Paramétrage!PR464,"")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IF(Paramétrage!PQ464&lt;&gt;0,Paramétrage!PS464,"")</f>
        <v/>
      </c>
      <c r="P108" s="258" t="e">
        <f>IF(Paramétrage!#REF!&lt;&gt;0,I108,0)</f>
        <v>#REF!</v>
      </c>
      <c r="Q108" s="2"/>
    </row>
    <row r="109" spans="1:20" x14ac:dyDescent="0.35">
      <c r="A109" s="451" t="str">
        <f t="shared" si="30"/>
        <v/>
      </c>
      <c r="B109" s="451" t="str">
        <f t="shared" si="31"/>
        <v/>
      </c>
      <c r="C109" s="451" t="str">
        <f t="shared" si="32"/>
        <v/>
      </c>
      <c r="D109" s="451" t="str">
        <f t="shared" si="33"/>
        <v/>
      </c>
      <c r="E109" s="451" t="str">
        <f t="shared" si="34"/>
        <v/>
      </c>
      <c r="F109" s="451" t="str">
        <f t="shared" si="35"/>
        <v/>
      </c>
      <c r="G109" s="199" t="str">
        <f>IF(Paramétrage!PQ465&lt;&gt;0,Paramétrage!PO465,"")</f>
        <v/>
      </c>
      <c r="H109" s="2" t="str">
        <f>IF(Paramétrage!PQ465&lt;&gt;0,Paramétrage!PP465,"")</f>
        <v/>
      </c>
      <c r="I109" s="2" t="str">
        <f t="shared" si="36"/>
        <v/>
      </c>
      <c r="J109" s="2" t="str">
        <f>IF(Paramétrage!PQ465&lt;&gt;0,Paramétrage!PQ465,"")</f>
        <v/>
      </c>
      <c r="K109" s="2" t="str">
        <f>IF(Paramétrage!PR465&lt;&gt;0,Paramétrage!PR465,"")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IF(Paramétrage!PQ465&lt;&gt;0,Paramétrage!PS465,"")</f>
        <v/>
      </c>
      <c r="P109" s="258" t="e">
        <f>IF(Paramétrage!#REF!&lt;&gt;0,I109,0)</f>
        <v>#REF!</v>
      </c>
      <c r="Q109" s="2"/>
    </row>
    <row r="110" spans="1:20" x14ac:dyDescent="0.35">
      <c r="A110" s="451" t="str">
        <f t="shared" si="30"/>
        <v/>
      </c>
      <c r="B110" s="451" t="str">
        <f t="shared" si="31"/>
        <v/>
      </c>
      <c r="C110" s="451" t="str">
        <f t="shared" si="32"/>
        <v/>
      </c>
      <c r="D110" s="451" t="str">
        <f t="shared" si="33"/>
        <v/>
      </c>
      <c r="E110" s="451" t="str">
        <f t="shared" si="34"/>
        <v/>
      </c>
      <c r="F110" s="451" t="str">
        <f t="shared" si="35"/>
        <v/>
      </c>
      <c r="G110" s="199" t="str">
        <f>IF(Paramétrage!PQ466&lt;&gt;0,Paramétrage!PO466,"")</f>
        <v/>
      </c>
      <c r="H110" s="2" t="str">
        <f>IF(Paramétrage!PQ466&lt;&gt;0,Paramétrage!PP466,"")</f>
        <v/>
      </c>
      <c r="I110" s="2" t="str">
        <f t="shared" si="36"/>
        <v/>
      </c>
      <c r="J110" s="2" t="str">
        <f>IF(Paramétrage!PQ466&lt;&gt;0,Paramétrage!PQ466,"")</f>
        <v/>
      </c>
      <c r="K110" s="2" t="str">
        <f>IF(Paramétrage!PR466&lt;&gt;0,Paramétrage!PR466,"")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IF(Paramétrage!PQ466&lt;&gt;0,Paramétrage!PS466,"")</f>
        <v/>
      </c>
      <c r="P110" s="258" t="e">
        <f>IF(Paramétrage!#REF!&lt;&gt;0,I110,0)</f>
        <v>#REF!</v>
      </c>
      <c r="Q110" s="2"/>
    </row>
    <row r="111" spans="1:20" x14ac:dyDescent="0.35">
      <c r="A111" s="451" t="str">
        <f t="shared" si="30"/>
        <v/>
      </c>
      <c r="B111" s="451" t="str">
        <f t="shared" si="31"/>
        <v/>
      </c>
      <c r="C111" s="451" t="str">
        <f t="shared" si="32"/>
        <v/>
      </c>
      <c r="D111" s="451" t="str">
        <f t="shared" si="33"/>
        <v/>
      </c>
      <c r="E111" s="451" t="str">
        <f t="shared" si="34"/>
        <v/>
      </c>
      <c r="F111" s="451" t="str">
        <f t="shared" si="35"/>
        <v/>
      </c>
      <c r="G111" s="199" t="str">
        <f>IF(Paramétrage!PQ467&lt;&gt;0,Paramétrage!PO467,"")</f>
        <v/>
      </c>
      <c r="H111" s="2" t="str">
        <f>IF(Paramétrage!PQ467&lt;&gt;0,Paramétrage!PP467,"")</f>
        <v/>
      </c>
      <c r="I111" s="2" t="str">
        <f t="shared" si="36"/>
        <v/>
      </c>
      <c r="J111" s="2" t="str">
        <f>IF(Paramétrage!PQ467&lt;&gt;0,Paramétrage!PQ467,"")</f>
        <v/>
      </c>
      <c r="K111" s="2" t="str">
        <f>IF(Paramétrage!PR467&lt;&gt;0,Paramétrage!PR467,"")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IF(Paramétrage!PQ467&lt;&gt;0,Paramétrage!PS467,"")</f>
        <v/>
      </c>
      <c r="P111" s="258" t="e">
        <f>IF(Paramétrage!#REF!&lt;&gt;0,I111,0)</f>
        <v>#REF!</v>
      </c>
      <c r="Q111" s="2"/>
    </row>
    <row r="112" spans="1:20" x14ac:dyDescent="0.35">
      <c r="A112" s="451" t="str">
        <f t="shared" si="30"/>
        <v/>
      </c>
      <c r="B112" s="451" t="str">
        <f t="shared" si="31"/>
        <v/>
      </c>
      <c r="C112" s="451" t="str">
        <f t="shared" si="32"/>
        <v/>
      </c>
      <c r="D112" s="451" t="str">
        <f t="shared" si="33"/>
        <v/>
      </c>
      <c r="E112" s="451" t="str">
        <f t="shared" si="34"/>
        <v/>
      </c>
      <c r="F112" s="451" t="str">
        <f t="shared" si="35"/>
        <v/>
      </c>
      <c r="G112" s="199" t="str">
        <f>IF(Paramétrage!PQ468&lt;&gt;0,Paramétrage!PO468,"")</f>
        <v/>
      </c>
      <c r="H112" s="2" t="str">
        <f>IF(Paramétrage!PQ468&lt;&gt;0,Paramétrage!PP468,"")</f>
        <v/>
      </c>
      <c r="I112" s="2" t="str">
        <f t="shared" si="36"/>
        <v/>
      </c>
      <c r="J112" s="2" t="str">
        <f>IF(Paramétrage!PQ468&lt;&gt;0,Paramétrage!PQ468,"")</f>
        <v/>
      </c>
      <c r="K112" s="2" t="str">
        <f>IF(Paramétrage!PR468&lt;&gt;0,Paramétrage!PR468,"")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IF(Paramétrage!PQ468&lt;&gt;0,Paramétrage!PS468,"")</f>
        <v/>
      </c>
      <c r="P112" s="258" t="e">
        <f>IF(Paramétrage!#REF!&lt;&gt;0,I112,0)</f>
        <v>#REF!</v>
      </c>
      <c r="Q112" s="2"/>
    </row>
    <row r="113" spans="1:17" x14ac:dyDescent="0.35">
      <c r="A113" s="451" t="str">
        <f t="shared" si="30"/>
        <v/>
      </c>
      <c r="B113" s="451" t="str">
        <f t="shared" si="31"/>
        <v/>
      </c>
      <c r="C113" s="451" t="str">
        <f t="shared" si="32"/>
        <v/>
      </c>
      <c r="D113" s="451" t="str">
        <f t="shared" si="33"/>
        <v/>
      </c>
      <c r="E113" s="451" t="str">
        <f t="shared" si="34"/>
        <v/>
      </c>
      <c r="F113" s="451" t="str">
        <f t="shared" si="35"/>
        <v/>
      </c>
      <c r="G113" s="199" t="str">
        <f>IF(Paramétrage!PQ469&lt;&gt;0,Paramétrage!PO469,"")</f>
        <v/>
      </c>
      <c r="H113" s="2" t="str">
        <f>IF(Paramétrage!PQ469&lt;&gt;0,Paramétrage!PP469,"")</f>
        <v/>
      </c>
      <c r="I113" s="2" t="str">
        <f t="shared" si="36"/>
        <v/>
      </c>
      <c r="J113" s="2" t="str">
        <f>IF(Paramétrage!PQ469&lt;&gt;0,Paramétrage!PQ469,"")</f>
        <v/>
      </c>
      <c r="K113" s="2" t="str">
        <f>IF(Paramétrage!PR469&lt;&gt;0,Paramétrage!PR469,"")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IF(Paramétrage!PQ469&lt;&gt;0,Paramétrage!PS469,"")</f>
        <v/>
      </c>
      <c r="P113" s="258" t="e">
        <f>IF(Paramétrage!#REF!&lt;&gt;0,I113,0)</f>
        <v>#REF!</v>
      </c>
      <c r="Q113" s="2"/>
    </row>
    <row r="114" spans="1:17" x14ac:dyDescent="0.35">
      <c r="A114" s="451" t="str">
        <f t="shared" si="30"/>
        <v/>
      </c>
      <c r="B114" s="451" t="str">
        <f t="shared" si="31"/>
        <v/>
      </c>
      <c r="C114" s="451" t="str">
        <f t="shared" si="32"/>
        <v/>
      </c>
      <c r="D114" s="451" t="str">
        <f t="shared" si="33"/>
        <v/>
      </c>
      <c r="E114" s="451" t="str">
        <f t="shared" si="34"/>
        <v/>
      </c>
      <c r="F114" s="451" t="str">
        <f t="shared" si="35"/>
        <v/>
      </c>
      <c r="G114" s="199" t="str">
        <f>IF(Paramétrage!PQ470&lt;&gt;0,Paramétrage!PO470,"")</f>
        <v/>
      </c>
      <c r="H114" s="2" t="str">
        <f>IF(Paramétrage!PQ470&lt;&gt;0,Paramétrage!PP470,"")</f>
        <v/>
      </c>
      <c r="I114" s="2" t="str">
        <f t="shared" si="36"/>
        <v/>
      </c>
      <c r="J114" s="2" t="str">
        <f>IF(Paramétrage!PQ470&lt;&gt;0,Paramétrage!PQ470,"")</f>
        <v/>
      </c>
      <c r="K114" s="2" t="str">
        <f>IF(Paramétrage!PR470&lt;&gt;0,Paramétrage!PR470,"")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IF(Paramétrage!PQ470&lt;&gt;0,Paramétrage!PS470,"")</f>
        <v/>
      </c>
      <c r="P114" s="258" t="e">
        <f>IF(Paramétrage!#REF!&lt;&gt;0,I114,0)</f>
        <v>#REF!</v>
      </c>
      <c r="Q114" s="2"/>
    </row>
    <row r="115" spans="1:17" x14ac:dyDescent="0.35">
      <c r="A115" s="451" t="str">
        <f t="shared" si="30"/>
        <v/>
      </c>
      <c r="B115" s="451" t="str">
        <f t="shared" si="31"/>
        <v/>
      </c>
      <c r="C115" s="451" t="str">
        <f t="shared" si="32"/>
        <v/>
      </c>
      <c r="D115" s="451" t="str">
        <f t="shared" si="33"/>
        <v/>
      </c>
      <c r="E115" s="451" t="str">
        <f t="shared" si="34"/>
        <v/>
      </c>
      <c r="F115" s="451" t="str">
        <f t="shared" si="35"/>
        <v/>
      </c>
      <c r="G115" s="199" t="str">
        <f>IF(Paramétrage!PQ471&lt;&gt;0,Paramétrage!PO471,"")</f>
        <v/>
      </c>
      <c r="H115" s="2" t="str">
        <f>IF(Paramétrage!PQ471&lt;&gt;0,Paramétrage!PP471,"")</f>
        <v/>
      </c>
      <c r="I115" s="2" t="str">
        <f t="shared" si="36"/>
        <v/>
      </c>
      <c r="J115" s="2" t="str">
        <f>IF(Paramétrage!PQ471&lt;&gt;0,Paramétrage!PQ471,"")</f>
        <v/>
      </c>
      <c r="K115" s="2" t="str">
        <f>IF(Paramétrage!PR471&lt;&gt;0,Paramétrage!PR471,"")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IF(Paramétrage!PQ471&lt;&gt;0,Paramétrage!PS471,"")</f>
        <v/>
      </c>
      <c r="P115" s="258" t="e">
        <f>IF(Paramétrage!#REF!&lt;&gt;0,I115,0)</f>
        <v>#REF!</v>
      </c>
      <c r="Q115" s="2"/>
    </row>
    <row r="116" spans="1:17" x14ac:dyDescent="0.35">
      <c r="A116" s="451" t="str">
        <f t="shared" si="30"/>
        <v/>
      </c>
      <c r="B116" s="451" t="str">
        <f t="shared" si="31"/>
        <v/>
      </c>
      <c r="C116" s="451" t="str">
        <f t="shared" si="32"/>
        <v/>
      </c>
      <c r="D116" s="451" t="str">
        <f t="shared" si="33"/>
        <v/>
      </c>
      <c r="E116" s="451" t="str">
        <f t="shared" si="34"/>
        <v/>
      </c>
      <c r="F116" s="451" t="str">
        <f t="shared" si="35"/>
        <v/>
      </c>
      <c r="G116" s="199" t="str">
        <f>IF(Paramétrage!PQ472&lt;&gt;0,Paramétrage!PO472,"")</f>
        <v/>
      </c>
      <c r="H116" s="2" t="str">
        <f>IF(Paramétrage!PQ472&lt;&gt;0,Paramétrage!PP472,"")</f>
        <v/>
      </c>
      <c r="I116" s="2" t="str">
        <f t="shared" si="36"/>
        <v/>
      </c>
      <c r="J116" s="2" t="str">
        <f>IF(Paramétrage!PQ472&lt;&gt;0,Paramétrage!PQ472,"")</f>
        <v/>
      </c>
      <c r="K116" s="2" t="str">
        <f>IF(Paramétrage!PR472&lt;&gt;0,Paramétrage!PR472,"")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IF(Paramétrage!PQ472&lt;&gt;0,Paramétrage!PS472,"")</f>
        <v/>
      </c>
      <c r="P116" s="258" t="e">
        <f>IF(Paramétrage!#REF!&lt;&gt;0,I116,0)</f>
        <v>#REF!</v>
      </c>
      <c r="Q116" s="2"/>
    </row>
    <row r="117" spans="1:17" x14ac:dyDescent="0.35">
      <c r="A117" s="451" t="str">
        <f t="shared" si="30"/>
        <v/>
      </c>
      <c r="B117" s="451" t="str">
        <f t="shared" si="31"/>
        <v/>
      </c>
      <c r="C117" s="451" t="str">
        <f t="shared" si="32"/>
        <v/>
      </c>
      <c r="D117" s="451" t="str">
        <f t="shared" si="33"/>
        <v/>
      </c>
      <c r="E117" s="451" t="str">
        <f t="shared" si="34"/>
        <v/>
      </c>
      <c r="F117" s="451" t="str">
        <f t="shared" si="35"/>
        <v/>
      </c>
      <c r="G117" s="199" t="str">
        <f>IF(Paramétrage!PQ473&lt;&gt;0,Paramétrage!PO473,"")</f>
        <v/>
      </c>
      <c r="H117" s="2" t="str">
        <f>IF(Paramétrage!PQ473&lt;&gt;0,Paramétrage!PP473,"")</f>
        <v/>
      </c>
      <c r="I117" s="2" t="str">
        <f t="shared" si="36"/>
        <v/>
      </c>
      <c r="J117" s="2" t="str">
        <f>IF(Paramétrage!PQ473&lt;&gt;0,Paramétrage!PQ473,"")</f>
        <v/>
      </c>
      <c r="K117" s="2" t="str">
        <f>IF(Paramétrage!PR473&lt;&gt;0,Paramétrage!PR473,"")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IF(Paramétrage!PQ473&lt;&gt;0,Paramétrage!PS473,"")</f>
        <v/>
      </c>
      <c r="P117" s="258" t="e">
        <f>IF(Paramétrage!#REF!&lt;&gt;0,I117,0)</f>
        <v>#REF!</v>
      </c>
      <c r="Q117" s="2"/>
    </row>
    <row r="118" spans="1:17" x14ac:dyDescent="0.35">
      <c r="A118" s="451" t="str">
        <f t="shared" si="30"/>
        <v/>
      </c>
      <c r="B118" s="451" t="str">
        <f t="shared" si="31"/>
        <v/>
      </c>
      <c r="C118" s="451" t="str">
        <f t="shared" si="32"/>
        <v/>
      </c>
      <c r="D118" s="451" t="str">
        <f t="shared" si="33"/>
        <v/>
      </c>
      <c r="E118" s="451" t="str">
        <f t="shared" si="34"/>
        <v/>
      </c>
      <c r="F118" s="451" t="str">
        <f t="shared" si="35"/>
        <v/>
      </c>
      <c r="G118" s="199" t="str">
        <f>IF(Paramétrage!PQ474&lt;&gt;0,Paramétrage!PO474,"")</f>
        <v/>
      </c>
      <c r="H118" s="2" t="str">
        <f>IF(Paramétrage!PQ474&lt;&gt;0,Paramétrage!PP474,"")</f>
        <v/>
      </c>
      <c r="I118" s="2" t="str">
        <f t="shared" si="36"/>
        <v/>
      </c>
      <c r="J118" s="2" t="str">
        <f>IF(Paramétrage!PQ474&lt;&gt;0,Paramétrage!PQ474,"")</f>
        <v/>
      </c>
      <c r="K118" s="2" t="str">
        <f>IF(Paramétrage!PR474&lt;&gt;0,Paramétrage!PR474,"")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IF(Paramétrage!PQ474&lt;&gt;0,Paramétrage!PS474,"")</f>
        <v/>
      </c>
      <c r="P118" s="258" t="e">
        <f>IF(Paramétrage!#REF!&lt;&gt;0,I118,0)</f>
        <v>#REF!</v>
      </c>
      <c r="Q118" s="2"/>
    </row>
    <row r="119" spans="1:17" x14ac:dyDescent="0.35">
      <c r="A119" s="451" t="str">
        <f t="shared" si="30"/>
        <v/>
      </c>
      <c r="B119" s="451" t="str">
        <f t="shared" si="31"/>
        <v/>
      </c>
      <c r="C119" s="451" t="str">
        <f t="shared" si="32"/>
        <v/>
      </c>
      <c r="D119" s="451" t="str">
        <f t="shared" si="33"/>
        <v/>
      </c>
      <c r="E119" s="451" t="str">
        <f t="shared" si="34"/>
        <v/>
      </c>
      <c r="F119" s="451" t="str">
        <f t="shared" si="35"/>
        <v/>
      </c>
      <c r="G119" s="199" t="str">
        <f>IF(Paramétrage!PQ475&lt;&gt;0,Paramétrage!PO475,"")</f>
        <v/>
      </c>
      <c r="H119" s="2" t="str">
        <f>IF(Paramétrage!PQ475&lt;&gt;0,Paramétrage!PP475,"")</f>
        <v/>
      </c>
      <c r="I119" s="2" t="str">
        <f t="shared" si="36"/>
        <v/>
      </c>
      <c r="J119" s="2" t="str">
        <f>IF(Paramétrage!PQ475&lt;&gt;0,Paramétrage!PQ475,"")</f>
        <v/>
      </c>
      <c r="K119" s="2" t="str">
        <f>IF(Paramétrage!PR475&lt;&gt;0,Paramétrage!PR475,"")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IF(Paramétrage!PQ475&lt;&gt;0,Paramétrage!PS475,"")</f>
        <v/>
      </c>
      <c r="P119" s="258" t="e">
        <f>IF(Paramétrage!#REF!&lt;&gt;0,I119,0)</f>
        <v>#REF!</v>
      </c>
      <c r="Q119" s="2"/>
    </row>
    <row r="120" spans="1:17" x14ac:dyDescent="0.35">
      <c r="A120" s="474" t="s">
        <v>1094</v>
      </c>
      <c r="B120" s="469"/>
      <c r="C120" s="469"/>
      <c r="D120" s="469"/>
      <c r="E120" s="469"/>
      <c r="F120" s="469"/>
      <c r="G120" s="475" t="e">
        <f>IF(Paramétrage!#REF!&lt;&gt;0,Paramétrage!#REF!,"")</f>
        <v>#REF!</v>
      </c>
      <c r="H120" s="469"/>
      <c r="I120" s="469"/>
      <c r="J120" s="469"/>
      <c r="K120" s="469"/>
      <c r="L120" s="469"/>
      <c r="M120" s="469"/>
      <c r="N120" s="469"/>
      <c r="O120" s="469"/>
      <c r="P120" s="472" t="e">
        <f>IF(Paramétrage!#REF!,I120-#REF!,"")</f>
        <v>#REF!</v>
      </c>
      <c r="Q120" s="469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51" t="str">
        <f>IF(J122&lt;&gt;"",I122,"")</f>
        <v/>
      </c>
      <c r="B122" s="451" t="str">
        <f>IF(J122&lt;&gt;"",1,"")</f>
        <v/>
      </c>
      <c r="C122" s="451" t="str">
        <f>IF(J122&lt;&gt;"",L122,"")</f>
        <v/>
      </c>
      <c r="D122" s="451" t="str">
        <f>IF(J122&lt;&gt;"",L122,"")</f>
        <v/>
      </c>
      <c r="E122" s="451" t="str">
        <f>IF(J122&lt;&gt;"",M122,"")</f>
        <v/>
      </c>
      <c r="F122" s="451" t="str">
        <f>IF(J122&lt;&gt;"",N122,"")</f>
        <v/>
      </c>
      <c r="G122" s="199" t="str">
        <f>IF(Paramétrage!QG501&lt;&gt;0,Paramétrage!QE501,"")</f>
        <v/>
      </c>
      <c r="H122" s="2" t="str">
        <f>IF(Paramétrage!QG501&lt;&gt;0,Paramétrage!QF501,"")</f>
        <v/>
      </c>
      <c r="I122" s="2" t="str">
        <f>IF(J122&lt;&gt;"",DATEDIF($Q$2,G122,"d")*1440+H122*60,"")</f>
        <v/>
      </c>
      <c r="J122" s="2" t="str">
        <f>IF(Paramétrage!QG501&lt;&gt;0,Paramétrage!QG501,"")</f>
        <v/>
      </c>
      <c r="K122" s="2" t="str">
        <f>IF(Paramétrage!QG501&lt;&gt;0,Paramétrage!QH501,"")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IF(Paramétrage!QG501&lt;&gt;0,Paramétrage!QI501,"")</f>
        <v/>
      </c>
      <c r="P122" s="258" t="e">
        <f>IF(Paramétrage!#REF!&lt;&gt;0,I122,0)</f>
        <v>#REF!</v>
      </c>
      <c r="Q122" s="2"/>
    </row>
    <row r="123" spans="1:17" x14ac:dyDescent="0.35">
      <c r="A123" s="451" t="str">
        <f t="shared" ref="A123:A149" si="40">IF(J123&lt;&gt;"",I123,"")</f>
        <v/>
      </c>
      <c r="B123" s="451" t="str">
        <f t="shared" ref="B123:B149" si="41">IF(J123&lt;&gt;"",1,"")</f>
        <v/>
      </c>
      <c r="C123" s="451" t="str">
        <f t="shared" ref="C123:C149" si="42">IF(J123&lt;&gt;"",L123,"")</f>
        <v/>
      </c>
      <c r="D123" s="451" t="str">
        <f t="shared" ref="D123:D149" si="43">IF(J123&lt;&gt;"",L123,"")</f>
        <v/>
      </c>
      <c r="E123" s="451" t="str">
        <f t="shared" ref="E123:E149" si="44">IF(J123&lt;&gt;"",M123,"")</f>
        <v/>
      </c>
      <c r="F123" s="451" t="str">
        <f t="shared" ref="F123:F149" si="45">IF(J123&lt;&gt;"",N123,"")</f>
        <v/>
      </c>
      <c r="G123" s="199" t="str">
        <f>IF(Paramétrage!QG502&lt;&gt;0,Paramétrage!QE502,"")</f>
        <v/>
      </c>
      <c r="H123" s="2" t="str">
        <f>IF(Paramétrage!QG502&lt;&gt;0,Paramétrage!QF502,"")</f>
        <v/>
      </c>
      <c r="I123" s="2" t="str">
        <f t="shared" ref="I123:I149" si="46">IF(J123&lt;&gt;"",DATEDIF($Q$2,G123,"d")*1440+H123*60,"")</f>
        <v/>
      </c>
      <c r="J123" s="2" t="str">
        <f>IF(Paramétrage!QG502&lt;&gt;0,Paramétrage!QG502,"")</f>
        <v/>
      </c>
      <c r="K123" s="2" t="str">
        <f>IF(Paramétrage!QG502&lt;&gt;0,Paramétrage!QH502,"")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IF(Paramétrage!QG502&lt;&gt;0,Paramétrage!QI502,"")</f>
        <v/>
      </c>
      <c r="P123" s="258" t="e">
        <f>IF(Paramétrage!#REF!&lt;&gt;0,I123,0)</f>
        <v>#REF!</v>
      </c>
      <c r="Q123" s="2"/>
    </row>
    <row r="124" spans="1:17" x14ac:dyDescent="0.35">
      <c r="A124" s="451" t="str">
        <f t="shared" si="40"/>
        <v/>
      </c>
      <c r="B124" s="451" t="str">
        <f t="shared" si="41"/>
        <v/>
      </c>
      <c r="C124" s="451" t="str">
        <f t="shared" si="42"/>
        <v/>
      </c>
      <c r="D124" s="451" t="str">
        <f t="shared" si="43"/>
        <v/>
      </c>
      <c r="E124" s="451" t="str">
        <f t="shared" si="44"/>
        <v/>
      </c>
      <c r="F124" s="451" t="str">
        <f t="shared" si="45"/>
        <v/>
      </c>
      <c r="G124" s="199" t="str">
        <f>IF(Paramétrage!QG503&lt;&gt;0,Paramétrage!QE503,"")</f>
        <v/>
      </c>
      <c r="H124" s="2" t="str">
        <f>IF(Paramétrage!QG503&lt;&gt;0,Paramétrage!QF503,"")</f>
        <v/>
      </c>
      <c r="I124" s="2" t="str">
        <f t="shared" si="46"/>
        <v/>
      </c>
      <c r="J124" s="2" t="str">
        <f>IF(Paramétrage!QG503&lt;&gt;0,Paramétrage!QG503,"")</f>
        <v/>
      </c>
      <c r="K124" s="2" t="str">
        <f>IF(Paramétrage!QG503&lt;&gt;0,Paramétrage!QH503,"")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IF(Paramétrage!QG503&lt;&gt;0,Paramétrage!QI503,"")</f>
        <v/>
      </c>
      <c r="P124" s="258" t="e">
        <f>IF(Paramétrage!#REF!&lt;&gt;0,I124,0)</f>
        <v>#REF!</v>
      </c>
      <c r="Q124" s="2"/>
    </row>
    <row r="125" spans="1:17" x14ac:dyDescent="0.35">
      <c r="A125" s="451" t="str">
        <f t="shared" si="40"/>
        <v/>
      </c>
      <c r="B125" s="451" t="str">
        <f t="shared" si="41"/>
        <v/>
      </c>
      <c r="C125" s="451" t="str">
        <f t="shared" si="42"/>
        <v/>
      </c>
      <c r="D125" s="451" t="str">
        <f t="shared" si="43"/>
        <v/>
      </c>
      <c r="E125" s="451" t="str">
        <f t="shared" si="44"/>
        <v/>
      </c>
      <c r="F125" s="451" t="str">
        <f t="shared" si="45"/>
        <v/>
      </c>
      <c r="G125" s="199" t="str">
        <f>IF(Paramétrage!QG504&lt;&gt;0,Paramétrage!QE504,"")</f>
        <v/>
      </c>
      <c r="H125" s="2" t="str">
        <f>IF(Paramétrage!QG504&lt;&gt;0,Paramétrage!QF504,"")</f>
        <v/>
      </c>
      <c r="I125" s="2" t="str">
        <f t="shared" si="46"/>
        <v/>
      </c>
      <c r="J125" s="2" t="str">
        <f>IF(Paramétrage!QG504&lt;&gt;0,Paramétrage!QG504,"")</f>
        <v/>
      </c>
      <c r="K125" s="2" t="str">
        <f>IF(Paramétrage!QG504&lt;&gt;0,Paramétrage!QH504,"")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IF(Paramétrage!QG504&lt;&gt;0,Paramétrage!QI504,"")</f>
        <v/>
      </c>
      <c r="P125" s="258" t="e">
        <f>IF(Paramétrage!#REF!&lt;&gt;0,I125,0)</f>
        <v>#REF!</v>
      </c>
      <c r="Q125" s="2"/>
    </row>
    <row r="126" spans="1:17" x14ac:dyDescent="0.35">
      <c r="A126" s="451" t="str">
        <f t="shared" si="40"/>
        <v/>
      </c>
      <c r="B126" s="451" t="str">
        <f t="shared" si="41"/>
        <v/>
      </c>
      <c r="C126" s="451" t="str">
        <f t="shared" si="42"/>
        <v/>
      </c>
      <c r="D126" s="451" t="str">
        <f t="shared" si="43"/>
        <v/>
      </c>
      <c r="E126" s="451" t="str">
        <f t="shared" si="44"/>
        <v/>
      </c>
      <c r="F126" s="451" t="str">
        <f t="shared" si="45"/>
        <v/>
      </c>
      <c r="G126" s="199" t="str">
        <f>IF(Paramétrage!QG505&lt;&gt;0,Paramétrage!QE505,"")</f>
        <v/>
      </c>
      <c r="H126" s="2" t="str">
        <f>IF(Paramétrage!QG505&lt;&gt;0,Paramétrage!QF505,"")</f>
        <v/>
      </c>
      <c r="I126" s="2" t="str">
        <f t="shared" si="46"/>
        <v/>
      </c>
      <c r="J126" s="2" t="str">
        <f>IF(Paramétrage!QG505&lt;&gt;0,Paramétrage!QG505,"")</f>
        <v/>
      </c>
      <c r="K126" s="2" t="str">
        <f>IF(Paramétrage!QG505&lt;&gt;0,Paramétrage!QH505,"")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IF(Paramétrage!QG505&lt;&gt;0,Paramétrage!QI505,"")</f>
        <v/>
      </c>
      <c r="P126" s="258" t="e">
        <f>IF(Paramétrage!#REF!&lt;&gt;0,I126,0)</f>
        <v>#REF!</v>
      </c>
      <c r="Q126" s="2"/>
    </row>
    <row r="127" spans="1:17" x14ac:dyDescent="0.35">
      <c r="A127" s="451" t="str">
        <f t="shared" si="40"/>
        <v/>
      </c>
      <c r="B127" s="451" t="str">
        <f t="shared" si="41"/>
        <v/>
      </c>
      <c r="C127" s="451" t="str">
        <f t="shared" si="42"/>
        <v/>
      </c>
      <c r="D127" s="451" t="str">
        <f t="shared" si="43"/>
        <v/>
      </c>
      <c r="E127" s="451" t="str">
        <f t="shared" si="44"/>
        <v/>
      </c>
      <c r="F127" s="451" t="str">
        <f t="shared" si="45"/>
        <v/>
      </c>
      <c r="G127" s="199" t="str">
        <f>IF(Paramétrage!QG506&lt;&gt;0,Paramétrage!QE506,"")</f>
        <v/>
      </c>
      <c r="H127" s="2" t="str">
        <f>IF(Paramétrage!QG506&lt;&gt;0,Paramétrage!QF506,"")</f>
        <v/>
      </c>
      <c r="I127" s="2" t="str">
        <f t="shared" si="46"/>
        <v/>
      </c>
      <c r="J127" s="2" t="str">
        <f>IF(Paramétrage!QG506&lt;&gt;0,Paramétrage!QG506,"")</f>
        <v/>
      </c>
      <c r="K127" s="2" t="str">
        <f>IF(Paramétrage!QG506&lt;&gt;0,Paramétrage!QH506,"")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IF(Paramétrage!QG506&lt;&gt;0,Paramétrage!QI506,"")</f>
        <v/>
      </c>
      <c r="P127" s="258" t="e">
        <f>IF(Paramétrage!#REF!&lt;&gt;0,I127,0)</f>
        <v>#REF!</v>
      </c>
      <c r="Q127" s="2"/>
    </row>
    <row r="128" spans="1:17" x14ac:dyDescent="0.35">
      <c r="A128" s="451" t="str">
        <f t="shared" si="40"/>
        <v/>
      </c>
      <c r="B128" s="451" t="str">
        <f t="shared" si="41"/>
        <v/>
      </c>
      <c r="C128" s="451" t="str">
        <f t="shared" si="42"/>
        <v/>
      </c>
      <c r="D128" s="451" t="str">
        <f t="shared" si="43"/>
        <v/>
      </c>
      <c r="E128" s="451" t="str">
        <f t="shared" si="44"/>
        <v/>
      </c>
      <c r="F128" s="451" t="str">
        <f t="shared" si="45"/>
        <v/>
      </c>
      <c r="G128" s="199" t="str">
        <f>IF(Paramétrage!QG507&lt;&gt;0,Paramétrage!QE507,"")</f>
        <v/>
      </c>
      <c r="H128" s="2" t="str">
        <f>IF(Paramétrage!QG507&lt;&gt;0,Paramétrage!QF507,"")</f>
        <v/>
      </c>
      <c r="I128" s="2" t="str">
        <f t="shared" si="46"/>
        <v/>
      </c>
      <c r="J128" s="2" t="str">
        <f>IF(Paramétrage!QG507&lt;&gt;0,Paramétrage!QG507,"")</f>
        <v/>
      </c>
      <c r="K128" s="2" t="str">
        <f>IF(Paramétrage!QG507&lt;&gt;0,Paramétrage!QH507,"")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IF(Paramétrage!QG507&lt;&gt;0,Paramétrage!QI507,"")</f>
        <v/>
      </c>
      <c r="P128" s="258" t="e">
        <f>IF(Paramétrage!#REF!&lt;&gt;0,I128,0)</f>
        <v>#REF!</v>
      </c>
      <c r="Q128" s="2"/>
    </row>
    <row r="129" spans="1:24" x14ac:dyDescent="0.35">
      <c r="A129" s="451" t="str">
        <f t="shared" si="40"/>
        <v/>
      </c>
      <c r="B129" s="451" t="str">
        <f t="shared" si="41"/>
        <v/>
      </c>
      <c r="C129" s="451" t="str">
        <f t="shared" si="42"/>
        <v/>
      </c>
      <c r="D129" s="451" t="str">
        <f t="shared" si="43"/>
        <v/>
      </c>
      <c r="E129" s="451" t="str">
        <f t="shared" si="44"/>
        <v/>
      </c>
      <c r="F129" s="451" t="str">
        <f t="shared" si="45"/>
        <v/>
      </c>
      <c r="G129" s="199" t="str">
        <f>IF(Paramétrage!QG508&lt;&gt;0,Paramétrage!QE508,"")</f>
        <v/>
      </c>
      <c r="H129" s="2" t="str">
        <f>IF(Paramétrage!QG508&lt;&gt;0,Paramétrage!QF508,"")</f>
        <v/>
      </c>
      <c r="I129" s="2" t="str">
        <f t="shared" si="46"/>
        <v/>
      </c>
      <c r="J129" s="2" t="str">
        <f>IF(Paramétrage!QG508&lt;&gt;0,Paramétrage!QG508,"")</f>
        <v/>
      </c>
      <c r="K129" s="2" t="str">
        <f>IF(Paramétrage!QG508&lt;&gt;0,Paramétrage!QH508,"")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IF(Paramétrage!QG508&lt;&gt;0,Paramétrage!QI508,"")</f>
        <v/>
      </c>
      <c r="P129" s="258" t="e">
        <f>IF(Paramétrage!#REF!&lt;&gt;0,I129,0)</f>
        <v>#REF!</v>
      </c>
      <c r="Q129" s="2"/>
    </row>
    <row r="130" spans="1:24" x14ac:dyDescent="0.35">
      <c r="A130" s="451" t="str">
        <f t="shared" si="40"/>
        <v/>
      </c>
      <c r="B130" s="451" t="str">
        <f t="shared" si="41"/>
        <v/>
      </c>
      <c r="C130" s="451" t="str">
        <f t="shared" si="42"/>
        <v/>
      </c>
      <c r="D130" s="451" t="str">
        <f t="shared" si="43"/>
        <v/>
      </c>
      <c r="E130" s="451" t="str">
        <f t="shared" si="44"/>
        <v/>
      </c>
      <c r="F130" s="451" t="str">
        <f t="shared" si="45"/>
        <v/>
      </c>
      <c r="G130" s="199" t="str">
        <f>IF(Paramétrage!QG509&lt;&gt;0,Paramétrage!QE509,"")</f>
        <v/>
      </c>
      <c r="H130" s="2" t="str">
        <f>IF(Paramétrage!QG509&lt;&gt;0,Paramétrage!QF509,"")</f>
        <v/>
      </c>
      <c r="I130" s="2" t="str">
        <f t="shared" si="46"/>
        <v/>
      </c>
      <c r="J130" s="2" t="str">
        <f>IF(Paramétrage!QG509&lt;&gt;0,Paramétrage!QG509,"")</f>
        <v/>
      </c>
      <c r="K130" s="2" t="str">
        <f>IF(Paramétrage!QG509&lt;&gt;0,Paramétrage!QH509,"")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IF(Paramétrage!QG509&lt;&gt;0,Paramétrage!QI509,"")</f>
        <v/>
      </c>
      <c r="P130" s="258" t="e">
        <f>IF(Paramétrage!#REF!&lt;&gt;0,I130,0)</f>
        <v>#REF!</v>
      </c>
      <c r="Q130" s="2"/>
      <c r="V130" s="2"/>
      <c r="W130" s="2"/>
      <c r="X130" s="2"/>
    </row>
    <row r="131" spans="1:24" x14ac:dyDescent="0.35">
      <c r="A131" s="451" t="str">
        <f t="shared" si="40"/>
        <v/>
      </c>
      <c r="B131" s="451" t="str">
        <f t="shared" si="41"/>
        <v/>
      </c>
      <c r="C131" s="451" t="str">
        <f t="shared" si="42"/>
        <v/>
      </c>
      <c r="D131" s="451" t="str">
        <f t="shared" si="43"/>
        <v/>
      </c>
      <c r="E131" s="451" t="str">
        <f t="shared" si="44"/>
        <v/>
      </c>
      <c r="F131" s="451" t="str">
        <f t="shared" si="45"/>
        <v/>
      </c>
      <c r="G131" s="199" t="str">
        <f>IF(Paramétrage!QG510&lt;&gt;0,Paramétrage!QE510,"")</f>
        <v/>
      </c>
      <c r="H131" s="2" t="str">
        <f>IF(Paramétrage!QG510&lt;&gt;0,Paramétrage!QF510,"")</f>
        <v/>
      </c>
      <c r="I131" s="2" t="str">
        <f t="shared" si="46"/>
        <v/>
      </c>
      <c r="J131" s="2" t="str">
        <f>IF(Paramétrage!QG510&lt;&gt;0,Paramétrage!QG510,"")</f>
        <v/>
      </c>
      <c r="K131" s="2" t="str">
        <f>IF(Paramétrage!QG510&lt;&gt;0,Paramétrage!QH510,"")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IF(Paramétrage!QG510&lt;&gt;0,Paramétrage!QI510,"")</f>
        <v/>
      </c>
      <c r="P131" s="258" t="e">
        <f>IF(Paramétrage!#REF!&lt;&gt;0,I131,0)</f>
        <v>#REF!</v>
      </c>
      <c r="Q131" s="2"/>
    </row>
    <row r="132" spans="1:24" x14ac:dyDescent="0.35">
      <c r="A132" s="451" t="str">
        <f t="shared" si="40"/>
        <v/>
      </c>
      <c r="B132" s="451" t="str">
        <f t="shared" si="41"/>
        <v/>
      </c>
      <c r="C132" s="451" t="str">
        <f t="shared" si="42"/>
        <v/>
      </c>
      <c r="D132" s="451" t="str">
        <f t="shared" si="43"/>
        <v/>
      </c>
      <c r="E132" s="451" t="str">
        <f t="shared" si="44"/>
        <v/>
      </c>
      <c r="F132" s="451" t="str">
        <f t="shared" si="45"/>
        <v/>
      </c>
      <c r="G132" s="199" t="str">
        <f>IF(Paramétrage!QG511&lt;&gt;0,Paramétrage!QE511,"")</f>
        <v/>
      </c>
      <c r="H132" s="2" t="str">
        <f>IF(Paramétrage!QG511&lt;&gt;0,Paramétrage!QF511,"")</f>
        <v/>
      </c>
      <c r="I132" s="2" t="str">
        <f t="shared" si="46"/>
        <v/>
      </c>
      <c r="J132" s="2" t="str">
        <f>IF(Paramétrage!QG511&lt;&gt;0,Paramétrage!QG511,"")</f>
        <v/>
      </c>
      <c r="K132" s="2" t="str">
        <f>IF(Paramétrage!QG511&lt;&gt;0,Paramétrage!QH511,"")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IF(Paramétrage!QG511&lt;&gt;0,Paramétrage!QI511,"")</f>
        <v/>
      </c>
      <c r="P132" s="258" t="e">
        <f>IF(Paramétrage!#REF!&lt;&gt;0,I132,0)</f>
        <v>#REF!</v>
      </c>
      <c r="Q132" s="2"/>
    </row>
    <row r="133" spans="1:24" x14ac:dyDescent="0.35">
      <c r="A133" s="451" t="str">
        <f t="shared" si="40"/>
        <v/>
      </c>
      <c r="B133" s="451" t="str">
        <f t="shared" si="41"/>
        <v/>
      </c>
      <c r="C133" s="451" t="str">
        <f t="shared" si="42"/>
        <v/>
      </c>
      <c r="D133" s="451" t="str">
        <f t="shared" si="43"/>
        <v/>
      </c>
      <c r="E133" s="451" t="str">
        <f t="shared" si="44"/>
        <v/>
      </c>
      <c r="F133" s="451" t="str">
        <f t="shared" si="45"/>
        <v/>
      </c>
      <c r="G133" s="199" t="str">
        <f>IF(Paramétrage!QG512&lt;&gt;0,Paramétrage!QE512,"")</f>
        <v/>
      </c>
      <c r="H133" s="2" t="str">
        <f>IF(Paramétrage!QG512&lt;&gt;0,Paramétrage!QF512,"")</f>
        <v/>
      </c>
      <c r="I133" s="2" t="str">
        <f t="shared" si="46"/>
        <v/>
      </c>
      <c r="J133" s="2" t="str">
        <f>IF(Paramétrage!QG512&lt;&gt;0,Paramétrage!QG512,"")</f>
        <v/>
      </c>
      <c r="K133" s="2" t="str">
        <f>IF(Paramétrage!QG512&lt;&gt;0,Paramétrage!QH512,"")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IF(Paramétrage!QG512&lt;&gt;0,Paramétrage!QI512,"")</f>
        <v/>
      </c>
      <c r="P133" s="258" t="e">
        <f>IF(Paramétrage!#REF!&lt;&gt;0,I133,0)</f>
        <v>#REF!</v>
      </c>
      <c r="Q133" s="2"/>
    </row>
    <row r="134" spans="1:24" x14ac:dyDescent="0.35">
      <c r="A134" s="451" t="str">
        <f t="shared" si="40"/>
        <v/>
      </c>
      <c r="B134" s="451" t="str">
        <f t="shared" si="41"/>
        <v/>
      </c>
      <c r="C134" s="451" t="str">
        <f t="shared" si="42"/>
        <v/>
      </c>
      <c r="D134" s="451" t="str">
        <f t="shared" si="43"/>
        <v/>
      </c>
      <c r="E134" s="451" t="str">
        <f t="shared" si="44"/>
        <v/>
      </c>
      <c r="F134" s="451" t="str">
        <f t="shared" si="45"/>
        <v/>
      </c>
      <c r="G134" s="199" t="str">
        <f>IF(Paramétrage!QG513&lt;&gt;0,Paramétrage!QE513,"")</f>
        <v/>
      </c>
      <c r="H134" s="2" t="str">
        <f>IF(Paramétrage!QG513&lt;&gt;0,Paramétrage!QF513,"")</f>
        <v/>
      </c>
      <c r="I134" s="2" t="str">
        <f t="shared" si="46"/>
        <v/>
      </c>
      <c r="J134" s="2" t="str">
        <f>IF(Paramétrage!QG513&lt;&gt;0,Paramétrage!QG513,"")</f>
        <v/>
      </c>
      <c r="K134" s="2" t="str">
        <f>IF(Paramétrage!QG513&lt;&gt;0,Paramétrage!QH513,"")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IF(Paramétrage!QG513&lt;&gt;0,Paramétrage!QI513,"")</f>
        <v/>
      </c>
      <c r="P134" s="258" t="e">
        <f>IF(Paramétrage!#REF!&lt;&gt;0,I134,0)</f>
        <v>#REF!</v>
      </c>
      <c r="Q134" s="2"/>
    </row>
    <row r="135" spans="1:24" x14ac:dyDescent="0.35">
      <c r="A135" s="451" t="str">
        <f t="shared" si="40"/>
        <v/>
      </c>
      <c r="B135" s="451" t="str">
        <f t="shared" si="41"/>
        <v/>
      </c>
      <c r="C135" s="451" t="str">
        <f t="shared" si="42"/>
        <v/>
      </c>
      <c r="D135" s="451" t="str">
        <f t="shared" si="43"/>
        <v/>
      </c>
      <c r="E135" s="451" t="str">
        <f t="shared" si="44"/>
        <v/>
      </c>
      <c r="F135" s="451" t="str">
        <f t="shared" si="45"/>
        <v/>
      </c>
      <c r="G135" s="199" t="str">
        <f>IF(Paramétrage!QG514&lt;&gt;0,Paramétrage!QE514,"")</f>
        <v/>
      </c>
      <c r="H135" s="2" t="str">
        <f>IF(Paramétrage!QG514&lt;&gt;0,Paramétrage!QF514,"")</f>
        <v/>
      </c>
      <c r="I135" s="2" t="str">
        <f t="shared" si="46"/>
        <v/>
      </c>
      <c r="J135" s="2" t="str">
        <f>IF(Paramétrage!QG514&lt;&gt;0,Paramétrage!QG514,"")</f>
        <v/>
      </c>
      <c r="K135" s="2" t="str">
        <f>IF(Paramétrage!QG514&lt;&gt;0,Paramétrage!QH514,"")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IF(Paramétrage!QG514&lt;&gt;0,Paramétrage!QI514,"")</f>
        <v/>
      </c>
      <c r="P135" s="258" t="e">
        <f>IF(Paramétrage!#REF!&lt;&gt;0,I135,0)</f>
        <v>#REF!</v>
      </c>
      <c r="Q135" s="2"/>
    </row>
    <row r="136" spans="1:24" x14ac:dyDescent="0.35">
      <c r="A136" s="451" t="str">
        <f t="shared" si="40"/>
        <v/>
      </c>
      <c r="B136" s="451" t="str">
        <f t="shared" si="41"/>
        <v/>
      </c>
      <c r="C136" s="451" t="str">
        <f t="shared" si="42"/>
        <v/>
      </c>
      <c r="D136" s="451" t="str">
        <f t="shared" si="43"/>
        <v/>
      </c>
      <c r="E136" s="451" t="str">
        <f t="shared" si="44"/>
        <v/>
      </c>
      <c r="F136" s="451" t="str">
        <f t="shared" si="45"/>
        <v/>
      </c>
      <c r="G136" s="199" t="str">
        <f>IF(Paramétrage!QG515&lt;&gt;0,Paramétrage!QE515,"")</f>
        <v/>
      </c>
      <c r="H136" s="2" t="str">
        <f>IF(Paramétrage!QG515&lt;&gt;0,Paramétrage!QF515,"")</f>
        <v/>
      </c>
      <c r="I136" s="2" t="str">
        <f t="shared" si="46"/>
        <v/>
      </c>
      <c r="J136" s="2" t="str">
        <f>IF(Paramétrage!QG515&lt;&gt;0,Paramétrage!QG515,"")</f>
        <v/>
      </c>
      <c r="K136" s="2" t="str">
        <f>IF(Paramétrage!QG515&lt;&gt;0,Paramétrage!QH515,"")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IF(Paramétrage!QG515&lt;&gt;0,Paramétrage!QI515,"")</f>
        <v/>
      </c>
      <c r="P136" s="258" t="e">
        <f>IF(Paramétrage!#REF!&lt;&gt;0,I136,0)</f>
        <v>#REF!</v>
      </c>
      <c r="Q136" s="2"/>
    </row>
    <row r="137" spans="1:24" x14ac:dyDescent="0.35">
      <c r="A137" s="451" t="str">
        <f t="shared" si="40"/>
        <v/>
      </c>
      <c r="B137" s="451" t="str">
        <f t="shared" si="41"/>
        <v/>
      </c>
      <c r="C137" s="451" t="str">
        <f t="shared" si="42"/>
        <v/>
      </c>
      <c r="D137" s="451" t="str">
        <f t="shared" si="43"/>
        <v/>
      </c>
      <c r="E137" s="451" t="str">
        <f t="shared" si="44"/>
        <v/>
      </c>
      <c r="F137" s="451" t="str">
        <f t="shared" si="45"/>
        <v/>
      </c>
      <c r="G137" s="199" t="str">
        <f>IF(Paramétrage!QG516&lt;&gt;0,Paramétrage!QE516,"")</f>
        <v/>
      </c>
      <c r="H137" s="2" t="str">
        <f>IF(Paramétrage!QG516&lt;&gt;0,Paramétrage!QF516,"")</f>
        <v/>
      </c>
      <c r="I137" s="2" t="str">
        <f t="shared" si="46"/>
        <v/>
      </c>
      <c r="J137" s="2" t="str">
        <f>IF(Paramétrage!QG516&lt;&gt;0,Paramétrage!QG516,"")</f>
        <v/>
      </c>
      <c r="K137" s="2" t="str">
        <f>IF(Paramétrage!QG516&lt;&gt;0,Paramétrage!QH516,"")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IF(Paramétrage!QG516&lt;&gt;0,Paramétrage!QI516,"")</f>
        <v/>
      </c>
      <c r="P137" s="258" t="e">
        <f>IF(Paramétrage!#REF!&lt;&gt;0,I137,0)</f>
        <v>#REF!</v>
      </c>
      <c r="Q137" s="2"/>
    </row>
    <row r="138" spans="1:24" x14ac:dyDescent="0.35">
      <c r="A138" s="451" t="str">
        <f t="shared" si="40"/>
        <v/>
      </c>
      <c r="B138" s="451" t="str">
        <f t="shared" si="41"/>
        <v/>
      </c>
      <c r="C138" s="451" t="str">
        <f t="shared" si="42"/>
        <v/>
      </c>
      <c r="D138" s="451" t="str">
        <f t="shared" si="43"/>
        <v/>
      </c>
      <c r="E138" s="451" t="str">
        <f t="shared" si="44"/>
        <v/>
      </c>
      <c r="F138" s="451" t="str">
        <f t="shared" si="45"/>
        <v/>
      </c>
      <c r="G138" s="199" t="str">
        <f>IF(Paramétrage!QG517&lt;&gt;0,Paramétrage!QE517,"")</f>
        <v/>
      </c>
      <c r="H138" s="2" t="str">
        <f>IF(Paramétrage!QG517&lt;&gt;0,Paramétrage!QF517,"")</f>
        <v/>
      </c>
      <c r="I138" s="2" t="str">
        <f t="shared" si="46"/>
        <v/>
      </c>
      <c r="J138" s="2" t="str">
        <f>IF(Paramétrage!QG517&lt;&gt;0,Paramétrage!QG517,"")</f>
        <v/>
      </c>
      <c r="K138" s="2" t="str">
        <f>IF(Paramétrage!QG517&lt;&gt;0,Paramétrage!QH517,"")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IF(Paramétrage!QG517&lt;&gt;0,Paramétrage!QI517,"")</f>
        <v/>
      </c>
      <c r="P138" s="258" t="e">
        <f>IF(Paramétrage!#REF!&lt;&gt;0,I138,0)</f>
        <v>#REF!</v>
      </c>
      <c r="Q138" s="2"/>
    </row>
    <row r="139" spans="1:24" x14ac:dyDescent="0.35">
      <c r="A139" s="451" t="str">
        <f t="shared" si="40"/>
        <v/>
      </c>
      <c r="B139" s="451" t="str">
        <f t="shared" si="41"/>
        <v/>
      </c>
      <c r="C139" s="451" t="str">
        <f t="shared" si="42"/>
        <v/>
      </c>
      <c r="D139" s="451" t="str">
        <f t="shared" si="43"/>
        <v/>
      </c>
      <c r="E139" s="451" t="str">
        <f t="shared" si="44"/>
        <v/>
      </c>
      <c r="F139" s="451" t="str">
        <f t="shared" si="45"/>
        <v/>
      </c>
      <c r="G139" s="199" t="str">
        <f>IF(Paramétrage!QG518&lt;&gt;0,Paramétrage!QE518,"")</f>
        <v/>
      </c>
      <c r="H139" s="2" t="str">
        <f>IF(Paramétrage!QG518&lt;&gt;0,Paramétrage!QF518,"")</f>
        <v/>
      </c>
      <c r="I139" s="2" t="str">
        <f t="shared" si="46"/>
        <v/>
      </c>
      <c r="J139" s="2" t="str">
        <f>IF(Paramétrage!QG518&lt;&gt;0,Paramétrage!QG518,"")</f>
        <v/>
      </c>
      <c r="K139" s="2" t="str">
        <f>IF(Paramétrage!QG518&lt;&gt;0,Paramétrage!QH518,"")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IF(Paramétrage!QG518&lt;&gt;0,Paramétrage!QI518,"")</f>
        <v/>
      </c>
      <c r="P139" s="258" t="e">
        <f>IF(Paramétrage!#REF!&lt;&gt;0,I139,0)</f>
        <v>#REF!</v>
      </c>
      <c r="Q139" s="2"/>
    </row>
    <row r="140" spans="1:24" x14ac:dyDescent="0.35">
      <c r="A140" s="451" t="str">
        <f t="shared" si="40"/>
        <v/>
      </c>
      <c r="B140" s="451" t="str">
        <f t="shared" si="41"/>
        <v/>
      </c>
      <c r="C140" s="451" t="str">
        <f t="shared" si="42"/>
        <v/>
      </c>
      <c r="D140" s="451" t="str">
        <f t="shared" si="43"/>
        <v/>
      </c>
      <c r="E140" s="451" t="str">
        <f t="shared" si="44"/>
        <v/>
      </c>
      <c r="F140" s="451" t="str">
        <f t="shared" si="45"/>
        <v/>
      </c>
      <c r="G140" s="199" t="str">
        <f>IF(Paramétrage!QG519&lt;&gt;0,Paramétrage!QE519,"")</f>
        <v/>
      </c>
      <c r="H140" s="2" t="str">
        <f>IF(Paramétrage!QG519&lt;&gt;0,Paramétrage!QF519,"")</f>
        <v/>
      </c>
      <c r="I140" s="2" t="str">
        <f t="shared" si="46"/>
        <v/>
      </c>
      <c r="J140" s="2" t="str">
        <f>IF(Paramétrage!QG519&lt;&gt;0,Paramétrage!QG519,"")</f>
        <v/>
      </c>
      <c r="K140" s="2" t="str">
        <f>IF(Paramétrage!QG519&lt;&gt;0,Paramétrage!QH519,"")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IF(Paramétrage!QG519&lt;&gt;0,Paramétrage!QI519,"")</f>
        <v/>
      </c>
      <c r="P140" s="258" t="e">
        <f>IF(Paramétrage!#REF!&lt;&gt;0,I140,0)</f>
        <v>#REF!</v>
      </c>
      <c r="Q140" s="2"/>
    </row>
    <row r="141" spans="1:24" x14ac:dyDescent="0.35">
      <c r="A141" s="451" t="str">
        <f t="shared" si="40"/>
        <v/>
      </c>
      <c r="B141" s="451" t="str">
        <f t="shared" si="41"/>
        <v/>
      </c>
      <c r="C141" s="451" t="str">
        <f t="shared" si="42"/>
        <v/>
      </c>
      <c r="D141" s="451" t="str">
        <f t="shared" si="43"/>
        <v/>
      </c>
      <c r="E141" s="451" t="str">
        <f t="shared" si="44"/>
        <v/>
      </c>
      <c r="F141" s="451" t="str">
        <f t="shared" si="45"/>
        <v/>
      </c>
      <c r="G141" s="199" t="str">
        <f>IF(Paramétrage!QG520&lt;&gt;0,Paramétrage!QE520,"")</f>
        <v/>
      </c>
      <c r="H141" s="2" t="str">
        <f>IF(Paramétrage!QG520&lt;&gt;0,Paramétrage!QF520,"")</f>
        <v/>
      </c>
      <c r="I141" s="2" t="str">
        <f t="shared" si="46"/>
        <v/>
      </c>
      <c r="J141" s="2" t="str">
        <f>IF(Paramétrage!QG520&lt;&gt;0,Paramétrage!QG520,"")</f>
        <v/>
      </c>
      <c r="K141" s="2" t="str">
        <f>IF(Paramétrage!QG520&lt;&gt;0,Paramétrage!QH520,"")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IF(Paramétrage!QG520&lt;&gt;0,Paramétrage!QI520,"")</f>
        <v/>
      </c>
      <c r="P141" s="258" t="e">
        <f>IF(Paramétrage!#REF!&lt;&gt;0,I141,0)</f>
        <v>#REF!</v>
      </c>
      <c r="Q141" s="2"/>
    </row>
    <row r="142" spans="1:24" x14ac:dyDescent="0.35">
      <c r="A142" s="451" t="str">
        <f t="shared" si="40"/>
        <v/>
      </c>
      <c r="B142" s="451" t="str">
        <f t="shared" si="41"/>
        <v/>
      </c>
      <c r="C142" s="451" t="str">
        <f t="shared" si="42"/>
        <v/>
      </c>
      <c r="D142" s="451" t="str">
        <f t="shared" si="43"/>
        <v/>
      </c>
      <c r="E142" s="451" t="str">
        <f t="shared" si="44"/>
        <v/>
      </c>
      <c r="F142" s="451" t="str">
        <f t="shared" si="45"/>
        <v/>
      </c>
      <c r="G142" s="199" t="str">
        <f>IF(Paramétrage!QG521&lt;&gt;0,Paramétrage!QE521,"")</f>
        <v/>
      </c>
      <c r="H142" s="2" t="str">
        <f>IF(Paramétrage!QG521&lt;&gt;0,Paramétrage!QF521,"")</f>
        <v/>
      </c>
      <c r="I142" s="2" t="str">
        <f t="shared" si="46"/>
        <v/>
      </c>
      <c r="J142" s="2" t="str">
        <f>IF(Paramétrage!QG521&lt;&gt;0,Paramétrage!QG521,"")</f>
        <v/>
      </c>
      <c r="K142" s="2" t="str">
        <f>IF(Paramétrage!QG521&lt;&gt;0,Paramétrage!QH521,"")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IF(Paramétrage!QG521&lt;&gt;0,Paramétrage!QI521,"")</f>
        <v/>
      </c>
      <c r="P142" s="258" t="e">
        <f>IF(Paramétrage!#REF!&lt;&gt;0,I142,0)</f>
        <v>#REF!</v>
      </c>
      <c r="Q142" s="2"/>
    </row>
    <row r="143" spans="1:24" x14ac:dyDescent="0.35">
      <c r="A143" s="451" t="str">
        <f t="shared" si="40"/>
        <v/>
      </c>
      <c r="B143" s="451" t="str">
        <f t="shared" si="41"/>
        <v/>
      </c>
      <c r="C143" s="451" t="str">
        <f t="shared" si="42"/>
        <v/>
      </c>
      <c r="D143" s="451" t="str">
        <f t="shared" si="43"/>
        <v/>
      </c>
      <c r="E143" s="451" t="str">
        <f t="shared" si="44"/>
        <v/>
      </c>
      <c r="F143" s="451" t="str">
        <f t="shared" si="45"/>
        <v/>
      </c>
      <c r="G143" s="199" t="str">
        <f>IF(Paramétrage!QG522&lt;&gt;0,Paramétrage!QE522,"")</f>
        <v/>
      </c>
      <c r="H143" s="2" t="str">
        <f>IF(Paramétrage!QG522&lt;&gt;0,Paramétrage!QF522,"")</f>
        <v/>
      </c>
      <c r="I143" s="2" t="str">
        <f t="shared" si="46"/>
        <v/>
      </c>
      <c r="J143" s="2" t="str">
        <f>IF(Paramétrage!QG522&lt;&gt;0,Paramétrage!QG522,"")</f>
        <v/>
      </c>
      <c r="K143" s="2" t="str">
        <f>IF(Paramétrage!QG522&lt;&gt;0,Paramétrage!QH522,"")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IF(Paramétrage!QG522&lt;&gt;0,Paramétrage!QI522,"")</f>
        <v/>
      </c>
      <c r="P143" s="258" t="e">
        <f>IF(Paramétrage!#REF!&lt;&gt;0,I143,0)</f>
        <v>#REF!</v>
      </c>
      <c r="Q143" s="2"/>
    </row>
    <row r="144" spans="1:24" x14ac:dyDescent="0.35">
      <c r="A144" s="451" t="str">
        <f t="shared" si="40"/>
        <v/>
      </c>
      <c r="B144" s="451" t="str">
        <f t="shared" si="41"/>
        <v/>
      </c>
      <c r="C144" s="451" t="str">
        <f t="shared" si="42"/>
        <v/>
      </c>
      <c r="D144" s="451" t="str">
        <f t="shared" si="43"/>
        <v/>
      </c>
      <c r="E144" s="451" t="str">
        <f t="shared" si="44"/>
        <v/>
      </c>
      <c r="F144" s="451" t="str">
        <f t="shared" si="45"/>
        <v/>
      </c>
      <c r="G144" s="199" t="str">
        <f>IF(Paramétrage!QG523&lt;&gt;0,Paramétrage!QE523,"")</f>
        <v/>
      </c>
      <c r="H144" s="2" t="str">
        <f>IF(Paramétrage!QG523&lt;&gt;0,Paramétrage!QF523,"")</f>
        <v/>
      </c>
      <c r="I144" s="2" t="str">
        <f t="shared" si="46"/>
        <v/>
      </c>
      <c r="J144" s="2" t="str">
        <f>IF(Paramétrage!QG523&lt;&gt;0,Paramétrage!QG523,"")</f>
        <v/>
      </c>
      <c r="K144" s="2" t="str">
        <f>IF(Paramétrage!QG523&lt;&gt;0,Paramétrage!QH523,"")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IF(Paramétrage!QG523&lt;&gt;0,Paramétrage!QI523,"")</f>
        <v/>
      </c>
      <c r="P144" s="258" t="e">
        <f>IF(Paramétrage!#REF!&lt;&gt;0,I144,0)</f>
        <v>#REF!</v>
      </c>
      <c r="Q144" s="2"/>
    </row>
    <row r="145" spans="1:20" x14ac:dyDescent="0.35">
      <c r="A145" s="451" t="str">
        <f t="shared" si="40"/>
        <v/>
      </c>
      <c r="B145" s="451" t="str">
        <f t="shared" si="41"/>
        <v/>
      </c>
      <c r="C145" s="451" t="str">
        <f t="shared" si="42"/>
        <v/>
      </c>
      <c r="D145" s="451" t="str">
        <f t="shared" si="43"/>
        <v/>
      </c>
      <c r="E145" s="451" t="str">
        <f t="shared" si="44"/>
        <v/>
      </c>
      <c r="F145" s="451" t="str">
        <f t="shared" si="45"/>
        <v/>
      </c>
      <c r="G145" s="199" t="str">
        <f>IF(Paramétrage!QG524&lt;&gt;0,Paramétrage!QE524,"")</f>
        <v/>
      </c>
      <c r="H145" s="2" t="str">
        <f>IF(Paramétrage!QG524&lt;&gt;0,Paramétrage!QF524,"")</f>
        <v/>
      </c>
      <c r="I145" s="2" t="str">
        <f t="shared" si="46"/>
        <v/>
      </c>
      <c r="J145" s="2" t="str">
        <f>IF(Paramétrage!QG524&lt;&gt;0,Paramétrage!QG524,"")</f>
        <v/>
      </c>
      <c r="K145" s="2" t="str">
        <f>IF(Paramétrage!QG524&lt;&gt;0,Paramétrage!QH524,"")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IF(Paramétrage!QG524&lt;&gt;0,Paramétrage!QI524,"")</f>
        <v/>
      </c>
      <c r="P145" s="258" t="e">
        <f>IF(Paramétrage!#REF!&lt;&gt;0,I145,0)</f>
        <v>#REF!</v>
      </c>
      <c r="Q145" s="2"/>
    </row>
    <row r="146" spans="1:20" x14ac:dyDescent="0.35">
      <c r="A146" s="451" t="str">
        <f t="shared" si="40"/>
        <v/>
      </c>
      <c r="B146" s="451" t="str">
        <f t="shared" si="41"/>
        <v/>
      </c>
      <c r="C146" s="451" t="str">
        <f t="shared" si="42"/>
        <v/>
      </c>
      <c r="D146" s="451" t="str">
        <f t="shared" si="43"/>
        <v/>
      </c>
      <c r="E146" s="451" t="str">
        <f t="shared" si="44"/>
        <v/>
      </c>
      <c r="F146" s="451" t="str">
        <f t="shared" si="45"/>
        <v/>
      </c>
      <c r="G146" s="199" t="str">
        <f>IF(Paramétrage!QG525&lt;&gt;0,Paramétrage!QE525,"")</f>
        <v/>
      </c>
      <c r="H146" s="2" t="str">
        <f>IF(Paramétrage!QG525&lt;&gt;0,Paramétrage!QF525,"")</f>
        <v/>
      </c>
      <c r="I146" s="2" t="str">
        <f t="shared" si="46"/>
        <v/>
      </c>
      <c r="J146" s="2" t="str">
        <f>IF(Paramétrage!QG525&lt;&gt;0,Paramétrage!QG525,"")</f>
        <v/>
      </c>
      <c r="K146" s="2" t="str">
        <f>IF(Paramétrage!QG525&lt;&gt;0,Paramétrage!QH525,"")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IF(Paramétrage!QG525&lt;&gt;0,Paramétrage!QI525,"")</f>
        <v/>
      </c>
      <c r="P146" s="258" t="e">
        <f>IF(Paramétrage!#REF!&lt;&gt;0,I146,0)</f>
        <v>#REF!</v>
      </c>
      <c r="Q146" s="2"/>
    </row>
    <row r="147" spans="1:20" x14ac:dyDescent="0.35">
      <c r="A147" s="451" t="str">
        <f t="shared" si="40"/>
        <v/>
      </c>
      <c r="B147" s="451" t="str">
        <f t="shared" si="41"/>
        <v/>
      </c>
      <c r="C147" s="451" t="str">
        <f t="shared" si="42"/>
        <v/>
      </c>
      <c r="D147" s="451" t="str">
        <f t="shared" si="43"/>
        <v/>
      </c>
      <c r="E147" s="451" t="str">
        <f t="shared" si="44"/>
        <v/>
      </c>
      <c r="F147" s="451" t="str">
        <f t="shared" si="45"/>
        <v/>
      </c>
      <c r="G147" s="199" t="str">
        <f>IF(Paramétrage!QG526&lt;&gt;0,Paramétrage!QE526,"")</f>
        <v/>
      </c>
      <c r="H147" s="2" t="str">
        <f>IF(Paramétrage!QG526&lt;&gt;0,Paramétrage!QF526,"")</f>
        <v/>
      </c>
      <c r="I147" s="2" t="str">
        <f t="shared" si="46"/>
        <v/>
      </c>
      <c r="J147" s="2" t="str">
        <f>IF(Paramétrage!QG526&lt;&gt;0,Paramétrage!QG526,"")</f>
        <v/>
      </c>
      <c r="K147" s="2" t="str">
        <f>IF(Paramétrage!QG526&lt;&gt;0,Paramétrage!QH526,"")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IF(Paramétrage!QG526&lt;&gt;0,Paramétrage!QI526,"")</f>
        <v/>
      </c>
      <c r="P147" s="258" t="e">
        <f>IF(Paramétrage!#REF!&lt;&gt;0,I147,0)</f>
        <v>#REF!</v>
      </c>
      <c r="Q147" s="2"/>
    </row>
    <row r="148" spans="1:20" x14ac:dyDescent="0.35">
      <c r="A148" s="451" t="str">
        <f t="shared" si="40"/>
        <v/>
      </c>
      <c r="B148" s="451" t="str">
        <f t="shared" si="41"/>
        <v/>
      </c>
      <c r="C148" s="451" t="str">
        <f t="shared" si="42"/>
        <v/>
      </c>
      <c r="D148" s="451" t="str">
        <f t="shared" si="43"/>
        <v/>
      </c>
      <c r="E148" s="451" t="str">
        <f t="shared" si="44"/>
        <v/>
      </c>
      <c r="F148" s="451" t="str">
        <f t="shared" si="45"/>
        <v/>
      </c>
      <c r="G148" s="199" t="str">
        <f>IF(Paramétrage!QG527&lt;&gt;0,Paramétrage!QE527,"")</f>
        <v/>
      </c>
      <c r="H148" s="2" t="str">
        <f>IF(Paramétrage!QG527&lt;&gt;0,Paramétrage!QF527,"")</f>
        <v/>
      </c>
      <c r="I148" s="2" t="str">
        <f t="shared" si="46"/>
        <v/>
      </c>
      <c r="J148" s="2" t="str">
        <f>IF(Paramétrage!QG527&lt;&gt;0,Paramétrage!QG527,"")</f>
        <v/>
      </c>
      <c r="K148" s="2" t="str">
        <f>IF(Paramétrage!QG527&lt;&gt;0,Paramétrage!QH527,"")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IF(Paramétrage!QG527&lt;&gt;0,Paramétrage!QI527,"")</f>
        <v/>
      </c>
      <c r="P148" s="258" t="e">
        <f>IF(Paramétrage!#REF!&lt;&gt;0,I148,0)</f>
        <v>#REF!</v>
      </c>
      <c r="Q148" s="2"/>
    </row>
    <row r="149" spans="1:20" x14ac:dyDescent="0.35">
      <c r="A149" s="451" t="str">
        <f t="shared" si="40"/>
        <v/>
      </c>
      <c r="B149" s="451" t="str">
        <f t="shared" si="41"/>
        <v/>
      </c>
      <c r="C149" s="451" t="str">
        <f t="shared" si="42"/>
        <v/>
      </c>
      <c r="D149" s="451" t="str">
        <f t="shared" si="43"/>
        <v/>
      </c>
      <c r="E149" s="451" t="str">
        <f t="shared" si="44"/>
        <v/>
      </c>
      <c r="F149" s="451" t="str">
        <f t="shared" si="45"/>
        <v/>
      </c>
      <c r="G149" s="199" t="str">
        <f>IF(Paramétrage!QG528&lt;&gt;0,Paramétrage!QE528,"")</f>
        <v/>
      </c>
      <c r="H149" s="2" t="str">
        <f>IF(Paramétrage!QG528&lt;&gt;0,Paramétrage!QF528,"")</f>
        <v/>
      </c>
      <c r="I149" s="2" t="str">
        <f t="shared" si="46"/>
        <v/>
      </c>
      <c r="J149" s="2" t="str">
        <f>IF(Paramétrage!QG528&lt;&gt;0,Paramétrage!QG528,"")</f>
        <v/>
      </c>
      <c r="K149" s="2" t="str">
        <f>IF(Paramétrage!QG528&lt;&gt;0,Paramétrage!QH528,"")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IF(Paramétrage!QG528&lt;&gt;0,Paramétrage!QI528,"")</f>
        <v/>
      </c>
      <c r="P149" s="258" t="e">
        <f>IF(Paramétrage!#REF!&lt;&gt;0,I149,0)</f>
        <v>#REF!</v>
      </c>
      <c r="Q149" s="2"/>
    </row>
    <row r="150" spans="1:20" x14ac:dyDescent="0.35">
      <c r="A150" s="474" t="s">
        <v>1095</v>
      </c>
      <c r="B150" s="469"/>
      <c r="C150" s="469"/>
      <c r="D150" s="469"/>
      <c r="E150" s="469"/>
      <c r="F150" s="469"/>
      <c r="G150" s="475" t="e">
        <f>IF(Paramétrage!#REF!&lt;&gt;0,Paramétrage!#REF!,"")</f>
        <v>#REF!</v>
      </c>
      <c r="H150" s="469"/>
      <c r="I150" s="469"/>
      <c r="J150" s="469"/>
      <c r="K150" s="469"/>
      <c r="L150" s="469"/>
      <c r="M150" s="469"/>
      <c r="N150" s="469"/>
      <c r="O150" s="469"/>
      <c r="P150" s="472" t="e">
        <f>IF(Paramétrage!#REF!,I150-#REF!,"")</f>
        <v>#REF!</v>
      </c>
      <c r="Q150" s="469"/>
    </row>
    <row r="151" spans="1:20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20" x14ac:dyDescent="0.35">
      <c r="A152" s="451" t="str">
        <f>IF(J152&lt;&gt;"",I152,"")</f>
        <v/>
      </c>
      <c r="B152" s="451" t="str">
        <f>IF(J152&lt;&gt;"",1,"")</f>
        <v/>
      </c>
      <c r="C152" s="451" t="str">
        <f>IF(J152&lt;&gt;"",L152,"")</f>
        <v/>
      </c>
      <c r="D152" s="451" t="str">
        <f>IF(J152&lt;&gt;"",L152,"")</f>
        <v/>
      </c>
      <c r="E152" s="451" t="str">
        <f>IF(J152&lt;&gt;"",M152,"")</f>
        <v/>
      </c>
      <c r="F152" s="451" t="str">
        <f>IF(J152&lt;&gt;"",N152,"")</f>
        <v/>
      </c>
      <c r="G152" s="199" t="str">
        <f>IF(Paramétrage!QW501&lt;&gt;0,Paramétrage!QU501,"")</f>
        <v/>
      </c>
      <c r="H152" s="2" t="str">
        <f>IF(Paramétrage!QW501&lt;&gt;0,Paramétrage!QV501,"")</f>
        <v/>
      </c>
      <c r="I152" s="2" t="str">
        <f>IF(J152&lt;&gt;"",DATEDIF($Q$2,G152,"d")*1440+H152*60,"")</f>
        <v/>
      </c>
      <c r="J152" s="2" t="str">
        <f>IF(Paramétrage!QW501&lt;&gt;0,Paramétrage!QW501,"")</f>
        <v/>
      </c>
      <c r="K152" s="2" t="str">
        <f>IF(Paramétrage!QX501&lt;&gt;0,Paramétrage!QX501,"")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IF(Paramétrage!QW501&lt;&gt;0,Paramétrage!QY501,"")</f>
        <v/>
      </c>
      <c r="P152" s="258" t="e">
        <f>IF(Paramétrage!#REF!&lt;&gt;0,I152,0)</f>
        <v>#REF!</v>
      </c>
      <c r="Q152" s="2"/>
    </row>
    <row r="153" spans="1:20" x14ac:dyDescent="0.35">
      <c r="A153" s="451" t="str">
        <f t="shared" ref="A153:A179" si="50">IF(J153&lt;&gt;"",I153,"")</f>
        <v/>
      </c>
      <c r="B153" s="451" t="str">
        <f t="shared" ref="B153:B179" si="51">IF(J153&lt;&gt;"",1,"")</f>
        <v/>
      </c>
      <c r="C153" s="451" t="str">
        <f t="shared" ref="C153:C179" si="52">IF(J153&lt;&gt;"",L153,"")</f>
        <v/>
      </c>
      <c r="D153" s="451" t="str">
        <f t="shared" ref="D153:D179" si="53">IF(J153&lt;&gt;"",L153,"")</f>
        <v/>
      </c>
      <c r="E153" s="451" t="str">
        <f t="shared" ref="E153:E179" si="54">IF(J153&lt;&gt;"",M153,"")</f>
        <v/>
      </c>
      <c r="F153" s="451" t="str">
        <f t="shared" ref="F153:F179" si="55">IF(J153&lt;&gt;"",N153,"")</f>
        <v/>
      </c>
      <c r="G153" s="199" t="str">
        <f>IF(Paramétrage!QW502&lt;&gt;0,Paramétrage!QU502,"")</f>
        <v/>
      </c>
      <c r="H153" s="2" t="str">
        <f>IF(Paramétrage!QW502&lt;&gt;0,Paramétrage!QV502,"")</f>
        <v/>
      </c>
      <c r="I153" s="2" t="str">
        <f t="shared" ref="I153:I179" si="56">IF(J153&lt;&gt;"",DATEDIF($Q$2,G153,"d")*1440+H153*60,"")</f>
        <v/>
      </c>
      <c r="J153" s="2" t="str">
        <f>IF(Paramétrage!QW502&lt;&gt;0,Paramétrage!QW502,"")</f>
        <v/>
      </c>
      <c r="K153" s="2" t="str">
        <f>IF(Paramétrage!QX502&lt;&gt;0,Paramétrage!QX502,"")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IF(Paramétrage!QW502&lt;&gt;0,Paramétrage!QY502,"")</f>
        <v/>
      </c>
      <c r="P153" s="258" t="e">
        <f>IF(Paramétrage!#REF!&lt;&gt;0,I153,0)</f>
        <v>#REF!</v>
      </c>
      <c r="Q153" s="2"/>
    </row>
    <row r="154" spans="1:20" x14ac:dyDescent="0.35">
      <c r="A154" s="451" t="str">
        <f t="shared" si="50"/>
        <v/>
      </c>
      <c r="B154" s="451" t="str">
        <f t="shared" si="51"/>
        <v/>
      </c>
      <c r="C154" s="451" t="str">
        <f t="shared" si="52"/>
        <v/>
      </c>
      <c r="D154" s="451" t="str">
        <f t="shared" si="53"/>
        <v/>
      </c>
      <c r="E154" s="451" t="str">
        <f t="shared" si="54"/>
        <v/>
      </c>
      <c r="F154" s="451" t="str">
        <f t="shared" si="55"/>
        <v/>
      </c>
      <c r="G154" s="199" t="str">
        <f>IF(Paramétrage!QW503&lt;&gt;0,Paramétrage!QU503,"")</f>
        <v/>
      </c>
      <c r="H154" s="2" t="str">
        <f>IF(Paramétrage!QW503&lt;&gt;0,Paramétrage!QV503,"")</f>
        <v/>
      </c>
      <c r="I154" s="2" t="str">
        <f t="shared" si="56"/>
        <v/>
      </c>
      <c r="J154" s="2" t="str">
        <f>IF(Paramétrage!QW503&lt;&gt;0,Paramétrage!QW503,"")</f>
        <v/>
      </c>
      <c r="K154" s="2" t="str">
        <f>IF(Paramétrage!QX503&lt;&gt;0,Paramétrage!QX503,"")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IF(Paramétrage!QW503&lt;&gt;0,Paramétrage!QY503,"")</f>
        <v/>
      </c>
      <c r="P154" s="258" t="e">
        <f>IF(Paramétrage!#REF!&lt;&gt;0,I154,0)</f>
        <v>#REF!</v>
      </c>
      <c r="Q154" s="2"/>
    </row>
    <row r="155" spans="1:20" x14ac:dyDescent="0.35">
      <c r="A155" s="451" t="str">
        <f t="shared" si="50"/>
        <v/>
      </c>
      <c r="B155" s="451" t="str">
        <f t="shared" si="51"/>
        <v/>
      </c>
      <c r="C155" s="451" t="str">
        <f t="shared" si="52"/>
        <v/>
      </c>
      <c r="D155" s="451" t="str">
        <f t="shared" si="53"/>
        <v/>
      </c>
      <c r="E155" s="451" t="str">
        <f t="shared" si="54"/>
        <v/>
      </c>
      <c r="F155" s="451" t="str">
        <f t="shared" si="55"/>
        <v/>
      </c>
      <c r="G155" s="199" t="str">
        <f>IF(Paramétrage!QW504&lt;&gt;0,Paramétrage!QU504,"")</f>
        <v/>
      </c>
      <c r="H155" s="2" t="str">
        <f>IF(Paramétrage!QW504&lt;&gt;0,Paramétrage!QV504,"")</f>
        <v/>
      </c>
      <c r="I155" s="2" t="str">
        <f t="shared" si="56"/>
        <v/>
      </c>
      <c r="J155" s="2" t="str">
        <f>IF(Paramétrage!QW504&lt;&gt;0,Paramétrage!QW504,"")</f>
        <v/>
      </c>
      <c r="K155" s="2" t="str">
        <f>IF(Paramétrage!QX504&lt;&gt;0,Paramétrage!QX504,"")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IF(Paramétrage!QW504&lt;&gt;0,Paramétrage!QY504,"")</f>
        <v/>
      </c>
      <c r="P155" s="258" t="e">
        <f>IF(Paramétrage!#REF!&lt;&gt;0,I155,0)</f>
        <v>#REF!</v>
      </c>
      <c r="Q155" s="2"/>
    </row>
    <row r="156" spans="1:20" x14ac:dyDescent="0.35">
      <c r="A156" s="451" t="str">
        <f t="shared" si="50"/>
        <v/>
      </c>
      <c r="B156" s="451" t="str">
        <f t="shared" si="51"/>
        <v/>
      </c>
      <c r="C156" s="451" t="str">
        <f t="shared" si="52"/>
        <v/>
      </c>
      <c r="D156" s="451" t="str">
        <f t="shared" si="53"/>
        <v/>
      </c>
      <c r="E156" s="451" t="str">
        <f t="shared" si="54"/>
        <v/>
      </c>
      <c r="F156" s="451" t="str">
        <f t="shared" si="55"/>
        <v/>
      </c>
      <c r="G156" s="199" t="str">
        <f>IF(Paramétrage!QW505&lt;&gt;0,Paramétrage!QU505,"")</f>
        <v/>
      </c>
      <c r="H156" s="2" t="str">
        <f>IF(Paramétrage!QW505&lt;&gt;0,Paramétrage!QV505,"")</f>
        <v/>
      </c>
      <c r="I156" s="2" t="str">
        <f t="shared" si="56"/>
        <v/>
      </c>
      <c r="J156" s="2" t="str">
        <f>IF(Paramétrage!QW505&lt;&gt;0,Paramétrage!QW505,"")</f>
        <v/>
      </c>
      <c r="K156" s="2" t="str">
        <f>IF(Paramétrage!QX505&lt;&gt;0,Paramétrage!QX505,"")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IF(Paramétrage!QW505&lt;&gt;0,Paramétrage!QY505,"")</f>
        <v/>
      </c>
      <c r="P156" s="258" t="e">
        <f>IF(Paramétrage!#REF!&lt;&gt;0,I156,0)</f>
        <v>#REF!</v>
      </c>
      <c r="Q156" s="2"/>
      <c r="S156" s="2"/>
    </row>
    <row r="157" spans="1:20" x14ac:dyDescent="0.35">
      <c r="A157" s="451" t="str">
        <f t="shared" si="50"/>
        <v/>
      </c>
      <c r="B157" s="451" t="str">
        <f t="shared" si="51"/>
        <v/>
      </c>
      <c r="C157" s="451" t="str">
        <f t="shared" si="52"/>
        <v/>
      </c>
      <c r="D157" s="451" t="str">
        <f t="shared" si="53"/>
        <v/>
      </c>
      <c r="E157" s="451" t="str">
        <f t="shared" si="54"/>
        <v/>
      </c>
      <c r="F157" s="451" t="str">
        <f t="shared" si="55"/>
        <v/>
      </c>
      <c r="G157" s="199" t="str">
        <f>IF(Paramétrage!QW506&lt;&gt;0,Paramétrage!QU506,"")</f>
        <v/>
      </c>
      <c r="H157" s="2" t="str">
        <f>IF(Paramétrage!QW506&lt;&gt;0,Paramétrage!QV506,"")</f>
        <v/>
      </c>
      <c r="I157" s="2" t="str">
        <f t="shared" si="56"/>
        <v/>
      </c>
      <c r="J157" s="2" t="str">
        <f>IF(Paramétrage!QW506&lt;&gt;0,Paramétrage!QW506,"")</f>
        <v/>
      </c>
      <c r="K157" s="2" t="str">
        <f>IF(Paramétrage!QX506&lt;&gt;0,Paramétrage!QX506,"")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IF(Paramétrage!QW506&lt;&gt;0,Paramétrage!QY506,"")</f>
        <v/>
      </c>
      <c r="P157" s="258" t="e">
        <f>IF(Paramétrage!#REF!&lt;&gt;0,I157,0)</f>
        <v>#REF!</v>
      </c>
      <c r="Q157" s="2"/>
      <c r="S157" s="2"/>
    </row>
    <row r="158" spans="1:20" x14ac:dyDescent="0.35">
      <c r="A158" s="451" t="str">
        <f t="shared" si="50"/>
        <v/>
      </c>
      <c r="B158" s="451" t="str">
        <f t="shared" si="51"/>
        <v/>
      </c>
      <c r="C158" s="451" t="str">
        <f t="shared" si="52"/>
        <v/>
      </c>
      <c r="D158" s="451" t="str">
        <f t="shared" si="53"/>
        <v/>
      </c>
      <c r="E158" s="451" t="str">
        <f t="shared" si="54"/>
        <v/>
      </c>
      <c r="F158" s="451" t="str">
        <f t="shared" si="55"/>
        <v/>
      </c>
      <c r="G158" s="199" t="str">
        <f>IF(Paramétrage!QW507&lt;&gt;0,Paramétrage!QU507,"")</f>
        <v/>
      </c>
      <c r="H158" s="2" t="str">
        <f>IF(Paramétrage!QW507&lt;&gt;0,Paramétrage!QV507,"")</f>
        <v/>
      </c>
      <c r="I158" s="2" t="str">
        <f t="shared" si="56"/>
        <v/>
      </c>
      <c r="J158" s="2" t="str">
        <f>IF(Paramétrage!QW507&lt;&gt;0,Paramétrage!QW507,"")</f>
        <v/>
      </c>
      <c r="K158" s="2" t="str">
        <f>IF(Paramétrage!QX507&lt;&gt;0,Paramétrage!QX507,"")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IF(Paramétrage!QW507&lt;&gt;0,Paramétrage!QY507,"")</f>
        <v/>
      </c>
      <c r="P158" s="258" t="e">
        <f>IF(Paramétrage!#REF!&lt;&gt;0,I158,0)</f>
        <v>#REF!</v>
      </c>
      <c r="Q158" s="2"/>
      <c r="S158" s="2"/>
    </row>
    <row r="159" spans="1:20" x14ac:dyDescent="0.35">
      <c r="A159" s="451" t="str">
        <f t="shared" si="50"/>
        <v/>
      </c>
      <c r="B159" s="451" t="str">
        <f t="shared" si="51"/>
        <v/>
      </c>
      <c r="C159" s="451" t="str">
        <f t="shared" si="52"/>
        <v/>
      </c>
      <c r="D159" s="451" t="str">
        <f t="shared" si="53"/>
        <v/>
      </c>
      <c r="E159" s="451" t="str">
        <f t="shared" si="54"/>
        <v/>
      </c>
      <c r="F159" s="451" t="str">
        <f t="shared" si="55"/>
        <v/>
      </c>
      <c r="G159" s="199" t="str">
        <f>IF(Paramétrage!QW508&lt;&gt;0,Paramétrage!QU508,"")</f>
        <v/>
      </c>
      <c r="H159" s="2" t="str">
        <f>IF(Paramétrage!QW508&lt;&gt;0,Paramétrage!QV508,"")</f>
        <v/>
      </c>
      <c r="I159" s="2" t="str">
        <f t="shared" si="56"/>
        <v/>
      </c>
      <c r="J159" s="2" t="str">
        <f>IF(Paramétrage!QW508&lt;&gt;0,Paramétrage!QW508,"")</f>
        <v/>
      </c>
      <c r="K159" s="2" t="str">
        <f>IF(Paramétrage!QX508&lt;&gt;0,Paramétrage!QX508,"")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IF(Paramétrage!QW508&lt;&gt;0,Paramétrage!QY508,"")</f>
        <v/>
      </c>
      <c r="P159" s="258" t="e">
        <f>IF(Paramétrage!#REF!&lt;&gt;0,I159,0)</f>
        <v>#REF!</v>
      </c>
      <c r="Q159" s="2"/>
      <c r="S159" s="2"/>
    </row>
    <row r="160" spans="1:20" x14ac:dyDescent="0.35">
      <c r="A160" s="451" t="str">
        <f t="shared" si="50"/>
        <v/>
      </c>
      <c r="B160" s="451" t="str">
        <f t="shared" si="51"/>
        <v/>
      </c>
      <c r="C160" s="451" t="str">
        <f t="shared" si="52"/>
        <v/>
      </c>
      <c r="D160" s="451" t="str">
        <f t="shared" si="53"/>
        <v/>
      </c>
      <c r="E160" s="451" t="str">
        <f t="shared" si="54"/>
        <v/>
      </c>
      <c r="F160" s="451" t="str">
        <f t="shared" si="55"/>
        <v/>
      </c>
      <c r="G160" s="199" t="str">
        <f>IF(Paramétrage!QW509&lt;&gt;0,Paramétrage!QU509,"")</f>
        <v/>
      </c>
      <c r="H160" s="2" t="str">
        <f>IF(Paramétrage!QW509&lt;&gt;0,Paramétrage!QV509,"")</f>
        <v/>
      </c>
      <c r="I160" s="2" t="str">
        <f t="shared" si="56"/>
        <v/>
      </c>
      <c r="J160" s="2" t="str">
        <f>IF(Paramétrage!QW509&lt;&gt;0,Paramétrage!QW509,"")</f>
        <v/>
      </c>
      <c r="K160" s="2" t="str">
        <f>IF(Paramétrage!QX509&lt;&gt;0,Paramétrage!QX509,"")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IF(Paramétrage!QW509&lt;&gt;0,Paramétrage!QY509,"")</f>
        <v/>
      </c>
      <c r="P160" s="258" t="e">
        <f>IF(Paramétrage!#REF!&lt;&gt;0,I160,0)</f>
        <v>#REF!</v>
      </c>
      <c r="Q160" s="2"/>
      <c r="R160" s="2" t="str">
        <f>IF(Paramétrage!DB539&lt;&gt;0,Paramétrage!DD539,"")</f>
        <v/>
      </c>
      <c r="S160" s="119"/>
      <c r="T160" s="2"/>
    </row>
    <row r="161" spans="1:20" x14ac:dyDescent="0.35">
      <c r="A161" s="451" t="str">
        <f t="shared" si="50"/>
        <v/>
      </c>
      <c r="B161" s="451" t="str">
        <f t="shared" si="51"/>
        <v/>
      </c>
      <c r="C161" s="451" t="str">
        <f t="shared" si="52"/>
        <v/>
      </c>
      <c r="D161" s="451" t="str">
        <f t="shared" si="53"/>
        <v/>
      </c>
      <c r="E161" s="451" t="str">
        <f t="shared" si="54"/>
        <v/>
      </c>
      <c r="F161" s="451" t="str">
        <f t="shared" si="55"/>
        <v/>
      </c>
      <c r="G161" s="199" t="str">
        <f>IF(Paramétrage!QW510&lt;&gt;0,Paramétrage!QU510,"")</f>
        <v/>
      </c>
      <c r="H161" s="2" t="str">
        <f>IF(Paramétrage!QW510&lt;&gt;0,Paramétrage!QV510,"")</f>
        <v/>
      </c>
      <c r="I161" s="2" t="str">
        <f t="shared" si="56"/>
        <v/>
      </c>
      <c r="J161" s="2" t="str">
        <f>IF(Paramétrage!QW510&lt;&gt;0,Paramétrage!QW510,"")</f>
        <v/>
      </c>
      <c r="K161" s="2" t="str">
        <f>IF(Paramétrage!QX510&lt;&gt;0,Paramétrage!QX510,"")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IF(Paramétrage!QW510&lt;&gt;0,Paramétrage!QY510,"")</f>
        <v/>
      </c>
      <c r="P161" s="258" t="e">
        <f>IF(Paramétrage!#REF!&lt;&gt;0,I161,0)</f>
        <v>#REF!</v>
      </c>
      <c r="Q161" s="2"/>
      <c r="R161" s="2" t="str">
        <f>IF(Paramétrage!DB540&lt;&gt;0,Paramétrage!DD540,"")</f>
        <v/>
      </c>
      <c r="S161" s="119"/>
      <c r="T161" s="2"/>
    </row>
    <row r="162" spans="1:20" x14ac:dyDescent="0.35">
      <c r="A162" s="451" t="str">
        <f t="shared" si="50"/>
        <v/>
      </c>
      <c r="B162" s="451" t="str">
        <f t="shared" si="51"/>
        <v/>
      </c>
      <c r="C162" s="451" t="str">
        <f t="shared" si="52"/>
        <v/>
      </c>
      <c r="D162" s="451" t="str">
        <f t="shared" si="53"/>
        <v/>
      </c>
      <c r="E162" s="451" t="str">
        <f t="shared" si="54"/>
        <v/>
      </c>
      <c r="F162" s="451" t="str">
        <f t="shared" si="55"/>
        <v/>
      </c>
      <c r="G162" s="199" t="str">
        <f>IF(Paramétrage!QW511&lt;&gt;0,Paramétrage!QU511,"")</f>
        <v/>
      </c>
      <c r="H162" s="2" t="str">
        <f>IF(Paramétrage!QW511&lt;&gt;0,Paramétrage!QV511,"")</f>
        <v/>
      </c>
      <c r="I162" s="2" t="str">
        <f t="shared" si="56"/>
        <v/>
      </c>
      <c r="J162" s="2" t="str">
        <f>IF(Paramétrage!QW511&lt;&gt;0,Paramétrage!QW511,"")</f>
        <v/>
      </c>
      <c r="K162" s="2" t="str">
        <f>IF(Paramétrage!QX511&lt;&gt;0,Paramétrage!QX511,"")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IF(Paramétrage!QW511&lt;&gt;0,Paramétrage!QY511,"")</f>
        <v/>
      </c>
      <c r="P162" s="258" t="e">
        <f>IF(Paramétrage!#REF!&lt;&gt;0,I162,0)</f>
        <v>#REF!</v>
      </c>
      <c r="Q162" s="2"/>
      <c r="R162" s="2" t="str">
        <f>IF(Paramétrage!DB541&lt;&gt;0,Paramétrage!DD541,"")</f>
        <v/>
      </c>
      <c r="S162" s="119"/>
      <c r="T162" s="2"/>
    </row>
    <row r="163" spans="1:20" x14ac:dyDescent="0.35">
      <c r="A163" s="451" t="str">
        <f t="shared" si="50"/>
        <v/>
      </c>
      <c r="B163" s="451" t="str">
        <f t="shared" si="51"/>
        <v/>
      </c>
      <c r="C163" s="451" t="str">
        <f t="shared" si="52"/>
        <v/>
      </c>
      <c r="D163" s="451" t="str">
        <f t="shared" si="53"/>
        <v/>
      </c>
      <c r="E163" s="451" t="str">
        <f t="shared" si="54"/>
        <v/>
      </c>
      <c r="F163" s="451" t="str">
        <f t="shared" si="55"/>
        <v/>
      </c>
      <c r="G163" s="199" t="str">
        <f>IF(Paramétrage!QW512&lt;&gt;0,Paramétrage!QU512,"")</f>
        <v/>
      </c>
      <c r="H163" s="2" t="str">
        <f>IF(Paramétrage!QW512&lt;&gt;0,Paramétrage!QV512,"")</f>
        <v/>
      </c>
      <c r="I163" s="2" t="str">
        <f t="shared" si="56"/>
        <v/>
      </c>
      <c r="J163" s="2" t="str">
        <f>IF(Paramétrage!QW512&lt;&gt;0,Paramétrage!QW512,"")</f>
        <v/>
      </c>
      <c r="K163" s="2" t="str">
        <f>IF(Paramétrage!QX512&lt;&gt;0,Paramétrage!QX512,"")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IF(Paramétrage!QW512&lt;&gt;0,Paramétrage!QY512,"")</f>
        <v/>
      </c>
      <c r="P163" s="258" t="e">
        <f>IF(Paramétrage!#REF!&lt;&gt;0,I163,0)</f>
        <v>#REF!</v>
      </c>
      <c r="Q163" s="2"/>
      <c r="R163" s="2" t="str">
        <f>IF(Paramétrage!DB542&lt;&gt;0,Paramétrage!DD542,"")</f>
        <v/>
      </c>
      <c r="S163" s="119"/>
      <c r="T163" s="2"/>
    </row>
    <row r="164" spans="1:20" x14ac:dyDescent="0.35">
      <c r="A164" s="451" t="str">
        <f t="shared" si="50"/>
        <v/>
      </c>
      <c r="B164" s="451" t="str">
        <f t="shared" si="51"/>
        <v/>
      </c>
      <c r="C164" s="451" t="str">
        <f t="shared" si="52"/>
        <v/>
      </c>
      <c r="D164" s="451" t="str">
        <f t="shared" si="53"/>
        <v/>
      </c>
      <c r="E164" s="451" t="str">
        <f t="shared" si="54"/>
        <v/>
      </c>
      <c r="F164" s="451" t="str">
        <f t="shared" si="55"/>
        <v/>
      </c>
      <c r="G164" s="199" t="str">
        <f>IF(Paramétrage!QW513&lt;&gt;0,Paramétrage!QU513,"")</f>
        <v/>
      </c>
      <c r="H164" s="2" t="str">
        <f>IF(Paramétrage!QW513&lt;&gt;0,Paramétrage!QV513,"")</f>
        <v/>
      </c>
      <c r="I164" s="2" t="str">
        <f t="shared" si="56"/>
        <v/>
      </c>
      <c r="J164" s="2" t="str">
        <f>IF(Paramétrage!QW513&lt;&gt;0,Paramétrage!QW513,"")</f>
        <v/>
      </c>
      <c r="K164" s="2" t="str">
        <f>IF(Paramétrage!QX513&lt;&gt;0,Paramétrage!QX513,"")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IF(Paramétrage!QW513&lt;&gt;0,Paramétrage!QY513,"")</f>
        <v/>
      </c>
      <c r="P164" s="258" t="e">
        <f>IF(Paramétrage!#REF!&lt;&gt;0,I164,0)</f>
        <v>#REF!</v>
      </c>
      <c r="Q164" s="2"/>
      <c r="R164" s="2" t="str">
        <f>IF(Paramétrage!DB543&lt;&gt;0,Paramétrage!DD543,"")</f>
        <v/>
      </c>
      <c r="S164" s="119"/>
      <c r="T164" s="2"/>
    </row>
    <row r="165" spans="1:20" x14ac:dyDescent="0.35">
      <c r="A165" s="451" t="str">
        <f t="shared" si="50"/>
        <v/>
      </c>
      <c r="B165" s="451" t="str">
        <f t="shared" si="51"/>
        <v/>
      </c>
      <c r="C165" s="451" t="str">
        <f t="shared" si="52"/>
        <v/>
      </c>
      <c r="D165" s="451" t="str">
        <f t="shared" si="53"/>
        <v/>
      </c>
      <c r="E165" s="451" t="str">
        <f t="shared" si="54"/>
        <v/>
      </c>
      <c r="F165" s="451" t="str">
        <f t="shared" si="55"/>
        <v/>
      </c>
      <c r="G165" s="199" t="str">
        <f>IF(Paramétrage!QW514&lt;&gt;0,Paramétrage!QU514,"")</f>
        <v/>
      </c>
      <c r="H165" s="2" t="str">
        <f>IF(Paramétrage!QW514&lt;&gt;0,Paramétrage!QV514,"")</f>
        <v/>
      </c>
      <c r="I165" s="2" t="str">
        <f t="shared" si="56"/>
        <v/>
      </c>
      <c r="J165" s="2" t="str">
        <f>IF(Paramétrage!QW514&lt;&gt;0,Paramétrage!QW514,"")</f>
        <v/>
      </c>
      <c r="K165" s="2" t="str">
        <f>IF(Paramétrage!QX514&lt;&gt;0,Paramétrage!QX514,"")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IF(Paramétrage!QW514&lt;&gt;0,Paramétrage!QY514,"")</f>
        <v/>
      </c>
      <c r="P165" s="258" t="e">
        <f>IF(Paramétrage!#REF!&lt;&gt;0,I165,0)</f>
        <v>#REF!</v>
      </c>
      <c r="Q165" s="2"/>
      <c r="R165" s="2" t="str">
        <f>IF(Paramétrage!DB544&lt;&gt;0,Paramétrage!DD544,"")</f>
        <v/>
      </c>
      <c r="S165" s="119"/>
      <c r="T165" s="2"/>
    </row>
    <row r="166" spans="1:20" x14ac:dyDescent="0.35">
      <c r="A166" s="451" t="str">
        <f t="shared" si="50"/>
        <v/>
      </c>
      <c r="B166" s="451" t="str">
        <f t="shared" si="51"/>
        <v/>
      </c>
      <c r="C166" s="451" t="str">
        <f t="shared" si="52"/>
        <v/>
      </c>
      <c r="D166" s="451" t="str">
        <f t="shared" si="53"/>
        <v/>
      </c>
      <c r="E166" s="451" t="str">
        <f t="shared" si="54"/>
        <v/>
      </c>
      <c r="F166" s="451" t="str">
        <f t="shared" si="55"/>
        <v/>
      </c>
      <c r="G166" s="199" t="str">
        <f>IF(Paramétrage!QW515&lt;&gt;0,Paramétrage!QU515,"")</f>
        <v/>
      </c>
      <c r="H166" s="2" t="str">
        <f>IF(Paramétrage!QW515&lt;&gt;0,Paramétrage!QV515,"")</f>
        <v/>
      </c>
      <c r="I166" s="2" t="str">
        <f t="shared" si="56"/>
        <v/>
      </c>
      <c r="J166" s="2" t="str">
        <f>IF(Paramétrage!QW515&lt;&gt;0,Paramétrage!QW515,"")</f>
        <v/>
      </c>
      <c r="K166" s="2" t="str">
        <f>IF(Paramétrage!QX515&lt;&gt;0,Paramétrage!QX515,"")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IF(Paramétrage!QW515&lt;&gt;0,Paramétrage!QY515,"")</f>
        <v/>
      </c>
      <c r="P166" s="258" t="e">
        <f>IF(Paramétrage!#REF!&lt;&gt;0,I166,0)</f>
        <v>#REF!</v>
      </c>
      <c r="Q166" s="2"/>
      <c r="S166" s="2"/>
    </row>
    <row r="167" spans="1:20" x14ac:dyDescent="0.35">
      <c r="A167" s="451" t="str">
        <f t="shared" si="50"/>
        <v/>
      </c>
      <c r="B167" s="451" t="str">
        <f t="shared" si="51"/>
        <v/>
      </c>
      <c r="C167" s="451" t="str">
        <f t="shared" si="52"/>
        <v/>
      </c>
      <c r="D167" s="451" t="str">
        <f t="shared" si="53"/>
        <v/>
      </c>
      <c r="E167" s="451" t="str">
        <f t="shared" si="54"/>
        <v/>
      </c>
      <c r="F167" s="451" t="str">
        <f t="shared" si="55"/>
        <v/>
      </c>
      <c r="G167" s="199" t="str">
        <f>IF(Paramétrage!QW516&lt;&gt;0,Paramétrage!QU516,"")</f>
        <v/>
      </c>
      <c r="H167" s="2" t="str">
        <f>IF(Paramétrage!QW516&lt;&gt;0,Paramétrage!QV516,"")</f>
        <v/>
      </c>
      <c r="I167" s="2" t="str">
        <f t="shared" si="56"/>
        <v/>
      </c>
      <c r="J167" s="2" t="str">
        <f>IF(Paramétrage!QW516&lt;&gt;0,Paramétrage!QW516,"")</f>
        <v/>
      </c>
      <c r="K167" s="2" t="str">
        <f>IF(Paramétrage!QX516&lt;&gt;0,Paramétrage!QX516,"")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IF(Paramétrage!QW516&lt;&gt;0,Paramétrage!QY516,"")</f>
        <v/>
      </c>
      <c r="P167" s="258" t="e">
        <f>IF(Paramétrage!#REF!&lt;&gt;0,I167,0)</f>
        <v>#REF!</v>
      </c>
      <c r="Q167" s="2"/>
      <c r="S167" s="2"/>
    </row>
    <row r="168" spans="1:20" x14ac:dyDescent="0.35">
      <c r="A168" s="451" t="str">
        <f t="shared" si="50"/>
        <v/>
      </c>
      <c r="B168" s="451" t="str">
        <f t="shared" si="51"/>
        <v/>
      </c>
      <c r="C168" s="451" t="str">
        <f t="shared" si="52"/>
        <v/>
      </c>
      <c r="D168" s="451" t="str">
        <f t="shared" si="53"/>
        <v/>
      </c>
      <c r="E168" s="451" t="str">
        <f t="shared" si="54"/>
        <v/>
      </c>
      <c r="F168" s="451" t="str">
        <f t="shared" si="55"/>
        <v/>
      </c>
      <c r="G168" s="199" t="str">
        <f>IF(Paramétrage!QW517&lt;&gt;0,Paramétrage!QU517,"")</f>
        <v/>
      </c>
      <c r="H168" s="2" t="str">
        <f>IF(Paramétrage!QW517&lt;&gt;0,Paramétrage!QV517,"")</f>
        <v/>
      </c>
      <c r="I168" s="2" t="str">
        <f t="shared" si="56"/>
        <v/>
      </c>
      <c r="J168" s="2" t="str">
        <f>IF(Paramétrage!QW517&lt;&gt;0,Paramétrage!QW517,"")</f>
        <v/>
      </c>
      <c r="K168" s="2" t="str">
        <f>IF(Paramétrage!QX517&lt;&gt;0,Paramétrage!QX517,"")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IF(Paramétrage!QW517&lt;&gt;0,Paramétrage!QY517,"")</f>
        <v/>
      </c>
      <c r="P168" s="258" t="e">
        <f>IF(Paramétrage!#REF!&lt;&gt;0,I168,0)</f>
        <v>#REF!</v>
      </c>
      <c r="Q168" s="2"/>
      <c r="S168" s="2"/>
    </row>
    <row r="169" spans="1:20" x14ac:dyDescent="0.35">
      <c r="A169" s="451" t="str">
        <f t="shared" si="50"/>
        <v/>
      </c>
      <c r="B169" s="451" t="str">
        <f t="shared" si="51"/>
        <v/>
      </c>
      <c r="C169" s="451" t="str">
        <f t="shared" si="52"/>
        <v/>
      </c>
      <c r="D169" s="451" t="str">
        <f t="shared" si="53"/>
        <v/>
      </c>
      <c r="E169" s="451" t="str">
        <f t="shared" si="54"/>
        <v/>
      </c>
      <c r="F169" s="451" t="str">
        <f t="shared" si="55"/>
        <v/>
      </c>
      <c r="G169" s="199" t="str">
        <f>IF(Paramétrage!QW518&lt;&gt;0,Paramétrage!QU518,"")</f>
        <v/>
      </c>
      <c r="H169" s="2" t="str">
        <f>IF(Paramétrage!QW518&lt;&gt;0,Paramétrage!QV518,"")</f>
        <v/>
      </c>
      <c r="I169" s="2" t="str">
        <f t="shared" si="56"/>
        <v/>
      </c>
      <c r="J169" s="2" t="str">
        <f>IF(Paramétrage!QW518&lt;&gt;0,Paramétrage!QW518,"")</f>
        <v/>
      </c>
      <c r="K169" s="2" t="str">
        <f>IF(Paramétrage!QX518&lt;&gt;0,Paramétrage!QX518,"")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IF(Paramétrage!QW518&lt;&gt;0,Paramétrage!QY518,"")</f>
        <v/>
      </c>
      <c r="P169" s="258" t="e">
        <f>IF(Paramétrage!#REF!&lt;&gt;0,I169,0)</f>
        <v>#REF!</v>
      </c>
      <c r="Q169" s="2"/>
      <c r="S169" s="2"/>
    </row>
    <row r="170" spans="1:20" x14ac:dyDescent="0.35">
      <c r="A170" s="451" t="str">
        <f t="shared" si="50"/>
        <v/>
      </c>
      <c r="B170" s="451" t="str">
        <f t="shared" si="51"/>
        <v/>
      </c>
      <c r="C170" s="451" t="str">
        <f t="shared" si="52"/>
        <v/>
      </c>
      <c r="D170" s="451" t="str">
        <f t="shared" si="53"/>
        <v/>
      </c>
      <c r="E170" s="451" t="str">
        <f t="shared" si="54"/>
        <v/>
      </c>
      <c r="F170" s="451" t="str">
        <f t="shared" si="55"/>
        <v/>
      </c>
      <c r="G170" s="199" t="str">
        <f>IF(Paramétrage!QW519&lt;&gt;0,Paramétrage!QU519,"")</f>
        <v/>
      </c>
      <c r="H170" s="2" t="str">
        <f>IF(Paramétrage!QW519&lt;&gt;0,Paramétrage!QV519,"")</f>
        <v/>
      </c>
      <c r="I170" s="2" t="str">
        <f t="shared" si="56"/>
        <v/>
      </c>
      <c r="J170" s="2" t="str">
        <f>IF(Paramétrage!QW519&lt;&gt;0,Paramétrage!QW519,"")</f>
        <v/>
      </c>
      <c r="K170" s="2" t="str">
        <f>IF(Paramétrage!QX519&lt;&gt;0,Paramétrage!QX519,"")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IF(Paramétrage!QW519&lt;&gt;0,Paramétrage!QY519,"")</f>
        <v/>
      </c>
      <c r="P170" s="258" t="e">
        <f>IF(Paramétrage!#REF!&lt;&gt;0,I170,0)</f>
        <v>#REF!</v>
      </c>
      <c r="Q170" s="2"/>
      <c r="S170" s="2"/>
    </row>
    <row r="171" spans="1:20" x14ac:dyDescent="0.35">
      <c r="A171" s="451" t="str">
        <f t="shared" si="50"/>
        <v/>
      </c>
      <c r="B171" s="451" t="str">
        <f t="shared" si="51"/>
        <v/>
      </c>
      <c r="C171" s="451" t="str">
        <f t="shared" si="52"/>
        <v/>
      </c>
      <c r="D171" s="451" t="str">
        <f t="shared" si="53"/>
        <v/>
      </c>
      <c r="E171" s="451" t="str">
        <f t="shared" si="54"/>
        <v/>
      </c>
      <c r="F171" s="451" t="str">
        <f t="shared" si="55"/>
        <v/>
      </c>
      <c r="G171" s="199" t="str">
        <f>IF(Paramétrage!QW520&lt;&gt;0,Paramétrage!QU520,"")</f>
        <v/>
      </c>
      <c r="H171" s="2" t="str">
        <f>IF(Paramétrage!QW520&lt;&gt;0,Paramétrage!QV520,"")</f>
        <v/>
      </c>
      <c r="I171" s="2" t="str">
        <f t="shared" si="56"/>
        <v/>
      </c>
      <c r="J171" s="2" t="str">
        <f>IF(Paramétrage!QW520&lt;&gt;0,Paramétrage!QW520,"")</f>
        <v/>
      </c>
      <c r="K171" s="2" t="str">
        <f>IF(Paramétrage!QX520&lt;&gt;0,Paramétrage!QX520,"")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IF(Paramétrage!QW520&lt;&gt;0,Paramétrage!QY520,"")</f>
        <v/>
      </c>
      <c r="P171" s="258" t="e">
        <f>IF(Paramétrage!#REF!&lt;&gt;0,I171,0)</f>
        <v>#REF!</v>
      </c>
      <c r="Q171" s="2"/>
      <c r="S171" s="2"/>
    </row>
    <row r="172" spans="1:20" x14ac:dyDescent="0.35">
      <c r="A172" s="451" t="str">
        <f t="shared" si="50"/>
        <v/>
      </c>
      <c r="B172" s="451" t="str">
        <f t="shared" si="51"/>
        <v/>
      </c>
      <c r="C172" s="451" t="str">
        <f t="shared" si="52"/>
        <v/>
      </c>
      <c r="D172" s="451" t="str">
        <f t="shared" si="53"/>
        <v/>
      </c>
      <c r="E172" s="451" t="str">
        <f t="shared" si="54"/>
        <v/>
      </c>
      <c r="F172" s="451" t="str">
        <f t="shared" si="55"/>
        <v/>
      </c>
      <c r="G172" s="199" t="str">
        <f>IF(Paramétrage!QW521&lt;&gt;0,Paramétrage!QU521,"")</f>
        <v/>
      </c>
      <c r="H172" s="2" t="str">
        <f>IF(Paramétrage!QW521&lt;&gt;0,Paramétrage!QV521,"")</f>
        <v/>
      </c>
      <c r="I172" s="2" t="str">
        <f t="shared" si="56"/>
        <v/>
      </c>
      <c r="J172" s="2" t="str">
        <f>IF(Paramétrage!QW521&lt;&gt;0,Paramétrage!QW521,"")</f>
        <v/>
      </c>
      <c r="K172" s="2" t="str">
        <f>IF(Paramétrage!QX521&lt;&gt;0,Paramétrage!QX521,"")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IF(Paramétrage!QW521&lt;&gt;0,Paramétrage!QY521,"")</f>
        <v/>
      </c>
      <c r="P172" s="258" t="e">
        <f>IF(Paramétrage!#REF!&lt;&gt;0,I172,0)</f>
        <v>#REF!</v>
      </c>
      <c r="Q172" s="2"/>
    </row>
    <row r="173" spans="1:20" x14ac:dyDescent="0.35">
      <c r="A173" s="451" t="str">
        <f t="shared" si="50"/>
        <v/>
      </c>
      <c r="B173" s="451" t="str">
        <f t="shared" si="51"/>
        <v/>
      </c>
      <c r="C173" s="451" t="str">
        <f t="shared" si="52"/>
        <v/>
      </c>
      <c r="D173" s="451" t="str">
        <f t="shared" si="53"/>
        <v/>
      </c>
      <c r="E173" s="451" t="str">
        <f t="shared" si="54"/>
        <v/>
      </c>
      <c r="F173" s="451" t="str">
        <f t="shared" si="55"/>
        <v/>
      </c>
      <c r="G173" s="199" t="str">
        <f>IF(Paramétrage!QW522&lt;&gt;0,Paramétrage!QU522,"")</f>
        <v/>
      </c>
      <c r="H173" s="2" t="str">
        <f>IF(Paramétrage!QW522&lt;&gt;0,Paramétrage!QV522,"")</f>
        <v/>
      </c>
      <c r="I173" s="2" t="str">
        <f t="shared" si="56"/>
        <v/>
      </c>
      <c r="J173" s="2" t="str">
        <f>IF(Paramétrage!QW522&lt;&gt;0,Paramétrage!QW522,"")</f>
        <v/>
      </c>
      <c r="K173" s="2" t="str">
        <f>IF(Paramétrage!QX522&lt;&gt;0,Paramétrage!QX522,"")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IF(Paramétrage!QW522&lt;&gt;0,Paramétrage!QY522,"")</f>
        <v/>
      </c>
      <c r="P173" s="258" t="e">
        <f>IF(Paramétrage!#REF!&lt;&gt;0,I173,0)</f>
        <v>#REF!</v>
      </c>
      <c r="Q173" s="2"/>
    </row>
    <row r="174" spans="1:20" x14ac:dyDescent="0.35">
      <c r="A174" s="451" t="str">
        <f t="shared" si="50"/>
        <v/>
      </c>
      <c r="B174" s="451" t="str">
        <f t="shared" si="51"/>
        <v/>
      </c>
      <c r="C174" s="451" t="str">
        <f t="shared" si="52"/>
        <v/>
      </c>
      <c r="D174" s="451" t="str">
        <f t="shared" si="53"/>
        <v/>
      </c>
      <c r="E174" s="451" t="str">
        <f t="shared" si="54"/>
        <v/>
      </c>
      <c r="F174" s="451" t="str">
        <f t="shared" si="55"/>
        <v/>
      </c>
      <c r="G174" s="199" t="str">
        <f>IF(Paramétrage!QW523&lt;&gt;0,Paramétrage!QU523,"")</f>
        <v/>
      </c>
      <c r="H174" s="2" t="str">
        <f>IF(Paramétrage!QW523&lt;&gt;0,Paramétrage!QV523,"")</f>
        <v/>
      </c>
      <c r="I174" s="2" t="str">
        <f t="shared" si="56"/>
        <v/>
      </c>
      <c r="J174" s="2" t="str">
        <f>IF(Paramétrage!QW523&lt;&gt;0,Paramétrage!QW523,"")</f>
        <v/>
      </c>
      <c r="K174" s="2" t="str">
        <f>IF(Paramétrage!QX523&lt;&gt;0,Paramétrage!QX523,"")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IF(Paramétrage!QW523&lt;&gt;0,Paramétrage!QY523,"")</f>
        <v/>
      </c>
      <c r="P174" s="258" t="e">
        <f>IF(Paramétrage!#REF!&lt;&gt;0,I174,0)</f>
        <v>#REF!</v>
      </c>
      <c r="Q174" s="2"/>
    </row>
    <row r="175" spans="1:20" x14ac:dyDescent="0.35">
      <c r="A175" s="451" t="str">
        <f t="shared" si="50"/>
        <v/>
      </c>
      <c r="B175" s="451" t="str">
        <f t="shared" si="51"/>
        <v/>
      </c>
      <c r="C175" s="451" t="str">
        <f t="shared" si="52"/>
        <v/>
      </c>
      <c r="D175" s="451" t="str">
        <f t="shared" si="53"/>
        <v/>
      </c>
      <c r="E175" s="451" t="str">
        <f t="shared" si="54"/>
        <v/>
      </c>
      <c r="F175" s="451" t="str">
        <f t="shared" si="55"/>
        <v/>
      </c>
      <c r="G175" s="199" t="str">
        <f>IF(Paramétrage!QW524&lt;&gt;0,Paramétrage!QU524,"")</f>
        <v/>
      </c>
      <c r="H175" s="2" t="str">
        <f>IF(Paramétrage!QW524&lt;&gt;0,Paramétrage!QV524,"")</f>
        <v/>
      </c>
      <c r="I175" s="2" t="str">
        <f t="shared" si="56"/>
        <v/>
      </c>
      <c r="J175" s="2" t="str">
        <f>IF(Paramétrage!QW524&lt;&gt;0,Paramétrage!QW524,"")</f>
        <v/>
      </c>
      <c r="K175" s="2" t="str">
        <f>IF(Paramétrage!QX524&lt;&gt;0,Paramétrage!QX524,"")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IF(Paramétrage!QW524&lt;&gt;0,Paramétrage!QY524,"")</f>
        <v/>
      </c>
      <c r="P175" s="258" t="e">
        <f>IF(Paramétrage!#REF!&lt;&gt;0,I175,0)</f>
        <v>#REF!</v>
      </c>
      <c r="Q175" s="2"/>
    </row>
    <row r="176" spans="1:20" x14ac:dyDescent="0.35">
      <c r="A176" s="451" t="str">
        <f t="shared" si="50"/>
        <v/>
      </c>
      <c r="B176" s="451" t="str">
        <f t="shared" si="51"/>
        <v/>
      </c>
      <c r="C176" s="451" t="str">
        <f t="shared" si="52"/>
        <v/>
      </c>
      <c r="D176" s="451" t="str">
        <f t="shared" si="53"/>
        <v/>
      </c>
      <c r="E176" s="451" t="str">
        <f t="shared" si="54"/>
        <v/>
      </c>
      <c r="F176" s="451" t="str">
        <f t="shared" si="55"/>
        <v/>
      </c>
      <c r="G176" s="199" t="str">
        <f>IF(Paramétrage!QW525&lt;&gt;0,Paramétrage!QU525,"")</f>
        <v/>
      </c>
      <c r="H176" s="2" t="str">
        <f>IF(Paramétrage!QW525&lt;&gt;0,Paramétrage!QV525,"")</f>
        <v/>
      </c>
      <c r="I176" s="2" t="str">
        <f t="shared" si="56"/>
        <v/>
      </c>
      <c r="J176" s="2" t="str">
        <f>IF(Paramétrage!QW525&lt;&gt;0,Paramétrage!QW525,"")</f>
        <v/>
      </c>
      <c r="K176" s="2" t="str">
        <f>IF(Paramétrage!QX525&lt;&gt;0,Paramétrage!QX525,"")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IF(Paramétrage!QW525&lt;&gt;0,Paramétrage!QY525,"")</f>
        <v/>
      </c>
      <c r="P176" s="258" t="e">
        <f>IF(Paramétrage!#REF!&lt;&gt;0,I176,0)</f>
        <v>#REF!</v>
      </c>
      <c r="Q176" s="2"/>
    </row>
    <row r="177" spans="1:17" x14ac:dyDescent="0.35">
      <c r="A177" s="451" t="str">
        <f t="shared" si="50"/>
        <v/>
      </c>
      <c r="B177" s="451" t="str">
        <f t="shared" si="51"/>
        <v/>
      </c>
      <c r="C177" s="451" t="str">
        <f t="shared" si="52"/>
        <v/>
      </c>
      <c r="D177" s="451" t="str">
        <f t="shared" si="53"/>
        <v/>
      </c>
      <c r="E177" s="451" t="str">
        <f t="shared" si="54"/>
        <v/>
      </c>
      <c r="F177" s="451" t="str">
        <f t="shared" si="55"/>
        <v/>
      </c>
      <c r="G177" s="199" t="str">
        <f>IF(Paramétrage!QW526&lt;&gt;0,Paramétrage!QU526,"")</f>
        <v/>
      </c>
      <c r="H177" s="2" t="str">
        <f>IF(Paramétrage!QW526&lt;&gt;0,Paramétrage!QV526,"")</f>
        <v/>
      </c>
      <c r="I177" s="2" t="str">
        <f t="shared" si="56"/>
        <v/>
      </c>
      <c r="J177" s="2" t="str">
        <f>IF(Paramétrage!QW526&lt;&gt;0,Paramétrage!QW526,"")</f>
        <v/>
      </c>
      <c r="K177" s="2" t="str">
        <f>IF(Paramétrage!QX526&lt;&gt;0,Paramétrage!QX526,"")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IF(Paramétrage!QW526&lt;&gt;0,Paramétrage!QY526,"")</f>
        <v/>
      </c>
      <c r="P177" s="258" t="e">
        <f>IF(Paramétrage!#REF!&lt;&gt;0,I177,0)</f>
        <v>#REF!</v>
      </c>
      <c r="Q177" s="2"/>
    </row>
    <row r="178" spans="1:17" x14ac:dyDescent="0.35">
      <c r="A178" s="451" t="str">
        <f t="shared" si="50"/>
        <v/>
      </c>
      <c r="B178" s="451" t="str">
        <f t="shared" si="51"/>
        <v/>
      </c>
      <c r="C178" s="451" t="str">
        <f t="shared" si="52"/>
        <v/>
      </c>
      <c r="D178" s="451" t="str">
        <f t="shared" si="53"/>
        <v/>
      </c>
      <c r="E178" s="451" t="str">
        <f t="shared" si="54"/>
        <v/>
      </c>
      <c r="F178" s="451" t="str">
        <f t="shared" si="55"/>
        <v/>
      </c>
      <c r="G178" s="199" t="str">
        <f>IF(Paramétrage!QW527&lt;&gt;0,Paramétrage!QU527,"")</f>
        <v/>
      </c>
      <c r="H178" s="2" t="str">
        <f>IF(Paramétrage!QW527&lt;&gt;0,Paramétrage!QV527,"")</f>
        <v/>
      </c>
      <c r="I178" s="2" t="str">
        <f t="shared" si="56"/>
        <v/>
      </c>
      <c r="J178" s="2" t="str">
        <f>IF(Paramétrage!QW527&lt;&gt;0,Paramétrage!QW527,"")</f>
        <v/>
      </c>
      <c r="K178" s="2" t="str">
        <f>IF(Paramétrage!QX527&lt;&gt;0,Paramétrage!QX527,"")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IF(Paramétrage!QW527&lt;&gt;0,Paramétrage!QY527,"")</f>
        <v/>
      </c>
      <c r="P178" s="258" t="e">
        <f>IF(Paramétrage!#REF!&lt;&gt;0,I178,0)</f>
        <v>#REF!</v>
      </c>
      <c r="Q178" s="2"/>
    </row>
    <row r="179" spans="1:17" x14ac:dyDescent="0.35">
      <c r="A179" s="451" t="str">
        <f t="shared" si="50"/>
        <v/>
      </c>
      <c r="B179" s="451" t="str">
        <f t="shared" si="51"/>
        <v/>
      </c>
      <c r="C179" s="451" t="str">
        <f t="shared" si="52"/>
        <v/>
      </c>
      <c r="D179" s="451" t="str">
        <f t="shared" si="53"/>
        <v/>
      </c>
      <c r="E179" s="451" t="str">
        <f t="shared" si="54"/>
        <v/>
      </c>
      <c r="F179" s="451" t="str">
        <f t="shared" si="55"/>
        <v/>
      </c>
      <c r="G179" s="199" t="str">
        <f>IF(Paramétrage!QW528&lt;&gt;0,Paramétrage!QU528,"")</f>
        <v/>
      </c>
      <c r="H179" s="2" t="str">
        <f>IF(Paramétrage!QW528&lt;&gt;0,Paramétrage!QV528,"")</f>
        <v/>
      </c>
      <c r="I179" s="2" t="str">
        <f t="shared" si="56"/>
        <v/>
      </c>
      <c r="J179" s="2" t="str">
        <f>IF(Paramétrage!QW528&lt;&gt;0,Paramétrage!QW528,"")</f>
        <v/>
      </c>
      <c r="K179" s="2" t="str">
        <f>IF(Paramétrage!QX528&lt;&gt;0,Paramétrage!QX528,"")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IF(Paramétrage!QW528&lt;&gt;0,Paramétrage!QY528,"")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X179"/>
  <sheetViews>
    <sheetView topLeftCell="A144" workbookViewId="0">
      <selection activeCell="E160" sqref="E160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69" customFormat="1" x14ac:dyDescent="0.35">
      <c r="A1" s="474" t="s">
        <v>1096</v>
      </c>
      <c r="G1" s="475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51" t="str">
        <f>IF(J3&lt;&gt;"",I3,"")</f>
        <v/>
      </c>
      <c r="B3" s="451" t="str">
        <f>IF(J3&lt;&gt;"",1,"")</f>
        <v/>
      </c>
      <c r="C3" s="451" t="str">
        <f>IF(J3&lt;&gt;"",L3,"")</f>
        <v/>
      </c>
      <c r="D3" s="451" t="str">
        <f>IF(J3&lt;&gt;"",L3,"")</f>
        <v/>
      </c>
      <c r="E3" s="451" t="str">
        <f>IF(J3&lt;&gt;"",M3,"")</f>
        <v/>
      </c>
      <c r="F3" s="451" t="str">
        <f>IF(J3&lt;&gt;"",N3,"")</f>
        <v/>
      </c>
      <c r="G3" s="199" t="str">
        <f>IF(Paramétrage!FE448&lt;&gt;0,Paramétrage!FC448,"")</f>
        <v/>
      </c>
      <c r="H3" s="2" t="str">
        <f>IF(Paramétrage!FE448&lt;&gt;0,Paramétrage!FD448,"")</f>
        <v/>
      </c>
      <c r="I3" s="2" t="str">
        <f>IF(J3&lt;&gt;"",DATEDIF($Q$2,G3,"d")*1440+H3*60,"")</f>
        <v/>
      </c>
      <c r="J3" s="2" t="str">
        <f>IF(Paramétrage!FE448&lt;&gt;0,Paramétrage!FE448,"")</f>
        <v/>
      </c>
      <c r="K3" s="2" t="str">
        <f>IF(Paramétrage!FF448&lt;&gt;0,Paramétrage!FF448,"")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IF(Paramétrage!FE448&lt;&gt;0,Paramétrage!FG448,"")</f>
        <v/>
      </c>
      <c r="P3" s="258">
        <f>IF(Paramétrage!G501&lt;&gt;0,I3,0)</f>
        <v>0</v>
      </c>
      <c r="Q3" s="2"/>
    </row>
    <row r="4" spans="1:17" x14ac:dyDescent="0.35">
      <c r="A4" s="451" t="str">
        <f t="shared" ref="A4:A29" si="0">IF(J4&lt;&gt;"",I4,"")</f>
        <v/>
      </c>
      <c r="B4" s="451" t="str">
        <f t="shared" ref="B4:B29" si="1">IF(J4&lt;&gt;"",1,"")</f>
        <v/>
      </c>
      <c r="C4" s="451" t="str">
        <f t="shared" ref="C4:C29" si="2">IF(J4&lt;&gt;"",L4,"")</f>
        <v/>
      </c>
      <c r="D4" s="451" t="str">
        <f t="shared" ref="D4:D29" si="3">IF(J4&lt;&gt;"",L4,"")</f>
        <v/>
      </c>
      <c r="E4" s="451" t="str">
        <f t="shared" ref="E4:E29" si="4">IF(J4&lt;&gt;"",M4,"")</f>
        <v/>
      </c>
      <c r="F4" s="451" t="str">
        <f t="shared" ref="F4:F29" si="5">IF(J4&lt;&gt;"",N4,"")</f>
        <v/>
      </c>
      <c r="G4" s="199" t="str">
        <f>IF(Paramétrage!FE449&lt;&gt;0,Paramétrage!FC449,"")</f>
        <v/>
      </c>
      <c r="H4" s="2" t="str">
        <f>IF(Paramétrage!FE449&lt;&gt;0,Paramétrage!FD449,"")</f>
        <v/>
      </c>
      <c r="I4" s="2" t="str">
        <f t="shared" ref="I4:I29" si="6">IF(J4&lt;&gt;"",DATEDIF($Q$2,G4,"d")*1440+H4*60,"")</f>
        <v/>
      </c>
      <c r="J4" s="2" t="str">
        <f>IF(Paramétrage!FE449&lt;&gt;0,Paramétrage!FE449,"")</f>
        <v/>
      </c>
      <c r="K4" s="2" t="str">
        <f>IF(Paramétrage!FF449&lt;&gt;0,Paramétrage!FF449,"")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IF(Paramétrage!FE449&lt;&gt;0,Paramétrage!FG449,"")</f>
        <v/>
      </c>
      <c r="P4" s="258">
        <f>IF(Paramétrage!G502&lt;&gt;0,I4,0)</f>
        <v>0</v>
      </c>
      <c r="Q4" s="2"/>
    </row>
    <row r="5" spans="1:17" x14ac:dyDescent="0.35">
      <c r="A5" s="451" t="str">
        <f t="shared" si="0"/>
        <v/>
      </c>
      <c r="B5" s="451" t="str">
        <f t="shared" si="1"/>
        <v/>
      </c>
      <c r="C5" s="451" t="str">
        <f t="shared" si="2"/>
        <v/>
      </c>
      <c r="D5" s="451" t="str">
        <f t="shared" si="3"/>
        <v/>
      </c>
      <c r="E5" s="451" t="str">
        <f t="shared" si="4"/>
        <v/>
      </c>
      <c r="F5" s="451" t="str">
        <f t="shared" si="5"/>
        <v/>
      </c>
      <c r="G5" s="199" t="str">
        <f>IF(Paramétrage!FE450&lt;&gt;0,Paramétrage!FC450,"")</f>
        <v/>
      </c>
      <c r="H5" s="2" t="str">
        <f>IF(Paramétrage!FE450&lt;&gt;0,Paramétrage!FD450,"")</f>
        <v/>
      </c>
      <c r="I5" s="2" t="str">
        <f t="shared" si="6"/>
        <v/>
      </c>
      <c r="J5" s="2" t="str">
        <f>IF(Paramétrage!FE450&lt;&gt;0,Paramétrage!FE450,"")</f>
        <v/>
      </c>
      <c r="K5" s="2" t="str">
        <f>IF(Paramétrage!FF450&lt;&gt;0,Paramétrage!FF450,"")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IF(Paramétrage!FE450&lt;&gt;0,Paramétrage!FG450,"")</f>
        <v/>
      </c>
      <c r="P5" s="258">
        <f>IF(Paramétrage!G503&lt;&gt;0,I5,0)</f>
        <v>0</v>
      </c>
      <c r="Q5" s="2"/>
    </row>
    <row r="6" spans="1:17" x14ac:dyDescent="0.35">
      <c r="A6" s="451" t="str">
        <f t="shared" si="0"/>
        <v/>
      </c>
      <c r="B6" s="451" t="str">
        <f t="shared" si="1"/>
        <v/>
      </c>
      <c r="C6" s="451" t="str">
        <f t="shared" si="2"/>
        <v/>
      </c>
      <c r="D6" s="451" t="str">
        <f t="shared" si="3"/>
        <v/>
      </c>
      <c r="E6" s="451" t="str">
        <f t="shared" si="4"/>
        <v/>
      </c>
      <c r="F6" s="451" t="str">
        <f t="shared" si="5"/>
        <v/>
      </c>
      <c r="G6" s="199" t="str">
        <f>IF(Paramétrage!FE451&lt;&gt;0,Paramétrage!FC451,"")</f>
        <v/>
      </c>
      <c r="H6" s="2" t="str">
        <f>IF(Paramétrage!FE451&lt;&gt;0,Paramétrage!FD451,"")</f>
        <v/>
      </c>
      <c r="I6" s="2" t="str">
        <f t="shared" si="6"/>
        <v/>
      </c>
      <c r="J6" s="2" t="str">
        <f>IF(Paramétrage!FE451&lt;&gt;0,Paramétrage!FE451,"")</f>
        <v/>
      </c>
      <c r="K6" s="2" t="str">
        <f>IF(Paramétrage!FF451&lt;&gt;0,Paramétrage!FF451,"")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IF(Paramétrage!FE451&lt;&gt;0,Paramétrage!FG451,"")</f>
        <v/>
      </c>
      <c r="P6" s="258">
        <f>IF(Paramétrage!G504&lt;&gt;0,I6,0)</f>
        <v>0</v>
      </c>
      <c r="Q6" s="2"/>
    </row>
    <row r="7" spans="1:17" x14ac:dyDescent="0.35">
      <c r="A7" s="451" t="str">
        <f t="shared" si="0"/>
        <v/>
      </c>
      <c r="B7" s="451" t="str">
        <f t="shared" si="1"/>
        <v/>
      </c>
      <c r="C7" s="451" t="str">
        <f t="shared" si="2"/>
        <v/>
      </c>
      <c r="D7" s="451" t="str">
        <f t="shared" si="3"/>
        <v/>
      </c>
      <c r="E7" s="451" t="str">
        <f t="shared" si="4"/>
        <v/>
      </c>
      <c r="F7" s="451" t="str">
        <f t="shared" si="5"/>
        <v/>
      </c>
      <c r="G7" s="199" t="str">
        <f>IF(Paramétrage!FE452&lt;&gt;0,Paramétrage!FC452,"")</f>
        <v/>
      </c>
      <c r="H7" s="2" t="str">
        <f>IF(Paramétrage!FE452&lt;&gt;0,Paramétrage!FD452,"")</f>
        <v/>
      </c>
      <c r="I7" s="2" t="str">
        <f t="shared" si="6"/>
        <v/>
      </c>
      <c r="J7" s="2" t="str">
        <f>IF(Paramétrage!FE452&lt;&gt;0,Paramétrage!FE452,"")</f>
        <v/>
      </c>
      <c r="K7" s="2" t="str">
        <f>IF(Paramétrage!FF452&lt;&gt;0,Paramétrage!FF452,"")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IF(Paramétrage!FE452&lt;&gt;0,Paramétrage!FG452,"")</f>
        <v/>
      </c>
      <c r="P7" s="258">
        <f>IF(Paramétrage!G505&lt;&gt;0,I7,0)</f>
        <v>0</v>
      </c>
      <c r="Q7" s="2"/>
    </row>
    <row r="8" spans="1:17" x14ac:dyDescent="0.35">
      <c r="A8" s="451" t="str">
        <f t="shared" si="0"/>
        <v/>
      </c>
      <c r="B8" s="451" t="str">
        <f t="shared" si="1"/>
        <v/>
      </c>
      <c r="C8" s="451" t="str">
        <f t="shared" si="2"/>
        <v/>
      </c>
      <c r="D8" s="451" t="str">
        <f t="shared" si="3"/>
        <v/>
      </c>
      <c r="E8" s="451" t="str">
        <f t="shared" si="4"/>
        <v/>
      </c>
      <c r="F8" s="451" t="str">
        <f t="shared" si="5"/>
        <v/>
      </c>
      <c r="G8" s="199" t="str">
        <f>IF(Paramétrage!FE453&lt;&gt;0,Paramétrage!FC453,"")</f>
        <v/>
      </c>
      <c r="H8" s="2" t="str">
        <f>IF(Paramétrage!FE453&lt;&gt;0,Paramétrage!FD453,"")</f>
        <v/>
      </c>
      <c r="I8" s="2" t="str">
        <f t="shared" si="6"/>
        <v/>
      </c>
      <c r="J8" s="2" t="str">
        <f>IF(Paramétrage!FE453&lt;&gt;0,Paramétrage!FE453,"")</f>
        <v/>
      </c>
      <c r="K8" s="2" t="str">
        <f>IF(Paramétrage!FF453&lt;&gt;0,Paramétrage!FF453,"")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IF(Paramétrage!FE453&lt;&gt;0,Paramétrage!FG453,"")</f>
        <v/>
      </c>
      <c r="P8" s="258">
        <f>IF(Paramétrage!G506&lt;&gt;0,I8,0)</f>
        <v>0</v>
      </c>
      <c r="Q8" s="2"/>
    </row>
    <row r="9" spans="1:17" x14ac:dyDescent="0.35">
      <c r="A9" s="451" t="str">
        <f t="shared" si="0"/>
        <v/>
      </c>
      <c r="B9" s="451" t="str">
        <f t="shared" si="1"/>
        <v/>
      </c>
      <c r="C9" s="451" t="str">
        <f t="shared" si="2"/>
        <v/>
      </c>
      <c r="D9" s="451" t="str">
        <f t="shared" si="3"/>
        <v/>
      </c>
      <c r="E9" s="451" t="str">
        <f t="shared" si="4"/>
        <v/>
      </c>
      <c r="F9" s="451" t="str">
        <f t="shared" si="5"/>
        <v/>
      </c>
      <c r="G9" s="199" t="str">
        <f>IF(Paramétrage!FE454&lt;&gt;0,Paramétrage!FC454,"")</f>
        <v/>
      </c>
      <c r="H9" s="2" t="str">
        <f>IF(Paramétrage!FE454&lt;&gt;0,Paramétrage!FD454,"")</f>
        <v/>
      </c>
      <c r="I9" s="2" t="str">
        <f t="shared" si="6"/>
        <v/>
      </c>
      <c r="J9" s="2" t="str">
        <f>IF(Paramétrage!FE454&lt;&gt;0,Paramétrage!FE454,"")</f>
        <v/>
      </c>
      <c r="K9" s="2" t="str">
        <f>IF(Paramétrage!FF454&lt;&gt;0,Paramétrage!FF454,"")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IF(Paramétrage!FE454&lt;&gt;0,Paramétrage!FG454,"")</f>
        <v/>
      </c>
      <c r="P9" s="258">
        <f>IF(Paramétrage!G507&lt;&gt;0,I9,0)</f>
        <v>0</v>
      </c>
      <c r="Q9" s="2"/>
    </row>
    <row r="10" spans="1:17" x14ac:dyDescent="0.35">
      <c r="A10" s="451" t="str">
        <f t="shared" si="0"/>
        <v/>
      </c>
      <c r="B10" s="451" t="str">
        <f t="shared" si="1"/>
        <v/>
      </c>
      <c r="C10" s="451" t="str">
        <f t="shared" si="2"/>
        <v/>
      </c>
      <c r="D10" s="451" t="str">
        <f t="shared" si="3"/>
        <v/>
      </c>
      <c r="E10" s="451" t="str">
        <f t="shared" si="4"/>
        <v/>
      </c>
      <c r="F10" s="451" t="str">
        <f t="shared" si="5"/>
        <v/>
      </c>
      <c r="G10" s="199" t="str">
        <f>IF(Paramétrage!FE455&lt;&gt;0,Paramétrage!FC455,"")</f>
        <v/>
      </c>
      <c r="H10" s="2" t="str">
        <f>IF(Paramétrage!FE455&lt;&gt;0,Paramétrage!FD455,"")</f>
        <v/>
      </c>
      <c r="I10" s="2" t="str">
        <f t="shared" si="6"/>
        <v/>
      </c>
      <c r="J10" s="2" t="str">
        <f>IF(Paramétrage!FE455&lt;&gt;0,Paramétrage!FE455,"")</f>
        <v/>
      </c>
      <c r="K10" s="2" t="str">
        <f>IF(Paramétrage!FF455&lt;&gt;0,Paramétrage!FF455,"")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IF(Paramétrage!FE455&lt;&gt;0,Paramétrage!FG455,"")</f>
        <v/>
      </c>
      <c r="P10" s="258">
        <f>IF(Paramétrage!G508&lt;&gt;0,I10,0)</f>
        <v>0</v>
      </c>
      <c r="Q10" s="2"/>
    </row>
    <row r="11" spans="1:17" x14ac:dyDescent="0.35">
      <c r="A11" s="451" t="str">
        <f t="shared" si="0"/>
        <v/>
      </c>
      <c r="B11" s="451" t="str">
        <f t="shared" si="1"/>
        <v/>
      </c>
      <c r="C11" s="451" t="str">
        <f t="shared" si="2"/>
        <v/>
      </c>
      <c r="D11" s="451" t="str">
        <f t="shared" si="3"/>
        <v/>
      </c>
      <c r="E11" s="451" t="str">
        <f t="shared" si="4"/>
        <v/>
      </c>
      <c r="F11" s="451" t="str">
        <f t="shared" si="5"/>
        <v/>
      </c>
      <c r="G11" s="199" t="str">
        <f>IF(Paramétrage!FE456&lt;&gt;0,Paramétrage!FC456,"")</f>
        <v/>
      </c>
      <c r="H11" s="2" t="str">
        <f>IF(Paramétrage!FE456&lt;&gt;0,Paramétrage!FD456,"")</f>
        <v/>
      </c>
      <c r="I11" s="2" t="str">
        <f t="shared" si="6"/>
        <v/>
      </c>
      <c r="J11" s="2" t="str">
        <f>IF(Paramétrage!FE456&lt;&gt;0,Paramétrage!FE456,"")</f>
        <v/>
      </c>
      <c r="K11" s="2" t="str">
        <f>IF(Paramétrage!FF456&lt;&gt;0,Paramétrage!FF456,"")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IF(Paramétrage!FE456&lt;&gt;0,Paramétrage!FG456,"")</f>
        <v/>
      </c>
      <c r="P11" s="258">
        <f>IF(Paramétrage!G509&lt;&gt;0,I11,0)</f>
        <v>0</v>
      </c>
      <c r="Q11" s="2"/>
    </row>
    <row r="12" spans="1:17" x14ac:dyDescent="0.35">
      <c r="A12" s="451" t="str">
        <f t="shared" si="0"/>
        <v/>
      </c>
      <c r="B12" s="451" t="str">
        <f t="shared" si="1"/>
        <v/>
      </c>
      <c r="C12" s="451" t="str">
        <f t="shared" si="2"/>
        <v/>
      </c>
      <c r="D12" s="451" t="str">
        <f t="shared" si="3"/>
        <v/>
      </c>
      <c r="E12" s="451" t="str">
        <f t="shared" si="4"/>
        <v/>
      </c>
      <c r="F12" s="451" t="str">
        <f t="shared" si="5"/>
        <v/>
      </c>
      <c r="G12" s="199" t="str">
        <f>IF(Paramétrage!FE457&lt;&gt;0,Paramétrage!FC457,"")</f>
        <v/>
      </c>
      <c r="H12" s="2" t="str">
        <f>IF(Paramétrage!FE457&lt;&gt;0,Paramétrage!FD457,"")</f>
        <v/>
      </c>
      <c r="I12" s="2" t="str">
        <f t="shared" si="6"/>
        <v/>
      </c>
      <c r="J12" s="2" t="str">
        <f>IF(Paramétrage!FE457&lt;&gt;0,Paramétrage!FE457,"")</f>
        <v/>
      </c>
      <c r="K12" s="2" t="str">
        <f>IF(Paramétrage!FF457&lt;&gt;0,Paramétrage!FF457,"")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IF(Paramétrage!FE457&lt;&gt;0,Paramétrage!FG457,"")</f>
        <v/>
      </c>
      <c r="P12" s="258">
        <f>IF(Paramétrage!G510&lt;&gt;0,I12,0)</f>
        <v>0</v>
      </c>
      <c r="Q12" s="2"/>
    </row>
    <row r="13" spans="1:17" x14ac:dyDescent="0.35">
      <c r="A13" s="451" t="str">
        <f t="shared" si="0"/>
        <v/>
      </c>
      <c r="B13" s="451" t="str">
        <f t="shared" si="1"/>
        <v/>
      </c>
      <c r="C13" s="451" t="str">
        <f t="shared" si="2"/>
        <v/>
      </c>
      <c r="D13" s="451" t="str">
        <f t="shared" si="3"/>
        <v/>
      </c>
      <c r="E13" s="451" t="str">
        <f t="shared" si="4"/>
        <v/>
      </c>
      <c r="F13" s="451" t="str">
        <f t="shared" si="5"/>
        <v/>
      </c>
      <c r="G13" s="199" t="str">
        <f>IF(Paramétrage!FE458&lt;&gt;0,Paramétrage!FC458,"")</f>
        <v/>
      </c>
      <c r="H13" s="2" t="str">
        <f>IF(Paramétrage!FE458&lt;&gt;0,Paramétrage!FD458,"")</f>
        <v/>
      </c>
      <c r="I13" s="2" t="str">
        <f t="shared" si="6"/>
        <v/>
      </c>
      <c r="J13" s="2" t="str">
        <f>IF(Paramétrage!FE458&lt;&gt;0,Paramétrage!FE458,"")</f>
        <v/>
      </c>
      <c r="K13" s="2" t="str">
        <f>IF(Paramétrage!FF458&lt;&gt;0,Paramétrage!FF458,"")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IF(Paramétrage!FE458&lt;&gt;0,Paramétrage!FG458,"")</f>
        <v/>
      </c>
      <c r="P13" s="258">
        <f>IF(Paramétrage!G511&lt;&gt;0,I13,0)</f>
        <v>0</v>
      </c>
      <c r="Q13" s="2"/>
    </row>
    <row r="14" spans="1:17" x14ac:dyDescent="0.35">
      <c r="A14" s="451" t="str">
        <f t="shared" si="0"/>
        <v/>
      </c>
      <c r="B14" s="451" t="str">
        <f t="shared" si="1"/>
        <v/>
      </c>
      <c r="C14" s="451" t="str">
        <f t="shared" si="2"/>
        <v/>
      </c>
      <c r="D14" s="451" t="str">
        <f t="shared" si="3"/>
        <v/>
      </c>
      <c r="E14" s="451" t="str">
        <f t="shared" si="4"/>
        <v/>
      </c>
      <c r="F14" s="451" t="str">
        <f t="shared" si="5"/>
        <v/>
      </c>
      <c r="G14" s="199" t="str">
        <f>IF(Paramétrage!FE459&lt;&gt;0,Paramétrage!FC459,"")</f>
        <v/>
      </c>
      <c r="H14" s="2" t="str">
        <f>IF(Paramétrage!FE459&lt;&gt;0,Paramétrage!FD459,"")</f>
        <v/>
      </c>
      <c r="I14" s="2" t="str">
        <f t="shared" si="6"/>
        <v/>
      </c>
      <c r="J14" s="2" t="str">
        <f>IF(Paramétrage!FE459&lt;&gt;0,Paramétrage!FE459,"")</f>
        <v/>
      </c>
      <c r="K14" s="2" t="str">
        <f>IF(Paramétrage!FF459&lt;&gt;0,Paramétrage!FF459,"")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IF(Paramétrage!FE459&lt;&gt;0,Paramétrage!FG459,"")</f>
        <v/>
      </c>
      <c r="P14" s="258">
        <f>IF(Paramétrage!G512&lt;&gt;0,I14,0)</f>
        <v>0</v>
      </c>
      <c r="Q14" s="2"/>
    </row>
    <row r="15" spans="1:17" x14ac:dyDescent="0.35">
      <c r="A15" s="451" t="str">
        <f t="shared" si="0"/>
        <v/>
      </c>
      <c r="B15" s="451" t="str">
        <f t="shared" si="1"/>
        <v/>
      </c>
      <c r="C15" s="451" t="str">
        <f t="shared" si="2"/>
        <v/>
      </c>
      <c r="D15" s="451" t="str">
        <f t="shared" si="3"/>
        <v/>
      </c>
      <c r="E15" s="451" t="str">
        <f t="shared" si="4"/>
        <v/>
      </c>
      <c r="F15" s="451" t="str">
        <f t="shared" si="5"/>
        <v/>
      </c>
      <c r="G15" s="199" t="str">
        <f>IF(Paramétrage!FE460&lt;&gt;0,Paramétrage!FC460,"")</f>
        <v/>
      </c>
      <c r="H15" s="2" t="str">
        <f>IF(Paramétrage!FE460&lt;&gt;0,Paramétrage!FD460,"")</f>
        <v/>
      </c>
      <c r="I15" s="2" t="str">
        <f t="shared" si="6"/>
        <v/>
      </c>
      <c r="J15" s="2" t="str">
        <f>IF(Paramétrage!FE460&lt;&gt;0,Paramétrage!FE460,"")</f>
        <v/>
      </c>
      <c r="K15" s="2" t="str">
        <f>IF(Paramétrage!FF460&lt;&gt;0,Paramétrage!FF460,"")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IF(Paramétrage!FE460&lt;&gt;0,Paramétrage!FG460,"")</f>
        <v/>
      </c>
      <c r="P15" s="258">
        <f>IF(Paramétrage!G513&lt;&gt;0,I15,0)</f>
        <v>0</v>
      </c>
      <c r="Q15" s="2"/>
    </row>
    <row r="16" spans="1:17" x14ac:dyDescent="0.35">
      <c r="A16" s="451" t="str">
        <f t="shared" si="0"/>
        <v/>
      </c>
      <c r="B16" s="451" t="str">
        <f t="shared" si="1"/>
        <v/>
      </c>
      <c r="C16" s="451" t="str">
        <f t="shared" si="2"/>
        <v/>
      </c>
      <c r="D16" s="451" t="str">
        <f t="shared" si="3"/>
        <v/>
      </c>
      <c r="E16" s="451" t="str">
        <f t="shared" si="4"/>
        <v/>
      </c>
      <c r="F16" s="451" t="str">
        <f t="shared" si="5"/>
        <v/>
      </c>
      <c r="G16" s="199" t="str">
        <f>IF(Paramétrage!FE461&lt;&gt;0,Paramétrage!FC461,"")</f>
        <v/>
      </c>
      <c r="H16" s="2" t="str">
        <f>IF(Paramétrage!FE461&lt;&gt;0,Paramétrage!FD461,"")</f>
        <v/>
      </c>
      <c r="I16" s="2" t="str">
        <f t="shared" si="6"/>
        <v/>
      </c>
      <c r="J16" s="2" t="str">
        <f>IF(Paramétrage!FE461&lt;&gt;0,Paramétrage!FE461,"")</f>
        <v/>
      </c>
      <c r="K16" s="2" t="str">
        <f>IF(Paramétrage!FF461&lt;&gt;0,Paramétrage!FF461,"")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IF(Paramétrage!FE461&lt;&gt;0,Paramétrage!FG461,"")</f>
        <v/>
      </c>
      <c r="P16" s="258">
        <f>IF(Paramétrage!G514&lt;&gt;0,I16,0)</f>
        <v>0</v>
      </c>
      <c r="Q16" s="2"/>
    </row>
    <row r="17" spans="1:17" x14ac:dyDescent="0.35">
      <c r="A17" s="451" t="str">
        <f t="shared" si="0"/>
        <v/>
      </c>
      <c r="B17" s="451" t="str">
        <f t="shared" si="1"/>
        <v/>
      </c>
      <c r="C17" s="451" t="str">
        <f t="shared" si="2"/>
        <v/>
      </c>
      <c r="D17" s="451" t="str">
        <f t="shared" si="3"/>
        <v/>
      </c>
      <c r="E17" s="451" t="str">
        <f t="shared" si="4"/>
        <v/>
      </c>
      <c r="F17" s="451" t="str">
        <f t="shared" si="5"/>
        <v/>
      </c>
      <c r="G17" s="199" t="str">
        <f>IF(Paramétrage!FE462&lt;&gt;0,Paramétrage!FC462,"")</f>
        <v/>
      </c>
      <c r="H17" s="2" t="str">
        <f>IF(Paramétrage!FE462&lt;&gt;0,Paramétrage!FD462,"")</f>
        <v/>
      </c>
      <c r="I17" s="2" t="str">
        <f t="shared" si="6"/>
        <v/>
      </c>
      <c r="J17" s="2" t="str">
        <f>IF(Paramétrage!FE462&lt;&gt;0,Paramétrage!FE462,"")</f>
        <v/>
      </c>
      <c r="K17" s="2" t="str">
        <f>IF(Paramétrage!FF462&lt;&gt;0,Paramétrage!FF462,"")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IF(Paramétrage!FE462&lt;&gt;0,Paramétrage!FG462,"")</f>
        <v/>
      </c>
      <c r="P17" s="258">
        <f>IF(Paramétrage!G515&lt;&gt;0,I17,0)</f>
        <v>0</v>
      </c>
      <c r="Q17" s="2"/>
    </row>
    <row r="18" spans="1:17" x14ac:dyDescent="0.35">
      <c r="A18" s="451" t="str">
        <f t="shared" si="0"/>
        <v/>
      </c>
      <c r="B18" s="451" t="str">
        <f t="shared" si="1"/>
        <v/>
      </c>
      <c r="C18" s="451" t="str">
        <f t="shared" si="2"/>
        <v/>
      </c>
      <c r="D18" s="451" t="str">
        <f t="shared" si="3"/>
        <v/>
      </c>
      <c r="E18" s="451" t="str">
        <f t="shared" si="4"/>
        <v/>
      </c>
      <c r="F18" s="451" t="str">
        <f t="shared" si="5"/>
        <v/>
      </c>
      <c r="G18" s="199" t="str">
        <f>IF(Paramétrage!FE463&lt;&gt;0,Paramétrage!FC463,"")</f>
        <v/>
      </c>
      <c r="H18" s="2" t="str">
        <f>IF(Paramétrage!FE463&lt;&gt;0,Paramétrage!FD463,"")</f>
        <v/>
      </c>
      <c r="I18" s="2" t="str">
        <f t="shared" si="6"/>
        <v/>
      </c>
      <c r="J18" s="2" t="str">
        <f>IF(Paramétrage!FE463&lt;&gt;0,Paramétrage!FE463,"")</f>
        <v/>
      </c>
      <c r="K18" s="2" t="str">
        <f>IF(Paramétrage!FF463&lt;&gt;0,Paramétrage!FF463,"")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IF(Paramétrage!FE463&lt;&gt;0,Paramétrage!FG463,"")</f>
        <v/>
      </c>
      <c r="P18" s="258">
        <f>IF(Paramétrage!G516&lt;&gt;0,I18,0)</f>
        <v>0</v>
      </c>
      <c r="Q18" s="2"/>
    </row>
    <row r="19" spans="1:17" x14ac:dyDescent="0.35">
      <c r="A19" s="451" t="str">
        <f t="shared" si="0"/>
        <v/>
      </c>
      <c r="B19" s="451" t="str">
        <f t="shared" si="1"/>
        <v/>
      </c>
      <c r="C19" s="451" t="str">
        <f t="shared" si="2"/>
        <v/>
      </c>
      <c r="D19" s="451" t="str">
        <f t="shared" si="3"/>
        <v/>
      </c>
      <c r="E19" s="451" t="str">
        <f t="shared" si="4"/>
        <v/>
      </c>
      <c r="F19" s="451" t="str">
        <f t="shared" si="5"/>
        <v/>
      </c>
      <c r="G19" s="199" t="str">
        <f>IF(Paramétrage!FE464&lt;&gt;0,Paramétrage!FC464,"")</f>
        <v/>
      </c>
      <c r="H19" s="2" t="str">
        <f>IF(Paramétrage!FE464&lt;&gt;0,Paramétrage!FD464,"")</f>
        <v/>
      </c>
      <c r="I19" s="2" t="str">
        <f t="shared" si="6"/>
        <v/>
      </c>
      <c r="J19" s="2" t="str">
        <f>IF(Paramétrage!FE464&lt;&gt;0,Paramétrage!FE464,"")</f>
        <v/>
      </c>
      <c r="K19" s="2" t="str">
        <f>IF(Paramétrage!FF464&lt;&gt;0,Paramétrage!FF464,"")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IF(Paramétrage!FE464&lt;&gt;0,Paramétrage!FG464,"")</f>
        <v/>
      </c>
      <c r="P19" s="258">
        <f>IF(Paramétrage!G517&lt;&gt;0,I19,0)</f>
        <v>0</v>
      </c>
      <c r="Q19" s="2"/>
    </row>
    <row r="20" spans="1:17" x14ac:dyDescent="0.35">
      <c r="A20" s="451" t="str">
        <f t="shared" si="0"/>
        <v/>
      </c>
      <c r="B20" s="451" t="str">
        <f t="shared" si="1"/>
        <v/>
      </c>
      <c r="C20" s="451" t="str">
        <f t="shared" si="2"/>
        <v/>
      </c>
      <c r="D20" s="451" t="str">
        <f t="shared" si="3"/>
        <v/>
      </c>
      <c r="E20" s="451" t="str">
        <f t="shared" si="4"/>
        <v/>
      </c>
      <c r="F20" s="451" t="str">
        <f t="shared" si="5"/>
        <v/>
      </c>
      <c r="G20" s="199" t="str">
        <f>IF(Paramétrage!FE465&lt;&gt;0,Paramétrage!FC465,"")</f>
        <v/>
      </c>
      <c r="H20" s="2" t="str">
        <f>IF(Paramétrage!FE465&lt;&gt;0,Paramétrage!FD465,"")</f>
        <v/>
      </c>
      <c r="I20" s="2" t="str">
        <f t="shared" si="6"/>
        <v/>
      </c>
      <c r="J20" s="2" t="str">
        <f>IF(Paramétrage!FE465&lt;&gt;0,Paramétrage!FE465,"")</f>
        <v/>
      </c>
      <c r="K20" s="2" t="str">
        <f>IF(Paramétrage!FF465&lt;&gt;0,Paramétrage!FF465,"")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IF(Paramétrage!FE465&lt;&gt;0,Paramétrage!FG465,"")</f>
        <v/>
      </c>
      <c r="P20" s="258">
        <f>IF(Paramétrage!G518&lt;&gt;0,I20,0)</f>
        <v>0</v>
      </c>
      <c r="Q20" s="2"/>
    </row>
    <row r="21" spans="1:17" x14ac:dyDescent="0.35">
      <c r="A21" s="451" t="str">
        <f t="shared" si="0"/>
        <v/>
      </c>
      <c r="B21" s="451" t="str">
        <f t="shared" si="1"/>
        <v/>
      </c>
      <c r="C21" s="451" t="str">
        <f t="shared" si="2"/>
        <v/>
      </c>
      <c r="D21" s="451" t="str">
        <f t="shared" si="3"/>
        <v/>
      </c>
      <c r="E21" s="451" t="str">
        <f t="shared" si="4"/>
        <v/>
      </c>
      <c r="F21" s="451" t="str">
        <f t="shared" si="5"/>
        <v/>
      </c>
      <c r="G21" s="199" t="str">
        <f>IF(Paramétrage!FE466&lt;&gt;0,Paramétrage!FC466,"")</f>
        <v/>
      </c>
      <c r="H21" s="2" t="str">
        <f>IF(Paramétrage!FE466&lt;&gt;0,Paramétrage!FD466,"")</f>
        <v/>
      </c>
      <c r="I21" s="2" t="str">
        <f t="shared" si="6"/>
        <v/>
      </c>
      <c r="J21" s="2" t="str">
        <f>IF(Paramétrage!FE466&lt;&gt;0,Paramétrage!FE466,"")</f>
        <v/>
      </c>
      <c r="K21" s="2" t="str">
        <f>IF(Paramétrage!FF466&lt;&gt;0,Paramétrage!FF466,"")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IF(Paramétrage!FE466&lt;&gt;0,Paramétrage!FG466,"")</f>
        <v/>
      </c>
      <c r="P21" s="258">
        <f>IF(Paramétrage!G519&lt;&gt;0,I21,0)</f>
        <v>0</v>
      </c>
      <c r="Q21" s="2"/>
    </row>
    <row r="22" spans="1:17" x14ac:dyDescent="0.35">
      <c r="A22" s="451" t="str">
        <f t="shared" si="0"/>
        <v/>
      </c>
      <c r="B22" s="451" t="str">
        <f t="shared" si="1"/>
        <v/>
      </c>
      <c r="C22" s="451" t="str">
        <f t="shared" si="2"/>
        <v/>
      </c>
      <c r="D22" s="451" t="str">
        <f t="shared" si="3"/>
        <v/>
      </c>
      <c r="E22" s="451" t="str">
        <f t="shared" si="4"/>
        <v/>
      </c>
      <c r="F22" s="451" t="str">
        <f t="shared" si="5"/>
        <v/>
      </c>
      <c r="G22" s="199" t="str">
        <f>IF(Paramétrage!FE467&lt;&gt;0,Paramétrage!FC467,"")</f>
        <v/>
      </c>
      <c r="H22" s="2" t="str">
        <f>IF(Paramétrage!FE467&lt;&gt;0,Paramétrage!FD467,"")</f>
        <v/>
      </c>
      <c r="I22" s="2" t="str">
        <f t="shared" si="6"/>
        <v/>
      </c>
      <c r="J22" s="2" t="str">
        <f>IF(Paramétrage!FE467&lt;&gt;0,Paramétrage!FE467,"")</f>
        <v/>
      </c>
      <c r="K22" s="2" t="str">
        <f>IF(Paramétrage!FF467&lt;&gt;0,Paramétrage!FF467,"")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IF(Paramétrage!FE467&lt;&gt;0,Paramétrage!FG467,"")</f>
        <v/>
      </c>
      <c r="P22" s="258">
        <f>IF(Paramétrage!G520&lt;&gt;0,I22,0)</f>
        <v>0</v>
      </c>
      <c r="Q22" s="2"/>
    </row>
    <row r="23" spans="1:17" x14ac:dyDescent="0.35">
      <c r="A23" s="451" t="str">
        <f t="shared" si="0"/>
        <v/>
      </c>
      <c r="B23" s="451" t="str">
        <f t="shared" si="1"/>
        <v/>
      </c>
      <c r="C23" s="451" t="str">
        <f t="shared" si="2"/>
        <v/>
      </c>
      <c r="D23" s="451" t="str">
        <f t="shared" si="3"/>
        <v/>
      </c>
      <c r="E23" s="451" t="str">
        <f t="shared" si="4"/>
        <v/>
      </c>
      <c r="F23" s="451" t="str">
        <f t="shared" si="5"/>
        <v/>
      </c>
      <c r="G23" s="199" t="str">
        <f>IF(Paramétrage!FE468&lt;&gt;0,Paramétrage!FC468,"")</f>
        <v/>
      </c>
      <c r="H23" s="2" t="str">
        <f>IF(Paramétrage!FE468&lt;&gt;0,Paramétrage!FD468,"")</f>
        <v/>
      </c>
      <c r="I23" s="2" t="str">
        <f t="shared" si="6"/>
        <v/>
      </c>
      <c r="J23" s="2" t="str">
        <f>IF(Paramétrage!FE468&lt;&gt;0,Paramétrage!FE468,"")</f>
        <v/>
      </c>
      <c r="K23" s="2" t="str">
        <f>IF(Paramétrage!FF468&lt;&gt;0,Paramétrage!FF468,"")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IF(Paramétrage!FE468&lt;&gt;0,Paramétrage!FG468,"")</f>
        <v/>
      </c>
      <c r="P23" s="258">
        <f>IF(Paramétrage!G521&lt;&gt;0,I23,0)</f>
        <v>0</v>
      </c>
      <c r="Q23" s="2"/>
    </row>
    <row r="24" spans="1:17" x14ac:dyDescent="0.35">
      <c r="A24" s="451" t="str">
        <f t="shared" si="0"/>
        <v/>
      </c>
      <c r="B24" s="451" t="str">
        <f t="shared" si="1"/>
        <v/>
      </c>
      <c r="C24" s="451" t="str">
        <f t="shared" si="2"/>
        <v/>
      </c>
      <c r="D24" s="451" t="str">
        <f t="shared" si="3"/>
        <v/>
      </c>
      <c r="E24" s="451" t="str">
        <f t="shared" si="4"/>
        <v/>
      </c>
      <c r="F24" s="451" t="str">
        <f t="shared" si="5"/>
        <v/>
      </c>
      <c r="G24" s="199" t="str">
        <f>IF(Paramétrage!FE469&lt;&gt;0,Paramétrage!FC469,"")</f>
        <v/>
      </c>
      <c r="H24" s="2" t="str">
        <f>IF(Paramétrage!FE469&lt;&gt;0,Paramétrage!FD469,"")</f>
        <v/>
      </c>
      <c r="I24" s="2" t="str">
        <f t="shared" si="6"/>
        <v/>
      </c>
      <c r="J24" s="2" t="str">
        <f>IF(Paramétrage!FE469&lt;&gt;0,Paramétrage!FE469,"")</f>
        <v/>
      </c>
      <c r="K24" s="2" t="str">
        <f>IF(Paramétrage!FF469&lt;&gt;0,Paramétrage!FF469,"")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IF(Paramétrage!FE469&lt;&gt;0,Paramétrage!FG469,"")</f>
        <v/>
      </c>
      <c r="P24" s="258">
        <f>IF(Paramétrage!G522&lt;&gt;0,I24,0)</f>
        <v>0</v>
      </c>
      <c r="Q24" s="2"/>
    </row>
    <row r="25" spans="1:17" x14ac:dyDescent="0.35">
      <c r="A25" s="451" t="str">
        <f t="shared" si="0"/>
        <v/>
      </c>
      <c r="B25" s="451" t="str">
        <f t="shared" si="1"/>
        <v/>
      </c>
      <c r="C25" s="451" t="str">
        <f t="shared" si="2"/>
        <v/>
      </c>
      <c r="D25" s="451" t="str">
        <f t="shared" si="3"/>
        <v/>
      </c>
      <c r="E25" s="451" t="str">
        <f t="shared" si="4"/>
        <v/>
      </c>
      <c r="F25" s="451" t="str">
        <f t="shared" si="5"/>
        <v/>
      </c>
      <c r="G25" s="199" t="str">
        <f>IF(Paramétrage!FE470&lt;&gt;0,Paramétrage!FC470,"")</f>
        <v/>
      </c>
      <c r="H25" s="2" t="str">
        <f>IF(Paramétrage!FE470&lt;&gt;0,Paramétrage!FD470,"")</f>
        <v/>
      </c>
      <c r="I25" s="2" t="str">
        <f t="shared" si="6"/>
        <v/>
      </c>
      <c r="J25" s="2" t="str">
        <f>IF(Paramétrage!FE470&lt;&gt;0,Paramétrage!FE470,"")</f>
        <v/>
      </c>
      <c r="K25" s="2" t="str">
        <f>IF(Paramétrage!FF470&lt;&gt;0,Paramétrage!FF470,"")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IF(Paramétrage!FE470&lt;&gt;0,Paramétrage!FG470,"")</f>
        <v/>
      </c>
      <c r="P25" s="258">
        <f>IF(Paramétrage!G523&lt;&gt;0,I25,0)</f>
        <v>0</v>
      </c>
      <c r="Q25" s="2"/>
    </row>
    <row r="26" spans="1:17" x14ac:dyDescent="0.35">
      <c r="A26" s="451" t="str">
        <f t="shared" si="0"/>
        <v/>
      </c>
      <c r="B26" s="451" t="str">
        <f t="shared" si="1"/>
        <v/>
      </c>
      <c r="C26" s="451" t="str">
        <f t="shared" si="2"/>
        <v/>
      </c>
      <c r="D26" s="451" t="str">
        <f t="shared" si="3"/>
        <v/>
      </c>
      <c r="E26" s="451" t="str">
        <f t="shared" si="4"/>
        <v/>
      </c>
      <c r="F26" s="451" t="str">
        <f t="shared" si="5"/>
        <v/>
      </c>
      <c r="G26" s="199" t="str">
        <f>IF(Paramétrage!FE471&lt;&gt;0,Paramétrage!FC471,"")</f>
        <v/>
      </c>
      <c r="H26" s="2" t="str">
        <f>IF(Paramétrage!FE471&lt;&gt;0,Paramétrage!FD471,"")</f>
        <v/>
      </c>
      <c r="I26" s="2" t="str">
        <f t="shared" si="6"/>
        <v/>
      </c>
      <c r="J26" s="2" t="str">
        <f>IF(Paramétrage!FE471&lt;&gt;0,Paramétrage!FE471,"")</f>
        <v/>
      </c>
      <c r="K26" s="2" t="str">
        <f>IF(Paramétrage!FF471&lt;&gt;0,Paramétrage!FF471,"")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IF(Paramétrage!FE471&lt;&gt;0,Paramétrage!FG471,"")</f>
        <v/>
      </c>
      <c r="P26" s="258">
        <f>IF(Paramétrage!G524&lt;&gt;0,I26,0)</f>
        <v>0</v>
      </c>
      <c r="Q26" s="2"/>
    </row>
    <row r="27" spans="1:17" x14ac:dyDescent="0.35">
      <c r="A27" s="451" t="str">
        <f t="shared" si="0"/>
        <v/>
      </c>
      <c r="B27" s="451" t="str">
        <f t="shared" si="1"/>
        <v/>
      </c>
      <c r="C27" s="451" t="str">
        <f t="shared" si="2"/>
        <v/>
      </c>
      <c r="D27" s="451" t="str">
        <f t="shared" si="3"/>
        <v/>
      </c>
      <c r="E27" s="451" t="str">
        <f t="shared" si="4"/>
        <v/>
      </c>
      <c r="F27" s="451" t="str">
        <f t="shared" si="5"/>
        <v/>
      </c>
      <c r="G27" s="199" t="str">
        <f>IF(Paramétrage!FE472&lt;&gt;0,Paramétrage!FC472,"")</f>
        <v/>
      </c>
      <c r="H27" s="2" t="str">
        <f>IF(Paramétrage!FE472&lt;&gt;0,Paramétrage!FD472,"")</f>
        <v/>
      </c>
      <c r="I27" s="2" t="str">
        <f t="shared" si="6"/>
        <v/>
      </c>
      <c r="J27" s="2" t="str">
        <f>IF(Paramétrage!FE472&lt;&gt;0,Paramétrage!FE472,"")</f>
        <v/>
      </c>
      <c r="K27" s="2" t="str">
        <f>IF(Paramétrage!FF472&lt;&gt;0,Paramétrage!FF472,"")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IF(Paramétrage!FE472&lt;&gt;0,Paramétrage!FG472,"")</f>
        <v/>
      </c>
      <c r="P27" s="258">
        <f>IF(Paramétrage!G525&lt;&gt;0,I27,0)</f>
        <v>0</v>
      </c>
      <c r="Q27" s="2"/>
    </row>
    <row r="28" spans="1:17" x14ac:dyDescent="0.35">
      <c r="A28" s="451" t="str">
        <f t="shared" si="0"/>
        <v/>
      </c>
      <c r="B28" s="451" t="str">
        <f t="shared" si="1"/>
        <v/>
      </c>
      <c r="C28" s="451" t="str">
        <f t="shared" si="2"/>
        <v/>
      </c>
      <c r="D28" s="451" t="str">
        <f t="shared" si="3"/>
        <v/>
      </c>
      <c r="E28" s="451" t="str">
        <f t="shared" si="4"/>
        <v/>
      </c>
      <c r="F28" s="451" t="str">
        <f t="shared" si="5"/>
        <v/>
      </c>
      <c r="G28" s="199" t="str">
        <f>IF(Paramétrage!FE473&lt;&gt;0,Paramétrage!FC473,"")</f>
        <v/>
      </c>
      <c r="H28" s="2" t="str">
        <f>IF(Paramétrage!FE473&lt;&gt;0,Paramétrage!FD473,"")</f>
        <v/>
      </c>
      <c r="I28" s="2" t="str">
        <f t="shared" si="6"/>
        <v/>
      </c>
      <c r="J28" s="2" t="str">
        <f>IF(Paramétrage!FE473&lt;&gt;0,Paramétrage!FE473,"")</f>
        <v/>
      </c>
      <c r="K28" s="2" t="str">
        <f>IF(Paramétrage!FF473&lt;&gt;0,Paramétrage!FF473,"")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IF(Paramétrage!FE473&lt;&gt;0,Paramétrage!FG473,"")</f>
        <v/>
      </c>
      <c r="P28" s="258">
        <f>IF(Paramétrage!G526&lt;&gt;0,I28,0)</f>
        <v>0</v>
      </c>
      <c r="Q28" s="2"/>
    </row>
    <row r="29" spans="1:17" x14ac:dyDescent="0.35">
      <c r="A29" s="451" t="str">
        <f t="shared" si="0"/>
        <v/>
      </c>
      <c r="B29" s="451" t="str">
        <f t="shared" si="1"/>
        <v/>
      </c>
      <c r="C29" s="451" t="str">
        <f t="shared" si="2"/>
        <v/>
      </c>
      <c r="D29" s="451" t="str">
        <f t="shared" si="3"/>
        <v/>
      </c>
      <c r="E29" s="451" t="str">
        <f t="shared" si="4"/>
        <v/>
      </c>
      <c r="F29" s="451" t="str">
        <f t="shared" si="5"/>
        <v/>
      </c>
      <c r="G29" s="199" t="str">
        <f>IF(Paramétrage!FE474&lt;&gt;0,Paramétrage!FC474,"")</f>
        <v/>
      </c>
      <c r="H29" s="2" t="str">
        <f>IF(Paramétrage!FE474&lt;&gt;0,Paramétrage!FD474,"")</f>
        <v/>
      </c>
      <c r="I29" s="2" t="str">
        <f t="shared" si="6"/>
        <v/>
      </c>
      <c r="J29" s="2" t="str">
        <f>IF(Paramétrage!FE474&lt;&gt;0,Paramétrage!FE474,"")</f>
        <v/>
      </c>
      <c r="K29" s="2" t="str">
        <f>IF(Paramétrage!FF474&lt;&gt;0,Paramétrage!FF474,"")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IF(Paramétrage!FE474&lt;&gt;0,Paramétrage!FG474,"")</f>
        <v/>
      </c>
      <c r="P29" s="258">
        <f>IF(Paramétrage!G527&lt;&gt;0,I29,0)</f>
        <v>0</v>
      </c>
      <c r="Q29" s="2"/>
    </row>
    <row r="30" spans="1:17" x14ac:dyDescent="0.35">
      <c r="A30" s="474" t="s">
        <v>1097</v>
      </c>
      <c r="B30" s="469"/>
      <c r="C30" s="469"/>
      <c r="D30" s="469"/>
      <c r="E30" s="469"/>
      <c r="F30" s="469"/>
      <c r="G30" s="475" t="str">
        <f>IF(Paramétrage!L527&lt;&gt;0,Paramétrage!L527,"")</f>
        <v/>
      </c>
      <c r="H30" s="469"/>
      <c r="I30" s="469"/>
      <c r="J30" s="469"/>
      <c r="K30" s="469"/>
      <c r="L30" s="469"/>
      <c r="M30" s="469"/>
      <c r="N30" s="469"/>
      <c r="O30" s="469"/>
      <c r="P30" s="472" t="str">
        <f>IF(Paramétrage!I527,I30-#REF!,"")</f>
        <v/>
      </c>
      <c r="Q30" s="469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51" t="str">
        <f>IF(J32&lt;&gt;"",I32,"")</f>
        <v/>
      </c>
      <c r="B32" s="451" t="str">
        <f>IF(J32&lt;&gt;"",1,"")</f>
        <v/>
      </c>
      <c r="C32" s="451" t="str">
        <f>IF(J32&lt;&gt;"",L32,"")</f>
        <v/>
      </c>
      <c r="D32" s="451" t="str">
        <f>IF(J32&lt;&gt;"",L32,"")</f>
        <v/>
      </c>
      <c r="E32" s="451" t="str">
        <f>IF(J32&lt;&gt;"",M32,"")</f>
        <v/>
      </c>
      <c r="F32" s="451" t="str">
        <f>IF(J32&lt;&gt;"",N32,"")</f>
        <v/>
      </c>
      <c r="G32" s="199" t="str">
        <f>IF(Paramétrage!IW448&lt;&gt;0,Paramétrage!IU448,"")</f>
        <v/>
      </c>
      <c r="H32" s="2" t="str">
        <f>IF(Paramétrage!IW448&lt;&gt;0,Paramétrage!IV448,"")</f>
        <v/>
      </c>
      <c r="I32" s="2" t="str">
        <f>IF(J32&lt;&gt;"",DATEDIF($Q$2,G32,"d")*1440+H32*60,"")</f>
        <v/>
      </c>
      <c r="J32" s="2" t="str">
        <f>IF(Paramétrage!IW448&lt;&gt;0,Paramétrage!IW448,"")</f>
        <v/>
      </c>
      <c r="K32" s="2" t="str">
        <f>IF(Paramétrage!IW448&lt;&gt;0,Paramétrage!IX448,"")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IF(Paramétrage!IW448&lt;&gt;0,Paramétrage!IY448,"")</f>
        <v/>
      </c>
      <c r="P32" s="258">
        <f>IF(Paramétrage!G531&lt;&gt;0,I32,0)</f>
        <v>0</v>
      </c>
      <c r="Q32" s="2"/>
    </row>
    <row r="33" spans="1:24" x14ac:dyDescent="0.35">
      <c r="A33" s="451" t="str">
        <f t="shared" ref="A33:A59" si="10">IF(J33&lt;&gt;"",I33,"")</f>
        <v/>
      </c>
      <c r="B33" s="451" t="str">
        <f t="shared" ref="B33:B59" si="11">IF(J33&lt;&gt;"",1,"")</f>
        <v/>
      </c>
      <c r="C33" s="451" t="str">
        <f t="shared" ref="C33:C59" si="12">IF(J33&lt;&gt;"",L33,"")</f>
        <v/>
      </c>
      <c r="D33" s="451" t="str">
        <f t="shared" ref="D33:D59" si="13">IF(J33&lt;&gt;"",L33,"")</f>
        <v/>
      </c>
      <c r="E33" s="451" t="str">
        <f t="shared" ref="E33:E59" si="14">IF(J33&lt;&gt;"",M33,"")</f>
        <v/>
      </c>
      <c r="F33" s="451" t="str">
        <f t="shared" ref="F33:F59" si="15">IF(J33&lt;&gt;"",N33,"")</f>
        <v/>
      </c>
      <c r="G33" s="199" t="str">
        <f>IF(Paramétrage!IW449&lt;&gt;0,Paramétrage!IU449,"")</f>
        <v/>
      </c>
      <c r="H33" s="2" t="str">
        <f>IF(Paramétrage!IW449&lt;&gt;0,Paramétrage!IV449,"")</f>
        <v/>
      </c>
      <c r="I33" s="2" t="str">
        <f t="shared" ref="I33:I59" si="16">IF(J33&lt;&gt;"",DATEDIF($Q$2,G33,"d")*1440+H33*60,"")</f>
        <v/>
      </c>
      <c r="J33" s="2" t="str">
        <f>IF(Paramétrage!IW449&lt;&gt;0,Paramétrage!IW449,"")</f>
        <v/>
      </c>
      <c r="K33" s="2" t="str">
        <f>IF(Paramétrage!IW449&lt;&gt;0,Paramétrage!IX449,"")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IF(Paramétrage!IW449&lt;&gt;0,Paramétrage!IY449,"")</f>
        <v/>
      </c>
      <c r="P33" s="258">
        <f>IF(Paramétrage!G532&lt;&gt;0,I33,0)</f>
        <v>0</v>
      </c>
      <c r="Q33" s="2"/>
    </row>
    <row r="34" spans="1:24" x14ac:dyDescent="0.35">
      <c r="A34" s="451" t="str">
        <f t="shared" si="10"/>
        <v/>
      </c>
      <c r="B34" s="451" t="str">
        <f t="shared" si="11"/>
        <v/>
      </c>
      <c r="C34" s="451" t="str">
        <f t="shared" si="12"/>
        <v/>
      </c>
      <c r="D34" s="451" t="str">
        <f t="shared" si="13"/>
        <v/>
      </c>
      <c r="E34" s="451" t="str">
        <f t="shared" si="14"/>
        <v/>
      </c>
      <c r="F34" s="451" t="str">
        <f t="shared" si="15"/>
        <v/>
      </c>
      <c r="G34" s="199" t="str">
        <f>IF(Paramétrage!IW450&lt;&gt;0,Paramétrage!IU450,"")</f>
        <v/>
      </c>
      <c r="H34" s="2" t="str">
        <f>IF(Paramétrage!IW450&lt;&gt;0,Paramétrage!IV450,"")</f>
        <v/>
      </c>
      <c r="I34" s="2" t="str">
        <f t="shared" si="16"/>
        <v/>
      </c>
      <c r="J34" s="2" t="str">
        <f>IF(Paramétrage!IW450&lt;&gt;0,Paramétrage!IW450,"")</f>
        <v/>
      </c>
      <c r="K34" s="2" t="str">
        <f>IF(Paramétrage!IW450&lt;&gt;0,Paramétrage!IX450,"")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IF(Paramétrage!IW450&lt;&gt;0,Paramétrage!IY450,"")</f>
        <v/>
      </c>
      <c r="P34" s="258">
        <f>IF(Paramétrage!G533&lt;&gt;0,I34,0)</f>
        <v>0</v>
      </c>
      <c r="Q34" s="2"/>
    </row>
    <row r="35" spans="1:24" x14ac:dyDescent="0.35">
      <c r="A35" s="451" t="str">
        <f t="shared" si="10"/>
        <v/>
      </c>
      <c r="B35" s="451" t="str">
        <f t="shared" si="11"/>
        <v/>
      </c>
      <c r="C35" s="451" t="str">
        <f t="shared" si="12"/>
        <v/>
      </c>
      <c r="D35" s="451" t="str">
        <f t="shared" si="13"/>
        <v/>
      </c>
      <c r="E35" s="451" t="str">
        <f t="shared" si="14"/>
        <v/>
      </c>
      <c r="F35" s="451" t="str">
        <f t="shared" si="15"/>
        <v/>
      </c>
      <c r="G35" s="199" t="str">
        <f>IF(Paramétrage!IW451&lt;&gt;0,Paramétrage!IU451,"")</f>
        <v/>
      </c>
      <c r="H35" s="2" t="str">
        <f>IF(Paramétrage!IW451&lt;&gt;0,Paramétrage!IV451,"")</f>
        <v/>
      </c>
      <c r="I35" s="2" t="str">
        <f t="shared" si="16"/>
        <v/>
      </c>
      <c r="J35" s="2" t="str">
        <f>IF(Paramétrage!IW451&lt;&gt;0,Paramétrage!IW451,"")</f>
        <v/>
      </c>
      <c r="K35" s="2" t="str">
        <f>IF(Paramétrage!IW451&lt;&gt;0,Paramétrage!IX451,"")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IF(Paramétrage!IW451&lt;&gt;0,Paramétrage!IY451,"")</f>
        <v/>
      </c>
      <c r="P35" s="258">
        <f>IF(Paramétrage!G534&lt;&gt;0,I35,0)</f>
        <v>0</v>
      </c>
      <c r="Q35" s="2"/>
    </row>
    <row r="36" spans="1:24" x14ac:dyDescent="0.35">
      <c r="A36" s="451" t="str">
        <f t="shared" si="10"/>
        <v/>
      </c>
      <c r="B36" s="451" t="str">
        <f t="shared" si="11"/>
        <v/>
      </c>
      <c r="C36" s="451" t="str">
        <f t="shared" si="12"/>
        <v/>
      </c>
      <c r="D36" s="451" t="str">
        <f t="shared" si="13"/>
        <v/>
      </c>
      <c r="E36" s="451" t="str">
        <f t="shared" si="14"/>
        <v/>
      </c>
      <c r="F36" s="451" t="str">
        <f t="shared" si="15"/>
        <v/>
      </c>
      <c r="G36" s="199" t="str">
        <f>IF(Paramétrage!IW452&lt;&gt;0,Paramétrage!IU452,"")</f>
        <v/>
      </c>
      <c r="H36" s="2" t="str">
        <f>IF(Paramétrage!IW452&lt;&gt;0,Paramétrage!IV452,"")</f>
        <v/>
      </c>
      <c r="I36" s="2" t="str">
        <f t="shared" si="16"/>
        <v/>
      </c>
      <c r="J36" s="2" t="str">
        <f>IF(Paramétrage!IW452&lt;&gt;0,Paramétrage!IW452,"")</f>
        <v/>
      </c>
      <c r="K36" s="2" t="str">
        <f>IF(Paramétrage!IW452&lt;&gt;0,Paramétrage!IX452,"")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IF(Paramétrage!IW452&lt;&gt;0,Paramétrage!IY452,"")</f>
        <v/>
      </c>
      <c r="P36" s="258">
        <f>IF(Paramétrage!G535&lt;&gt;0,I36,0)</f>
        <v>0</v>
      </c>
      <c r="Q36" s="2"/>
    </row>
    <row r="37" spans="1:24" x14ac:dyDescent="0.35">
      <c r="A37" s="451" t="str">
        <f t="shared" si="10"/>
        <v/>
      </c>
      <c r="B37" s="451" t="str">
        <f t="shared" si="11"/>
        <v/>
      </c>
      <c r="C37" s="451" t="str">
        <f t="shared" si="12"/>
        <v/>
      </c>
      <c r="D37" s="451" t="str">
        <f t="shared" si="13"/>
        <v/>
      </c>
      <c r="E37" s="451" t="str">
        <f t="shared" si="14"/>
        <v/>
      </c>
      <c r="F37" s="451" t="str">
        <f t="shared" si="15"/>
        <v/>
      </c>
      <c r="G37" s="199" t="str">
        <f>IF(Paramétrage!IW453&lt;&gt;0,Paramétrage!IU453,"")</f>
        <v/>
      </c>
      <c r="H37" s="2" t="str">
        <f>IF(Paramétrage!IW453&lt;&gt;0,Paramétrage!IV453,"")</f>
        <v/>
      </c>
      <c r="I37" s="2" t="str">
        <f t="shared" si="16"/>
        <v/>
      </c>
      <c r="J37" s="2" t="str">
        <f>IF(Paramétrage!IW453&lt;&gt;0,Paramétrage!IW453,"")</f>
        <v/>
      </c>
      <c r="K37" s="2" t="str">
        <f>IF(Paramétrage!IW453&lt;&gt;0,Paramétrage!IX453,"")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IF(Paramétrage!IW453&lt;&gt;0,Paramétrage!IY453,"")</f>
        <v/>
      </c>
      <c r="P37" s="258">
        <f>IF(Paramétrage!G536&lt;&gt;0,I37,0)</f>
        <v>0</v>
      </c>
      <c r="Q37" s="2"/>
    </row>
    <row r="38" spans="1:24" x14ac:dyDescent="0.35">
      <c r="A38" s="451" t="str">
        <f t="shared" si="10"/>
        <v/>
      </c>
      <c r="B38" s="451" t="str">
        <f t="shared" si="11"/>
        <v/>
      </c>
      <c r="C38" s="451" t="str">
        <f t="shared" si="12"/>
        <v/>
      </c>
      <c r="D38" s="451" t="str">
        <f t="shared" si="13"/>
        <v/>
      </c>
      <c r="E38" s="451" t="str">
        <f t="shared" si="14"/>
        <v/>
      </c>
      <c r="F38" s="451" t="str">
        <f t="shared" si="15"/>
        <v/>
      </c>
      <c r="G38" s="199" t="str">
        <f>IF(Paramétrage!IW454&lt;&gt;0,Paramétrage!IU454,"")</f>
        <v/>
      </c>
      <c r="H38" s="2" t="str">
        <f>IF(Paramétrage!IW454&lt;&gt;0,Paramétrage!IV454,"")</f>
        <v/>
      </c>
      <c r="I38" s="2" t="str">
        <f t="shared" si="16"/>
        <v/>
      </c>
      <c r="J38" s="2" t="str">
        <f>IF(Paramétrage!IW454&lt;&gt;0,Paramétrage!IW454,"")</f>
        <v/>
      </c>
      <c r="K38" s="2" t="str">
        <f>IF(Paramétrage!IW454&lt;&gt;0,Paramétrage!IX454,"")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IF(Paramétrage!IW454&lt;&gt;0,Paramétrage!IY454,"")</f>
        <v/>
      </c>
      <c r="P38" s="258">
        <f>IF(Paramétrage!G537&lt;&gt;0,I38,0)</f>
        <v>0</v>
      </c>
      <c r="Q38" s="2"/>
    </row>
    <row r="39" spans="1:24" x14ac:dyDescent="0.35">
      <c r="A39" s="451" t="str">
        <f t="shared" si="10"/>
        <v/>
      </c>
      <c r="B39" s="451" t="str">
        <f t="shared" si="11"/>
        <v/>
      </c>
      <c r="C39" s="451" t="str">
        <f t="shared" si="12"/>
        <v/>
      </c>
      <c r="D39" s="451" t="str">
        <f t="shared" si="13"/>
        <v/>
      </c>
      <c r="E39" s="451" t="str">
        <f t="shared" si="14"/>
        <v/>
      </c>
      <c r="F39" s="451" t="str">
        <f t="shared" si="15"/>
        <v/>
      </c>
      <c r="G39" s="199" t="str">
        <f>IF(Paramétrage!IW455&lt;&gt;0,Paramétrage!IU455,"")</f>
        <v/>
      </c>
      <c r="H39" s="2" t="str">
        <f>IF(Paramétrage!IW455&lt;&gt;0,Paramétrage!IV455,"")</f>
        <v/>
      </c>
      <c r="I39" s="2" t="str">
        <f t="shared" si="16"/>
        <v/>
      </c>
      <c r="J39" s="2" t="str">
        <f>IF(Paramétrage!IW455&lt;&gt;0,Paramétrage!IW455,"")</f>
        <v/>
      </c>
      <c r="K39" s="2" t="str">
        <f>IF(Paramétrage!IW455&lt;&gt;0,Paramétrage!IX455,"")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IF(Paramétrage!IW455&lt;&gt;0,Paramétrage!IY455,"")</f>
        <v/>
      </c>
      <c r="P39" s="258">
        <f>IF(Paramétrage!G538&lt;&gt;0,I39,0)</f>
        <v>0</v>
      </c>
      <c r="Q39" s="2"/>
    </row>
    <row r="40" spans="1:24" x14ac:dyDescent="0.35">
      <c r="A40" s="451" t="str">
        <f t="shared" si="10"/>
        <v/>
      </c>
      <c r="B40" s="451" t="str">
        <f t="shared" si="11"/>
        <v/>
      </c>
      <c r="C40" s="451" t="str">
        <f t="shared" si="12"/>
        <v/>
      </c>
      <c r="D40" s="451" t="str">
        <f t="shared" si="13"/>
        <v/>
      </c>
      <c r="E40" s="451" t="str">
        <f t="shared" si="14"/>
        <v/>
      </c>
      <c r="F40" s="451" t="str">
        <f t="shared" si="15"/>
        <v/>
      </c>
      <c r="G40" s="199" t="str">
        <f>IF(Paramétrage!IW456&lt;&gt;0,Paramétrage!IU456,"")</f>
        <v/>
      </c>
      <c r="H40" s="2" t="str">
        <f>IF(Paramétrage!IW456&lt;&gt;0,Paramétrage!IV456,"")</f>
        <v/>
      </c>
      <c r="I40" s="2" t="str">
        <f t="shared" si="16"/>
        <v/>
      </c>
      <c r="J40" s="2" t="str">
        <f>IF(Paramétrage!IW456&lt;&gt;0,Paramétrage!IW456,"")</f>
        <v/>
      </c>
      <c r="K40" s="2" t="str">
        <f>IF(Paramétrage!IW456&lt;&gt;0,Paramétrage!IX456,"")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IF(Paramétrage!IW456&lt;&gt;0,Paramétrage!IY456,"")</f>
        <v/>
      </c>
      <c r="P40" s="258">
        <f>IF(Paramétrage!G539&lt;&gt;0,I40,0)</f>
        <v>0</v>
      </c>
      <c r="Q40" s="2"/>
    </row>
    <row r="41" spans="1:24" x14ac:dyDescent="0.35">
      <c r="A41" s="451" t="str">
        <f t="shared" si="10"/>
        <v/>
      </c>
      <c r="B41" s="451" t="str">
        <f t="shared" si="11"/>
        <v/>
      </c>
      <c r="C41" s="451" t="str">
        <f t="shared" si="12"/>
        <v/>
      </c>
      <c r="D41" s="451" t="str">
        <f t="shared" si="13"/>
        <v/>
      </c>
      <c r="E41" s="451" t="str">
        <f t="shared" si="14"/>
        <v/>
      </c>
      <c r="F41" s="451" t="str">
        <f t="shared" si="15"/>
        <v/>
      </c>
      <c r="G41" s="199" t="str">
        <f>IF(Paramétrage!IW457&lt;&gt;0,Paramétrage!IU457,"")</f>
        <v/>
      </c>
      <c r="H41" s="2" t="str">
        <f>IF(Paramétrage!IW457&lt;&gt;0,Paramétrage!IV457,"")</f>
        <v/>
      </c>
      <c r="I41" s="2" t="str">
        <f t="shared" si="16"/>
        <v/>
      </c>
      <c r="J41" s="2" t="str">
        <f>IF(Paramétrage!IW457&lt;&gt;0,Paramétrage!IW457,"")</f>
        <v/>
      </c>
      <c r="K41" s="2" t="str">
        <f>IF(Paramétrage!IW457&lt;&gt;0,Paramétrage!IX457,"")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IF(Paramétrage!IW457&lt;&gt;0,Paramétrage!IY457,"")</f>
        <v/>
      </c>
      <c r="P41" s="258">
        <f>IF(Paramétrage!G540&lt;&gt;0,I41,0)</f>
        <v>0</v>
      </c>
      <c r="Q41" s="2"/>
    </row>
    <row r="42" spans="1:24" x14ac:dyDescent="0.35">
      <c r="A42" s="451" t="str">
        <f t="shared" si="10"/>
        <v/>
      </c>
      <c r="B42" s="451" t="str">
        <f t="shared" si="11"/>
        <v/>
      </c>
      <c r="C42" s="451" t="str">
        <f t="shared" si="12"/>
        <v/>
      </c>
      <c r="D42" s="451" t="str">
        <f t="shared" si="13"/>
        <v/>
      </c>
      <c r="E42" s="451" t="str">
        <f t="shared" si="14"/>
        <v/>
      </c>
      <c r="F42" s="451" t="str">
        <f t="shared" si="15"/>
        <v/>
      </c>
      <c r="G42" s="199" t="str">
        <f>IF(Paramétrage!IW458&lt;&gt;0,Paramétrage!IU458,"")</f>
        <v/>
      </c>
      <c r="H42" s="2" t="str">
        <f>IF(Paramétrage!IW458&lt;&gt;0,Paramétrage!IV458,"")</f>
        <v/>
      </c>
      <c r="I42" s="2" t="str">
        <f t="shared" si="16"/>
        <v/>
      </c>
      <c r="J42" s="2" t="str">
        <f>IF(Paramétrage!IW458&lt;&gt;0,Paramétrage!IW458,"")</f>
        <v/>
      </c>
      <c r="K42" s="2" t="str">
        <f>IF(Paramétrage!IW458&lt;&gt;0,Paramétrage!IX458,"")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IF(Paramétrage!IW458&lt;&gt;0,Paramétrage!IY458,"")</f>
        <v/>
      </c>
      <c r="P42" s="258">
        <f>IF(Paramétrage!G541&lt;&gt;0,I42,0)</f>
        <v>0</v>
      </c>
      <c r="Q42" s="2"/>
    </row>
    <row r="43" spans="1:24" x14ac:dyDescent="0.35">
      <c r="A43" s="451" t="str">
        <f t="shared" si="10"/>
        <v/>
      </c>
      <c r="B43" s="451" t="str">
        <f t="shared" si="11"/>
        <v/>
      </c>
      <c r="C43" s="451" t="str">
        <f t="shared" si="12"/>
        <v/>
      </c>
      <c r="D43" s="451" t="str">
        <f t="shared" si="13"/>
        <v/>
      </c>
      <c r="E43" s="451" t="str">
        <f t="shared" si="14"/>
        <v/>
      </c>
      <c r="F43" s="451" t="str">
        <f t="shared" si="15"/>
        <v/>
      </c>
      <c r="G43" s="199" t="str">
        <f>IF(Paramétrage!IW459&lt;&gt;0,Paramétrage!IU459,"")</f>
        <v/>
      </c>
      <c r="H43" s="2" t="str">
        <f>IF(Paramétrage!IW459&lt;&gt;0,Paramétrage!IV459,"")</f>
        <v/>
      </c>
      <c r="I43" s="2" t="str">
        <f t="shared" si="16"/>
        <v/>
      </c>
      <c r="J43" s="2" t="str">
        <f>IF(Paramétrage!IW459&lt;&gt;0,Paramétrage!IW459,"")</f>
        <v/>
      </c>
      <c r="K43" s="2" t="str">
        <f>IF(Paramétrage!IW459&lt;&gt;0,Paramétrage!IX459,"")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IF(Paramétrage!IW459&lt;&gt;0,Paramétrage!IY459,"")</f>
        <v/>
      </c>
      <c r="P43" s="258">
        <f>IF(Paramétrage!G542&lt;&gt;0,I43,0)</f>
        <v>0</v>
      </c>
      <c r="Q43" s="2"/>
    </row>
    <row r="44" spans="1:24" x14ac:dyDescent="0.35">
      <c r="A44" s="451" t="str">
        <f t="shared" si="10"/>
        <v/>
      </c>
      <c r="B44" s="451" t="str">
        <f t="shared" si="11"/>
        <v/>
      </c>
      <c r="C44" s="451" t="str">
        <f t="shared" si="12"/>
        <v/>
      </c>
      <c r="D44" s="451" t="str">
        <f t="shared" si="13"/>
        <v/>
      </c>
      <c r="E44" s="451" t="str">
        <f t="shared" si="14"/>
        <v/>
      </c>
      <c r="F44" s="451" t="str">
        <f t="shared" si="15"/>
        <v/>
      </c>
      <c r="G44" s="199" t="str">
        <f>IF(Paramétrage!IW460&lt;&gt;0,Paramétrage!IU460,"")</f>
        <v/>
      </c>
      <c r="H44" s="2" t="str">
        <f>IF(Paramétrage!IW460&lt;&gt;0,Paramétrage!IV460,"")</f>
        <v/>
      </c>
      <c r="I44" s="2" t="str">
        <f t="shared" si="16"/>
        <v/>
      </c>
      <c r="J44" s="2" t="str">
        <f>IF(Paramétrage!IW460&lt;&gt;0,Paramétrage!IW460,"")</f>
        <v/>
      </c>
      <c r="K44" s="2" t="str">
        <f>IF(Paramétrage!IW460&lt;&gt;0,Paramétrage!IX460,"")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IF(Paramétrage!IW460&lt;&gt;0,Paramétrage!IY460,"")</f>
        <v/>
      </c>
      <c r="P44" s="258">
        <f>IF(Paramétrage!G543&lt;&gt;0,I44,0)</f>
        <v>0</v>
      </c>
      <c r="Q44" s="2"/>
    </row>
    <row r="45" spans="1:24" x14ac:dyDescent="0.35">
      <c r="A45" s="451" t="str">
        <f t="shared" si="10"/>
        <v/>
      </c>
      <c r="B45" s="451" t="str">
        <f t="shared" si="11"/>
        <v/>
      </c>
      <c r="C45" s="451" t="str">
        <f t="shared" si="12"/>
        <v/>
      </c>
      <c r="D45" s="451" t="str">
        <f t="shared" si="13"/>
        <v/>
      </c>
      <c r="E45" s="451" t="str">
        <f t="shared" si="14"/>
        <v/>
      </c>
      <c r="F45" s="451" t="str">
        <f t="shared" si="15"/>
        <v/>
      </c>
      <c r="G45" s="199" t="str">
        <f>IF(Paramétrage!IW461&lt;&gt;0,Paramétrage!IU461,"")</f>
        <v/>
      </c>
      <c r="H45" s="2" t="str">
        <f>IF(Paramétrage!IW461&lt;&gt;0,Paramétrage!IV461,"")</f>
        <v/>
      </c>
      <c r="I45" s="2" t="str">
        <f t="shared" si="16"/>
        <v/>
      </c>
      <c r="J45" s="2" t="str">
        <f>IF(Paramétrage!IW461&lt;&gt;0,Paramétrage!IW461,"")</f>
        <v/>
      </c>
      <c r="K45" s="2" t="str">
        <f>IF(Paramétrage!IW461&lt;&gt;0,Paramétrage!IX461,"")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IF(Paramétrage!IW461&lt;&gt;0,Paramétrage!IY461,"")</f>
        <v/>
      </c>
      <c r="P45" s="258">
        <f>IF(Paramétrage!G544&lt;&gt;0,I45,0)</f>
        <v>0</v>
      </c>
      <c r="Q45" s="2"/>
    </row>
    <row r="46" spans="1:24" x14ac:dyDescent="0.35">
      <c r="A46" s="451" t="str">
        <f t="shared" si="10"/>
        <v/>
      </c>
      <c r="B46" s="451" t="str">
        <f t="shared" si="11"/>
        <v/>
      </c>
      <c r="C46" s="451" t="str">
        <f t="shared" si="12"/>
        <v/>
      </c>
      <c r="D46" s="451" t="str">
        <f t="shared" si="13"/>
        <v/>
      </c>
      <c r="E46" s="451" t="str">
        <f t="shared" si="14"/>
        <v/>
      </c>
      <c r="F46" s="451" t="str">
        <f t="shared" si="15"/>
        <v/>
      </c>
      <c r="G46" s="199" t="str">
        <f>IF(Paramétrage!IW462&lt;&gt;0,Paramétrage!IU462,"")</f>
        <v/>
      </c>
      <c r="H46" s="2" t="str">
        <f>IF(Paramétrage!IW462&lt;&gt;0,Paramétrage!IV462,"")</f>
        <v/>
      </c>
      <c r="I46" s="2" t="str">
        <f t="shared" si="16"/>
        <v/>
      </c>
      <c r="J46" s="2" t="str">
        <f>IF(Paramétrage!IW462&lt;&gt;0,Paramétrage!IW462,"")</f>
        <v/>
      </c>
      <c r="K46" s="2" t="str">
        <f>IF(Paramétrage!IW462&lt;&gt;0,Paramétrage!IX462,"")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IF(Paramétrage!IW462&lt;&gt;0,Paramétrage!IY462,"")</f>
        <v/>
      </c>
      <c r="P46" s="258">
        <f>IF(Paramétrage!G545&lt;&gt;0,I46,0)</f>
        <v>0</v>
      </c>
      <c r="Q46" s="2"/>
    </row>
    <row r="47" spans="1:24" x14ac:dyDescent="0.35">
      <c r="A47" s="451" t="str">
        <f t="shared" si="10"/>
        <v/>
      </c>
      <c r="B47" s="451" t="str">
        <f t="shared" si="11"/>
        <v/>
      </c>
      <c r="C47" s="451" t="str">
        <f t="shared" si="12"/>
        <v/>
      </c>
      <c r="D47" s="451" t="str">
        <f t="shared" si="13"/>
        <v/>
      </c>
      <c r="E47" s="451" t="str">
        <f t="shared" si="14"/>
        <v/>
      </c>
      <c r="F47" s="451" t="str">
        <f t="shared" si="15"/>
        <v/>
      </c>
      <c r="G47" s="199" t="str">
        <f>IF(Paramétrage!IW463&lt;&gt;0,Paramétrage!IU463,"")</f>
        <v/>
      </c>
      <c r="H47" s="2" t="str">
        <f>IF(Paramétrage!IW463&lt;&gt;0,Paramétrage!IV463,"")</f>
        <v/>
      </c>
      <c r="I47" s="2" t="str">
        <f t="shared" si="16"/>
        <v/>
      </c>
      <c r="J47" s="2" t="str">
        <f>IF(Paramétrage!IW463&lt;&gt;0,Paramétrage!IW463,"")</f>
        <v/>
      </c>
      <c r="K47" s="2" t="str">
        <f>IF(Paramétrage!IW463&lt;&gt;0,Paramétrage!IX463,"")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IF(Paramétrage!IW463&lt;&gt;0,Paramétrage!IY463,"")</f>
        <v/>
      </c>
      <c r="P47" s="258">
        <f>IF(Paramétrage!G546&lt;&gt;0,I47,0)</f>
        <v>0</v>
      </c>
      <c r="Q47" s="2"/>
    </row>
    <row r="48" spans="1:24" x14ac:dyDescent="0.35">
      <c r="A48" s="451" t="str">
        <f t="shared" si="10"/>
        <v/>
      </c>
      <c r="B48" s="451" t="str">
        <f t="shared" si="11"/>
        <v/>
      </c>
      <c r="C48" s="451" t="str">
        <f t="shared" si="12"/>
        <v/>
      </c>
      <c r="D48" s="451" t="str">
        <f t="shared" si="13"/>
        <v/>
      </c>
      <c r="E48" s="451" t="str">
        <f t="shared" si="14"/>
        <v/>
      </c>
      <c r="F48" s="451" t="str">
        <f t="shared" si="15"/>
        <v/>
      </c>
      <c r="G48" s="199" t="str">
        <f>IF(Paramétrage!IW464&lt;&gt;0,Paramétrage!IU464,"")</f>
        <v/>
      </c>
      <c r="H48" s="2" t="str">
        <f>IF(Paramétrage!IW464&lt;&gt;0,Paramétrage!IV464,"")</f>
        <v/>
      </c>
      <c r="I48" s="2" t="str">
        <f t="shared" si="16"/>
        <v/>
      </c>
      <c r="J48" s="2" t="str">
        <f>IF(Paramétrage!IW464&lt;&gt;0,Paramétrage!IW464,"")</f>
        <v/>
      </c>
      <c r="K48" s="2" t="str">
        <f>IF(Paramétrage!IW464&lt;&gt;0,Paramétrage!IX464,"")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IF(Paramétrage!IW464&lt;&gt;0,Paramétrage!IY464,"")</f>
        <v/>
      </c>
      <c r="P48" s="258">
        <f>IF(Paramétrage!G547&lt;&gt;0,I48,0)</f>
        <v>0</v>
      </c>
      <c r="Q48" s="2"/>
      <c r="R48" s="2"/>
      <c r="S48" s="2"/>
      <c r="T48" s="2"/>
      <c r="U48" s="2"/>
      <c r="V48" s="2"/>
      <c r="W48" s="2"/>
      <c r="X48" s="2"/>
    </row>
    <row r="49" spans="1:24" s="2" customFormat="1" x14ac:dyDescent="0.35">
      <c r="A49" s="451" t="str">
        <f t="shared" si="10"/>
        <v/>
      </c>
      <c r="B49" s="451" t="str">
        <f t="shared" si="11"/>
        <v/>
      </c>
      <c r="C49" s="451" t="str">
        <f t="shared" si="12"/>
        <v/>
      </c>
      <c r="D49" s="451" t="str">
        <f t="shared" si="13"/>
        <v/>
      </c>
      <c r="E49" s="451" t="str">
        <f t="shared" si="14"/>
        <v/>
      </c>
      <c r="F49" s="451" t="str">
        <f t="shared" si="15"/>
        <v/>
      </c>
      <c r="G49" s="199" t="str">
        <f>IF(Paramétrage!IW465&lt;&gt;0,Paramétrage!IU465,"")</f>
        <v/>
      </c>
      <c r="H49" s="2" t="str">
        <f>IF(Paramétrage!IW465&lt;&gt;0,Paramétrage!IV465,"")</f>
        <v/>
      </c>
      <c r="I49" s="2" t="str">
        <f t="shared" si="16"/>
        <v/>
      </c>
      <c r="J49" s="2" t="str">
        <f>IF(Paramétrage!IW465&lt;&gt;0,Paramétrage!IW465,"")</f>
        <v/>
      </c>
      <c r="K49" s="2" t="str">
        <f>IF(Paramétrage!IW465&lt;&gt;0,Paramétrage!IX465,"")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IF(Paramétrage!IW465&lt;&gt;0,Paramétrage!IY465,"")</f>
        <v/>
      </c>
      <c r="P49" s="258">
        <f>IF(Paramétrage!G548&lt;&gt;0,I49,0)</f>
        <v>0</v>
      </c>
      <c r="R49"/>
      <c r="S49"/>
      <c r="T49"/>
      <c r="U49"/>
      <c r="V49"/>
      <c r="W49"/>
      <c r="X49"/>
    </row>
    <row r="50" spans="1:24" x14ac:dyDescent="0.35">
      <c r="A50" s="451" t="str">
        <f t="shared" si="10"/>
        <v/>
      </c>
      <c r="B50" s="451" t="str">
        <f t="shared" si="11"/>
        <v/>
      </c>
      <c r="C50" s="451" t="str">
        <f t="shared" si="12"/>
        <v/>
      </c>
      <c r="D50" s="451" t="str">
        <f t="shared" si="13"/>
        <v/>
      </c>
      <c r="E50" s="451" t="str">
        <f t="shared" si="14"/>
        <v/>
      </c>
      <c r="F50" s="451" t="str">
        <f t="shared" si="15"/>
        <v/>
      </c>
      <c r="G50" s="199" t="str">
        <f>IF(Paramétrage!IW466&lt;&gt;0,Paramétrage!IU466,"")</f>
        <v/>
      </c>
      <c r="H50" s="2" t="str">
        <f>IF(Paramétrage!IW466&lt;&gt;0,Paramétrage!IV466,"")</f>
        <v/>
      </c>
      <c r="I50" s="2" t="str">
        <f t="shared" si="16"/>
        <v/>
      </c>
      <c r="J50" s="2" t="str">
        <f>IF(Paramétrage!IW466&lt;&gt;0,Paramétrage!IW466,"")</f>
        <v/>
      </c>
      <c r="K50" s="2" t="str">
        <f>IF(Paramétrage!IW466&lt;&gt;0,Paramétrage!IX466,"")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IF(Paramétrage!IW466&lt;&gt;0,Paramétrage!IY466,"")</f>
        <v/>
      </c>
      <c r="P50" s="258">
        <f>IF(Paramétrage!G549&lt;&gt;0,I50,0)</f>
        <v>0</v>
      </c>
      <c r="Q50" s="2"/>
    </row>
    <row r="51" spans="1:24" x14ac:dyDescent="0.35">
      <c r="A51" s="451" t="str">
        <f t="shared" si="10"/>
        <v/>
      </c>
      <c r="B51" s="451" t="str">
        <f t="shared" si="11"/>
        <v/>
      </c>
      <c r="C51" s="451" t="str">
        <f t="shared" si="12"/>
        <v/>
      </c>
      <c r="D51" s="451" t="str">
        <f t="shared" si="13"/>
        <v/>
      </c>
      <c r="E51" s="451" t="str">
        <f t="shared" si="14"/>
        <v/>
      </c>
      <c r="F51" s="451" t="str">
        <f t="shared" si="15"/>
        <v/>
      </c>
      <c r="G51" s="199" t="str">
        <f>IF(Paramétrage!IW467&lt;&gt;0,Paramétrage!IU467,"")</f>
        <v/>
      </c>
      <c r="H51" s="2" t="str">
        <f>IF(Paramétrage!IW467&lt;&gt;0,Paramétrage!IV467,"")</f>
        <v/>
      </c>
      <c r="I51" s="2" t="str">
        <f t="shared" si="16"/>
        <v/>
      </c>
      <c r="J51" s="2" t="str">
        <f>IF(Paramétrage!IW467&lt;&gt;0,Paramétrage!IW467,"")</f>
        <v/>
      </c>
      <c r="K51" s="2" t="str">
        <f>IF(Paramétrage!IW467&lt;&gt;0,Paramétrage!IX467,"")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IF(Paramétrage!IW467&lt;&gt;0,Paramétrage!IY467,"")</f>
        <v/>
      </c>
      <c r="P51" s="258">
        <f>IF(Paramétrage!G550&lt;&gt;0,I51,0)</f>
        <v>0</v>
      </c>
      <c r="Q51" s="2"/>
    </row>
    <row r="52" spans="1:24" x14ac:dyDescent="0.35">
      <c r="A52" s="451" t="str">
        <f t="shared" si="10"/>
        <v/>
      </c>
      <c r="B52" s="451" t="str">
        <f t="shared" si="11"/>
        <v/>
      </c>
      <c r="C52" s="451" t="str">
        <f t="shared" si="12"/>
        <v/>
      </c>
      <c r="D52" s="451" t="str">
        <f t="shared" si="13"/>
        <v/>
      </c>
      <c r="E52" s="451" t="str">
        <f t="shared" si="14"/>
        <v/>
      </c>
      <c r="F52" s="451" t="str">
        <f t="shared" si="15"/>
        <v/>
      </c>
      <c r="G52" s="199" t="str">
        <f>IF(Paramétrage!IW468&lt;&gt;0,Paramétrage!IU468,"")</f>
        <v/>
      </c>
      <c r="H52" s="2" t="str">
        <f>IF(Paramétrage!IW468&lt;&gt;0,Paramétrage!IV468,"")</f>
        <v/>
      </c>
      <c r="I52" s="2" t="str">
        <f t="shared" si="16"/>
        <v/>
      </c>
      <c r="J52" s="2" t="str">
        <f>IF(Paramétrage!IW468&lt;&gt;0,Paramétrage!IW468,"")</f>
        <v/>
      </c>
      <c r="K52" s="2" t="str">
        <f>IF(Paramétrage!IW468&lt;&gt;0,Paramétrage!IX468,"")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IF(Paramétrage!IW468&lt;&gt;0,Paramétrage!IY468,"")</f>
        <v/>
      </c>
      <c r="P52" s="258">
        <f>IF(Paramétrage!G551&lt;&gt;0,I52,0)</f>
        <v>0</v>
      </c>
      <c r="Q52" s="2"/>
      <c r="R52" s="8"/>
      <c r="S52" s="8"/>
      <c r="T52" s="8"/>
      <c r="U52" s="8"/>
      <c r="V52" s="8"/>
      <c r="W52" s="8"/>
      <c r="X52" s="8"/>
    </row>
    <row r="53" spans="1:24" s="8" customFormat="1" x14ac:dyDescent="0.35">
      <c r="A53" s="451" t="str">
        <f t="shared" si="10"/>
        <v/>
      </c>
      <c r="B53" s="451" t="str">
        <f t="shared" si="11"/>
        <v/>
      </c>
      <c r="C53" s="451" t="str">
        <f t="shared" si="12"/>
        <v/>
      </c>
      <c r="D53" s="451" t="str">
        <f t="shared" si="13"/>
        <v/>
      </c>
      <c r="E53" s="451" t="str">
        <f t="shared" si="14"/>
        <v/>
      </c>
      <c r="F53" s="451" t="str">
        <f t="shared" si="15"/>
        <v/>
      </c>
      <c r="G53" s="199" t="str">
        <f>IF(Paramétrage!IW469&lt;&gt;0,Paramétrage!IU469,"")</f>
        <v/>
      </c>
      <c r="H53" s="2" t="str">
        <f>IF(Paramétrage!IW469&lt;&gt;0,Paramétrage!IV469,"")</f>
        <v/>
      </c>
      <c r="I53" s="2" t="str">
        <f t="shared" si="16"/>
        <v/>
      </c>
      <c r="J53" s="2" t="str">
        <f>IF(Paramétrage!IW469&lt;&gt;0,Paramétrage!IW469,"")</f>
        <v/>
      </c>
      <c r="K53" s="2" t="str">
        <f>IF(Paramétrage!IW469&lt;&gt;0,Paramétrage!IX469,"")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IF(Paramétrage!IW469&lt;&gt;0,Paramétrage!IY469,"")</f>
        <v/>
      </c>
      <c r="P53" s="258">
        <f>IF(Paramétrage!G552&lt;&gt;0,I53,0)</f>
        <v>0</v>
      </c>
      <c r="Q53" s="2"/>
      <c r="R53"/>
      <c r="S53"/>
      <c r="T53"/>
      <c r="U53"/>
      <c r="V53"/>
      <c r="W53"/>
      <c r="X53"/>
    </row>
    <row r="54" spans="1:24" x14ac:dyDescent="0.35">
      <c r="A54" s="451" t="str">
        <f t="shared" si="10"/>
        <v/>
      </c>
      <c r="B54" s="451" t="str">
        <f t="shared" si="11"/>
        <v/>
      </c>
      <c r="C54" s="451" t="str">
        <f t="shared" si="12"/>
        <v/>
      </c>
      <c r="D54" s="451" t="str">
        <f t="shared" si="13"/>
        <v/>
      </c>
      <c r="E54" s="451" t="str">
        <f t="shared" si="14"/>
        <v/>
      </c>
      <c r="F54" s="451" t="str">
        <f t="shared" si="15"/>
        <v/>
      </c>
      <c r="G54" s="199" t="str">
        <f>IF(Paramétrage!IW470&lt;&gt;0,Paramétrage!IU470,"")</f>
        <v/>
      </c>
      <c r="H54" s="2" t="str">
        <f>IF(Paramétrage!IW470&lt;&gt;0,Paramétrage!IV470,"")</f>
        <v/>
      </c>
      <c r="I54" s="2" t="str">
        <f t="shared" si="16"/>
        <v/>
      </c>
      <c r="J54" s="2" t="str">
        <f>IF(Paramétrage!IW470&lt;&gt;0,Paramétrage!IW470,"")</f>
        <v/>
      </c>
      <c r="K54" s="2" t="str">
        <f>IF(Paramétrage!IW470&lt;&gt;0,Paramétrage!IX470,"")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IF(Paramétrage!IW470&lt;&gt;0,Paramétrage!IY470,"")</f>
        <v/>
      </c>
      <c r="P54" s="258">
        <f>IF(Paramétrage!G553&lt;&gt;0,I54,0)</f>
        <v>0</v>
      </c>
      <c r="Q54" s="2"/>
    </row>
    <row r="55" spans="1:24" x14ac:dyDescent="0.35">
      <c r="A55" s="451" t="str">
        <f t="shared" si="10"/>
        <v/>
      </c>
      <c r="B55" s="451" t="str">
        <f t="shared" si="11"/>
        <v/>
      </c>
      <c r="C55" s="451" t="str">
        <f t="shared" si="12"/>
        <v/>
      </c>
      <c r="D55" s="451" t="str">
        <f t="shared" si="13"/>
        <v/>
      </c>
      <c r="E55" s="451" t="str">
        <f t="shared" si="14"/>
        <v/>
      </c>
      <c r="F55" s="451" t="str">
        <f t="shared" si="15"/>
        <v/>
      </c>
      <c r="G55" s="199" t="str">
        <f>IF(Paramétrage!IW471&lt;&gt;0,Paramétrage!IU471,"")</f>
        <v/>
      </c>
      <c r="H55" s="2" t="str">
        <f>IF(Paramétrage!IW471&lt;&gt;0,Paramétrage!IV471,"")</f>
        <v/>
      </c>
      <c r="I55" s="2" t="str">
        <f t="shared" si="16"/>
        <v/>
      </c>
      <c r="J55" s="2" t="str">
        <f>IF(Paramétrage!IW471&lt;&gt;0,Paramétrage!IW471,"")</f>
        <v/>
      </c>
      <c r="K55" s="2" t="str">
        <f>IF(Paramétrage!IW471&lt;&gt;0,Paramétrage!IX471,"")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IF(Paramétrage!IW471&lt;&gt;0,Paramétrage!IY471,"")</f>
        <v/>
      </c>
      <c r="P55" s="258">
        <f>IF(Paramétrage!G554&lt;&gt;0,I55,0)</f>
        <v>0</v>
      </c>
      <c r="Q55" s="2"/>
    </row>
    <row r="56" spans="1:24" x14ac:dyDescent="0.35">
      <c r="A56" s="451" t="str">
        <f t="shared" si="10"/>
        <v/>
      </c>
      <c r="B56" s="451" t="str">
        <f t="shared" si="11"/>
        <v/>
      </c>
      <c r="C56" s="451" t="str">
        <f t="shared" si="12"/>
        <v/>
      </c>
      <c r="D56" s="451" t="str">
        <f t="shared" si="13"/>
        <v/>
      </c>
      <c r="E56" s="451" t="str">
        <f t="shared" si="14"/>
        <v/>
      </c>
      <c r="F56" s="451" t="str">
        <f t="shared" si="15"/>
        <v/>
      </c>
      <c r="G56" s="199" t="str">
        <f>IF(Paramétrage!IW472&lt;&gt;0,Paramétrage!IU472,"")</f>
        <v/>
      </c>
      <c r="H56" s="2" t="str">
        <f>IF(Paramétrage!IW472&lt;&gt;0,Paramétrage!IV472,"")</f>
        <v/>
      </c>
      <c r="I56" s="2" t="str">
        <f t="shared" si="16"/>
        <v/>
      </c>
      <c r="J56" s="2" t="str">
        <f>IF(Paramétrage!IW472&lt;&gt;0,Paramétrage!IW472,"")</f>
        <v/>
      </c>
      <c r="K56" s="2" t="str">
        <f>IF(Paramétrage!IW472&lt;&gt;0,Paramétrage!IX472,"")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IF(Paramétrage!IW472&lt;&gt;0,Paramétrage!IY472,"")</f>
        <v/>
      </c>
      <c r="P56" s="258" t="e">
        <f>IF(Paramétrage!#REF!&lt;&gt;0,I56,0)</f>
        <v>#REF!</v>
      </c>
      <c r="Q56" s="2"/>
    </row>
    <row r="57" spans="1:24" x14ac:dyDescent="0.35">
      <c r="A57" s="451" t="str">
        <f t="shared" si="10"/>
        <v/>
      </c>
      <c r="B57" s="451" t="str">
        <f t="shared" si="11"/>
        <v/>
      </c>
      <c r="C57" s="451" t="str">
        <f t="shared" si="12"/>
        <v/>
      </c>
      <c r="D57" s="451" t="str">
        <f t="shared" si="13"/>
        <v/>
      </c>
      <c r="E57" s="451" t="str">
        <f t="shared" si="14"/>
        <v/>
      </c>
      <c r="F57" s="451" t="str">
        <f t="shared" si="15"/>
        <v/>
      </c>
      <c r="G57" s="199" t="str">
        <f>IF(Paramétrage!IW473&lt;&gt;0,Paramétrage!IU473,"")</f>
        <v/>
      </c>
      <c r="H57" s="2" t="str">
        <f>IF(Paramétrage!IW473&lt;&gt;0,Paramétrage!IV473,"")</f>
        <v/>
      </c>
      <c r="I57" s="2" t="str">
        <f t="shared" si="16"/>
        <v/>
      </c>
      <c r="J57" s="2" t="str">
        <f>IF(Paramétrage!IW473&lt;&gt;0,Paramétrage!IW473,"")</f>
        <v/>
      </c>
      <c r="K57" s="2" t="str">
        <f>IF(Paramétrage!IW473&lt;&gt;0,Paramétrage!IX473,"")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IF(Paramétrage!IW473&lt;&gt;0,Paramétrage!IY473,"")</f>
        <v/>
      </c>
      <c r="P57" s="258" t="e">
        <f>IF(Paramétrage!#REF!&lt;&gt;0,I57,0)</f>
        <v>#REF!</v>
      </c>
      <c r="Q57" s="2"/>
    </row>
    <row r="58" spans="1:24" x14ac:dyDescent="0.35">
      <c r="A58" s="451" t="str">
        <f t="shared" si="10"/>
        <v/>
      </c>
      <c r="B58" s="451" t="str">
        <f t="shared" si="11"/>
        <v/>
      </c>
      <c r="C58" s="451" t="str">
        <f t="shared" si="12"/>
        <v/>
      </c>
      <c r="D58" s="451" t="str">
        <f t="shared" si="13"/>
        <v/>
      </c>
      <c r="E58" s="451" t="str">
        <f t="shared" si="14"/>
        <v/>
      </c>
      <c r="F58" s="451" t="str">
        <f t="shared" si="15"/>
        <v/>
      </c>
      <c r="G58" s="199" t="str">
        <f>IF(Paramétrage!IW474&lt;&gt;0,Paramétrage!IU474,"")</f>
        <v/>
      </c>
      <c r="H58" s="2" t="str">
        <f>IF(Paramétrage!IW474&lt;&gt;0,Paramétrage!IV474,"")</f>
        <v/>
      </c>
      <c r="I58" s="2" t="str">
        <f t="shared" si="16"/>
        <v/>
      </c>
      <c r="J58" s="2" t="str">
        <f>IF(Paramétrage!IW474&lt;&gt;0,Paramétrage!IW474,"")</f>
        <v/>
      </c>
      <c r="K58" s="2" t="str">
        <f>IF(Paramétrage!IW474&lt;&gt;0,Paramétrage!IX474,"")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IF(Paramétrage!IW474&lt;&gt;0,Paramétrage!IY474,"")</f>
        <v/>
      </c>
      <c r="P58" s="258" t="e">
        <f>IF(Paramétrage!#REF!&lt;&gt;0,I58,0)</f>
        <v>#REF!</v>
      </c>
      <c r="Q58" s="2"/>
    </row>
    <row r="59" spans="1:24" x14ac:dyDescent="0.35">
      <c r="A59" s="451" t="str">
        <f t="shared" si="10"/>
        <v/>
      </c>
      <c r="B59" s="451" t="str">
        <f t="shared" si="11"/>
        <v/>
      </c>
      <c r="C59" s="451" t="str">
        <f t="shared" si="12"/>
        <v/>
      </c>
      <c r="D59" s="451" t="str">
        <f t="shared" si="13"/>
        <v/>
      </c>
      <c r="E59" s="451" t="str">
        <f t="shared" si="14"/>
        <v/>
      </c>
      <c r="F59" s="451" t="str">
        <f t="shared" si="15"/>
        <v/>
      </c>
      <c r="G59" s="199" t="str">
        <f>IF(Paramétrage!IW475&lt;&gt;0,Paramétrage!IU475,"")</f>
        <v/>
      </c>
      <c r="H59" s="2" t="str">
        <f>IF(Paramétrage!IW475&lt;&gt;0,Paramétrage!IV475,"")</f>
        <v/>
      </c>
      <c r="I59" s="2" t="str">
        <f t="shared" si="16"/>
        <v/>
      </c>
      <c r="J59" s="2" t="str">
        <f>IF(Paramétrage!IW475&lt;&gt;0,Paramétrage!IW475,"")</f>
        <v/>
      </c>
      <c r="K59" s="2" t="str">
        <f>IF(Paramétrage!IW475&lt;&gt;0,Paramétrage!IX475,"")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IF(Paramétrage!IW475&lt;&gt;0,Paramétrage!IY475,"")</f>
        <v/>
      </c>
      <c r="P59" s="258" t="e">
        <f>IF(Paramétrage!#REF!&lt;&gt;0,I59,0)</f>
        <v>#REF!</v>
      </c>
      <c r="Q59" s="2"/>
    </row>
    <row r="60" spans="1:24" x14ac:dyDescent="0.35">
      <c r="A60" s="474" t="s">
        <v>1098</v>
      </c>
      <c r="B60" s="469"/>
      <c r="C60" s="469"/>
      <c r="D60" s="469"/>
      <c r="E60" s="469"/>
      <c r="F60" s="469"/>
      <c r="G60" s="475" t="e">
        <f>IF(Paramétrage!#REF!&lt;&gt;0,Paramétrage!#REF!,"")</f>
        <v>#REF!</v>
      </c>
      <c r="H60" s="469"/>
      <c r="I60" s="469"/>
      <c r="J60" s="469"/>
      <c r="K60" s="469"/>
      <c r="L60" s="469"/>
      <c r="M60" s="469"/>
      <c r="N60" s="469"/>
      <c r="O60" s="469"/>
      <c r="P60" s="472" t="e">
        <f>IF(Paramétrage!#REF!,I60-#REF!,"")</f>
        <v>#REF!</v>
      </c>
      <c r="Q60" s="469"/>
    </row>
    <row r="61" spans="1:24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24" x14ac:dyDescent="0.35">
      <c r="A62" s="451" t="str">
        <f>IF(J62&lt;&gt;"",I62,"")</f>
        <v/>
      </c>
      <c r="B62" s="451" t="str">
        <f>IF(J62&lt;&gt;"",1,"")</f>
        <v/>
      </c>
      <c r="C62" s="451" t="str">
        <f>IF(J62&lt;&gt;"",L62,"")</f>
        <v/>
      </c>
      <c r="D62" s="451" t="str">
        <f>IF(J62&lt;&gt;"",L62,"")</f>
        <v/>
      </c>
      <c r="E62" s="451" t="str">
        <f>IF(J62&lt;&gt;"",M62,"")</f>
        <v/>
      </c>
      <c r="F62" s="451" t="str">
        <f>IF(J62&lt;&gt;"",N62,"")</f>
        <v/>
      </c>
      <c r="G62" s="199" t="str">
        <f>IF(Paramétrage!LY448&lt;&gt;0,Paramétrage!LW448,"")</f>
        <v/>
      </c>
      <c r="H62" s="2" t="str">
        <f>IF(Paramétrage!LY448&lt;&gt;0,Paramétrage!LX448,"")</f>
        <v/>
      </c>
      <c r="I62" s="2" t="str">
        <f>IF(J62&lt;&gt;"",DATEDIF($Q$2,G62,"d")*1440+H62*60,"")</f>
        <v/>
      </c>
      <c r="J62" s="2" t="str">
        <f>IF(Paramétrage!LY448&lt;&gt;0,Paramétrage!LY448,"")</f>
        <v/>
      </c>
      <c r="K62" s="2" t="str">
        <f>IF(Paramétrage!LZ448&lt;&gt;0,Paramétrage!LZ448,"")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IF(Paramétrage!LY448&lt;&gt;0,Paramétrage!MA448,"")</f>
        <v/>
      </c>
      <c r="P62" s="258" t="e">
        <f>IF(Paramétrage!#REF!&lt;&gt;0,I62,0)</f>
        <v>#REF!</v>
      </c>
      <c r="Q62" s="2"/>
    </row>
    <row r="63" spans="1:24" x14ac:dyDescent="0.35">
      <c r="A63" s="451" t="str">
        <f t="shared" ref="A63:A89" si="20">IF(J63&lt;&gt;"",I63,"")</f>
        <v/>
      </c>
      <c r="B63" s="451" t="str">
        <f t="shared" ref="B63:B89" si="21">IF(J63&lt;&gt;"",1,"")</f>
        <v/>
      </c>
      <c r="C63" s="451" t="str">
        <f t="shared" ref="C63:C89" si="22">IF(J63&lt;&gt;"",L63,"")</f>
        <v/>
      </c>
      <c r="D63" s="451" t="str">
        <f t="shared" ref="D63:D89" si="23">IF(J63&lt;&gt;"",L63,"")</f>
        <v/>
      </c>
      <c r="E63" s="451" t="str">
        <f t="shared" ref="E63:E89" si="24">IF(J63&lt;&gt;"",M63,"")</f>
        <v/>
      </c>
      <c r="F63" s="451" t="str">
        <f t="shared" ref="F63:F89" si="25">IF(J63&lt;&gt;"",N63,"")</f>
        <v/>
      </c>
      <c r="G63" s="199" t="str">
        <f>IF(Paramétrage!LY449&lt;&gt;0,Paramétrage!LW449,"")</f>
        <v/>
      </c>
      <c r="H63" s="2" t="str">
        <f>IF(Paramétrage!LY449&lt;&gt;0,Paramétrage!LX449,"")</f>
        <v/>
      </c>
      <c r="I63" s="2" t="str">
        <f t="shared" ref="I63:I89" si="26">IF(J63&lt;&gt;"",DATEDIF($Q$2,G63,"d")*1440+H63*60,"")</f>
        <v/>
      </c>
      <c r="J63" s="2" t="str">
        <f>IF(Paramétrage!LY449&lt;&gt;0,Paramétrage!LY449,"")</f>
        <v/>
      </c>
      <c r="K63" s="2" t="str">
        <f>IF(Paramétrage!LZ449&lt;&gt;0,Paramétrage!LZ449,"")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IF(Paramétrage!LY449&lt;&gt;0,Paramétrage!MA449,"")</f>
        <v/>
      </c>
      <c r="P63" s="258" t="e">
        <f>IF(Paramétrage!#REF!&lt;&gt;0,I63,0)</f>
        <v>#REF!</v>
      </c>
      <c r="Q63" s="2"/>
    </row>
    <row r="64" spans="1:24" x14ac:dyDescent="0.35">
      <c r="A64" s="451" t="str">
        <f t="shared" si="20"/>
        <v/>
      </c>
      <c r="B64" s="451" t="str">
        <f t="shared" si="21"/>
        <v/>
      </c>
      <c r="C64" s="451" t="str">
        <f t="shared" si="22"/>
        <v/>
      </c>
      <c r="D64" s="451" t="str">
        <f t="shared" si="23"/>
        <v/>
      </c>
      <c r="E64" s="451" t="str">
        <f t="shared" si="24"/>
        <v/>
      </c>
      <c r="F64" s="451" t="str">
        <f t="shared" si="25"/>
        <v/>
      </c>
      <c r="G64" s="199" t="str">
        <f>IF(Paramétrage!LY450&lt;&gt;0,Paramétrage!LW450,"")</f>
        <v/>
      </c>
      <c r="H64" s="2" t="str">
        <f>IF(Paramétrage!LY450&lt;&gt;0,Paramétrage!LX450,"")</f>
        <v/>
      </c>
      <c r="I64" s="2" t="str">
        <f t="shared" si="26"/>
        <v/>
      </c>
      <c r="J64" s="2" t="str">
        <f>IF(Paramétrage!LY450&lt;&gt;0,Paramétrage!LY450,"")</f>
        <v/>
      </c>
      <c r="K64" s="2" t="str">
        <f>IF(Paramétrage!LZ450&lt;&gt;0,Paramétrage!LZ450,"")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IF(Paramétrage!LY450&lt;&gt;0,Paramétrage!MA450,"")</f>
        <v/>
      </c>
      <c r="P64" s="258" t="e">
        <f>IF(Paramétrage!#REF!&lt;&gt;0,I64,0)</f>
        <v>#REF!</v>
      </c>
      <c r="Q64" s="2"/>
    </row>
    <row r="65" spans="1:17" x14ac:dyDescent="0.35">
      <c r="A65" s="451" t="str">
        <f t="shared" si="20"/>
        <v/>
      </c>
      <c r="B65" s="451" t="str">
        <f t="shared" si="21"/>
        <v/>
      </c>
      <c r="C65" s="451" t="str">
        <f t="shared" si="22"/>
        <v/>
      </c>
      <c r="D65" s="451" t="str">
        <f t="shared" si="23"/>
        <v/>
      </c>
      <c r="E65" s="451" t="str">
        <f t="shared" si="24"/>
        <v/>
      </c>
      <c r="F65" s="451" t="str">
        <f t="shared" si="25"/>
        <v/>
      </c>
      <c r="G65" s="199" t="str">
        <f>IF(Paramétrage!LY451&lt;&gt;0,Paramétrage!LW451,"")</f>
        <v/>
      </c>
      <c r="H65" s="2" t="str">
        <f>IF(Paramétrage!LY451&lt;&gt;0,Paramétrage!LX451,"")</f>
        <v/>
      </c>
      <c r="I65" s="2" t="str">
        <f t="shared" si="26"/>
        <v/>
      </c>
      <c r="J65" s="2" t="str">
        <f>IF(Paramétrage!LY451&lt;&gt;0,Paramétrage!LY451,"")</f>
        <v/>
      </c>
      <c r="K65" s="2" t="str">
        <f>IF(Paramétrage!LZ451&lt;&gt;0,Paramétrage!LZ451,"")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IF(Paramétrage!LY451&lt;&gt;0,Paramétrage!MA451,"")</f>
        <v/>
      </c>
      <c r="P65" s="258" t="e">
        <f>IF(Paramétrage!#REF!&lt;&gt;0,I65,0)</f>
        <v>#REF!</v>
      </c>
      <c r="Q65" s="2"/>
    </row>
    <row r="66" spans="1:17" x14ac:dyDescent="0.35">
      <c r="A66" s="451" t="str">
        <f t="shared" si="20"/>
        <v/>
      </c>
      <c r="B66" s="451" t="str">
        <f t="shared" si="21"/>
        <v/>
      </c>
      <c r="C66" s="451" t="str">
        <f t="shared" si="22"/>
        <v/>
      </c>
      <c r="D66" s="451" t="str">
        <f t="shared" si="23"/>
        <v/>
      </c>
      <c r="E66" s="451" t="str">
        <f t="shared" si="24"/>
        <v/>
      </c>
      <c r="F66" s="451" t="str">
        <f t="shared" si="25"/>
        <v/>
      </c>
      <c r="G66" s="199" t="str">
        <f>IF(Paramétrage!LY452&lt;&gt;0,Paramétrage!LW452,"")</f>
        <v/>
      </c>
      <c r="H66" s="2" t="str">
        <f>IF(Paramétrage!LY452&lt;&gt;0,Paramétrage!LX452,"")</f>
        <v/>
      </c>
      <c r="I66" s="2" t="str">
        <f t="shared" si="26"/>
        <v/>
      </c>
      <c r="J66" s="2" t="str">
        <f>IF(Paramétrage!LY452&lt;&gt;0,Paramétrage!LY452,"")</f>
        <v/>
      </c>
      <c r="K66" s="2" t="str">
        <f>IF(Paramétrage!LZ452&lt;&gt;0,Paramétrage!LZ452,"")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IF(Paramétrage!LY452&lt;&gt;0,Paramétrage!MA452,"")</f>
        <v/>
      </c>
      <c r="P66" s="258" t="e">
        <f>IF(Paramétrage!#REF!&lt;&gt;0,I66,0)</f>
        <v>#REF!</v>
      </c>
      <c r="Q66" s="2"/>
    </row>
    <row r="67" spans="1:17" x14ac:dyDescent="0.35">
      <c r="A67" s="451" t="str">
        <f t="shared" si="20"/>
        <v/>
      </c>
      <c r="B67" s="451" t="str">
        <f t="shared" si="21"/>
        <v/>
      </c>
      <c r="C67" s="451" t="str">
        <f t="shared" si="22"/>
        <v/>
      </c>
      <c r="D67" s="451" t="str">
        <f t="shared" si="23"/>
        <v/>
      </c>
      <c r="E67" s="451" t="str">
        <f t="shared" si="24"/>
        <v/>
      </c>
      <c r="F67" s="451" t="str">
        <f t="shared" si="25"/>
        <v/>
      </c>
      <c r="G67" s="199" t="str">
        <f>IF(Paramétrage!LY453&lt;&gt;0,Paramétrage!LW453,"")</f>
        <v/>
      </c>
      <c r="H67" s="2" t="str">
        <f>IF(Paramétrage!LY453&lt;&gt;0,Paramétrage!LX453,"")</f>
        <v/>
      </c>
      <c r="I67" s="2" t="str">
        <f t="shared" si="26"/>
        <v/>
      </c>
      <c r="J67" s="2" t="str">
        <f>IF(Paramétrage!LY453&lt;&gt;0,Paramétrage!LY453,"")</f>
        <v/>
      </c>
      <c r="K67" s="2" t="str">
        <f>IF(Paramétrage!LZ453&lt;&gt;0,Paramétrage!LZ453,"")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IF(Paramétrage!LY453&lt;&gt;0,Paramétrage!MA453,"")</f>
        <v/>
      </c>
      <c r="P67" s="258" t="e">
        <f>IF(Paramétrage!#REF!&lt;&gt;0,I67,0)</f>
        <v>#REF!</v>
      </c>
      <c r="Q67" s="2"/>
    </row>
    <row r="68" spans="1:17" x14ac:dyDescent="0.35">
      <c r="A68" s="451" t="str">
        <f t="shared" si="20"/>
        <v/>
      </c>
      <c r="B68" s="451" t="str">
        <f t="shared" si="21"/>
        <v/>
      </c>
      <c r="C68" s="451" t="str">
        <f t="shared" si="22"/>
        <v/>
      </c>
      <c r="D68" s="451" t="str">
        <f t="shared" si="23"/>
        <v/>
      </c>
      <c r="E68" s="451" t="str">
        <f t="shared" si="24"/>
        <v/>
      </c>
      <c r="F68" s="451" t="str">
        <f t="shared" si="25"/>
        <v/>
      </c>
      <c r="G68" s="199" t="str">
        <f>IF(Paramétrage!LY454&lt;&gt;0,Paramétrage!LW454,"")</f>
        <v/>
      </c>
      <c r="H68" s="2" t="str">
        <f>IF(Paramétrage!LY454&lt;&gt;0,Paramétrage!LX454,"")</f>
        <v/>
      </c>
      <c r="I68" s="2" t="str">
        <f t="shared" si="26"/>
        <v/>
      </c>
      <c r="J68" s="2" t="str">
        <f>IF(Paramétrage!LY454&lt;&gt;0,Paramétrage!LY454,"")</f>
        <v/>
      </c>
      <c r="K68" s="2" t="str">
        <f>IF(Paramétrage!LZ454&lt;&gt;0,Paramétrage!LZ454,"")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IF(Paramétrage!LY454&lt;&gt;0,Paramétrage!MA454,"")</f>
        <v/>
      </c>
      <c r="P68" s="258" t="e">
        <f>IF(Paramétrage!#REF!&lt;&gt;0,I68,0)</f>
        <v>#REF!</v>
      </c>
      <c r="Q68" s="2"/>
    </row>
    <row r="69" spans="1:17" x14ac:dyDescent="0.35">
      <c r="A69" s="451" t="str">
        <f t="shared" si="20"/>
        <v/>
      </c>
      <c r="B69" s="451" t="str">
        <f t="shared" si="21"/>
        <v/>
      </c>
      <c r="C69" s="451" t="str">
        <f t="shared" si="22"/>
        <v/>
      </c>
      <c r="D69" s="451" t="str">
        <f t="shared" si="23"/>
        <v/>
      </c>
      <c r="E69" s="451" t="str">
        <f t="shared" si="24"/>
        <v/>
      </c>
      <c r="F69" s="451" t="str">
        <f t="shared" si="25"/>
        <v/>
      </c>
      <c r="G69" s="199" t="str">
        <f>IF(Paramétrage!LY455&lt;&gt;0,Paramétrage!LW455,"")</f>
        <v/>
      </c>
      <c r="H69" s="2" t="str">
        <f>IF(Paramétrage!LY455&lt;&gt;0,Paramétrage!LX455,"")</f>
        <v/>
      </c>
      <c r="I69" s="2" t="str">
        <f t="shared" si="26"/>
        <v/>
      </c>
      <c r="J69" s="2" t="str">
        <f>IF(Paramétrage!LY455&lt;&gt;0,Paramétrage!LY455,"")</f>
        <v/>
      </c>
      <c r="K69" s="2" t="str">
        <f>IF(Paramétrage!LZ455&lt;&gt;0,Paramétrage!LZ455,"")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IF(Paramétrage!LY455&lt;&gt;0,Paramétrage!MA455,"")</f>
        <v/>
      </c>
      <c r="P69" s="258" t="e">
        <f>IF(Paramétrage!#REF!&lt;&gt;0,I69,0)</f>
        <v>#REF!</v>
      </c>
      <c r="Q69" s="2"/>
    </row>
    <row r="70" spans="1:17" x14ac:dyDescent="0.35">
      <c r="A70" s="451" t="str">
        <f t="shared" si="20"/>
        <v/>
      </c>
      <c r="B70" s="451" t="str">
        <f t="shared" si="21"/>
        <v/>
      </c>
      <c r="C70" s="451" t="str">
        <f t="shared" si="22"/>
        <v/>
      </c>
      <c r="D70" s="451" t="str">
        <f t="shared" si="23"/>
        <v/>
      </c>
      <c r="E70" s="451" t="str">
        <f t="shared" si="24"/>
        <v/>
      </c>
      <c r="F70" s="451" t="str">
        <f t="shared" si="25"/>
        <v/>
      </c>
      <c r="G70" s="199" t="str">
        <f>IF(Paramétrage!LY456&lt;&gt;0,Paramétrage!LW456,"")</f>
        <v/>
      </c>
      <c r="H70" s="2" t="str">
        <f>IF(Paramétrage!LY456&lt;&gt;0,Paramétrage!LX456,"")</f>
        <v/>
      </c>
      <c r="I70" s="2" t="str">
        <f t="shared" si="26"/>
        <v/>
      </c>
      <c r="J70" s="2" t="str">
        <f>IF(Paramétrage!LY456&lt;&gt;0,Paramétrage!LY456,"")</f>
        <v/>
      </c>
      <c r="K70" s="2" t="str">
        <f>IF(Paramétrage!LZ456&lt;&gt;0,Paramétrage!LZ456,"")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IF(Paramétrage!LY456&lt;&gt;0,Paramétrage!MA456,"")</f>
        <v/>
      </c>
      <c r="P70" s="258" t="e">
        <f>IF(Paramétrage!#REF!&lt;&gt;0,I70,0)</f>
        <v>#REF!</v>
      </c>
      <c r="Q70" s="2"/>
    </row>
    <row r="71" spans="1:17" x14ac:dyDescent="0.35">
      <c r="A71" s="451" t="str">
        <f t="shared" si="20"/>
        <v/>
      </c>
      <c r="B71" s="451" t="str">
        <f t="shared" si="21"/>
        <v/>
      </c>
      <c r="C71" s="451" t="str">
        <f t="shared" si="22"/>
        <v/>
      </c>
      <c r="D71" s="451" t="str">
        <f t="shared" si="23"/>
        <v/>
      </c>
      <c r="E71" s="451" t="str">
        <f t="shared" si="24"/>
        <v/>
      </c>
      <c r="F71" s="451" t="str">
        <f t="shared" si="25"/>
        <v/>
      </c>
      <c r="G71" s="199" t="str">
        <f>IF(Paramétrage!LY457&lt;&gt;0,Paramétrage!LW457,"")</f>
        <v/>
      </c>
      <c r="H71" s="2" t="str">
        <f>IF(Paramétrage!LY457&lt;&gt;0,Paramétrage!LX457,"")</f>
        <v/>
      </c>
      <c r="I71" s="2" t="str">
        <f t="shared" si="26"/>
        <v/>
      </c>
      <c r="J71" s="2" t="str">
        <f>IF(Paramétrage!LY457&lt;&gt;0,Paramétrage!LY457,"")</f>
        <v/>
      </c>
      <c r="K71" s="2" t="str">
        <f>IF(Paramétrage!LZ457&lt;&gt;0,Paramétrage!LZ457,"")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IF(Paramétrage!LY457&lt;&gt;0,Paramétrage!MA457,"")</f>
        <v/>
      </c>
      <c r="P71" s="258" t="e">
        <f>IF(Paramétrage!#REF!&lt;&gt;0,I71,0)</f>
        <v>#REF!</v>
      </c>
      <c r="Q71" s="2"/>
    </row>
    <row r="72" spans="1:17" x14ac:dyDescent="0.35">
      <c r="A72" s="451" t="str">
        <f t="shared" si="20"/>
        <v/>
      </c>
      <c r="B72" s="451" t="str">
        <f t="shared" si="21"/>
        <v/>
      </c>
      <c r="C72" s="451" t="str">
        <f t="shared" si="22"/>
        <v/>
      </c>
      <c r="D72" s="451" t="str">
        <f t="shared" si="23"/>
        <v/>
      </c>
      <c r="E72" s="451" t="str">
        <f t="shared" si="24"/>
        <v/>
      </c>
      <c r="F72" s="451" t="str">
        <f t="shared" si="25"/>
        <v/>
      </c>
      <c r="G72" s="199" t="str">
        <f>IF(Paramétrage!LY458&lt;&gt;0,Paramétrage!LW458,"")</f>
        <v/>
      </c>
      <c r="H72" s="2" t="str">
        <f>IF(Paramétrage!LY458&lt;&gt;0,Paramétrage!LX458,"")</f>
        <v/>
      </c>
      <c r="I72" s="2" t="str">
        <f t="shared" si="26"/>
        <v/>
      </c>
      <c r="J72" s="2" t="str">
        <f>IF(Paramétrage!LY458&lt;&gt;0,Paramétrage!LY458,"")</f>
        <v/>
      </c>
      <c r="K72" s="2" t="str">
        <f>IF(Paramétrage!LZ458&lt;&gt;0,Paramétrage!LZ458,"")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IF(Paramétrage!LY458&lt;&gt;0,Paramétrage!MA458,"")</f>
        <v/>
      </c>
      <c r="P72" s="258" t="e">
        <f>IF(Paramétrage!#REF!&lt;&gt;0,I72,0)</f>
        <v>#REF!</v>
      </c>
      <c r="Q72" s="2"/>
    </row>
    <row r="73" spans="1:17" x14ac:dyDescent="0.35">
      <c r="A73" s="451" t="str">
        <f t="shared" si="20"/>
        <v/>
      </c>
      <c r="B73" s="451" t="str">
        <f t="shared" si="21"/>
        <v/>
      </c>
      <c r="C73" s="451" t="str">
        <f t="shared" si="22"/>
        <v/>
      </c>
      <c r="D73" s="451" t="str">
        <f t="shared" si="23"/>
        <v/>
      </c>
      <c r="E73" s="451" t="str">
        <f t="shared" si="24"/>
        <v/>
      </c>
      <c r="F73" s="451" t="str">
        <f t="shared" si="25"/>
        <v/>
      </c>
      <c r="G73" s="199" t="str">
        <f>IF(Paramétrage!LY459&lt;&gt;0,Paramétrage!LW459,"")</f>
        <v/>
      </c>
      <c r="H73" s="2" t="str">
        <f>IF(Paramétrage!LY459&lt;&gt;0,Paramétrage!LX459,"")</f>
        <v/>
      </c>
      <c r="I73" s="2" t="str">
        <f t="shared" si="26"/>
        <v/>
      </c>
      <c r="J73" s="2" t="str">
        <f>IF(Paramétrage!LY459&lt;&gt;0,Paramétrage!LY459,"")</f>
        <v/>
      </c>
      <c r="K73" s="2" t="str">
        <f>IF(Paramétrage!LZ459&lt;&gt;0,Paramétrage!LZ459,"")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IF(Paramétrage!LY459&lt;&gt;0,Paramétrage!MA459,"")</f>
        <v/>
      </c>
      <c r="P73" s="258" t="e">
        <f>IF(Paramétrage!#REF!&lt;&gt;0,I73,0)</f>
        <v>#REF!</v>
      </c>
      <c r="Q73" s="2"/>
    </row>
    <row r="74" spans="1:17" x14ac:dyDescent="0.35">
      <c r="A74" s="451" t="str">
        <f t="shared" si="20"/>
        <v/>
      </c>
      <c r="B74" s="451" t="str">
        <f t="shared" si="21"/>
        <v/>
      </c>
      <c r="C74" s="451" t="str">
        <f t="shared" si="22"/>
        <v/>
      </c>
      <c r="D74" s="451" t="str">
        <f t="shared" si="23"/>
        <v/>
      </c>
      <c r="E74" s="451" t="str">
        <f t="shared" si="24"/>
        <v/>
      </c>
      <c r="F74" s="451" t="str">
        <f t="shared" si="25"/>
        <v/>
      </c>
      <c r="G74" s="199" t="str">
        <f>IF(Paramétrage!LY460&lt;&gt;0,Paramétrage!LW460,"")</f>
        <v/>
      </c>
      <c r="H74" s="2" t="str">
        <f>IF(Paramétrage!LY460&lt;&gt;0,Paramétrage!LX460,"")</f>
        <v/>
      </c>
      <c r="I74" s="2" t="str">
        <f t="shared" si="26"/>
        <v/>
      </c>
      <c r="J74" s="2" t="str">
        <f>IF(Paramétrage!LY460&lt;&gt;0,Paramétrage!LY460,"")</f>
        <v/>
      </c>
      <c r="K74" s="2" t="str">
        <f>IF(Paramétrage!LZ460&lt;&gt;0,Paramétrage!LZ460,"")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IF(Paramétrage!LY460&lt;&gt;0,Paramétrage!MA460,"")</f>
        <v/>
      </c>
      <c r="P74" s="258" t="e">
        <f>IF(Paramétrage!#REF!&lt;&gt;0,I74,0)</f>
        <v>#REF!</v>
      </c>
      <c r="Q74" s="2"/>
    </row>
    <row r="75" spans="1:17" x14ac:dyDescent="0.35">
      <c r="A75" s="451" t="str">
        <f t="shared" si="20"/>
        <v/>
      </c>
      <c r="B75" s="451" t="str">
        <f t="shared" si="21"/>
        <v/>
      </c>
      <c r="C75" s="451" t="str">
        <f t="shared" si="22"/>
        <v/>
      </c>
      <c r="D75" s="451" t="str">
        <f t="shared" si="23"/>
        <v/>
      </c>
      <c r="E75" s="451" t="str">
        <f t="shared" si="24"/>
        <v/>
      </c>
      <c r="F75" s="451" t="str">
        <f t="shared" si="25"/>
        <v/>
      </c>
      <c r="G75" s="199" t="str">
        <f>IF(Paramétrage!LY461&lt;&gt;0,Paramétrage!LW461,"")</f>
        <v/>
      </c>
      <c r="H75" s="2" t="str">
        <f>IF(Paramétrage!LY461&lt;&gt;0,Paramétrage!LX461,"")</f>
        <v/>
      </c>
      <c r="I75" s="2" t="str">
        <f t="shared" si="26"/>
        <v/>
      </c>
      <c r="J75" s="2" t="str">
        <f>IF(Paramétrage!LY461&lt;&gt;0,Paramétrage!LY461,"")</f>
        <v/>
      </c>
      <c r="K75" s="2" t="str">
        <f>IF(Paramétrage!LZ461&lt;&gt;0,Paramétrage!LZ461,"")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IF(Paramétrage!LY461&lt;&gt;0,Paramétrage!MA461,"")</f>
        <v/>
      </c>
      <c r="P75" s="258" t="e">
        <f>IF(Paramétrage!#REF!&lt;&gt;0,I75,0)</f>
        <v>#REF!</v>
      </c>
      <c r="Q75" s="2"/>
    </row>
    <row r="76" spans="1:17" x14ac:dyDescent="0.35">
      <c r="A76" s="451" t="str">
        <f t="shared" si="20"/>
        <v/>
      </c>
      <c r="B76" s="451" t="str">
        <f t="shared" si="21"/>
        <v/>
      </c>
      <c r="C76" s="451" t="str">
        <f t="shared" si="22"/>
        <v/>
      </c>
      <c r="D76" s="451" t="str">
        <f t="shared" si="23"/>
        <v/>
      </c>
      <c r="E76" s="451" t="str">
        <f t="shared" si="24"/>
        <v/>
      </c>
      <c r="F76" s="451" t="str">
        <f t="shared" si="25"/>
        <v/>
      </c>
      <c r="G76" s="199" t="str">
        <f>IF(Paramétrage!LY462&lt;&gt;0,Paramétrage!LW462,"")</f>
        <v/>
      </c>
      <c r="H76" s="2" t="str">
        <f>IF(Paramétrage!LY462&lt;&gt;0,Paramétrage!LX462,"")</f>
        <v/>
      </c>
      <c r="I76" s="2" t="str">
        <f t="shared" si="26"/>
        <v/>
      </c>
      <c r="J76" s="2" t="str">
        <f>IF(Paramétrage!LY462&lt;&gt;0,Paramétrage!LY462,"")</f>
        <v/>
      </c>
      <c r="K76" s="2" t="str">
        <f>IF(Paramétrage!LZ462&lt;&gt;0,Paramétrage!LZ462,"")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IF(Paramétrage!LY462&lt;&gt;0,Paramétrage!MA462,"")</f>
        <v/>
      </c>
      <c r="P76" s="258" t="e">
        <f>IF(Paramétrage!#REF!&lt;&gt;0,I76,0)</f>
        <v>#REF!</v>
      </c>
      <c r="Q76" s="2"/>
    </row>
    <row r="77" spans="1:17" x14ac:dyDescent="0.35">
      <c r="A77" s="451" t="str">
        <f t="shared" si="20"/>
        <v/>
      </c>
      <c r="B77" s="451" t="str">
        <f t="shared" si="21"/>
        <v/>
      </c>
      <c r="C77" s="451" t="str">
        <f t="shared" si="22"/>
        <v/>
      </c>
      <c r="D77" s="451" t="str">
        <f t="shared" si="23"/>
        <v/>
      </c>
      <c r="E77" s="451" t="str">
        <f t="shared" si="24"/>
        <v/>
      </c>
      <c r="F77" s="451" t="str">
        <f t="shared" si="25"/>
        <v/>
      </c>
      <c r="G77" s="199" t="str">
        <f>IF(Paramétrage!LY463&lt;&gt;0,Paramétrage!LW463,"")</f>
        <v/>
      </c>
      <c r="H77" s="2" t="str">
        <f>IF(Paramétrage!LY463&lt;&gt;0,Paramétrage!LX463,"")</f>
        <v/>
      </c>
      <c r="I77" s="2" t="str">
        <f t="shared" si="26"/>
        <v/>
      </c>
      <c r="J77" s="2" t="str">
        <f>IF(Paramétrage!LY463&lt;&gt;0,Paramétrage!LY463,"")</f>
        <v/>
      </c>
      <c r="K77" s="2" t="str">
        <f>IF(Paramétrage!LZ463&lt;&gt;0,Paramétrage!LZ463,"")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IF(Paramétrage!LY463&lt;&gt;0,Paramétrage!MA463,"")</f>
        <v/>
      </c>
      <c r="P77" s="258" t="e">
        <f>IF(Paramétrage!#REF!&lt;&gt;0,I77,0)</f>
        <v>#REF!</v>
      </c>
      <c r="Q77" s="2"/>
    </row>
    <row r="78" spans="1:17" x14ac:dyDescent="0.35">
      <c r="A78" s="451" t="str">
        <f t="shared" si="20"/>
        <v/>
      </c>
      <c r="B78" s="451" t="str">
        <f t="shared" si="21"/>
        <v/>
      </c>
      <c r="C78" s="451" t="str">
        <f t="shared" si="22"/>
        <v/>
      </c>
      <c r="D78" s="451" t="str">
        <f t="shared" si="23"/>
        <v/>
      </c>
      <c r="E78" s="451" t="str">
        <f t="shared" si="24"/>
        <v/>
      </c>
      <c r="F78" s="451" t="str">
        <f t="shared" si="25"/>
        <v/>
      </c>
      <c r="G78" s="199" t="str">
        <f>IF(Paramétrage!LY464&lt;&gt;0,Paramétrage!LW464,"")</f>
        <v/>
      </c>
      <c r="H78" s="2" t="str">
        <f>IF(Paramétrage!LY464&lt;&gt;0,Paramétrage!LX464,"")</f>
        <v/>
      </c>
      <c r="I78" s="2" t="str">
        <f t="shared" si="26"/>
        <v/>
      </c>
      <c r="J78" s="2" t="str">
        <f>IF(Paramétrage!LY464&lt;&gt;0,Paramétrage!LY464,"")</f>
        <v/>
      </c>
      <c r="K78" s="2" t="str">
        <f>IF(Paramétrage!LZ464&lt;&gt;0,Paramétrage!LZ464,"")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IF(Paramétrage!LY464&lt;&gt;0,Paramétrage!MA464,"")</f>
        <v/>
      </c>
      <c r="P78" s="258" t="e">
        <f>IF(Paramétrage!#REF!&lt;&gt;0,I78,0)</f>
        <v>#REF!</v>
      </c>
      <c r="Q78" s="2"/>
    </row>
    <row r="79" spans="1:17" x14ac:dyDescent="0.35">
      <c r="A79" s="451" t="str">
        <f t="shared" si="20"/>
        <v/>
      </c>
      <c r="B79" s="451" t="str">
        <f t="shared" si="21"/>
        <v/>
      </c>
      <c r="C79" s="451" t="str">
        <f t="shared" si="22"/>
        <v/>
      </c>
      <c r="D79" s="451" t="str">
        <f t="shared" si="23"/>
        <v/>
      </c>
      <c r="E79" s="451" t="str">
        <f t="shared" si="24"/>
        <v/>
      </c>
      <c r="F79" s="451" t="str">
        <f t="shared" si="25"/>
        <v/>
      </c>
      <c r="G79" s="199" t="str">
        <f>IF(Paramétrage!LY465&lt;&gt;0,Paramétrage!LW465,"")</f>
        <v/>
      </c>
      <c r="H79" s="2" t="str">
        <f>IF(Paramétrage!LY465&lt;&gt;0,Paramétrage!LX465,"")</f>
        <v/>
      </c>
      <c r="I79" s="2" t="str">
        <f t="shared" si="26"/>
        <v/>
      </c>
      <c r="J79" s="2" t="str">
        <f>IF(Paramétrage!LY465&lt;&gt;0,Paramétrage!LY465,"")</f>
        <v/>
      </c>
      <c r="K79" s="2" t="str">
        <f>IF(Paramétrage!LZ465&lt;&gt;0,Paramétrage!LZ465,"")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IF(Paramétrage!LY465&lt;&gt;0,Paramétrage!MA465,"")</f>
        <v/>
      </c>
      <c r="P79" s="258" t="e">
        <f>IF(Paramétrage!#REF!&lt;&gt;0,I79,0)</f>
        <v>#REF!</v>
      </c>
      <c r="Q79" s="2"/>
    </row>
    <row r="80" spans="1:17" x14ac:dyDescent="0.35">
      <c r="A80" s="451" t="str">
        <f t="shared" si="20"/>
        <v/>
      </c>
      <c r="B80" s="451" t="str">
        <f t="shared" si="21"/>
        <v/>
      </c>
      <c r="C80" s="451" t="str">
        <f t="shared" si="22"/>
        <v/>
      </c>
      <c r="D80" s="451" t="str">
        <f t="shared" si="23"/>
        <v/>
      </c>
      <c r="E80" s="451" t="str">
        <f t="shared" si="24"/>
        <v/>
      </c>
      <c r="F80" s="451" t="str">
        <f t="shared" si="25"/>
        <v/>
      </c>
      <c r="G80" s="199" t="str">
        <f>IF(Paramétrage!LY466&lt;&gt;0,Paramétrage!LW466,"")</f>
        <v/>
      </c>
      <c r="H80" s="2" t="str">
        <f>IF(Paramétrage!LY466&lt;&gt;0,Paramétrage!LX466,"")</f>
        <v/>
      </c>
      <c r="I80" s="2" t="str">
        <f t="shared" si="26"/>
        <v/>
      </c>
      <c r="J80" s="2" t="str">
        <f>IF(Paramétrage!LY466&lt;&gt;0,Paramétrage!LY466,"")</f>
        <v/>
      </c>
      <c r="K80" s="2" t="str">
        <f>IF(Paramétrage!LZ466&lt;&gt;0,Paramétrage!LZ466,"")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IF(Paramétrage!LY466&lt;&gt;0,Paramétrage!MA466,"")</f>
        <v/>
      </c>
      <c r="P80" s="258" t="e">
        <f>IF(Paramétrage!#REF!&lt;&gt;0,I80,0)</f>
        <v>#REF!</v>
      </c>
      <c r="Q80" s="2"/>
    </row>
    <row r="81" spans="1:17" x14ac:dyDescent="0.35">
      <c r="A81" s="451" t="str">
        <f t="shared" si="20"/>
        <v/>
      </c>
      <c r="B81" s="451" t="str">
        <f t="shared" si="21"/>
        <v/>
      </c>
      <c r="C81" s="451" t="str">
        <f t="shared" si="22"/>
        <v/>
      </c>
      <c r="D81" s="451" t="str">
        <f t="shared" si="23"/>
        <v/>
      </c>
      <c r="E81" s="451" t="str">
        <f t="shared" si="24"/>
        <v/>
      </c>
      <c r="F81" s="451" t="str">
        <f t="shared" si="25"/>
        <v/>
      </c>
      <c r="G81" s="199" t="str">
        <f>IF(Paramétrage!LY467&lt;&gt;0,Paramétrage!LW467,"")</f>
        <v/>
      </c>
      <c r="H81" s="2" t="str">
        <f>IF(Paramétrage!LY467&lt;&gt;0,Paramétrage!LX467,"")</f>
        <v/>
      </c>
      <c r="I81" s="2" t="str">
        <f t="shared" si="26"/>
        <v/>
      </c>
      <c r="J81" s="2" t="str">
        <f>IF(Paramétrage!LY467&lt;&gt;0,Paramétrage!LY467,"")</f>
        <v/>
      </c>
      <c r="K81" s="2" t="str">
        <f>IF(Paramétrage!LZ467&lt;&gt;0,Paramétrage!LZ467,"")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IF(Paramétrage!LY467&lt;&gt;0,Paramétrage!MA467,"")</f>
        <v/>
      </c>
      <c r="P81" s="258" t="e">
        <f>IF(Paramétrage!#REF!&lt;&gt;0,I81,0)</f>
        <v>#REF!</v>
      </c>
      <c r="Q81" s="2"/>
    </row>
    <row r="82" spans="1:17" x14ac:dyDescent="0.35">
      <c r="A82" s="451" t="str">
        <f t="shared" si="20"/>
        <v/>
      </c>
      <c r="B82" s="451" t="str">
        <f t="shared" si="21"/>
        <v/>
      </c>
      <c r="C82" s="451" t="str">
        <f t="shared" si="22"/>
        <v/>
      </c>
      <c r="D82" s="451" t="str">
        <f t="shared" si="23"/>
        <v/>
      </c>
      <c r="E82" s="451" t="str">
        <f t="shared" si="24"/>
        <v/>
      </c>
      <c r="F82" s="451" t="str">
        <f t="shared" si="25"/>
        <v/>
      </c>
      <c r="G82" s="199" t="str">
        <f>IF(Paramétrage!LY468&lt;&gt;0,Paramétrage!LW468,"")</f>
        <v/>
      </c>
      <c r="H82" s="2" t="str">
        <f>IF(Paramétrage!LY468&lt;&gt;0,Paramétrage!LX468,"")</f>
        <v/>
      </c>
      <c r="I82" s="2" t="str">
        <f t="shared" si="26"/>
        <v/>
      </c>
      <c r="J82" s="2" t="str">
        <f>IF(Paramétrage!LY468&lt;&gt;0,Paramétrage!LY468,"")</f>
        <v/>
      </c>
      <c r="K82" s="2" t="str">
        <f>IF(Paramétrage!LZ468&lt;&gt;0,Paramétrage!LZ468,"")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IF(Paramétrage!LY468&lt;&gt;0,Paramétrage!MA468,"")</f>
        <v/>
      </c>
      <c r="P82" s="258" t="e">
        <f>IF(Paramétrage!#REF!&lt;&gt;0,I82,0)</f>
        <v>#REF!</v>
      </c>
      <c r="Q82" s="2"/>
    </row>
    <row r="83" spans="1:17" x14ac:dyDescent="0.35">
      <c r="A83" s="451" t="str">
        <f t="shared" si="20"/>
        <v/>
      </c>
      <c r="B83" s="451" t="str">
        <f t="shared" si="21"/>
        <v/>
      </c>
      <c r="C83" s="451" t="str">
        <f t="shared" si="22"/>
        <v/>
      </c>
      <c r="D83" s="451" t="str">
        <f t="shared" si="23"/>
        <v/>
      </c>
      <c r="E83" s="451" t="str">
        <f t="shared" si="24"/>
        <v/>
      </c>
      <c r="F83" s="451" t="str">
        <f t="shared" si="25"/>
        <v/>
      </c>
      <c r="G83" s="199" t="str">
        <f>IF(Paramétrage!LY469&lt;&gt;0,Paramétrage!LW469,"")</f>
        <v/>
      </c>
      <c r="H83" s="2" t="str">
        <f>IF(Paramétrage!LY469&lt;&gt;0,Paramétrage!LX469,"")</f>
        <v/>
      </c>
      <c r="I83" s="2" t="str">
        <f t="shared" si="26"/>
        <v/>
      </c>
      <c r="J83" s="2" t="str">
        <f>IF(Paramétrage!LY469&lt;&gt;0,Paramétrage!LY469,"")</f>
        <v/>
      </c>
      <c r="K83" s="2" t="str">
        <f>IF(Paramétrage!LZ469&lt;&gt;0,Paramétrage!LZ469,"")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IF(Paramétrage!LY469&lt;&gt;0,Paramétrage!MA469,"")</f>
        <v/>
      </c>
      <c r="P83" s="258" t="e">
        <f>IF(Paramétrage!#REF!&lt;&gt;0,I83,0)</f>
        <v>#REF!</v>
      </c>
      <c r="Q83" s="2"/>
    </row>
    <row r="84" spans="1:17" x14ac:dyDescent="0.35">
      <c r="A84" s="451" t="str">
        <f t="shared" si="20"/>
        <v/>
      </c>
      <c r="B84" s="451" t="str">
        <f t="shared" si="21"/>
        <v/>
      </c>
      <c r="C84" s="451" t="str">
        <f t="shared" si="22"/>
        <v/>
      </c>
      <c r="D84" s="451" t="str">
        <f t="shared" si="23"/>
        <v/>
      </c>
      <c r="E84" s="451" t="str">
        <f t="shared" si="24"/>
        <v/>
      </c>
      <c r="F84" s="451" t="str">
        <f t="shared" si="25"/>
        <v/>
      </c>
      <c r="G84" s="199" t="str">
        <f>IF(Paramétrage!LY470&lt;&gt;0,Paramétrage!LW470,"")</f>
        <v/>
      </c>
      <c r="H84" s="2" t="str">
        <f>IF(Paramétrage!LY470&lt;&gt;0,Paramétrage!LX470,"")</f>
        <v/>
      </c>
      <c r="I84" s="2" t="str">
        <f t="shared" si="26"/>
        <v/>
      </c>
      <c r="J84" s="2" t="str">
        <f>IF(Paramétrage!LY470&lt;&gt;0,Paramétrage!LY470,"")</f>
        <v/>
      </c>
      <c r="K84" s="2" t="str">
        <f>IF(Paramétrage!LZ470&lt;&gt;0,Paramétrage!LZ470,"")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IF(Paramétrage!LY470&lt;&gt;0,Paramétrage!MA470,"")</f>
        <v/>
      </c>
      <c r="P84" s="258" t="e">
        <f>IF(Paramétrage!#REF!&lt;&gt;0,I84,0)</f>
        <v>#REF!</v>
      </c>
      <c r="Q84" s="2"/>
    </row>
    <row r="85" spans="1:17" x14ac:dyDescent="0.35">
      <c r="A85" s="451" t="str">
        <f t="shared" si="20"/>
        <v/>
      </c>
      <c r="B85" s="451" t="str">
        <f t="shared" si="21"/>
        <v/>
      </c>
      <c r="C85" s="451" t="str">
        <f t="shared" si="22"/>
        <v/>
      </c>
      <c r="D85" s="451" t="str">
        <f t="shared" si="23"/>
        <v/>
      </c>
      <c r="E85" s="451" t="str">
        <f t="shared" si="24"/>
        <v/>
      </c>
      <c r="F85" s="451" t="str">
        <f t="shared" si="25"/>
        <v/>
      </c>
      <c r="G85" s="199" t="str">
        <f>IF(Paramétrage!LY471&lt;&gt;0,Paramétrage!LW471,"")</f>
        <v/>
      </c>
      <c r="H85" s="2" t="str">
        <f>IF(Paramétrage!LY471&lt;&gt;0,Paramétrage!LX471,"")</f>
        <v/>
      </c>
      <c r="I85" s="2" t="str">
        <f t="shared" si="26"/>
        <v/>
      </c>
      <c r="J85" s="2" t="str">
        <f>IF(Paramétrage!LY471&lt;&gt;0,Paramétrage!LY471,"")</f>
        <v/>
      </c>
      <c r="K85" s="2" t="str">
        <f>IF(Paramétrage!LZ471&lt;&gt;0,Paramétrage!LZ471,"")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IF(Paramétrage!LY471&lt;&gt;0,Paramétrage!MA471,"")</f>
        <v/>
      </c>
      <c r="P85" s="258" t="e">
        <f>IF(Paramétrage!#REF!&lt;&gt;0,I85,0)</f>
        <v>#REF!</v>
      </c>
      <c r="Q85" s="2"/>
    </row>
    <row r="86" spans="1:17" x14ac:dyDescent="0.35">
      <c r="A86" s="451" t="str">
        <f t="shared" si="20"/>
        <v/>
      </c>
      <c r="B86" s="451" t="str">
        <f t="shared" si="21"/>
        <v/>
      </c>
      <c r="C86" s="451" t="str">
        <f t="shared" si="22"/>
        <v/>
      </c>
      <c r="D86" s="451" t="str">
        <f t="shared" si="23"/>
        <v/>
      </c>
      <c r="E86" s="451" t="str">
        <f t="shared" si="24"/>
        <v/>
      </c>
      <c r="F86" s="451" t="str">
        <f t="shared" si="25"/>
        <v/>
      </c>
      <c r="G86" s="199" t="str">
        <f>IF(Paramétrage!LY472&lt;&gt;0,Paramétrage!LW472,"")</f>
        <v/>
      </c>
      <c r="H86" s="2" t="str">
        <f>IF(Paramétrage!LY472&lt;&gt;0,Paramétrage!LX472,"")</f>
        <v/>
      </c>
      <c r="I86" s="2" t="str">
        <f t="shared" si="26"/>
        <v/>
      </c>
      <c r="J86" s="2" t="str">
        <f>IF(Paramétrage!LY472&lt;&gt;0,Paramétrage!LY472,"")</f>
        <v/>
      </c>
      <c r="K86" s="2" t="str">
        <f>IF(Paramétrage!LZ472&lt;&gt;0,Paramétrage!LZ472,"")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IF(Paramétrage!LY472&lt;&gt;0,Paramétrage!MA472,"")</f>
        <v/>
      </c>
      <c r="P86" s="258" t="e">
        <f>IF(Paramétrage!#REF!&lt;&gt;0,I86,0)</f>
        <v>#REF!</v>
      </c>
      <c r="Q86" s="2"/>
    </row>
    <row r="87" spans="1:17" x14ac:dyDescent="0.35">
      <c r="A87" s="451" t="str">
        <f t="shared" si="20"/>
        <v/>
      </c>
      <c r="B87" s="451" t="str">
        <f t="shared" si="21"/>
        <v/>
      </c>
      <c r="C87" s="451" t="str">
        <f t="shared" si="22"/>
        <v/>
      </c>
      <c r="D87" s="451" t="str">
        <f t="shared" si="23"/>
        <v/>
      </c>
      <c r="E87" s="451" t="str">
        <f t="shared" si="24"/>
        <v/>
      </c>
      <c r="F87" s="451" t="str">
        <f t="shared" si="25"/>
        <v/>
      </c>
      <c r="G87" s="199" t="str">
        <f>IF(Paramétrage!LY473&lt;&gt;0,Paramétrage!LW473,"")</f>
        <v/>
      </c>
      <c r="H87" s="2" t="str">
        <f>IF(Paramétrage!LY473&lt;&gt;0,Paramétrage!LX473,"")</f>
        <v/>
      </c>
      <c r="I87" s="2" t="str">
        <f t="shared" si="26"/>
        <v/>
      </c>
      <c r="J87" s="2" t="str">
        <f>IF(Paramétrage!LY473&lt;&gt;0,Paramétrage!LY473,"")</f>
        <v/>
      </c>
      <c r="K87" s="2" t="str">
        <f>IF(Paramétrage!LZ473&lt;&gt;0,Paramétrage!LZ473,"")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IF(Paramétrage!LY473&lt;&gt;0,Paramétrage!MA473,"")</f>
        <v/>
      </c>
      <c r="P87" s="258" t="e">
        <f>IF(Paramétrage!#REF!&lt;&gt;0,I87,0)</f>
        <v>#REF!</v>
      </c>
      <c r="Q87" s="2"/>
    </row>
    <row r="88" spans="1:17" x14ac:dyDescent="0.35">
      <c r="A88" s="451" t="str">
        <f t="shared" si="20"/>
        <v/>
      </c>
      <c r="B88" s="451" t="str">
        <f t="shared" si="21"/>
        <v/>
      </c>
      <c r="C88" s="451" t="str">
        <f t="shared" si="22"/>
        <v/>
      </c>
      <c r="D88" s="451" t="str">
        <f t="shared" si="23"/>
        <v/>
      </c>
      <c r="E88" s="451" t="str">
        <f t="shared" si="24"/>
        <v/>
      </c>
      <c r="F88" s="451" t="str">
        <f t="shared" si="25"/>
        <v/>
      </c>
      <c r="G88" s="199" t="str">
        <f>IF(Paramétrage!LY474&lt;&gt;0,Paramétrage!LW474,"")</f>
        <v/>
      </c>
      <c r="H88" s="2" t="str">
        <f>IF(Paramétrage!LY474&lt;&gt;0,Paramétrage!LX474,"")</f>
        <v/>
      </c>
      <c r="I88" s="2" t="str">
        <f t="shared" si="26"/>
        <v/>
      </c>
      <c r="J88" s="2" t="str">
        <f>IF(Paramétrage!LY474&lt;&gt;0,Paramétrage!LY474,"")</f>
        <v/>
      </c>
      <c r="K88" s="2" t="str">
        <f>IF(Paramétrage!LZ474&lt;&gt;0,Paramétrage!LZ474,"")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IF(Paramétrage!LY474&lt;&gt;0,Paramétrage!MA474,"")</f>
        <v/>
      </c>
      <c r="P88" s="258" t="e">
        <f>IF(Paramétrage!#REF!&lt;&gt;0,I88,0)</f>
        <v>#REF!</v>
      </c>
      <c r="Q88" s="2"/>
    </row>
    <row r="89" spans="1:17" x14ac:dyDescent="0.35">
      <c r="A89" s="451" t="str">
        <f t="shared" si="20"/>
        <v/>
      </c>
      <c r="B89" s="451" t="str">
        <f t="shared" si="21"/>
        <v/>
      </c>
      <c r="C89" s="451" t="str">
        <f t="shared" si="22"/>
        <v/>
      </c>
      <c r="D89" s="451" t="str">
        <f t="shared" si="23"/>
        <v/>
      </c>
      <c r="E89" s="451" t="str">
        <f t="shared" si="24"/>
        <v/>
      </c>
      <c r="F89" s="451" t="str">
        <f t="shared" si="25"/>
        <v/>
      </c>
      <c r="G89" s="199" t="str">
        <f>IF(Paramétrage!LY475&lt;&gt;0,Paramétrage!LW475,"")</f>
        <v/>
      </c>
      <c r="H89" s="2" t="str">
        <f>IF(Paramétrage!LY475&lt;&gt;0,Paramétrage!LX475,"")</f>
        <v/>
      </c>
      <c r="I89" s="2" t="str">
        <f t="shared" si="26"/>
        <v/>
      </c>
      <c r="J89" s="2" t="str">
        <f>IF(Paramétrage!LY475&lt;&gt;0,Paramétrage!LY475,"")</f>
        <v/>
      </c>
      <c r="K89" s="2" t="str">
        <f>IF(Paramétrage!LZ475&lt;&gt;0,Paramétrage!LZ475,"")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IF(Paramétrage!LY475&lt;&gt;0,Paramétrage!MA475,"")</f>
        <v/>
      </c>
      <c r="P89" s="258" t="e">
        <f>IF(Paramétrage!#REF!&lt;&gt;0,I89,0)</f>
        <v>#REF!</v>
      </c>
      <c r="Q89" s="2"/>
    </row>
    <row r="90" spans="1:17" x14ac:dyDescent="0.35">
      <c r="A90" s="474" t="s">
        <v>1099</v>
      </c>
      <c r="B90" s="469"/>
      <c r="C90" s="469"/>
      <c r="D90" s="469"/>
      <c r="E90" s="469"/>
      <c r="F90" s="469"/>
      <c r="G90" s="475" t="e">
        <f>IF(Paramétrage!#REF!&lt;&gt;0,Paramétrage!#REF!,"")</f>
        <v>#REF!</v>
      </c>
      <c r="H90" s="469"/>
      <c r="I90" s="469"/>
      <c r="J90" s="469"/>
      <c r="K90" s="469"/>
      <c r="L90" s="469"/>
      <c r="M90" s="469"/>
      <c r="N90" s="469"/>
      <c r="O90" s="469"/>
      <c r="P90" s="472" t="e">
        <f>IF(Paramétrage!#REF!,I90-#REF!,"")</f>
        <v>#REF!</v>
      </c>
      <c r="Q90" s="469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51" t="str">
        <f>IF(J92&lt;&gt;"",I92,"")</f>
        <v/>
      </c>
      <c r="B92" s="451" t="str">
        <f>IF(J92&lt;&gt;"",1,"")</f>
        <v/>
      </c>
      <c r="C92" s="451" t="str">
        <f>IF(J92&lt;&gt;"",L92,"")</f>
        <v/>
      </c>
      <c r="D92" s="451" t="str">
        <f>IF(J92&lt;&gt;"",L92,"")</f>
        <v/>
      </c>
      <c r="E92" s="451" t="str">
        <f>IF(J92&lt;&gt;"",M92,"")</f>
        <v/>
      </c>
      <c r="F92" s="451" t="str">
        <f>IF(J92&lt;&gt;"",N92,"")</f>
        <v/>
      </c>
      <c r="G92" s="199" t="str">
        <f>IF(Paramétrage!OK448&lt;&gt;0,Paramétrage!OI448,"")</f>
        <v/>
      </c>
      <c r="H92" s="2" t="str">
        <f>IF(Paramétrage!OK448&lt;&gt;0,Paramétrage!OJ448,"")</f>
        <v/>
      </c>
      <c r="I92" s="2" t="str">
        <f>IF(J92&lt;&gt;"",DATEDIF($Q$2,G92,"d")*1440+H92*60,"")</f>
        <v/>
      </c>
      <c r="J92" s="2" t="str">
        <f>IF(Paramétrage!OK448&lt;&gt;0,Paramétrage!OK448,"")</f>
        <v/>
      </c>
      <c r="K92" s="2" t="str">
        <f>IF(Paramétrage!OL448&lt;&gt;0,Paramétrage!OL448,"")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IF(Paramétrage!OK448&lt;&gt;0,Paramétrage!OM448,"")</f>
        <v/>
      </c>
      <c r="P92" s="258" t="e">
        <f>IF(Paramétrage!#REF!&lt;&gt;0,I92,0)</f>
        <v>#REF!</v>
      </c>
      <c r="Q92" s="2"/>
    </row>
    <row r="93" spans="1:17" x14ac:dyDescent="0.35">
      <c r="A93" s="451" t="str">
        <f t="shared" ref="A93:A119" si="30">IF(J93&lt;&gt;"",I93,"")</f>
        <v/>
      </c>
      <c r="B93" s="451" t="str">
        <f t="shared" ref="B93:B119" si="31">IF(J93&lt;&gt;"",1,"")</f>
        <v/>
      </c>
      <c r="C93" s="451" t="str">
        <f t="shared" ref="C93:C119" si="32">IF(J93&lt;&gt;"",L93,"")</f>
        <v/>
      </c>
      <c r="D93" s="451" t="str">
        <f t="shared" ref="D93:D119" si="33">IF(J93&lt;&gt;"",L93,"")</f>
        <v/>
      </c>
      <c r="E93" s="451" t="str">
        <f t="shared" ref="E93:E119" si="34">IF(J93&lt;&gt;"",M93,"")</f>
        <v/>
      </c>
      <c r="F93" s="451" t="str">
        <f t="shared" ref="F93:F119" si="35">IF(J93&lt;&gt;"",N93,"")</f>
        <v/>
      </c>
      <c r="G93" s="199" t="str">
        <f>IF(Paramétrage!OK449&lt;&gt;0,Paramétrage!OI449,"")</f>
        <v/>
      </c>
      <c r="H93" s="2" t="str">
        <f>IF(Paramétrage!OK449&lt;&gt;0,Paramétrage!OJ449,"")</f>
        <v/>
      </c>
      <c r="I93" s="2" t="str">
        <f t="shared" ref="I93:I119" si="36">IF(J93&lt;&gt;"",DATEDIF($Q$2,G93,"d")*1440+H93*60,"")</f>
        <v/>
      </c>
      <c r="J93" s="2" t="str">
        <f>IF(Paramétrage!OK449&lt;&gt;0,Paramétrage!OK449,"")</f>
        <v/>
      </c>
      <c r="K93" s="2" t="str">
        <f>IF(Paramétrage!OL449&lt;&gt;0,Paramétrage!OL449,"")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IF(Paramétrage!OK449&lt;&gt;0,Paramétrage!OM449,"")</f>
        <v/>
      </c>
      <c r="P93" s="258" t="e">
        <f>IF(Paramétrage!#REF!&lt;&gt;0,I93,0)</f>
        <v>#REF!</v>
      </c>
      <c r="Q93" s="2"/>
    </row>
    <row r="94" spans="1:17" x14ac:dyDescent="0.35">
      <c r="A94" s="451" t="str">
        <f t="shared" si="30"/>
        <v/>
      </c>
      <c r="B94" s="451" t="str">
        <f t="shared" si="31"/>
        <v/>
      </c>
      <c r="C94" s="451" t="str">
        <f t="shared" si="32"/>
        <v/>
      </c>
      <c r="D94" s="451" t="str">
        <f t="shared" si="33"/>
        <v/>
      </c>
      <c r="E94" s="451" t="str">
        <f t="shared" si="34"/>
        <v/>
      </c>
      <c r="F94" s="451" t="str">
        <f t="shared" si="35"/>
        <v/>
      </c>
      <c r="G94" s="199" t="str">
        <f>IF(Paramétrage!OK450&lt;&gt;0,Paramétrage!OI450,"")</f>
        <v/>
      </c>
      <c r="H94" s="2" t="str">
        <f>IF(Paramétrage!OK450&lt;&gt;0,Paramétrage!OJ450,"")</f>
        <v/>
      </c>
      <c r="I94" s="2" t="str">
        <f t="shared" si="36"/>
        <v/>
      </c>
      <c r="J94" s="2" t="str">
        <f>IF(Paramétrage!OK450&lt;&gt;0,Paramétrage!OK450,"")</f>
        <v/>
      </c>
      <c r="K94" s="2" t="str">
        <f>IF(Paramétrage!OL450&lt;&gt;0,Paramétrage!OL450,"")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IF(Paramétrage!OK450&lt;&gt;0,Paramétrage!OM450,"")</f>
        <v/>
      </c>
      <c r="P94" s="258" t="e">
        <f>IF(Paramétrage!#REF!&lt;&gt;0,I94,0)</f>
        <v>#REF!</v>
      </c>
      <c r="Q94" s="2"/>
    </row>
    <row r="95" spans="1:17" x14ac:dyDescent="0.35">
      <c r="A95" s="451" t="str">
        <f t="shared" si="30"/>
        <v/>
      </c>
      <c r="B95" s="451" t="str">
        <f t="shared" si="31"/>
        <v/>
      </c>
      <c r="C95" s="451" t="str">
        <f t="shared" si="32"/>
        <v/>
      </c>
      <c r="D95" s="451" t="str">
        <f t="shared" si="33"/>
        <v/>
      </c>
      <c r="E95" s="451" t="str">
        <f t="shared" si="34"/>
        <v/>
      </c>
      <c r="F95" s="451" t="str">
        <f t="shared" si="35"/>
        <v/>
      </c>
      <c r="G95" s="199" t="str">
        <f>IF(Paramétrage!OK451&lt;&gt;0,Paramétrage!OI451,"")</f>
        <v/>
      </c>
      <c r="H95" s="2" t="str">
        <f>IF(Paramétrage!OK451&lt;&gt;0,Paramétrage!OJ451,"")</f>
        <v/>
      </c>
      <c r="I95" s="2" t="str">
        <f t="shared" si="36"/>
        <v/>
      </c>
      <c r="J95" s="2" t="str">
        <f>IF(Paramétrage!OK451&lt;&gt;0,Paramétrage!OK451,"")</f>
        <v/>
      </c>
      <c r="K95" s="2" t="str">
        <f>IF(Paramétrage!OL451&lt;&gt;0,Paramétrage!OL451,"")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IF(Paramétrage!OK451&lt;&gt;0,Paramétrage!OM451,"")</f>
        <v/>
      </c>
      <c r="P95" s="258" t="e">
        <f>IF(Paramétrage!#REF!&lt;&gt;0,I95,0)</f>
        <v>#REF!</v>
      </c>
      <c r="Q95" s="2"/>
    </row>
    <row r="96" spans="1:17" x14ac:dyDescent="0.35">
      <c r="A96" s="451" t="str">
        <f t="shared" si="30"/>
        <v/>
      </c>
      <c r="B96" s="451" t="str">
        <f t="shared" si="31"/>
        <v/>
      </c>
      <c r="C96" s="451" t="str">
        <f t="shared" si="32"/>
        <v/>
      </c>
      <c r="D96" s="451" t="str">
        <f t="shared" si="33"/>
        <v/>
      </c>
      <c r="E96" s="451" t="str">
        <f t="shared" si="34"/>
        <v/>
      </c>
      <c r="F96" s="451" t="str">
        <f t="shared" si="35"/>
        <v/>
      </c>
      <c r="G96" s="199" t="str">
        <f>IF(Paramétrage!OK452&lt;&gt;0,Paramétrage!OI452,"")</f>
        <v/>
      </c>
      <c r="H96" s="2" t="str">
        <f>IF(Paramétrage!OK452&lt;&gt;0,Paramétrage!OJ452,"")</f>
        <v/>
      </c>
      <c r="I96" s="2" t="str">
        <f t="shared" si="36"/>
        <v/>
      </c>
      <c r="J96" s="2" t="str">
        <f>IF(Paramétrage!OK452&lt;&gt;0,Paramétrage!OK452,"")</f>
        <v/>
      </c>
      <c r="K96" s="2" t="str">
        <f>IF(Paramétrage!OL452&lt;&gt;0,Paramétrage!OL452,"")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IF(Paramétrage!OK452&lt;&gt;0,Paramétrage!OM452,"")</f>
        <v/>
      </c>
      <c r="P96" s="258" t="e">
        <f>IF(Paramétrage!#REF!&lt;&gt;0,I96,0)</f>
        <v>#REF!</v>
      </c>
      <c r="Q96" s="2"/>
    </row>
    <row r="97" spans="1:20" x14ac:dyDescent="0.35">
      <c r="A97" s="451" t="str">
        <f t="shared" si="30"/>
        <v/>
      </c>
      <c r="B97" s="451" t="str">
        <f t="shared" si="31"/>
        <v/>
      </c>
      <c r="C97" s="451" t="str">
        <f t="shared" si="32"/>
        <v/>
      </c>
      <c r="D97" s="451" t="str">
        <f t="shared" si="33"/>
        <v/>
      </c>
      <c r="E97" s="451" t="str">
        <f t="shared" si="34"/>
        <v/>
      </c>
      <c r="F97" s="451" t="str">
        <f t="shared" si="35"/>
        <v/>
      </c>
      <c r="G97" s="199" t="str">
        <f>IF(Paramétrage!OK453&lt;&gt;0,Paramétrage!OI453,"")</f>
        <v/>
      </c>
      <c r="H97" s="2" t="str">
        <f>IF(Paramétrage!OK453&lt;&gt;0,Paramétrage!OJ453,"")</f>
        <v/>
      </c>
      <c r="I97" s="2" t="str">
        <f t="shared" si="36"/>
        <v/>
      </c>
      <c r="J97" s="2" t="str">
        <f>IF(Paramétrage!OK453&lt;&gt;0,Paramétrage!OK453,"")</f>
        <v/>
      </c>
      <c r="K97" s="2" t="str">
        <f>IF(Paramétrage!OL453&lt;&gt;0,Paramétrage!OL453,"")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IF(Paramétrage!OK453&lt;&gt;0,Paramétrage!OM453,"")</f>
        <v/>
      </c>
      <c r="P97" s="258" t="e">
        <f>IF(Paramétrage!#REF!&lt;&gt;0,I97,0)</f>
        <v>#REF!</v>
      </c>
      <c r="Q97" s="2"/>
    </row>
    <row r="98" spans="1:20" x14ac:dyDescent="0.35">
      <c r="A98" s="451" t="str">
        <f t="shared" si="30"/>
        <v/>
      </c>
      <c r="B98" s="451" t="str">
        <f t="shared" si="31"/>
        <v/>
      </c>
      <c r="C98" s="451" t="str">
        <f t="shared" si="32"/>
        <v/>
      </c>
      <c r="D98" s="451" t="str">
        <f t="shared" si="33"/>
        <v/>
      </c>
      <c r="E98" s="451" t="str">
        <f t="shared" si="34"/>
        <v/>
      </c>
      <c r="F98" s="451" t="str">
        <f t="shared" si="35"/>
        <v/>
      </c>
      <c r="G98" s="199" t="str">
        <f>IF(Paramétrage!OK454&lt;&gt;0,Paramétrage!OI454,"")</f>
        <v/>
      </c>
      <c r="H98" s="2" t="str">
        <f>IF(Paramétrage!OK454&lt;&gt;0,Paramétrage!OJ454,"")</f>
        <v/>
      </c>
      <c r="I98" s="2" t="str">
        <f t="shared" si="36"/>
        <v/>
      </c>
      <c r="J98" s="2" t="str">
        <f>IF(Paramétrage!OK454&lt;&gt;0,Paramétrage!OK454,"")</f>
        <v/>
      </c>
      <c r="K98" s="2" t="str">
        <f>IF(Paramétrage!OL454&lt;&gt;0,Paramétrage!OL454,"")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IF(Paramétrage!OK454&lt;&gt;0,Paramétrage!OM454,"")</f>
        <v/>
      </c>
      <c r="P98" s="258" t="e">
        <f>IF(Paramétrage!#REF!&lt;&gt;0,I98,0)</f>
        <v>#REF!</v>
      </c>
      <c r="Q98" s="2"/>
    </row>
    <row r="99" spans="1:20" x14ac:dyDescent="0.35">
      <c r="A99" s="451" t="str">
        <f t="shared" si="30"/>
        <v/>
      </c>
      <c r="B99" s="451" t="str">
        <f t="shared" si="31"/>
        <v/>
      </c>
      <c r="C99" s="451" t="str">
        <f t="shared" si="32"/>
        <v/>
      </c>
      <c r="D99" s="451" t="str">
        <f t="shared" si="33"/>
        <v/>
      </c>
      <c r="E99" s="451" t="str">
        <f t="shared" si="34"/>
        <v/>
      </c>
      <c r="F99" s="451" t="str">
        <f t="shared" si="35"/>
        <v/>
      </c>
      <c r="G99" s="199" t="str">
        <f>IF(Paramétrage!OK455&lt;&gt;0,Paramétrage!OI455,"")</f>
        <v/>
      </c>
      <c r="H99" s="2" t="str">
        <f>IF(Paramétrage!OK455&lt;&gt;0,Paramétrage!OJ455,"")</f>
        <v/>
      </c>
      <c r="I99" s="2" t="str">
        <f t="shared" si="36"/>
        <v/>
      </c>
      <c r="J99" s="2" t="str">
        <f>IF(Paramétrage!OK455&lt;&gt;0,Paramétrage!OK455,"")</f>
        <v/>
      </c>
      <c r="K99" s="2" t="str">
        <f>IF(Paramétrage!OL455&lt;&gt;0,Paramétrage!OL455,"")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IF(Paramétrage!OK455&lt;&gt;0,Paramétrage!OM455,"")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51" t="str">
        <f t="shared" si="30"/>
        <v/>
      </c>
      <c r="B100" s="451" t="str">
        <f t="shared" si="31"/>
        <v/>
      </c>
      <c r="C100" s="451" t="str">
        <f t="shared" si="32"/>
        <v/>
      </c>
      <c r="D100" s="451" t="str">
        <f t="shared" si="33"/>
        <v/>
      </c>
      <c r="E100" s="451" t="str">
        <f t="shared" si="34"/>
        <v/>
      </c>
      <c r="F100" s="451" t="str">
        <f t="shared" si="35"/>
        <v/>
      </c>
      <c r="G100" s="199" t="str">
        <f>IF(Paramétrage!OK456&lt;&gt;0,Paramétrage!OI456,"")</f>
        <v/>
      </c>
      <c r="H100" s="2" t="str">
        <f>IF(Paramétrage!OK456&lt;&gt;0,Paramétrage!OJ456,"")</f>
        <v/>
      </c>
      <c r="I100" s="2" t="str">
        <f t="shared" si="36"/>
        <v/>
      </c>
      <c r="J100" s="2" t="str">
        <f>IF(Paramétrage!OK456&lt;&gt;0,Paramétrage!OK456,"")</f>
        <v/>
      </c>
      <c r="K100" s="2" t="str">
        <f>IF(Paramétrage!OL456&lt;&gt;0,Paramétrage!OL456,"")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IF(Paramétrage!OK456&lt;&gt;0,Paramétrage!OM456,"")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51" t="str">
        <f t="shared" si="30"/>
        <v/>
      </c>
      <c r="B101" s="451" t="str">
        <f t="shared" si="31"/>
        <v/>
      </c>
      <c r="C101" s="451" t="str">
        <f t="shared" si="32"/>
        <v/>
      </c>
      <c r="D101" s="451" t="str">
        <f t="shared" si="33"/>
        <v/>
      </c>
      <c r="E101" s="451" t="str">
        <f t="shared" si="34"/>
        <v/>
      </c>
      <c r="F101" s="451" t="str">
        <f t="shared" si="35"/>
        <v/>
      </c>
      <c r="G101" s="199" t="str">
        <f>IF(Paramétrage!OK457&lt;&gt;0,Paramétrage!OI457,"")</f>
        <v/>
      </c>
      <c r="H101" s="2" t="str">
        <f>IF(Paramétrage!OK457&lt;&gt;0,Paramétrage!OJ457,"")</f>
        <v/>
      </c>
      <c r="I101" s="2" t="str">
        <f t="shared" si="36"/>
        <v/>
      </c>
      <c r="J101" s="2" t="str">
        <f>IF(Paramétrage!OK457&lt;&gt;0,Paramétrage!OK457,"")</f>
        <v/>
      </c>
      <c r="K101" s="2" t="str">
        <f>IF(Paramétrage!OL457&lt;&gt;0,Paramétrage!OL457,"")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IF(Paramétrage!OK457&lt;&gt;0,Paramétrage!OM457,"")</f>
        <v/>
      </c>
      <c r="P101" s="258" t="e">
        <f>IF(Paramétrage!#REF!&lt;&gt;0,I101,0)</f>
        <v>#REF!</v>
      </c>
      <c r="Q101" s="2"/>
    </row>
    <row r="102" spans="1:20" x14ac:dyDescent="0.35">
      <c r="A102" s="451" t="str">
        <f t="shared" si="30"/>
        <v/>
      </c>
      <c r="B102" s="451" t="str">
        <f t="shared" si="31"/>
        <v/>
      </c>
      <c r="C102" s="451" t="str">
        <f t="shared" si="32"/>
        <v/>
      </c>
      <c r="D102" s="451" t="str">
        <f t="shared" si="33"/>
        <v/>
      </c>
      <c r="E102" s="451" t="str">
        <f t="shared" si="34"/>
        <v/>
      </c>
      <c r="F102" s="451" t="str">
        <f t="shared" si="35"/>
        <v/>
      </c>
      <c r="G102" s="199" t="str">
        <f>IF(Paramétrage!OK458&lt;&gt;0,Paramétrage!OI458,"")</f>
        <v/>
      </c>
      <c r="H102" s="2" t="str">
        <f>IF(Paramétrage!OK458&lt;&gt;0,Paramétrage!OJ458,"")</f>
        <v/>
      </c>
      <c r="I102" s="2" t="str">
        <f t="shared" si="36"/>
        <v/>
      </c>
      <c r="J102" s="2" t="str">
        <f>IF(Paramétrage!OK458&lt;&gt;0,Paramétrage!OK458,"")</f>
        <v/>
      </c>
      <c r="K102" s="2" t="str">
        <f>IF(Paramétrage!OL458&lt;&gt;0,Paramétrage!OL458,"")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IF(Paramétrage!OK458&lt;&gt;0,Paramétrage!OM458,"")</f>
        <v/>
      </c>
      <c r="P102" s="258" t="e">
        <f>IF(Paramétrage!#REF!&lt;&gt;0,I102,0)</f>
        <v>#REF!</v>
      </c>
      <c r="Q102" s="2"/>
    </row>
    <row r="103" spans="1:20" x14ac:dyDescent="0.35">
      <c r="A103" s="451" t="str">
        <f t="shared" si="30"/>
        <v/>
      </c>
      <c r="B103" s="451" t="str">
        <f t="shared" si="31"/>
        <v/>
      </c>
      <c r="C103" s="451" t="str">
        <f t="shared" si="32"/>
        <v/>
      </c>
      <c r="D103" s="451" t="str">
        <f t="shared" si="33"/>
        <v/>
      </c>
      <c r="E103" s="451" t="str">
        <f t="shared" si="34"/>
        <v/>
      </c>
      <c r="F103" s="451" t="str">
        <f t="shared" si="35"/>
        <v/>
      </c>
      <c r="G103" s="199" t="str">
        <f>IF(Paramétrage!OK459&lt;&gt;0,Paramétrage!OI459,"")</f>
        <v/>
      </c>
      <c r="H103" s="2" t="str">
        <f>IF(Paramétrage!OK459&lt;&gt;0,Paramétrage!OJ459,"")</f>
        <v/>
      </c>
      <c r="I103" s="2" t="str">
        <f t="shared" si="36"/>
        <v/>
      </c>
      <c r="J103" s="2" t="str">
        <f>IF(Paramétrage!OK459&lt;&gt;0,Paramétrage!OK459,"")</f>
        <v/>
      </c>
      <c r="K103" s="2" t="str">
        <f>IF(Paramétrage!OL459&lt;&gt;0,Paramétrage!OL459,"")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IF(Paramétrage!OK459&lt;&gt;0,Paramétrage!OM459,"")</f>
        <v/>
      </c>
      <c r="P103" s="258" t="e">
        <f>IF(Paramétrage!#REF!&lt;&gt;0,I103,0)</f>
        <v>#REF!</v>
      </c>
      <c r="Q103" s="2"/>
    </row>
    <row r="104" spans="1:20" x14ac:dyDescent="0.35">
      <c r="A104" s="451" t="str">
        <f t="shared" si="30"/>
        <v/>
      </c>
      <c r="B104" s="451" t="str">
        <f t="shared" si="31"/>
        <v/>
      </c>
      <c r="C104" s="451" t="str">
        <f t="shared" si="32"/>
        <v/>
      </c>
      <c r="D104" s="451" t="str">
        <f t="shared" si="33"/>
        <v/>
      </c>
      <c r="E104" s="451" t="str">
        <f t="shared" si="34"/>
        <v/>
      </c>
      <c r="F104" s="451" t="str">
        <f t="shared" si="35"/>
        <v/>
      </c>
      <c r="G104" s="199" t="str">
        <f>IF(Paramétrage!OK460&lt;&gt;0,Paramétrage!OI460,"")</f>
        <v/>
      </c>
      <c r="H104" s="2" t="str">
        <f>IF(Paramétrage!OK460&lt;&gt;0,Paramétrage!OJ460,"")</f>
        <v/>
      </c>
      <c r="I104" s="2" t="str">
        <f t="shared" si="36"/>
        <v/>
      </c>
      <c r="J104" s="2" t="str">
        <f>IF(Paramétrage!OK460&lt;&gt;0,Paramétrage!OK460,"")</f>
        <v/>
      </c>
      <c r="K104" s="2" t="str">
        <f>IF(Paramétrage!OL460&lt;&gt;0,Paramétrage!OL460,"")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IF(Paramétrage!OK460&lt;&gt;0,Paramétrage!OM460,"")</f>
        <v/>
      </c>
      <c r="P104" s="258" t="e">
        <f>IF(Paramétrage!#REF!&lt;&gt;0,I104,0)</f>
        <v>#REF!</v>
      </c>
      <c r="Q104" s="2"/>
    </row>
    <row r="105" spans="1:20" x14ac:dyDescent="0.35">
      <c r="A105" s="451" t="str">
        <f t="shared" si="30"/>
        <v/>
      </c>
      <c r="B105" s="451" t="str">
        <f t="shared" si="31"/>
        <v/>
      </c>
      <c r="C105" s="451" t="str">
        <f t="shared" si="32"/>
        <v/>
      </c>
      <c r="D105" s="451" t="str">
        <f t="shared" si="33"/>
        <v/>
      </c>
      <c r="E105" s="451" t="str">
        <f t="shared" si="34"/>
        <v/>
      </c>
      <c r="F105" s="451" t="str">
        <f t="shared" si="35"/>
        <v/>
      </c>
      <c r="G105" s="199" t="str">
        <f>IF(Paramétrage!OK461&lt;&gt;0,Paramétrage!OI461,"")</f>
        <v/>
      </c>
      <c r="H105" s="2" t="str">
        <f>IF(Paramétrage!OK461&lt;&gt;0,Paramétrage!OJ461,"")</f>
        <v/>
      </c>
      <c r="I105" s="2" t="str">
        <f t="shared" si="36"/>
        <v/>
      </c>
      <c r="J105" s="2" t="str">
        <f>IF(Paramétrage!OK461&lt;&gt;0,Paramétrage!OK461,"")</f>
        <v/>
      </c>
      <c r="K105" s="2" t="str">
        <f>IF(Paramétrage!OL461&lt;&gt;0,Paramétrage!OL461,"")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IF(Paramétrage!OK461&lt;&gt;0,Paramétrage!OM461,"")</f>
        <v/>
      </c>
      <c r="P105" s="258" t="e">
        <f>IF(Paramétrage!#REF!&lt;&gt;0,I105,0)</f>
        <v>#REF!</v>
      </c>
      <c r="Q105" s="2"/>
    </row>
    <row r="106" spans="1:20" x14ac:dyDescent="0.35">
      <c r="A106" s="451" t="str">
        <f t="shared" si="30"/>
        <v/>
      </c>
      <c r="B106" s="451" t="str">
        <f t="shared" si="31"/>
        <v/>
      </c>
      <c r="C106" s="451" t="str">
        <f t="shared" si="32"/>
        <v/>
      </c>
      <c r="D106" s="451" t="str">
        <f t="shared" si="33"/>
        <v/>
      </c>
      <c r="E106" s="451" t="str">
        <f t="shared" si="34"/>
        <v/>
      </c>
      <c r="F106" s="451" t="str">
        <f t="shared" si="35"/>
        <v/>
      </c>
      <c r="G106" s="199" t="str">
        <f>IF(Paramétrage!OK462&lt;&gt;0,Paramétrage!OI462,"")</f>
        <v/>
      </c>
      <c r="H106" s="2" t="str">
        <f>IF(Paramétrage!OK462&lt;&gt;0,Paramétrage!OJ462,"")</f>
        <v/>
      </c>
      <c r="I106" s="2" t="str">
        <f t="shared" si="36"/>
        <v/>
      </c>
      <c r="J106" s="2" t="str">
        <f>IF(Paramétrage!OK462&lt;&gt;0,Paramétrage!OK462,"")</f>
        <v/>
      </c>
      <c r="K106" s="2" t="str">
        <f>IF(Paramétrage!OL462&lt;&gt;0,Paramétrage!OL462,"")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IF(Paramétrage!OK462&lt;&gt;0,Paramétrage!OM462,"")</f>
        <v/>
      </c>
      <c r="P106" s="258" t="e">
        <f>IF(Paramétrage!#REF!&lt;&gt;0,I106,0)</f>
        <v>#REF!</v>
      </c>
      <c r="Q106" s="2"/>
    </row>
    <row r="107" spans="1:20" x14ac:dyDescent="0.35">
      <c r="A107" s="451" t="str">
        <f t="shared" si="30"/>
        <v/>
      </c>
      <c r="B107" s="451" t="str">
        <f t="shared" si="31"/>
        <v/>
      </c>
      <c r="C107" s="451" t="str">
        <f t="shared" si="32"/>
        <v/>
      </c>
      <c r="D107" s="451" t="str">
        <f t="shared" si="33"/>
        <v/>
      </c>
      <c r="E107" s="451" t="str">
        <f t="shared" si="34"/>
        <v/>
      </c>
      <c r="F107" s="451" t="str">
        <f t="shared" si="35"/>
        <v/>
      </c>
      <c r="G107" s="199" t="str">
        <f>IF(Paramétrage!OK463&lt;&gt;0,Paramétrage!OI463,"")</f>
        <v/>
      </c>
      <c r="H107" s="2" t="str">
        <f>IF(Paramétrage!OK463&lt;&gt;0,Paramétrage!OJ463,"")</f>
        <v/>
      </c>
      <c r="I107" s="2" t="str">
        <f t="shared" si="36"/>
        <v/>
      </c>
      <c r="J107" s="2" t="str">
        <f>IF(Paramétrage!OK463&lt;&gt;0,Paramétrage!OK463,"")</f>
        <v/>
      </c>
      <c r="K107" s="2" t="str">
        <f>IF(Paramétrage!OL463&lt;&gt;0,Paramétrage!OL463,"")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IF(Paramétrage!OK463&lt;&gt;0,Paramétrage!OM463,"")</f>
        <v/>
      </c>
      <c r="P107" s="258" t="e">
        <f>IF(Paramétrage!#REF!&lt;&gt;0,I107,0)</f>
        <v>#REF!</v>
      </c>
      <c r="Q107" s="2"/>
    </row>
    <row r="108" spans="1:20" x14ac:dyDescent="0.35">
      <c r="A108" s="451" t="str">
        <f t="shared" si="30"/>
        <v/>
      </c>
      <c r="B108" s="451" t="str">
        <f t="shared" si="31"/>
        <v/>
      </c>
      <c r="C108" s="451" t="str">
        <f t="shared" si="32"/>
        <v/>
      </c>
      <c r="D108" s="451" t="str">
        <f t="shared" si="33"/>
        <v/>
      </c>
      <c r="E108" s="451" t="str">
        <f t="shared" si="34"/>
        <v/>
      </c>
      <c r="F108" s="451" t="str">
        <f t="shared" si="35"/>
        <v/>
      </c>
      <c r="G108" s="199" t="str">
        <f>IF(Paramétrage!OK464&lt;&gt;0,Paramétrage!OI464,"")</f>
        <v/>
      </c>
      <c r="H108" s="2" t="str">
        <f>IF(Paramétrage!OK464&lt;&gt;0,Paramétrage!OJ464,"")</f>
        <v/>
      </c>
      <c r="I108" s="2" t="str">
        <f t="shared" si="36"/>
        <v/>
      </c>
      <c r="J108" s="2" t="str">
        <f>IF(Paramétrage!OK464&lt;&gt;0,Paramétrage!OK464,"")</f>
        <v/>
      </c>
      <c r="K108" s="2" t="str">
        <f>IF(Paramétrage!OL464&lt;&gt;0,Paramétrage!OL464,"")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IF(Paramétrage!OK464&lt;&gt;0,Paramétrage!OM464,"")</f>
        <v/>
      </c>
      <c r="P108" s="258" t="e">
        <f>IF(Paramétrage!#REF!&lt;&gt;0,I108,0)</f>
        <v>#REF!</v>
      </c>
      <c r="Q108" s="2"/>
    </row>
    <row r="109" spans="1:20" x14ac:dyDescent="0.35">
      <c r="A109" s="451" t="str">
        <f t="shared" si="30"/>
        <v/>
      </c>
      <c r="B109" s="451" t="str">
        <f t="shared" si="31"/>
        <v/>
      </c>
      <c r="C109" s="451" t="str">
        <f t="shared" si="32"/>
        <v/>
      </c>
      <c r="D109" s="451" t="str">
        <f t="shared" si="33"/>
        <v/>
      </c>
      <c r="E109" s="451" t="str">
        <f t="shared" si="34"/>
        <v/>
      </c>
      <c r="F109" s="451" t="str">
        <f t="shared" si="35"/>
        <v/>
      </c>
      <c r="G109" s="199" t="str">
        <f>IF(Paramétrage!OK465&lt;&gt;0,Paramétrage!OI465,"")</f>
        <v/>
      </c>
      <c r="H109" s="2" t="str">
        <f>IF(Paramétrage!OK465&lt;&gt;0,Paramétrage!OJ465,"")</f>
        <v/>
      </c>
      <c r="I109" s="2" t="str">
        <f t="shared" si="36"/>
        <v/>
      </c>
      <c r="J109" s="2" t="str">
        <f>IF(Paramétrage!OK465&lt;&gt;0,Paramétrage!OK465,"")</f>
        <v/>
      </c>
      <c r="K109" s="2" t="str">
        <f>IF(Paramétrage!OL465&lt;&gt;0,Paramétrage!OL465,"")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IF(Paramétrage!OK465&lt;&gt;0,Paramétrage!OM465,"")</f>
        <v/>
      </c>
      <c r="P109" s="258" t="e">
        <f>IF(Paramétrage!#REF!&lt;&gt;0,I109,0)</f>
        <v>#REF!</v>
      </c>
      <c r="Q109" s="2"/>
    </row>
    <row r="110" spans="1:20" x14ac:dyDescent="0.35">
      <c r="A110" s="451" t="str">
        <f t="shared" si="30"/>
        <v/>
      </c>
      <c r="B110" s="451" t="str">
        <f t="shared" si="31"/>
        <v/>
      </c>
      <c r="C110" s="451" t="str">
        <f t="shared" si="32"/>
        <v/>
      </c>
      <c r="D110" s="451" t="str">
        <f t="shared" si="33"/>
        <v/>
      </c>
      <c r="E110" s="451" t="str">
        <f t="shared" si="34"/>
        <v/>
      </c>
      <c r="F110" s="451" t="str">
        <f t="shared" si="35"/>
        <v/>
      </c>
      <c r="G110" s="199" t="str">
        <f>IF(Paramétrage!OK466&lt;&gt;0,Paramétrage!OI466,"")</f>
        <v/>
      </c>
      <c r="H110" s="2" t="str">
        <f>IF(Paramétrage!OK466&lt;&gt;0,Paramétrage!OJ466,"")</f>
        <v/>
      </c>
      <c r="I110" s="2" t="str">
        <f t="shared" si="36"/>
        <v/>
      </c>
      <c r="J110" s="2" t="str">
        <f>IF(Paramétrage!OK466&lt;&gt;0,Paramétrage!OK466,"")</f>
        <v/>
      </c>
      <c r="K110" s="2" t="str">
        <f>IF(Paramétrage!OL466&lt;&gt;0,Paramétrage!OL466,"")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IF(Paramétrage!OK466&lt;&gt;0,Paramétrage!OM466,"")</f>
        <v/>
      </c>
      <c r="P110" s="258" t="e">
        <f>IF(Paramétrage!#REF!&lt;&gt;0,I110,0)</f>
        <v>#REF!</v>
      </c>
      <c r="Q110" s="2"/>
    </row>
    <row r="111" spans="1:20" x14ac:dyDescent="0.35">
      <c r="A111" s="451" t="str">
        <f t="shared" si="30"/>
        <v/>
      </c>
      <c r="B111" s="451" t="str">
        <f t="shared" si="31"/>
        <v/>
      </c>
      <c r="C111" s="451" t="str">
        <f t="shared" si="32"/>
        <v/>
      </c>
      <c r="D111" s="451" t="str">
        <f t="shared" si="33"/>
        <v/>
      </c>
      <c r="E111" s="451" t="str">
        <f t="shared" si="34"/>
        <v/>
      </c>
      <c r="F111" s="451" t="str">
        <f t="shared" si="35"/>
        <v/>
      </c>
      <c r="G111" s="199" t="str">
        <f>IF(Paramétrage!OK467&lt;&gt;0,Paramétrage!OI467,"")</f>
        <v/>
      </c>
      <c r="H111" s="2" t="str">
        <f>IF(Paramétrage!OK467&lt;&gt;0,Paramétrage!OJ467,"")</f>
        <v/>
      </c>
      <c r="I111" s="2" t="str">
        <f t="shared" si="36"/>
        <v/>
      </c>
      <c r="J111" s="2" t="str">
        <f>IF(Paramétrage!OK467&lt;&gt;0,Paramétrage!OK467,"")</f>
        <v/>
      </c>
      <c r="K111" s="2" t="str">
        <f>IF(Paramétrage!OL467&lt;&gt;0,Paramétrage!OL467,"")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IF(Paramétrage!OK467&lt;&gt;0,Paramétrage!OM467,"")</f>
        <v/>
      </c>
      <c r="P111" s="258" t="e">
        <f>IF(Paramétrage!#REF!&lt;&gt;0,I111,0)</f>
        <v>#REF!</v>
      </c>
      <c r="Q111" s="2"/>
    </row>
    <row r="112" spans="1:20" x14ac:dyDescent="0.35">
      <c r="A112" s="451" t="str">
        <f t="shared" si="30"/>
        <v/>
      </c>
      <c r="B112" s="451" t="str">
        <f t="shared" si="31"/>
        <v/>
      </c>
      <c r="C112" s="451" t="str">
        <f t="shared" si="32"/>
        <v/>
      </c>
      <c r="D112" s="451" t="str">
        <f t="shared" si="33"/>
        <v/>
      </c>
      <c r="E112" s="451" t="str">
        <f t="shared" si="34"/>
        <v/>
      </c>
      <c r="F112" s="451" t="str">
        <f t="shared" si="35"/>
        <v/>
      </c>
      <c r="G112" s="199" t="str">
        <f>IF(Paramétrage!OK468&lt;&gt;0,Paramétrage!OI468,"")</f>
        <v/>
      </c>
      <c r="H112" s="2" t="str">
        <f>IF(Paramétrage!OK468&lt;&gt;0,Paramétrage!OJ468,"")</f>
        <v/>
      </c>
      <c r="I112" s="2" t="str">
        <f t="shared" si="36"/>
        <v/>
      </c>
      <c r="J112" s="2" t="str">
        <f>IF(Paramétrage!OK468&lt;&gt;0,Paramétrage!OK468,"")</f>
        <v/>
      </c>
      <c r="K112" s="2" t="str">
        <f>IF(Paramétrage!OL468&lt;&gt;0,Paramétrage!OL468,"")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IF(Paramétrage!OK468&lt;&gt;0,Paramétrage!OM468,"")</f>
        <v/>
      </c>
      <c r="P112" s="258" t="e">
        <f>IF(Paramétrage!#REF!&lt;&gt;0,I112,0)</f>
        <v>#REF!</v>
      </c>
      <c r="Q112" s="2"/>
    </row>
    <row r="113" spans="1:17" x14ac:dyDescent="0.35">
      <c r="A113" s="451" t="str">
        <f t="shared" si="30"/>
        <v/>
      </c>
      <c r="B113" s="451" t="str">
        <f t="shared" si="31"/>
        <v/>
      </c>
      <c r="C113" s="451" t="str">
        <f t="shared" si="32"/>
        <v/>
      </c>
      <c r="D113" s="451" t="str">
        <f t="shared" si="33"/>
        <v/>
      </c>
      <c r="E113" s="451" t="str">
        <f t="shared" si="34"/>
        <v/>
      </c>
      <c r="F113" s="451" t="str">
        <f t="shared" si="35"/>
        <v/>
      </c>
      <c r="G113" s="199" t="str">
        <f>IF(Paramétrage!OK469&lt;&gt;0,Paramétrage!OI469,"")</f>
        <v/>
      </c>
      <c r="H113" s="2" t="str">
        <f>IF(Paramétrage!OK469&lt;&gt;0,Paramétrage!OJ469,"")</f>
        <v/>
      </c>
      <c r="I113" s="2" t="str">
        <f t="shared" si="36"/>
        <v/>
      </c>
      <c r="J113" s="2" t="str">
        <f>IF(Paramétrage!OK469&lt;&gt;0,Paramétrage!OK469,"")</f>
        <v/>
      </c>
      <c r="K113" s="2" t="str">
        <f>IF(Paramétrage!OL469&lt;&gt;0,Paramétrage!OL469,"")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IF(Paramétrage!OK469&lt;&gt;0,Paramétrage!OM469,"")</f>
        <v/>
      </c>
      <c r="P113" s="258" t="e">
        <f>IF(Paramétrage!#REF!&lt;&gt;0,I113,0)</f>
        <v>#REF!</v>
      </c>
      <c r="Q113" s="2"/>
    </row>
    <row r="114" spans="1:17" x14ac:dyDescent="0.35">
      <c r="A114" s="451" t="str">
        <f t="shared" si="30"/>
        <v/>
      </c>
      <c r="B114" s="451" t="str">
        <f t="shared" si="31"/>
        <v/>
      </c>
      <c r="C114" s="451" t="str">
        <f t="shared" si="32"/>
        <v/>
      </c>
      <c r="D114" s="451" t="str">
        <f t="shared" si="33"/>
        <v/>
      </c>
      <c r="E114" s="451" t="str">
        <f t="shared" si="34"/>
        <v/>
      </c>
      <c r="F114" s="451" t="str">
        <f t="shared" si="35"/>
        <v/>
      </c>
      <c r="G114" s="199" t="str">
        <f>IF(Paramétrage!OK470&lt;&gt;0,Paramétrage!OI470,"")</f>
        <v/>
      </c>
      <c r="H114" s="2" t="str">
        <f>IF(Paramétrage!OK470&lt;&gt;0,Paramétrage!OJ470,"")</f>
        <v/>
      </c>
      <c r="I114" s="2" t="str">
        <f t="shared" si="36"/>
        <v/>
      </c>
      <c r="J114" s="2" t="str">
        <f>IF(Paramétrage!OK470&lt;&gt;0,Paramétrage!OK470,"")</f>
        <v/>
      </c>
      <c r="K114" s="2" t="str">
        <f>IF(Paramétrage!OL470&lt;&gt;0,Paramétrage!OL470,"")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IF(Paramétrage!OK470&lt;&gt;0,Paramétrage!OM470,"")</f>
        <v/>
      </c>
      <c r="P114" s="258" t="e">
        <f>IF(Paramétrage!#REF!&lt;&gt;0,I114,0)</f>
        <v>#REF!</v>
      </c>
      <c r="Q114" s="2"/>
    </row>
    <row r="115" spans="1:17" x14ac:dyDescent="0.35">
      <c r="A115" s="451" t="str">
        <f t="shared" si="30"/>
        <v/>
      </c>
      <c r="B115" s="451" t="str">
        <f t="shared" si="31"/>
        <v/>
      </c>
      <c r="C115" s="451" t="str">
        <f t="shared" si="32"/>
        <v/>
      </c>
      <c r="D115" s="451" t="str">
        <f t="shared" si="33"/>
        <v/>
      </c>
      <c r="E115" s="451" t="str">
        <f t="shared" si="34"/>
        <v/>
      </c>
      <c r="F115" s="451" t="str">
        <f t="shared" si="35"/>
        <v/>
      </c>
      <c r="G115" s="199" t="str">
        <f>IF(Paramétrage!OK471&lt;&gt;0,Paramétrage!OI471,"")</f>
        <v/>
      </c>
      <c r="H115" s="2" t="str">
        <f>IF(Paramétrage!OK471&lt;&gt;0,Paramétrage!OJ471,"")</f>
        <v/>
      </c>
      <c r="I115" s="2" t="str">
        <f t="shared" si="36"/>
        <v/>
      </c>
      <c r="J115" s="2" t="str">
        <f>IF(Paramétrage!OK471&lt;&gt;0,Paramétrage!OK471,"")</f>
        <v/>
      </c>
      <c r="K115" s="2" t="str">
        <f>IF(Paramétrage!OL471&lt;&gt;0,Paramétrage!OL471,"")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IF(Paramétrage!OK471&lt;&gt;0,Paramétrage!OM471,"")</f>
        <v/>
      </c>
      <c r="P115" s="258" t="e">
        <f>IF(Paramétrage!#REF!&lt;&gt;0,I115,0)</f>
        <v>#REF!</v>
      </c>
      <c r="Q115" s="2"/>
    </row>
    <row r="116" spans="1:17" x14ac:dyDescent="0.35">
      <c r="A116" s="451" t="str">
        <f t="shared" si="30"/>
        <v/>
      </c>
      <c r="B116" s="451" t="str">
        <f t="shared" si="31"/>
        <v/>
      </c>
      <c r="C116" s="451" t="str">
        <f t="shared" si="32"/>
        <v/>
      </c>
      <c r="D116" s="451" t="str">
        <f t="shared" si="33"/>
        <v/>
      </c>
      <c r="E116" s="451" t="str">
        <f t="shared" si="34"/>
        <v/>
      </c>
      <c r="F116" s="451" t="str">
        <f t="shared" si="35"/>
        <v/>
      </c>
      <c r="G116" s="199" t="str">
        <f>IF(Paramétrage!OK472&lt;&gt;0,Paramétrage!OI472,"")</f>
        <v/>
      </c>
      <c r="H116" s="2" t="str">
        <f>IF(Paramétrage!OK472&lt;&gt;0,Paramétrage!OJ472,"")</f>
        <v/>
      </c>
      <c r="I116" s="2" t="str">
        <f t="shared" si="36"/>
        <v/>
      </c>
      <c r="J116" s="2" t="str">
        <f>IF(Paramétrage!OK472&lt;&gt;0,Paramétrage!OK472,"")</f>
        <v/>
      </c>
      <c r="K116" s="2" t="str">
        <f>IF(Paramétrage!OL472&lt;&gt;0,Paramétrage!OL472,"")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IF(Paramétrage!OK472&lt;&gt;0,Paramétrage!OM472,"")</f>
        <v/>
      </c>
      <c r="P116" s="258" t="e">
        <f>IF(Paramétrage!#REF!&lt;&gt;0,I116,0)</f>
        <v>#REF!</v>
      </c>
      <c r="Q116" s="2"/>
    </row>
    <row r="117" spans="1:17" x14ac:dyDescent="0.35">
      <c r="A117" s="451" t="str">
        <f t="shared" si="30"/>
        <v/>
      </c>
      <c r="B117" s="451" t="str">
        <f t="shared" si="31"/>
        <v/>
      </c>
      <c r="C117" s="451" t="str">
        <f t="shared" si="32"/>
        <v/>
      </c>
      <c r="D117" s="451" t="str">
        <f t="shared" si="33"/>
        <v/>
      </c>
      <c r="E117" s="451" t="str">
        <f t="shared" si="34"/>
        <v/>
      </c>
      <c r="F117" s="451" t="str">
        <f t="shared" si="35"/>
        <v/>
      </c>
      <c r="G117" s="199" t="str">
        <f>IF(Paramétrage!OK473&lt;&gt;0,Paramétrage!OI473,"")</f>
        <v/>
      </c>
      <c r="H117" s="2" t="str">
        <f>IF(Paramétrage!OK473&lt;&gt;0,Paramétrage!OJ473,"")</f>
        <v/>
      </c>
      <c r="I117" s="2" t="str">
        <f t="shared" si="36"/>
        <v/>
      </c>
      <c r="J117" s="2" t="str">
        <f>IF(Paramétrage!OK473&lt;&gt;0,Paramétrage!OK473,"")</f>
        <v/>
      </c>
      <c r="K117" s="2" t="str">
        <f>IF(Paramétrage!OL473&lt;&gt;0,Paramétrage!OL473,"")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IF(Paramétrage!OK473&lt;&gt;0,Paramétrage!OM473,"")</f>
        <v/>
      </c>
      <c r="P117" s="258" t="e">
        <f>IF(Paramétrage!#REF!&lt;&gt;0,I117,0)</f>
        <v>#REF!</v>
      </c>
      <c r="Q117" s="2"/>
    </row>
    <row r="118" spans="1:17" x14ac:dyDescent="0.35">
      <c r="A118" s="451" t="str">
        <f t="shared" si="30"/>
        <v/>
      </c>
      <c r="B118" s="451" t="str">
        <f t="shared" si="31"/>
        <v/>
      </c>
      <c r="C118" s="451" t="str">
        <f t="shared" si="32"/>
        <v/>
      </c>
      <c r="D118" s="451" t="str">
        <f t="shared" si="33"/>
        <v/>
      </c>
      <c r="E118" s="451" t="str">
        <f t="shared" si="34"/>
        <v/>
      </c>
      <c r="F118" s="451" t="str">
        <f t="shared" si="35"/>
        <v/>
      </c>
      <c r="G118" s="199" t="str">
        <f>IF(Paramétrage!OK474&lt;&gt;0,Paramétrage!OI474,"")</f>
        <v/>
      </c>
      <c r="H118" s="2" t="str">
        <f>IF(Paramétrage!OK474&lt;&gt;0,Paramétrage!OJ474,"")</f>
        <v/>
      </c>
      <c r="I118" s="2" t="str">
        <f t="shared" si="36"/>
        <v/>
      </c>
      <c r="J118" s="2" t="str">
        <f>IF(Paramétrage!OK474&lt;&gt;0,Paramétrage!OK474,"")</f>
        <v/>
      </c>
      <c r="K118" s="2" t="str">
        <f>IF(Paramétrage!OL474&lt;&gt;0,Paramétrage!OL474,"")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IF(Paramétrage!OK474&lt;&gt;0,Paramétrage!OM474,"")</f>
        <v/>
      </c>
      <c r="P118" s="258" t="e">
        <f>IF(Paramétrage!#REF!&lt;&gt;0,I118,0)</f>
        <v>#REF!</v>
      </c>
      <c r="Q118" s="2"/>
    </row>
    <row r="119" spans="1:17" x14ac:dyDescent="0.35">
      <c r="A119" s="451" t="str">
        <f t="shared" si="30"/>
        <v/>
      </c>
      <c r="B119" s="451" t="str">
        <f t="shared" si="31"/>
        <v/>
      </c>
      <c r="C119" s="451" t="str">
        <f t="shared" si="32"/>
        <v/>
      </c>
      <c r="D119" s="451" t="str">
        <f t="shared" si="33"/>
        <v/>
      </c>
      <c r="E119" s="451" t="str">
        <f t="shared" si="34"/>
        <v/>
      </c>
      <c r="F119" s="451" t="str">
        <f t="shared" si="35"/>
        <v/>
      </c>
      <c r="G119" s="199" t="str">
        <f>IF(Paramétrage!OK475&lt;&gt;0,Paramétrage!OI475,"")</f>
        <v/>
      </c>
      <c r="H119" s="2" t="str">
        <f>IF(Paramétrage!OK475&lt;&gt;0,Paramétrage!OJ475,"")</f>
        <v/>
      </c>
      <c r="I119" s="2" t="str">
        <f t="shared" si="36"/>
        <v/>
      </c>
      <c r="J119" s="2" t="str">
        <f>IF(Paramétrage!OK475&lt;&gt;0,Paramétrage!OK475,"")</f>
        <v/>
      </c>
      <c r="K119" s="2" t="str">
        <f>IF(Paramétrage!OL475&lt;&gt;0,Paramétrage!OL475,"")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IF(Paramétrage!OK475&lt;&gt;0,Paramétrage!OM475,"")</f>
        <v/>
      </c>
      <c r="P119" s="258" t="e">
        <f>IF(Paramétrage!#REF!&lt;&gt;0,I119,0)</f>
        <v>#REF!</v>
      </c>
      <c r="Q119" s="2"/>
    </row>
    <row r="120" spans="1:17" x14ac:dyDescent="0.35">
      <c r="A120" s="474" t="s">
        <v>1100</v>
      </c>
      <c r="B120" s="469"/>
      <c r="C120" s="469"/>
      <c r="D120" s="469"/>
      <c r="E120" s="469"/>
      <c r="F120" s="469"/>
      <c r="G120" s="475" t="e">
        <f>IF(Paramétrage!#REF!&lt;&gt;0,Paramétrage!#REF!,"")</f>
        <v>#REF!</v>
      </c>
      <c r="H120" s="469"/>
      <c r="I120" s="469"/>
      <c r="J120" s="469"/>
      <c r="K120" s="469"/>
      <c r="L120" s="469"/>
      <c r="M120" s="469"/>
      <c r="N120" s="469"/>
      <c r="O120" s="469"/>
      <c r="P120" s="472" t="e">
        <f>IF(Paramétrage!#REF!,I120-#REF!,"")</f>
        <v>#REF!</v>
      </c>
      <c r="Q120" s="469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51" t="str">
        <f>IF(J122&lt;&gt;"",I122,"")</f>
        <v/>
      </c>
      <c r="B122" s="451" t="str">
        <f>IF(J122&lt;&gt;"",1,"")</f>
        <v/>
      </c>
      <c r="C122" s="451" t="str">
        <f>IF(J122&lt;&gt;"",L122,"")</f>
        <v/>
      </c>
      <c r="D122" s="451" t="str">
        <f>IF(J122&lt;&gt;"",L122,"")</f>
        <v/>
      </c>
      <c r="E122" s="451" t="str">
        <f>IF(J122&lt;&gt;"",M122,"")</f>
        <v/>
      </c>
      <c r="F122" s="451" t="str">
        <f>IF(J122&lt;&gt;"",N122,"")</f>
        <v/>
      </c>
      <c r="G122" s="199" t="str">
        <f>IF(Paramétrage!QG448&lt;&gt;0,Paramétrage!QE448,"")</f>
        <v/>
      </c>
      <c r="H122" s="2" t="str">
        <f>IF(Paramétrage!QG448&lt;&gt;0,Paramétrage!QF448,"")</f>
        <v/>
      </c>
      <c r="I122" s="2" t="str">
        <f>IF(J122&lt;&gt;"",DATEDIF($Q$2,G122,"d")*1440+H122*60,"")</f>
        <v/>
      </c>
      <c r="J122" s="2" t="str">
        <f>IF(Paramétrage!QG448&lt;&gt;0,Paramétrage!QG448,"")</f>
        <v/>
      </c>
      <c r="K122" s="2" t="str">
        <f>IF(Paramétrage!QH448&lt;&gt;0,Paramétrage!QH448,"")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IF(Paramétrage!QG448&lt;&gt;0,Paramétrage!QI448,"")</f>
        <v/>
      </c>
      <c r="P122" s="258" t="e">
        <f>IF(Paramétrage!#REF!&lt;&gt;0,I122,0)</f>
        <v>#REF!</v>
      </c>
      <c r="Q122" s="2"/>
    </row>
    <row r="123" spans="1:17" x14ac:dyDescent="0.35">
      <c r="A123" s="451" t="str">
        <f t="shared" ref="A123:A149" si="40">IF(J123&lt;&gt;"",I123,"")</f>
        <v/>
      </c>
      <c r="B123" s="451" t="str">
        <f t="shared" ref="B123:B149" si="41">IF(J123&lt;&gt;"",1,"")</f>
        <v/>
      </c>
      <c r="C123" s="451" t="str">
        <f t="shared" ref="C123:C149" si="42">IF(J123&lt;&gt;"",L123,"")</f>
        <v/>
      </c>
      <c r="D123" s="451" t="str">
        <f t="shared" ref="D123:D149" si="43">IF(J123&lt;&gt;"",L123,"")</f>
        <v/>
      </c>
      <c r="E123" s="451" t="str">
        <f t="shared" ref="E123:E149" si="44">IF(J123&lt;&gt;"",M123,"")</f>
        <v/>
      </c>
      <c r="F123" s="451" t="str">
        <f t="shared" ref="F123:F149" si="45">IF(J123&lt;&gt;"",N123,"")</f>
        <v/>
      </c>
      <c r="G123" s="199" t="str">
        <f>IF(Paramétrage!QG449&lt;&gt;0,Paramétrage!QE449,"")</f>
        <v/>
      </c>
      <c r="H123" s="2" t="str">
        <f>IF(Paramétrage!QG449&lt;&gt;0,Paramétrage!QF449,"")</f>
        <v/>
      </c>
      <c r="I123" s="2" t="str">
        <f t="shared" ref="I123:I149" si="46">IF(J123&lt;&gt;"",DATEDIF($Q$2,G123,"d")*1440+H123*60,"")</f>
        <v/>
      </c>
      <c r="J123" s="2" t="str">
        <f>IF(Paramétrage!QG449&lt;&gt;0,Paramétrage!QG449,"")</f>
        <v/>
      </c>
      <c r="K123" s="2" t="str">
        <f>IF(Paramétrage!QH449&lt;&gt;0,Paramétrage!QH449,"")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IF(Paramétrage!QG449&lt;&gt;0,Paramétrage!QI449,"")</f>
        <v/>
      </c>
      <c r="P123" s="258" t="e">
        <f>IF(Paramétrage!#REF!&lt;&gt;0,I123,0)</f>
        <v>#REF!</v>
      </c>
      <c r="Q123" s="2"/>
    </row>
    <row r="124" spans="1:17" x14ac:dyDescent="0.35">
      <c r="A124" s="451" t="str">
        <f t="shared" si="40"/>
        <v/>
      </c>
      <c r="B124" s="451" t="str">
        <f t="shared" si="41"/>
        <v/>
      </c>
      <c r="C124" s="451" t="str">
        <f t="shared" si="42"/>
        <v/>
      </c>
      <c r="D124" s="451" t="str">
        <f t="shared" si="43"/>
        <v/>
      </c>
      <c r="E124" s="451" t="str">
        <f t="shared" si="44"/>
        <v/>
      </c>
      <c r="F124" s="451" t="str">
        <f t="shared" si="45"/>
        <v/>
      </c>
      <c r="G124" s="199" t="str">
        <f>IF(Paramétrage!QG450&lt;&gt;0,Paramétrage!QE450,"")</f>
        <v/>
      </c>
      <c r="H124" s="2" t="str">
        <f>IF(Paramétrage!QG450&lt;&gt;0,Paramétrage!QF450,"")</f>
        <v/>
      </c>
      <c r="I124" s="2" t="str">
        <f t="shared" si="46"/>
        <v/>
      </c>
      <c r="J124" s="2" t="str">
        <f>IF(Paramétrage!QG450&lt;&gt;0,Paramétrage!QG450,"")</f>
        <v/>
      </c>
      <c r="K124" s="2" t="str">
        <f>IF(Paramétrage!QH450&lt;&gt;0,Paramétrage!QH450,"")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IF(Paramétrage!QG450&lt;&gt;0,Paramétrage!QI450,"")</f>
        <v/>
      </c>
      <c r="P124" s="258" t="e">
        <f>IF(Paramétrage!#REF!&lt;&gt;0,I124,0)</f>
        <v>#REF!</v>
      </c>
      <c r="Q124" s="2"/>
    </row>
    <row r="125" spans="1:17" x14ac:dyDescent="0.35">
      <c r="A125" s="451" t="str">
        <f t="shared" si="40"/>
        <v/>
      </c>
      <c r="B125" s="451" t="str">
        <f t="shared" si="41"/>
        <v/>
      </c>
      <c r="C125" s="451" t="str">
        <f t="shared" si="42"/>
        <v/>
      </c>
      <c r="D125" s="451" t="str">
        <f t="shared" si="43"/>
        <v/>
      </c>
      <c r="E125" s="451" t="str">
        <f t="shared" si="44"/>
        <v/>
      </c>
      <c r="F125" s="451" t="str">
        <f t="shared" si="45"/>
        <v/>
      </c>
      <c r="G125" s="199" t="str">
        <f>IF(Paramétrage!QG451&lt;&gt;0,Paramétrage!QE451,"")</f>
        <v/>
      </c>
      <c r="H125" s="2" t="str">
        <f>IF(Paramétrage!QG451&lt;&gt;0,Paramétrage!QF451,"")</f>
        <v/>
      </c>
      <c r="I125" s="2" t="str">
        <f t="shared" si="46"/>
        <v/>
      </c>
      <c r="J125" s="2" t="str">
        <f>IF(Paramétrage!QG451&lt;&gt;0,Paramétrage!QG451,"")</f>
        <v/>
      </c>
      <c r="K125" s="2" t="str">
        <f>IF(Paramétrage!QH451&lt;&gt;0,Paramétrage!QH451,"")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IF(Paramétrage!QG451&lt;&gt;0,Paramétrage!QI451,"")</f>
        <v/>
      </c>
      <c r="P125" s="258" t="e">
        <f>IF(Paramétrage!#REF!&lt;&gt;0,I125,0)</f>
        <v>#REF!</v>
      </c>
      <c r="Q125" s="2"/>
    </row>
    <row r="126" spans="1:17" x14ac:dyDescent="0.35">
      <c r="A126" s="451" t="str">
        <f t="shared" si="40"/>
        <v/>
      </c>
      <c r="B126" s="451" t="str">
        <f t="shared" si="41"/>
        <v/>
      </c>
      <c r="C126" s="451" t="str">
        <f t="shared" si="42"/>
        <v/>
      </c>
      <c r="D126" s="451" t="str">
        <f t="shared" si="43"/>
        <v/>
      </c>
      <c r="E126" s="451" t="str">
        <f t="shared" si="44"/>
        <v/>
      </c>
      <c r="F126" s="451" t="str">
        <f t="shared" si="45"/>
        <v/>
      </c>
      <c r="G126" s="199" t="str">
        <f>IF(Paramétrage!QG452&lt;&gt;0,Paramétrage!QE452,"")</f>
        <v/>
      </c>
      <c r="H126" s="2" t="str">
        <f>IF(Paramétrage!QG452&lt;&gt;0,Paramétrage!QF452,"")</f>
        <v/>
      </c>
      <c r="I126" s="2" t="str">
        <f t="shared" si="46"/>
        <v/>
      </c>
      <c r="J126" s="2" t="str">
        <f>IF(Paramétrage!QG452&lt;&gt;0,Paramétrage!QG452,"")</f>
        <v/>
      </c>
      <c r="K126" s="2" t="str">
        <f>IF(Paramétrage!QH452&lt;&gt;0,Paramétrage!QH452,"")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IF(Paramétrage!QG452&lt;&gt;0,Paramétrage!QI452,"")</f>
        <v/>
      </c>
      <c r="P126" s="258" t="e">
        <f>IF(Paramétrage!#REF!&lt;&gt;0,I126,0)</f>
        <v>#REF!</v>
      </c>
      <c r="Q126" s="2"/>
    </row>
    <row r="127" spans="1:17" x14ac:dyDescent="0.35">
      <c r="A127" s="451" t="str">
        <f t="shared" si="40"/>
        <v/>
      </c>
      <c r="B127" s="451" t="str">
        <f t="shared" si="41"/>
        <v/>
      </c>
      <c r="C127" s="451" t="str">
        <f t="shared" si="42"/>
        <v/>
      </c>
      <c r="D127" s="451" t="str">
        <f t="shared" si="43"/>
        <v/>
      </c>
      <c r="E127" s="451" t="str">
        <f t="shared" si="44"/>
        <v/>
      </c>
      <c r="F127" s="451" t="str">
        <f t="shared" si="45"/>
        <v/>
      </c>
      <c r="G127" s="199" t="str">
        <f>IF(Paramétrage!QG453&lt;&gt;0,Paramétrage!QE453,"")</f>
        <v/>
      </c>
      <c r="H127" s="2" t="str">
        <f>IF(Paramétrage!QG453&lt;&gt;0,Paramétrage!QF453,"")</f>
        <v/>
      </c>
      <c r="I127" s="2" t="str">
        <f t="shared" si="46"/>
        <v/>
      </c>
      <c r="J127" s="2" t="str">
        <f>IF(Paramétrage!QG453&lt;&gt;0,Paramétrage!QG453,"")</f>
        <v/>
      </c>
      <c r="K127" s="2" t="str">
        <f>IF(Paramétrage!QH453&lt;&gt;0,Paramétrage!QH453,"")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IF(Paramétrage!QG453&lt;&gt;0,Paramétrage!QI453,"")</f>
        <v/>
      </c>
      <c r="P127" s="258" t="e">
        <f>IF(Paramétrage!#REF!&lt;&gt;0,I127,0)</f>
        <v>#REF!</v>
      </c>
      <c r="Q127" s="2"/>
    </row>
    <row r="128" spans="1:17" x14ac:dyDescent="0.35">
      <c r="A128" s="451" t="str">
        <f t="shared" si="40"/>
        <v/>
      </c>
      <c r="B128" s="451" t="str">
        <f t="shared" si="41"/>
        <v/>
      </c>
      <c r="C128" s="451" t="str">
        <f t="shared" si="42"/>
        <v/>
      </c>
      <c r="D128" s="451" t="str">
        <f t="shared" si="43"/>
        <v/>
      </c>
      <c r="E128" s="451" t="str">
        <f t="shared" si="44"/>
        <v/>
      </c>
      <c r="F128" s="451" t="str">
        <f t="shared" si="45"/>
        <v/>
      </c>
      <c r="G128" s="199" t="str">
        <f>IF(Paramétrage!QG454&lt;&gt;0,Paramétrage!QE454,"")</f>
        <v/>
      </c>
      <c r="H128" s="2" t="str">
        <f>IF(Paramétrage!QG454&lt;&gt;0,Paramétrage!QF454,"")</f>
        <v/>
      </c>
      <c r="I128" s="2" t="str">
        <f t="shared" si="46"/>
        <v/>
      </c>
      <c r="J128" s="2" t="str">
        <f>IF(Paramétrage!QG454&lt;&gt;0,Paramétrage!QG454,"")</f>
        <v/>
      </c>
      <c r="K128" s="2" t="str">
        <f>IF(Paramétrage!QH454&lt;&gt;0,Paramétrage!QH454,"")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IF(Paramétrage!QG454&lt;&gt;0,Paramétrage!QI454,"")</f>
        <v/>
      </c>
      <c r="P128" s="258" t="e">
        <f>IF(Paramétrage!#REF!&lt;&gt;0,I128,0)</f>
        <v>#REF!</v>
      </c>
      <c r="Q128" s="2"/>
    </row>
    <row r="129" spans="1:24" x14ac:dyDescent="0.35">
      <c r="A129" s="451" t="str">
        <f t="shared" si="40"/>
        <v/>
      </c>
      <c r="B129" s="451" t="str">
        <f t="shared" si="41"/>
        <v/>
      </c>
      <c r="C129" s="451" t="str">
        <f t="shared" si="42"/>
        <v/>
      </c>
      <c r="D129" s="451" t="str">
        <f t="shared" si="43"/>
        <v/>
      </c>
      <c r="E129" s="451" t="str">
        <f t="shared" si="44"/>
        <v/>
      </c>
      <c r="F129" s="451" t="str">
        <f t="shared" si="45"/>
        <v/>
      </c>
      <c r="G129" s="199" t="str">
        <f>IF(Paramétrage!QG455&lt;&gt;0,Paramétrage!QE455,"")</f>
        <v/>
      </c>
      <c r="H129" s="2" t="str">
        <f>IF(Paramétrage!QG455&lt;&gt;0,Paramétrage!QF455,"")</f>
        <v/>
      </c>
      <c r="I129" s="2" t="str">
        <f t="shared" si="46"/>
        <v/>
      </c>
      <c r="J129" s="2" t="str">
        <f>IF(Paramétrage!QG455&lt;&gt;0,Paramétrage!QG455,"")</f>
        <v/>
      </c>
      <c r="K129" s="2" t="str">
        <f>IF(Paramétrage!QH455&lt;&gt;0,Paramétrage!QH455,"")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IF(Paramétrage!QG455&lt;&gt;0,Paramétrage!QI455,"")</f>
        <v/>
      </c>
      <c r="P129" s="258" t="e">
        <f>IF(Paramétrage!#REF!&lt;&gt;0,I129,0)</f>
        <v>#REF!</v>
      </c>
      <c r="Q129" s="2"/>
    </row>
    <row r="130" spans="1:24" x14ac:dyDescent="0.35">
      <c r="A130" s="451" t="str">
        <f t="shared" si="40"/>
        <v/>
      </c>
      <c r="B130" s="451" t="str">
        <f t="shared" si="41"/>
        <v/>
      </c>
      <c r="C130" s="451" t="str">
        <f t="shared" si="42"/>
        <v/>
      </c>
      <c r="D130" s="451" t="str">
        <f t="shared" si="43"/>
        <v/>
      </c>
      <c r="E130" s="451" t="str">
        <f t="shared" si="44"/>
        <v/>
      </c>
      <c r="F130" s="451" t="str">
        <f t="shared" si="45"/>
        <v/>
      </c>
      <c r="G130" s="199" t="str">
        <f>IF(Paramétrage!QG456&lt;&gt;0,Paramétrage!QE456,"")</f>
        <v/>
      </c>
      <c r="H130" s="2" t="str">
        <f>IF(Paramétrage!QG456&lt;&gt;0,Paramétrage!QF456,"")</f>
        <v/>
      </c>
      <c r="I130" s="2" t="str">
        <f t="shared" si="46"/>
        <v/>
      </c>
      <c r="J130" s="2" t="str">
        <f>IF(Paramétrage!QG456&lt;&gt;0,Paramétrage!QG456,"")</f>
        <v/>
      </c>
      <c r="K130" s="2" t="str">
        <f>IF(Paramétrage!QH456&lt;&gt;0,Paramétrage!QH456,"")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IF(Paramétrage!QG456&lt;&gt;0,Paramétrage!QI456,"")</f>
        <v/>
      </c>
      <c r="P130" s="258" t="e">
        <f>IF(Paramétrage!#REF!&lt;&gt;0,I130,0)</f>
        <v>#REF!</v>
      </c>
      <c r="Q130" s="2"/>
      <c r="V130" s="2"/>
      <c r="W130" s="2"/>
      <c r="X130" s="2"/>
    </row>
    <row r="131" spans="1:24" x14ac:dyDescent="0.35">
      <c r="A131" s="451" t="str">
        <f t="shared" si="40"/>
        <v/>
      </c>
      <c r="B131" s="451" t="str">
        <f t="shared" si="41"/>
        <v/>
      </c>
      <c r="C131" s="451" t="str">
        <f t="shared" si="42"/>
        <v/>
      </c>
      <c r="D131" s="451" t="str">
        <f t="shared" si="43"/>
        <v/>
      </c>
      <c r="E131" s="451" t="str">
        <f t="shared" si="44"/>
        <v/>
      </c>
      <c r="F131" s="451" t="str">
        <f t="shared" si="45"/>
        <v/>
      </c>
      <c r="G131" s="199" t="str">
        <f>IF(Paramétrage!QG457&lt;&gt;0,Paramétrage!QE457,"")</f>
        <v/>
      </c>
      <c r="H131" s="2" t="str">
        <f>IF(Paramétrage!QG457&lt;&gt;0,Paramétrage!QF457,"")</f>
        <v/>
      </c>
      <c r="I131" s="2" t="str">
        <f t="shared" si="46"/>
        <v/>
      </c>
      <c r="J131" s="2" t="str">
        <f>IF(Paramétrage!QG457&lt;&gt;0,Paramétrage!QG457,"")</f>
        <v/>
      </c>
      <c r="K131" s="2" t="str">
        <f>IF(Paramétrage!QH457&lt;&gt;0,Paramétrage!QH457,"")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IF(Paramétrage!QG457&lt;&gt;0,Paramétrage!QI457,"")</f>
        <v/>
      </c>
      <c r="P131" s="258" t="e">
        <f>IF(Paramétrage!#REF!&lt;&gt;0,I131,0)</f>
        <v>#REF!</v>
      </c>
      <c r="Q131" s="2"/>
    </row>
    <row r="132" spans="1:24" x14ac:dyDescent="0.35">
      <c r="A132" s="451" t="str">
        <f t="shared" si="40"/>
        <v/>
      </c>
      <c r="B132" s="451" t="str">
        <f t="shared" si="41"/>
        <v/>
      </c>
      <c r="C132" s="451" t="str">
        <f t="shared" si="42"/>
        <v/>
      </c>
      <c r="D132" s="451" t="str">
        <f t="shared" si="43"/>
        <v/>
      </c>
      <c r="E132" s="451" t="str">
        <f t="shared" si="44"/>
        <v/>
      </c>
      <c r="F132" s="451" t="str">
        <f t="shared" si="45"/>
        <v/>
      </c>
      <c r="G132" s="199" t="str">
        <f>IF(Paramétrage!QG458&lt;&gt;0,Paramétrage!QE458,"")</f>
        <v/>
      </c>
      <c r="H132" s="2" t="str">
        <f>IF(Paramétrage!QG458&lt;&gt;0,Paramétrage!QF458,"")</f>
        <v/>
      </c>
      <c r="I132" s="2" t="str">
        <f t="shared" si="46"/>
        <v/>
      </c>
      <c r="J132" s="2" t="str">
        <f>IF(Paramétrage!QG458&lt;&gt;0,Paramétrage!QG458,"")</f>
        <v/>
      </c>
      <c r="K132" s="2" t="str">
        <f>IF(Paramétrage!QH458&lt;&gt;0,Paramétrage!QH458,"")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IF(Paramétrage!QG458&lt;&gt;0,Paramétrage!QI458,"")</f>
        <v/>
      </c>
      <c r="P132" s="258" t="e">
        <f>IF(Paramétrage!#REF!&lt;&gt;0,I132,0)</f>
        <v>#REF!</v>
      </c>
      <c r="Q132" s="2"/>
    </row>
    <row r="133" spans="1:24" x14ac:dyDescent="0.35">
      <c r="A133" s="451" t="str">
        <f t="shared" si="40"/>
        <v/>
      </c>
      <c r="B133" s="451" t="str">
        <f t="shared" si="41"/>
        <v/>
      </c>
      <c r="C133" s="451" t="str">
        <f t="shared" si="42"/>
        <v/>
      </c>
      <c r="D133" s="451" t="str">
        <f t="shared" si="43"/>
        <v/>
      </c>
      <c r="E133" s="451" t="str">
        <f t="shared" si="44"/>
        <v/>
      </c>
      <c r="F133" s="451" t="str">
        <f t="shared" si="45"/>
        <v/>
      </c>
      <c r="G133" s="199" t="str">
        <f>IF(Paramétrage!QG459&lt;&gt;0,Paramétrage!QE459,"")</f>
        <v/>
      </c>
      <c r="H133" s="2" t="str">
        <f>IF(Paramétrage!QG459&lt;&gt;0,Paramétrage!QF459,"")</f>
        <v/>
      </c>
      <c r="I133" s="2" t="str">
        <f t="shared" si="46"/>
        <v/>
      </c>
      <c r="J133" s="2" t="str">
        <f>IF(Paramétrage!QG459&lt;&gt;0,Paramétrage!QG459,"")</f>
        <v/>
      </c>
      <c r="K133" s="2" t="str">
        <f>IF(Paramétrage!QH459&lt;&gt;0,Paramétrage!QH459,"")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IF(Paramétrage!QG459&lt;&gt;0,Paramétrage!QI459,"")</f>
        <v/>
      </c>
      <c r="P133" s="258" t="e">
        <f>IF(Paramétrage!#REF!&lt;&gt;0,I133,0)</f>
        <v>#REF!</v>
      </c>
      <c r="Q133" s="2"/>
    </row>
    <row r="134" spans="1:24" x14ac:dyDescent="0.35">
      <c r="A134" s="451" t="str">
        <f t="shared" si="40"/>
        <v/>
      </c>
      <c r="B134" s="451" t="str">
        <f t="shared" si="41"/>
        <v/>
      </c>
      <c r="C134" s="451" t="str">
        <f t="shared" si="42"/>
        <v/>
      </c>
      <c r="D134" s="451" t="str">
        <f t="shared" si="43"/>
        <v/>
      </c>
      <c r="E134" s="451" t="str">
        <f t="shared" si="44"/>
        <v/>
      </c>
      <c r="F134" s="451" t="str">
        <f t="shared" si="45"/>
        <v/>
      </c>
      <c r="G134" s="199" t="str">
        <f>IF(Paramétrage!QG460&lt;&gt;0,Paramétrage!QE460,"")</f>
        <v/>
      </c>
      <c r="H134" s="2" t="str">
        <f>IF(Paramétrage!QG460&lt;&gt;0,Paramétrage!QF460,"")</f>
        <v/>
      </c>
      <c r="I134" s="2" t="str">
        <f t="shared" si="46"/>
        <v/>
      </c>
      <c r="J134" s="2" t="str">
        <f>IF(Paramétrage!QG460&lt;&gt;0,Paramétrage!QG460,"")</f>
        <v/>
      </c>
      <c r="K134" s="2" t="str">
        <f>IF(Paramétrage!QH460&lt;&gt;0,Paramétrage!QH460,"")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IF(Paramétrage!QG460&lt;&gt;0,Paramétrage!QI460,"")</f>
        <v/>
      </c>
      <c r="P134" s="258" t="e">
        <f>IF(Paramétrage!#REF!&lt;&gt;0,I134,0)</f>
        <v>#REF!</v>
      </c>
      <c r="Q134" s="2"/>
    </row>
    <row r="135" spans="1:24" x14ac:dyDescent="0.35">
      <c r="A135" s="451" t="str">
        <f t="shared" si="40"/>
        <v/>
      </c>
      <c r="B135" s="451" t="str">
        <f t="shared" si="41"/>
        <v/>
      </c>
      <c r="C135" s="451" t="str">
        <f t="shared" si="42"/>
        <v/>
      </c>
      <c r="D135" s="451" t="str">
        <f t="shared" si="43"/>
        <v/>
      </c>
      <c r="E135" s="451" t="str">
        <f t="shared" si="44"/>
        <v/>
      </c>
      <c r="F135" s="451" t="str">
        <f t="shared" si="45"/>
        <v/>
      </c>
      <c r="G135" s="199" t="str">
        <f>IF(Paramétrage!QG461&lt;&gt;0,Paramétrage!QE461,"")</f>
        <v/>
      </c>
      <c r="H135" s="2" t="str">
        <f>IF(Paramétrage!QG461&lt;&gt;0,Paramétrage!QF461,"")</f>
        <v/>
      </c>
      <c r="I135" s="2" t="str">
        <f t="shared" si="46"/>
        <v/>
      </c>
      <c r="J135" s="2" t="str">
        <f>IF(Paramétrage!QG461&lt;&gt;0,Paramétrage!QG461,"")</f>
        <v/>
      </c>
      <c r="K135" s="2" t="str">
        <f>IF(Paramétrage!QH461&lt;&gt;0,Paramétrage!QH461,"")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IF(Paramétrage!QG461&lt;&gt;0,Paramétrage!QI461,"")</f>
        <v/>
      </c>
      <c r="P135" s="258" t="e">
        <f>IF(Paramétrage!#REF!&lt;&gt;0,I135,0)</f>
        <v>#REF!</v>
      </c>
      <c r="Q135" s="2"/>
    </row>
    <row r="136" spans="1:24" x14ac:dyDescent="0.35">
      <c r="A136" s="451" t="str">
        <f t="shared" si="40"/>
        <v/>
      </c>
      <c r="B136" s="451" t="str">
        <f t="shared" si="41"/>
        <v/>
      </c>
      <c r="C136" s="451" t="str">
        <f t="shared" si="42"/>
        <v/>
      </c>
      <c r="D136" s="451" t="str">
        <f t="shared" si="43"/>
        <v/>
      </c>
      <c r="E136" s="451" t="str">
        <f t="shared" si="44"/>
        <v/>
      </c>
      <c r="F136" s="451" t="str">
        <f t="shared" si="45"/>
        <v/>
      </c>
      <c r="G136" s="199" t="str">
        <f>IF(Paramétrage!QG462&lt;&gt;0,Paramétrage!QE462,"")</f>
        <v/>
      </c>
      <c r="H136" s="2" t="str">
        <f>IF(Paramétrage!QG462&lt;&gt;0,Paramétrage!QF462,"")</f>
        <v/>
      </c>
      <c r="I136" s="2" t="str">
        <f t="shared" si="46"/>
        <v/>
      </c>
      <c r="J136" s="2" t="str">
        <f>IF(Paramétrage!QG462&lt;&gt;0,Paramétrage!QG462,"")</f>
        <v/>
      </c>
      <c r="K136" s="2" t="str">
        <f>IF(Paramétrage!QH462&lt;&gt;0,Paramétrage!QH462,"")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IF(Paramétrage!QG462&lt;&gt;0,Paramétrage!QI462,"")</f>
        <v/>
      </c>
      <c r="P136" s="258" t="e">
        <f>IF(Paramétrage!#REF!&lt;&gt;0,I136,0)</f>
        <v>#REF!</v>
      </c>
      <c r="Q136" s="2"/>
    </row>
    <row r="137" spans="1:24" x14ac:dyDescent="0.35">
      <c r="A137" s="451" t="str">
        <f t="shared" si="40"/>
        <v/>
      </c>
      <c r="B137" s="451" t="str">
        <f t="shared" si="41"/>
        <v/>
      </c>
      <c r="C137" s="451" t="str">
        <f t="shared" si="42"/>
        <v/>
      </c>
      <c r="D137" s="451" t="str">
        <f t="shared" si="43"/>
        <v/>
      </c>
      <c r="E137" s="451" t="str">
        <f t="shared" si="44"/>
        <v/>
      </c>
      <c r="F137" s="451" t="str">
        <f t="shared" si="45"/>
        <v/>
      </c>
      <c r="G137" s="199" t="str">
        <f>IF(Paramétrage!QG463&lt;&gt;0,Paramétrage!QE463,"")</f>
        <v/>
      </c>
      <c r="H137" s="2" t="str">
        <f>IF(Paramétrage!QG463&lt;&gt;0,Paramétrage!QF463,"")</f>
        <v/>
      </c>
      <c r="I137" s="2" t="str">
        <f t="shared" si="46"/>
        <v/>
      </c>
      <c r="J137" s="2" t="str">
        <f>IF(Paramétrage!QG463&lt;&gt;0,Paramétrage!QG463,"")</f>
        <v/>
      </c>
      <c r="K137" s="2" t="str">
        <f>IF(Paramétrage!QH463&lt;&gt;0,Paramétrage!QH463,"")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IF(Paramétrage!QG463&lt;&gt;0,Paramétrage!QI463,"")</f>
        <v/>
      </c>
      <c r="P137" s="258" t="e">
        <f>IF(Paramétrage!#REF!&lt;&gt;0,I137,0)</f>
        <v>#REF!</v>
      </c>
      <c r="Q137" s="2"/>
    </row>
    <row r="138" spans="1:24" x14ac:dyDescent="0.35">
      <c r="A138" s="451" t="str">
        <f t="shared" si="40"/>
        <v/>
      </c>
      <c r="B138" s="451" t="str">
        <f t="shared" si="41"/>
        <v/>
      </c>
      <c r="C138" s="451" t="str">
        <f t="shared" si="42"/>
        <v/>
      </c>
      <c r="D138" s="451" t="str">
        <f t="shared" si="43"/>
        <v/>
      </c>
      <c r="E138" s="451" t="str">
        <f t="shared" si="44"/>
        <v/>
      </c>
      <c r="F138" s="451" t="str">
        <f t="shared" si="45"/>
        <v/>
      </c>
      <c r="G138" s="199" t="str">
        <f>IF(Paramétrage!QG464&lt;&gt;0,Paramétrage!QE464,"")</f>
        <v/>
      </c>
      <c r="H138" s="2" t="str">
        <f>IF(Paramétrage!QG464&lt;&gt;0,Paramétrage!QF464,"")</f>
        <v/>
      </c>
      <c r="I138" s="2" t="str">
        <f t="shared" si="46"/>
        <v/>
      </c>
      <c r="J138" s="2" t="str">
        <f>IF(Paramétrage!QG464&lt;&gt;0,Paramétrage!QG464,"")</f>
        <v/>
      </c>
      <c r="K138" s="2" t="str">
        <f>IF(Paramétrage!QH464&lt;&gt;0,Paramétrage!QH464,"")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IF(Paramétrage!QG464&lt;&gt;0,Paramétrage!QI464,"")</f>
        <v/>
      </c>
      <c r="P138" s="258" t="e">
        <f>IF(Paramétrage!#REF!&lt;&gt;0,I138,0)</f>
        <v>#REF!</v>
      </c>
      <c r="Q138" s="2"/>
    </row>
    <row r="139" spans="1:24" x14ac:dyDescent="0.35">
      <c r="A139" s="451" t="str">
        <f t="shared" si="40"/>
        <v/>
      </c>
      <c r="B139" s="451" t="str">
        <f t="shared" si="41"/>
        <v/>
      </c>
      <c r="C139" s="451" t="str">
        <f t="shared" si="42"/>
        <v/>
      </c>
      <c r="D139" s="451" t="str">
        <f t="shared" si="43"/>
        <v/>
      </c>
      <c r="E139" s="451" t="str">
        <f t="shared" si="44"/>
        <v/>
      </c>
      <c r="F139" s="451" t="str">
        <f t="shared" si="45"/>
        <v/>
      </c>
      <c r="G139" s="199" t="str">
        <f>IF(Paramétrage!QG465&lt;&gt;0,Paramétrage!QE465,"")</f>
        <v/>
      </c>
      <c r="H139" s="2" t="str">
        <f>IF(Paramétrage!QG465&lt;&gt;0,Paramétrage!QF465,"")</f>
        <v/>
      </c>
      <c r="I139" s="2" t="str">
        <f t="shared" si="46"/>
        <v/>
      </c>
      <c r="J139" s="2" t="str">
        <f>IF(Paramétrage!QG465&lt;&gt;0,Paramétrage!QG465,"")</f>
        <v/>
      </c>
      <c r="K139" s="2" t="str">
        <f>IF(Paramétrage!QH465&lt;&gt;0,Paramétrage!QH465,"")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IF(Paramétrage!QG465&lt;&gt;0,Paramétrage!QI465,"")</f>
        <v/>
      </c>
      <c r="P139" s="258" t="e">
        <f>IF(Paramétrage!#REF!&lt;&gt;0,I139,0)</f>
        <v>#REF!</v>
      </c>
      <c r="Q139" s="2"/>
    </row>
    <row r="140" spans="1:24" x14ac:dyDescent="0.35">
      <c r="A140" s="451" t="str">
        <f t="shared" si="40"/>
        <v/>
      </c>
      <c r="B140" s="451" t="str">
        <f t="shared" si="41"/>
        <v/>
      </c>
      <c r="C140" s="451" t="str">
        <f t="shared" si="42"/>
        <v/>
      </c>
      <c r="D140" s="451" t="str">
        <f t="shared" si="43"/>
        <v/>
      </c>
      <c r="E140" s="451" t="str">
        <f t="shared" si="44"/>
        <v/>
      </c>
      <c r="F140" s="451" t="str">
        <f t="shared" si="45"/>
        <v/>
      </c>
      <c r="G140" s="199" t="str">
        <f>IF(Paramétrage!QG466&lt;&gt;0,Paramétrage!QE466,"")</f>
        <v/>
      </c>
      <c r="H140" s="2" t="str">
        <f>IF(Paramétrage!QG466&lt;&gt;0,Paramétrage!QF466,"")</f>
        <v/>
      </c>
      <c r="I140" s="2" t="str">
        <f t="shared" si="46"/>
        <v/>
      </c>
      <c r="J140" s="2" t="str">
        <f>IF(Paramétrage!QG466&lt;&gt;0,Paramétrage!QG466,"")</f>
        <v/>
      </c>
      <c r="K140" s="2" t="str">
        <f>IF(Paramétrage!QH466&lt;&gt;0,Paramétrage!QH466,"")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IF(Paramétrage!QG466&lt;&gt;0,Paramétrage!QI466,"")</f>
        <v/>
      </c>
      <c r="P140" s="258" t="e">
        <f>IF(Paramétrage!#REF!&lt;&gt;0,I140,0)</f>
        <v>#REF!</v>
      </c>
      <c r="Q140" s="2"/>
    </row>
    <row r="141" spans="1:24" x14ac:dyDescent="0.35">
      <c r="A141" s="451" t="str">
        <f t="shared" si="40"/>
        <v/>
      </c>
      <c r="B141" s="451" t="str">
        <f t="shared" si="41"/>
        <v/>
      </c>
      <c r="C141" s="451" t="str">
        <f t="shared" si="42"/>
        <v/>
      </c>
      <c r="D141" s="451" t="str">
        <f t="shared" si="43"/>
        <v/>
      </c>
      <c r="E141" s="451" t="str">
        <f t="shared" si="44"/>
        <v/>
      </c>
      <c r="F141" s="451" t="str">
        <f t="shared" si="45"/>
        <v/>
      </c>
      <c r="G141" s="199" t="str">
        <f>IF(Paramétrage!QG467&lt;&gt;0,Paramétrage!QE467,"")</f>
        <v/>
      </c>
      <c r="H141" s="2" t="str">
        <f>IF(Paramétrage!QG467&lt;&gt;0,Paramétrage!QF467,"")</f>
        <v/>
      </c>
      <c r="I141" s="2" t="str">
        <f t="shared" si="46"/>
        <v/>
      </c>
      <c r="J141" s="2" t="str">
        <f>IF(Paramétrage!QG467&lt;&gt;0,Paramétrage!QG467,"")</f>
        <v/>
      </c>
      <c r="K141" s="2" t="str">
        <f>IF(Paramétrage!QH467&lt;&gt;0,Paramétrage!QH467,"")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IF(Paramétrage!QG467&lt;&gt;0,Paramétrage!QI467,"")</f>
        <v/>
      </c>
      <c r="P141" s="258" t="e">
        <f>IF(Paramétrage!#REF!&lt;&gt;0,I141,0)</f>
        <v>#REF!</v>
      </c>
      <c r="Q141" s="2"/>
    </row>
    <row r="142" spans="1:24" x14ac:dyDescent="0.35">
      <c r="A142" s="451" t="str">
        <f t="shared" si="40"/>
        <v/>
      </c>
      <c r="B142" s="451" t="str">
        <f t="shared" si="41"/>
        <v/>
      </c>
      <c r="C142" s="451" t="str">
        <f t="shared" si="42"/>
        <v/>
      </c>
      <c r="D142" s="451" t="str">
        <f t="shared" si="43"/>
        <v/>
      </c>
      <c r="E142" s="451" t="str">
        <f t="shared" si="44"/>
        <v/>
      </c>
      <c r="F142" s="451" t="str">
        <f t="shared" si="45"/>
        <v/>
      </c>
      <c r="G142" s="199" t="str">
        <f>IF(Paramétrage!QG468&lt;&gt;0,Paramétrage!QE468,"")</f>
        <v/>
      </c>
      <c r="H142" s="2" t="str">
        <f>IF(Paramétrage!QG468&lt;&gt;0,Paramétrage!QF468,"")</f>
        <v/>
      </c>
      <c r="I142" s="2" t="str">
        <f t="shared" si="46"/>
        <v/>
      </c>
      <c r="J142" s="2" t="str">
        <f>IF(Paramétrage!QG468&lt;&gt;0,Paramétrage!QG468,"")</f>
        <v/>
      </c>
      <c r="K142" s="2" t="str">
        <f>IF(Paramétrage!QH468&lt;&gt;0,Paramétrage!QH468,"")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IF(Paramétrage!QG468&lt;&gt;0,Paramétrage!QI468,"")</f>
        <v/>
      </c>
      <c r="P142" s="258" t="e">
        <f>IF(Paramétrage!#REF!&lt;&gt;0,I142,0)</f>
        <v>#REF!</v>
      </c>
      <c r="Q142" s="2"/>
    </row>
    <row r="143" spans="1:24" x14ac:dyDescent="0.35">
      <c r="A143" s="451" t="str">
        <f t="shared" si="40"/>
        <v/>
      </c>
      <c r="B143" s="451" t="str">
        <f t="shared" si="41"/>
        <v/>
      </c>
      <c r="C143" s="451" t="str">
        <f t="shared" si="42"/>
        <v/>
      </c>
      <c r="D143" s="451" t="str">
        <f t="shared" si="43"/>
        <v/>
      </c>
      <c r="E143" s="451" t="str">
        <f t="shared" si="44"/>
        <v/>
      </c>
      <c r="F143" s="451" t="str">
        <f t="shared" si="45"/>
        <v/>
      </c>
      <c r="G143" s="199" t="str">
        <f>IF(Paramétrage!QG469&lt;&gt;0,Paramétrage!QE469,"")</f>
        <v/>
      </c>
      <c r="H143" s="2" t="str">
        <f>IF(Paramétrage!QG469&lt;&gt;0,Paramétrage!QF469,"")</f>
        <v/>
      </c>
      <c r="I143" s="2" t="str">
        <f t="shared" si="46"/>
        <v/>
      </c>
      <c r="J143" s="2" t="str">
        <f>IF(Paramétrage!QG469&lt;&gt;0,Paramétrage!QG469,"")</f>
        <v/>
      </c>
      <c r="K143" s="2" t="str">
        <f>IF(Paramétrage!QH469&lt;&gt;0,Paramétrage!QH469,"")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IF(Paramétrage!QG469&lt;&gt;0,Paramétrage!QI469,"")</f>
        <v/>
      </c>
      <c r="P143" s="258" t="e">
        <f>IF(Paramétrage!#REF!&lt;&gt;0,I143,0)</f>
        <v>#REF!</v>
      </c>
      <c r="Q143" s="2"/>
    </row>
    <row r="144" spans="1:24" x14ac:dyDescent="0.35">
      <c r="A144" s="451" t="str">
        <f t="shared" si="40"/>
        <v/>
      </c>
      <c r="B144" s="451" t="str">
        <f t="shared" si="41"/>
        <v/>
      </c>
      <c r="C144" s="451" t="str">
        <f t="shared" si="42"/>
        <v/>
      </c>
      <c r="D144" s="451" t="str">
        <f t="shared" si="43"/>
        <v/>
      </c>
      <c r="E144" s="451" t="str">
        <f t="shared" si="44"/>
        <v/>
      </c>
      <c r="F144" s="451" t="str">
        <f t="shared" si="45"/>
        <v/>
      </c>
      <c r="G144" s="199" t="str">
        <f>IF(Paramétrage!QG470&lt;&gt;0,Paramétrage!QE470,"")</f>
        <v/>
      </c>
      <c r="H144" s="2" t="str">
        <f>IF(Paramétrage!QG470&lt;&gt;0,Paramétrage!QF470,"")</f>
        <v/>
      </c>
      <c r="I144" s="2" t="str">
        <f t="shared" si="46"/>
        <v/>
      </c>
      <c r="J144" s="2" t="str">
        <f>IF(Paramétrage!QG470&lt;&gt;0,Paramétrage!QG470,"")</f>
        <v/>
      </c>
      <c r="K144" s="2" t="str">
        <f>IF(Paramétrage!QH470&lt;&gt;0,Paramétrage!QH470,"")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IF(Paramétrage!QG470&lt;&gt;0,Paramétrage!QI470,"")</f>
        <v/>
      </c>
      <c r="P144" s="258" t="e">
        <f>IF(Paramétrage!#REF!&lt;&gt;0,I144,0)</f>
        <v>#REF!</v>
      </c>
      <c r="Q144" s="2"/>
    </row>
    <row r="145" spans="1:20" x14ac:dyDescent="0.35">
      <c r="A145" s="451" t="str">
        <f t="shared" si="40"/>
        <v/>
      </c>
      <c r="B145" s="451" t="str">
        <f t="shared" si="41"/>
        <v/>
      </c>
      <c r="C145" s="451" t="str">
        <f t="shared" si="42"/>
        <v/>
      </c>
      <c r="D145" s="451" t="str">
        <f t="shared" si="43"/>
        <v/>
      </c>
      <c r="E145" s="451" t="str">
        <f t="shared" si="44"/>
        <v/>
      </c>
      <c r="F145" s="451" t="str">
        <f t="shared" si="45"/>
        <v/>
      </c>
      <c r="G145" s="199" t="str">
        <f>IF(Paramétrage!QG471&lt;&gt;0,Paramétrage!QE471,"")</f>
        <v/>
      </c>
      <c r="H145" s="2" t="str">
        <f>IF(Paramétrage!QG471&lt;&gt;0,Paramétrage!QF471,"")</f>
        <v/>
      </c>
      <c r="I145" s="2" t="str">
        <f t="shared" si="46"/>
        <v/>
      </c>
      <c r="J145" s="2" t="str">
        <f>IF(Paramétrage!QG471&lt;&gt;0,Paramétrage!QG471,"")</f>
        <v/>
      </c>
      <c r="K145" s="2" t="str">
        <f>IF(Paramétrage!QH471&lt;&gt;0,Paramétrage!QH471,"")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IF(Paramétrage!QG471&lt;&gt;0,Paramétrage!QI471,"")</f>
        <v/>
      </c>
      <c r="P145" s="258" t="e">
        <f>IF(Paramétrage!#REF!&lt;&gt;0,I145,0)</f>
        <v>#REF!</v>
      </c>
      <c r="Q145" s="2"/>
    </row>
    <row r="146" spans="1:20" x14ac:dyDescent="0.35">
      <c r="A146" s="451" t="str">
        <f t="shared" si="40"/>
        <v/>
      </c>
      <c r="B146" s="451" t="str">
        <f t="shared" si="41"/>
        <v/>
      </c>
      <c r="C146" s="451" t="str">
        <f t="shared" si="42"/>
        <v/>
      </c>
      <c r="D146" s="451" t="str">
        <f t="shared" si="43"/>
        <v/>
      </c>
      <c r="E146" s="451" t="str">
        <f t="shared" si="44"/>
        <v/>
      </c>
      <c r="F146" s="451" t="str">
        <f t="shared" si="45"/>
        <v/>
      </c>
      <c r="G146" s="199" t="str">
        <f>IF(Paramétrage!QG472&lt;&gt;0,Paramétrage!QE472,"")</f>
        <v/>
      </c>
      <c r="H146" s="2" t="str">
        <f>IF(Paramétrage!QG472&lt;&gt;0,Paramétrage!QF472,"")</f>
        <v/>
      </c>
      <c r="I146" s="2" t="str">
        <f t="shared" si="46"/>
        <v/>
      </c>
      <c r="J146" s="2" t="str">
        <f>IF(Paramétrage!QG472&lt;&gt;0,Paramétrage!QG472,"")</f>
        <v/>
      </c>
      <c r="K146" s="2" t="str">
        <f>IF(Paramétrage!QH472&lt;&gt;0,Paramétrage!QH472,"")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IF(Paramétrage!QG472&lt;&gt;0,Paramétrage!QI472,"")</f>
        <v/>
      </c>
      <c r="P146" s="258" t="e">
        <f>IF(Paramétrage!#REF!&lt;&gt;0,I146,0)</f>
        <v>#REF!</v>
      </c>
      <c r="Q146" s="2"/>
    </row>
    <row r="147" spans="1:20" x14ac:dyDescent="0.35">
      <c r="A147" s="451" t="str">
        <f t="shared" si="40"/>
        <v/>
      </c>
      <c r="B147" s="451" t="str">
        <f t="shared" si="41"/>
        <v/>
      </c>
      <c r="C147" s="451" t="str">
        <f t="shared" si="42"/>
        <v/>
      </c>
      <c r="D147" s="451" t="str">
        <f t="shared" si="43"/>
        <v/>
      </c>
      <c r="E147" s="451" t="str">
        <f t="shared" si="44"/>
        <v/>
      </c>
      <c r="F147" s="451" t="str">
        <f t="shared" si="45"/>
        <v/>
      </c>
      <c r="G147" s="199" t="str">
        <f>IF(Paramétrage!QG473&lt;&gt;0,Paramétrage!QE473,"")</f>
        <v/>
      </c>
      <c r="H147" s="2" t="str">
        <f>IF(Paramétrage!QG473&lt;&gt;0,Paramétrage!QF473,"")</f>
        <v/>
      </c>
      <c r="I147" s="2" t="str">
        <f t="shared" si="46"/>
        <v/>
      </c>
      <c r="J147" s="2" t="str">
        <f>IF(Paramétrage!QG473&lt;&gt;0,Paramétrage!QG473,"")</f>
        <v/>
      </c>
      <c r="K147" s="2" t="str">
        <f>IF(Paramétrage!QH473&lt;&gt;0,Paramétrage!QH473,"")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IF(Paramétrage!QG473&lt;&gt;0,Paramétrage!QI473,"")</f>
        <v/>
      </c>
      <c r="P147" s="258" t="e">
        <f>IF(Paramétrage!#REF!&lt;&gt;0,I147,0)</f>
        <v>#REF!</v>
      </c>
      <c r="Q147" s="2"/>
    </row>
    <row r="148" spans="1:20" x14ac:dyDescent="0.35">
      <c r="A148" s="451" t="str">
        <f t="shared" si="40"/>
        <v/>
      </c>
      <c r="B148" s="451" t="str">
        <f t="shared" si="41"/>
        <v/>
      </c>
      <c r="C148" s="451" t="str">
        <f t="shared" si="42"/>
        <v/>
      </c>
      <c r="D148" s="451" t="str">
        <f t="shared" si="43"/>
        <v/>
      </c>
      <c r="E148" s="451" t="str">
        <f t="shared" si="44"/>
        <v/>
      </c>
      <c r="F148" s="451" t="str">
        <f t="shared" si="45"/>
        <v/>
      </c>
      <c r="G148" s="199" t="str">
        <f>IF(Paramétrage!QG474&lt;&gt;0,Paramétrage!QE474,"")</f>
        <v/>
      </c>
      <c r="H148" s="2" t="str">
        <f>IF(Paramétrage!QG474&lt;&gt;0,Paramétrage!QF474,"")</f>
        <v/>
      </c>
      <c r="I148" s="2" t="str">
        <f t="shared" si="46"/>
        <v/>
      </c>
      <c r="J148" s="2" t="str">
        <f>IF(Paramétrage!QG474&lt;&gt;0,Paramétrage!QG474,"")</f>
        <v/>
      </c>
      <c r="K148" s="2" t="str">
        <f>IF(Paramétrage!QH474&lt;&gt;0,Paramétrage!QH474,"")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IF(Paramétrage!QG474&lt;&gt;0,Paramétrage!QI474,"")</f>
        <v/>
      </c>
      <c r="P148" s="258" t="e">
        <f>IF(Paramétrage!#REF!&lt;&gt;0,I148,0)</f>
        <v>#REF!</v>
      </c>
      <c r="Q148" s="2"/>
    </row>
    <row r="149" spans="1:20" x14ac:dyDescent="0.35">
      <c r="A149" s="451" t="str">
        <f t="shared" si="40"/>
        <v/>
      </c>
      <c r="B149" s="451" t="str">
        <f t="shared" si="41"/>
        <v/>
      </c>
      <c r="C149" s="451" t="str">
        <f t="shared" si="42"/>
        <v/>
      </c>
      <c r="D149" s="451" t="str">
        <f t="shared" si="43"/>
        <v/>
      </c>
      <c r="E149" s="451" t="str">
        <f t="shared" si="44"/>
        <v/>
      </c>
      <c r="F149" s="451" t="str">
        <f t="shared" si="45"/>
        <v/>
      </c>
      <c r="G149" s="199" t="str">
        <f>IF(Paramétrage!QG475&lt;&gt;0,Paramétrage!QE475,"")</f>
        <v/>
      </c>
      <c r="H149" s="2" t="str">
        <f>IF(Paramétrage!QG475&lt;&gt;0,Paramétrage!QF475,"")</f>
        <v/>
      </c>
      <c r="I149" s="2" t="str">
        <f t="shared" si="46"/>
        <v/>
      </c>
      <c r="J149" s="2" t="str">
        <f>IF(Paramétrage!QG475&lt;&gt;0,Paramétrage!QG475,"")</f>
        <v/>
      </c>
      <c r="K149" s="2" t="str">
        <f>IF(Paramétrage!QH475&lt;&gt;0,Paramétrage!QH475,"")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IF(Paramétrage!QG475&lt;&gt;0,Paramétrage!QI475,"")</f>
        <v/>
      </c>
      <c r="P149" s="258" t="e">
        <f>IF(Paramétrage!#REF!&lt;&gt;0,I149,0)</f>
        <v>#REF!</v>
      </c>
      <c r="Q149" s="2"/>
    </row>
    <row r="150" spans="1:20" x14ac:dyDescent="0.35">
      <c r="A150" s="474" t="s">
        <v>1101</v>
      </c>
      <c r="B150" s="469"/>
      <c r="C150" s="469"/>
      <c r="D150" s="469"/>
      <c r="E150" s="469"/>
      <c r="F150" s="469"/>
      <c r="G150" s="475" t="e">
        <f>IF(Paramétrage!#REF!&lt;&gt;0,Paramétrage!#REF!,"")</f>
        <v>#REF!</v>
      </c>
      <c r="H150" s="469"/>
      <c r="I150" s="469"/>
      <c r="J150" s="469"/>
      <c r="K150" s="469"/>
      <c r="L150" s="469"/>
      <c r="M150" s="469"/>
      <c r="N150" s="469"/>
      <c r="O150" s="469"/>
      <c r="P150" s="472" t="e">
        <f>IF(Paramétrage!#REF!,I150-#REF!,"")</f>
        <v>#REF!</v>
      </c>
      <c r="Q150" s="469"/>
    </row>
    <row r="151" spans="1:20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20" x14ac:dyDescent="0.35">
      <c r="A152" s="451" t="str">
        <f>IF(J152&lt;&gt;"",I152,"")</f>
        <v/>
      </c>
      <c r="B152" s="451" t="str">
        <f>IF(J152&lt;&gt;"",1,"")</f>
        <v/>
      </c>
      <c r="C152" s="451" t="str">
        <f>IF(J152&lt;&gt;"",L152,"")</f>
        <v/>
      </c>
      <c r="D152" s="451" t="str">
        <f>IF(J152&lt;&gt;"",L152,"")</f>
        <v/>
      </c>
      <c r="E152" s="451" t="str">
        <f>IF(J152&lt;&gt;"",M152,"")</f>
        <v/>
      </c>
      <c r="F152" s="451" t="str">
        <f>IF(J152&lt;&gt;"",N152,"")</f>
        <v/>
      </c>
      <c r="G152" s="199" t="str">
        <f>IF(Paramétrage!QW501&lt;&gt;0,Paramétrage!QU501,"")</f>
        <v/>
      </c>
      <c r="H152" s="2" t="str">
        <f>IF(Paramétrage!QW501&lt;&gt;0,Paramétrage!QV501,"")</f>
        <v/>
      </c>
      <c r="I152" s="2" t="str">
        <f>IF(J152&lt;&gt;"",DATEDIF($Q$2,G152,"d")*1440+H152*60,"")</f>
        <v/>
      </c>
      <c r="J152" s="2" t="str">
        <f>IF(Paramétrage!QW501&lt;&gt;0,Paramétrage!QW501,"")</f>
        <v/>
      </c>
      <c r="K152" s="2" t="str">
        <f>IF(Paramétrage!QX501&lt;&gt;0,Paramétrage!QX501,"")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IF(Paramétrage!QW501&lt;&gt;0,Paramétrage!QY501,"")</f>
        <v/>
      </c>
      <c r="P152" s="258" t="e">
        <f>IF(Paramétrage!#REF!&lt;&gt;0,I152,0)</f>
        <v>#REF!</v>
      </c>
      <c r="Q152" s="2"/>
    </row>
    <row r="153" spans="1:20" x14ac:dyDescent="0.35">
      <c r="A153" s="451" t="str">
        <f t="shared" ref="A153:A179" si="50">IF(J153&lt;&gt;"",I153,"")</f>
        <v/>
      </c>
      <c r="B153" s="451" t="str">
        <f t="shared" ref="B153:B179" si="51">IF(J153&lt;&gt;"",1,"")</f>
        <v/>
      </c>
      <c r="C153" s="451" t="str">
        <f t="shared" ref="C153:C179" si="52">IF(J153&lt;&gt;"",L153,"")</f>
        <v/>
      </c>
      <c r="D153" s="451" t="str">
        <f t="shared" ref="D153:D179" si="53">IF(J153&lt;&gt;"",L153,"")</f>
        <v/>
      </c>
      <c r="E153" s="451" t="str">
        <f t="shared" ref="E153:E179" si="54">IF(J153&lt;&gt;"",M153,"")</f>
        <v/>
      </c>
      <c r="F153" s="451" t="str">
        <f t="shared" ref="F153:F179" si="55">IF(J153&lt;&gt;"",N153,"")</f>
        <v/>
      </c>
      <c r="G153" s="199" t="str">
        <f>IF(Paramétrage!QW502&lt;&gt;0,Paramétrage!QU502,"")</f>
        <v/>
      </c>
      <c r="H153" s="2" t="str">
        <f>IF(Paramétrage!QW502&lt;&gt;0,Paramétrage!QV502,"")</f>
        <v/>
      </c>
      <c r="I153" s="2" t="str">
        <f t="shared" ref="I153:I179" si="56">IF(J153&lt;&gt;"",DATEDIF($Q$2,G153,"d")*1440+H153*60,"")</f>
        <v/>
      </c>
      <c r="J153" s="2" t="str">
        <f>IF(Paramétrage!QW502&lt;&gt;0,Paramétrage!QW502,"")</f>
        <v/>
      </c>
      <c r="K153" s="2" t="str">
        <f>IF(Paramétrage!QX502&lt;&gt;0,Paramétrage!QX502,"")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IF(Paramétrage!QW502&lt;&gt;0,Paramétrage!QY502,"")</f>
        <v/>
      </c>
      <c r="P153" s="258" t="e">
        <f>IF(Paramétrage!#REF!&lt;&gt;0,I153,0)</f>
        <v>#REF!</v>
      </c>
      <c r="Q153" s="2"/>
    </row>
    <row r="154" spans="1:20" x14ac:dyDescent="0.35">
      <c r="A154" s="451" t="str">
        <f t="shared" si="50"/>
        <v/>
      </c>
      <c r="B154" s="451" t="str">
        <f t="shared" si="51"/>
        <v/>
      </c>
      <c r="C154" s="451" t="str">
        <f t="shared" si="52"/>
        <v/>
      </c>
      <c r="D154" s="451" t="str">
        <f t="shared" si="53"/>
        <v/>
      </c>
      <c r="E154" s="451" t="str">
        <f t="shared" si="54"/>
        <v/>
      </c>
      <c r="F154" s="451" t="str">
        <f t="shared" si="55"/>
        <v/>
      </c>
      <c r="G154" s="199" t="str">
        <f>IF(Paramétrage!QW503&lt;&gt;0,Paramétrage!QU503,"")</f>
        <v/>
      </c>
      <c r="H154" s="2" t="str">
        <f>IF(Paramétrage!QW503&lt;&gt;0,Paramétrage!QV503,"")</f>
        <v/>
      </c>
      <c r="I154" s="2" t="str">
        <f t="shared" si="56"/>
        <v/>
      </c>
      <c r="J154" s="2" t="str">
        <f>IF(Paramétrage!QW503&lt;&gt;0,Paramétrage!QW503,"")</f>
        <v/>
      </c>
      <c r="K154" s="2" t="str">
        <f>IF(Paramétrage!QX503&lt;&gt;0,Paramétrage!QX503,"")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IF(Paramétrage!QW503&lt;&gt;0,Paramétrage!QY503,"")</f>
        <v/>
      </c>
      <c r="P154" s="258" t="e">
        <f>IF(Paramétrage!#REF!&lt;&gt;0,I154,0)</f>
        <v>#REF!</v>
      </c>
      <c r="Q154" s="2"/>
    </row>
    <row r="155" spans="1:20" x14ac:dyDescent="0.35">
      <c r="A155" s="451" t="str">
        <f t="shared" si="50"/>
        <v/>
      </c>
      <c r="B155" s="451" t="str">
        <f t="shared" si="51"/>
        <v/>
      </c>
      <c r="C155" s="451" t="str">
        <f t="shared" si="52"/>
        <v/>
      </c>
      <c r="D155" s="451" t="str">
        <f t="shared" si="53"/>
        <v/>
      </c>
      <c r="E155" s="451" t="str">
        <f t="shared" si="54"/>
        <v/>
      </c>
      <c r="F155" s="451" t="str">
        <f t="shared" si="55"/>
        <v/>
      </c>
      <c r="G155" s="199" t="str">
        <f>IF(Paramétrage!QW504&lt;&gt;0,Paramétrage!QU504,"")</f>
        <v/>
      </c>
      <c r="H155" s="2" t="str">
        <f>IF(Paramétrage!QW504&lt;&gt;0,Paramétrage!QV504,"")</f>
        <v/>
      </c>
      <c r="I155" s="2" t="str">
        <f t="shared" si="56"/>
        <v/>
      </c>
      <c r="J155" s="2" t="str">
        <f>IF(Paramétrage!QW504&lt;&gt;0,Paramétrage!QW504,"")</f>
        <v/>
      </c>
      <c r="K155" s="2" t="str">
        <f>IF(Paramétrage!QX504&lt;&gt;0,Paramétrage!QX504,"")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IF(Paramétrage!QW504&lt;&gt;0,Paramétrage!QY504,"")</f>
        <v/>
      </c>
      <c r="P155" s="258" t="e">
        <f>IF(Paramétrage!#REF!&lt;&gt;0,I155,0)</f>
        <v>#REF!</v>
      </c>
      <c r="Q155" s="2"/>
    </row>
    <row r="156" spans="1:20" x14ac:dyDescent="0.35">
      <c r="A156" s="451" t="str">
        <f t="shared" si="50"/>
        <v/>
      </c>
      <c r="B156" s="451" t="str">
        <f t="shared" si="51"/>
        <v/>
      </c>
      <c r="C156" s="451" t="str">
        <f t="shared" si="52"/>
        <v/>
      </c>
      <c r="D156" s="451" t="str">
        <f t="shared" si="53"/>
        <v/>
      </c>
      <c r="E156" s="451" t="str">
        <f t="shared" si="54"/>
        <v/>
      </c>
      <c r="F156" s="451" t="str">
        <f t="shared" si="55"/>
        <v/>
      </c>
      <c r="G156" s="199" t="str">
        <f>IF(Paramétrage!QW505&lt;&gt;0,Paramétrage!QU505,"")</f>
        <v/>
      </c>
      <c r="H156" s="2" t="str">
        <f>IF(Paramétrage!QW505&lt;&gt;0,Paramétrage!QV505,"")</f>
        <v/>
      </c>
      <c r="I156" s="2" t="str">
        <f t="shared" si="56"/>
        <v/>
      </c>
      <c r="J156" s="2" t="str">
        <f>IF(Paramétrage!QW505&lt;&gt;0,Paramétrage!QW505,"")</f>
        <v/>
      </c>
      <c r="K156" s="2" t="str">
        <f>IF(Paramétrage!QX505&lt;&gt;0,Paramétrage!QX505,"")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IF(Paramétrage!QW505&lt;&gt;0,Paramétrage!QY505,"")</f>
        <v/>
      </c>
      <c r="P156" s="258" t="e">
        <f>IF(Paramétrage!#REF!&lt;&gt;0,I156,0)</f>
        <v>#REF!</v>
      </c>
      <c r="Q156" s="2"/>
      <c r="S156" s="2"/>
    </row>
    <row r="157" spans="1:20" x14ac:dyDescent="0.35">
      <c r="A157" s="451" t="str">
        <f t="shared" si="50"/>
        <v/>
      </c>
      <c r="B157" s="451" t="str">
        <f t="shared" si="51"/>
        <v/>
      </c>
      <c r="C157" s="451" t="str">
        <f t="shared" si="52"/>
        <v/>
      </c>
      <c r="D157" s="451" t="str">
        <f t="shared" si="53"/>
        <v/>
      </c>
      <c r="E157" s="451" t="str">
        <f t="shared" si="54"/>
        <v/>
      </c>
      <c r="F157" s="451" t="str">
        <f t="shared" si="55"/>
        <v/>
      </c>
      <c r="G157" s="199" t="str">
        <f>IF(Paramétrage!QW506&lt;&gt;0,Paramétrage!QU506,"")</f>
        <v/>
      </c>
      <c r="H157" s="2" t="str">
        <f>IF(Paramétrage!QW506&lt;&gt;0,Paramétrage!QV506,"")</f>
        <v/>
      </c>
      <c r="I157" s="2" t="str">
        <f t="shared" si="56"/>
        <v/>
      </c>
      <c r="J157" s="2" t="str">
        <f>IF(Paramétrage!QW506&lt;&gt;0,Paramétrage!QW506,"")</f>
        <v/>
      </c>
      <c r="K157" s="2" t="str">
        <f>IF(Paramétrage!QX506&lt;&gt;0,Paramétrage!QX506,"")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IF(Paramétrage!QW506&lt;&gt;0,Paramétrage!QY506,"")</f>
        <v/>
      </c>
      <c r="P157" s="258" t="e">
        <f>IF(Paramétrage!#REF!&lt;&gt;0,I157,0)</f>
        <v>#REF!</v>
      </c>
      <c r="Q157" s="2"/>
      <c r="S157" s="2"/>
    </row>
    <row r="158" spans="1:20" x14ac:dyDescent="0.35">
      <c r="A158" s="451" t="str">
        <f t="shared" si="50"/>
        <v/>
      </c>
      <c r="B158" s="451" t="str">
        <f t="shared" si="51"/>
        <v/>
      </c>
      <c r="C158" s="451" t="str">
        <f t="shared" si="52"/>
        <v/>
      </c>
      <c r="D158" s="451" t="str">
        <f t="shared" si="53"/>
        <v/>
      </c>
      <c r="E158" s="451" t="str">
        <f t="shared" si="54"/>
        <v/>
      </c>
      <c r="F158" s="451" t="str">
        <f t="shared" si="55"/>
        <v/>
      </c>
      <c r="G158" s="199" t="str">
        <f>IF(Paramétrage!QW507&lt;&gt;0,Paramétrage!QU507,"")</f>
        <v/>
      </c>
      <c r="H158" s="2" t="str">
        <f>IF(Paramétrage!QW507&lt;&gt;0,Paramétrage!QV507,"")</f>
        <v/>
      </c>
      <c r="I158" s="2" t="str">
        <f t="shared" si="56"/>
        <v/>
      </c>
      <c r="J158" s="2" t="str">
        <f>IF(Paramétrage!QW507&lt;&gt;0,Paramétrage!QW507,"")</f>
        <v/>
      </c>
      <c r="K158" s="2" t="str">
        <f>IF(Paramétrage!QX507&lt;&gt;0,Paramétrage!QX507,"")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IF(Paramétrage!QW507&lt;&gt;0,Paramétrage!QY507,"")</f>
        <v/>
      </c>
      <c r="P158" s="258" t="e">
        <f>IF(Paramétrage!#REF!&lt;&gt;0,I158,0)</f>
        <v>#REF!</v>
      </c>
      <c r="Q158" s="2"/>
      <c r="S158" s="2"/>
    </row>
    <row r="159" spans="1:20" x14ac:dyDescent="0.35">
      <c r="A159" s="451" t="str">
        <f t="shared" si="50"/>
        <v/>
      </c>
      <c r="B159" s="451" t="str">
        <f t="shared" si="51"/>
        <v/>
      </c>
      <c r="C159" s="451" t="str">
        <f t="shared" si="52"/>
        <v/>
      </c>
      <c r="D159" s="451" t="str">
        <f t="shared" si="53"/>
        <v/>
      </c>
      <c r="E159" s="451" t="str">
        <f t="shared" si="54"/>
        <v/>
      </c>
      <c r="F159" s="451" t="str">
        <f t="shared" si="55"/>
        <v/>
      </c>
      <c r="G159" s="199" t="str">
        <f>IF(Paramétrage!QW508&lt;&gt;0,Paramétrage!QU508,"")</f>
        <v/>
      </c>
      <c r="H159" s="2" t="str">
        <f>IF(Paramétrage!QW508&lt;&gt;0,Paramétrage!QV508,"")</f>
        <v/>
      </c>
      <c r="I159" s="2" t="str">
        <f t="shared" si="56"/>
        <v/>
      </c>
      <c r="J159" s="2" t="str">
        <f>IF(Paramétrage!QW508&lt;&gt;0,Paramétrage!QW508,"")</f>
        <v/>
      </c>
      <c r="K159" s="2" t="str">
        <f>IF(Paramétrage!QX508&lt;&gt;0,Paramétrage!QX508,"")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IF(Paramétrage!QW508&lt;&gt;0,Paramétrage!QY508,"")</f>
        <v/>
      </c>
      <c r="P159" s="258" t="e">
        <f>IF(Paramétrage!#REF!&lt;&gt;0,I159,0)</f>
        <v>#REF!</v>
      </c>
      <c r="Q159" s="2"/>
      <c r="S159" s="2"/>
    </row>
    <row r="160" spans="1:20" x14ac:dyDescent="0.35">
      <c r="A160" s="451" t="str">
        <f t="shared" si="50"/>
        <v/>
      </c>
      <c r="B160" s="451" t="str">
        <f t="shared" si="51"/>
        <v/>
      </c>
      <c r="C160" s="451" t="str">
        <f t="shared" si="52"/>
        <v/>
      </c>
      <c r="D160" s="451" t="str">
        <f t="shared" si="53"/>
        <v/>
      </c>
      <c r="E160" s="451" t="str">
        <f t="shared" si="54"/>
        <v/>
      </c>
      <c r="F160" s="451" t="str">
        <f t="shared" si="55"/>
        <v/>
      </c>
      <c r="G160" s="199" t="str">
        <f>IF(Paramétrage!QW509&lt;&gt;0,Paramétrage!QU509,"")</f>
        <v/>
      </c>
      <c r="H160" s="2" t="str">
        <f>IF(Paramétrage!QW509&lt;&gt;0,Paramétrage!QV509,"")</f>
        <v/>
      </c>
      <c r="I160" s="2" t="str">
        <f t="shared" si="56"/>
        <v/>
      </c>
      <c r="J160" s="2" t="str">
        <f>IF(Paramétrage!QW509&lt;&gt;0,Paramétrage!QW509,"")</f>
        <v/>
      </c>
      <c r="K160" s="2" t="str">
        <f>IF(Paramétrage!QX509&lt;&gt;0,Paramétrage!QX509,"")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IF(Paramétrage!QW509&lt;&gt;0,Paramétrage!QY509,"")</f>
        <v/>
      </c>
      <c r="P160" s="258" t="e">
        <f>IF(Paramétrage!#REF!&lt;&gt;0,I160,0)</f>
        <v>#REF!</v>
      </c>
      <c r="Q160" s="2"/>
      <c r="R160" s="2" t="str">
        <f>IF(Paramétrage!DB539&lt;&gt;0,Paramétrage!DD539,"")</f>
        <v/>
      </c>
      <c r="S160" s="119"/>
      <c r="T160" s="2"/>
    </row>
    <row r="161" spans="1:20" x14ac:dyDescent="0.35">
      <c r="A161" s="451" t="str">
        <f t="shared" si="50"/>
        <v/>
      </c>
      <c r="B161" s="451" t="str">
        <f t="shared" si="51"/>
        <v/>
      </c>
      <c r="C161" s="451" t="str">
        <f t="shared" si="52"/>
        <v/>
      </c>
      <c r="D161" s="451" t="str">
        <f t="shared" si="53"/>
        <v/>
      </c>
      <c r="E161" s="451" t="str">
        <f t="shared" si="54"/>
        <v/>
      </c>
      <c r="F161" s="451" t="str">
        <f t="shared" si="55"/>
        <v/>
      </c>
      <c r="G161" s="199" t="str">
        <f>IF(Paramétrage!QW510&lt;&gt;0,Paramétrage!QU510,"")</f>
        <v/>
      </c>
      <c r="H161" s="2" t="str">
        <f>IF(Paramétrage!QW510&lt;&gt;0,Paramétrage!QV510,"")</f>
        <v/>
      </c>
      <c r="I161" s="2" t="str">
        <f t="shared" si="56"/>
        <v/>
      </c>
      <c r="J161" s="2" t="str">
        <f>IF(Paramétrage!QW510&lt;&gt;0,Paramétrage!QW510,"")</f>
        <v/>
      </c>
      <c r="K161" s="2" t="str">
        <f>IF(Paramétrage!QX510&lt;&gt;0,Paramétrage!QX510,"")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IF(Paramétrage!QW510&lt;&gt;0,Paramétrage!QY510,"")</f>
        <v/>
      </c>
      <c r="P161" s="258" t="e">
        <f>IF(Paramétrage!#REF!&lt;&gt;0,I161,0)</f>
        <v>#REF!</v>
      </c>
      <c r="Q161" s="2"/>
      <c r="R161" s="2" t="str">
        <f>IF(Paramétrage!DB540&lt;&gt;0,Paramétrage!DD540,"")</f>
        <v/>
      </c>
      <c r="S161" s="119"/>
      <c r="T161" s="2"/>
    </row>
    <row r="162" spans="1:20" x14ac:dyDescent="0.35">
      <c r="A162" s="451" t="str">
        <f t="shared" si="50"/>
        <v/>
      </c>
      <c r="B162" s="451" t="str">
        <f t="shared" si="51"/>
        <v/>
      </c>
      <c r="C162" s="451" t="str">
        <f t="shared" si="52"/>
        <v/>
      </c>
      <c r="D162" s="451" t="str">
        <f t="shared" si="53"/>
        <v/>
      </c>
      <c r="E162" s="451" t="str">
        <f t="shared" si="54"/>
        <v/>
      </c>
      <c r="F162" s="451" t="str">
        <f t="shared" si="55"/>
        <v/>
      </c>
      <c r="G162" s="199" t="str">
        <f>IF(Paramétrage!QW511&lt;&gt;0,Paramétrage!QU511,"")</f>
        <v/>
      </c>
      <c r="H162" s="2" t="str">
        <f>IF(Paramétrage!QW511&lt;&gt;0,Paramétrage!QV511,"")</f>
        <v/>
      </c>
      <c r="I162" s="2" t="str">
        <f t="shared" si="56"/>
        <v/>
      </c>
      <c r="J162" s="2" t="str">
        <f>IF(Paramétrage!QW511&lt;&gt;0,Paramétrage!QW511,"")</f>
        <v/>
      </c>
      <c r="K162" s="2" t="str">
        <f>IF(Paramétrage!QX511&lt;&gt;0,Paramétrage!QX511,"")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IF(Paramétrage!QW511&lt;&gt;0,Paramétrage!QY511,"")</f>
        <v/>
      </c>
      <c r="P162" s="258" t="e">
        <f>IF(Paramétrage!#REF!&lt;&gt;0,I162,0)</f>
        <v>#REF!</v>
      </c>
      <c r="Q162" s="2"/>
      <c r="R162" s="2" t="str">
        <f>IF(Paramétrage!DB541&lt;&gt;0,Paramétrage!DD541,"")</f>
        <v/>
      </c>
      <c r="S162" s="119"/>
      <c r="T162" s="2"/>
    </row>
    <row r="163" spans="1:20" x14ac:dyDescent="0.35">
      <c r="A163" s="451" t="str">
        <f t="shared" si="50"/>
        <v/>
      </c>
      <c r="B163" s="451" t="str">
        <f t="shared" si="51"/>
        <v/>
      </c>
      <c r="C163" s="451" t="str">
        <f t="shared" si="52"/>
        <v/>
      </c>
      <c r="D163" s="451" t="str">
        <f t="shared" si="53"/>
        <v/>
      </c>
      <c r="E163" s="451" t="str">
        <f t="shared" si="54"/>
        <v/>
      </c>
      <c r="F163" s="451" t="str">
        <f t="shared" si="55"/>
        <v/>
      </c>
      <c r="G163" s="199" t="str">
        <f>IF(Paramétrage!QW512&lt;&gt;0,Paramétrage!QU512,"")</f>
        <v/>
      </c>
      <c r="H163" s="2" t="str">
        <f>IF(Paramétrage!QW512&lt;&gt;0,Paramétrage!QV512,"")</f>
        <v/>
      </c>
      <c r="I163" s="2" t="str">
        <f t="shared" si="56"/>
        <v/>
      </c>
      <c r="J163" s="2" t="str">
        <f>IF(Paramétrage!QW512&lt;&gt;0,Paramétrage!QW512,"")</f>
        <v/>
      </c>
      <c r="K163" s="2" t="str">
        <f>IF(Paramétrage!QX512&lt;&gt;0,Paramétrage!QX512,"")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IF(Paramétrage!QW512&lt;&gt;0,Paramétrage!QY512,"")</f>
        <v/>
      </c>
      <c r="P163" s="258" t="e">
        <f>IF(Paramétrage!#REF!&lt;&gt;0,I163,0)</f>
        <v>#REF!</v>
      </c>
      <c r="Q163" s="2"/>
      <c r="R163" s="2" t="str">
        <f>IF(Paramétrage!DB542&lt;&gt;0,Paramétrage!DD542,"")</f>
        <v/>
      </c>
      <c r="S163" s="119"/>
      <c r="T163" s="2"/>
    </row>
    <row r="164" spans="1:20" x14ac:dyDescent="0.35">
      <c r="A164" s="451" t="str">
        <f t="shared" si="50"/>
        <v/>
      </c>
      <c r="B164" s="451" t="str">
        <f t="shared" si="51"/>
        <v/>
      </c>
      <c r="C164" s="451" t="str">
        <f t="shared" si="52"/>
        <v/>
      </c>
      <c r="D164" s="451" t="str">
        <f t="shared" si="53"/>
        <v/>
      </c>
      <c r="E164" s="451" t="str">
        <f t="shared" si="54"/>
        <v/>
      </c>
      <c r="F164" s="451" t="str">
        <f t="shared" si="55"/>
        <v/>
      </c>
      <c r="G164" s="199" t="str">
        <f>IF(Paramétrage!QW513&lt;&gt;0,Paramétrage!QU513,"")</f>
        <v/>
      </c>
      <c r="H164" s="2" t="str">
        <f>IF(Paramétrage!QW513&lt;&gt;0,Paramétrage!QV513,"")</f>
        <v/>
      </c>
      <c r="I164" s="2" t="str">
        <f t="shared" si="56"/>
        <v/>
      </c>
      <c r="J164" s="2" t="str">
        <f>IF(Paramétrage!QW513&lt;&gt;0,Paramétrage!QW513,"")</f>
        <v/>
      </c>
      <c r="K164" s="2" t="str">
        <f>IF(Paramétrage!QX513&lt;&gt;0,Paramétrage!QX513,"")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IF(Paramétrage!QW513&lt;&gt;0,Paramétrage!QY513,"")</f>
        <v/>
      </c>
      <c r="P164" s="258" t="e">
        <f>IF(Paramétrage!#REF!&lt;&gt;0,I164,0)</f>
        <v>#REF!</v>
      </c>
      <c r="Q164" s="2"/>
      <c r="R164" s="2" t="str">
        <f>IF(Paramétrage!DB543&lt;&gt;0,Paramétrage!DD543,"")</f>
        <v/>
      </c>
      <c r="S164" s="119"/>
      <c r="T164" s="2"/>
    </row>
    <row r="165" spans="1:20" x14ac:dyDescent="0.35">
      <c r="A165" s="451" t="str">
        <f t="shared" si="50"/>
        <v/>
      </c>
      <c r="B165" s="451" t="str">
        <f t="shared" si="51"/>
        <v/>
      </c>
      <c r="C165" s="451" t="str">
        <f t="shared" si="52"/>
        <v/>
      </c>
      <c r="D165" s="451" t="str">
        <f t="shared" si="53"/>
        <v/>
      </c>
      <c r="E165" s="451" t="str">
        <f t="shared" si="54"/>
        <v/>
      </c>
      <c r="F165" s="451" t="str">
        <f t="shared" si="55"/>
        <v/>
      </c>
      <c r="G165" s="199" t="str">
        <f>IF(Paramétrage!QW514&lt;&gt;0,Paramétrage!QU514,"")</f>
        <v/>
      </c>
      <c r="H165" s="2" t="str">
        <f>IF(Paramétrage!QW514&lt;&gt;0,Paramétrage!QV514,"")</f>
        <v/>
      </c>
      <c r="I165" s="2" t="str">
        <f t="shared" si="56"/>
        <v/>
      </c>
      <c r="J165" s="2" t="str">
        <f>IF(Paramétrage!QW514&lt;&gt;0,Paramétrage!QW514,"")</f>
        <v/>
      </c>
      <c r="K165" s="2" t="str">
        <f>IF(Paramétrage!QX514&lt;&gt;0,Paramétrage!QX514,"")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IF(Paramétrage!QW514&lt;&gt;0,Paramétrage!QY514,"")</f>
        <v/>
      </c>
      <c r="P165" s="258" t="e">
        <f>IF(Paramétrage!#REF!&lt;&gt;0,I165,0)</f>
        <v>#REF!</v>
      </c>
      <c r="Q165" s="2"/>
      <c r="R165" s="2" t="str">
        <f>IF(Paramétrage!DB544&lt;&gt;0,Paramétrage!DD544,"")</f>
        <v/>
      </c>
      <c r="S165" s="119"/>
      <c r="T165" s="2"/>
    </row>
    <row r="166" spans="1:20" x14ac:dyDescent="0.35">
      <c r="A166" s="451" t="str">
        <f t="shared" si="50"/>
        <v/>
      </c>
      <c r="B166" s="451" t="str">
        <f t="shared" si="51"/>
        <v/>
      </c>
      <c r="C166" s="451" t="str">
        <f t="shared" si="52"/>
        <v/>
      </c>
      <c r="D166" s="451" t="str">
        <f t="shared" si="53"/>
        <v/>
      </c>
      <c r="E166" s="451" t="str">
        <f t="shared" si="54"/>
        <v/>
      </c>
      <c r="F166" s="451" t="str">
        <f t="shared" si="55"/>
        <v/>
      </c>
      <c r="G166" s="199" t="str">
        <f>IF(Paramétrage!QW515&lt;&gt;0,Paramétrage!QU515,"")</f>
        <v/>
      </c>
      <c r="H166" s="2" t="str">
        <f>IF(Paramétrage!QW515&lt;&gt;0,Paramétrage!QV515,"")</f>
        <v/>
      </c>
      <c r="I166" s="2" t="str">
        <f t="shared" si="56"/>
        <v/>
      </c>
      <c r="J166" s="2" t="str">
        <f>IF(Paramétrage!QW515&lt;&gt;0,Paramétrage!QW515,"")</f>
        <v/>
      </c>
      <c r="K166" s="2" t="str">
        <f>IF(Paramétrage!QX515&lt;&gt;0,Paramétrage!QX515,"")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IF(Paramétrage!QW515&lt;&gt;0,Paramétrage!QY515,"")</f>
        <v/>
      </c>
      <c r="P166" s="258" t="e">
        <f>IF(Paramétrage!#REF!&lt;&gt;0,I166,0)</f>
        <v>#REF!</v>
      </c>
      <c r="Q166" s="2"/>
      <c r="S166" s="2"/>
    </row>
    <row r="167" spans="1:20" x14ac:dyDescent="0.35">
      <c r="A167" s="451" t="str">
        <f t="shared" si="50"/>
        <v/>
      </c>
      <c r="B167" s="451" t="str">
        <f t="shared" si="51"/>
        <v/>
      </c>
      <c r="C167" s="451" t="str">
        <f t="shared" si="52"/>
        <v/>
      </c>
      <c r="D167" s="451" t="str">
        <f t="shared" si="53"/>
        <v/>
      </c>
      <c r="E167" s="451" t="str">
        <f t="shared" si="54"/>
        <v/>
      </c>
      <c r="F167" s="451" t="str">
        <f t="shared" si="55"/>
        <v/>
      </c>
      <c r="G167" s="199" t="str">
        <f>IF(Paramétrage!QW516&lt;&gt;0,Paramétrage!QU516,"")</f>
        <v/>
      </c>
      <c r="H167" s="2" t="str">
        <f>IF(Paramétrage!QW516&lt;&gt;0,Paramétrage!QV516,"")</f>
        <v/>
      </c>
      <c r="I167" s="2" t="str">
        <f t="shared" si="56"/>
        <v/>
      </c>
      <c r="J167" s="2" t="str">
        <f>IF(Paramétrage!QW516&lt;&gt;0,Paramétrage!QW516,"")</f>
        <v/>
      </c>
      <c r="K167" s="2" t="str">
        <f>IF(Paramétrage!QX516&lt;&gt;0,Paramétrage!QX516,"")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IF(Paramétrage!QW516&lt;&gt;0,Paramétrage!QY516,"")</f>
        <v/>
      </c>
      <c r="P167" s="258" t="e">
        <f>IF(Paramétrage!#REF!&lt;&gt;0,I167,0)</f>
        <v>#REF!</v>
      </c>
      <c r="Q167" s="2"/>
      <c r="S167" s="2"/>
    </row>
    <row r="168" spans="1:20" x14ac:dyDescent="0.35">
      <c r="A168" s="451" t="str">
        <f t="shared" si="50"/>
        <v/>
      </c>
      <c r="B168" s="451" t="str">
        <f t="shared" si="51"/>
        <v/>
      </c>
      <c r="C168" s="451" t="str">
        <f t="shared" si="52"/>
        <v/>
      </c>
      <c r="D168" s="451" t="str">
        <f t="shared" si="53"/>
        <v/>
      </c>
      <c r="E168" s="451" t="str">
        <f t="shared" si="54"/>
        <v/>
      </c>
      <c r="F168" s="451" t="str">
        <f t="shared" si="55"/>
        <v/>
      </c>
      <c r="G168" s="199" t="str">
        <f>IF(Paramétrage!QW517&lt;&gt;0,Paramétrage!QU517,"")</f>
        <v/>
      </c>
      <c r="H168" s="2" t="str">
        <f>IF(Paramétrage!QW517&lt;&gt;0,Paramétrage!QV517,"")</f>
        <v/>
      </c>
      <c r="I168" s="2" t="str">
        <f t="shared" si="56"/>
        <v/>
      </c>
      <c r="J168" s="2" t="str">
        <f>IF(Paramétrage!QW517&lt;&gt;0,Paramétrage!QW517,"")</f>
        <v/>
      </c>
      <c r="K168" s="2" t="str">
        <f>IF(Paramétrage!QX517&lt;&gt;0,Paramétrage!QX517,"")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IF(Paramétrage!QW517&lt;&gt;0,Paramétrage!QY517,"")</f>
        <v/>
      </c>
      <c r="P168" s="258" t="e">
        <f>IF(Paramétrage!#REF!&lt;&gt;0,I168,0)</f>
        <v>#REF!</v>
      </c>
      <c r="Q168" s="2"/>
      <c r="S168" s="2"/>
    </row>
    <row r="169" spans="1:20" x14ac:dyDescent="0.35">
      <c r="A169" s="451" t="str">
        <f t="shared" si="50"/>
        <v/>
      </c>
      <c r="B169" s="451" t="str">
        <f t="shared" si="51"/>
        <v/>
      </c>
      <c r="C169" s="451" t="str">
        <f t="shared" si="52"/>
        <v/>
      </c>
      <c r="D169" s="451" t="str">
        <f t="shared" si="53"/>
        <v/>
      </c>
      <c r="E169" s="451" t="str">
        <f t="shared" si="54"/>
        <v/>
      </c>
      <c r="F169" s="451" t="str">
        <f t="shared" si="55"/>
        <v/>
      </c>
      <c r="G169" s="199" t="str">
        <f>IF(Paramétrage!QW518&lt;&gt;0,Paramétrage!QU518,"")</f>
        <v/>
      </c>
      <c r="H169" s="2" t="str">
        <f>IF(Paramétrage!QW518&lt;&gt;0,Paramétrage!QV518,"")</f>
        <v/>
      </c>
      <c r="I169" s="2" t="str">
        <f t="shared" si="56"/>
        <v/>
      </c>
      <c r="J169" s="2" t="str">
        <f>IF(Paramétrage!QW518&lt;&gt;0,Paramétrage!QW518,"")</f>
        <v/>
      </c>
      <c r="K169" s="2" t="str">
        <f>IF(Paramétrage!QX518&lt;&gt;0,Paramétrage!QX518,"")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IF(Paramétrage!QW518&lt;&gt;0,Paramétrage!QY518,"")</f>
        <v/>
      </c>
      <c r="P169" s="258" t="e">
        <f>IF(Paramétrage!#REF!&lt;&gt;0,I169,0)</f>
        <v>#REF!</v>
      </c>
      <c r="Q169" s="2"/>
      <c r="S169" s="2"/>
    </row>
    <row r="170" spans="1:20" x14ac:dyDescent="0.35">
      <c r="A170" s="451" t="str">
        <f t="shared" si="50"/>
        <v/>
      </c>
      <c r="B170" s="451" t="str">
        <f t="shared" si="51"/>
        <v/>
      </c>
      <c r="C170" s="451" t="str">
        <f t="shared" si="52"/>
        <v/>
      </c>
      <c r="D170" s="451" t="str">
        <f t="shared" si="53"/>
        <v/>
      </c>
      <c r="E170" s="451" t="str">
        <f t="shared" si="54"/>
        <v/>
      </c>
      <c r="F170" s="451" t="str">
        <f t="shared" si="55"/>
        <v/>
      </c>
      <c r="G170" s="199" t="str">
        <f>IF(Paramétrage!QW519&lt;&gt;0,Paramétrage!QU519,"")</f>
        <v/>
      </c>
      <c r="H170" s="2" t="str">
        <f>IF(Paramétrage!QW519&lt;&gt;0,Paramétrage!QV519,"")</f>
        <v/>
      </c>
      <c r="I170" s="2" t="str">
        <f t="shared" si="56"/>
        <v/>
      </c>
      <c r="J170" s="2" t="str">
        <f>IF(Paramétrage!QW519&lt;&gt;0,Paramétrage!QW519,"")</f>
        <v/>
      </c>
      <c r="K170" s="2" t="str">
        <f>IF(Paramétrage!QX519&lt;&gt;0,Paramétrage!QX519,"")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IF(Paramétrage!QW519&lt;&gt;0,Paramétrage!QY519,"")</f>
        <v/>
      </c>
      <c r="P170" s="258" t="e">
        <f>IF(Paramétrage!#REF!&lt;&gt;0,I170,0)</f>
        <v>#REF!</v>
      </c>
      <c r="Q170" s="2"/>
      <c r="S170" s="2"/>
    </row>
    <row r="171" spans="1:20" x14ac:dyDescent="0.35">
      <c r="A171" s="451" t="str">
        <f t="shared" si="50"/>
        <v/>
      </c>
      <c r="B171" s="451" t="str">
        <f t="shared" si="51"/>
        <v/>
      </c>
      <c r="C171" s="451" t="str">
        <f t="shared" si="52"/>
        <v/>
      </c>
      <c r="D171" s="451" t="str">
        <f t="shared" si="53"/>
        <v/>
      </c>
      <c r="E171" s="451" t="str">
        <f t="shared" si="54"/>
        <v/>
      </c>
      <c r="F171" s="451" t="str">
        <f t="shared" si="55"/>
        <v/>
      </c>
      <c r="G171" s="199" t="str">
        <f>IF(Paramétrage!QW520&lt;&gt;0,Paramétrage!QU520,"")</f>
        <v/>
      </c>
      <c r="H171" s="2" t="str">
        <f>IF(Paramétrage!QW520&lt;&gt;0,Paramétrage!QV520,"")</f>
        <v/>
      </c>
      <c r="I171" s="2" t="str">
        <f t="shared" si="56"/>
        <v/>
      </c>
      <c r="J171" s="2" t="str">
        <f>IF(Paramétrage!QW520&lt;&gt;0,Paramétrage!QW520,"")</f>
        <v/>
      </c>
      <c r="K171" s="2" t="str">
        <f>IF(Paramétrage!QX520&lt;&gt;0,Paramétrage!QX520,"")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IF(Paramétrage!QW520&lt;&gt;0,Paramétrage!QY520,"")</f>
        <v/>
      </c>
      <c r="P171" s="258" t="e">
        <f>IF(Paramétrage!#REF!&lt;&gt;0,I171,0)</f>
        <v>#REF!</v>
      </c>
      <c r="Q171" s="2"/>
      <c r="S171" s="2"/>
    </row>
    <row r="172" spans="1:20" x14ac:dyDescent="0.35">
      <c r="A172" s="451" t="str">
        <f t="shared" si="50"/>
        <v/>
      </c>
      <c r="B172" s="451" t="str">
        <f t="shared" si="51"/>
        <v/>
      </c>
      <c r="C172" s="451" t="str">
        <f t="shared" si="52"/>
        <v/>
      </c>
      <c r="D172" s="451" t="str">
        <f t="shared" si="53"/>
        <v/>
      </c>
      <c r="E172" s="451" t="str">
        <f t="shared" si="54"/>
        <v/>
      </c>
      <c r="F172" s="451" t="str">
        <f t="shared" si="55"/>
        <v/>
      </c>
      <c r="G172" s="199" t="str">
        <f>IF(Paramétrage!QW521&lt;&gt;0,Paramétrage!QU521,"")</f>
        <v/>
      </c>
      <c r="H172" s="2" t="str">
        <f>IF(Paramétrage!QW521&lt;&gt;0,Paramétrage!QV521,"")</f>
        <v/>
      </c>
      <c r="I172" s="2" t="str">
        <f t="shared" si="56"/>
        <v/>
      </c>
      <c r="J172" s="2" t="str">
        <f>IF(Paramétrage!QW521&lt;&gt;0,Paramétrage!QW521,"")</f>
        <v/>
      </c>
      <c r="K172" s="2" t="str">
        <f>IF(Paramétrage!QX521&lt;&gt;0,Paramétrage!QX521,"")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IF(Paramétrage!QW521&lt;&gt;0,Paramétrage!QY521,"")</f>
        <v/>
      </c>
      <c r="P172" s="258" t="e">
        <f>IF(Paramétrage!#REF!&lt;&gt;0,I172,0)</f>
        <v>#REF!</v>
      </c>
      <c r="Q172" s="2"/>
    </row>
    <row r="173" spans="1:20" x14ac:dyDescent="0.35">
      <c r="A173" s="451" t="str">
        <f t="shared" si="50"/>
        <v/>
      </c>
      <c r="B173" s="451" t="str">
        <f t="shared" si="51"/>
        <v/>
      </c>
      <c r="C173" s="451" t="str">
        <f t="shared" si="52"/>
        <v/>
      </c>
      <c r="D173" s="451" t="str">
        <f t="shared" si="53"/>
        <v/>
      </c>
      <c r="E173" s="451" t="str">
        <f t="shared" si="54"/>
        <v/>
      </c>
      <c r="F173" s="451" t="str">
        <f t="shared" si="55"/>
        <v/>
      </c>
      <c r="G173" s="199" t="str">
        <f>IF(Paramétrage!QW522&lt;&gt;0,Paramétrage!QU522,"")</f>
        <v/>
      </c>
      <c r="H173" s="2" t="str">
        <f>IF(Paramétrage!QW522&lt;&gt;0,Paramétrage!QV522,"")</f>
        <v/>
      </c>
      <c r="I173" s="2" t="str">
        <f t="shared" si="56"/>
        <v/>
      </c>
      <c r="J173" s="2" t="str">
        <f>IF(Paramétrage!QW522&lt;&gt;0,Paramétrage!QW522,"")</f>
        <v/>
      </c>
      <c r="K173" s="2" t="str">
        <f>IF(Paramétrage!QX522&lt;&gt;0,Paramétrage!QX522,"")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IF(Paramétrage!QW522&lt;&gt;0,Paramétrage!QY522,"")</f>
        <v/>
      </c>
      <c r="P173" s="258" t="e">
        <f>IF(Paramétrage!#REF!&lt;&gt;0,I173,0)</f>
        <v>#REF!</v>
      </c>
      <c r="Q173" s="2"/>
    </row>
    <row r="174" spans="1:20" x14ac:dyDescent="0.35">
      <c r="A174" s="451" t="str">
        <f t="shared" si="50"/>
        <v/>
      </c>
      <c r="B174" s="451" t="str">
        <f t="shared" si="51"/>
        <v/>
      </c>
      <c r="C174" s="451" t="str">
        <f t="shared" si="52"/>
        <v/>
      </c>
      <c r="D174" s="451" t="str">
        <f t="shared" si="53"/>
        <v/>
      </c>
      <c r="E174" s="451" t="str">
        <f t="shared" si="54"/>
        <v/>
      </c>
      <c r="F174" s="451" t="str">
        <f t="shared" si="55"/>
        <v/>
      </c>
      <c r="G174" s="199" t="str">
        <f>IF(Paramétrage!QW523&lt;&gt;0,Paramétrage!QU523,"")</f>
        <v/>
      </c>
      <c r="H174" s="2" t="str">
        <f>IF(Paramétrage!QW523&lt;&gt;0,Paramétrage!QV523,"")</f>
        <v/>
      </c>
      <c r="I174" s="2" t="str">
        <f t="shared" si="56"/>
        <v/>
      </c>
      <c r="J174" s="2" t="str">
        <f>IF(Paramétrage!QW523&lt;&gt;0,Paramétrage!QW523,"")</f>
        <v/>
      </c>
      <c r="K174" s="2" t="str">
        <f>IF(Paramétrage!QX523&lt;&gt;0,Paramétrage!QX523,"")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IF(Paramétrage!QW523&lt;&gt;0,Paramétrage!QY523,"")</f>
        <v/>
      </c>
      <c r="P174" s="258" t="e">
        <f>IF(Paramétrage!#REF!&lt;&gt;0,I174,0)</f>
        <v>#REF!</v>
      </c>
      <c r="Q174" s="2"/>
    </row>
    <row r="175" spans="1:20" x14ac:dyDescent="0.35">
      <c r="A175" s="451" t="str">
        <f t="shared" si="50"/>
        <v/>
      </c>
      <c r="B175" s="451" t="str">
        <f t="shared" si="51"/>
        <v/>
      </c>
      <c r="C175" s="451" t="str">
        <f t="shared" si="52"/>
        <v/>
      </c>
      <c r="D175" s="451" t="str">
        <f t="shared" si="53"/>
        <v/>
      </c>
      <c r="E175" s="451" t="str">
        <f t="shared" si="54"/>
        <v/>
      </c>
      <c r="F175" s="451" t="str">
        <f t="shared" si="55"/>
        <v/>
      </c>
      <c r="G175" s="199" t="str">
        <f>IF(Paramétrage!QW524&lt;&gt;0,Paramétrage!QU524,"")</f>
        <v/>
      </c>
      <c r="H175" s="2" t="str">
        <f>IF(Paramétrage!QW524&lt;&gt;0,Paramétrage!QV524,"")</f>
        <v/>
      </c>
      <c r="I175" s="2" t="str">
        <f t="shared" si="56"/>
        <v/>
      </c>
      <c r="J175" s="2" t="str">
        <f>IF(Paramétrage!QW524&lt;&gt;0,Paramétrage!QW524,"")</f>
        <v/>
      </c>
      <c r="K175" s="2" t="str">
        <f>IF(Paramétrage!QX524&lt;&gt;0,Paramétrage!QX524,"")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IF(Paramétrage!QW524&lt;&gt;0,Paramétrage!QY524,"")</f>
        <v/>
      </c>
      <c r="P175" s="258" t="e">
        <f>IF(Paramétrage!#REF!&lt;&gt;0,I175,0)</f>
        <v>#REF!</v>
      </c>
      <c r="Q175" s="2"/>
    </row>
    <row r="176" spans="1:20" x14ac:dyDescent="0.35">
      <c r="A176" s="451" t="str">
        <f t="shared" si="50"/>
        <v/>
      </c>
      <c r="B176" s="451" t="str">
        <f t="shared" si="51"/>
        <v/>
      </c>
      <c r="C176" s="451" t="str">
        <f t="shared" si="52"/>
        <v/>
      </c>
      <c r="D176" s="451" t="str">
        <f t="shared" si="53"/>
        <v/>
      </c>
      <c r="E176" s="451" t="str">
        <f t="shared" si="54"/>
        <v/>
      </c>
      <c r="F176" s="451" t="str">
        <f t="shared" si="55"/>
        <v/>
      </c>
      <c r="G176" s="199" t="str">
        <f>IF(Paramétrage!QW525&lt;&gt;0,Paramétrage!QU525,"")</f>
        <v/>
      </c>
      <c r="H176" s="2" t="str">
        <f>IF(Paramétrage!QW525&lt;&gt;0,Paramétrage!QV525,"")</f>
        <v/>
      </c>
      <c r="I176" s="2" t="str">
        <f t="shared" si="56"/>
        <v/>
      </c>
      <c r="J176" s="2" t="str">
        <f>IF(Paramétrage!QW525&lt;&gt;0,Paramétrage!QW525,"")</f>
        <v/>
      </c>
      <c r="K176" s="2" t="str">
        <f>IF(Paramétrage!QX525&lt;&gt;0,Paramétrage!QX525,"")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IF(Paramétrage!QW525&lt;&gt;0,Paramétrage!QY525,"")</f>
        <v/>
      </c>
      <c r="P176" s="258" t="e">
        <f>IF(Paramétrage!#REF!&lt;&gt;0,I176,0)</f>
        <v>#REF!</v>
      </c>
      <c r="Q176" s="2"/>
    </row>
    <row r="177" spans="1:17" x14ac:dyDescent="0.35">
      <c r="A177" s="451" t="str">
        <f t="shared" si="50"/>
        <v/>
      </c>
      <c r="B177" s="451" t="str">
        <f t="shared" si="51"/>
        <v/>
      </c>
      <c r="C177" s="451" t="str">
        <f t="shared" si="52"/>
        <v/>
      </c>
      <c r="D177" s="451" t="str">
        <f t="shared" si="53"/>
        <v/>
      </c>
      <c r="E177" s="451" t="str">
        <f t="shared" si="54"/>
        <v/>
      </c>
      <c r="F177" s="451" t="str">
        <f t="shared" si="55"/>
        <v/>
      </c>
      <c r="G177" s="199" t="str">
        <f>IF(Paramétrage!QW526&lt;&gt;0,Paramétrage!QU526,"")</f>
        <v/>
      </c>
      <c r="H177" s="2" t="str">
        <f>IF(Paramétrage!QW526&lt;&gt;0,Paramétrage!QV526,"")</f>
        <v/>
      </c>
      <c r="I177" s="2" t="str">
        <f t="shared" si="56"/>
        <v/>
      </c>
      <c r="J177" s="2" t="str">
        <f>IF(Paramétrage!QW526&lt;&gt;0,Paramétrage!QW526,"")</f>
        <v/>
      </c>
      <c r="K177" s="2" t="str">
        <f>IF(Paramétrage!QX526&lt;&gt;0,Paramétrage!QX526,"")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IF(Paramétrage!QW526&lt;&gt;0,Paramétrage!QY526,"")</f>
        <v/>
      </c>
      <c r="P177" s="258" t="e">
        <f>IF(Paramétrage!#REF!&lt;&gt;0,I177,0)</f>
        <v>#REF!</v>
      </c>
      <c r="Q177" s="2"/>
    </row>
    <row r="178" spans="1:17" x14ac:dyDescent="0.35">
      <c r="A178" s="451" t="str">
        <f t="shared" si="50"/>
        <v/>
      </c>
      <c r="B178" s="451" t="str">
        <f t="shared" si="51"/>
        <v/>
      </c>
      <c r="C178" s="451" t="str">
        <f t="shared" si="52"/>
        <v/>
      </c>
      <c r="D178" s="451" t="str">
        <f t="shared" si="53"/>
        <v/>
      </c>
      <c r="E178" s="451" t="str">
        <f t="shared" si="54"/>
        <v/>
      </c>
      <c r="F178" s="451" t="str">
        <f t="shared" si="55"/>
        <v/>
      </c>
      <c r="G178" s="199" t="str">
        <f>IF(Paramétrage!QW527&lt;&gt;0,Paramétrage!QU527,"")</f>
        <v/>
      </c>
      <c r="H178" s="2" t="str">
        <f>IF(Paramétrage!QW527&lt;&gt;0,Paramétrage!QV527,"")</f>
        <v/>
      </c>
      <c r="I178" s="2" t="str">
        <f t="shared" si="56"/>
        <v/>
      </c>
      <c r="J178" s="2" t="str">
        <f>IF(Paramétrage!QW527&lt;&gt;0,Paramétrage!QW527,"")</f>
        <v/>
      </c>
      <c r="K178" s="2" t="str">
        <f>IF(Paramétrage!QX527&lt;&gt;0,Paramétrage!QX527,"")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IF(Paramétrage!QW527&lt;&gt;0,Paramétrage!QY527,"")</f>
        <v/>
      </c>
      <c r="P178" s="258" t="e">
        <f>IF(Paramétrage!#REF!&lt;&gt;0,I178,0)</f>
        <v>#REF!</v>
      </c>
      <c r="Q178" s="2"/>
    </row>
    <row r="179" spans="1:17" x14ac:dyDescent="0.35">
      <c r="A179" s="451" t="str">
        <f t="shared" si="50"/>
        <v/>
      </c>
      <c r="B179" s="451" t="str">
        <f t="shared" si="51"/>
        <v/>
      </c>
      <c r="C179" s="451" t="str">
        <f t="shared" si="52"/>
        <v/>
      </c>
      <c r="D179" s="451" t="str">
        <f t="shared" si="53"/>
        <v/>
      </c>
      <c r="E179" s="451" t="str">
        <f t="shared" si="54"/>
        <v/>
      </c>
      <c r="F179" s="451" t="str">
        <f t="shared" si="55"/>
        <v/>
      </c>
      <c r="G179" s="199" t="str">
        <f>IF(Paramétrage!QW528&lt;&gt;0,Paramétrage!QU528,"")</f>
        <v/>
      </c>
      <c r="H179" s="2" t="str">
        <f>IF(Paramétrage!QW528&lt;&gt;0,Paramétrage!QV528,"")</f>
        <v/>
      </c>
      <c r="I179" s="2" t="str">
        <f t="shared" si="56"/>
        <v/>
      </c>
      <c r="J179" s="2" t="str">
        <f>IF(Paramétrage!QW528&lt;&gt;0,Paramétrage!QW528,"")</f>
        <v/>
      </c>
      <c r="K179" s="2" t="str">
        <f>IF(Paramétrage!QX528&lt;&gt;0,Paramétrage!QX528,"")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IF(Paramétrage!QW528&lt;&gt;0,Paramétrage!QY528,"")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X179"/>
  <sheetViews>
    <sheetView topLeftCell="A22" workbookViewId="0">
      <selection activeCell="A152" sqref="A152:O179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69" customFormat="1" x14ac:dyDescent="0.35">
      <c r="A1" s="474" t="s">
        <v>1102</v>
      </c>
      <c r="G1" s="475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51" t="str">
        <f>IF(J3&lt;&gt;"",I3,"")</f>
        <v/>
      </c>
      <c r="B3" s="451" t="str">
        <f>IF(J3&lt;&gt;"",1,"")</f>
        <v/>
      </c>
      <c r="C3" s="451" t="str">
        <f>IF(J3&lt;&gt;"",L3,"")</f>
        <v/>
      </c>
      <c r="D3" s="451" t="str">
        <f>IF(J3&lt;&gt;"",L3,"")</f>
        <v/>
      </c>
      <c r="E3" s="451" t="str">
        <f>IF(J3&lt;&gt;"",M3,"")</f>
        <v/>
      </c>
      <c r="F3" s="451" t="str">
        <f>IF(J3&lt;&gt;"",N3,"")</f>
        <v/>
      </c>
      <c r="G3" s="199" t="str">
        <f>IF(Paramétrage!FU448&lt;&gt;0,Paramétrage!FS448,"")</f>
        <v/>
      </c>
      <c r="H3" s="2" t="str">
        <f>IF(Paramétrage!FU448&lt;&gt;0,Paramétrage!FT448,"")</f>
        <v/>
      </c>
      <c r="I3" s="2" t="str">
        <f>IF(J3&lt;&gt;"",DATEDIF($Q$2,G3,"d")*1440+H3*60,"")</f>
        <v/>
      </c>
      <c r="J3" s="2" t="str">
        <f>IF(Paramétrage!FU448&lt;&gt;0,Paramétrage!FU448,"")</f>
        <v/>
      </c>
      <c r="K3" s="2" t="str">
        <f>IF(Paramétrage!FV448&lt;&gt;0,Paramétrage!FV448,"")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IF(Paramétrage!FU448&lt;&gt;0,Paramétrage!FW448,"")</f>
        <v/>
      </c>
      <c r="P3" s="258">
        <f>IF(Paramétrage!G501&lt;&gt;0,I3,0)</f>
        <v>0</v>
      </c>
      <c r="Q3" s="2"/>
    </row>
    <row r="4" spans="1:17" x14ac:dyDescent="0.35">
      <c r="A4" s="451" t="str">
        <f t="shared" ref="A4:A29" si="0">IF(J4&lt;&gt;"",I4,"")</f>
        <v/>
      </c>
      <c r="B4" s="451" t="str">
        <f t="shared" ref="B4:B29" si="1">IF(J4&lt;&gt;"",1,"")</f>
        <v/>
      </c>
      <c r="C4" s="451" t="str">
        <f t="shared" ref="C4:C29" si="2">IF(J4&lt;&gt;"",L4,"")</f>
        <v/>
      </c>
      <c r="D4" s="451" t="str">
        <f t="shared" ref="D4:D29" si="3">IF(J4&lt;&gt;"",L4,"")</f>
        <v/>
      </c>
      <c r="E4" s="451" t="str">
        <f t="shared" ref="E4:E29" si="4">IF(J4&lt;&gt;"",M4,"")</f>
        <v/>
      </c>
      <c r="F4" s="451" t="str">
        <f t="shared" ref="F4:F29" si="5">IF(J4&lt;&gt;"",N4,"")</f>
        <v/>
      </c>
      <c r="G4" s="199" t="str">
        <f>IF(Paramétrage!FU449&lt;&gt;0,Paramétrage!FS449,"")</f>
        <v/>
      </c>
      <c r="H4" s="2" t="str">
        <f>IF(Paramétrage!FU449&lt;&gt;0,Paramétrage!FT449,"")</f>
        <v/>
      </c>
      <c r="I4" s="2" t="str">
        <f t="shared" ref="I4:I29" si="6">IF(J4&lt;&gt;"",DATEDIF($Q$2,G4,"d")*1440+H4*60,"")</f>
        <v/>
      </c>
      <c r="J4" s="2" t="str">
        <f>IF(Paramétrage!FU449&lt;&gt;0,Paramétrage!FU449,"")</f>
        <v/>
      </c>
      <c r="K4" s="2" t="str">
        <f>IF(Paramétrage!FV449&lt;&gt;0,Paramétrage!FV449,"")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IF(Paramétrage!FU449&lt;&gt;0,Paramétrage!FW449,"")</f>
        <v/>
      </c>
      <c r="P4" s="258">
        <f>IF(Paramétrage!G502&lt;&gt;0,I4,0)</f>
        <v>0</v>
      </c>
      <c r="Q4" s="2"/>
    </row>
    <row r="5" spans="1:17" x14ac:dyDescent="0.35">
      <c r="A5" s="451" t="str">
        <f t="shared" si="0"/>
        <v/>
      </c>
      <c r="B5" s="451" t="str">
        <f t="shared" si="1"/>
        <v/>
      </c>
      <c r="C5" s="451" t="str">
        <f t="shared" si="2"/>
        <v/>
      </c>
      <c r="D5" s="451" t="str">
        <f t="shared" si="3"/>
        <v/>
      </c>
      <c r="E5" s="451" t="str">
        <f t="shared" si="4"/>
        <v/>
      </c>
      <c r="F5" s="451" t="str">
        <f t="shared" si="5"/>
        <v/>
      </c>
      <c r="G5" s="199" t="str">
        <f>IF(Paramétrage!FU450&lt;&gt;0,Paramétrage!FS450,"")</f>
        <v/>
      </c>
      <c r="H5" s="2" t="str">
        <f>IF(Paramétrage!FU450&lt;&gt;0,Paramétrage!FT450,"")</f>
        <v/>
      </c>
      <c r="I5" s="2" t="str">
        <f t="shared" si="6"/>
        <v/>
      </c>
      <c r="J5" s="2" t="str">
        <f>IF(Paramétrage!FU450&lt;&gt;0,Paramétrage!FU450,"")</f>
        <v/>
      </c>
      <c r="K5" s="2" t="str">
        <f>IF(Paramétrage!FV450&lt;&gt;0,Paramétrage!FV450,"")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IF(Paramétrage!FU450&lt;&gt;0,Paramétrage!FW450,"")</f>
        <v/>
      </c>
      <c r="P5" s="258">
        <f>IF(Paramétrage!G503&lt;&gt;0,I5,0)</f>
        <v>0</v>
      </c>
      <c r="Q5" s="2"/>
    </row>
    <row r="6" spans="1:17" x14ac:dyDescent="0.35">
      <c r="A6" s="451" t="str">
        <f t="shared" si="0"/>
        <v/>
      </c>
      <c r="B6" s="451" t="str">
        <f t="shared" si="1"/>
        <v/>
      </c>
      <c r="C6" s="451" t="str">
        <f t="shared" si="2"/>
        <v/>
      </c>
      <c r="D6" s="451" t="str">
        <f t="shared" si="3"/>
        <v/>
      </c>
      <c r="E6" s="451" t="str">
        <f t="shared" si="4"/>
        <v/>
      </c>
      <c r="F6" s="451" t="str">
        <f t="shared" si="5"/>
        <v/>
      </c>
      <c r="G6" s="199" t="str">
        <f>IF(Paramétrage!FU451&lt;&gt;0,Paramétrage!FS451,"")</f>
        <v/>
      </c>
      <c r="H6" s="2" t="str">
        <f>IF(Paramétrage!FU451&lt;&gt;0,Paramétrage!FT451,"")</f>
        <v/>
      </c>
      <c r="I6" s="2" t="str">
        <f t="shared" si="6"/>
        <v/>
      </c>
      <c r="J6" s="2" t="str">
        <f>IF(Paramétrage!FU451&lt;&gt;0,Paramétrage!FU451,"")</f>
        <v/>
      </c>
      <c r="K6" s="2" t="str">
        <f>IF(Paramétrage!FV451&lt;&gt;0,Paramétrage!FV451,"")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IF(Paramétrage!FU451&lt;&gt;0,Paramétrage!FW451,"")</f>
        <v/>
      </c>
      <c r="P6" s="258">
        <f>IF(Paramétrage!G504&lt;&gt;0,I6,0)</f>
        <v>0</v>
      </c>
      <c r="Q6" s="2"/>
    </row>
    <row r="7" spans="1:17" x14ac:dyDescent="0.35">
      <c r="A7" s="451" t="str">
        <f t="shared" si="0"/>
        <v/>
      </c>
      <c r="B7" s="451" t="str">
        <f t="shared" si="1"/>
        <v/>
      </c>
      <c r="C7" s="451" t="str">
        <f t="shared" si="2"/>
        <v/>
      </c>
      <c r="D7" s="451" t="str">
        <f t="shared" si="3"/>
        <v/>
      </c>
      <c r="E7" s="451" t="str">
        <f t="shared" si="4"/>
        <v/>
      </c>
      <c r="F7" s="451" t="str">
        <f t="shared" si="5"/>
        <v/>
      </c>
      <c r="G7" s="199" t="str">
        <f>IF(Paramétrage!FU452&lt;&gt;0,Paramétrage!FS452,"")</f>
        <v/>
      </c>
      <c r="H7" s="2" t="str">
        <f>IF(Paramétrage!FU452&lt;&gt;0,Paramétrage!FT452,"")</f>
        <v/>
      </c>
      <c r="I7" s="2" t="str">
        <f t="shared" si="6"/>
        <v/>
      </c>
      <c r="J7" s="2" t="str">
        <f>IF(Paramétrage!FU452&lt;&gt;0,Paramétrage!FU452,"")</f>
        <v/>
      </c>
      <c r="K7" s="2" t="str">
        <f>IF(Paramétrage!FV452&lt;&gt;0,Paramétrage!FV452,"")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IF(Paramétrage!FU452&lt;&gt;0,Paramétrage!FW452,"")</f>
        <v/>
      </c>
      <c r="P7" s="258">
        <f>IF(Paramétrage!G505&lt;&gt;0,I7,0)</f>
        <v>0</v>
      </c>
      <c r="Q7" s="2"/>
    </row>
    <row r="8" spans="1:17" x14ac:dyDescent="0.35">
      <c r="A8" s="451" t="str">
        <f t="shared" si="0"/>
        <v/>
      </c>
      <c r="B8" s="451" t="str">
        <f t="shared" si="1"/>
        <v/>
      </c>
      <c r="C8" s="451" t="str">
        <f t="shared" si="2"/>
        <v/>
      </c>
      <c r="D8" s="451" t="str">
        <f t="shared" si="3"/>
        <v/>
      </c>
      <c r="E8" s="451" t="str">
        <f t="shared" si="4"/>
        <v/>
      </c>
      <c r="F8" s="451" t="str">
        <f t="shared" si="5"/>
        <v/>
      </c>
      <c r="G8" s="199" t="str">
        <f>IF(Paramétrage!FU453&lt;&gt;0,Paramétrage!FS453,"")</f>
        <v/>
      </c>
      <c r="H8" s="2" t="str">
        <f>IF(Paramétrage!FU453&lt;&gt;0,Paramétrage!FT453,"")</f>
        <v/>
      </c>
      <c r="I8" s="2" t="str">
        <f t="shared" si="6"/>
        <v/>
      </c>
      <c r="J8" s="2" t="str">
        <f>IF(Paramétrage!FU453&lt;&gt;0,Paramétrage!FU453,"")</f>
        <v/>
      </c>
      <c r="K8" s="2" t="str">
        <f>IF(Paramétrage!FV453&lt;&gt;0,Paramétrage!FV453,"")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IF(Paramétrage!FU453&lt;&gt;0,Paramétrage!FW453,"")</f>
        <v/>
      </c>
      <c r="P8" s="258">
        <f>IF(Paramétrage!G506&lt;&gt;0,I8,0)</f>
        <v>0</v>
      </c>
      <c r="Q8" s="2"/>
    </row>
    <row r="9" spans="1:17" x14ac:dyDescent="0.35">
      <c r="A9" s="451" t="str">
        <f t="shared" si="0"/>
        <v/>
      </c>
      <c r="B9" s="451" t="str">
        <f t="shared" si="1"/>
        <v/>
      </c>
      <c r="C9" s="451" t="str">
        <f t="shared" si="2"/>
        <v/>
      </c>
      <c r="D9" s="451" t="str">
        <f t="shared" si="3"/>
        <v/>
      </c>
      <c r="E9" s="451" t="str">
        <f t="shared" si="4"/>
        <v/>
      </c>
      <c r="F9" s="451" t="str">
        <f t="shared" si="5"/>
        <v/>
      </c>
      <c r="G9" s="199" t="str">
        <f>IF(Paramétrage!FU454&lt;&gt;0,Paramétrage!FS454,"")</f>
        <v/>
      </c>
      <c r="H9" s="2" t="str">
        <f>IF(Paramétrage!FU454&lt;&gt;0,Paramétrage!FT454,"")</f>
        <v/>
      </c>
      <c r="I9" s="2" t="str">
        <f t="shared" si="6"/>
        <v/>
      </c>
      <c r="J9" s="2" t="str">
        <f>IF(Paramétrage!FU454&lt;&gt;0,Paramétrage!FU454,"")</f>
        <v/>
      </c>
      <c r="K9" s="2" t="str">
        <f>IF(Paramétrage!FV454&lt;&gt;0,Paramétrage!FV454,"")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IF(Paramétrage!FU454&lt;&gt;0,Paramétrage!FW454,"")</f>
        <v/>
      </c>
      <c r="P9" s="258">
        <f>IF(Paramétrage!G507&lt;&gt;0,I9,0)</f>
        <v>0</v>
      </c>
      <c r="Q9" s="2"/>
    </row>
    <row r="10" spans="1:17" x14ac:dyDescent="0.35">
      <c r="A10" s="451" t="str">
        <f t="shared" si="0"/>
        <v/>
      </c>
      <c r="B10" s="451" t="str">
        <f t="shared" si="1"/>
        <v/>
      </c>
      <c r="C10" s="451" t="str">
        <f t="shared" si="2"/>
        <v/>
      </c>
      <c r="D10" s="451" t="str">
        <f t="shared" si="3"/>
        <v/>
      </c>
      <c r="E10" s="451" t="str">
        <f t="shared" si="4"/>
        <v/>
      </c>
      <c r="F10" s="451" t="str">
        <f t="shared" si="5"/>
        <v/>
      </c>
      <c r="G10" s="199" t="str">
        <f>IF(Paramétrage!FU455&lt;&gt;0,Paramétrage!FS455,"")</f>
        <v/>
      </c>
      <c r="H10" s="2" t="str">
        <f>IF(Paramétrage!FU455&lt;&gt;0,Paramétrage!FT455,"")</f>
        <v/>
      </c>
      <c r="I10" s="2" t="str">
        <f t="shared" si="6"/>
        <v/>
      </c>
      <c r="J10" s="2" t="str">
        <f>IF(Paramétrage!FU455&lt;&gt;0,Paramétrage!FU455,"")</f>
        <v/>
      </c>
      <c r="K10" s="2" t="str">
        <f>IF(Paramétrage!FV455&lt;&gt;0,Paramétrage!FV455,"")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IF(Paramétrage!FU455&lt;&gt;0,Paramétrage!FW455,"")</f>
        <v/>
      </c>
      <c r="P10" s="258">
        <f>IF(Paramétrage!G508&lt;&gt;0,I10,0)</f>
        <v>0</v>
      </c>
      <c r="Q10" s="2"/>
    </row>
    <row r="11" spans="1:17" x14ac:dyDescent="0.35">
      <c r="A11" s="451" t="str">
        <f t="shared" si="0"/>
        <v/>
      </c>
      <c r="B11" s="451" t="str">
        <f t="shared" si="1"/>
        <v/>
      </c>
      <c r="C11" s="451" t="str">
        <f t="shared" si="2"/>
        <v/>
      </c>
      <c r="D11" s="451" t="str">
        <f t="shared" si="3"/>
        <v/>
      </c>
      <c r="E11" s="451" t="str">
        <f t="shared" si="4"/>
        <v/>
      </c>
      <c r="F11" s="451" t="str">
        <f t="shared" si="5"/>
        <v/>
      </c>
      <c r="G11" s="199" t="str">
        <f>IF(Paramétrage!FU456&lt;&gt;0,Paramétrage!FS456,"")</f>
        <v/>
      </c>
      <c r="H11" s="2" t="str">
        <f>IF(Paramétrage!FU456&lt;&gt;0,Paramétrage!FT456,"")</f>
        <v/>
      </c>
      <c r="I11" s="2" t="str">
        <f t="shared" si="6"/>
        <v/>
      </c>
      <c r="J11" s="2" t="str">
        <f>IF(Paramétrage!FU456&lt;&gt;0,Paramétrage!FU456,"")</f>
        <v/>
      </c>
      <c r="K11" s="2" t="str">
        <f>IF(Paramétrage!FV456&lt;&gt;0,Paramétrage!FV456,"")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IF(Paramétrage!FU456&lt;&gt;0,Paramétrage!FW456,"")</f>
        <v/>
      </c>
      <c r="P11" s="258">
        <f>IF(Paramétrage!G509&lt;&gt;0,I11,0)</f>
        <v>0</v>
      </c>
      <c r="Q11" s="2"/>
    </row>
    <row r="12" spans="1:17" x14ac:dyDescent="0.35">
      <c r="A12" s="451" t="str">
        <f t="shared" si="0"/>
        <v/>
      </c>
      <c r="B12" s="451" t="str">
        <f t="shared" si="1"/>
        <v/>
      </c>
      <c r="C12" s="451" t="str">
        <f t="shared" si="2"/>
        <v/>
      </c>
      <c r="D12" s="451" t="str">
        <f t="shared" si="3"/>
        <v/>
      </c>
      <c r="E12" s="451" t="str">
        <f t="shared" si="4"/>
        <v/>
      </c>
      <c r="F12" s="451" t="str">
        <f t="shared" si="5"/>
        <v/>
      </c>
      <c r="G12" s="199" t="str">
        <f>IF(Paramétrage!FU457&lt;&gt;0,Paramétrage!FS457,"")</f>
        <v/>
      </c>
      <c r="H12" s="2" t="str">
        <f>IF(Paramétrage!FU457&lt;&gt;0,Paramétrage!FT457,"")</f>
        <v/>
      </c>
      <c r="I12" s="2" t="str">
        <f t="shared" si="6"/>
        <v/>
      </c>
      <c r="J12" s="2" t="str">
        <f>IF(Paramétrage!FU457&lt;&gt;0,Paramétrage!FU457,"")</f>
        <v/>
      </c>
      <c r="K12" s="2" t="str">
        <f>IF(Paramétrage!FV457&lt;&gt;0,Paramétrage!FV457,"")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IF(Paramétrage!FU457&lt;&gt;0,Paramétrage!FW457,"")</f>
        <v/>
      </c>
      <c r="P12" s="258">
        <f>IF(Paramétrage!G510&lt;&gt;0,I12,0)</f>
        <v>0</v>
      </c>
      <c r="Q12" s="2"/>
    </row>
    <row r="13" spans="1:17" x14ac:dyDescent="0.35">
      <c r="A13" s="451" t="str">
        <f t="shared" si="0"/>
        <v/>
      </c>
      <c r="B13" s="451" t="str">
        <f t="shared" si="1"/>
        <v/>
      </c>
      <c r="C13" s="451" t="str">
        <f t="shared" si="2"/>
        <v/>
      </c>
      <c r="D13" s="451" t="str">
        <f t="shared" si="3"/>
        <v/>
      </c>
      <c r="E13" s="451" t="str">
        <f t="shared" si="4"/>
        <v/>
      </c>
      <c r="F13" s="451" t="str">
        <f t="shared" si="5"/>
        <v/>
      </c>
      <c r="G13" s="199" t="str">
        <f>IF(Paramétrage!FU458&lt;&gt;0,Paramétrage!FS458,"")</f>
        <v/>
      </c>
      <c r="H13" s="2" t="str">
        <f>IF(Paramétrage!FU458&lt;&gt;0,Paramétrage!FT458,"")</f>
        <v/>
      </c>
      <c r="I13" s="2" t="str">
        <f t="shared" si="6"/>
        <v/>
      </c>
      <c r="J13" s="2" t="str">
        <f>IF(Paramétrage!FU458&lt;&gt;0,Paramétrage!FU458,"")</f>
        <v/>
      </c>
      <c r="K13" s="2" t="str">
        <f>IF(Paramétrage!FV458&lt;&gt;0,Paramétrage!FV458,"")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IF(Paramétrage!FU458&lt;&gt;0,Paramétrage!FW458,"")</f>
        <v/>
      </c>
      <c r="P13" s="258">
        <f>IF(Paramétrage!G511&lt;&gt;0,I13,0)</f>
        <v>0</v>
      </c>
      <c r="Q13" s="2"/>
    </row>
    <row r="14" spans="1:17" x14ac:dyDescent="0.35">
      <c r="A14" s="451" t="str">
        <f t="shared" si="0"/>
        <v/>
      </c>
      <c r="B14" s="451" t="str">
        <f t="shared" si="1"/>
        <v/>
      </c>
      <c r="C14" s="451" t="str">
        <f t="shared" si="2"/>
        <v/>
      </c>
      <c r="D14" s="451" t="str">
        <f t="shared" si="3"/>
        <v/>
      </c>
      <c r="E14" s="451" t="str">
        <f t="shared" si="4"/>
        <v/>
      </c>
      <c r="F14" s="451" t="str">
        <f t="shared" si="5"/>
        <v/>
      </c>
      <c r="G14" s="199" t="str">
        <f>IF(Paramétrage!FU459&lt;&gt;0,Paramétrage!FS459,"")</f>
        <v/>
      </c>
      <c r="H14" s="2" t="str">
        <f>IF(Paramétrage!FU459&lt;&gt;0,Paramétrage!FT459,"")</f>
        <v/>
      </c>
      <c r="I14" s="2" t="str">
        <f t="shared" si="6"/>
        <v/>
      </c>
      <c r="J14" s="2" t="str">
        <f>IF(Paramétrage!FU459&lt;&gt;0,Paramétrage!FU459,"")</f>
        <v/>
      </c>
      <c r="K14" s="2" t="str">
        <f>IF(Paramétrage!FV459&lt;&gt;0,Paramétrage!FV459,"")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IF(Paramétrage!FU459&lt;&gt;0,Paramétrage!FW459,"")</f>
        <v/>
      </c>
      <c r="P14" s="258">
        <f>IF(Paramétrage!G512&lt;&gt;0,I14,0)</f>
        <v>0</v>
      </c>
      <c r="Q14" s="2"/>
    </row>
    <row r="15" spans="1:17" x14ac:dyDescent="0.35">
      <c r="A15" s="451" t="str">
        <f t="shared" si="0"/>
        <v/>
      </c>
      <c r="B15" s="451" t="str">
        <f t="shared" si="1"/>
        <v/>
      </c>
      <c r="C15" s="451" t="str">
        <f t="shared" si="2"/>
        <v/>
      </c>
      <c r="D15" s="451" t="str">
        <f t="shared" si="3"/>
        <v/>
      </c>
      <c r="E15" s="451" t="str">
        <f t="shared" si="4"/>
        <v/>
      </c>
      <c r="F15" s="451" t="str">
        <f t="shared" si="5"/>
        <v/>
      </c>
      <c r="G15" s="199" t="str">
        <f>IF(Paramétrage!FU460&lt;&gt;0,Paramétrage!FS460,"")</f>
        <v/>
      </c>
      <c r="H15" s="2" t="str">
        <f>IF(Paramétrage!FU460&lt;&gt;0,Paramétrage!FT460,"")</f>
        <v/>
      </c>
      <c r="I15" s="2" t="str">
        <f t="shared" si="6"/>
        <v/>
      </c>
      <c r="J15" s="2" t="str">
        <f>IF(Paramétrage!FU460&lt;&gt;0,Paramétrage!FU460,"")</f>
        <v/>
      </c>
      <c r="K15" s="2" t="str">
        <f>IF(Paramétrage!FV460&lt;&gt;0,Paramétrage!FV460,"")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IF(Paramétrage!FU460&lt;&gt;0,Paramétrage!FW460,"")</f>
        <v/>
      </c>
      <c r="P15" s="258">
        <f>IF(Paramétrage!G513&lt;&gt;0,I15,0)</f>
        <v>0</v>
      </c>
      <c r="Q15" s="2"/>
    </row>
    <row r="16" spans="1:17" x14ac:dyDescent="0.35">
      <c r="A16" s="451" t="str">
        <f t="shared" si="0"/>
        <v/>
      </c>
      <c r="B16" s="451" t="str">
        <f t="shared" si="1"/>
        <v/>
      </c>
      <c r="C16" s="451" t="str">
        <f t="shared" si="2"/>
        <v/>
      </c>
      <c r="D16" s="451" t="str">
        <f t="shared" si="3"/>
        <v/>
      </c>
      <c r="E16" s="451" t="str">
        <f t="shared" si="4"/>
        <v/>
      </c>
      <c r="F16" s="451" t="str">
        <f t="shared" si="5"/>
        <v/>
      </c>
      <c r="G16" s="199" t="str">
        <f>IF(Paramétrage!FU461&lt;&gt;0,Paramétrage!FS461,"")</f>
        <v/>
      </c>
      <c r="H16" s="2" t="str">
        <f>IF(Paramétrage!FU461&lt;&gt;0,Paramétrage!FT461,"")</f>
        <v/>
      </c>
      <c r="I16" s="2" t="str">
        <f t="shared" si="6"/>
        <v/>
      </c>
      <c r="J16" s="2" t="str">
        <f>IF(Paramétrage!FU461&lt;&gt;0,Paramétrage!FU461,"")</f>
        <v/>
      </c>
      <c r="K16" s="2" t="str">
        <f>IF(Paramétrage!FV461&lt;&gt;0,Paramétrage!FV461,"")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IF(Paramétrage!FU461&lt;&gt;0,Paramétrage!FW461,"")</f>
        <v/>
      </c>
      <c r="P16" s="258">
        <f>IF(Paramétrage!G514&lt;&gt;0,I16,0)</f>
        <v>0</v>
      </c>
      <c r="Q16" s="2"/>
    </row>
    <row r="17" spans="1:17" x14ac:dyDescent="0.35">
      <c r="A17" s="451" t="str">
        <f t="shared" si="0"/>
        <v/>
      </c>
      <c r="B17" s="451" t="str">
        <f t="shared" si="1"/>
        <v/>
      </c>
      <c r="C17" s="451" t="str">
        <f t="shared" si="2"/>
        <v/>
      </c>
      <c r="D17" s="451" t="str">
        <f t="shared" si="3"/>
        <v/>
      </c>
      <c r="E17" s="451" t="str">
        <f t="shared" si="4"/>
        <v/>
      </c>
      <c r="F17" s="451" t="str">
        <f t="shared" si="5"/>
        <v/>
      </c>
      <c r="G17" s="199" t="str">
        <f>IF(Paramétrage!FU462&lt;&gt;0,Paramétrage!FS462,"")</f>
        <v/>
      </c>
      <c r="H17" s="2" t="str">
        <f>IF(Paramétrage!FU462&lt;&gt;0,Paramétrage!FT462,"")</f>
        <v/>
      </c>
      <c r="I17" s="2" t="str">
        <f t="shared" si="6"/>
        <v/>
      </c>
      <c r="J17" s="2" t="str">
        <f>IF(Paramétrage!FU462&lt;&gt;0,Paramétrage!FU462,"")</f>
        <v/>
      </c>
      <c r="K17" s="2" t="str">
        <f>IF(Paramétrage!FV462&lt;&gt;0,Paramétrage!FV462,"")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IF(Paramétrage!FU462&lt;&gt;0,Paramétrage!FW462,"")</f>
        <v/>
      </c>
      <c r="P17" s="258">
        <f>IF(Paramétrage!G515&lt;&gt;0,I17,0)</f>
        <v>0</v>
      </c>
      <c r="Q17" s="2"/>
    </row>
    <row r="18" spans="1:17" x14ac:dyDescent="0.35">
      <c r="A18" s="451" t="str">
        <f t="shared" si="0"/>
        <v/>
      </c>
      <c r="B18" s="451" t="str">
        <f t="shared" si="1"/>
        <v/>
      </c>
      <c r="C18" s="451" t="str">
        <f t="shared" si="2"/>
        <v/>
      </c>
      <c r="D18" s="451" t="str">
        <f t="shared" si="3"/>
        <v/>
      </c>
      <c r="E18" s="451" t="str">
        <f t="shared" si="4"/>
        <v/>
      </c>
      <c r="F18" s="451" t="str">
        <f t="shared" si="5"/>
        <v/>
      </c>
      <c r="G18" s="199" t="str">
        <f>IF(Paramétrage!FU463&lt;&gt;0,Paramétrage!FS463,"")</f>
        <v/>
      </c>
      <c r="H18" s="2" t="str">
        <f>IF(Paramétrage!FU463&lt;&gt;0,Paramétrage!FT463,"")</f>
        <v/>
      </c>
      <c r="I18" s="2" t="str">
        <f t="shared" si="6"/>
        <v/>
      </c>
      <c r="J18" s="2" t="str">
        <f>IF(Paramétrage!FU463&lt;&gt;0,Paramétrage!FU463,"")</f>
        <v/>
      </c>
      <c r="K18" s="2" t="str">
        <f>IF(Paramétrage!FV463&lt;&gt;0,Paramétrage!FV463,"")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IF(Paramétrage!FU463&lt;&gt;0,Paramétrage!FW463,"")</f>
        <v/>
      </c>
      <c r="P18" s="258">
        <f>IF(Paramétrage!G516&lt;&gt;0,I18,0)</f>
        <v>0</v>
      </c>
      <c r="Q18" s="2"/>
    </row>
    <row r="19" spans="1:17" x14ac:dyDescent="0.35">
      <c r="A19" s="451" t="str">
        <f t="shared" si="0"/>
        <v/>
      </c>
      <c r="B19" s="451" t="str">
        <f t="shared" si="1"/>
        <v/>
      </c>
      <c r="C19" s="451" t="str">
        <f t="shared" si="2"/>
        <v/>
      </c>
      <c r="D19" s="451" t="str">
        <f t="shared" si="3"/>
        <v/>
      </c>
      <c r="E19" s="451" t="str">
        <f t="shared" si="4"/>
        <v/>
      </c>
      <c r="F19" s="451" t="str">
        <f t="shared" si="5"/>
        <v/>
      </c>
      <c r="G19" s="199" t="str">
        <f>IF(Paramétrage!FU464&lt;&gt;0,Paramétrage!FS464,"")</f>
        <v/>
      </c>
      <c r="H19" s="2" t="str">
        <f>IF(Paramétrage!FU464&lt;&gt;0,Paramétrage!FT464,"")</f>
        <v/>
      </c>
      <c r="I19" s="2" t="str">
        <f t="shared" si="6"/>
        <v/>
      </c>
      <c r="J19" s="2" t="str">
        <f>IF(Paramétrage!FU464&lt;&gt;0,Paramétrage!FU464,"")</f>
        <v/>
      </c>
      <c r="K19" s="2" t="str">
        <f>IF(Paramétrage!FV464&lt;&gt;0,Paramétrage!FV464,"")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IF(Paramétrage!FU464&lt;&gt;0,Paramétrage!FW464,"")</f>
        <v/>
      </c>
      <c r="P19" s="258">
        <f>IF(Paramétrage!G517&lt;&gt;0,I19,0)</f>
        <v>0</v>
      </c>
      <c r="Q19" s="2"/>
    </row>
    <row r="20" spans="1:17" x14ac:dyDescent="0.35">
      <c r="A20" s="451" t="str">
        <f t="shared" si="0"/>
        <v/>
      </c>
      <c r="B20" s="451" t="str">
        <f t="shared" si="1"/>
        <v/>
      </c>
      <c r="C20" s="451" t="str">
        <f t="shared" si="2"/>
        <v/>
      </c>
      <c r="D20" s="451" t="str">
        <f t="shared" si="3"/>
        <v/>
      </c>
      <c r="E20" s="451" t="str">
        <f t="shared" si="4"/>
        <v/>
      </c>
      <c r="F20" s="451" t="str">
        <f t="shared" si="5"/>
        <v/>
      </c>
      <c r="G20" s="199" t="str">
        <f>IF(Paramétrage!FU465&lt;&gt;0,Paramétrage!FS465,"")</f>
        <v/>
      </c>
      <c r="H20" s="2" t="str">
        <f>IF(Paramétrage!FU465&lt;&gt;0,Paramétrage!FT465,"")</f>
        <v/>
      </c>
      <c r="I20" s="2" t="str">
        <f t="shared" si="6"/>
        <v/>
      </c>
      <c r="J20" s="2" t="str">
        <f>IF(Paramétrage!FU465&lt;&gt;0,Paramétrage!FU465,"")</f>
        <v/>
      </c>
      <c r="K20" s="2" t="str">
        <f>IF(Paramétrage!FV465&lt;&gt;0,Paramétrage!FV465,"")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IF(Paramétrage!FU465&lt;&gt;0,Paramétrage!FW465,"")</f>
        <v/>
      </c>
      <c r="P20" s="258">
        <f>IF(Paramétrage!G518&lt;&gt;0,I20,0)</f>
        <v>0</v>
      </c>
      <c r="Q20" s="2"/>
    </row>
    <row r="21" spans="1:17" x14ac:dyDescent="0.35">
      <c r="A21" s="451" t="str">
        <f t="shared" si="0"/>
        <v/>
      </c>
      <c r="B21" s="451" t="str">
        <f t="shared" si="1"/>
        <v/>
      </c>
      <c r="C21" s="451" t="str">
        <f t="shared" si="2"/>
        <v/>
      </c>
      <c r="D21" s="451" t="str">
        <f t="shared" si="3"/>
        <v/>
      </c>
      <c r="E21" s="451" t="str">
        <f t="shared" si="4"/>
        <v/>
      </c>
      <c r="F21" s="451" t="str">
        <f t="shared" si="5"/>
        <v/>
      </c>
      <c r="G21" s="199" t="str">
        <f>IF(Paramétrage!FU466&lt;&gt;0,Paramétrage!FS466,"")</f>
        <v/>
      </c>
      <c r="H21" s="2" t="str">
        <f>IF(Paramétrage!FU466&lt;&gt;0,Paramétrage!FT466,"")</f>
        <v/>
      </c>
      <c r="I21" s="2" t="str">
        <f t="shared" si="6"/>
        <v/>
      </c>
      <c r="J21" s="2" t="str">
        <f>IF(Paramétrage!FU466&lt;&gt;0,Paramétrage!FU466,"")</f>
        <v/>
      </c>
      <c r="K21" s="2" t="str">
        <f>IF(Paramétrage!FV466&lt;&gt;0,Paramétrage!FV466,"")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IF(Paramétrage!FU466&lt;&gt;0,Paramétrage!FW466,"")</f>
        <v/>
      </c>
      <c r="P21" s="258">
        <f>IF(Paramétrage!G519&lt;&gt;0,I21,0)</f>
        <v>0</v>
      </c>
      <c r="Q21" s="2"/>
    </row>
    <row r="22" spans="1:17" x14ac:dyDescent="0.35">
      <c r="A22" s="451" t="str">
        <f t="shared" si="0"/>
        <v/>
      </c>
      <c r="B22" s="451" t="str">
        <f t="shared" si="1"/>
        <v/>
      </c>
      <c r="C22" s="451" t="str">
        <f t="shared" si="2"/>
        <v/>
      </c>
      <c r="D22" s="451" t="str">
        <f t="shared" si="3"/>
        <v/>
      </c>
      <c r="E22" s="451" t="str">
        <f t="shared" si="4"/>
        <v/>
      </c>
      <c r="F22" s="451" t="str">
        <f t="shared" si="5"/>
        <v/>
      </c>
      <c r="G22" s="199" t="str">
        <f>IF(Paramétrage!FU467&lt;&gt;0,Paramétrage!FS467,"")</f>
        <v/>
      </c>
      <c r="H22" s="2" t="str">
        <f>IF(Paramétrage!FU467&lt;&gt;0,Paramétrage!FT467,"")</f>
        <v/>
      </c>
      <c r="I22" s="2" t="str">
        <f t="shared" si="6"/>
        <v/>
      </c>
      <c r="J22" s="2" t="str">
        <f>IF(Paramétrage!FU467&lt;&gt;0,Paramétrage!FU467,"")</f>
        <v/>
      </c>
      <c r="K22" s="2" t="str">
        <f>IF(Paramétrage!FV467&lt;&gt;0,Paramétrage!FV467,"")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IF(Paramétrage!FU467&lt;&gt;0,Paramétrage!FW467,"")</f>
        <v/>
      </c>
      <c r="P22" s="258">
        <f>IF(Paramétrage!G520&lt;&gt;0,I22,0)</f>
        <v>0</v>
      </c>
      <c r="Q22" s="2"/>
    </row>
    <row r="23" spans="1:17" x14ac:dyDescent="0.35">
      <c r="A23" s="451" t="str">
        <f t="shared" si="0"/>
        <v/>
      </c>
      <c r="B23" s="451" t="str">
        <f t="shared" si="1"/>
        <v/>
      </c>
      <c r="C23" s="451" t="str">
        <f t="shared" si="2"/>
        <v/>
      </c>
      <c r="D23" s="451" t="str">
        <f t="shared" si="3"/>
        <v/>
      </c>
      <c r="E23" s="451" t="str">
        <f t="shared" si="4"/>
        <v/>
      </c>
      <c r="F23" s="451" t="str">
        <f t="shared" si="5"/>
        <v/>
      </c>
      <c r="G23" s="199" t="str">
        <f>IF(Paramétrage!FU468&lt;&gt;0,Paramétrage!FS468,"")</f>
        <v/>
      </c>
      <c r="H23" s="2" t="str">
        <f>IF(Paramétrage!FU468&lt;&gt;0,Paramétrage!FT468,"")</f>
        <v/>
      </c>
      <c r="I23" s="2" t="str">
        <f t="shared" si="6"/>
        <v/>
      </c>
      <c r="J23" s="2" t="str">
        <f>IF(Paramétrage!FU468&lt;&gt;0,Paramétrage!FU468,"")</f>
        <v/>
      </c>
      <c r="K23" s="2" t="str">
        <f>IF(Paramétrage!FV468&lt;&gt;0,Paramétrage!FV468,"")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IF(Paramétrage!FU468&lt;&gt;0,Paramétrage!FW468,"")</f>
        <v/>
      </c>
      <c r="P23" s="258">
        <f>IF(Paramétrage!G521&lt;&gt;0,I23,0)</f>
        <v>0</v>
      </c>
      <c r="Q23" s="2"/>
    </row>
    <row r="24" spans="1:17" x14ac:dyDescent="0.35">
      <c r="A24" s="451" t="str">
        <f t="shared" si="0"/>
        <v/>
      </c>
      <c r="B24" s="451" t="str">
        <f t="shared" si="1"/>
        <v/>
      </c>
      <c r="C24" s="451" t="str">
        <f t="shared" si="2"/>
        <v/>
      </c>
      <c r="D24" s="451" t="str">
        <f t="shared" si="3"/>
        <v/>
      </c>
      <c r="E24" s="451" t="str">
        <f t="shared" si="4"/>
        <v/>
      </c>
      <c r="F24" s="451" t="str">
        <f t="shared" si="5"/>
        <v/>
      </c>
      <c r="G24" s="199" t="str">
        <f>IF(Paramétrage!FU469&lt;&gt;0,Paramétrage!FS469,"")</f>
        <v/>
      </c>
      <c r="H24" s="2" t="str">
        <f>IF(Paramétrage!FU469&lt;&gt;0,Paramétrage!FT469,"")</f>
        <v/>
      </c>
      <c r="I24" s="2" t="str">
        <f t="shared" si="6"/>
        <v/>
      </c>
      <c r="J24" s="2" t="str">
        <f>IF(Paramétrage!FU469&lt;&gt;0,Paramétrage!FU469,"")</f>
        <v/>
      </c>
      <c r="K24" s="2" t="str">
        <f>IF(Paramétrage!FV469&lt;&gt;0,Paramétrage!FV469,"")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IF(Paramétrage!FU469&lt;&gt;0,Paramétrage!FW469,"")</f>
        <v/>
      </c>
      <c r="P24" s="258">
        <f>IF(Paramétrage!G522&lt;&gt;0,I24,0)</f>
        <v>0</v>
      </c>
      <c r="Q24" s="2"/>
    </row>
    <row r="25" spans="1:17" x14ac:dyDescent="0.35">
      <c r="A25" s="451" t="str">
        <f t="shared" si="0"/>
        <v/>
      </c>
      <c r="B25" s="451" t="str">
        <f t="shared" si="1"/>
        <v/>
      </c>
      <c r="C25" s="451" t="str">
        <f t="shared" si="2"/>
        <v/>
      </c>
      <c r="D25" s="451" t="str">
        <f t="shared" si="3"/>
        <v/>
      </c>
      <c r="E25" s="451" t="str">
        <f t="shared" si="4"/>
        <v/>
      </c>
      <c r="F25" s="451" t="str">
        <f t="shared" si="5"/>
        <v/>
      </c>
      <c r="G25" s="199" t="str">
        <f>IF(Paramétrage!FU470&lt;&gt;0,Paramétrage!FS470,"")</f>
        <v/>
      </c>
      <c r="H25" s="2" t="str">
        <f>IF(Paramétrage!FU470&lt;&gt;0,Paramétrage!FT470,"")</f>
        <v/>
      </c>
      <c r="I25" s="2" t="str">
        <f t="shared" si="6"/>
        <v/>
      </c>
      <c r="J25" s="2" t="str">
        <f>IF(Paramétrage!FU470&lt;&gt;0,Paramétrage!FU470,"")</f>
        <v/>
      </c>
      <c r="K25" s="2" t="str">
        <f>IF(Paramétrage!FV470&lt;&gt;0,Paramétrage!FV470,"")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IF(Paramétrage!FU470&lt;&gt;0,Paramétrage!FW470,"")</f>
        <v/>
      </c>
      <c r="P25" s="258">
        <f>IF(Paramétrage!G523&lt;&gt;0,I25,0)</f>
        <v>0</v>
      </c>
      <c r="Q25" s="2"/>
    </row>
    <row r="26" spans="1:17" x14ac:dyDescent="0.35">
      <c r="A26" s="451" t="str">
        <f t="shared" si="0"/>
        <v/>
      </c>
      <c r="B26" s="451" t="str">
        <f t="shared" si="1"/>
        <v/>
      </c>
      <c r="C26" s="451" t="str">
        <f t="shared" si="2"/>
        <v/>
      </c>
      <c r="D26" s="451" t="str">
        <f t="shared" si="3"/>
        <v/>
      </c>
      <c r="E26" s="451" t="str">
        <f t="shared" si="4"/>
        <v/>
      </c>
      <c r="F26" s="451" t="str">
        <f t="shared" si="5"/>
        <v/>
      </c>
      <c r="G26" s="199" t="str">
        <f>IF(Paramétrage!FU471&lt;&gt;0,Paramétrage!FS471,"")</f>
        <v/>
      </c>
      <c r="H26" s="2" t="str">
        <f>IF(Paramétrage!FU471&lt;&gt;0,Paramétrage!FT471,"")</f>
        <v/>
      </c>
      <c r="I26" s="2" t="str">
        <f t="shared" si="6"/>
        <v/>
      </c>
      <c r="J26" s="2" t="str">
        <f>IF(Paramétrage!FU471&lt;&gt;0,Paramétrage!FU471,"")</f>
        <v/>
      </c>
      <c r="K26" s="2" t="str">
        <f>IF(Paramétrage!FV471&lt;&gt;0,Paramétrage!FV471,"")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IF(Paramétrage!FU471&lt;&gt;0,Paramétrage!FW471,"")</f>
        <v/>
      </c>
      <c r="P26" s="258">
        <f>IF(Paramétrage!G524&lt;&gt;0,I26,0)</f>
        <v>0</v>
      </c>
      <c r="Q26" s="2"/>
    </row>
    <row r="27" spans="1:17" x14ac:dyDescent="0.35">
      <c r="A27" s="451" t="str">
        <f t="shared" si="0"/>
        <v/>
      </c>
      <c r="B27" s="451" t="str">
        <f t="shared" si="1"/>
        <v/>
      </c>
      <c r="C27" s="451" t="str">
        <f t="shared" si="2"/>
        <v/>
      </c>
      <c r="D27" s="451" t="str">
        <f t="shared" si="3"/>
        <v/>
      </c>
      <c r="E27" s="451" t="str">
        <f t="shared" si="4"/>
        <v/>
      </c>
      <c r="F27" s="451" t="str">
        <f t="shared" si="5"/>
        <v/>
      </c>
      <c r="G27" s="199" t="str">
        <f>IF(Paramétrage!FU472&lt;&gt;0,Paramétrage!FS472,"")</f>
        <v/>
      </c>
      <c r="H27" s="2" t="str">
        <f>IF(Paramétrage!FU472&lt;&gt;0,Paramétrage!FT472,"")</f>
        <v/>
      </c>
      <c r="I27" s="2" t="str">
        <f t="shared" si="6"/>
        <v/>
      </c>
      <c r="J27" s="2" t="str">
        <f>IF(Paramétrage!FU472&lt;&gt;0,Paramétrage!FU472,"")</f>
        <v/>
      </c>
      <c r="K27" s="2" t="str">
        <f>IF(Paramétrage!FV472&lt;&gt;0,Paramétrage!FV472,"")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IF(Paramétrage!FU472&lt;&gt;0,Paramétrage!FW472,"")</f>
        <v/>
      </c>
      <c r="P27" s="258">
        <f>IF(Paramétrage!G525&lt;&gt;0,I27,0)</f>
        <v>0</v>
      </c>
      <c r="Q27" s="2"/>
    </row>
    <row r="28" spans="1:17" x14ac:dyDescent="0.35">
      <c r="A28" s="451" t="str">
        <f t="shared" si="0"/>
        <v/>
      </c>
      <c r="B28" s="451" t="str">
        <f t="shared" si="1"/>
        <v/>
      </c>
      <c r="C28" s="451" t="str">
        <f t="shared" si="2"/>
        <v/>
      </c>
      <c r="D28" s="451" t="str">
        <f t="shared" si="3"/>
        <v/>
      </c>
      <c r="E28" s="451" t="str">
        <f t="shared" si="4"/>
        <v/>
      </c>
      <c r="F28" s="451" t="str">
        <f t="shared" si="5"/>
        <v/>
      </c>
      <c r="G28" s="199" t="str">
        <f>IF(Paramétrage!FU473&lt;&gt;0,Paramétrage!FS473,"")</f>
        <v/>
      </c>
      <c r="H28" s="2" t="str">
        <f>IF(Paramétrage!FU473&lt;&gt;0,Paramétrage!FT473,"")</f>
        <v/>
      </c>
      <c r="I28" s="2" t="str">
        <f t="shared" si="6"/>
        <v/>
      </c>
      <c r="J28" s="2" t="str">
        <f>IF(Paramétrage!FU473&lt;&gt;0,Paramétrage!FU473,"")</f>
        <v/>
      </c>
      <c r="K28" s="2" t="str">
        <f>IF(Paramétrage!FV473&lt;&gt;0,Paramétrage!FV473,"")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IF(Paramétrage!FU473&lt;&gt;0,Paramétrage!FW473,"")</f>
        <v/>
      </c>
      <c r="P28" s="258">
        <f>IF(Paramétrage!G526&lt;&gt;0,I28,0)</f>
        <v>0</v>
      </c>
      <c r="Q28" s="2"/>
    </row>
    <row r="29" spans="1:17" x14ac:dyDescent="0.35">
      <c r="A29" s="451" t="str">
        <f t="shared" si="0"/>
        <v/>
      </c>
      <c r="B29" s="451" t="str">
        <f t="shared" si="1"/>
        <v/>
      </c>
      <c r="C29" s="451" t="str">
        <f t="shared" si="2"/>
        <v/>
      </c>
      <c r="D29" s="451" t="str">
        <f t="shared" si="3"/>
        <v/>
      </c>
      <c r="E29" s="451" t="str">
        <f t="shared" si="4"/>
        <v/>
      </c>
      <c r="F29" s="451" t="str">
        <f t="shared" si="5"/>
        <v/>
      </c>
      <c r="G29" s="199" t="str">
        <f>IF(Paramétrage!FU474&lt;&gt;0,Paramétrage!FS474,"")</f>
        <v/>
      </c>
      <c r="H29" s="2" t="str">
        <f>IF(Paramétrage!FU474&lt;&gt;0,Paramétrage!FT474,"")</f>
        <v/>
      </c>
      <c r="I29" s="2" t="str">
        <f t="shared" si="6"/>
        <v/>
      </c>
      <c r="J29" s="2" t="str">
        <f>IF(Paramétrage!FU474&lt;&gt;0,Paramétrage!FU474,"")</f>
        <v/>
      </c>
      <c r="K29" s="2" t="str">
        <f>IF(Paramétrage!FV474&lt;&gt;0,Paramétrage!FV474,"")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IF(Paramétrage!FU474&lt;&gt;0,Paramétrage!FW474,"")</f>
        <v/>
      </c>
      <c r="P29" s="258">
        <f>IF(Paramétrage!G527&lt;&gt;0,I29,0)</f>
        <v>0</v>
      </c>
      <c r="Q29" s="2"/>
    </row>
    <row r="30" spans="1:17" x14ac:dyDescent="0.35">
      <c r="A30" s="474" t="s">
        <v>1103</v>
      </c>
      <c r="B30" s="469"/>
      <c r="C30" s="469"/>
      <c r="D30" s="469"/>
      <c r="E30" s="469"/>
      <c r="F30" s="469"/>
      <c r="G30" s="475" t="str">
        <f>IF(Paramétrage!L527&lt;&gt;0,Paramétrage!L527,"")</f>
        <v/>
      </c>
      <c r="H30" s="469"/>
      <c r="I30" s="469"/>
      <c r="J30" s="469"/>
      <c r="K30" s="469"/>
      <c r="L30" s="469"/>
      <c r="M30" s="469"/>
      <c r="N30" s="469"/>
      <c r="O30" s="469"/>
      <c r="P30" s="472" t="str">
        <f>IF(Paramétrage!I527,I30-#REF!,"")</f>
        <v/>
      </c>
      <c r="Q30" s="469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51" t="str">
        <f>IF(J32&lt;&gt;"",I32,"")</f>
        <v/>
      </c>
      <c r="B32" s="451" t="str">
        <f>IF(J32&lt;&gt;"",1,"")</f>
        <v/>
      </c>
      <c r="C32" s="451" t="str">
        <f>IF(J32&lt;&gt;"",L32,"")</f>
        <v/>
      </c>
      <c r="D32" s="451" t="str">
        <f>IF(J32&lt;&gt;"",L32,"")</f>
        <v/>
      </c>
      <c r="E32" s="451" t="str">
        <f>IF(J32&lt;&gt;"",M32,"")</f>
        <v/>
      </c>
      <c r="F32" s="451" t="str">
        <f>IF(J32&lt;&gt;"",N32,"")</f>
        <v/>
      </c>
      <c r="G32" s="199" t="str">
        <f>IF(Paramétrage!JM448&lt;&gt;0,Paramétrage!JK448,"")</f>
        <v/>
      </c>
      <c r="H32" s="2" t="str">
        <f>IF(Paramétrage!JM448&lt;&gt;0,Paramétrage!JL448,"")</f>
        <v/>
      </c>
      <c r="I32" s="2" t="str">
        <f>IF(J32&lt;&gt;"",DATEDIF($Q$2,G32,"d")*1440+H32*60,"")</f>
        <v/>
      </c>
      <c r="J32" s="2" t="str">
        <f>IF(Paramétrage!JM448&lt;&gt;0,Paramétrage!JM448,"")</f>
        <v/>
      </c>
      <c r="K32" s="2" t="str">
        <f>IF(Paramétrage!JM448&lt;&gt;0,Paramétrage!JN448,"")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IF(Paramétrage!JM448&lt;&gt;0,Paramétrage!JO448,"")</f>
        <v/>
      </c>
      <c r="P32" s="258">
        <f>IF(Paramétrage!G531&lt;&gt;0,I32,0)</f>
        <v>0</v>
      </c>
      <c r="Q32" s="2"/>
    </row>
    <row r="33" spans="1:24" x14ac:dyDescent="0.35">
      <c r="A33" s="451" t="str">
        <f t="shared" ref="A33:A59" si="10">IF(J33&lt;&gt;"",I33,"")</f>
        <v/>
      </c>
      <c r="B33" s="451" t="str">
        <f t="shared" ref="B33:B59" si="11">IF(J33&lt;&gt;"",1,"")</f>
        <v/>
      </c>
      <c r="C33" s="451" t="str">
        <f t="shared" ref="C33:C59" si="12">IF(J33&lt;&gt;"",L33,"")</f>
        <v/>
      </c>
      <c r="D33" s="451" t="str">
        <f t="shared" ref="D33:D59" si="13">IF(J33&lt;&gt;"",L33,"")</f>
        <v/>
      </c>
      <c r="E33" s="451" t="str">
        <f t="shared" ref="E33:E59" si="14">IF(J33&lt;&gt;"",M33,"")</f>
        <v/>
      </c>
      <c r="F33" s="451" t="str">
        <f t="shared" ref="F33:F59" si="15">IF(J33&lt;&gt;"",N33,"")</f>
        <v/>
      </c>
      <c r="G33" s="199" t="str">
        <f>IF(Paramétrage!JM449&lt;&gt;0,Paramétrage!JK449,"")</f>
        <v/>
      </c>
      <c r="H33" s="2" t="str">
        <f>IF(Paramétrage!JM449&lt;&gt;0,Paramétrage!JL449,"")</f>
        <v/>
      </c>
      <c r="I33" s="2" t="str">
        <f t="shared" ref="I33:I59" si="16">IF(J33&lt;&gt;"",DATEDIF($Q$2,G33,"d")*1440+H33*60,"")</f>
        <v/>
      </c>
      <c r="J33" s="2" t="str">
        <f>IF(Paramétrage!JM449&lt;&gt;0,Paramétrage!JM449,"")</f>
        <v/>
      </c>
      <c r="K33" s="2" t="str">
        <f>IF(Paramétrage!JM449&lt;&gt;0,Paramétrage!JN449,"")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IF(Paramétrage!JM449&lt;&gt;0,Paramétrage!JO449,"")</f>
        <v/>
      </c>
      <c r="P33" s="258">
        <f>IF(Paramétrage!G532&lt;&gt;0,I33,0)</f>
        <v>0</v>
      </c>
      <c r="Q33" s="2"/>
    </row>
    <row r="34" spans="1:24" x14ac:dyDescent="0.35">
      <c r="A34" s="451" t="str">
        <f t="shared" si="10"/>
        <v/>
      </c>
      <c r="B34" s="451" t="str">
        <f t="shared" si="11"/>
        <v/>
      </c>
      <c r="C34" s="451" t="str">
        <f t="shared" si="12"/>
        <v/>
      </c>
      <c r="D34" s="451" t="str">
        <f t="shared" si="13"/>
        <v/>
      </c>
      <c r="E34" s="451" t="str">
        <f t="shared" si="14"/>
        <v/>
      </c>
      <c r="F34" s="451" t="str">
        <f t="shared" si="15"/>
        <v/>
      </c>
      <c r="G34" s="199" t="str">
        <f>IF(Paramétrage!JM450&lt;&gt;0,Paramétrage!JK450,"")</f>
        <v/>
      </c>
      <c r="H34" s="2" t="str">
        <f>IF(Paramétrage!JM450&lt;&gt;0,Paramétrage!JL450,"")</f>
        <v/>
      </c>
      <c r="I34" s="2" t="str">
        <f t="shared" si="16"/>
        <v/>
      </c>
      <c r="J34" s="2" t="str">
        <f>IF(Paramétrage!JM450&lt;&gt;0,Paramétrage!JM450,"")</f>
        <v/>
      </c>
      <c r="K34" s="2" t="str">
        <f>IF(Paramétrage!JM450&lt;&gt;0,Paramétrage!JN450,"")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IF(Paramétrage!JM450&lt;&gt;0,Paramétrage!JO450,"")</f>
        <v/>
      </c>
      <c r="P34" s="258">
        <f>IF(Paramétrage!G533&lt;&gt;0,I34,0)</f>
        <v>0</v>
      </c>
      <c r="Q34" s="2"/>
    </row>
    <row r="35" spans="1:24" x14ac:dyDescent="0.35">
      <c r="A35" s="451" t="str">
        <f t="shared" si="10"/>
        <v/>
      </c>
      <c r="B35" s="451" t="str">
        <f t="shared" si="11"/>
        <v/>
      </c>
      <c r="C35" s="451" t="str">
        <f t="shared" si="12"/>
        <v/>
      </c>
      <c r="D35" s="451" t="str">
        <f t="shared" si="13"/>
        <v/>
      </c>
      <c r="E35" s="451" t="str">
        <f t="shared" si="14"/>
        <v/>
      </c>
      <c r="F35" s="451" t="str">
        <f t="shared" si="15"/>
        <v/>
      </c>
      <c r="G35" s="199" t="str">
        <f>IF(Paramétrage!JM451&lt;&gt;0,Paramétrage!JK451,"")</f>
        <v/>
      </c>
      <c r="H35" s="2" t="str">
        <f>IF(Paramétrage!JM451&lt;&gt;0,Paramétrage!JL451,"")</f>
        <v/>
      </c>
      <c r="I35" s="2" t="str">
        <f t="shared" si="16"/>
        <v/>
      </c>
      <c r="J35" s="2" t="str">
        <f>IF(Paramétrage!JM451&lt;&gt;0,Paramétrage!JM451,"")</f>
        <v/>
      </c>
      <c r="K35" s="2" t="str">
        <f>IF(Paramétrage!JM451&lt;&gt;0,Paramétrage!JN451,"")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IF(Paramétrage!JM451&lt;&gt;0,Paramétrage!JO451,"")</f>
        <v/>
      </c>
      <c r="P35" s="258">
        <f>IF(Paramétrage!G534&lt;&gt;0,I35,0)</f>
        <v>0</v>
      </c>
      <c r="Q35" s="2"/>
    </row>
    <row r="36" spans="1:24" x14ac:dyDescent="0.35">
      <c r="A36" s="451" t="str">
        <f t="shared" si="10"/>
        <v/>
      </c>
      <c r="B36" s="451" t="str">
        <f t="shared" si="11"/>
        <v/>
      </c>
      <c r="C36" s="451" t="str">
        <f t="shared" si="12"/>
        <v/>
      </c>
      <c r="D36" s="451" t="str">
        <f t="shared" si="13"/>
        <v/>
      </c>
      <c r="E36" s="451" t="str">
        <f t="shared" si="14"/>
        <v/>
      </c>
      <c r="F36" s="451" t="str">
        <f t="shared" si="15"/>
        <v/>
      </c>
      <c r="G36" s="199" t="str">
        <f>IF(Paramétrage!JM452&lt;&gt;0,Paramétrage!JK452,"")</f>
        <v/>
      </c>
      <c r="H36" s="2" t="str">
        <f>IF(Paramétrage!JM452&lt;&gt;0,Paramétrage!JL452,"")</f>
        <v/>
      </c>
      <c r="I36" s="2" t="str">
        <f t="shared" si="16"/>
        <v/>
      </c>
      <c r="J36" s="2" t="str">
        <f>IF(Paramétrage!JM452&lt;&gt;0,Paramétrage!JM452,"")</f>
        <v/>
      </c>
      <c r="K36" s="2" t="str">
        <f>IF(Paramétrage!JM452&lt;&gt;0,Paramétrage!JN452,"")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IF(Paramétrage!JM452&lt;&gt;0,Paramétrage!JO452,"")</f>
        <v/>
      </c>
      <c r="P36" s="258">
        <f>IF(Paramétrage!G535&lt;&gt;0,I36,0)</f>
        <v>0</v>
      </c>
      <c r="Q36" s="2"/>
    </row>
    <row r="37" spans="1:24" x14ac:dyDescent="0.35">
      <c r="A37" s="451" t="str">
        <f t="shared" si="10"/>
        <v/>
      </c>
      <c r="B37" s="451" t="str">
        <f t="shared" si="11"/>
        <v/>
      </c>
      <c r="C37" s="451" t="str">
        <f t="shared" si="12"/>
        <v/>
      </c>
      <c r="D37" s="451" t="str">
        <f t="shared" si="13"/>
        <v/>
      </c>
      <c r="E37" s="451" t="str">
        <f t="shared" si="14"/>
        <v/>
      </c>
      <c r="F37" s="451" t="str">
        <f t="shared" si="15"/>
        <v/>
      </c>
      <c r="G37" s="199" t="str">
        <f>IF(Paramétrage!JM453&lt;&gt;0,Paramétrage!JK453,"")</f>
        <v/>
      </c>
      <c r="H37" s="2" t="str">
        <f>IF(Paramétrage!JM453&lt;&gt;0,Paramétrage!JL453,"")</f>
        <v/>
      </c>
      <c r="I37" s="2" t="str">
        <f t="shared" si="16"/>
        <v/>
      </c>
      <c r="J37" s="2" t="str">
        <f>IF(Paramétrage!JM453&lt;&gt;0,Paramétrage!JM453,"")</f>
        <v/>
      </c>
      <c r="K37" s="2" t="str">
        <f>IF(Paramétrage!JM453&lt;&gt;0,Paramétrage!JN453,"")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IF(Paramétrage!JM453&lt;&gt;0,Paramétrage!JO453,"")</f>
        <v/>
      </c>
      <c r="P37" s="258">
        <f>IF(Paramétrage!G536&lt;&gt;0,I37,0)</f>
        <v>0</v>
      </c>
      <c r="Q37" s="2"/>
    </row>
    <row r="38" spans="1:24" x14ac:dyDescent="0.35">
      <c r="A38" s="451" t="str">
        <f t="shared" si="10"/>
        <v/>
      </c>
      <c r="B38" s="451" t="str">
        <f t="shared" si="11"/>
        <v/>
      </c>
      <c r="C38" s="451" t="str">
        <f t="shared" si="12"/>
        <v/>
      </c>
      <c r="D38" s="451" t="str">
        <f t="shared" si="13"/>
        <v/>
      </c>
      <c r="E38" s="451" t="str">
        <f t="shared" si="14"/>
        <v/>
      </c>
      <c r="F38" s="451" t="str">
        <f t="shared" si="15"/>
        <v/>
      </c>
      <c r="G38" s="199" t="str">
        <f>IF(Paramétrage!JM454&lt;&gt;0,Paramétrage!JK454,"")</f>
        <v/>
      </c>
      <c r="H38" s="2" t="str">
        <f>IF(Paramétrage!JM454&lt;&gt;0,Paramétrage!JL454,"")</f>
        <v/>
      </c>
      <c r="I38" s="2" t="str">
        <f t="shared" si="16"/>
        <v/>
      </c>
      <c r="J38" s="2" t="str">
        <f>IF(Paramétrage!JM454&lt;&gt;0,Paramétrage!JM454,"")</f>
        <v/>
      </c>
      <c r="K38" s="2" t="str">
        <f>IF(Paramétrage!JM454&lt;&gt;0,Paramétrage!JN454,"")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IF(Paramétrage!JM454&lt;&gt;0,Paramétrage!JO454,"")</f>
        <v/>
      </c>
      <c r="P38" s="258">
        <f>IF(Paramétrage!G537&lt;&gt;0,I38,0)</f>
        <v>0</v>
      </c>
      <c r="Q38" s="2"/>
    </row>
    <row r="39" spans="1:24" x14ac:dyDescent="0.35">
      <c r="A39" s="451" t="str">
        <f t="shared" si="10"/>
        <v/>
      </c>
      <c r="B39" s="451" t="str">
        <f t="shared" si="11"/>
        <v/>
      </c>
      <c r="C39" s="451" t="str">
        <f t="shared" si="12"/>
        <v/>
      </c>
      <c r="D39" s="451" t="str">
        <f t="shared" si="13"/>
        <v/>
      </c>
      <c r="E39" s="451" t="str">
        <f t="shared" si="14"/>
        <v/>
      </c>
      <c r="F39" s="451" t="str">
        <f t="shared" si="15"/>
        <v/>
      </c>
      <c r="G39" s="199" t="str">
        <f>IF(Paramétrage!JM455&lt;&gt;0,Paramétrage!JK455,"")</f>
        <v/>
      </c>
      <c r="H39" s="2" t="str">
        <f>IF(Paramétrage!JM455&lt;&gt;0,Paramétrage!JL455,"")</f>
        <v/>
      </c>
      <c r="I39" s="2" t="str">
        <f t="shared" si="16"/>
        <v/>
      </c>
      <c r="J39" s="2" t="str">
        <f>IF(Paramétrage!JM455&lt;&gt;0,Paramétrage!JM455,"")</f>
        <v/>
      </c>
      <c r="K39" s="2" t="str">
        <f>IF(Paramétrage!JM455&lt;&gt;0,Paramétrage!JN455,"")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IF(Paramétrage!JM455&lt;&gt;0,Paramétrage!JO455,"")</f>
        <v/>
      </c>
      <c r="P39" s="258">
        <f>IF(Paramétrage!G538&lt;&gt;0,I39,0)</f>
        <v>0</v>
      </c>
      <c r="Q39" s="2"/>
    </row>
    <row r="40" spans="1:24" x14ac:dyDescent="0.35">
      <c r="A40" s="451" t="str">
        <f t="shared" si="10"/>
        <v/>
      </c>
      <c r="B40" s="451" t="str">
        <f t="shared" si="11"/>
        <v/>
      </c>
      <c r="C40" s="451" t="str">
        <f t="shared" si="12"/>
        <v/>
      </c>
      <c r="D40" s="451" t="str">
        <f t="shared" si="13"/>
        <v/>
      </c>
      <c r="E40" s="451" t="str">
        <f t="shared" si="14"/>
        <v/>
      </c>
      <c r="F40" s="451" t="str">
        <f t="shared" si="15"/>
        <v/>
      </c>
      <c r="G40" s="199" t="str">
        <f>IF(Paramétrage!JM456&lt;&gt;0,Paramétrage!JK456,"")</f>
        <v/>
      </c>
      <c r="H40" s="2" t="str">
        <f>IF(Paramétrage!JM456&lt;&gt;0,Paramétrage!JL456,"")</f>
        <v/>
      </c>
      <c r="I40" s="2" t="str">
        <f t="shared" si="16"/>
        <v/>
      </c>
      <c r="J40" s="2" t="str">
        <f>IF(Paramétrage!JM456&lt;&gt;0,Paramétrage!JM456,"")</f>
        <v/>
      </c>
      <c r="K40" s="2" t="str">
        <f>IF(Paramétrage!JM456&lt;&gt;0,Paramétrage!JN456,"")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IF(Paramétrage!JM456&lt;&gt;0,Paramétrage!JO456,"")</f>
        <v/>
      </c>
      <c r="P40" s="258">
        <f>IF(Paramétrage!G539&lt;&gt;0,I40,0)</f>
        <v>0</v>
      </c>
      <c r="Q40" s="2"/>
    </row>
    <row r="41" spans="1:24" x14ac:dyDescent="0.35">
      <c r="A41" s="451" t="str">
        <f t="shared" si="10"/>
        <v/>
      </c>
      <c r="B41" s="451" t="str">
        <f t="shared" si="11"/>
        <v/>
      </c>
      <c r="C41" s="451" t="str">
        <f t="shared" si="12"/>
        <v/>
      </c>
      <c r="D41" s="451" t="str">
        <f t="shared" si="13"/>
        <v/>
      </c>
      <c r="E41" s="451" t="str">
        <f t="shared" si="14"/>
        <v/>
      </c>
      <c r="F41" s="451" t="str">
        <f t="shared" si="15"/>
        <v/>
      </c>
      <c r="G41" s="199" t="str">
        <f>IF(Paramétrage!JM457&lt;&gt;0,Paramétrage!JK457,"")</f>
        <v/>
      </c>
      <c r="H41" s="2" t="str">
        <f>IF(Paramétrage!JM457&lt;&gt;0,Paramétrage!JL457,"")</f>
        <v/>
      </c>
      <c r="I41" s="2" t="str">
        <f t="shared" si="16"/>
        <v/>
      </c>
      <c r="J41" s="2" t="str">
        <f>IF(Paramétrage!JM457&lt;&gt;0,Paramétrage!JM457,"")</f>
        <v/>
      </c>
      <c r="K41" s="2" t="str">
        <f>IF(Paramétrage!JM457&lt;&gt;0,Paramétrage!JN457,"")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IF(Paramétrage!JM457&lt;&gt;0,Paramétrage!JO457,"")</f>
        <v/>
      </c>
      <c r="P41" s="258">
        <f>IF(Paramétrage!G540&lt;&gt;0,I41,0)</f>
        <v>0</v>
      </c>
      <c r="Q41" s="2"/>
    </row>
    <row r="42" spans="1:24" x14ac:dyDescent="0.35">
      <c r="A42" s="451" t="str">
        <f t="shared" si="10"/>
        <v/>
      </c>
      <c r="B42" s="451" t="str">
        <f t="shared" si="11"/>
        <v/>
      </c>
      <c r="C42" s="451" t="str">
        <f t="shared" si="12"/>
        <v/>
      </c>
      <c r="D42" s="451" t="str">
        <f t="shared" si="13"/>
        <v/>
      </c>
      <c r="E42" s="451" t="str">
        <f t="shared" si="14"/>
        <v/>
      </c>
      <c r="F42" s="451" t="str">
        <f t="shared" si="15"/>
        <v/>
      </c>
      <c r="G42" s="199" t="str">
        <f>IF(Paramétrage!JM458&lt;&gt;0,Paramétrage!JK458,"")</f>
        <v/>
      </c>
      <c r="H42" s="2" t="str">
        <f>IF(Paramétrage!JM458&lt;&gt;0,Paramétrage!JL458,"")</f>
        <v/>
      </c>
      <c r="I42" s="2" t="str">
        <f t="shared" si="16"/>
        <v/>
      </c>
      <c r="J42" s="2" t="str">
        <f>IF(Paramétrage!JM458&lt;&gt;0,Paramétrage!JM458,"")</f>
        <v/>
      </c>
      <c r="K42" s="2" t="str">
        <f>IF(Paramétrage!JM458&lt;&gt;0,Paramétrage!JN458,"")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IF(Paramétrage!JM458&lt;&gt;0,Paramétrage!JO458,"")</f>
        <v/>
      </c>
      <c r="P42" s="258">
        <f>IF(Paramétrage!G541&lt;&gt;0,I42,0)</f>
        <v>0</v>
      </c>
      <c r="Q42" s="2"/>
    </row>
    <row r="43" spans="1:24" x14ac:dyDescent="0.35">
      <c r="A43" s="451" t="str">
        <f t="shared" si="10"/>
        <v/>
      </c>
      <c r="B43" s="451" t="str">
        <f t="shared" si="11"/>
        <v/>
      </c>
      <c r="C43" s="451" t="str">
        <f t="shared" si="12"/>
        <v/>
      </c>
      <c r="D43" s="451" t="str">
        <f t="shared" si="13"/>
        <v/>
      </c>
      <c r="E43" s="451" t="str">
        <f t="shared" si="14"/>
        <v/>
      </c>
      <c r="F43" s="451" t="str">
        <f t="shared" si="15"/>
        <v/>
      </c>
      <c r="G43" s="199" t="str">
        <f>IF(Paramétrage!JM459&lt;&gt;0,Paramétrage!JK459,"")</f>
        <v/>
      </c>
      <c r="H43" s="2" t="str">
        <f>IF(Paramétrage!JM459&lt;&gt;0,Paramétrage!JL459,"")</f>
        <v/>
      </c>
      <c r="I43" s="2" t="str">
        <f t="shared" si="16"/>
        <v/>
      </c>
      <c r="J43" s="2" t="str">
        <f>IF(Paramétrage!JM459&lt;&gt;0,Paramétrage!JM459,"")</f>
        <v/>
      </c>
      <c r="K43" s="2" t="str">
        <f>IF(Paramétrage!JM459&lt;&gt;0,Paramétrage!JN459,"")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IF(Paramétrage!JM459&lt;&gt;0,Paramétrage!JO459,"")</f>
        <v/>
      </c>
      <c r="P43" s="258">
        <f>IF(Paramétrage!G542&lt;&gt;0,I43,0)</f>
        <v>0</v>
      </c>
      <c r="Q43" s="2"/>
    </row>
    <row r="44" spans="1:24" x14ac:dyDescent="0.35">
      <c r="A44" s="451" t="str">
        <f t="shared" si="10"/>
        <v/>
      </c>
      <c r="B44" s="451" t="str">
        <f t="shared" si="11"/>
        <v/>
      </c>
      <c r="C44" s="451" t="str">
        <f t="shared" si="12"/>
        <v/>
      </c>
      <c r="D44" s="451" t="str">
        <f t="shared" si="13"/>
        <v/>
      </c>
      <c r="E44" s="451" t="str">
        <f t="shared" si="14"/>
        <v/>
      </c>
      <c r="F44" s="451" t="str">
        <f t="shared" si="15"/>
        <v/>
      </c>
      <c r="G44" s="199" t="str">
        <f>IF(Paramétrage!JM460&lt;&gt;0,Paramétrage!JK460,"")</f>
        <v/>
      </c>
      <c r="H44" s="2" t="str">
        <f>IF(Paramétrage!JM460&lt;&gt;0,Paramétrage!JL460,"")</f>
        <v/>
      </c>
      <c r="I44" s="2" t="str">
        <f t="shared" si="16"/>
        <v/>
      </c>
      <c r="J44" s="2" t="str">
        <f>IF(Paramétrage!JM460&lt;&gt;0,Paramétrage!JM460,"")</f>
        <v/>
      </c>
      <c r="K44" s="2" t="str">
        <f>IF(Paramétrage!JM460&lt;&gt;0,Paramétrage!JN460,"")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IF(Paramétrage!JM460&lt;&gt;0,Paramétrage!JO460,"")</f>
        <v/>
      </c>
      <c r="P44" s="258">
        <f>IF(Paramétrage!G543&lt;&gt;0,I44,0)</f>
        <v>0</v>
      </c>
      <c r="Q44" s="2"/>
    </row>
    <row r="45" spans="1:24" x14ac:dyDescent="0.35">
      <c r="A45" s="451" t="str">
        <f t="shared" si="10"/>
        <v/>
      </c>
      <c r="B45" s="451" t="str">
        <f t="shared" si="11"/>
        <v/>
      </c>
      <c r="C45" s="451" t="str">
        <f t="shared" si="12"/>
        <v/>
      </c>
      <c r="D45" s="451" t="str">
        <f t="shared" si="13"/>
        <v/>
      </c>
      <c r="E45" s="451" t="str">
        <f t="shared" si="14"/>
        <v/>
      </c>
      <c r="F45" s="451" t="str">
        <f t="shared" si="15"/>
        <v/>
      </c>
      <c r="G45" s="199" t="str">
        <f>IF(Paramétrage!JM461&lt;&gt;0,Paramétrage!JK461,"")</f>
        <v/>
      </c>
      <c r="H45" s="2" t="str">
        <f>IF(Paramétrage!JM461&lt;&gt;0,Paramétrage!JL461,"")</f>
        <v/>
      </c>
      <c r="I45" s="2" t="str">
        <f t="shared" si="16"/>
        <v/>
      </c>
      <c r="J45" s="2" t="str">
        <f>IF(Paramétrage!JM461&lt;&gt;0,Paramétrage!JM461,"")</f>
        <v/>
      </c>
      <c r="K45" s="2" t="str">
        <f>IF(Paramétrage!JM461&lt;&gt;0,Paramétrage!JN461,"")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IF(Paramétrage!JM461&lt;&gt;0,Paramétrage!JO461,"")</f>
        <v/>
      </c>
      <c r="P45" s="258">
        <f>IF(Paramétrage!G544&lt;&gt;0,I45,0)</f>
        <v>0</v>
      </c>
      <c r="Q45" s="2"/>
    </row>
    <row r="46" spans="1:24" x14ac:dyDescent="0.35">
      <c r="A46" s="451" t="str">
        <f t="shared" si="10"/>
        <v/>
      </c>
      <c r="B46" s="451" t="str">
        <f t="shared" si="11"/>
        <v/>
      </c>
      <c r="C46" s="451" t="str">
        <f t="shared" si="12"/>
        <v/>
      </c>
      <c r="D46" s="451" t="str">
        <f t="shared" si="13"/>
        <v/>
      </c>
      <c r="E46" s="451" t="str">
        <f t="shared" si="14"/>
        <v/>
      </c>
      <c r="F46" s="451" t="str">
        <f t="shared" si="15"/>
        <v/>
      </c>
      <c r="G46" s="199" t="str">
        <f>IF(Paramétrage!JM462&lt;&gt;0,Paramétrage!JK462,"")</f>
        <v/>
      </c>
      <c r="H46" s="2" t="str">
        <f>IF(Paramétrage!JM462&lt;&gt;0,Paramétrage!JL462,"")</f>
        <v/>
      </c>
      <c r="I46" s="2" t="str">
        <f t="shared" si="16"/>
        <v/>
      </c>
      <c r="J46" s="2" t="str">
        <f>IF(Paramétrage!JM462&lt;&gt;0,Paramétrage!JM462,"")</f>
        <v/>
      </c>
      <c r="K46" s="2" t="str">
        <f>IF(Paramétrage!JM462&lt;&gt;0,Paramétrage!JN462,"")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IF(Paramétrage!JM462&lt;&gt;0,Paramétrage!JO462,"")</f>
        <v/>
      </c>
      <c r="P46" s="258">
        <f>IF(Paramétrage!G545&lt;&gt;0,I46,0)</f>
        <v>0</v>
      </c>
      <c r="Q46" s="2"/>
    </row>
    <row r="47" spans="1:24" x14ac:dyDescent="0.35">
      <c r="A47" s="451" t="str">
        <f t="shared" si="10"/>
        <v/>
      </c>
      <c r="B47" s="451" t="str">
        <f t="shared" si="11"/>
        <v/>
      </c>
      <c r="C47" s="451" t="str">
        <f t="shared" si="12"/>
        <v/>
      </c>
      <c r="D47" s="451" t="str">
        <f t="shared" si="13"/>
        <v/>
      </c>
      <c r="E47" s="451" t="str">
        <f t="shared" si="14"/>
        <v/>
      </c>
      <c r="F47" s="451" t="str">
        <f t="shared" si="15"/>
        <v/>
      </c>
      <c r="G47" s="199" t="str">
        <f>IF(Paramétrage!JM463&lt;&gt;0,Paramétrage!JK463,"")</f>
        <v/>
      </c>
      <c r="H47" s="2" t="str">
        <f>IF(Paramétrage!JM463&lt;&gt;0,Paramétrage!JL463,"")</f>
        <v/>
      </c>
      <c r="I47" s="2" t="str">
        <f t="shared" si="16"/>
        <v/>
      </c>
      <c r="J47" s="2" t="str">
        <f>IF(Paramétrage!JM463&lt;&gt;0,Paramétrage!JM463,"")</f>
        <v/>
      </c>
      <c r="K47" s="2" t="str">
        <f>IF(Paramétrage!JM463&lt;&gt;0,Paramétrage!JN463,"")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IF(Paramétrage!JM463&lt;&gt;0,Paramétrage!JO463,"")</f>
        <v/>
      </c>
      <c r="P47" s="258">
        <f>IF(Paramétrage!G546&lt;&gt;0,I47,0)</f>
        <v>0</v>
      </c>
      <c r="Q47" s="2"/>
    </row>
    <row r="48" spans="1:24" x14ac:dyDescent="0.35">
      <c r="A48" s="451" t="str">
        <f t="shared" si="10"/>
        <v/>
      </c>
      <c r="B48" s="451" t="str">
        <f t="shared" si="11"/>
        <v/>
      </c>
      <c r="C48" s="451" t="str">
        <f t="shared" si="12"/>
        <v/>
      </c>
      <c r="D48" s="451" t="str">
        <f t="shared" si="13"/>
        <v/>
      </c>
      <c r="E48" s="451" t="str">
        <f t="shared" si="14"/>
        <v/>
      </c>
      <c r="F48" s="451" t="str">
        <f t="shared" si="15"/>
        <v/>
      </c>
      <c r="G48" s="199" t="str">
        <f>IF(Paramétrage!JM464&lt;&gt;0,Paramétrage!JK464,"")</f>
        <v/>
      </c>
      <c r="H48" s="2" t="str">
        <f>IF(Paramétrage!JM464&lt;&gt;0,Paramétrage!JL464,"")</f>
        <v/>
      </c>
      <c r="I48" s="2" t="str">
        <f t="shared" si="16"/>
        <v/>
      </c>
      <c r="J48" s="2" t="str">
        <f>IF(Paramétrage!JM464&lt;&gt;0,Paramétrage!JM464,"")</f>
        <v/>
      </c>
      <c r="K48" s="2" t="str">
        <f>IF(Paramétrage!JM464&lt;&gt;0,Paramétrage!JN464,"")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IF(Paramétrage!JM464&lt;&gt;0,Paramétrage!JO464,"")</f>
        <v/>
      </c>
      <c r="P48" s="258">
        <f>IF(Paramétrage!G547&lt;&gt;0,I48,0)</f>
        <v>0</v>
      </c>
      <c r="Q48" s="2"/>
      <c r="R48" s="2"/>
      <c r="S48" s="2"/>
      <c r="T48" s="2"/>
      <c r="U48" s="2"/>
      <c r="V48" s="2"/>
      <c r="W48" s="2"/>
      <c r="X48" s="2"/>
    </row>
    <row r="49" spans="1:24" s="2" customFormat="1" x14ac:dyDescent="0.35">
      <c r="A49" s="451" t="str">
        <f t="shared" si="10"/>
        <v/>
      </c>
      <c r="B49" s="451" t="str">
        <f t="shared" si="11"/>
        <v/>
      </c>
      <c r="C49" s="451" t="str">
        <f t="shared" si="12"/>
        <v/>
      </c>
      <c r="D49" s="451" t="str">
        <f t="shared" si="13"/>
        <v/>
      </c>
      <c r="E49" s="451" t="str">
        <f t="shared" si="14"/>
        <v/>
      </c>
      <c r="F49" s="451" t="str">
        <f t="shared" si="15"/>
        <v/>
      </c>
      <c r="G49" s="199" t="str">
        <f>IF(Paramétrage!JM465&lt;&gt;0,Paramétrage!JK465,"")</f>
        <v/>
      </c>
      <c r="H49" s="2" t="str">
        <f>IF(Paramétrage!JM465&lt;&gt;0,Paramétrage!JL465,"")</f>
        <v/>
      </c>
      <c r="I49" s="2" t="str">
        <f t="shared" si="16"/>
        <v/>
      </c>
      <c r="J49" s="2" t="str">
        <f>IF(Paramétrage!JM465&lt;&gt;0,Paramétrage!JM465,"")</f>
        <v/>
      </c>
      <c r="K49" s="2" t="str">
        <f>IF(Paramétrage!JM465&lt;&gt;0,Paramétrage!JN465,"")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IF(Paramétrage!JM465&lt;&gt;0,Paramétrage!JO465,"")</f>
        <v/>
      </c>
      <c r="P49" s="258">
        <f>IF(Paramétrage!G548&lt;&gt;0,I49,0)</f>
        <v>0</v>
      </c>
      <c r="R49"/>
      <c r="S49"/>
      <c r="T49"/>
      <c r="U49"/>
      <c r="V49"/>
      <c r="W49"/>
      <c r="X49"/>
    </row>
    <row r="50" spans="1:24" x14ac:dyDescent="0.35">
      <c r="A50" s="451" t="str">
        <f t="shared" si="10"/>
        <v/>
      </c>
      <c r="B50" s="451" t="str">
        <f t="shared" si="11"/>
        <v/>
      </c>
      <c r="C50" s="451" t="str">
        <f t="shared" si="12"/>
        <v/>
      </c>
      <c r="D50" s="451" t="str">
        <f t="shared" si="13"/>
        <v/>
      </c>
      <c r="E50" s="451" t="str">
        <f t="shared" si="14"/>
        <v/>
      </c>
      <c r="F50" s="451" t="str">
        <f t="shared" si="15"/>
        <v/>
      </c>
      <c r="G50" s="199" t="str">
        <f>IF(Paramétrage!JM466&lt;&gt;0,Paramétrage!JK466,"")</f>
        <v/>
      </c>
      <c r="H50" s="2" t="str">
        <f>IF(Paramétrage!JM466&lt;&gt;0,Paramétrage!JL466,"")</f>
        <v/>
      </c>
      <c r="I50" s="2" t="str">
        <f t="shared" si="16"/>
        <v/>
      </c>
      <c r="J50" s="2" t="str">
        <f>IF(Paramétrage!JM466&lt;&gt;0,Paramétrage!JM466,"")</f>
        <v/>
      </c>
      <c r="K50" s="2" t="str">
        <f>IF(Paramétrage!JM466&lt;&gt;0,Paramétrage!JN466,"")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IF(Paramétrage!JM466&lt;&gt;0,Paramétrage!JO466,"")</f>
        <v/>
      </c>
      <c r="P50" s="258">
        <f>IF(Paramétrage!G549&lt;&gt;0,I50,0)</f>
        <v>0</v>
      </c>
      <c r="Q50" s="2"/>
    </row>
    <row r="51" spans="1:24" x14ac:dyDescent="0.35">
      <c r="A51" s="451" t="str">
        <f t="shared" si="10"/>
        <v/>
      </c>
      <c r="B51" s="451" t="str">
        <f t="shared" si="11"/>
        <v/>
      </c>
      <c r="C51" s="451" t="str">
        <f t="shared" si="12"/>
        <v/>
      </c>
      <c r="D51" s="451" t="str">
        <f t="shared" si="13"/>
        <v/>
      </c>
      <c r="E51" s="451" t="str">
        <f t="shared" si="14"/>
        <v/>
      </c>
      <c r="F51" s="451" t="str">
        <f t="shared" si="15"/>
        <v/>
      </c>
      <c r="G51" s="199" t="str">
        <f>IF(Paramétrage!JM467&lt;&gt;0,Paramétrage!JK467,"")</f>
        <v/>
      </c>
      <c r="H51" s="2" t="str">
        <f>IF(Paramétrage!JM467&lt;&gt;0,Paramétrage!JL467,"")</f>
        <v/>
      </c>
      <c r="I51" s="2" t="str">
        <f t="shared" si="16"/>
        <v/>
      </c>
      <c r="J51" s="2" t="str">
        <f>IF(Paramétrage!JM467&lt;&gt;0,Paramétrage!JM467,"")</f>
        <v/>
      </c>
      <c r="K51" s="2" t="str">
        <f>IF(Paramétrage!JM467&lt;&gt;0,Paramétrage!JN467,"")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IF(Paramétrage!JM467&lt;&gt;0,Paramétrage!JO467,"")</f>
        <v/>
      </c>
      <c r="P51" s="258">
        <f>IF(Paramétrage!G550&lt;&gt;0,I51,0)</f>
        <v>0</v>
      </c>
      <c r="Q51" s="2"/>
    </row>
    <row r="52" spans="1:24" x14ac:dyDescent="0.35">
      <c r="A52" s="451" t="str">
        <f t="shared" si="10"/>
        <v/>
      </c>
      <c r="B52" s="451" t="str">
        <f t="shared" si="11"/>
        <v/>
      </c>
      <c r="C52" s="451" t="str">
        <f t="shared" si="12"/>
        <v/>
      </c>
      <c r="D52" s="451" t="str">
        <f t="shared" si="13"/>
        <v/>
      </c>
      <c r="E52" s="451" t="str">
        <f t="shared" si="14"/>
        <v/>
      </c>
      <c r="F52" s="451" t="str">
        <f t="shared" si="15"/>
        <v/>
      </c>
      <c r="G52" s="199" t="str">
        <f>IF(Paramétrage!JM468&lt;&gt;0,Paramétrage!JK468,"")</f>
        <v/>
      </c>
      <c r="H52" s="2" t="str">
        <f>IF(Paramétrage!JM468&lt;&gt;0,Paramétrage!JL468,"")</f>
        <v/>
      </c>
      <c r="I52" s="2" t="str">
        <f t="shared" si="16"/>
        <v/>
      </c>
      <c r="J52" s="2" t="str">
        <f>IF(Paramétrage!JM468&lt;&gt;0,Paramétrage!JM468,"")</f>
        <v/>
      </c>
      <c r="K52" s="2" t="str">
        <f>IF(Paramétrage!JM468&lt;&gt;0,Paramétrage!JN468,"")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IF(Paramétrage!JM468&lt;&gt;0,Paramétrage!JO468,"")</f>
        <v/>
      </c>
      <c r="P52" s="258">
        <f>IF(Paramétrage!G551&lt;&gt;0,I52,0)</f>
        <v>0</v>
      </c>
      <c r="Q52" s="2"/>
      <c r="R52" s="8"/>
      <c r="S52" s="8"/>
      <c r="T52" s="8"/>
      <c r="U52" s="8"/>
      <c r="V52" s="8"/>
      <c r="W52" s="8"/>
      <c r="X52" s="8"/>
    </row>
    <row r="53" spans="1:24" s="8" customFormat="1" x14ac:dyDescent="0.35">
      <c r="A53" s="451" t="str">
        <f t="shared" si="10"/>
        <v/>
      </c>
      <c r="B53" s="451" t="str">
        <f t="shared" si="11"/>
        <v/>
      </c>
      <c r="C53" s="451" t="str">
        <f t="shared" si="12"/>
        <v/>
      </c>
      <c r="D53" s="451" t="str">
        <f t="shared" si="13"/>
        <v/>
      </c>
      <c r="E53" s="451" t="str">
        <f t="shared" si="14"/>
        <v/>
      </c>
      <c r="F53" s="451" t="str">
        <f t="shared" si="15"/>
        <v/>
      </c>
      <c r="G53" s="199" t="str">
        <f>IF(Paramétrage!JM469&lt;&gt;0,Paramétrage!JK469,"")</f>
        <v/>
      </c>
      <c r="H53" s="2" t="str">
        <f>IF(Paramétrage!JM469&lt;&gt;0,Paramétrage!JL469,"")</f>
        <v/>
      </c>
      <c r="I53" s="2" t="str">
        <f t="shared" si="16"/>
        <v/>
      </c>
      <c r="J53" s="2" t="str">
        <f>IF(Paramétrage!JM469&lt;&gt;0,Paramétrage!JM469,"")</f>
        <v/>
      </c>
      <c r="K53" s="2" t="str">
        <f>IF(Paramétrage!JM469&lt;&gt;0,Paramétrage!JN469,"")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IF(Paramétrage!JM469&lt;&gt;0,Paramétrage!JO469,"")</f>
        <v/>
      </c>
      <c r="P53" s="258">
        <f>IF(Paramétrage!G552&lt;&gt;0,I53,0)</f>
        <v>0</v>
      </c>
      <c r="Q53" s="2"/>
      <c r="R53"/>
      <c r="S53"/>
      <c r="T53"/>
      <c r="U53"/>
      <c r="V53"/>
      <c r="W53"/>
      <c r="X53"/>
    </row>
    <row r="54" spans="1:24" x14ac:dyDescent="0.35">
      <c r="A54" s="451" t="str">
        <f t="shared" si="10"/>
        <v/>
      </c>
      <c r="B54" s="451" t="str">
        <f t="shared" si="11"/>
        <v/>
      </c>
      <c r="C54" s="451" t="str">
        <f t="shared" si="12"/>
        <v/>
      </c>
      <c r="D54" s="451" t="str">
        <f t="shared" si="13"/>
        <v/>
      </c>
      <c r="E54" s="451" t="str">
        <f t="shared" si="14"/>
        <v/>
      </c>
      <c r="F54" s="451" t="str">
        <f t="shared" si="15"/>
        <v/>
      </c>
      <c r="G54" s="199" t="str">
        <f>IF(Paramétrage!JM470&lt;&gt;0,Paramétrage!JK470,"")</f>
        <v/>
      </c>
      <c r="H54" s="2" t="str">
        <f>IF(Paramétrage!JM470&lt;&gt;0,Paramétrage!JL470,"")</f>
        <v/>
      </c>
      <c r="I54" s="2" t="str">
        <f t="shared" si="16"/>
        <v/>
      </c>
      <c r="J54" s="2" t="str">
        <f>IF(Paramétrage!JM470&lt;&gt;0,Paramétrage!JM470,"")</f>
        <v/>
      </c>
      <c r="K54" s="2" t="str">
        <f>IF(Paramétrage!JM470&lt;&gt;0,Paramétrage!JN470,"")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IF(Paramétrage!JM470&lt;&gt;0,Paramétrage!JO470,"")</f>
        <v/>
      </c>
      <c r="P54" s="258">
        <f>IF(Paramétrage!G553&lt;&gt;0,I54,0)</f>
        <v>0</v>
      </c>
      <c r="Q54" s="2"/>
    </row>
    <row r="55" spans="1:24" x14ac:dyDescent="0.35">
      <c r="A55" s="451" t="str">
        <f t="shared" si="10"/>
        <v/>
      </c>
      <c r="B55" s="451" t="str">
        <f t="shared" si="11"/>
        <v/>
      </c>
      <c r="C55" s="451" t="str">
        <f t="shared" si="12"/>
        <v/>
      </c>
      <c r="D55" s="451" t="str">
        <f t="shared" si="13"/>
        <v/>
      </c>
      <c r="E55" s="451" t="str">
        <f t="shared" si="14"/>
        <v/>
      </c>
      <c r="F55" s="451" t="str">
        <f t="shared" si="15"/>
        <v/>
      </c>
      <c r="G55" s="199" t="str">
        <f>IF(Paramétrage!JM471&lt;&gt;0,Paramétrage!JK471,"")</f>
        <v/>
      </c>
      <c r="H55" s="2" t="str">
        <f>IF(Paramétrage!JM471&lt;&gt;0,Paramétrage!JL471,"")</f>
        <v/>
      </c>
      <c r="I55" s="2" t="str">
        <f t="shared" si="16"/>
        <v/>
      </c>
      <c r="J55" s="2" t="str">
        <f>IF(Paramétrage!JM471&lt;&gt;0,Paramétrage!JM471,"")</f>
        <v/>
      </c>
      <c r="K55" s="2" t="str">
        <f>IF(Paramétrage!JM471&lt;&gt;0,Paramétrage!JN471,"")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IF(Paramétrage!JM471&lt;&gt;0,Paramétrage!JO471,"")</f>
        <v/>
      </c>
      <c r="P55" s="258">
        <f>IF(Paramétrage!G554&lt;&gt;0,I55,0)</f>
        <v>0</v>
      </c>
      <c r="Q55" s="2"/>
    </row>
    <row r="56" spans="1:24" x14ac:dyDescent="0.35">
      <c r="A56" s="451" t="str">
        <f t="shared" si="10"/>
        <v/>
      </c>
      <c r="B56" s="451" t="str">
        <f t="shared" si="11"/>
        <v/>
      </c>
      <c r="C56" s="451" t="str">
        <f t="shared" si="12"/>
        <v/>
      </c>
      <c r="D56" s="451" t="str">
        <f t="shared" si="13"/>
        <v/>
      </c>
      <c r="E56" s="451" t="str">
        <f t="shared" si="14"/>
        <v/>
      </c>
      <c r="F56" s="451" t="str">
        <f t="shared" si="15"/>
        <v/>
      </c>
      <c r="G56" s="199" t="str">
        <f>IF(Paramétrage!JM472&lt;&gt;0,Paramétrage!JK472,"")</f>
        <v/>
      </c>
      <c r="H56" s="2" t="str">
        <f>IF(Paramétrage!JM472&lt;&gt;0,Paramétrage!JL472,"")</f>
        <v/>
      </c>
      <c r="I56" s="2" t="str">
        <f t="shared" si="16"/>
        <v/>
      </c>
      <c r="J56" s="2" t="str">
        <f>IF(Paramétrage!JM472&lt;&gt;0,Paramétrage!JM472,"")</f>
        <v/>
      </c>
      <c r="K56" s="2" t="str">
        <f>IF(Paramétrage!JM472&lt;&gt;0,Paramétrage!JN472,"")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IF(Paramétrage!JM472&lt;&gt;0,Paramétrage!JO472,"")</f>
        <v/>
      </c>
      <c r="P56" s="258" t="e">
        <f>IF(Paramétrage!#REF!&lt;&gt;0,I56,0)</f>
        <v>#REF!</v>
      </c>
      <c r="Q56" s="2"/>
    </row>
    <row r="57" spans="1:24" x14ac:dyDescent="0.35">
      <c r="A57" s="451" t="str">
        <f t="shared" si="10"/>
        <v/>
      </c>
      <c r="B57" s="451" t="str">
        <f t="shared" si="11"/>
        <v/>
      </c>
      <c r="C57" s="451" t="str">
        <f t="shared" si="12"/>
        <v/>
      </c>
      <c r="D57" s="451" t="str">
        <f t="shared" si="13"/>
        <v/>
      </c>
      <c r="E57" s="451" t="str">
        <f t="shared" si="14"/>
        <v/>
      </c>
      <c r="F57" s="451" t="str">
        <f t="shared" si="15"/>
        <v/>
      </c>
      <c r="G57" s="199" t="str">
        <f>IF(Paramétrage!JM473&lt;&gt;0,Paramétrage!JK473,"")</f>
        <v/>
      </c>
      <c r="H57" s="2" t="str">
        <f>IF(Paramétrage!JM473&lt;&gt;0,Paramétrage!JL473,"")</f>
        <v/>
      </c>
      <c r="I57" s="2" t="str">
        <f t="shared" si="16"/>
        <v/>
      </c>
      <c r="J57" s="2" t="str">
        <f>IF(Paramétrage!JM473&lt;&gt;0,Paramétrage!JM473,"")</f>
        <v/>
      </c>
      <c r="K57" s="2" t="str">
        <f>IF(Paramétrage!JM473&lt;&gt;0,Paramétrage!JN473,"")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IF(Paramétrage!JM473&lt;&gt;0,Paramétrage!JO473,"")</f>
        <v/>
      </c>
      <c r="P57" s="258" t="e">
        <f>IF(Paramétrage!#REF!&lt;&gt;0,I57,0)</f>
        <v>#REF!</v>
      </c>
      <c r="Q57" s="2"/>
    </row>
    <row r="58" spans="1:24" x14ac:dyDescent="0.35">
      <c r="A58" s="451" t="str">
        <f t="shared" si="10"/>
        <v/>
      </c>
      <c r="B58" s="451" t="str">
        <f t="shared" si="11"/>
        <v/>
      </c>
      <c r="C58" s="451" t="str">
        <f t="shared" si="12"/>
        <v/>
      </c>
      <c r="D58" s="451" t="str">
        <f t="shared" si="13"/>
        <v/>
      </c>
      <c r="E58" s="451" t="str">
        <f t="shared" si="14"/>
        <v/>
      </c>
      <c r="F58" s="451" t="str">
        <f t="shared" si="15"/>
        <v/>
      </c>
      <c r="G58" s="199" t="str">
        <f>IF(Paramétrage!JM474&lt;&gt;0,Paramétrage!JK474,"")</f>
        <v/>
      </c>
      <c r="H58" s="2" t="str">
        <f>IF(Paramétrage!JM474&lt;&gt;0,Paramétrage!JL474,"")</f>
        <v/>
      </c>
      <c r="I58" s="2" t="str">
        <f t="shared" si="16"/>
        <v/>
      </c>
      <c r="J58" s="2" t="str">
        <f>IF(Paramétrage!JM474&lt;&gt;0,Paramétrage!JM474,"")</f>
        <v/>
      </c>
      <c r="K58" s="2" t="str">
        <f>IF(Paramétrage!JM474&lt;&gt;0,Paramétrage!JN474,"")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IF(Paramétrage!JM474&lt;&gt;0,Paramétrage!JO474,"")</f>
        <v/>
      </c>
      <c r="P58" s="258" t="e">
        <f>IF(Paramétrage!#REF!&lt;&gt;0,I58,0)</f>
        <v>#REF!</v>
      </c>
      <c r="Q58" s="2"/>
    </row>
    <row r="59" spans="1:24" x14ac:dyDescent="0.35">
      <c r="A59" s="451" t="str">
        <f t="shared" si="10"/>
        <v/>
      </c>
      <c r="B59" s="451" t="str">
        <f t="shared" si="11"/>
        <v/>
      </c>
      <c r="C59" s="451" t="str">
        <f t="shared" si="12"/>
        <v/>
      </c>
      <c r="D59" s="451" t="str">
        <f t="shared" si="13"/>
        <v/>
      </c>
      <c r="E59" s="451" t="str">
        <f t="shared" si="14"/>
        <v/>
      </c>
      <c r="F59" s="451" t="str">
        <f t="shared" si="15"/>
        <v/>
      </c>
      <c r="G59" s="199" t="str">
        <f>IF(Paramétrage!JM475&lt;&gt;0,Paramétrage!JK475,"")</f>
        <v/>
      </c>
      <c r="H59" s="2" t="str">
        <f>IF(Paramétrage!JM475&lt;&gt;0,Paramétrage!JL475,"")</f>
        <v/>
      </c>
      <c r="I59" s="2" t="str">
        <f t="shared" si="16"/>
        <v/>
      </c>
      <c r="J59" s="2" t="str">
        <f>IF(Paramétrage!JM475&lt;&gt;0,Paramétrage!JM475,"")</f>
        <v/>
      </c>
      <c r="K59" s="2" t="str">
        <f>IF(Paramétrage!JM475&lt;&gt;0,Paramétrage!JN475,"")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IF(Paramétrage!JM475&lt;&gt;0,Paramétrage!JO475,"")</f>
        <v/>
      </c>
      <c r="P59" s="258" t="e">
        <f>IF(Paramétrage!#REF!&lt;&gt;0,I59,0)</f>
        <v>#REF!</v>
      </c>
      <c r="Q59" s="2"/>
    </row>
    <row r="60" spans="1:24" x14ac:dyDescent="0.35">
      <c r="A60" s="474" t="s">
        <v>1104</v>
      </c>
      <c r="B60" s="469"/>
      <c r="C60" s="469"/>
      <c r="D60" s="469"/>
      <c r="E60" s="469"/>
      <c r="F60" s="469"/>
      <c r="G60" s="475" t="e">
        <f>IF(Paramétrage!#REF!&lt;&gt;0,Paramétrage!#REF!,"")</f>
        <v>#REF!</v>
      </c>
      <c r="H60" s="469"/>
      <c r="I60" s="469"/>
      <c r="J60" s="469"/>
      <c r="K60" s="469"/>
      <c r="L60" s="469"/>
      <c r="M60" s="469"/>
      <c r="N60" s="469"/>
      <c r="O60" s="469"/>
      <c r="P60" s="472" t="e">
        <f>IF(Paramétrage!#REF!,I60-#REF!,"")</f>
        <v>#REF!</v>
      </c>
      <c r="Q60" s="469"/>
    </row>
    <row r="61" spans="1:24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24" x14ac:dyDescent="0.35">
      <c r="A62" s="451">
        <f>IF(J62&lt;&gt;"",I62,"")</f>
        <v>61875360</v>
      </c>
      <c r="B62" s="451">
        <f>IF(J62&lt;&gt;"",1,"")</f>
        <v>1</v>
      </c>
      <c r="C62" s="451">
        <f>IF(J62&lt;&gt;"",L62,"")</f>
        <v>24</v>
      </c>
      <c r="D62" s="451">
        <f>IF(J62&lt;&gt;"",L62,"")</f>
        <v>24</v>
      </c>
      <c r="E62" s="451">
        <f>IF(J62&lt;&gt;"",M62,"")</f>
        <v>83.333333333333329</v>
      </c>
      <c r="F62" s="451">
        <f>IF(J62&lt;&gt;"",N62,"")</f>
        <v>65.104166666666657</v>
      </c>
      <c r="G62" s="199">
        <f>IF(Paramétrage!MO448&lt;&gt;0,Paramétrage!MM448,"")</f>
        <v>42969</v>
      </c>
      <c r="H62" s="2">
        <f>IF(Paramétrage!MO448&lt;&gt;0,Paramétrage!MN448,"")</f>
        <v>0</v>
      </c>
      <c r="I62" s="2">
        <f>IF(J62&lt;&gt;"",DATEDIF($Q$2,G62,"d")*1440+H62*60,"")</f>
        <v>61875360</v>
      </c>
      <c r="J62" s="2">
        <f>IF(Paramétrage!MO448&lt;&gt;0,Paramétrage!MO448,"")</f>
        <v>2000</v>
      </c>
      <c r="K62" s="2">
        <f>IF(Paramétrage!MP448&lt;&gt;0,Paramétrage!MP448,"")</f>
        <v>83.333333333333329</v>
      </c>
      <c r="L62" s="2">
        <f>IF(J62&lt;&gt;"",ROUNDUP(J62/K62,0),"")</f>
        <v>24</v>
      </c>
      <c r="M62" s="2">
        <f>IF(J62&lt;&gt;"",J62/L62,"")</f>
        <v>83.333333333333329</v>
      </c>
      <c r="N62" s="2">
        <f>IF(J62&lt;&gt;"",M62/O62,"")</f>
        <v>65.104166666666657</v>
      </c>
      <c r="O62" s="2">
        <f>IF(Paramétrage!MO448&lt;&gt;0,Paramétrage!MQ448,"")</f>
        <v>1.28</v>
      </c>
      <c r="P62" s="258" t="e">
        <f>IF(Paramétrage!#REF!&lt;&gt;0,I62,0)</f>
        <v>#REF!</v>
      </c>
      <c r="Q62" s="2"/>
    </row>
    <row r="63" spans="1:24" x14ac:dyDescent="0.35">
      <c r="A63" s="451">
        <f t="shared" ref="A63:A89" si="20">IF(J63&lt;&gt;"",I63,"")</f>
        <v>61876800</v>
      </c>
      <c r="B63" s="451">
        <f t="shared" ref="B63:B89" si="21">IF(J63&lt;&gt;"",1,"")</f>
        <v>1</v>
      </c>
      <c r="C63" s="451">
        <f t="shared" ref="C63:C89" si="22">IF(J63&lt;&gt;"",L63,"")</f>
        <v>24</v>
      </c>
      <c r="D63" s="451">
        <f t="shared" ref="D63:D89" si="23">IF(J63&lt;&gt;"",L63,"")</f>
        <v>24</v>
      </c>
      <c r="E63" s="451">
        <f t="shared" ref="E63:E89" si="24">IF(J63&lt;&gt;"",M63,"")</f>
        <v>83.333333333333329</v>
      </c>
      <c r="F63" s="451">
        <f t="shared" ref="F63:F89" si="25">IF(J63&lt;&gt;"",N63,"")</f>
        <v>65.104166666666657</v>
      </c>
      <c r="G63" s="199">
        <f>IF(Paramétrage!MO449&lt;&gt;0,Paramétrage!MM449,"")</f>
        <v>42970</v>
      </c>
      <c r="H63" s="2">
        <f>IF(Paramétrage!MO449&lt;&gt;0,Paramétrage!MN449,"")</f>
        <v>0</v>
      </c>
      <c r="I63" s="2">
        <f t="shared" ref="I63:I89" si="26">IF(J63&lt;&gt;"",DATEDIF($Q$2,G63,"d")*1440+H63*60,"")</f>
        <v>61876800</v>
      </c>
      <c r="J63" s="2">
        <f>IF(Paramétrage!MO449&lt;&gt;0,Paramétrage!MO449,"")</f>
        <v>2000</v>
      </c>
      <c r="K63" s="2">
        <f>IF(Paramétrage!MP449&lt;&gt;0,Paramétrage!MP449,"")</f>
        <v>83.333333333333329</v>
      </c>
      <c r="L63" s="2">
        <f t="shared" ref="L63:L89" si="27">IF(J63&lt;&gt;"",ROUNDUP(J63/K63,0),"")</f>
        <v>24</v>
      </c>
      <c r="M63" s="2">
        <f t="shared" ref="M63:M89" si="28">IF(J63&lt;&gt;"",J63/L63,"")</f>
        <v>83.333333333333329</v>
      </c>
      <c r="N63" s="2">
        <f t="shared" ref="N63:N89" si="29">IF(J63&lt;&gt;"",M63/O63,"")</f>
        <v>65.104166666666657</v>
      </c>
      <c r="O63" s="2">
        <f>IF(Paramétrage!MO449&lt;&gt;0,Paramétrage!MQ449,"")</f>
        <v>1.28</v>
      </c>
      <c r="P63" s="258" t="e">
        <f>IF(Paramétrage!#REF!&lt;&gt;0,I63,0)</f>
        <v>#REF!</v>
      </c>
      <c r="Q63" s="2"/>
    </row>
    <row r="64" spans="1:24" x14ac:dyDescent="0.35">
      <c r="A64" s="451">
        <f t="shared" si="20"/>
        <v>61878240</v>
      </c>
      <c r="B64" s="451">
        <f t="shared" si="21"/>
        <v>1</v>
      </c>
      <c r="C64" s="451">
        <f t="shared" si="22"/>
        <v>24</v>
      </c>
      <c r="D64" s="451">
        <f t="shared" si="23"/>
        <v>24</v>
      </c>
      <c r="E64" s="451">
        <f t="shared" si="24"/>
        <v>83.333333333333329</v>
      </c>
      <c r="F64" s="451">
        <f t="shared" si="25"/>
        <v>65.104166666666657</v>
      </c>
      <c r="G64" s="199">
        <f>IF(Paramétrage!MO450&lt;&gt;0,Paramétrage!MM450,"")</f>
        <v>42971</v>
      </c>
      <c r="H64" s="2">
        <f>IF(Paramétrage!MO450&lt;&gt;0,Paramétrage!MN450,"")</f>
        <v>0</v>
      </c>
      <c r="I64" s="2">
        <f t="shared" si="26"/>
        <v>61878240</v>
      </c>
      <c r="J64" s="2">
        <f>IF(Paramétrage!MO450&lt;&gt;0,Paramétrage!MO450,"")</f>
        <v>2000</v>
      </c>
      <c r="K64" s="2">
        <f>IF(Paramétrage!MP450&lt;&gt;0,Paramétrage!MP450,"")</f>
        <v>83.333333333333329</v>
      </c>
      <c r="L64" s="2">
        <f t="shared" si="27"/>
        <v>24</v>
      </c>
      <c r="M64" s="2">
        <f t="shared" si="28"/>
        <v>83.333333333333329</v>
      </c>
      <c r="N64" s="2">
        <f t="shared" si="29"/>
        <v>65.104166666666657</v>
      </c>
      <c r="O64" s="2">
        <f>IF(Paramétrage!MO450&lt;&gt;0,Paramétrage!MQ450,"")</f>
        <v>1.28</v>
      </c>
      <c r="P64" s="258" t="e">
        <f>IF(Paramétrage!#REF!&lt;&gt;0,I64,0)</f>
        <v>#REF!</v>
      </c>
      <c r="Q64" s="2"/>
    </row>
    <row r="65" spans="1:17" x14ac:dyDescent="0.35">
      <c r="A65" s="451">
        <f t="shared" si="20"/>
        <v>61879680</v>
      </c>
      <c r="B65" s="451">
        <f t="shared" si="21"/>
        <v>1</v>
      </c>
      <c r="C65" s="451">
        <f t="shared" si="22"/>
        <v>24</v>
      </c>
      <c r="D65" s="451">
        <f t="shared" si="23"/>
        <v>24</v>
      </c>
      <c r="E65" s="451">
        <f t="shared" si="24"/>
        <v>83.333333333333329</v>
      </c>
      <c r="F65" s="451">
        <f t="shared" si="25"/>
        <v>65.104166666666657</v>
      </c>
      <c r="G65" s="199">
        <f>IF(Paramétrage!MO451&lt;&gt;0,Paramétrage!MM451,"")</f>
        <v>42972</v>
      </c>
      <c r="H65" s="2">
        <f>IF(Paramétrage!MO451&lt;&gt;0,Paramétrage!MN451,"")</f>
        <v>0</v>
      </c>
      <c r="I65" s="2">
        <f t="shared" si="26"/>
        <v>61879680</v>
      </c>
      <c r="J65" s="2">
        <f>IF(Paramétrage!MO451&lt;&gt;0,Paramétrage!MO451,"")</f>
        <v>2000</v>
      </c>
      <c r="K65" s="2">
        <f>IF(Paramétrage!MP451&lt;&gt;0,Paramétrage!MP451,"")</f>
        <v>83.333333333333329</v>
      </c>
      <c r="L65" s="2">
        <f t="shared" si="27"/>
        <v>24</v>
      </c>
      <c r="M65" s="2">
        <f t="shared" si="28"/>
        <v>83.333333333333329</v>
      </c>
      <c r="N65" s="2">
        <f t="shared" si="29"/>
        <v>65.104166666666657</v>
      </c>
      <c r="O65" s="2">
        <f>IF(Paramétrage!MO451&lt;&gt;0,Paramétrage!MQ451,"")</f>
        <v>1.28</v>
      </c>
      <c r="P65" s="258" t="e">
        <f>IF(Paramétrage!#REF!&lt;&gt;0,I65,0)</f>
        <v>#REF!</v>
      </c>
      <c r="Q65" s="2"/>
    </row>
    <row r="66" spans="1:17" x14ac:dyDescent="0.35">
      <c r="A66" s="451">
        <f t="shared" si="20"/>
        <v>61881120</v>
      </c>
      <c r="B66" s="451">
        <f t="shared" si="21"/>
        <v>1</v>
      </c>
      <c r="C66" s="451">
        <f t="shared" si="22"/>
        <v>24</v>
      </c>
      <c r="D66" s="451">
        <f t="shared" si="23"/>
        <v>24</v>
      </c>
      <c r="E66" s="451">
        <f t="shared" si="24"/>
        <v>125</v>
      </c>
      <c r="F66" s="451">
        <f t="shared" si="25"/>
        <v>97.65625</v>
      </c>
      <c r="G66" s="199">
        <f>IF(Paramétrage!MO452&lt;&gt;0,Paramétrage!MM452,"")</f>
        <v>42973</v>
      </c>
      <c r="H66" s="2">
        <f>IF(Paramétrage!MO452&lt;&gt;0,Paramétrage!MN452,"")</f>
        <v>0</v>
      </c>
      <c r="I66" s="2">
        <f t="shared" si="26"/>
        <v>61881120</v>
      </c>
      <c r="J66" s="2">
        <f>IF(Paramétrage!MO452&lt;&gt;0,Paramétrage!MO452,"")</f>
        <v>3000</v>
      </c>
      <c r="K66" s="2">
        <f>IF(Paramétrage!MP452&lt;&gt;0,Paramétrage!MP452,"")</f>
        <v>125</v>
      </c>
      <c r="L66" s="2">
        <f t="shared" si="27"/>
        <v>24</v>
      </c>
      <c r="M66" s="2">
        <f t="shared" si="28"/>
        <v>125</v>
      </c>
      <c r="N66" s="2">
        <f t="shared" si="29"/>
        <v>97.65625</v>
      </c>
      <c r="O66" s="2">
        <f>IF(Paramétrage!MO452&lt;&gt;0,Paramétrage!MQ452,"")</f>
        <v>1.28</v>
      </c>
      <c r="P66" s="258" t="e">
        <f>IF(Paramétrage!#REF!&lt;&gt;0,I66,0)</f>
        <v>#REF!</v>
      </c>
      <c r="Q66" s="2"/>
    </row>
    <row r="67" spans="1:17" x14ac:dyDescent="0.35">
      <c r="A67" s="451">
        <f t="shared" si="20"/>
        <v>61882560</v>
      </c>
      <c r="B67" s="451">
        <f t="shared" si="21"/>
        <v>1</v>
      </c>
      <c r="C67" s="451">
        <f t="shared" si="22"/>
        <v>24</v>
      </c>
      <c r="D67" s="451">
        <f t="shared" si="23"/>
        <v>24</v>
      </c>
      <c r="E67" s="451">
        <f t="shared" si="24"/>
        <v>104.16666666666667</v>
      </c>
      <c r="F67" s="451">
        <f t="shared" si="25"/>
        <v>81.380208333333329</v>
      </c>
      <c r="G67" s="199">
        <f>IF(Paramétrage!MO453&lt;&gt;0,Paramétrage!MM453,"")</f>
        <v>42974</v>
      </c>
      <c r="H67" s="2">
        <f>IF(Paramétrage!MO453&lt;&gt;0,Paramétrage!MN453,"")</f>
        <v>0</v>
      </c>
      <c r="I67" s="2">
        <f t="shared" si="26"/>
        <v>61882560</v>
      </c>
      <c r="J67" s="2">
        <f>IF(Paramétrage!MO453&lt;&gt;0,Paramétrage!MO453,"")</f>
        <v>2500</v>
      </c>
      <c r="K67" s="2">
        <f>IF(Paramétrage!MP453&lt;&gt;0,Paramétrage!MP453,"")</f>
        <v>104.16666666666667</v>
      </c>
      <c r="L67" s="2">
        <f t="shared" si="27"/>
        <v>24</v>
      </c>
      <c r="M67" s="2">
        <f t="shared" si="28"/>
        <v>104.16666666666667</v>
      </c>
      <c r="N67" s="2">
        <f t="shared" si="29"/>
        <v>81.380208333333329</v>
      </c>
      <c r="O67" s="2">
        <f>IF(Paramétrage!MO453&lt;&gt;0,Paramétrage!MQ453,"")</f>
        <v>1.28</v>
      </c>
      <c r="P67" s="258" t="e">
        <f>IF(Paramétrage!#REF!&lt;&gt;0,I67,0)</f>
        <v>#REF!</v>
      </c>
      <c r="Q67" s="2"/>
    </row>
    <row r="68" spans="1:17" x14ac:dyDescent="0.35">
      <c r="A68" s="451" t="str">
        <f t="shared" si="20"/>
        <v/>
      </c>
      <c r="B68" s="451" t="str">
        <f t="shared" si="21"/>
        <v/>
      </c>
      <c r="C68" s="451" t="str">
        <f t="shared" si="22"/>
        <v/>
      </c>
      <c r="D68" s="451" t="str">
        <f t="shared" si="23"/>
        <v/>
      </c>
      <c r="E68" s="451" t="str">
        <f t="shared" si="24"/>
        <v/>
      </c>
      <c r="F68" s="451" t="str">
        <f t="shared" si="25"/>
        <v/>
      </c>
      <c r="G68" s="199" t="str">
        <f>IF(Paramétrage!MO454&lt;&gt;0,Paramétrage!MM454,"")</f>
        <v/>
      </c>
      <c r="H68" s="2" t="str">
        <f>IF(Paramétrage!MO454&lt;&gt;0,Paramétrage!MN454,"")</f>
        <v/>
      </c>
      <c r="I68" s="2" t="str">
        <f t="shared" si="26"/>
        <v/>
      </c>
      <c r="J68" s="2" t="str">
        <f>IF(Paramétrage!MO454&lt;&gt;0,Paramétrage!MO454,"")</f>
        <v/>
      </c>
      <c r="K68" s="2" t="str">
        <f>IF(Paramétrage!MP454&lt;&gt;0,Paramétrage!MP454,"")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IF(Paramétrage!MO454&lt;&gt;0,Paramétrage!MQ454,"")</f>
        <v/>
      </c>
      <c r="P68" s="258" t="e">
        <f>IF(Paramétrage!#REF!&lt;&gt;0,I68,0)</f>
        <v>#REF!</v>
      </c>
      <c r="Q68" s="2"/>
    </row>
    <row r="69" spans="1:17" x14ac:dyDescent="0.35">
      <c r="A69" s="451" t="str">
        <f t="shared" si="20"/>
        <v/>
      </c>
      <c r="B69" s="451" t="str">
        <f t="shared" si="21"/>
        <v/>
      </c>
      <c r="C69" s="451" t="str">
        <f t="shared" si="22"/>
        <v/>
      </c>
      <c r="D69" s="451" t="str">
        <f t="shared" si="23"/>
        <v/>
      </c>
      <c r="E69" s="451" t="str">
        <f t="shared" si="24"/>
        <v/>
      </c>
      <c r="F69" s="451" t="str">
        <f t="shared" si="25"/>
        <v/>
      </c>
      <c r="G69" s="199" t="str">
        <f>IF(Paramétrage!MO455&lt;&gt;0,Paramétrage!MM455,"")</f>
        <v/>
      </c>
      <c r="H69" s="2" t="str">
        <f>IF(Paramétrage!MO455&lt;&gt;0,Paramétrage!MN455,"")</f>
        <v/>
      </c>
      <c r="I69" s="2" t="str">
        <f t="shared" si="26"/>
        <v/>
      </c>
      <c r="J69" s="2" t="str">
        <f>IF(Paramétrage!MO455&lt;&gt;0,Paramétrage!MO455,"")</f>
        <v/>
      </c>
      <c r="K69" s="2" t="str">
        <f>IF(Paramétrage!MP455&lt;&gt;0,Paramétrage!MP455,"")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IF(Paramétrage!MO455&lt;&gt;0,Paramétrage!MQ455,"")</f>
        <v/>
      </c>
      <c r="P69" s="258" t="e">
        <f>IF(Paramétrage!#REF!&lt;&gt;0,I69,0)</f>
        <v>#REF!</v>
      </c>
      <c r="Q69" s="2"/>
    </row>
    <row r="70" spans="1:17" x14ac:dyDescent="0.35">
      <c r="A70" s="451" t="str">
        <f t="shared" si="20"/>
        <v/>
      </c>
      <c r="B70" s="451" t="str">
        <f t="shared" si="21"/>
        <v/>
      </c>
      <c r="C70" s="451" t="str">
        <f t="shared" si="22"/>
        <v/>
      </c>
      <c r="D70" s="451" t="str">
        <f t="shared" si="23"/>
        <v/>
      </c>
      <c r="E70" s="451" t="str">
        <f t="shared" si="24"/>
        <v/>
      </c>
      <c r="F70" s="451" t="str">
        <f t="shared" si="25"/>
        <v/>
      </c>
      <c r="G70" s="199" t="str">
        <f>IF(Paramétrage!MO456&lt;&gt;0,Paramétrage!MM456,"")</f>
        <v/>
      </c>
      <c r="H70" s="2" t="str">
        <f>IF(Paramétrage!MO456&lt;&gt;0,Paramétrage!MN456,"")</f>
        <v/>
      </c>
      <c r="I70" s="2" t="str">
        <f t="shared" si="26"/>
        <v/>
      </c>
      <c r="J70" s="2" t="str">
        <f>IF(Paramétrage!MO456&lt;&gt;0,Paramétrage!MO456,"")</f>
        <v/>
      </c>
      <c r="K70" s="2" t="str">
        <f>IF(Paramétrage!MP456&lt;&gt;0,Paramétrage!MP456,"")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IF(Paramétrage!MO456&lt;&gt;0,Paramétrage!MQ456,"")</f>
        <v/>
      </c>
      <c r="P70" s="258" t="e">
        <f>IF(Paramétrage!#REF!&lt;&gt;0,I70,0)</f>
        <v>#REF!</v>
      </c>
      <c r="Q70" s="2"/>
    </row>
    <row r="71" spans="1:17" x14ac:dyDescent="0.35">
      <c r="A71" s="451" t="str">
        <f t="shared" si="20"/>
        <v/>
      </c>
      <c r="B71" s="451" t="str">
        <f t="shared" si="21"/>
        <v/>
      </c>
      <c r="C71" s="451" t="str">
        <f t="shared" si="22"/>
        <v/>
      </c>
      <c r="D71" s="451" t="str">
        <f t="shared" si="23"/>
        <v/>
      </c>
      <c r="E71" s="451" t="str">
        <f t="shared" si="24"/>
        <v/>
      </c>
      <c r="F71" s="451" t="str">
        <f t="shared" si="25"/>
        <v/>
      </c>
      <c r="G71" s="199" t="str">
        <f>IF(Paramétrage!MO457&lt;&gt;0,Paramétrage!MM457,"")</f>
        <v/>
      </c>
      <c r="H71" s="2" t="str">
        <f>IF(Paramétrage!MO457&lt;&gt;0,Paramétrage!MN457,"")</f>
        <v/>
      </c>
      <c r="I71" s="2" t="str">
        <f t="shared" si="26"/>
        <v/>
      </c>
      <c r="J71" s="2" t="str">
        <f>IF(Paramétrage!MO457&lt;&gt;0,Paramétrage!MO457,"")</f>
        <v/>
      </c>
      <c r="K71" s="2" t="str">
        <f>IF(Paramétrage!MP457&lt;&gt;0,Paramétrage!MP457,"")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IF(Paramétrage!MO457&lt;&gt;0,Paramétrage!MQ457,"")</f>
        <v/>
      </c>
      <c r="P71" s="258" t="e">
        <f>IF(Paramétrage!#REF!&lt;&gt;0,I71,0)</f>
        <v>#REF!</v>
      </c>
      <c r="Q71" s="2"/>
    </row>
    <row r="72" spans="1:17" x14ac:dyDescent="0.35">
      <c r="A72" s="451" t="str">
        <f t="shared" si="20"/>
        <v/>
      </c>
      <c r="B72" s="451" t="str">
        <f t="shared" si="21"/>
        <v/>
      </c>
      <c r="C72" s="451" t="str">
        <f t="shared" si="22"/>
        <v/>
      </c>
      <c r="D72" s="451" t="str">
        <f t="shared" si="23"/>
        <v/>
      </c>
      <c r="E72" s="451" t="str">
        <f t="shared" si="24"/>
        <v/>
      </c>
      <c r="F72" s="451" t="str">
        <f t="shared" si="25"/>
        <v/>
      </c>
      <c r="G72" s="199" t="str">
        <f>IF(Paramétrage!MO458&lt;&gt;0,Paramétrage!MM458,"")</f>
        <v/>
      </c>
      <c r="H72" s="2" t="str">
        <f>IF(Paramétrage!MO458&lt;&gt;0,Paramétrage!MN458,"")</f>
        <v/>
      </c>
      <c r="I72" s="2" t="str">
        <f t="shared" si="26"/>
        <v/>
      </c>
      <c r="J72" s="2" t="str">
        <f>IF(Paramétrage!MO458&lt;&gt;0,Paramétrage!MO458,"")</f>
        <v/>
      </c>
      <c r="K72" s="2" t="str">
        <f>IF(Paramétrage!MP458&lt;&gt;0,Paramétrage!MP458,"")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IF(Paramétrage!MO458&lt;&gt;0,Paramétrage!MQ458,"")</f>
        <v/>
      </c>
      <c r="P72" s="258" t="e">
        <f>IF(Paramétrage!#REF!&lt;&gt;0,I72,0)</f>
        <v>#REF!</v>
      </c>
      <c r="Q72" s="2"/>
    </row>
    <row r="73" spans="1:17" x14ac:dyDescent="0.35">
      <c r="A73" s="451" t="str">
        <f t="shared" si="20"/>
        <v/>
      </c>
      <c r="B73" s="451" t="str">
        <f t="shared" si="21"/>
        <v/>
      </c>
      <c r="C73" s="451" t="str">
        <f t="shared" si="22"/>
        <v/>
      </c>
      <c r="D73" s="451" t="str">
        <f t="shared" si="23"/>
        <v/>
      </c>
      <c r="E73" s="451" t="str">
        <f t="shared" si="24"/>
        <v/>
      </c>
      <c r="F73" s="451" t="str">
        <f t="shared" si="25"/>
        <v/>
      </c>
      <c r="G73" s="199" t="str">
        <f>IF(Paramétrage!MO459&lt;&gt;0,Paramétrage!MM459,"")</f>
        <v/>
      </c>
      <c r="H73" s="2" t="str">
        <f>IF(Paramétrage!MO459&lt;&gt;0,Paramétrage!MN459,"")</f>
        <v/>
      </c>
      <c r="I73" s="2" t="str">
        <f t="shared" si="26"/>
        <v/>
      </c>
      <c r="J73" s="2" t="str">
        <f>IF(Paramétrage!MO459&lt;&gt;0,Paramétrage!MO459,"")</f>
        <v/>
      </c>
      <c r="K73" s="2" t="str">
        <f>IF(Paramétrage!MP459&lt;&gt;0,Paramétrage!MP459,"")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IF(Paramétrage!MO459&lt;&gt;0,Paramétrage!MQ459,"")</f>
        <v/>
      </c>
      <c r="P73" s="258" t="e">
        <f>IF(Paramétrage!#REF!&lt;&gt;0,I73,0)</f>
        <v>#REF!</v>
      </c>
      <c r="Q73" s="2"/>
    </row>
    <row r="74" spans="1:17" x14ac:dyDescent="0.35">
      <c r="A74" s="451" t="str">
        <f t="shared" si="20"/>
        <v/>
      </c>
      <c r="B74" s="451" t="str">
        <f t="shared" si="21"/>
        <v/>
      </c>
      <c r="C74" s="451" t="str">
        <f t="shared" si="22"/>
        <v/>
      </c>
      <c r="D74" s="451" t="str">
        <f t="shared" si="23"/>
        <v/>
      </c>
      <c r="E74" s="451" t="str">
        <f t="shared" si="24"/>
        <v/>
      </c>
      <c r="F74" s="451" t="str">
        <f t="shared" si="25"/>
        <v/>
      </c>
      <c r="G74" s="199" t="str">
        <f>IF(Paramétrage!MO460&lt;&gt;0,Paramétrage!MM460,"")</f>
        <v/>
      </c>
      <c r="H74" s="2" t="str">
        <f>IF(Paramétrage!MO460&lt;&gt;0,Paramétrage!MN460,"")</f>
        <v/>
      </c>
      <c r="I74" s="2" t="str">
        <f t="shared" si="26"/>
        <v/>
      </c>
      <c r="J74" s="2" t="str">
        <f>IF(Paramétrage!MO460&lt;&gt;0,Paramétrage!MO460,"")</f>
        <v/>
      </c>
      <c r="K74" s="2" t="str">
        <f>IF(Paramétrage!MP460&lt;&gt;0,Paramétrage!MP460,"")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IF(Paramétrage!MO460&lt;&gt;0,Paramétrage!MQ460,"")</f>
        <v/>
      </c>
      <c r="P74" s="258" t="e">
        <f>IF(Paramétrage!#REF!&lt;&gt;0,I74,0)</f>
        <v>#REF!</v>
      </c>
      <c r="Q74" s="2"/>
    </row>
    <row r="75" spans="1:17" x14ac:dyDescent="0.35">
      <c r="A75" s="451" t="str">
        <f t="shared" si="20"/>
        <v/>
      </c>
      <c r="B75" s="451" t="str">
        <f t="shared" si="21"/>
        <v/>
      </c>
      <c r="C75" s="451" t="str">
        <f t="shared" si="22"/>
        <v/>
      </c>
      <c r="D75" s="451" t="str">
        <f t="shared" si="23"/>
        <v/>
      </c>
      <c r="E75" s="451" t="str">
        <f t="shared" si="24"/>
        <v/>
      </c>
      <c r="F75" s="451" t="str">
        <f t="shared" si="25"/>
        <v/>
      </c>
      <c r="G75" s="199" t="str">
        <f>IF(Paramétrage!MO461&lt;&gt;0,Paramétrage!MM461,"")</f>
        <v/>
      </c>
      <c r="H75" s="2" t="str">
        <f>IF(Paramétrage!MO461&lt;&gt;0,Paramétrage!MN461,"")</f>
        <v/>
      </c>
      <c r="I75" s="2" t="str">
        <f t="shared" si="26"/>
        <v/>
      </c>
      <c r="J75" s="2" t="str">
        <f>IF(Paramétrage!MO461&lt;&gt;0,Paramétrage!MO461,"")</f>
        <v/>
      </c>
      <c r="K75" s="2" t="str">
        <f>IF(Paramétrage!MP461&lt;&gt;0,Paramétrage!MP461,"")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IF(Paramétrage!MO461&lt;&gt;0,Paramétrage!MQ461,"")</f>
        <v/>
      </c>
      <c r="P75" s="258" t="e">
        <f>IF(Paramétrage!#REF!&lt;&gt;0,I75,0)</f>
        <v>#REF!</v>
      </c>
      <c r="Q75" s="2"/>
    </row>
    <row r="76" spans="1:17" x14ac:dyDescent="0.35">
      <c r="A76" s="451" t="str">
        <f t="shared" si="20"/>
        <v/>
      </c>
      <c r="B76" s="451" t="str">
        <f t="shared" si="21"/>
        <v/>
      </c>
      <c r="C76" s="451" t="str">
        <f t="shared" si="22"/>
        <v/>
      </c>
      <c r="D76" s="451" t="str">
        <f t="shared" si="23"/>
        <v/>
      </c>
      <c r="E76" s="451" t="str">
        <f t="shared" si="24"/>
        <v/>
      </c>
      <c r="F76" s="451" t="str">
        <f t="shared" si="25"/>
        <v/>
      </c>
      <c r="G76" s="199" t="str">
        <f>IF(Paramétrage!MO462&lt;&gt;0,Paramétrage!MM462,"")</f>
        <v/>
      </c>
      <c r="H76" s="2" t="str">
        <f>IF(Paramétrage!MO462&lt;&gt;0,Paramétrage!MN462,"")</f>
        <v/>
      </c>
      <c r="I76" s="2" t="str">
        <f t="shared" si="26"/>
        <v/>
      </c>
      <c r="J76" s="2" t="str">
        <f>IF(Paramétrage!MO462&lt;&gt;0,Paramétrage!MO462,"")</f>
        <v/>
      </c>
      <c r="K76" s="2" t="str">
        <f>IF(Paramétrage!MP462&lt;&gt;0,Paramétrage!MP462,"")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IF(Paramétrage!MO462&lt;&gt;0,Paramétrage!MQ462,"")</f>
        <v/>
      </c>
      <c r="P76" s="258" t="e">
        <f>IF(Paramétrage!#REF!&lt;&gt;0,I76,0)</f>
        <v>#REF!</v>
      </c>
      <c r="Q76" s="2"/>
    </row>
    <row r="77" spans="1:17" x14ac:dyDescent="0.35">
      <c r="A77" s="451" t="str">
        <f t="shared" si="20"/>
        <v/>
      </c>
      <c r="B77" s="451" t="str">
        <f t="shared" si="21"/>
        <v/>
      </c>
      <c r="C77" s="451" t="str">
        <f t="shared" si="22"/>
        <v/>
      </c>
      <c r="D77" s="451" t="str">
        <f t="shared" si="23"/>
        <v/>
      </c>
      <c r="E77" s="451" t="str">
        <f t="shared" si="24"/>
        <v/>
      </c>
      <c r="F77" s="451" t="str">
        <f t="shared" si="25"/>
        <v/>
      </c>
      <c r="G77" s="199" t="str">
        <f>IF(Paramétrage!MO463&lt;&gt;0,Paramétrage!MM463,"")</f>
        <v/>
      </c>
      <c r="H77" s="2" t="str">
        <f>IF(Paramétrage!MO463&lt;&gt;0,Paramétrage!MN463,"")</f>
        <v/>
      </c>
      <c r="I77" s="2" t="str">
        <f t="shared" si="26"/>
        <v/>
      </c>
      <c r="J77" s="2" t="str">
        <f>IF(Paramétrage!MO463&lt;&gt;0,Paramétrage!MO463,"")</f>
        <v/>
      </c>
      <c r="K77" s="2" t="str">
        <f>IF(Paramétrage!MP463&lt;&gt;0,Paramétrage!MP463,"")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IF(Paramétrage!MO463&lt;&gt;0,Paramétrage!MQ463,"")</f>
        <v/>
      </c>
      <c r="P77" s="258" t="e">
        <f>IF(Paramétrage!#REF!&lt;&gt;0,I77,0)</f>
        <v>#REF!</v>
      </c>
      <c r="Q77" s="2"/>
    </row>
    <row r="78" spans="1:17" x14ac:dyDescent="0.35">
      <c r="A78" s="451" t="str">
        <f t="shared" si="20"/>
        <v/>
      </c>
      <c r="B78" s="451" t="str">
        <f t="shared" si="21"/>
        <v/>
      </c>
      <c r="C78" s="451" t="str">
        <f t="shared" si="22"/>
        <v/>
      </c>
      <c r="D78" s="451" t="str">
        <f t="shared" si="23"/>
        <v/>
      </c>
      <c r="E78" s="451" t="str">
        <f t="shared" si="24"/>
        <v/>
      </c>
      <c r="F78" s="451" t="str">
        <f t="shared" si="25"/>
        <v/>
      </c>
      <c r="G78" s="199" t="str">
        <f>IF(Paramétrage!MO464&lt;&gt;0,Paramétrage!MM464,"")</f>
        <v/>
      </c>
      <c r="H78" s="2" t="str">
        <f>IF(Paramétrage!MO464&lt;&gt;0,Paramétrage!MN464,"")</f>
        <v/>
      </c>
      <c r="I78" s="2" t="str">
        <f t="shared" si="26"/>
        <v/>
      </c>
      <c r="J78" s="2" t="str">
        <f>IF(Paramétrage!MO464&lt;&gt;0,Paramétrage!MO464,"")</f>
        <v/>
      </c>
      <c r="K78" s="2" t="str">
        <f>IF(Paramétrage!MP464&lt;&gt;0,Paramétrage!MP464,"")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IF(Paramétrage!MO464&lt;&gt;0,Paramétrage!MQ464,"")</f>
        <v/>
      </c>
      <c r="P78" s="258" t="e">
        <f>IF(Paramétrage!#REF!&lt;&gt;0,I78,0)</f>
        <v>#REF!</v>
      </c>
      <c r="Q78" s="2"/>
    </row>
    <row r="79" spans="1:17" x14ac:dyDescent="0.35">
      <c r="A79" s="451" t="str">
        <f t="shared" si="20"/>
        <v/>
      </c>
      <c r="B79" s="451" t="str">
        <f t="shared" si="21"/>
        <v/>
      </c>
      <c r="C79" s="451" t="str">
        <f t="shared" si="22"/>
        <v/>
      </c>
      <c r="D79" s="451" t="str">
        <f t="shared" si="23"/>
        <v/>
      </c>
      <c r="E79" s="451" t="str">
        <f t="shared" si="24"/>
        <v/>
      </c>
      <c r="F79" s="451" t="str">
        <f t="shared" si="25"/>
        <v/>
      </c>
      <c r="G79" s="199" t="str">
        <f>IF(Paramétrage!MO465&lt;&gt;0,Paramétrage!MM465,"")</f>
        <v/>
      </c>
      <c r="H79" s="2" t="str">
        <f>IF(Paramétrage!MO465&lt;&gt;0,Paramétrage!MN465,"")</f>
        <v/>
      </c>
      <c r="I79" s="2" t="str">
        <f t="shared" si="26"/>
        <v/>
      </c>
      <c r="J79" s="2" t="str">
        <f>IF(Paramétrage!MO465&lt;&gt;0,Paramétrage!MO465,"")</f>
        <v/>
      </c>
      <c r="K79" s="2" t="str">
        <f>IF(Paramétrage!MP465&lt;&gt;0,Paramétrage!MP465,"")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IF(Paramétrage!MO465&lt;&gt;0,Paramétrage!MQ465,"")</f>
        <v/>
      </c>
      <c r="P79" s="258" t="e">
        <f>IF(Paramétrage!#REF!&lt;&gt;0,I79,0)</f>
        <v>#REF!</v>
      </c>
      <c r="Q79" s="2"/>
    </row>
    <row r="80" spans="1:17" x14ac:dyDescent="0.35">
      <c r="A80" s="451" t="str">
        <f t="shared" si="20"/>
        <v/>
      </c>
      <c r="B80" s="451" t="str">
        <f t="shared" si="21"/>
        <v/>
      </c>
      <c r="C80" s="451" t="str">
        <f t="shared" si="22"/>
        <v/>
      </c>
      <c r="D80" s="451" t="str">
        <f t="shared" si="23"/>
        <v/>
      </c>
      <c r="E80" s="451" t="str">
        <f t="shared" si="24"/>
        <v/>
      </c>
      <c r="F80" s="451" t="str">
        <f t="shared" si="25"/>
        <v/>
      </c>
      <c r="G80" s="199" t="str">
        <f>IF(Paramétrage!MO466&lt;&gt;0,Paramétrage!MM466,"")</f>
        <v/>
      </c>
      <c r="H80" s="2" t="str">
        <f>IF(Paramétrage!MO466&lt;&gt;0,Paramétrage!MN466,"")</f>
        <v/>
      </c>
      <c r="I80" s="2" t="str">
        <f t="shared" si="26"/>
        <v/>
      </c>
      <c r="J80" s="2" t="str">
        <f>IF(Paramétrage!MO466&lt;&gt;0,Paramétrage!MO466,"")</f>
        <v/>
      </c>
      <c r="K80" s="2" t="str">
        <f>IF(Paramétrage!MP466&lt;&gt;0,Paramétrage!MP466,"")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IF(Paramétrage!MO466&lt;&gt;0,Paramétrage!MQ466,"")</f>
        <v/>
      </c>
      <c r="P80" s="258" t="e">
        <f>IF(Paramétrage!#REF!&lt;&gt;0,I80,0)</f>
        <v>#REF!</v>
      </c>
      <c r="Q80" s="2"/>
    </row>
    <row r="81" spans="1:17" x14ac:dyDescent="0.35">
      <c r="A81" s="451" t="str">
        <f t="shared" si="20"/>
        <v/>
      </c>
      <c r="B81" s="451" t="str">
        <f t="shared" si="21"/>
        <v/>
      </c>
      <c r="C81" s="451" t="str">
        <f t="shared" si="22"/>
        <v/>
      </c>
      <c r="D81" s="451" t="str">
        <f t="shared" si="23"/>
        <v/>
      </c>
      <c r="E81" s="451" t="str">
        <f t="shared" si="24"/>
        <v/>
      </c>
      <c r="F81" s="451" t="str">
        <f t="shared" si="25"/>
        <v/>
      </c>
      <c r="G81" s="199" t="str">
        <f>IF(Paramétrage!MO467&lt;&gt;0,Paramétrage!MM467,"")</f>
        <v/>
      </c>
      <c r="H81" s="2" t="str">
        <f>IF(Paramétrage!MO467&lt;&gt;0,Paramétrage!MN467,"")</f>
        <v/>
      </c>
      <c r="I81" s="2" t="str">
        <f t="shared" si="26"/>
        <v/>
      </c>
      <c r="J81" s="2" t="str">
        <f>IF(Paramétrage!MO467&lt;&gt;0,Paramétrage!MO467,"")</f>
        <v/>
      </c>
      <c r="K81" s="2" t="str">
        <f>IF(Paramétrage!MP467&lt;&gt;0,Paramétrage!MP467,"")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IF(Paramétrage!MO467&lt;&gt;0,Paramétrage!MQ467,"")</f>
        <v/>
      </c>
      <c r="P81" s="258" t="e">
        <f>IF(Paramétrage!#REF!&lt;&gt;0,I81,0)</f>
        <v>#REF!</v>
      </c>
      <c r="Q81" s="2"/>
    </row>
    <row r="82" spans="1:17" x14ac:dyDescent="0.35">
      <c r="A82" s="451" t="str">
        <f t="shared" si="20"/>
        <v/>
      </c>
      <c r="B82" s="451" t="str">
        <f t="shared" si="21"/>
        <v/>
      </c>
      <c r="C82" s="451" t="str">
        <f t="shared" si="22"/>
        <v/>
      </c>
      <c r="D82" s="451" t="str">
        <f t="shared" si="23"/>
        <v/>
      </c>
      <c r="E82" s="451" t="str">
        <f t="shared" si="24"/>
        <v/>
      </c>
      <c r="F82" s="451" t="str">
        <f t="shared" si="25"/>
        <v/>
      </c>
      <c r="G82" s="199" t="str">
        <f>IF(Paramétrage!MO468&lt;&gt;0,Paramétrage!MM468,"")</f>
        <v/>
      </c>
      <c r="H82" s="2" t="str">
        <f>IF(Paramétrage!MO468&lt;&gt;0,Paramétrage!MN468,"")</f>
        <v/>
      </c>
      <c r="I82" s="2" t="str">
        <f t="shared" si="26"/>
        <v/>
      </c>
      <c r="J82" s="2" t="str">
        <f>IF(Paramétrage!MO468&lt;&gt;0,Paramétrage!MO468,"")</f>
        <v/>
      </c>
      <c r="K82" s="2" t="str">
        <f>IF(Paramétrage!MP468&lt;&gt;0,Paramétrage!MP468,"")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IF(Paramétrage!MO468&lt;&gt;0,Paramétrage!MQ468,"")</f>
        <v/>
      </c>
      <c r="P82" s="258" t="e">
        <f>IF(Paramétrage!#REF!&lt;&gt;0,I82,0)</f>
        <v>#REF!</v>
      </c>
      <c r="Q82" s="2"/>
    </row>
    <row r="83" spans="1:17" x14ac:dyDescent="0.35">
      <c r="A83" s="451" t="str">
        <f t="shared" si="20"/>
        <v/>
      </c>
      <c r="B83" s="451" t="str">
        <f t="shared" si="21"/>
        <v/>
      </c>
      <c r="C83" s="451" t="str">
        <f t="shared" si="22"/>
        <v/>
      </c>
      <c r="D83" s="451" t="str">
        <f t="shared" si="23"/>
        <v/>
      </c>
      <c r="E83" s="451" t="str">
        <f t="shared" si="24"/>
        <v/>
      </c>
      <c r="F83" s="451" t="str">
        <f t="shared" si="25"/>
        <v/>
      </c>
      <c r="G83" s="199" t="str">
        <f>IF(Paramétrage!MO469&lt;&gt;0,Paramétrage!MM469,"")</f>
        <v/>
      </c>
      <c r="H83" s="2" t="str">
        <f>IF(Paramétrage!MO469&lt;&gt;0,Paramétrage!MN469,"")</f>
        <v/>
      </c>
      <c r="I83" s="2" t="str">
        <f t="shared" si="26"/>
        <v/>
      </c>
      <c r="J83" s="2" t="str">
        <f>IF(Paramétrage!MO469&lt;&gt;0,Paramétrage!MO469,"")</f>
        <v/>
      </c>
      <c r="K83" s="2" t="str">
        <f>IF(Paramétrage!MP469&lt;&gt;0,Paramétrage!MP469,"")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IF(Paramétrage!MO469&lt;&gt;0,Paramétrage!MQ469,"")</f>
        <v/>
      </c>
      <c r="P83" s="258" t="e">
        <f>IF(Paramétrage!#REF!&lt;&gt;0,I83,0)</f>
        <v>#REF!</v>
      </c>
      <c r="Q83" s="2"/>
    </row>
    <row r="84" spans="1:17" x14ac:dyDescent="0.35">
      <c r="A84" s="451" t="str">
        <f t="shared" si="20"/>
        <v/>
      </c>
      <c r="B84" s="451" t="str">
        <f t="shared" si="21"/>
        <v/>
      </c>
      <c r="C84" s="451" t="str">
        <f t="shared" si="22"/>
        <v/>
      </c>
      <c r="D84" s="451" t="str">
        <f t="shared" si="23"/>
        <v/>
      </c>
      <c r="E84" s="451" t="str">
        <f t="shared" si="24"/>
        <v/>
      </c>
      <c r="F84" s="451" t="str">
        <f t="shared" si="25"/>
        <v/>
      </c>
      <c r="G84" s="199" t="str">
        <f>IF(Paramétrage!MO470&lt;&gt;0,Paramétrage!MM470,"")</f>
        <v/>
      </c>
      <c r="H84" s="2" t="str">
        <f>IF(Paramétrage!MO470&lt;&gt;0,Paramétrage!MN470,"")</f>
        <v/>
      </c>
      <c r="I84" s="2" t="str">
        <f t="shared" si="26"/>
        <v/>
      </c>
      <c r="J84" s="2" t="str">
        <f>IF(Paramétrage!MO470&lt;&gt;0,Paramétrage!MO470,"")</f>
        <v/>
      </c>
      <c r="K84" s="2" t="str">
        <f>IF(Paramétrage!MP470&lt;&gt;0,Paramétrage!MP470,"")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IF(Paramétrage!MO470&lt;&gt;0,Paramétrage!MQ470,"")</f>
        <v/>
      </c>
      <c r="P84" s="258" t="e">
        <f>IF(Paramétrage!#REF!&lt;&gt;0,I84,0)</f>
        <v>#REF!</v>
      </c>
      <c r="Q84" s="2"/>
    </row>
    <row r="85" spans="1:17" x14ac:dyDescent="0.35">
      <c r="A85" s="451" t="str">
        <f t="shared" si="20"/>
        <v/>
      </c>
      <c r="B85" s="451" t="str">
        <f t="shared" si="21"/>
        <v/>
      </c>
      <c r="C85" s="451" t="str">
        <f t="shared" si="22"/>
        <v/>
      </c>
      <c r="D85" s="451" t="str">
        <f t="shared" si="23"/>
        <v/>
      </c>
      <c r="E85" s="451" t="str">
        <f t="shared" si="24"/>
        <v/>
      </c>
      <c r="F85" s="451" t="str">
        <f t="shared" si="25"/>
        <v/>
      </c>
      <c r="G85" s="199" t="str">
        <f>IF(Paramétrage!MO471&lt;&gt;0,Paramétrage!MM471,"")</f>
        <v/>
      </c>
      <c r="H85" s="2" t="str">
        <f>IF(Paramétrage!MO471&lt;&gt;0,Paramétrage!MN471,"")</f>
        <v/>
      </c>
      <c r="I85" s="2" t="str">
        <f t="shared" si="26"/>
        <v/>
      </c>
      <c r="J85" s="2" t="str">
        <f>IF(Paramétrage!MO471&lt;&gt;0,Paramétrage!MO471,"")</f>
        <v/>
      </c>
      <c r="K85" s="2" t="str">
        <f>IF(Paramétrage!MP471&lt;&gt;0,Paramétrage!MP471,"")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IF(Paramétrage!MO471&lt;&gt;0,Paramétrage!MQ471,"")</f>
        <v/>
      </c>
      <c r="P85" s="258" t="e">
        <f>IF(Paramétrage!#REF!&lt;&gt;0,I85,0)</f>
        <v>#REF!</v>
      </c>
      <c r="Q85" s="2"/>
    </row>
    <row r="86" spans="1:17" x14ac:dyDescent="0.35">
      <c r="A86" s="451" t="str">
        <f t="shared" si="20"/>
        <v/>
      </c>
      <c r="B86" s="451" t="str">
        <f t="shared" si="21"/>
        <v/>
      </c>
      <c r="C86" s="451" t="str">
        <f t="shared" si="22"/>
        <v/>
      </c>
      <c r="D86" s="451" t="str">
        <f t="shared" si="23"/>
        <v/>
      </c>
      <c r="E86" s="451" t="str">
        <f t="shared" si="24"/>
        <v/>
      </c>
      <c r="F86" s="451" t="str">
        <f t="shared" si="25"/>
        <v/>
      </c>
      <c r="G86" s="199" t="str">
        <f>IF(Paramétrage!MO472&lt;&gt;0,Paramétrage!MM472,"")</f>
        <v/>
      </c>
      <c r="H86" s="2" t="str">
        <f>IF(Paramétrage!MO472&lt;&gt;0,Paramétrage!MN472,"")</f>
        <v/>
      </c>
      <c r="I86" s="2" t="str">
        <f t="shared" si="26"/>
        <v/>
      </c>
      <c r="J86" s="2" t="str">
        <f>IF(Paramétrage!MO472&lt;&gt;0,Paramétrage!MO472,"")</f>
        <v/>
      </c>
      <c r="K86" s="2" t="str">
        <f>IF(Paramétrage!MP472&lt;&gt;0,Paramétrage!MP472,"")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IF(Paramétrage!MO472&lt;&gt;0,Paramétrage!MQ472,"")</f>
        <v/>
      </c>
      <c r="P86" s="258" t="e">
        <f>IF(Paramétrage!#REF!&lt;&gt;0,I86,0)</f>
        <v>#REF!</v>
      </c>
      <c r="Q86" s="2"/>
    </row>
    <row r="87" spans="1:17" x14ac:dyDescent="0.35">
      <c r="A87" s="451" t="str">
        <f t="shared" si="20"/>
        <v/>
      </c>
      <c r="B87" s="451" t="str">
        <f t="shared" si="21"/>
        <v/>
      </c>
      <c r="C87" s="451" t="str">
        <f t="shared" si="22"/>
        <v/>
      </c>
      <c r="D87" s="451" t="str">
        <f t="shared" si="23"/>
        <v/>
      </c>
      <c r="E87" s="451" t="str">
        <f t="shared" si="24"/>
        <v/>
      </c>
      <c r="F87" s="451" t="str">
        <f t="shared" si="25"/>
        <v/>
      </c>
      <c r="G87" s="199" t="str">
        <f>IF(Paramétrage!MO473&lt;&gt;0,Paramétrage!MM473,"")</f>
        <v/>
      </c>
      <c r="H87" s="2" t="str">
        <f>IF(Paramétrage!MO473&lt;&gt;0,Paramétrage!MN473,"")</f>
        <v/>
      </c>
      <c r="I87" s="2" t="str">
        <f t="shared" si="26"/>
        <v/>
      </c>
      <c r="J87" s="2" t="str">
        <f>IF(Paramétrage!MO473&lt;&gt;0,Paramétrage!MO473,"")</f>
        <v/>
      </c>
      <c r="K87" s="2" t="str">
        <f>IF(Paramétrage!MP473&lt;&gt;0,Paramétrage!MP473,"")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IF(Paramétrage!MO473&lt;&gt;0,Paramétrage!MQ473,"")</f>
        <v/>
      </c>
      <c r="P87" s="258" t="e">
        <f>IF(Paramétrage!#REF!&lt;&gt;0,I87,0)</f>
        <v>#REF!</v>
      </c>
      <c r="Q87" s="2"/>
    </row>
    <row r="88" spans="1:17" x14ac:dyDescent="0.35">
      <c r="A88" s="451" t="str">
        <f t="shared" si="20"/>
        <v/>
      </c>
      <c r="B88" s="451" t="str">
        <f t="shared" si="21"/>
        <v/>
      </c>
      <c r="C88" s="451" t="str">
        <f t="shared" si="22"/>
        <v/>
      </c>
      <c r="D88" s="451" t="str">
        <f t="shared" si="23"/>
        <v/>
      </c>
      <c r="E88" s="451" t="str">
        <f t="shared" si="24"/>
        <v/>
      </c>
      <c r="F88" s="451" t="str">
        <f t="shared" si="25"/>
        <v/>
      </c>
      <c r="G88" s="199" t="str">
        <f>IF(Paramétrage!MO474&lt;&gt;0,Paramétrage!MM474,"")</f>
        <v/>
      </c>
      <c r="H88" s="2" t="str">
        <f>IF(Paramétrage!MO474&lt;&gt;0,Paramétrage!MN474,"")</f>
        <v/>
      </c>
      <c r="I88" s="2" t="str">
        <f t="shared" si="26"/>
        <v/>
      </c>
      <c r="J88" s="2" t="str">
        <f>IF(Paramétrage!MO474&lt;&gt;0,Paramétrage!MO474,"")</f>
        <v/>
      </c>
      <c r="K88" s="2" t="str">
        <f>IF(Paramétrage!MP474&lt;&gt;0,Paramétrage!MP474,"")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IF(Paramétrage!MO474&lt;&gt;0,Paramétrage!MQ474,"")</f>
        <v/>
      </c>
      <c r="P88" s="258" t="e">
        <f>IF(Paramétrage!#REF!&lt;&gt;0,I88,0)</f>
        <v>#REF!</v>
      </c>
      <c r="Q88" s="2"/>
    </row>
    <row r="89" spans="1:17" x14ac:dyDescent="0.35">
      <c r="A89" s="451" t="str">
        <f t="shared" si="20"/>
        <v/>
      </c>
      <c r="B89" s="451" t="str">
        <f t="shared" si="21"/>
        <v/>
      </c>
      <c r="C89" s="451" t="str">
        <f t="shared" si="22"/>
        <v/>
      </c>
      <c r="D89" s="451" t="str">
        <f t="shared" si="23"/>
        <v/>
      </c>
      <c r="E89" s="451" t="str">
        <f t="shared" si="24"/>
        <v/>
      </c>
      <c r="F89" s="451" t="str">
        <f t="shared" si="25"/>
        <v/>
      </c>
      <c r="G89" s="199" t="str">
        <f>IF(Paramétrage!MO475&lt;&gt;0,Paramétrage!MM475,"")</f>
        <v/>
      </c>
      <c r="H89" s="2" t="str">
        <f>IF(Paramétrage!MO475&lt;&gt;0,Paramétrage!MN475,"")</f>
        <v/>
      </c>
      <c r="I89" s="2" t="str">
        <f t="shared" si="26"/>
        <v/>
      </c>
      <c r="J89" s="2" t="str">
        <f>IF(Paramétrage!MO475&lt;&gt;0,Paramétrage!MO475,"")</f>
        <v/>
      </c>
      <c r="K89" s="2" t="str">
        <f>IF(Paramétrage!MP475&lt;&gt;0,Paramétrage!MP475,"")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IF(Paramétrage!MO475&lt;&gt;0,Paramétrage!MQ475,"")</f>
        <v/>
      </c>
      <c r="P89" s="258" t="e">
        <f>IF(Paramétrage!#REF!&lt;&gt;0,I89,0)</f>
        <v>#REF!</v>
      </c>
      <c r="Q89" s="2"/>
    </row>
    <row r="90" spans="1:17" x14ac:dyDescent="0.35">
      <c r="A90" s="474" t="s">
        <v>1105</v>
      </c>
      <c r="B90" s="469"/>
      <c r="C90" s="469"/>
      <c r="D90" s="469"/>
      <c r="E90" s="469"/>
      <c r="F90" s="469"/>
      <c r="G90" s="475" t="e">
        <f>IF(Paramétrage!#REF!&lt;&gt;0,Paramétrage!#REF!,"")</f>
        <v>#REF!</v>
      </c>
      <c r="H90" s="469"/>
      <c r="I90" s="469"/>
      <c r="J90" s="469"/>
      <c r="K90" s="469"/>
      <c r="L90" s="469"/>
      <c r="M90" s="469"/>
      <c r="N90" s="469"/>
      <c r="O90" s="469"/>
      <c r="P90" s="472" t="e">
        <f>IF(Paramétrage!#REF!,I90-#REF!,"")</f>
        <v>#REF!</v>
      </c>
      <c r="Q90" s="469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</f>
        <v>0</v>
      </c>
    </row>
    <row r="92" spans="1:17" x14ac:dyDescent="0.35">
      <c r="A92" s="451" t="str">
        <f>IF(J92&lt;&gt;"",I92,"")</f>
        <v/>
      </c>
      <c r="B92" s="451" t="str">
        <f>IF(J92&lt;&gt;"",1,"")</f>
        <v/>
      </c>
      <c r="C92" s="451" t="str">
        <f>IF(J92&lt;&gt;"",L92,"")</f>
        <v/>
      </c>
      <c r="D92" s="451" t="str">
        <f>IF(J92&lt;&gt;"",L92,"")</f>
        <v/>
      </c>
      <c r="E92" s="451" t="str">
        <f>IF(J92&lt;&gt;"",M92,"")</f>
        <v/>
      </c>
      <c r="F92" s="451" t="str">
        <f>IF(J92&lt;&gt;"",N92,"")</f>
        <v/>
      </c>
      <c r="G92" s="199" t="str">
        <f>IF(Paramétrage!PA448&lt;&gt;0,Paramétrage!OY448,"")</f>
        <v/>
      </c>
      <c r="H92" s="2" t="str">
        <f>IF(Paramétrage!PA448&lt;&gt;0,Paramétrage!OZ448,"")</f>
        <v/>
      </c>
      <c r="I92" s="2" t="str">
        <f>IF(J92&lt;&gt;"",DATEDIF($Q$2,G92,"d")*1440+H92*60,"")</f>
        <v/>
      </c>
      <c r="J92" s="2" t="str">
        <f>IF(Paramétrage!PA448&lt;&gt;0,Paramétrage!PA448,"")</f>
        <v/>
      </c>
      <c r="K92" s="2" t="str">
        <f>IF(Paramétrage!PB448&lt;&gt;0,Paramétrage!PB448,"")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IF(Paramétrage!PA448&lt;&gt;0,Paramétrage!PC448,"")</f>
        <v/>
      </c>
      <c r="P92" s="258" t="e">
        <f>IF(Paramétrage!#REF!&lt;&gt;0,I92,0)</f>
        <v>#REF!</v>
      </c>
      <c r="Q92" s="2"/>
    </row>
    <row r="93" spans="1:17" x14ac:dyDescent="0.35">
      <c r="A93" s="451" t="str">
        <f t="shared" ref="A93:A119" si="30">IF(J93&lt;&gt;"",I93,"")</f>
        <v/>
      </c>
      <c r="B93" s="451" t="str">
        <f t="shared" ref="B93:B119" si="31">IF(J93&lt;&gt;"",1,"")</f>
        <v/>
      </c>
      <c r="C93" s="451" t="str">
        <f t="shared" ref="C93:C119" si="32">IF(J93&lt;&gt;"",L93,"")</f>
        <v/>
      </c>
      <c r="D93" s="451" t="str">
        <f t="shared" ref="D93:D119" si="33">IF(J93&lt;&gt;"",L93,"")</f>
        <v/>
      </c>
      <c r="E93" s="451" t="str">
        <f t="shared" ref="E93:E119" si="34">IF(J93&lt;&gt;"",M93,"")</f>
        <v/>
      </c>
      <c r="F93" s="451" t="str">
        <f t="shared" ref="F93:F119" si="35">IF(J93&lt;&gt;"",N93,"")</f>
        <v/>
      </c>
      <c r="G93" s="199" t="str">
        <f>IF(Paramétrage!PA449&lt;&gt;0,Paramétrage!OY449,"")</f>
        <v/>
      </c>
      <c r="H93" s="2" t="str">
        <f>IF(Paramétrage!PA449&lt;&gt;0,Paramétrage!OZ449,"")</f>
        <v/>
      </c>
      <c r="I93" s="2" t="str">
        <f t="shared" ref="I93:I119" si="36">IF(J93&lt;&gt;"",DATEDIF($Q$2,G93,"d")*1440+H93*60,"")</f>
        <v/>
      </c>
      <c r="J93" s="2" t="str">
        <f>IF(Paramétrage!PA449&lt;&gt;0,Paramétrage!PA449,"")</f>
        <v/>
      </c>
      <c r="K93" s="2" t="str">
        <f>IF(Paramétrage!PB449&lt;&gt;0,Paramétrage!PB449,"")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IF(Paramétrage!PA449&lt;&gt;0,Paramétrage!PC449,"")</f>
        <v/>
      </c>
      <c r="P93" s="258" t="e">
        <f>IF(Paramétrage!#REF!&lt;&gt;0,I93,0)</f>
        <v>#REF!</v>
      </c>
      <c r="Q93" s="2"/>
    </row>
    <row r="94" spans="1:17" x14ac:dyDescent="0.35">
      <c r="A94" s="451" t="str">
        <f t="shared" si="30"/>
        <v/>
      </c>
      <c r="B94" s="451" t="str">
        <f t="shared" si="31"/>
        <v/>
      </c>
      <c r="C94" s="451" t="str">
        <f t="shared" si="32"/>
        <v/>
      </c>
      <c r="D94" s="451" t="str">
        <f t="shared" si="33"/>
        <v/>
      </c>
      <c r="E94" s="451" t="str">
        <f t="shared" si="34"/>
        <v/>
      </c>
      <c r="F94" s="451" t="str">
        <f t="shared" si="35"/>
        <v/>
      </c>
      <c r="G94" s="199" t="str">
        <f>IF(Paramétrage!PA450&lt;&gt;0,Paramétrage!OY450,"")</f>
        <v/>
      </c>
      <c r="H94" s="2" t="str">
        <f>IF(Paramétrage!PA450&lt;&gt;0,Paramétrage!OZ450,"")</f>
        <v/>
      </c>
      <c r="I94" s="2" t="str">
        <f t="shared" si="36"/>
        <v/>
      </c>
      <c r="J94" s="2" t="str">
        <f>IF(Paramétrage!PA450&lt;&gt;0,Paramétrage!PA450,"")</f>
        <v/>
      </c>
      <c r="K94" s="2" t="str">
        <f>IF(Paramétrage!PB450&lt;&gt;0,Paramétrage!PB450,"")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IF(Paramétrage!PA450&lt;&gt;0,Paramétrage!PC450,"")</f>
        <v/>
      </c>
      <c r="P94" s="258" t="e">
        <f>IF(Paramétrage!#REF!&lt;&gt;0,I94,0)</f>
        <v>#REF!</v>
      </c>
      <c r="Q94" s="2"/>
    </row>
    <row r="95" spans="1:17" x14ac:dyDescent="0.35">
      <c r="A95" s="451" t="str">
        <f t="shared" si="30"/>
        <v/>
      </c>
      <c r="B95" s="451" t="str">
        <f t="shared" si="31"/>
        <v/>
      </c>
      <c r="C95" s="451" t="str">
        <f t="shared" si="32"/>
        <v/>
      </c>
      <c r="D95" s="451" t="str">
        <f t="shared" si="33"/>
        <v/>
      </c>
      <c r="E95" s="451" t="str">
        <f t="shared" si="34"/>
        <v/>
      </c>
      <c r="F95" s="451" t="str">
        <f t="shared" si="35"/>
        <v/>
      </c>
      <c r="G95" s="199" t="str">
        <f>IF(Paramétrage!PA451&lt;&gt;0,Paramétrage!OY451,"")</f>
        <v/>
      </c>
      <c r="H95" s="2" t="str">
        <f>IF(Paramétrage!PA451&lt;&gt;0,Paramétrage!OZ451,"")</f>
        <v/>
      </c>
      <c r="I95" s="2" t="str">
        <f t="shared" si="36"/>
        <v/>
      </c>
      <c r="J95" s="2" t="str">
        <f>IF(Paramétrage!PA451&lt;&gt;0,Paramétrage!PA451,"")</f>
        <v/>
      </c>
      <c r="K95" s="2" t="str">
        <f>IF(Paramétrage!PB451&lt;&gt;0,Paramétrage!PB451,"")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IF(Paramétrage!PA451&lt;&gt;0,Paramétrage!PC451,"")</f>
        <v/>
      </c>
      <c r="P95" s="258" t="e">
        <f>IF(Paramétrage!#REF!&lt;&gt;0,I95,0)</f>
        <v>#REF!</v>
      </c>
      <c r="Q95" s="2"/>
    </row>
    <row r="96" spans="1:17" x14ac:dyDescent="0.35">
      <c r="A96" s="451" t="str">
        <f t="shared" si="30"/>
        <v/>
      </c>
      <c r="B96" s="451" t="str">
        <f t="shared" si="31"/>
        <v/>
      </c>
      <c r="C96" s="451" t="str">
        <f t="shared" si="32"/>
        <v/>
      </c>
      <c r="D96" s="451" t="str">
        <f t="shared" si="33"/>
        <v/>
      </c>
      <c r="E96" s="451" t="str">
        <f t="shared" si="34"/>
        <v/>
      </c>
      <c r="F96" s="451" t="str">
        <f t="shared" si="35"/>
        <v/>
      </c>
      <c r="G96" s="199" t="str">
        <f>IF(Paramétrage!PA452&lt;&gt;0,Paramétrage!OY452,"")</f>
        <v/>
      </c>
      <c r="H96" s="2" t="str">
        <f>IF(Paramétrage!PA452&lt;&gt;0,Paramétrage!OZ452,"")</f>
        <v/>
      </c>
      <c r="I96" s="2" t="str">
        <f t="shared" si="36"/>
        <v/>
      </c>
      <c r="J96" s="2" t="str">
        <f>IF(Paramétrage!PA452&lt;&gt;0,Paramétrage!PA452,"")</f>
        <v/>
      </c>
      <c r="K96" s="2" t="str">
        <f>IF(Paramétrage!PB452&lt;&gt;0,Paramétrage!PB452,"")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IF(Paramétrage!PA452&lt;&gt;0,Paramétrage!PC452,"")</f>
        <v/>
      </c>
      <c r="P96" s="258" t="e">
        <f>IF(Paramétrage!#REF!&lt;&gt;0,I96,0)</f>
        <v>#REF!</v>
      </c>
      <c r="Q96" s="2"/>
    </row>
    <row r="97" spans="1:20" x14ac:dyDescent="0.35">
      <c r="A97" s="451" t="str">
        <f t="shared" si="30"/>
        <v/>
      </c>
      <c r="B97" s="451" t="str">
        <f t="shared" si="31"/>
        <v/>
      </c>
      <c r="C97" s="451" t="str">
        <f t="shared" si="32"/>
        <v/>
      </c>
      <c r="D97" s="451" t="str">
        <f t="shared" si="33"/>
        <v/>
      </c>
      <c r="E97" s="451" t="str">
        <f t="shared" si="34"/>
        <v/>
      </c>
      <c r="F97" s="451" t="str">
        <f t="shared" si="35"/>
        <v/>
      </c>
      <c r="G97" s="199" t="str">
        <f>IF(Paramétrage!PA453&lt;&gt;0,Paramétrage!OY453,"")</f>
        <v/>
      </c>
      <c r="H97" s="2" t="str">
        <f>IF(Paramétrage!PA453&lt;&gt;0,Paramétrage!OZ453,"")</f>
        <v/>
      </c>
      <c r="I97" s="2" t="str">
        <f t="shared" si="36"/>
        <v/>
      </c>
      <c r="J97" s="2" t="str">
        <f>IF(Paramétrage!PA453&lt;&gt;0,Paramétrage!PA453,"")</f>
        <v/>
      </c>
      <c r="K97" s="2" t="str">
        <f>IF(Paramétrage!PB453&lt;&gt;0,Paramétrage!PB453,"")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IF(Paramétrage!PA453&lt;&gt;0,Paramétrage!PC453,"")</f>
        <v/>
      </c>
      <c r="P97" s="258" t="e">
        <f>IF(Paramétrage!#REF!&lt;&gt;0,I97,0)</f>
        <v>#REF!</v>
      </c>
      <c r="Q97" s="2"/>
    </row>
    <row r="98" spans="1:20" x14ac:dyDescent="0.35">
      <c r="A98" s="451" t="str">
        <f t="shared" si="30"/>
        <v/>
      </c>
      <c r="B98" s="451" t="str">
        <f t="shared" si="31"/>
        <v/>
      </c>
      <c r="C98" s="451" t="str">
        <f t="shared" si="32"/>
        <v/>
      </c>
      <c r="D98" s="451" t="str">
        <f t="shared" si="33"/>
        <v/>
      </c>
      <c r="E98" s="451" t="str">
        <f t="shared" si="34"/>
        <v/>
      </c>
      <c r="F98" s="451" t="str">
        <f t="shared" si="35"/>
        <v/>
      </c>
      <c r="G98" s="199" t="str">
        <f>IF(Paramétrage!PA454&lt;&gt;0,Paramétrage!OY454,"")</f>
        <v/>
      </c>
      <c r="H98" s="2" t="str">
        <f>IF(Paramétrage!PA454&lt;&gt;0,Paramétrage!OZ454,"")</f>
        <v/>
      </c>
      <c r="I98" s="2" t="str">
        <f t="shared" si="36"/>
        <v/>
      </c>
      <c r="J98" s="2" t="str">
        <f>IF(Paramétrage!PA454&lt;&gt;0,Paramétrage!PA454,"")</f>
        <v/>
      </c>
      <c r="K98" s="2" t="str">
        <f>IF(Paramétrage!PB454&lt;&gt;0,Paramétrage!PB454,"")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IF(Paramétrage!PA454&lt;&gt;0,Paramétrage!PC454,"")</f>
        <v/>
      </c>
      <c r="P98" s="258" t="e">
        <f>IF(Paramétrage!#REF!&lt;&gt;0,I98,0)</f>
        <v>#REF!</v>
      </c>
      <c r="Q98" s="2"/>
    </row>
    <row r="99" spans="1:20" x14ac:dyDescent="0.35">
      <c r="A99" s="451" t="str">
        <f t="shared" si="30"/>
        <v/>
      </c>
      <c r="B99" s="451" t="str">
        <f t="shared" si="31"/>
        <v/>
      </c>
      <c r="C99" s="451" t="str">
        <f t="shared" si="32"/>
        <v/>
      </c>
      <c r="D99" s="451" t="str">
        <f t="shared" si="33"/>
        <v/>
      </c>
      <c r="E99" s="451" t="str">
        <f t="shared" si="34"/>
        <v/>
      </c>
      <c r="F99" s="451" t="str">
        <f t="shared" si="35"/>
        <v/>
      </c>
      <c r="G99" s="199" t="str">
        <f>IF(Paramétrage!PA455&lt;&gt;0,Paramétrage!OY455,"")</f>
        <v/>
      </c>
      <c r="H99" s="2" t="str">
        <f>IF(Paramétrage!PA455&lt;&gt;0,Paramétrage!OZ455,"")</f>
        <v/>
      </c>
      <c r="I99" s="2" t="str">
        <f t="shared" si="36"/>
        <v/>
      </c>
      <c r="J99" s="2" t="str">
        <f>IF(Paramétrage!PA455&lt;&gt;0,Paramétrage!PA455,"")</f>
        <v/>
      </c>
      <c r="K99" s="2" t="str">
        <f>IF(Paramétrage!PB455&lt;&gt;0,Paramétrage!PB455,"")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IF(Paramétrage!PA455&lt;&gt;0,Paramétrage!PC455,"")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51" t="str">
        <f t="shared" si="30"/>
        <v/>
      </c>
      <c r="B100" s="451" t="str">
        <f t="shared" si="31"/>
        <v/>
      </c>
      <c r="C100" s="451" t="str">
        <f t="shared" si="32"/>
        <v/>
      </c>
      <c r="D100" s="451" t="str">
        <f t="shared" si="33"/>
        <v/>
      </c>
      <c r="E100" s="451" t="str">
        <f t="shared" si="34"/>
        <v/>
      </c>
      <c r="F100" s="451" t="str">
        <f t="shared" si="35"/>
        <v/>
      </c>
      <c r="G100" s="199" t="str">
        <f>IF(Paramétrage!PA456&lt;&gt;0,Paramétrage!OY456,"")</f>
        <v/>
      </c>
      <c r="H100" s="2" t="str">
        <f>IF(Paramétrage!PA456&lt;&gt;0,Paramétrage!OZ456,"")</f>
        <v/>
      </c>
      <c r="I100" s="2" t="str">
        <f t="shared" si="36"/>
        <v/>
      </c>
      <c r="J100" s="2" t="str">
        <f>IF(Paramétrage!PA456&lt;&gt;0,Paramétrage!PA456,"")</f>
        <v/>
      </c>
      <c r="K100" s="2" t="str">
        <f>IF(Paramétrage!PB456&lt;&gt;0,Paramétrage!PB456,"")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IF(Paramétrage!PA456&lt;&gt;0,Paramétrage!PC456,"")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51" t="str">
        <f t="shared" si="30"/>
        <v/>
      </c>
      <c r="B101" s="451" t="str">
        <f t="shared" si="31"/>
        <v/>
      </c>
      <c r="C101" s="451" t="str">
        <f t="shared" si="32"/>
        <v/>
      </c>
      <c r="D101" s="451" t="str">
        <f t="shared" si="33"/>
        <v/>
      </c>
      <c r="E101" s="451" t="str">
        <f t="shared" si="34"/>
        <v/>
      </c>
      <c r="F101" s="451" t="str">
        <f t="shared" si="35"/>
        <v/>
      </c>
      <c r="G101" s="199" t="str">
        <f>IF(Paramétrage!PA457&lt;&gt;0,Paramétrage!OY457,"")</f>
        <v/>
      </c>
      <c r="H101" s="2" t="str">
        <f>IF(Paramétrage!PA457&lt;&gt;0,Paramétrage!OZ457,"")</f>
        <v/>
      </c>
      <c r="I101" s="2" t="str">
        <f t="shared" si="36"/>
        <v/>
      </c>
      <c r="J101" s="2" t="str">
        <f>IF(Paramétrage!PA457&lt;&gt;0,Paramétrage!PA457,"")</f>
        <v/>
      </c>
      <c r="K101" s="2" t="str">
        <f>IF(Paramétrage!PB457&lt;&gt;0,Paramétrage!PB457,"")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IF(Paramétrage!PA457&lt;&gt;0,Paramétrage!PC457,"")</f>
        <v/>
      </c>
      <c r="P101" s="258" t="e">
        <f>IF(Paramétrage!#REF!&lt;&gt;0,I101,0)</f>
        <v>#REF!</v>
      </c>
      <c r="Q101" s="2"/>
    </row>
    <row r="102" spans="1:20" x14ac:dyDescent="0.35">
      <c r="A102" s="451" t="str">
        <f t="shared" si="30"/>
        <v/>
      </c>
      <c r="B102" s="451" t="str">
        <f t="shared" si="31"/>
        <v/>
      </c>
      <c r="C102" s="451" t="str">
        <f t="shared" si="32"/>
        <v/>
      </c>
      <c r="D102" s="451" t="str">
        <f t="shared" si="33"/>
        <v/>
      </c>
      <c r="E102" s="451" t="str">
        <f t="shared" si="34"/>
        <v/>
      </c>
      <c r="F102" s="451" t="str">
        <f t="shared" si="35"/>
        <v/>
      </c>
      <c r="G102" s="199" t="str">
        <f>IF(Paramétrage!PA458&lt;&gt;0,Paramétrage!OY458,"")</f>
        <v/>
      </c>
      <c r="H102" s="2" t="str">
        <f>IF(Paramétrage!PA458&lt;&gt;0,Paramétrage!OZ458,"")</f>
        <v/>
      </c>
      <c r="I102" s="2" t="str">
        <f t="shared" si="36"/>
        <v/>
      </c>
      <c r="J102" s="2" t="str">
        <f>IF(Paramétrage!PA458&lt;&gt;0,Paramétrage!PA458,"")</f>
        <v/>
      </c>
      <c r="K102" s="2" t="str">
        <f>IF(Paramétrage!PB458&lt;&gt;0,Paramétrage!PB458,"")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IF(Paramétrage!PA458&lt;&gt;0,Paramétrage!PC458,"")</f>
        <v/>
      </c>
      <c r="P102" s="258" t="e">
        <f>IF(Paramétrage!#REF!&lt;&gt;0,I102,0)</f>
        <v>#REF!</v>
      </c>
      <c r="Q102" s="2"/>
    </row>
    <row r="103" spans="1:20" x14ac:dyDescent="0.35">
      <c r="A103" s="451" t="str">
        <f t="shared" si="30"/>
        <v/>
      </c>
      <c r="B103" s="451" t="str">
        <f t="shared" si="31"/>
        <v/>
      </c>
      <c r="C103" s="451" t="str">
        <f t="shared" si="32"/>
        <v/>
      </c>
      <c r="D103" s="451" t="str">
        <f t="shared" si="33"/>
        <v/>
      </c>
      <c r="E103" s="451" t="str">
        <f t="shared" si="34"/>
        <v/>
      </c>
      <c r="F103" s="451" t="str">
        <f t="shared" si="35"/>
        <v/>
      </c>
      <c r="G103" s="199" t="str">
        <f>IF(Paramétrage!PA459&lt;&gt;0,Paramétrage!OY459,"")</f>
        <v/>
      </c>
      <c r="H103" s="2" t="str">
        <f>IF(Paramétrage!PA459&lt;&gt;0,Paramétrage!OZ459,"")</f>
        <v/>
      </c>
      <c r="I103" s="2" t="str">
        <f t="shared" si="36"/>
        <v/>
      </c>
      <c r="J103" s="2" t="str">
        <f>IF(Paramétrage!PA459&lt;&gt;0,Paramétrage!PA459,"")</f>
        <v/>
      </c>
      <c r="K103" s="2" t="str">
        <f>IF(Paramétrage!PB459&lt;&gt;0,Paramétrage!PB459,"")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IF(Paramétrage!PA459&lt;&gt;0,Paramétrage!PC459,"")</f>
        <v/>
      </c>
      <c r="P103" s="258" t="e">
        <f>IF(Paramétrage!#REF!&lt;&gt;0,I103,0)</f>
        <v>#REF!</v>
      </c>
      <c r="Q103" s="2"/>
    </row>
    <row r="104" spans="1:20" x14ac:dyDescent="0.35">
      <c r="A104" s="451" t="str">
        <f t="shared" si="30"/>
        <v/>
      </c>
      <c r="B104" s="451" t="str">
        <f t="shared" si="31"/>
        <v/>
      </c>
      <c r="C104" s="451" t="str">
        <f t="shared" si="32"/>
        <v/>
      </c>
      <c r="D104" s="451" t="str">
        <f t="shared" si="33"/>
        <v/>
      </c>
      <c r="E104" s="451" t="str">
        <f t="shared" si="34"/>
        <v/>
      </c>
      <c r="F104" s="451" t="str">
        <f t="shared" si="35"/>
        <v/>
      </c>
      <c r="G104" s="199" t="str">
        <f>IF(Paramétrage!PA460&lt;&gt;0,Paramétrage!OY460,"")</f>
        <v/>
      </c>
      <c r="H104" s="2" t="str">
        <f>IF(Paramétrage!PA460&lt;&gt;0,Paramétrage!OZ460,"")</f>
        <v/>
      </c>
      <c r="I104" s="2" t="str">
        <f t="shared" si="36"/>
        <v/>
      </c>
      <c r="J104" s="2" t="str">
        <f>IF(Paramétrage!PA460&lt;&gt;0,Paramétrage!PA460,"")</f>
        <v/>
      </c>
      <c r="K104" s="2" t="str">
        <f>IF(Paramétrage!PB460&lt;&gt;0,Paramétrage!PB460,"")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IF(Paramétrage!PA460&lt;&gt;0,Paramétrage!PC460,"")</f>
        <v/>
      </c>
      <c r="P104" s="258" t="e">
        <f>IF(Paramétrage!#REF!&lt;&gt;0,I104,0)</f>
        <v>#REF!</v>
      </c>
      <c r="Q104" s="2"/>
    </row>
    <row r="105" spans="1:20" x14ac:dyDescent="0.35">
      <c r="A105" s="451" t="str">
        <f t="shared" si="30"/>
        <v/>
      </c>
      <c r="B105" s="451" t="str">
        <f t="shared" si="31"/>
        <v/>
      </c>
      <c r="C105" s="451" t="str">
        <f t="shared" si="32"/>
        <v/>
      </c>
      <c r="D105" s="451" t="str">
        <f t="shared" si="33"/>
        <v/>
      </c>
      <c r="E105" s="451" t="str">
        <f t="shared" si="34"/>
        <v/>
      </c>
      <c r="F105" s="451" t="str">
        <f t="shared" si="35"/>
        <v/>
      </c>
      <c r="G105" s="199" t="str">
        <f>IF(Paramétrage!PA461&lt;&gt;0,Paramétrage!OY461,"")</f>
        <v/>
      </c>
      <c r="H105" s="2" t="str">
        <f>IF(Paramétrage!PA461&lt;&gt;0,Paramétrage!OZ461,"")</f>
        <v/>
      </c>
      <c r="I105" s="2" t="str">
        <f t="shared" si="36"/>
        <v/>
      </c>
      <c r="J105" s="2" t="str">
        <f>IF(Paramétrage!PA461&lt;&gt;0,Paramétrage!PA461,"")</f>
        <v/>
      </c>
      <c r="K105" s="2" t="str">
        <f>IF(Paramétrage!PB461&lt;&gt;0,Paramétrage!PB461,"")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IF(Paramétrage!PA461&lt;&gt;0,Paramétrage!PC461,"")</f>
        <v/>
      </c>
      <c r="P105" s="258" t="e">
        <f>IF(Paramétrage!#REF!&lt;&gt;0,I105,0)</f>
        <v>#REF!</v>
      </c>
      <c r="Q105" s="2"/>
    </row>
    <row r="106" spans="1:20" x14ac:dyDescent="0.35">
      <c r="A106" s="451" t="str">
        <f t="shared" si="30"/>
        <v/>
      </c>
      <c r="B106" s="451" t="str">
        <f t="shared" si="31"/>
        <v/>
      </c>
      <c r="C106" s="451" t="str">
        <f t="shared" si="32"/>
        <v/>
      </c>
      <c r="D106" s="451" t="str">
        <f t="shared" si="33"/>
        <v/>
      </c>
      <c r="E106" s="451" t="str">
        <f t="shared" si="34"/>
        <v/>
      </c>
      <c r="F106" s="451" t="str">
        <f t="shared" si="35"/>
        <v/>
      </c>
      <c r="G106" s="199" t="str">
        <f>IF(Paramétrage!PA462&lt;&gt;0,Paramétrage!OY462,"")</f>
        <v/>
      </c>
      <c r="H106" s="2" t="str">
        <f>IF(Paramétrage!PA462&lt;&gt;0,Paramétrage!OZ462,"")</f>
        <v/>
      </c>
      <c r="I106" s="2" t="str">
        <f t="shared" si="36"/>
        <v/>
      </c>
      <c r="J106" s="2" t="str">
        <f>IF(Paramétrage!PA462&lt;&gt;0,Paramétrage!PA462,"")</f>
        <v/>
      </c>
      <c r="K106" s="2" t="str">
        <f>IF(Paramétrage!PB462&lt;&gt;0,Paramétrage!PB462,"")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IF(Paramétrage!PA462&lt;&gt;0,Paramétrage!PC462,"")</f>
        <v/>
      </c>
      <c r="P106" s="258" t="e">
        <f>IF(Paramétrage!#REF!&lt;&gt;0,I106,0)</f>
        <v>#REF!</v>
      </c>
      <c r="Q106" s="2"/>
    </row>
    <row r="107" spans="1:20" x14ac:dyDescent="0.35">
      <c r="A107" s="451" t="str">
        <f t="shared" si="30"/>
        <v/>
      </c>
      <c r="B107" s="451" t="str">
        <f t="shared" si="31"/>
        <v/>
      </c>
      <c r="C107" s="451" t="str">
        <f t="shared" si="32"/>
        <v/>
      </c>
      <c r="D107" s="451" t="str">
        <f t="shared" si="33"/>
        <v/>
      </c>
      <c r="E107" s="451" t="str">
        <f t="shared" si="34"/>
        <v/>
      </c>
      <c r="F107" s="451" t="str">
        <f t="shared" si="35"/>
        <v/>
      </c>
      <c r="G107" s="199" t="str">
        <f>IF(Paramétrage!PA463&lt;&gt;0,Paramétrage!OY463,"")</f>
        <v/>
      </c>
      <c r="H107" s="2" t="str">
        <f>IF(Paramétrage!PA463&lt;&gt;0,Paramétrage!OZ463,"")</f>
        <v/>
      </c>
      <c r="I107" s="2" t="str">
        <f t="shared" si="36"/>
        <v/>
      </c>
      <c r="J107" s="2" t="str">
        <f>IF(Paramétrage!PA463&lt;&gt;0,Paramétrage!PA463,"")</f>
        <v/>
      </c>
      <c r="K107" s="2" t="str">
        <f>IF(Paramétrage!PB463&lt;&gt;0,Paramétrage!PB463,"")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IF(Paramétrage!PA463&lt;&gt;0,Paramétrage!PC463,"")</f>
        <v/>
      </c>
      <c r="P107" s="258" t="e">
        <f>IF(Paramétrage!#REF!&lt;&gt;0,I107,0)</f>
        <v>#REF!</v>
      </c>
      <c r="Q107" s="2"/>
    </row>
    <row r="108" spans="1:20" x14ac:dyDescent="0.35">
      <c r="A108" s="451" t="str">
        <f t="shared" si="30"/>
        <v/>
      </c>
      <c r="B108" s="451" t="str">
        <f t="shared" si="31"/>
        <v/>
      </c>
      <c r="C108" s="451" t="str">
        <f t="shared" si="32"/>
        <v/>
      </c>
      <c r="D108" s="451" t="str">
        <f t="shared" si="33"/>
        <v/>
      </c>
      <c r="E108" s="451" t="str">
        <f t="shared" si="34"/>
        <v/>
      </c>
      <c r="F108" s="451" t="str">
        <f t="shared" si="35"/>
        <v/>
      </c>
      <c r="G108" s="199" t="str">
        <f>IF(Paramétrage!PA464&lt;&gt;0,Paramétrage!OY464,"")</f>
        <v/>
      </c>
      <c r="H108" s="2" t="str">
        <f>IF(Paramétrage!PA464&lt;&gt;0,Paramétrage!OZ464,"")</f>
        <v/>
      </c>
      <c r="I108" s="2" t="str">
        <f t="shared" si="36"/>
        <v/>
      </c>
      <c r="J108" s="2" t="str">
        <f>IF(Paramétrage!PA464&lt;&gt;0,Paramétrage!PA464,"")</f>
        <v/>
      </c>
      <c r="K108" s="2" t="str">
        <f>IF(Paramétrage!PB464&lt;&gt;0,Paramétrage!PB464,"")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IF(Paramétrage!PA464&lt;&gt;0,Paramétrage!PC464,"")</f>
        <v/>
      </c>
      <c r="P108" s="258" t="e">
        <f>IF(Paramétrage!#REF!&lt;&gt;0,I108,0)</f>
        <v>#REF!</v>
      </c>
      <c r="Q108" s="2"/>
    </row>
    <row r="109" spans="1:20" x14ac:dyDescent="0.35">
      <c r="A109" s="451" t="str">
        <f t="shared" si="30"/>
        <v/>
      </c>
      <c r="B109" s="451" t="str">
        <f t="shared" si="31"/>
        <v/>
      </c>
      <c r="C109" s="451" t="str">
        <f t="shared" si="32"/>
        <v/>
      </c>
      <c r="D109" s="451" t="str">
        <f t="shared" si="33"/>
        <v/>
      </c>
      <c r="E109" s="451" t="str">
        <f t="shared" si="34"/>
        <v/>
      </c>
      <c r="F109" s="451" t="str">
        <f t="shared" si="35"/>
        <v/>
      </c>
      <c r="G109" s="199" t="str">
        <f>IF(Paramétrage!PA465&lt;&gt;0,Paramétrage!OY465,"")</f>
        <v/>
      </c>
      <c r="H109" s="2" t="str">
        <f>IF(Paramétrage!PA465&lt;&gt;0,Paramétrage!OZ465,"")</f>
        <v/>
      </c>
      <c r="I109" s="2" t="str">
        <f t="shared" si="36"/>
        <v/>
      </c>
      <c r="J109" s="2" t="str">
        <f>IF(Paramétrage!PA465&lt;&gt;0,Paramétrage!PA465,"")</f>
        <v/>
      </c>
      <c r="K109" s="2" t="str">
        <f>IF(Paramétrage!PB465&lt;&gt;0,Paramétrage!PB465,"")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IF(Paramétrage!PA465&lt;&gt;0,Paramétrage!PC465,"")</f>
        <v/>
      </c>
      <c r="P109" s="258" t="e">
        <f>IF(Paramétrage!#REF!&lt;&gt;0,I109,0)</f>
        <v>#REF!</v>
      </c>
      <c r="Q109" s="2"/>
    </row>
    <row r="110" spans="1:20" x14ac:dyDescent="0.35">
      <c r="A110" s="451" t="str">
        <f t="shared" si="30"/>
        <v/>
      </c>
      <c r="B110" s="451" t="str">
        <f t="shared" si="31"/>
        <v/>
      </c>
      <c r="C110" s="451" t="str">
        <f t="shared" si="32"/>
        <v/>
      </c>
      <c r="D110" s="451" t="str">
        <f t="shared" si="33"/>
        <v/>
      </c>
      <c r="E110" s="451" t="str">
        <f t="shared" si="34"/>
        <v/>
      </c>
      <c r="F110" s="451" t="str">
        <f t="shared" si="35"/>
        <v/>
      </c>
      <c r="G110" s="199" t="str">
        <f>IF(Paramétrage!PA466&lt;&gt;0,Paramétrage!OY466,"")</f>
        <v/>
      </c>
      <c r="H110" s="2" t="str">
        <f>IF(Paramétrage!PA466&lt;&gt;0,Paramétrage!OZ466,"")</f>
        <v/>
      </c>
      <c r="I110" s="2" t="str">
        <f t="shared" si="36"/>
        <v/>
      </c>
      <c r="J110" s="2" t="str">
        <f>IF(Paramétrage!PA466&lt;&gt;0,Paramétrage!PA466,"")</f>
        <v/>
      </c>
      <c r="K110" s="2" t="str">
        <f>IF(Paramétrage!PB466&lt;&gt;0,Paramétrage!PB466,"")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IF(Paramétrage!PA466&lt;&gt;0,Paramétrage!PC466,"")</f>
        <v/>
      </c>
      <c r="P110" s="258" t="e">
        <f>IF(Paramétrage!#REF!&lt;&gt;0,I110,0)</f>
        <v>#REF!</v>
      </c>
      <c r="Q110" s="2"/>
    </row>
    <row r="111" spans="1:20" x14ac:dyDescent="0.35">
      <c r="A111" s="451" t="str">
        <f t="shared" si="30"/>
        <v/>
      </c>
      <c r="B111" s="451" t="str">
        <f t="shared" si="31"/>
        <v/>
      </c>
      <c r="C111" s="451" t="str">
        <f t="shared" si="32"/>
        <v/>
      </c>
      <c r="D111" s="451" t="str">
        <f t="shared" si="33"/>
        <v/>
      </c>
      <c r="E111" s="451" t="str">
        <f t="shared" si="34"/>
        <v/>
      </c>
      <c r="F111" s="451" t="str">
        <f t="shared" si="35"/>
        <v/>
      </c>
      <c r="G111" s="199" t="str">
        <f>IF(Paramétrage!PA467&lt;&gt;0,Paramétrage!OY467,"")</f>
        <v/>
      </c>
      <c r="H111" s="2" t="str">
        <f>IF(Paramétrage!PA467&lt;&gt;0,Paramétrage!OZ467,"")</f>
        <v/>
      </c>
      <c r="I111" s="2" t="str">
        <f t="shared" si="36"/>
        <v/>
      </c>
      <c r="J111" s="2" t="str">
        <f>IF(Paramétrage!PA467&lt;&gt;0,Paramétrage!PA467,"")</f>
        <v/>
      </c>
      <c r="K111" s="2" t="str">
        <f>IF(Paramétrage!PB467&lt;&gt;0,Paramétrage!PB467,"")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IF(Paramétrage!PA467&lt;&gt;0,Paramétrage!PC467,"")</f>
        <v/>
      </c>
      <c r="P111" s="258" t="e">
        <f>IF(Paramétrage!#REF!&lt;&gt;0,I111,0)</f>
        <v>#REF!</v>
      </c>
      <c r="Q111" s="2"/>
    </row>
    <row r="112" spans="1:20" x14ac:dyDescent="0.35">
      <c r="A112" s="451" t="str">
        <f t="shared" si="30"/>
        <v/>
      </c>
      <c r="B112" s="451" t="str">
        <f t="shared" si="31"/>
        <v/>
      </c>
      <c r="C112" s="451" t="str">
        <f t="shared" si="32"/>
        <v/>
      </c>
      <c r="D112" s="451" t="str">
        <f t="shared" si="33"/>
        <v/>
      </c>
      <c r="E112" s="451" t="str">
        <f t="shared" si="34"/>
        <v/>
      </c>
      <c r="F112" s="451" t="str">
        <f t="shared" si="35"/>
        <v/>
      </c>
      <c r="G112" s="199" t="str">
        <f>IF(Paramétrage!PA468&lt;&gt;0,Paramétrage!OY468,"")</f>
        <v/>
      </c>
      <c r="H112" s="2" t="str">
        <f>IF(Paramétrage!PA468&lt;&gt;0,Paramétrage!OZ468,"")</f>
        <v/>
      </c>
      <c r="I112" s="2" t="str">
        <f t="shared" si="36"/>
        <v/>
      </c>
      <c r="J112" s="2" t="str">
        <f>IF(Paramétrage!PA468&lt;&gt;0,Paramétrage!PA468,"")</f>
        <v/>
      </c>
      <c r="K112" s="2" t="str">
        <f>IF(Paramétrage!PB468&lt;&gt;0,Paramétrage!PB468,"")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IF(Paramétrage!PA468&lt;&gt;0,Paramétrage!PC468,"")</f>
        <v/>
      </c>
      <c r="P112" s="258" t="e">
        <f>IF(Paramétrage!#REF!&lt;&gt;0,I112,0)</f>
        <v>#REF!</v>
      </c>
      <c r="Q112" s="2"/>
    </row>
    <row r="113" spans="1:17" x14ac:dyDescent="0.35">
      <c r="A113" s="451" t="str">
        <f t="shared" si="30"/>
        <v/>
      </c>
      <c r="B113" s="451" t="str">
        <f t="shared" si="31"/>
        <v/>
      </c>
      <c r="C113" s="451" t="str">
        <f t="shared" si="32"/>
        <v/>
      </c>
      <c r="D113" s="451" t="str">
        <f t="shared" si="33"/>
        <v/>
      </c>
      <c r="E113" s="451" t="str">
        <f t="shared" si="34"/>
        <v/>
      </c>
      <c r="F113" s="451" t="str">
        <f t="shared" si="35"/>
        <v/>
      </c>
      <c r="G113" s="199" t="str">
        <f>IF(Paramétrage!PA469&lt;&gt;0,Paramétrage!OY469,"")</f>
        <v/>
      </c>
      <c r="H113" s="2" t="str">
        <f>IF(Paramétrage!PA469&lt;&gt;0,Paramétrage!OZ469,"")</f>
        <v/>
      </c>
      <c r="I113" s="2" t="str">
        <f t="shared" si="36"/>
        <v/>
      </c>
      <c r="J113" s="2" t="str">
        <f>IF(Paramétrage!PA469&lt;&gt;0,Paramétrage!PA469,"")</f>
        <v/>
      </c>
      <c r="K113" s="2" t="str">
        <f>IF(Paramétrage!PB469&lt;&gt;0,Paramétrage!PB469,"")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IF(Paramétrage!PA469&lt;&gt;0,Paramétrage!PC469,"")</f>
        <v/>
      </c>
      <c r="P113" s="258" t="e">
        <f>IF(Paramétrage!#REF!&lt;&gt;0,I113,0)</f>
        <v>#REF!</v>
      </c>
      <c r="Q113" s="2"/>
    </row>
    <row r="114" spans="1:17" x14ac:dyDescent="0.35">
      <c r="A114" s="451" t="str">
        <f t="shared" si="30"/>
        <v/>
      </c>
      <c r="B114" s="451" t="str">
        <f t="shared" si="31"/>
        <v/>
      </c>
      <c r="C114" s="451" t="str">
        <f t="shared" si="32"/>
        <v/>
      </c>
      <c r="D114" s="451" t="str">
        <f t="shared" si="33"/>
        <v/>
      </c>
      <c r="E114" s="451" t="str">
        <f t="shared" si="34"/>
        <v/>
      </c>
      <c r="F114" s="451" t="str">
        <f t="shared" si="35"/>
        <v/>
      </c>
      <c r="G114" s="199" t="str">
        <f>IF(Paramétrage!PA470&lt;&gt;0,Paramétrage!OY470,"")</f>
        <v/>
      </c>
      <c r="H114" s="2" t="str">
        <f>IF(Paramétrage!PA470&lt;&gt;0,Paramétrage!OZ470,"")</f>
        <v/>
      </c>
      <c r="I114" s="2" t="str">
        <f t="shared" si="36"/>
        <v/>
      </c>
      <c r="J114" s="2" t="str">
        <f>IF(Paramétrage!PA470&lt;&gt;0,Paramétrage!PA470,"")</f>
        <v/>
      </c>
      <c r="K114" s="2" t="str">
        <f>IF(Paramétrage!PB470&lt;&gt;0,Paramétrage!PB470,"")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IF(Paramétrage!PA470&lt;&gt;0,Paramétrage!PC470,"")</f>
        <v/>
      </c>
      <c r="P114" s="258" t="e">
        <f>IF(Paramétrage!#REF!&lt;&gt;0,I114,0)</f>
        <v>#REF!</v>
      </c>
      <c r="Q114" s="2"/>
    </row>
    <row r="115" spans="1:17" x14ac:dyDescent="0.35">
      <c r="A115" s="451" t="str">
        <f t="shared" si="30"/>
        <v/>
      </c>
      <c r="B115" s="451" t="str">
        <f t="shared" si="31"/>
        <v/>
      </c>
      <c r="C115" s="451" t="str">
        <f t="shared" si="32"/>
        <v/>
      </c>
      <c r="D115" s="451" t="str">
        <f t="shared" si="33"/>
        <v/>
      </c>
      <c r="E115" s="451" t="str">
        <f t="shared" si="34"/>
        <v/>
      </c>
      <c r="F115" s="451" t="str">
        <f t="shared" si="35"/>
        <v/>
      </c>
      <c r="G115" s="199" t="str">
        <f>IF(Paramétrage!PA471&lt;&gt;0,Paramétrage!OY471,"")</f>
        <v/>
      </c>
      <c r="H115" s="2" t="str">
        <f>IF(Paramétrage!PA471&lt;&gt;0,Paramétrage!OZ471,"")</f>
        <v/>
      </c>
      <c r="I115" s="2" t="str">
        <f t="shared" si="36"/>
        <v/>
      </c>
      <c r="J115" s="2" t="str">
        <f>IF(Paramétrage!PA471&lt;&gt;0,Paramétrage!PA471,"")</f>
        <v/>
      </c>
      <c r="K115" s="2" t="str">
        <f>IF(Paramétrage!PB471&lt;&gt;0,Paramétrage!PB471,"")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IF(Paramétrage!PA471&lt;&gt;0,Paramétrage!PC471,"")</f>
        <v/>
      </c>
      <c r="P115" s="258" t="e">
        <f>IF(Paramétrage!#REF!&lt;&gt;0,I115,0)</f>
        <v>#REF!</v>
      </c>
      <c r="Q115" s="2"/>
    </row>
    <row r="116" spans="1:17" x14ac:dyDescent="0.35">
      <c r="A116" s="451" t="str">
        <f t="shared" si="30"/>
        <v/>
      </c>
      <c r="B116" s="451" t="str">
        <f t="shared" si="31"/>
        <v/>
      </c>
      <c r="C116" s="451" t="str">
        <f t="shared" si="32"/>
        <v/>
      </c>
      <c r="D116" s="451" t="str">
        <f t="shared" si="33"/>
        <v/>
      </c>
      <c r="E116" s="451" t="str">
        <f t="shared" si="34"/>
        <v/>
      </c>
      <c r="F116" s="451" t="str">
        <f t="shared" si="35"/>
        <v/>
      </c>
      <c r="G116" s="199" t="str">
        <f>IF(Paramétrage!PA472&lt;&gt;0,Paramétrage!OY472,"")</f>
        <v/>
      </c>
      <c r="H116" s="2" t="str">
        <f>IF(Paramétrage!PA472&lt;&gt;0,Paramétrage!OZ472,"")</f>
        <v/>
      </c>
      <c r="I116" s="2" t="str">
        <f t="shared" si="36"/>
        <v/>
      </c>
      <c r="J116" s="2" t="str">
        <f>IF(Paramétrage!PA472&lt;&gt;0,Paramétrage!PA472,"")</f>
        <v/>
      </c>
      <c r="K116" s="2" t="str">
        <f>IF(Paramétrage!PB472&lt;&gt;0,Paramétrage!PB472,"")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IF(Paramétrage!PA472&lt;&gt;0,Paramétrage!PC472,"")</f>
        <v/>
      </c>
      <c r="P116" s="258" t="e">
        <f>IF(Paramétrage!#REF!&lt;&gt;0,I116,0)</f>
        <v>#REF!</v>
      </c>
      <c r="Q116" s="2"/>
    </row>
    <row r="117" spans="1:17" x14ac:dyDescent="0.35">
      <c r="A117" s="451" t="str">
        <f t="shared" si="30"/>
        <v/>
      </c>
      <c r="B117" s="451" t="str">
        <f t="shared" si="31"/>
        <v/>
      </c>
      <c r="C117" s="451" t="str">
        <f t="shared" si="32"/>
        <v/>
      </c>
      <c r="D117" s="451" t="str">
        <f t="shared" si="33"/>
        <v/>
      </c>
      <c r="E117" s="451" t="str">
        <f t="shared" si="34"/>
        <v/>
      </c>
      <c r="F117" s="451" t="str">
        <f t="shared" si="35"/>
        <v/>
      </c>
      <c r="G117" s="199" t="str">
        <f>IF(Paramétrage!PA473&lt;&gt;0,Paramétrage!OY473,"")</f>
        <v/>
      </c>
      <c r="H117" s="2" t="str">
        <f>IF(Paramétrage!PA473&lt;&gt;0,Paramétrage!OZ473,"")</f>
        <v/>
      </c>
      <c r="I117" s="2" t="str">
        <f t="shared" si="36"/>
        <v/>
      </c>
      <c r="J117" s="2" t="str">
        <f>IF(Paramétrage!PA473&lt;&gt;0,Paramétrage!PA473,"")</f>
        <v/>
      </c>
      <c r="K117" s="2" t="str">
        <f>IF(Paramétrage!PB473&lt;&gt;0,Paramétrage!PB473,"")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IF(Paramétrage!PA473&lt;&gt;0,Paramétrage!PC473,"")</f>
        <v/>
      </c>
      <c r="P117" s="258" t="e">
        <f>IF(Paramétrage!#REF!&lt;&gt;0,I117,0)</f>
        <v>#REF!</v>
      </c>
      <c r="Q117" s="2"/>
    </row>
    <row r="118" spans="1:17" x14ac:dyDescent="0.35">
      <c r="A118" s="451" t="str">
        <f t="shared" si="30"/>
        <v/>
      </c>
      <c r="B118" s="451" t="str">
        <f t="shared" si="31"/>
        <v/>
      </c>
      <c r="C118" s="451" t="str">
        <f t="shared" si="32"/>
        <v/>
      </c>
      <c r="D118" s="451" t="str">
        <f t="shared" si="33"/>
        <v/>
      </c>
      <c r="E118" s="451" t="str">
        <f t="shared" si="34"/>
        <v/>
      </c>
      <c r="F118" s="451" t="str">
        <f t="shared" si="35"/>
        <v/>
      </c>
      <c r="G118" s="199" t="str">
        <f>IF(Paramétrage!PA474&lt;&gt;0,Paramétrage!OY474,"")</f>
        <v/>
      </c>
      <c r="H118" s="2" t="str">
        <f>IF(Paramétrage!PA474&lt;&gt;0,Paramétrage!OZ474,"")</f>
        <v/>
      </c>
      <c r="I118" s="2" t="str">
        <f t="shared" si="36"/>
        <v/>
      </c>
      <c r="J118" s="2" t="str">
        <f>IF(Paramétrage!PA474&lt;&gt;0,Paramétrage!PA474,"")</f>
        <v/>
      </c>
      <c r="K118" s="2" t="str">
        <f>IF(Paramétrage!PB474&lt;&gt;0,Paramétrage!PB474,"")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IF(Paramétrage!PA474&lt;&gt;0,Paramétrage!PC474,"")</f>
        <v/>
      </c>
      <c r="P118" s="258" t="e">
        <f>IF(Paramétrage!#REF!&lt;&gt;0,I118,0)</f>
        <v>#REF!</v>
      </c>
      <c r="Q118" s="2"/>
    </row>
    <row r="119" spans="1:17" x14ac:dyDescent="0.35">
      <c r="A119" s="451" t="str">
        <f t="shared" si="30"/>
        <v/>
      </c>
      <c r="B119" s="451" t="str">
        <f t="shared" si="31"/>
        <v/>
      </c>
      <c r="C119" s="451" t="str">
        <f t="shared" si="32"/>
        <v/>
      </c>
      <c r="D119" s="451" t="str">
        <f t="shared" si="33"/>
        <v/>
      </c>
      <c r="E119" s="451" t="str">
        <f t="shared" si="34"/>
        <v/>
      </c>
      <c r="F119" s="451" t="str">
        <f t="shared" si="35"/>
        <v/>
      </c>
      <c r="G119" s="199" t="str">
        <f>IF(Paramétrage!PA475&lt;&gt;0,Paramétrage!OY475,"")</f>
        <v/>
      </c>
      <c r="H119" s="2" t="str">
        <f>IF(Paramétrage!PA475&lt;&gt;0,Paramétrage!OZ475,"")</f>
        <v/>
      </c>
      <c r="I119" s="2" t="str">
        <f t="shared" si="36"/>
        <v/>
      </c>
      <c r="J119" s="2" t="str">
        <f>IF(Paramétrage!PA475&lt;&gt;0,Paramétrage!PA475,"")</f>
        <v/>
      </c>
      <c r="K119" s="2" t="str">
        <f>IF(Paramétrage!PB475&lt;&gt;0,Paramétrage!PB475,"")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IF(Paramétrage!PA475&lt;&gt;0,Paramétrage!PC475,"")</f>
        <v/>
      </c>
      <c r="P119" s="258" t="e">
        <f>IF(Paramétrage!#REF!&lt;&gt;0,I119,0)</f>
        <v>#REF!</v>
      </c>
      <c r="Q119" s="2"/>
    </row>
    <row r="120" spans="1:17" x14ac:dyDescent="0.35">
      <c r="A120" s="474" t="s">
        <v>1106</v>
      </c>
      <c r="B120" s="469"/>
      <c r="C120" s="469"/>
      <c r="D120" s="469"/>
      <c r="E120" s="469"/>
      <c r="F120" s="469"/>
      <c r="G120" s="475" t="e">
        <f>IF(Paramétrage!#REF!&lt;&gt;0,Paramétrage!#REF!,"")</f>
        <v>#REF!</v>
      </c>
      <c r="H120" s="469"/>
      <c r="I120" s="469"/>
      <c r="J120" s="469"/>
      <c r="K120" s="469"/>
      <c r="L120" s="469"/>
      <c r="M120" s="469"/>
      <c r="N120" s="469"/>
      <c r="O120" s="469"/>
      <c r="P120" s="472" t="e">
        <f>IF(Paramétrage!#REF!,I120-#REF!,"")</f>
        <v>#REF!</v>
      </c>
      <c r="Q120" s="469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51" t="str">
        <f>IF(J122&lt;&gt;"",I122,"")</f>
        <v/>
      </c>
      <c r="B122" s="451" t="str">
        <f>IF(J122&lt;&gt;"",1,"")</f>
        <v/>
      </c>
      <c r="C122" s="451" t="str">
        <f>IF(J122&lt;&gt;"",L122,"")</f>
        <v/>
      </c>
      <c r="D122" s="451" t="str">
        <f>IF(J122&lt;&gt;"",L122,"")</f>
        <v/>
      </c>
      <c r="E122" s="451" t="str">
        <f>IF(J122&lt;&gt;"",M122,"")</f>
        <v/>
      </c>
      <c r="F122" s="451" t="str">
        <f>IF(J122&lt;&gt;"",N122,"")</f>
        <v/>
      </c>
      <c r="G122" s="199" t="str">
        <f>IF(Paramétrage!QW448&lt;&gt;0,Paramétrage!QU448,"")</f>
        <v/>
      </c>
      <c r="H122" s="2" t="str">
        <f>IF(Paramétrage!QW448&lt;&gt;0,Paramétrage!QV448,"")</f>
        <v/>
      </c>
      <c r="I122" s="2" t="str">
        <f>IF(J122&lt;&gt;"",DATEDIF($Q$2,G122,"d")*1440+H122*60,"")</f>
        <v/>
      </c>
      <c r="J122" s="2" t="str">
        <f>IF(Paramétrage!QW448&lt;&gt;0,Paramétrage!QW448,"")</f>
        <v/>
      </c>
      <c r="K122" s="2" t="str">
        <f>IF(Paramétrage!QX448&lt;&gt;0,Paramétrage!QX448,"")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IF(Paramétrage!QW448&lt;&gt;0,Paramétrage!QY448,"")</f>
        <v/>
      </c>
      <c r="P122" s="258" t="e">
        <f>IF(Paramétrage!#REF!&lt;&gt;0,I122,0)</f>
        <v>#REF!</v>
      </c>
      <c r="Q122" s="2"/>
    </row>
    <row r="123" spans="1:17" x14ac:dyDescent="0.35">
      <c r="A123" s="451" t="str">
        <f t="shared" ref="A123:A149" si="40">IF(J123&lt;&gt;"",I123,"")</f>
        <v/>
      </c>
      <c r="B123" s="451" t="str">
        <f t="shared" ref="B123:B149" si="41">IF(J123&lt;&gt;"",1,"")</f>
        <v/>
      </c>
      <c r="C123" s="451" t="str">
        <f t="shared" ref="C123:C149" si="42">IF(J123&lt;&gt;"",L123,"")</f>
        <v/>
      </c>
      <c r="D123" s="451" t="str">
        <f t="shared" ref="D123:D149" si="43">IF(J123&lt;&gt;"",L123,"")</f>
        <v/>
      </c>
      <c r="E123" s="451" t="str">
        <f t="shared" ref="E123:E149" si="44">IF(J123&lt;&gt;"",M123,"")</f>
        <v/>
      </c>
      <c r="F123" s="451" t="str">
        <f t="shared" ref="F123:F149" si="45">IF(J123&lt;&gt;"",N123,"")</f>
        <v/>
      </c>
      <c r="G123" s="199" t="str">
        <f>IF(Paramétrage!QW449&lt;&gt;0,Paramétrage!QU449,"")</f>
        <v/>
      </c>
      <c r="H123" s="2" t="str">
        <f>IF(Paramétrage!QW449&lt;&gt;0,Paramétrage!QV449,"")</f>
        <v/>
      </c>
      <c r="I123" s="2" t="str">
        <f t="shared" ref="I123:I149" si="46">IF(J123&lt;&gt;"",DATEDIF($Q$2,G123,"d")*1440+H123*60,"")</f>
        <v/>
      </c>
      <c r="J123" s="2" t="str">
        <f>IF(Paramétrage!QW449&lt;&gt;0,Paramétrage!QW449,"")</f>
        <v/>
      </c>
      <c r="K123" s="2" t="str">
        <f>IF(Paramétrage!QX449&lt;&gt;0,Paramétrage!QX449,"")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IF(Paramétrage!QW449&lt;&gt;0,Paramétrage!QY449,"")</f>
        <v/>
      </c>
      <c r="P123" s="258" t="e">
        <f>IF(Paramétrage!#REF!&lt;&gt;0,I123,0)</f>
        <v>#REF!</v>
      </c>
      <c r="Q123" s="2"/>
    </row>
    <row r="124" spans="1:17" x14ac:dyDescent="0.35">
      <c r="A124" s="451" t="str">
        <f t="shared" si="40"/>
        <v/>
      </c>
      <c r="B124" s="451" t="str">
        <f t="shared" si="41"/>
        <v/>
      </c>
      <c r="C124" s="451" t="str">
        <f t="shared" si="42"/>
        <v/>
      </c>
      <c r="D124" s="451" t="str">
        <f t="shared" si="43"/>
        <v/>
      </c>
      <c r="E124" s="451" t="str">
        <f t="shared" si="44"/>
        <v/>
      </c>
      <c r="F124" s="451" t="str">
        <f t="shared" si="45"/>
        <v/>
      </c>
      <c r="G124" s="199" t="str">
        <f>IF(Paramétrage!QW450&lt;&gt;0,Paramétrage!QU450,"")</f>
        <v/>
      </c>
      <c r="H124" s="2" t="str">
        <f>IF(Paramétrage!QW450&lt;&gt;0,Paramétrage!QV450,"")</f>
        <v/>
      </c>
      <c r="I124" s="2" t="str">
        <f t="shared" si="46"/>
        <v/>
      </c>
      <c r="J124" s="2" t="str">
        <f>IF(Paramétrage!QW450&lt;&gt;0,Paramétrage!QW450,"")</f>
        <v/>
      </c>
      <c r="K124" s="2" t="str">
        <f>IF(Paramétrage!QX450&lt;&gt;0,Paramétrage!QX450,"")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IF(Paramétrage!QW450&lt;&gt;0,Paramétrage!QY450,"")</f>
        <v/>
      </c>
      <c r="P124" s="258" t="e">
        <f>IF(Paramétrage!#REF!&lt;&gt;0,I124,0)</f>
        <v>#REF!</v>
      </c>
      <c r="Q124" s="2"/>
    </row>
    <row r="125" spans="1:17" x14ac:dyDescent="0.35">
      <c r="A125" s="451" t="str">
        <f t="shared" si="40"/>
        <v/>
      </c>
      <c r="B125" s="451" t="str">
        <f t="shared" si="41"/>
        <v/>
      </c>
      <c r="C125" s="451" t="str">
        <f t="shared" si="42"/>
        <v/>
      </c>
      <c r="D125" s="451" t="str">
        <f t="shared" si="43"/>
        <v/>
      </c>
      <c r="E125" s="451" t="str">
        <f t="shared" si="44"/>
        <v/>
      </c>
      <c r="F125" s="451" t="str">
        <f t="shared" si="45"/>
        <v/>
      </c>
      <c r="G125" s="199" t="str">
        <f>IF(Paramétrage!QW451&lt;&gt;0,Paramétrage!QU451,"")</f>
        <v/>
      </c>
      <c r="H125" s="2" t="str">
        <f>IF(Paramétrage!QW451&lt;&gt;0,Paramétrage!QV451,"")</f>
        <v/>
      </c>
      <c r="I125" s="2" t="str">
        <f t="shared" si="46"/>
        <v/>
      </c>
      <c r="J125" s="2" t="str">
        <f>IF(Paramétrage!QW451&lt;&gt;0,Paramétrage!QW451,"")</f>
        <v/>
      </c>
      <c r="K125" s="2" t="str">
        <f>IF(Paramétrage!QX451&lt;&gt;0,Paramétrage!QX451,"")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IF(Paramétrage!QW451&lt;&gt;0,Paramétrage!QY451,"")</f>
        <v/>
      </c>
      <c r="P125" s="258" t="e">
        <f>IF(Paramétrage!#REF!&lt;&gt;0,I125,0)</f>
        <v>#REF!</v>
      </c>
      <c r="Q125" s="2"/>
    </row>
    <row r="126" spans="1:17" x14ac:dyDescent="0.35">
      <c r="A126" s="451" t="str">
        <f t="shared" si="40"/>
        <v/>
      </c>
      <c r="B126" s="451" t="str">
        <f t="shared" si="41"/>
        <v/>
      </c>
      <c r="C126" s="451" t="str">
        <f t="shared" si="42"/>
        <v/>
      </c>
      <c r="D126" s="451" t="str">
        <f t="shared" si="43"/>
        <v/>
      </c>
      <c r="E126" s="451" t="str">
        <f t="shared" si="44"/>
        <v/>
      </c>
      <c r="F126" s="451" t="str">
        <f t="shared" si="45"/>
        <v/>
      </c>
      <c r="G126" s="199" t="str">
        <f>IF(Paramétrage!QW452&lt;&gt;0,Paramétrage!QU452,"")</f>
        <v/>
      </c>
      <c r="H126" s="2" t="str">
        <f>IF(Paramétrage!QW452&lt;&gt;0,Paramétrage!QV452,"")</f>
        <v/>
      </c>
      <c r="I126" s="2" t="str">
        <f t="shared" si="46"/>
        <v/>
      </c>
      <c r="J126" s="2" t="str">
        <f>IF(Paramétrage!QW452&lt;&gt;0,Paramétrage!QW452,"")</f>
        <v/>
      </c>
      <c r="K126" s="2" t="str">
        <f>IF(Paramétrage!QX452&lt;&gt;0,Paramétrage!QX452,"")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IF(Paramétrage!QW452&lt;&gt;0,Paramétrage!QY452,"")</f>
        <v/>
      </c>
      <c r="P126" s="258" t="e">
        <f>IF(Paramétrage!#REF!&lt;&gt;0,I126,0)</f>
        <v>#REF!</v>
      </c>
      <c r="Q126" s="2"/>
    </row>
    <row r="127" spans="1:17" x14ac:dyDescent="0.35">
      <c r="A127" s="451" t="str">
        <f t="shared" si="40"/>
        <v/>
      </c>
      <c r="B127" s="451" t="str">
        <f t="shared" si="41"/>
        <v/>
      </c>
      <c r="C127" s="451" t="str">
        <f t="shared" si="42"/>
        <v/>
      </c>
      <c r="D127" s="451" t="str">
        <f t="shared" si="43"/>
        <v/>
      </c>
      <c r="E127" s="451" t="str">
        <f t="shared" si="44"/>
        <v/>
      </c>
      <c r="F127" s="451" t="str">
        <f t="shared" si="45"/>
        <v/>
      </c>
      <c r="G127" s="199" t="str">
        <f>IF(Paramétrage!QW453&lt;&gt;0,Paramétrage!QU453,"")</f>
        <v/>
      </c>
      <c r="H127" s="2" t="str">
        <f>IF(Paramétrage!QW453&lt;&gt;0,Paramétrage!QV453,"")</f>
        <v/>
      </c>
      <c r="I127" s="2" t="str">
        <f t="shared" si="46"/>
        <v/>
      </c>
      <c r="J127" s="2" t="str">
        <f>IF(Paramétrage!QW453&lt;&gt;0,Paramétrage!QW453,"")</f>
        <v/>
      </c>
      <c r="K127" s="2" t="str">
        <f>IF(Paramétrage!QX453&lt;&gt;0,Paramétrage!QX453,"")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IF(Paramétrage!QW453&lt;&gt;0,Paramétrage!QY453,"")</f>
        <v/>
      </c>
      <c r="P127" s="258" t="e">
        <f>IF(Paramétrage!#REF!&lt;&gt;0,I127,0)</f>
        <v>#REF!</v>
      </c>
      <c r="Q127" s="2"/>
    </row>
    <row r="128" spans="1:17" x14ac:dyDescent="0.35">
      <c r="A128" s="451" t="str">
        <f t="shared" si="40"/>
        <v/>
      </c>
      <c r="B128" s="451" t="str">
        <f t="shared" si="41"/>
        <v/>
      </c>
      <c r="C128" s="451" t="str">
        <f t="shared" si="42"/>
        <v/>
      </c>
      <c r="D128" s="451" t="str">
        <f t="shared" si="43"/>
        <v/>
      </c>
      <c r="E128" s="451" t="str">
        <f t="shared" si="44"/>
        <v/>
      </c>
      <c r="F128" s="451" t="str">
        <f t="shared" si="45"/>
        <v/>
      </c>
      <c r="G128" s="199" t="str">
        <f>IF(Paramétrage!QW454&lt;&gt;0,Paramétrage!QU454,"")</f>
        <v/>
      </c>
      <c r="H128" s="2" t="str">
        <f>IF(Paramétrage!QW454&lt;&gt;0,Paramétrage!QV454,"")</f>
        <v/>
      </c>
      <c r="I128" s="2" t="str">
        <f t="shared" si="46"/>
        <v/>
      </c>
      <c r="J128" s="2" t="str">
        <f>IF(Paramétrage!QW454&lt;&gt;0,Paramétrage!QW454,"")</f>
        <v/>
      </c>
      <c r="K128" s="2" t="str">
        <f>IF(Paramétrage!QX454&lt;&gt;0,Paramétrage!QX454,"")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IF(Paramétrage!QW454&lt;&gt;0,Paramétrage!QY454,"")</f>
        <v/>
      </c>
      <c r="P128" s="258" t="e">
        <f>IF(Paramétrage!#REF!&lt;&gt;0,I128,0)</f>
        <v>#REF!</v>
      </c>
      <c r="Q128" s="2"/>
    </row>
    <row r="129" spans="1:24" x14ac:dyDescent="0.35">
      <c r="A129" s="451" t="str">
        <f t="shared" si="40"/>
        <v/>
      </c>
      <c r="B129" s="451" t="str">
        <f t="shared" si="41"/>
        <v/>
      </c>
      <c r="C129" s="451" t="str">
        <f t="shared" si="42"/>
        <v/>
      </c>
      <c r="D129" s="451" t="str">
        <f t="shared" si="43"/>
        <v/>
      </c>
      <c r="E129" s="451" t="str">
        <f t="shared" si="44"/>
        <v/>
      </c>
      <c r="F129" s="451" t="str">
        <f t="shared" si="45"/>
        <v/>
      </c>
      <c r="G129" s="199" t="str">
        <f>IF(Paramétrage!QW455&lt;&gt;0,Paramétrage!QU455,"")</f>
        <v/>
      </c>
      <c r="H129" s="2" t="str">
        <f>IF(Paramétrage!QW455&lt;&gt;0,Paramétrage!QV455,"")</f>
        <v/>
      </c>
      <c r="I129" s="2" t="str">
        <f t="shared" si="46"/>
        <v/>
      </c>
      <c r="J129" s="2" t="str">
        <f>IF(Paramétrage!QW455&lt;&gt;0,Paramétrage!QW455,"")</f>
        <v/>
      </c>
      <c r="K129" s="2" t="str">
        <f>IF(Paramétrage!QX455&lt;&gt;0,Paramétrage!QX455,"")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IF(Paramétrage!QW455&lt;&gt;0,Paramétrage!QY455,"")</f>
        <v/>
      </c>
      <c r="P129" s="258" t="e">
        <f>IF(Paramétrage!#REF!&lt;&gt;0,I129,0)</f>
        <v>#REF!</v>
      </c>
      <c r="Q129" s="2"/>
    </row>
    <row r="130" spans="1:24" x14ac:dyDescent="0.35">
      <c r="A130" s="451" t="str">
        <f t="shared" si="40"/>
        <v/>
      </c>
      <c r="B130" s="451" t="str">
        <f t="shared" si="41"/>
        <v/>
      </c>
      <c r="C130" s="451" t="str">
        <f t="shared" si="42"/>
        <v/>
      </c>
      <c r="D130" s="451" t="str">
        <f t="shared" si="43"/>
        <v/>
      </c>
      <c r="E130" s="451" t="str">
        <f t="shared" si="44"/>
        <v/>
      </c>
      <c r="F130" s="451" t="str">
        <f t="shared" si="45"/>
        <v/>
      </c>
      <c r="G130" s="199" t="str">
        <f>IF(Paramétrage!QW456&lt;&gt;0,Paramétrage!QU456,"")</f>
        <v/>
      </c>
      <c r="H130" s="2" t="str">
        <f>IF(Paramétrage!QW456&lt;&gt;0,Paramétrage!QV456,"")</f>
        <v/>
      </c>
      <c r="I130" s="2" t="str">
        <f t="shared" si="46"/>
        <v/>
      </c>
      <c r="J130" s="2" t="str">
        <f>IF(Paramétrage!QW456&lt;&gt;0,Paramétrage!QW456,"")</f>
        <v/>
      </c>
      <c r="K130" s="2" t="str">
        <f>IF(Paramétrage!QX456&lt;&gt;0,Paramétrage!QX456,"")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IF(Paramétrage!QW456&lt;&gt;0,Paramétrage!QY456,"")</f>
        <v/>
      </c>
      <c r="P130" s="258" t="e">
        <f>IF(Paramétrage!#REF!&lt;&gt;0,I130,0)</f>
        <v>#REF!</v>
      </c>
      <c r="Q130" s="2"/>
      <c r="V130" s="2"/>
      <c r="W130" s="2"/>
      <c r="X130" s="2"/>
    </row>
    <row r="131" spans="1:24" x14ac:dyDescent="0.35">
      <c r="A131" s="451" t="str">
        <f t="shared" si="40"/>
        <v/>
      </c>
      <c r="B131" s="451" t="str">
        <f t="shared" si="41"/>
        <v/>
      </c>
      <c r="C131" s="451" t="str">
        <f t="shared" si="42"/>
        <v/>
      </c>
      <c r="D131" s="451" t="str">
        <f t="shared" si="43"/>
        <v/>
      </c>
      <c r="E131" s="451" t="str">
        <f t="shared" si="44"/>
        <v/>
      </c>
      <c r="F131" s="451" t="str">
        <f t="shared" si="45"/>
        <v/>
      </c>
      <c r="G131" s="199" t="str">
        <f>IF(Paramétrage!QW457&lt;&gt;0,Paramétrage!QU457,"")</f>
        <v/>
      </c>
      <c r="H131" s="2" t="str">
        <f>IF(Paramétrage!QW457&lt;&gt;0,Paramétrage!QV457,"")</f>
        <v/>
      </c>
      <c r="I131" s="2" t="str">
        <f t="shared" si="46"/>
        <v/>
      </c>
      <c r="J131" s="2" t="str">
        <f>IF(Paramétrage!QW457&lt;&gt;0,Paramétrage!QW457,"")</f>
        <v/>
      </c>
      <c r="K131" s="2" t="str">
        <f>IF(Paramétrage!QX457&lt;&gt;0,Paramétrage!QX457,"")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IF(Paramétrage!QW457&lt;&gt;0,Paramétrage!QY457,"")</f>
        <v/>
      </c>
      <c r="P131" s="258" t="e">
        <f>IF(Paramétrage!#REF!&lt;&gt;0,I131,0)</f>
        <v>#REF!</v>
      </c>
      <c r="Q131" s="2"/>
    </row>
    <row r="132" spans="1:24" x14ac:dyDescent="0.35">
      <c r="A132" s="451" t="str">
        <f t="shared" si="40"/>
        <v/>
      </c>
      <c r="B132" s="451" t="str">
        <f t="shared" si="41"/>
        <v/>
      </c>
      <c r="C132" s="451" t="str">
        <f t="shared" si="42"/>
        <v/>
      </c>
      <c r="D132" s="451" t="str">
        <f t="shared" si="43"/>
        <v/>
      </c>
      <c r="E132" s="451" t="str">
        <f t="shared" si="44"/>
        <v/>
      </c>
      <c r="F132" s="451" t="str">
        <f t="shared" si="45"/>
        <v/>
      </c>
      <c r="G132" s="199" t="str">
        <f>IF(Paramétrage!QW458&lt;&gt;0,Paramétrage!QU458,"")</f>
        <v/>
      </c>
      <c r="H132" s="2" t="str">
        <f>IF(Paramétrage!QW458&lt;&gt;0,Paramétrage!QV458,"")</f>
        <v/>
      </c>
      <c r="I132" s="2" t="str">
        <f t="shared" si="46"/>
        <v/>
      </c>
      <c r="J132" s="2" t="str">
        <f>IF(Paramétrage!QW458&lt;&gt;0,Paramétrage!QW458,"")</f>
        <v/>
      </c>
      <c r="K132" s="2" t="str">
        <f>IF(Paramétrage!QX458&lt;&gt;0,Paramétrage!QX458,"")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IF(Paramétrage!QW458&lt;&gt;0,Paramétrage!QY458,"")</f>
        <v/>
      </c>
      <c r="P132" s="258" t="e">
        <f>IF(Paramétrage!#REF!&lt;&gt;0,I132,0)</f>
        <v>#REF!</v>
      </c>
      <c r="Q132" s="2"/>
    </row>
    <row r="133" spans="1:24" x14ac:dyDescent="0.35">
      <c r="A133" s="451" t="str">
        <f t="shared" si="40"/>
        <v/>
      </c>
      <c r="B133" s="451" t="str">
        <f t="shared" si="41"/>
        <v/>
      </c>
      <c r="C133" s="451" t="str">
        <f t="shared" si="42"/>
        <v/>
      </c>
      <c r="D133" s="451" t="str">
        <f t="shared" si="43"/>
        <v/>
      </c>
      <c r="E133" s="451" t="str">
        <f t="shared" si="44"/>
        <v/>
      </c>
      <c r="F133" s="451" t="str">
        <f t="shared" si="45"/>
        <v/>
      </c>
      <c r="G133" s="199" t="str">
        <f>IF(Paramétrage!QW459&lt;&gt;0,Paramétrage!QU459,"")</f>
        <v/>
      </c>
      <c r="H133" s="2" t="str">
        <f>IF(Paramétrage!QW459&lt;&gt;0,Paramétrage!QV459,"")</f>
        <v/>
      </c>
      <c r="I133" s="2" t="str">
        <f t="shared" si="46"/>
        <v/>
      </c>
      <c r="J133" s="2" t="str">
        <f>IF(Paramétrage!QW459&lt;&gt;0,Paramétrage!QW459,"")</f>
        <v/>
      </c>
      <c r="K133" s="2" t="str">
        <f>IF(Paramétrage!QX459&lt;&gt;0,Paramétrage!QX459,"")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IF(Paramétrage!QW459&lt;&gt;0,Paramétrage!QY459,"")</f>
        <v/>
      </c>
      <c r="P133" s="258" t="e">
        <f>IF(Paramétrage!#REF!&lt;&gt;0,I133,0)</f>
        <v>#REF!</v>
      </c>
      <c r="Q133" s="2"/>
    </row>
    <row r="134" spans="1:24" x14ac:dyDescent="0.35">
      <c r="A134" s="451" t="str">
        <f t="shared" si="40"/>
        <v/>
      </c>
      <c r="B134" s="451" t="str">
        <f t="shared" si="41"/>
        <v/>
      </c>
      <c r="C134" s="451" t="str">
        <f t="shared" si="42"/>
        <v/>
      </c>
      <c r="D134" s="451" t="str">
        <f t="shared" si="43"/>
        <v/>
      </c>
      <c r="E134" s="451" t="str">
        <f t="shared" si="44"/>
        <v/>
      </c>
      <c r="F134" s="451" t="str">
        <f t="shared" si="45"/>
        <v/>
      </c>
      <c r="G134" s="199" t="str">
        <f>IF(Paramétrage!QW460&lt;&gt;0,Paramétrage!QU460,"")</f>
        <v/>
      </c>
      <c r="H134" s="2" t="str">
        <f>IF(Paramétrage!QW460&lt;&gt;0,Paramétrage!QV460,"")</f>
        <v/>
      </c>
      <c r="I134" s="2" t="str">
        <f t="shared" si="46"/>
        <v/>
      </c>
      <c r="J134" s="2" t="str">
        <f>IF(Paramétrage!QW460&lt;&gt;0,Paramétrage!QW460,"")</f>
        <v/>
      </c>
      <c r="K134" s="2" t="str">
        <f>IF(Paramétrage!QX460&lt;&gt;0,Paramétrage!QX460,"")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IF(Paramétrage!QW460&lt;&gt;0,Paramétrage!QY460,"")</f>
        <v/>
      </c>
      <c r="P134" s="258" t="e">
        <f>IF(Paramétrage!#REF!&lt;&gt;0,I134,0)</f>
        <v>#REF!</v>
      </c>
      <c r="Q134" s="2"/>
    </row>
    <row r="135" spans="1:24" x14ac:dyDescent="0.35">
      <c r="A135" s="451" t="str">
        <f t="shared" si="40"/>
        <v/>
      </c>
      <c r="B135" s="451" t="str">
        <f t="shared" si="41"/>
        <v/>
      </c>
      <c r="C135" s="451" t="str">
        <f t="shared" si="42"/>
        <v/>
      </c>
      <c r="D135" s="451" t="str">
        <f t="shared" si="43"/>
        <v/>
      </c>
      <c r="E135" s="451" t="str">
        <f t="shared" si="44"/>
        <v/>
      </c>
      <c r="F135" s="451" t="str">
        <f t="shared" si="45"/>
        <v/>
      </c>
      <c r="G135" s="199" t="str">
        <f>IF(Paramétrage!QW461&lt;&gt;0,Paramétrage!QU461,"")</f>
        <v/>
      </c>
      <c r="H135" s="2" t="str">
        <f>IF(Paramétrage!QW461&lt;&gt;0,Paramétrage!QV461,"")</f>
        <v/>
      </c>
      <c r="I135" s="2" t="str">
        <f t="shared" si="46"/>
        <v/>
      </c>
      <c r="J135" s="2" t="str">
        <f>IF(Paramétrage!QW461&lt;&gt;0,Paramétrage!QW461,"")</f>
        <v/>
      </c>
      <c r="K135" s="2" t="str">
        <f>IF(Paramétrage!QX461&lt;&gt;0,Paramétrage!QX461,"")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IF(Paramétrage!QW461&lt;&gt;0,Paramétrage!QY461,"")</f>
        <v/>
      </c>
      <c r="P135" s="258" t="e">
        <f>IF(Paramétrage!#REF!&lt;&gt;0,I135,0)</f>
        <v>#REF!</v>
      </c>
      <c r="Q135" s="2"/>
    </row>
    <row r="136" spans="1:24" x14ac:dyDescent="0.35">
      <c r="A136" s="451" t="str">
        <f t="shared" si="40"/>
        <v/>
      </c>
      <c r="B136" s="451" t="str">
        <f t="shared" si="41"/>
        <v/>
      </c>
      <c r="C136" s="451" t="str">
        <f t="shared" si="42"/>
        <v/>
      </c>
      <c r="D136" s="451" t="str">
        <f t="shared" si="43"/>
        <v/>
      </c>
      <c r="E136" s="451" t="str">
        <f t="shared" si="44"/>
        <v/>
      </c>
      <c r="F136" s="451" t="str">
        <f t="shared" si="45"/>
        <v/>
      </c>
      <c r="G136" s="199" t="str">
        <f>IF(Paramétrage!QW462&lt;&gt;0,Paramétrage!QU462,"")</f>
        <v/>
      </c>
      <c r="H136" s="2" t="str">
        <f>IF(Paramétrage!QW462&lt;&gt;0,Paramétrage!QV462,"")</f>
        <v/>
      </c>
      <c r="I136" s="2" t="str">
        <f t="shared" si="46"/>
        <v/>
      </c>
      <c r="J136" s="2" t="str">
        <f>IF(Paramétrage!QW462&lt;&gt;0,Paramétrage!QW462,"")</f>
        <v/>
      </c>
      <c r="K136" s="2" t="str">
        <f>IF(Paramétrage!QX462&lt;&gt;0,Paramétrage!QX462,"")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IF(Paramétrage!QW462&lt;&gt;0,Paramétrage!QY462,"")</f>
        <v/>
      </c>
      <c r="P136" s="258" t="e">
        <f>IF(Paramétrage!#REF!&lt;&gt;0,I136,0)</f>
        <v>#REF!</v>
      </c>
      <c r="Q136" s="2"/>
    </row>
    <row r="137" spans="1:24" x14ac:dyDescent="0.35">
      <c r="A137" s="451" t="str">
        <f t="shared" si="40"/>
        <v/>
      </c>
      <c r="B137" s="451" t="str">
        <f t="shared" si="41"/>
        <v/>
      </c>
      <c r="C137" s="451" t="str">
        <f t="shared" si="42"/>
        <v/>
      </c>
      <c r="D137" s="451" t="str">
        <f t="shared" si="43"/>
        <v/>
      </c>
      <c r="E137" s="451" t="str">
        <f t="shared" si="44"/>
        <v/>
      </c>
      <c r="F137" s="451" t="str">
        <f t="shared" si="45"/>
        <v/>
      </c>
      <c r="G137" s="199" t="str">
        <f>IF(Paramétrage!QW463&lt;&gt;0,Paramétrage!QU463,"")</f>
        <v/>
      </c>
      <c r="H137" s="2" t="str">
        <f>IF(Paramétrage!QW463&lt;&gt;0,Paramétrage!QV463,"")</f>
        <v/>
      </c>
      <c r="I137" s="2" t="str">
        <f t="shared" si="46"/>
        <v/>
      </c>
      <c r="J137" s="2" t="str">
        <f>IF(Paramétrage!QW463&lt;&gt;0,Paramétrage!QW463,"")</f>
        <v/>
      </c>
      <c r="K137" s="2" t="str">
        <f>IF(Paramétrage!QX463&lt;&gt;0,Paramétrage!QX463,"")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IF(Paramétrage!QW463&lt;&gt;0,Paramétrage!QY463,"")</f>
        <v/>
      </c>
      <c r="P137" s="258" t="e">
        <f>IF(Paramétrage!#REF!&lt;&gt;0,I137,0)</f>
        <v>#REF!</v>
      </c>
      <c r="Q137" s="2"/>
    </row>
    <row r="138" spans="1:24" x14ac:dyDescent="0.35">
      <c r="A138" s="451" t="str">
        <f t="shared" si="40"/>
        <v/>
      </c>
      <c r="B138" s="451" t="str">
        <f t="shared" si="41"/>
        <v/>
      </c>
      <c r="C138" s="451" t="str">
        <f t="shared" si="42"/>
        <v/>
      </c>
      <c r="D138" s="451" t="str">
        <f t="shared" si="43"/>
        <v/>
      </c>
      <c r="E138" s="451" t="str">
        <f t="shared" si="44"/>
        <v/>
      </c>
      <c r="F138" s="451" t="str">
        <f t="shared" si="45"/>
        <v/>
      </c>
      <c r="G138" s="199" t="str">
        <f>IF(Paramétrage!QW464&lt;&gt;0,Paramétrage!QU464,"")</f>
        <v/>
      </c>
      <c r="H138" s="2" t="str">
        <f>IF(Paramétrage!QW464&lt;&gt;0,Paramétrage!QV464,"")</f>
        <v/>
      </c>
      <c r="I138" s="2" t="str">
        <f t="shared" si="46"/>
        <v/>
      </c>
      <c r="J138" s="2" t="str">
        <f>IF(Paramétrage!QW464&lt;&gt;0,Paramétrage!QW464,"")</f>
        <v/>
      </c>
      <c r="K138" s="2" t="str">
        <f>IF(Paramétrage!QX464&lt;&gt;0,Paramétrage!QX464,"")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IF(Paramétrage!QW464&lt;&gt;0,Paramétrage!QY464,"")</f>
        <v/>
      </c>
      <c r="P138" s="258" t="e">
        <f>IF(Paramétrage!#REF!&lt;&gt;0,I138,0)</f>
        <v>#REF!</v>
      </c>
      <c r="Q138" s="2"/>
    </row>
    <row r="139" spans="1:24" x14ac:dyDescent="0.35">
      <c r="A139" s="451" t="str">
        <f t="shared" si="40"/>
        <v/>
      </c>
      <c r="B139" s="451" t="str">
        <f t="shared" si="41"/>
        <v/>
      </c>
      <c r="C139" s="451" t="str">
        <f t="shared" si="42"/>
        <v/>
      </c>
      <c r="D139" s="451" t="str">
        <f t="shared" si="43"/>
        <v/>
      </c>
      <c r="E139" s="451" t="str">
        <f t="shared" si="44"/>
        <v/>
      </c>
      <c r="F139" s="451" t="str">
        <f t="shared" si="45"/>
        <v/>
      </c>
      <c r="G139" s="199" t="str">
        <f>IF(Paramétrage!QW465&lt;&gt;0,Paramétrage!QU465,"")</f>
        <v/>
      </c>
      <c r="H139" s="2" t="str">
        <f>IF(Paramétrage!QW465&lt;&gt;0,Paramétrage!QV465,"")</f>
        <v/>
      </c>
      <c r="I139" s="2" t="str">
        <f t="shared" si="46"/>
        <v/>
      </c>
      <c r="J139" s="2" t="str">
        <f>IF(Paramétrage!QW465&lt;&gt;0,Paramétrage!QW465,"")</f>
        <v/>
      </c>
      <c r="K139" s="2" t="str">
        <f>IF(Paramétrage!QX465&lt;&gt;0,Paramétrage!QX465,"")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IF(Paramétrage!QW465&lt;&gt;0,Paramétrage!QY465,"")</f>
        <v/>
      </c>
      <c r="P139" s="258" t="e">
        <f>IF(Paramétrage!#REF!&lt;&gt;0,I139,0)</f>
        <v>#REF!</v>
      </c>
      <c r="Q139" s="2"/>
    </row>
    <row r="140" spans="1:24" x14ac:dyDescent="0.35">
      <c r="A140" s="451" t="str">
        <f t="shared" si="40"/>
        <v/>
      </c>
      <c r="B140" s="451" t="str">
        <f t="shared" si="41"/>
        <v/>
      </c>
      <c r="C140" s="451" t="str">
        <f t="shared" si="42"/>
        <v/>
      </c>
      <c r="D140" s="451" t="str">
        <f t="shared" si="43"/>
        <v/>
      </c>
      <c r="E140" s="451" t="str">
        <f t="shared" si="44"/>
        <v/>
      </c>
      <c r="F140" s="451" t="str">
        <f t="shared" si="45"/>
        <v/>
      </c>
      <c r="G140" s="199" t="str">
        <f>IF(Paramétrage!QW466&lt;&gt;0,Paramétrage!QU466,"")</f>
        <v/>
      </c>
      <c r="H140" s="2" t="str">
        <f>IF(Paramétrage!QW466&lt;&gt;0,Paramétrage!QV466,"")</f>
        <v/>
      </c>
      <c r="I140" s="2" t="str">
        <f t="shared" si="46"/>
        <v/>
      </c>
      <c r="J140" s="2" t="str">
        <f>IF(Paramétrage!QW466&lt;&gt;0,Paramétrage!QW466,"")</f>
        <v/>
      </c>
      <c r="K140" s="2" t="str">
        <f>IF(Paramétrage!QX466&lt;&gt;0,Paramétrage!QX466,"")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IF(Paramétrage!QW466&lt;&gt;0,Paramétrage!QY466,"")</f>
        <v/>
      </c>
      <c r="P140" s="258" t="e">
        <f>IF(Paramétrage!#REF!&lt;&gt;0,I140,0)</f>
        <v>#REF!</v>
      </c>
      <c r="Q140" s="2"/>
    </row>
    <row r="141" spans="1:24" x14ac:dyDescent="0.35">
      <c r="A141" s="451" t="str">
        <f t="shared" si="40"/>
        <v/>
      </c>
      <c r="B141" s="451" t="str">
        <f t="shared" si="41"/>
        <v/>
      </c>
      <c r="C141" s="451" t="str">
        <f t="shared" si="42"/>
        <v/>
      </c>
      <c r="D141" s="451" t="str">
        <f t="shared" si="43"/>
        <v/>
      </c>
      <c r="E141" s="451" t="str">
        <f t="shared" si="44"/>
        <v/>
      </c>
      <c r="F141" s="451" t="str">
        <f t="shared" si="45"/>
        <v/>
      </c>
      <c r="G141" s="199" t="str">
        <f>IF(Paramétrage!QW467&lt;&gt;0,Paramétrage!QU467,"")</f>
        <v/>
      </c>
      <c r="H141" s="2" t="str">
        <f>IF(Paramétrage!QW467&lt;&gt;0,Paramétrage!QV467,"")</f>
        <v/>
      </c>
      <c r="I141" s="2" t="str">
        <f t="shared" si="46"/>
        <v/>
      </c>
      <c r="J141" s="2" t="str">
        <f>IF(Paramétrage!QW467&lt;&gt;0,Paramétrage!QW467,"")</f>
        <v/>
      </c>
      <c r="K141" s="2" t="str">
        <f>IF(Paramétrage!QX467&lt;&gt;0,Paramétrage!QX467,"")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IF(Paramétrage!QW467&lt;&gt;0,Paramétrage!QY467,"")</f>
        <v/>
      </c>
      <c r="P141" s="258" t="e">
        <f>IF(Paramétrage!#REF!&lt;&gt;0,I141,0)</f>
        <v>#REF!</v>
      </c>
      <c r="Q141" s="2"/>
    </row>
    <row r="142" spans="1:24" x14ac:dyDescent="0.35">
      <c r="A142" s="451" t="str">
        <f t="shared" si="40"/>
        <v/>
      </c>
      <c r="B142" s="451" t="str">
        <f t="shared" si="41"/>
        <v/>
      </c>
      <c r="C142" s="451" t="str">
        <f t="shared" si="42"/>
        <v/>
      </c>
      <c r="D142" s="451" t="str">
        <f t="shared" si="43"/>
        <v/>
      </c>
      <c r="E142" s="451" t="str">
        <f t="shared" si="44"/>
        <v/>
      </c>
      <c r="F142" s="451" t="str">
        <f t="shared" si="45"/>
        <v/>
      </c>
      <c r="G142" s="199" t="str">
        <f>IF(Paramétrage!QW468&lt;&gt;0,Paramétrage!QU468,"")</f>
        <v/>
      </c>
      <c r="H142" s="2" t="str">
        <f>IF(Paramétrage!QW468&lt;&gt;0,Paramétrage!QV468,"")</f>
        <v/>
      </c>
      <c r="I142" s="2" t="str">
        <f t="shared" si="46"/>
        <v/>
      </c>
      <c r="J142" s="2" t="str">
        <f>IF(Paramétrage!QW468&lt;&gt;0,Paramétrage!QW468,"")</f>
        <v/>
      </c>
      <c r="K142" s="2" t="str">
        <f>IF(Paramétrage!QX468&lt;&gt;0,Paramétrage!QX468,"")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IF(Paramétrage!QW468&lt;&gt;0,Paramétrage!QY468,"")</f>
        <v/>
      </c>
      <c r="P142" s="258" t="e">
        <f>IF(Paramétrage!#REF!&lt;&gt;0,I142,0)</f>
        <v>#REF!</v>
      </c>
      <c r="Q142" s="2"/>
    </row>
    <row r="143" spans="1:24" x14ac:dyDescent="0.35">
      <c r="A143" s="451" t="str">
        <f t="shared" si="40"/>
        <v/>
      </c>
      <c r="B143" s="451" t="str">
        <f t="shared" si="41"/>
        <v/>
      </c>
      <c r="C143" s="451" t="str">
        <f t="shared" si="42"/>
        <v/>
      </c>
      <c r="D143" s="451" t="str">
        <f t="shared" si="43"/>
        <v/>
      </c>
      <c r="E143" s="451" t="str">
        <f t="shared" si="44"/>
        <v/>
      </c>
      <c r="F143" s="451" t="str">
        <f t="shared" si="45"/>
        <v/>
      </c>
      <c r="G143" s="199" t="str">
        <f>IF(Paramétrage!QW469&lt;&gt;0,Paramétrage!QU469,"")</f>
        <v/>
      </c>
      <c r="H143" s="2" t="str">
        <f>IF(Paramétrage!QW469&lt;&gt;0,Paramétrage!QV469,"")</f>
        <v/>
      </c>
      <c r="I143" s="2" t="str">
        <f t="shared" si="46"/>
        <v/>
      </c>
      <c r="J143" s="2" t="str">
        <f>IF(Paramétrage!QW469&lt;&gt;0,Paramétrage!QW469,"")</f>
        <v/>
      </c>
      <c r="K143" s="2" t="str">
        <f>IF(Paramétrage!QX469&lt;&gt;0,Paramétrage!QX469,"")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IF(Paramétrage!QW469&lt;&gt;0,Paramétrage!QY469,"")</f>
        <v/>
      </c>
      <c r="P143" s="258" t="e">
        <f>IF(Paramétrage!#REF!&lt;&gt;0,I143,0)</f>
        <v>#REF!</v>
      </c>
      <c r="Q143" s="2"/>
    </row>
    <row r="144" spans="1:24" x14ac:dyDescent="0.35">
      <c r="A144" s="451" t="str">
        <f t="shared" si="40"/>
        <v/>
      </c>
      <c r="B144" s="451" t="str">
        <f t="shared" si="41"/>
        <v/>
      </c>
      <c r="C144" s="451" t="str">
        <f t="shared" si="42"/>
        <v/>
      </c>
      <c r="D144" s="451" t="str">
        <f t="shared" si="43"/>
        <v/>
      </c>
      <c r="E144" s="451" t="str">
        <f t="shared" si="44"/>
        <v/>
      </c>
      <c r="F144" s="451" t="str">
        <f t="shared" si="45"/>
        <v/>
      </c>
      <c r="G144" s="199" t="str">
        <f>IF(Paramétrage!QW470&lt;&gt;0,Paramétrage!QU470,"")</f>
        <v/>
      </c>
      <c r="H144" s="2" t="str">
        <f>IF(Paramétrage!QW470&lt;&gt;0,Paramétrage!QV470,"")</f>
        <v/>
      </c>
      <c r="I144" s="2" t="str">
        <f t="shared" si="46"/>
        <v/>
      </c>
      <c r="J144" s="2" t="str">
        <f>IF(Paramétrage!QW470&lt;&gt;0,Paramétrage!QW470,"")</f>
        <v/>
      </c>
      <c r="K144" s="2" t="str">
        <f>IF(Paramétrage!QX470&lt;&gt;0,Paramétrage!QX470,"")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IF(Paramétrage!QW470&lt;&gt;0,Paramétrage!QY470,"")</f>
        <v/>
      </c>
      <c r="P144" s="258" t="e">
        <f>IF(Paramétrage!#REF!&lt;&gt;0,I144,0)</f>
        <v>#REF!</v>
      </c>
      <c r="Q144" s="2"/>
    </row>
    <row r="145" spans="1:20" x14ac:dyDescent="0.35">
      <c r="A145" s="451" t="str">
        <f t="shared" si="40"/>
        <v/>
      </c>
      <c r="B145" s="451" t="str">
        <f t="shared" si="41"/>
        <v/>
      </c>
      <c r="C145" s="451" t="str">
        <f t="shared" si="42"/>
        <v/>
      </c>
      <c r="D145" s="451" t="str">
        <f t="shared" si="43"/>
        <v/>
      </c>
      <c r="E145" s="451" t="str">
        <f t="shared" si="44"/>
        <v/>
      </c>
      <c r="F145" s="451" t="str">
        <f t="shared" si="45"/>
        <v/>
      </c>
      <c r="G145" s="199" t="str">
        <f>IF(Paramétrage!QW471&lt;&gt;0,Paramétrage!QU471,"")</f>
        <v/>
      </c>
      <c r="H145" s="2" t="str">
        <f>IF(Paramétrage!QW471&lt;&gt;0,Paramétrage!QV471,"")</f>
        <v/>
      </c>
      <c r="I145" s="2" t="str">
        <f t="shared" si="46"/>
        <v/>
      </c>
      <c r="J145" s="2" t="str">
        <f>IF(Paramétrage!QW471&lt;&gt;0,Paramétrage!QW471,"")</f>
        <v/>
      </c>
      <c r="K145" s="2" t="str">
        <f>IF(Paramétrage!QX471&lt;&gt;0,Paramétrage!QX471,"")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IF(Paramétrage!QW471&lt;&gt;0,Paramétrage!QY471,"")</f>
        <v/>
      </c>
      <c r="P145" s="258" t="e">
        <f>IF(Paramétrage!#REF!&lt;&gt;0,I145,0)</f>
        <v>#REF!</v>
      </c>
      <c r="Q145" s="2"/>
    </row>
    <row r="146" spans="1:20" x14ac:dyDescent="0.35">
      <c r="A146" s="451" t="str">
        <f t="shared" si="40"/>
        <v/>
      </c>
      <c r="B146" s="451" t="str">
        <f t="shared" si="41"/>
        <v/>
      </c>
      <c r="C146" s="451" t="str">
        <f t="shared" si="42"/>
        <v/>
      </c>
      <c r="D146" s="451" t="str">
        <f t="shared" si="43"/>
        <v/>
      </c>
      <c r="E146" s="451" t="str">
        <f t="shared" si="44"/>
        <v/>
      </c>
      <c r="F146" s="451" t="str">
        <f t="shared" si="45"/>
        <v/>
      </c>
      <c r="G146" s="199" t="str">
        <f>IF(Paramétrage!QW472&lt;&gt;0,Paramétrage!QU472,"")</f>
        <v/>
      </c>
      <c r="H146" s="2" t="str">
        <f>IF(Paramétrage!QW472&lt;&gt;0,Paramétrage!QV472,"")</f>
        <v/>
      </c>
      <c r="I146" s="2" t="str">
        <f t="shared" si="46"/>
        <v/>
      </c>
      <c r="J146" s="2" t="str">
        <f>IF(Paramétrage!QW472&lt;&gt;0,Paramétrage!QW472,"")</f>
        <v/>
      </c>
      <c r="K146" s="2" t="str">
        <f>IF(Paramétrage!QX472&lt;&gt;0,Paramétrage!QX472,"")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IF(Paramétrage!QW472&lt;&gt;0,Paramétrage!QY472,"")</f>
        <v/>
      </c>
      <c r="P146" s="258" t="e">
        <f>IF(Paramétrage!#REF!&lt;&gt;0,I146,0)</f>
        <v>#REF!</v>
      </c>
      <c r="Q146" s="2"/>
    </row>
    <row r="147" spans="1:20" x14ac:dyDescent="0.35">
      <c r="A147" s="451" t="str">
        <f t="shared" si="40"/>
        <v/>
      </c>
      <c r="B147" s="451" t="str">
        <f t="shared" si="41"/>
        <v/>
      </c>
      <c r="C147" s="451" t="str">
        <f t="shared" si="42"/>
        <v/>
      </c>
      <c r="D147" s="451" t="str">
        <f t="shared" si="43"/>
        <v/>
      </c>
      <c r="E147" s="451" t="str">
        <f t="shared" si="44"/>
        <v/>
      </c>
      <c r="F147" s="451" t="str">
        <f t="shared" si="45"/>
        <v/>
      </c>
      <c r="G147" s="199" t="str">
        <f>IF(Paramétrage!QW473&lt;&gt;0,Paramétrage!QU473,"")</f>
        <v/>
      </c>
      <c r="H147" s="2" t="str">
        <f>IF(Paramétrage!QW473&lt;&gt;0,Paramétrage!QV473,"")</f>
        <v/>
      </c>
      <c r="I147" s="2" t="str">
        <f t="shared" si="46"/>
        <v/>
      </c>
      <c r="J147" s="2" t="str">
        <f>IF(Paramétrage!QW473&lt;&gt;0,Paramétrage!QW473,"")</f>
        <v/>
      </c>
      <c r="K147" s="2" t="str">
        <f>IF(Paramétrage!QX473&lt;&gt;0,Paramétrage!QX473,"")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IF(Paramétrage!QW473&lt;&gt;0,Paramétrage!QY473,"")</f>
        <v/>
      </c>
      <c r="P147" s="258" t="e">
        <f>IF(Paramétrage!#REF!&lt;&gt;0,I147,0)</f>
        <v>#REF!</v>
      </c>
      <c r="Q147" s="2"/>
    </row>
    <row r="148" spans="1:20" x14ac:dyDescent="0.35">
      <c r="A148" s="451" t="str">
        <f t="shared" si="40"/>
        <v/>
      </c>
      <c r="B148" s="451" t="str">
        <f t="shared" si="41"/>
        <v/>
      </c>
      <c r="C148" s="451" t="str">
        <f t="shared" si="42"/>
        <v/>
      </c>
      <c r="D148" s="451" t="str">
        <f t="shared" si="43"/>
        <v/>
      </c>
      <c r="E148" s="451" t="str">
        <f t="shared" si="44"/>
        <v/>
      </c>
      <c r="F148" s="451" t="str">
        <f t="shared" si="45"/>
        <v/>
      </c>
      <c r="G148" s="199" t="str">
        <f>IF(Paramétrage!QW474&lt;&gt;0,Paramétrage!QU474,"")</f>
        <v/>
      </c>
      <c r="H148" s="2" t="str">
        <f>IF(Paramétrage!QW474&lt;&gt;0,Paramétrage!QV474,"")</f>
        <v/>
      </c>
      <c r="I148" s="2" t="str">
        <f t="shared" si="46"/>
        <v/>
      </c>
      <c r="J148" s="2" t="str">
        <f>IF(Paramétrage!QW474&lt;&gt;0,Paramétrage!QW474,"")</f>
        <v/>
      </c>
      <c r="K148" s="2" t="str">
        <f>IF(Paramétrage!QX474&lt;&gt;0,Paramétrage!QX474,"")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IF(Paramétrage!QW474&lt;&gt;0,Paramétrage!QY474,"")</f>
        <v/>
      </c>
      <c r="P148" s="258" t="e">
        <f>IF(Paramétrage!#REF!&lt;&gt;0,I148,0)</f>
        <v>#REF!</v>
      </c>
      <c r="Q148" s="2"/>
    </row>
    <row r="149" spans="1:20" x14ac:dyDescent="0.35">
      <c r="A149" s="451" t="str">
        <f t="shared" si="40"/>
        <v/>
      </c>
      <c r="B149" s="451" t="str">
        <f t="shared" si="41"/>
        <v/>
      </c>
      <c r="C149" s="451" t="str">
        <f t="shared" si="42"/>
        <v/>
      </c>
      <c r="D149" s="451" t="str">
        <f t="shared" si="43"/>
        <v/>
      </c>
      <c r="E149" s="451" t="str">
        <f t="shared" si="44"/>
        <v/>
      </c>
      <c r="F149" s="451" t="str">
        <f t="shared" si="45"/>
        <v/>
      </c>
      <c r="G149" s="199" t="str">
        <f>IF(Paramétrage!QW475&lt;&gt;0,Paramétrage!QU475,"")</f>
        <v/>
      </c>
      <c r="H149" s="2" t="str">
        <f>IF(Paramétrage!QW475&lt;&gt;0,Paramétrage!QV475,"")</f>
        <v/>
      </c>
      <c r="I149" s="2" t="str">
        <f t="shared" si="46"/>
        <v/>
      </c>
      <c r="J149" s="2" t="str">
        <f>IF(Paramétrage!QW475&lt;&gt;0,Paramétrage!QW475,"")</f>
        <v/>
      </c>
      <c r="K149" s="2" t="str">
        <f>IF(Paramétrage!QX475&lt;&gt;0,Paramétrage!QX475,"")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IF(Paramétrage!QW475&lt;&gt;0,Paramétrage!QY475,"")</f>
        <v/>
      </c>
      <c r="P149" s="258" t="e">
        <f>IF(Paramétrage!#REF!&lt;&gt;0,I149,0)</f>
        <v>#REF!</v>
      </c>
      <c r="Q149" s="2"/>
    </row>
    <row r="150" spans="1:20" x14ac:dyDescent="0.35">
      <c r="A150" s="474" t="s">
        <v>1107</v>
      </c>
      <c r="B150" s="469"/>
      <c r="C150" s="469"/>
      <c r="D150" s="469"/>
      <c r="E150" s="469"/>
      <c r="F150" s="469"/>
      <c r="G150" s="475" t="e">
        <f>IF(Paramétrage!#REF!&lt;&gt;0,Paramétrage!#REF!,"")</f>
        <v>#REF!</v>
      </c>
      <c r="H150" s="469"/>
      <c r="I150" s="469"/>
      <c r="J150" s="469"/>
      <c r="K150" s="469"/>
      <c r="L150" s="469"/>
      <c r="M150" s="469"/>
      <c r="N150" s="469"/>
      <c r="O150" s="469"/>
      <c r="P150" s="472" t="e">
        <f>IF(Paramétrage!#REF!,I150-#REF!,"")</f>
        <v>#REF!</v>
      </c>
      <c r="Q150" s="469"/>
    </row>
    <row r="151" spans="1:20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20" x14ac:dyDescent="0.35">
      <c r="A152" s="451" t="str">
        <f>IF(J152&lt;&gt;"",I152,"")</f>
        <v/>
      </c>
      <c r="B152" s="451" t="str">
        <f>IF(J152&lt;&gt;"",1,"")</f>
        <v/>
      </c>
      <c r="C152" s="451" t="str">
        <f>IF(J152&lt;&gt;"",L152,"")</f>
        <v/>
      </c>
      <c r="D152" s="451" t="str">
        <f>IF(J152&lt;&gt;"",L152,"")</f>
        <v/>
      </c>
      <c r="E152" s="451" t="str">
        <f>IF(J152&lt;&gt;"",M152,"")</f>
        <v/>
      </c>
      <c r="F152" s="451" t="str">
        <f>IF(J152&lt;&gt;"",N152,"")</f>
        <v/>
      </c>
      <c r="G152" s="199" t="str">
        <f>IF(Paramétrage!RM448&lt;&gt;0,Paramétrage!RK448,"")</f>
        <v/>
      </c>
      <c r="H152" s="2" t="str">
        <f>IF(Paramétrage!RM448&lt;&gt;0,Paramétrage!RL448,"")</f>
        <v/>
      </c>
      <c r="I152" s="2" t="str">
        <f>IF(J152&lt;&gt;"",DATEDIF($Q$2,G152,"d")*1440+H152*60,"")</f>
        <v/>
      </c>
      <c r="J152" s="2" t="str">
        <f>IF(Paramétrage!RM448&lt;&gt;0,Paramétrage!RM448,"")</f>
        <v/>
      </c>
      <c r="K152" s="2" t="str">
        <f>IF(Paramétrage!RN448&lt;&gt;0,Paramétrage!RN448,"")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IF(Paramétrage!RM448&lt;&gt;0,Paramétrage!RO448,"")</f>
        <v/>
      </c>
      <c r="P152" s="258" t="e">
        <f>IF(Paramétrage!#REF!&lt;&gt;0,I152,0)</f>
        <v>#REF!</v>
      </c>
      <c r="Q152" s="2"/>
    </row>
    <row r="153" spans="1:20" x14ac:dyDescent="0.35">
      <c r="A153" s="451" t="str">
        <f t="shared" ref="A153:A179" si="50">IF(J153&lt;&gt;"",I153,"")</f>
        <v/>
      </c>
      <c r="B153" s="451" t="str">
        <f t="shared" ref="B153:B179" si="51">IF(J153&lt;&gt;"",1,"")</f>
        <v/>
      </c>
      <c r="C153" s="451" t="str">
        <f t="shared" ref="C153:C179" si="52">IF(J153&lt;&gt;"",L153,"")</f>
        <v/>
      </c>
      <c r="D153" s="451" t="str">
        <f t="shared" ref="D153:D179" si="53">IF(J153&lt;&gt;"",L153,"")</f>
        <v/>
      </c>
      <c r="E153" s="451" t="str">
        <f t="shared" ref="E153:E179" si="54">IF(J153&lt;&gt;"",M153,"")</f>
        <v/>
      </c>
      <c r="F153" s="451" t="str">
        <f t="shared" ref="F153:F179" si="55">IF(J153&lt;&gt;"",N153,"")</f>
        <v/>
      </c>
      <c r="G153" s="199" t="str">
        <f>IF(Paramétrage!RM449&lt;&gt;0,Paramétrage!RK449,"")</f>
        <v/>
      </c>
      <c r="H153" s="2" t="str">
        <f>IF(Paramétrage!RM449&lt;&gt;0,Paramétrage!RL449,"")</f>
        <v/>
      </c>
      <c r="I153" s="2" t="str">
        <f t="shared" ref="I153:I179" si="56">IF(J153&lt;&gt;"",DATEDIF($Q$2,G153,"d")*1440+H153*60,"")</f>
        <v/>
      </c>
      <c r="J153" s="2" t="str">
        <f>IF(Paramétrage!RM449&lt;&gt;0,Paramétrage!RM449,"")</f>
        <v/>
      </c>
      <c r="K153" s="2" t="str">
        <f>IF(Paramétrage!RN449&lt;&gt;0,Paramétrage!RN449,"")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IF(Paramétrage!RM449&lt;&gt;0,Paramétrage!RO449,"")</f>
        <v/>
      </c>
      <c r="P153" s="258" t="e">
        <f>IF(Paramétrage!#REF!&lt;&gt;0,I153,0)</f>
        <v>#REF!</v>
      </c>
      <c r="Q153" s="2"/>
    </row>
    <row r="154" spans="1:20" x14ac:dyDescent="0.35">
      <c r="A154" s="451" t="str">
        <f t="shared" si="50"/>
        <v/>
      </c>
      <c r="B154" s="451" t="str">
        <f t="shared" si="51"/>
        <v/>
      </c>
      <c r="C154" s="451" t="str">
        <f t="shared" si="52"/>
        <v/>
      </c>
      <c r="D154" s="451" t="str">
        <f t="shared" si="53"/>
        <v/>
      </c>
      <c r="E154" s="451" t="str">
        <f t="shared" si="54"/>
        <v/>
      </c>
      <c r="F154" s="451" t="str">
        <f t="shared" si="55"/>
        <v/>
      </c>
      <c r="G154" s="199" t="str">
        <f>IF(Paramétrage!RM450&lt;&gt;0,Paramétrage!RK450,"")</f>
        <v/>
      </c>
      <c r="H154" s="2" t="str">
        <f>IF(Paramétrage!RM450&lt;&gt;0,Paramétrage!RL450,"")</f>
        <v/>
      </c>
      <c r="I154" s="2" t="str">
        <f t="shared" si="56"/>
        <v/>
      </c>
      <c r="J154" s="2" t="str">
        <f>IF(Paramétrage!RM450&lt;&gt;0,Paramétrage!RM450,"")</f>
        <v/>
      </c>
      <c r="K154" s="2" t="str">
        <f>IF(Paramétrage!RN450&lt;&gt;0,Paramétrage!RN450,"")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IF(Paramétrage!RM450&lt;&gt;0,Paramétrage!RO450,"")</f>
        <v/>
      </c>
      <c r="P154" s="258" t="e">
        <f>IF(Paramétrage!#REF!&lt;&gt;0,I154,0)</f>
        <v>#REF!</v>
      </c>
      <c r="Q154" s="2"/>
    </row>
    <row r="155" spans="1:20" x14ac:dyDescent="0.35">
      <c r="A155" s="451" t="str">
        <f t="shared" si="50"/>
        <v/>
      </c>
      <c r="B155" s="451" t="str">
        <f t="shared" si="51"/>
        <v/>
      </c>
      <c r="C155" s="451" t="str">
        <f t="shared" si="52"/>
        <v/>
      </c>
      <c r="D155" s="451" t="str">
        <f t="shared" si="53"/>
        <v/>
      </c>
      <c r="E155" s="451" t="str">
        <f t="shared" si="54"/>
        <v/>
      </c>
      <c r="F155" s="451" t="str">
        <f t="shared" si="55"/>
        <v/>
      </c>
      <c r="G155" s="199" t="str">
        <f>IF(Paramétrage!RM451&lt;&gt;0,Paramétrage!RK451,"")</f>
        <v/>
      </c>
      <c r="H155" s="2" t="str">
        <f>IF(Paramétrage!RM451&lt;&gt;0,Paramétrage!RL451,"")</f>
        <v/>
      </c>
      <c r="I155" s="2" t="str">
        <f t="shared" si="56"/>
        <v/>
      </c>
      <c r="J155" s="2" t="str">
        <f>IF(Paramétrage!RM451&lt;&gt;0,Paramétrage!RM451,"")</f>
        <v/>
      </c>
      <c r="K155" s="2" t="str">
        <f>IF(Paramétrage!RN451&lt;&gt;0,Paramétrage!RN451,"")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IF(Paramétrage!RM451&lt;&gt;0,Paramétrage!RO451,"")</f>
        <v/>
      </c>
      <c r="P155" s="258" t="e">
        <f>IF(Paramétrage!#REF!&lt;&gt;0,I155,0)</f>
        <v>#REF!</v>
      </c>
      <c r="Q155" s="2"/>
    </row>
    <row r="156" spans="1:20" x14ac:dyDescent="0.35">
      <c r="A156" s="451" t="str">
        <f t="shared" si="50"/>
        <v/>
      </c>
      <c r="B156" s="451" t="str">
        <f t="shared" si="51"/>
        <v/>
      </c>
      <c r="C156" s="451" t="str">
        <f t="shared" si="52"/>
        <v/>
      </c>
      <c r="D156" s="451" t="str">
        <f t="shared" si="53"/>
        <v/>
      </c>
      <c r="E156" s="451" t="str">
        <f t="shared" si="54"/>
        <v/>
      </c>
      <c r="F156" s="451" t="str">
        <f t="shared" si="55"/>
        <v/>
      </c>
      <c r="G156" s="199" t="str">
        <f>IF(Paramétrage!RM452&lt;&gt;0,Paramétrage!RK452,"")</f>
        <v/>
      </c>
      <c r="H156" s="2" t="str">
        <f>IF(Paramétrage!RM452&lt;&gt;0,Paramétrage!RL452,"")</f>
        <v/>
      </c>
      <c r="I156" s="2" t="str">
        <f t="shared" si="56"/>
        <v/>
      </c>
      <c r="J156" s="2" t="str">
        <f>IF(Paramétrage!RM452&lt;&gt;0,Paramétrage!RM452,"")</f>
        <v/>
      </c>
      <c r="K156" s="2" t="str">
        <f>IF(Paramétrage!RN452&lt;&gt;0,Paramétrage!RN452,"")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IF(Paramétrage!RM452&lt;&gt;0,Paramétrage!RO452,"")</f>
        <v/>
      </c>
      <c r="P156" s="258" t="e">
        <f>IF(Paramétrage!#REF!&lt;&gt;0,I156,0)</f>
        <v>#REF!</v>
      </c>
      <c r="Q156" s="2"/>
      <c r="S156" s="2"/>
    </row>
    <row r="157" spans="1:20" x14ac:dyDescent="0.35">
      <c r="A157" s="451" t="str">
        <f t="shared" si="50"/>
        <v/>
      </c>
      <c r="B157" s="451" t="str">
        <f t="shared" si="51"/>
        <v/>
      </c>
      <c r="C157" s="451" t="str">
        <f t="shared" si="52"/>
        <v/>
      </c>
      <c r="D157" s="451" t="str">
        <f t="shared" si="53"/>
        <v/>
      </c>
      <c r="E157" s="451" t="str">
        <f t="shared" si="54"/>
        <v/>
      </c>
      <c r="F157" s="451" t="str">
        <f t="shared" si="55"/>
        <v/>
      </c>
      <c r="G157" s="199" t="str">
        <f>IF(Paramétrage!RM453&lt;&gt;0,Paramétrage!RK453,"")</f>
        <v/>
      </c>
      <c r="H157" s="2" t="str">
        <f>IF(Paramétrage!RM453&lt;&gt;0,Paramétrage!RL453,"")</f>
        <v/>
      </c>
      <c r="I157" s="2" t="str">
        <f t="shared" si="56"/>
        <v/>
      </c>
      <c r="J157" s="2" t="str">
        <f>IF(Paramétrage!RM453&lt;&gt;0,Paramétrage!RM453,"")</f>
        <v/>
      </c>
      <c r="K157" s="2" t="str">
        <f>IF(Paramétrage!RN453&lt;&gt;0,Paramétrage!RN453,"")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IF(Paramétrage!RM453&lt;&gt;0,Paramétrage!RO453,"")</f>
        <v/>
      </c>
      <c r="P157" s="258" t="e">
        <f>IF(Paramétrage!#REF!&lt;&gt;0,I157,0)</f>
        <v>#REF!</v>
      </c>
      <c r="Q157" s="2"/>
      <c r="S157" s="2"/>
    </row>
    <row r="158" spans="1:20" x14ac:dyDescent="0.35">
      <c r="A158" s="451" t="str">
        <f t="shared" si="50"/>
        <v/>
      </c>
      <c r="B158" s="451" t="str">
        <f t="shared" si="51"/>
        <v/>
      </c>
      <c r="C158" s="451" t="str">
        <f t="shared" si="52"/>
        <v/>
      </c>
      <c r="D158" s="451" t="str">
        <f t="shared" si="53"/>
        <v/>
      </c>
      <c r="E158" s="451" t="str">
        <f t="shared" si="54"/>
        <v/>
      </c>
      <c r="F158" s="451" t="str">
        <f t="shared" si="55"/>
        <v/>
      </c>
      <c r="G158" s="199" t="str">
        <f>IF(Paramétrage!RM454&lt;&gt;0,Paramétrage!RK454,"")</f>
        <v/>
      </c>
      <c r="H158" s="2" t="str">
        <f>IF(Paramétrage!RM454&lt;&gt;0,Paramétrage!RL454,"")</f>
        <v/>
      </c>
      <c r="I158" s="2" t="str">
        <f t="shared" si="56"/>
        <v/>
      </c>
      <c r="J158" s="2" t="str">
        <f>IF(Paramétrage!RM454&lt;&gt;0,Paramétrage!RM454,"")</f>
        <v/>
      </c>
      <c r="K158" s="2" t="str">
        <f>IF(Paramétrage!RN454&lt;&gt;0,Paramétrage!RN454,"")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IF(Paramétrage!RM454&lt;&gt;0,Paramétrage!RO454,"")</f>
        <v/>
      </c>
      <c r="P158" s="258" t="e">
        <f>IF(Paramétrage!#REF!&lt;&gt;0,I158,0)</f>
        <v>#REF!</v>
      </c>
      <c r="Q158" s="2"/>
      <c r="S158" s="2"/>
    </row>
    <row r="159" spans="1:20" x14ac:dyDescent="0.35">
      <c r="A159" s="451" t="str">
        <f t="shared" si="50"/>
        <v/>
      </c>
      <c r="B159" s="451" t="str">
        <f t="shared" si="51"/>
        <v/>
      </c>
      <c r="C159" s="451" t="str">
        <f t="shared" si="52"/>
        <v/>
      </c>
      <c r="D159" s="451" t="str">
        <f t="shared" si="53"/>
        <v/>
      </c>
      <c r="E159" s="451" t="str">
        <f t="shared" si="54"/>
        <v/>
      </c>
      <c r="F159" s="451" t="str">
        <f t="shared" si="55"/>
        <v/>
      </c>
      <c r="G159" s="199" t="str">
        <f>IF(Paramétrage!RM455&lt;&gt;0,Paramétrage!RK455,"")</f>
        <v/>
      </c>
      <c r="H159" s="2" t="str">
        <f>IF(Paramétrage!RM455&lt;&gt;0,Paramétrage!RL455,"")</f>
        <v/>
      </c>
      <c r="I159" s="2" t="str">
        <f t="shared" si="56"/>
        <v/>
      </c>
      <c r="J159" s="2" t="str">
        <f>IF(Paramétrage!RM455&lt;&gt;0,Paramétrage!RM455,"")</f>
        <v/>
      </c>
      <c r="K159" s="2" t="str">
        <f>IF(Paramétrage!RN455&lt;&gt;0,Paramétrage!RN455,"")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IF(Paramétrage!RM455&lt;&gt;0,Paramétrage!RO455,"")</f>
        <v/>
      </c>
      <c r="P159" s="258" t="e">
        <f>IF(Paramétrage!#REF!&lt;&gt;0,I159,0)</f>
        <v>#REF!</v>
      </c>
      <c r="Q159" s="2"/>
      <c r="S159" s="2"/>
    </row>
    <row r="160" spans="1:20" x14ac:dyDescent="0.35">
      <c r="A160" s="451" t="str">
        <f t="shared" si="50"/>
        <v/>
      </c>
      <c r="B160" s="451" t="str">
        <f t="shared" si="51"/>
        <v/>
      </c>
      <c r="C160" s="451" t="str">
        <f t="shared" si="52"/>
        <v/>
      </c>
      <c r="D160" s="451" t="str">
        <f t="shared" si="53"/>
        <v/>
      </c>
      <c r="E160" s="451" t="str">
        <f t="shared" si="54"/>
        <v/>
      </c>
      <c r="F160" s="451" t="str">
        <f t="shared" si="55"/>
        <v/>
      </c>
      <c r="G160" s="199" t="str">
        <f>IF(Paramétrage!RM456&lt;&gt;0,Paramétrage!RK456,"")</f>
        <v/>
      </c>
      <c r="H160" s="2" t="str">
        <f>IF(Paramétrage!RM456&lt;&gt;0,Paramétrage!RL456,"")</f>
        <v/>
      </c>
      <c r="I160" s="2" t="str">
        <f t="shared" si="56"/>
        <v/>
      </c>
      <c r="J160" s="2" t="str">
        <f>IF(Paramétrage!RM456&lt;&gt;0,Paramétrage!RM456,"")</f>
        <v/>
      </c>
      <c r="K160" s="2" t="str">
        <f>IF(Paramétrage!RN456&lt;&gt;0,Paramétrage!RN456,"")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IF(Paramétrage!RM456&lt;&gt;0,Paramétrage!RO456,"")</f>
        <v/>
      </c>
      <c r="P160" s="258" t="e">
        <f>IF(Paramétrage!#REF!&lt;&gt;0,I160,0)</f>
        <v>#REF!</v>
      </c>
      <c r="Q160" s="2"/>
      <c r="R160" s="2" t="str">
        <f>IF(Paramétrage!DB539&lt;&gt;0,Paramétrage!DD539,"")</f>
        <v/>
      </c>
      <c r="S160" s="119"/>
      <c r="T160" s="2"/>
    </row>
    <row r="161" spans="1:20" x14ac:dyDescent="0.35">
      <c r="A161" s="451" t="str">
        <f t="shared" si="50"/>
        <v/>
      </c>
      <c r="B161" s="451" t="str">
        <f t="shared" si="51"/>
        <v/>
      </c>
      <c r="C161" s="451" t="str">
        <f t="shared" si="52"/>
        <v/>
      </c>
      <c r="D161" s="451" t="str">
        <f t="shared" si="53"/>
        <v/>
      </c>
      <c r="E161" s="451" t="str">
        <f t="shared" si="54"/>
        <v/>
      </c>
      <c r="F161" s="451" t="str">
        <f t="shared" si="55"/>
        <v/>
      </c>
      <c r="G161" s="199" t="str">
        <f>IF(Paramétrage!RM457&lt;&gt;0,Paramétrage!RK457,"")</f>
        <v/>
      </c>
      <c r="H161" s="2" t="str">
        <f>IF(Paramétrage!RM457&lt;&gt;0,Paramétrage!RL457,"")</f>
        <v/>
      </c>
      <c r="I161" s="2" t="str">
        <f t="shared" si="56"/>
        <v/>
      </c>
      <c r="J161" s="2" t="str">
        <f>IF(Paramétrage!RM457&lt;&gt;0,Paramétrage!RM457,"")</f>
        <v/>
      </c>
      <c r="K161" s="2" t="str">
        <f>IF(Paramétrage!RN457&lt;&gt;0,Paramétrage!RN457,"")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IF(Paramétrage!RM457&lt;&gt;0,Paramétrage!RO457,"")</f>
        <v/>
      </c>
      <c r="P161" s="258" t="e">
        <f>IF(Paramétrage!#REF!&lt;&gt;0,I161,0)</f>
        <v>#REF!</v>
      </c>
      <c r="Q161" s="2"/>
      <c r="R161" s="2" t="str">
        <f>IF(Paramétrage!DB540&lt;&gt;0,Paramétrage!DD540,"")</f>
        <v/>
      </c>
      <c r="S161" s="119"/>
      <c r="T161" s="2"/>
    </row>
    <row r="162" spans="1:20" x14ac:dyDescent="0.35">
      <c r="A162" s="451" t="str">
        <f t="shared" si="50"/>
        <v/>
      </c>
      <c r="B162" s="451" t="str">
        <f t="shared" si="51"/>
        <v/>
      </c>
      <c r="C162" s="451" t="str">
        <f t="shared" si="52"/>
        <v/>
      </c>
      <c r="D162" s="451" t="str">
        <f t="shared" si="53"/>
        <v/>
      </c>
      <c r="E162" s="451" t="str">
        <f t="shared" si="54"/>
        <v/>
      </c>
      <c r="F162" s="451" t="str">
        <f t="shared" si="55"/>
        <v/>
      </c>
      <c r="G162" s="199" t="str">
        <f>IF(Paramétrage!RM458&lt;&gt;0,Paramétrage!RK458,"")</f>
        <v/>
      </c>
      <c r="H162" s="2" t="str">
        <f>IF(Paramétrage!RM458&lt;&gt;0,Paramétrage!RL458,"")</f>
        <v/>
      </c>
      <c r="I162" s="2" t="str">
        <f t="shared" si="56"/>
        <v/>
      </c>
      <c r="J162" s="2" t="str">
        <f>IF(Paramétrage!RM458&lt;&gt;0,Paramétrage!RM458,"")</f>
        <v/>
      </c>
      <c r="K162" s="2" t="str">
        <f>IF(Paramétrage!RN458&lt;&gt;0,Paramétrage!RN458,"")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IF(Paramétrage!RM458&lt;&gt;0,Paramétrage!RO458,"")</f>
        <v/>
      </c>
      <c r="P162" s="258" t="e">
        <f>IF(Paramétrage!#REF!&lt;&gt;0,I162,0)</f>
        <v>#REF!</v>
      </c>
      <c r="Q162" s="2"/>
      <c r="R162" s="2" t="str">
        <f>IF(Paramétrage!DB541&lt;&gt;0,Paramétrage!DD541,"")</f>
        <v/>
      </c>
      <c r="S162" s="119"/>
      <c r="T162" s="2"/>
    </row>
    <row r="163" spans="1:20" x14ac:dyDescent="0.35">
      <c r="A163" s="451" t="str">
        <f t="shared" si="50"/>
        <v/>
      </c>
      <c r="B163" s="451" t="str">
        <f t="shared" si="51"/>
        <v/>
      </c>
      <c r="C163" s="451" t="str">
        <f t="shared" si="52"/>
        <v/>
      </c>
      <c r="D163" s="451" t="str">
        <f t="shared" si="53"/>
        <v/>
      </c>
      <c r="E163" s="451" t="str">
        <f t="shared" si="54"/>
        <v/>
      </c>
      <c r="F163" s="451" t="str">
        <f t="shared" si="55"/>
        <v/>
      </c>
      <c r="G163" s="199" t="str">
        <f>IF(Paramétrage!RM459&lt;&gt;0,Paramétrage!RK459,"")</f>
        <v/>
      </c>
      <c r="H163" s="2" t="str">
        <f>IF(Paramétrage!RM459&lt;&gt;0,Paramétrage!RL459,"")</f>
        <v/>
      </c>
      <c r="I163" s="2" t="str">
        <f t="shared" si="56"/>
        <v/>
      </c>
      <c r="J163" s="2" t="str">
        <f>IF(Paramétrage!RM459&lt;&gt;0,Paramétrage!RM459,"")</f>
        <v/>
      </c>
      <c r="K163" s="2" t="str">
        <f>IF(Paramétrage!RN459&lt;&gt;0,Paramétrage!RN459,"")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IF(Paramétrage!RM459&lt;&gt;0,Paramétrage!RO459,"")</f>
        <v/>
      </c>
      <c r="P163" s="258" t="e">
        <f>IF(Paramétrage!#REF!&lt;&gt;0,I163,0)</f>
        <v>#REF!</v>
      </c>
      <c r="Q163" s="2"/>
      <c r="R163" s="2" t="str">
        <f>IF(Paramétrage!DB542&lt;&gt;0,Paramétrage!DD542,"")</f>
        <v/>
      </c>
      <c r="S163" s="119"/>
      <c r="T163" s="2"/>
    </row>
    <row r="164" spans="1:20" x14ac:dyDescent="0.35">
      <c r="A164" s="451" t="str">
        <f t="shared" si="50"/>
        <v/>
      </c>
      <c r="B164" s="451" t="str">
        <f t="shared" si="51"/>
        <v/>
      </c>
      <c r="C164" s="451" t="str">
        <f t="shared" si="52"/>
        <v/>
      </c>
      <c r="D164" s="451" t="str">
        <f t="shared" si="53"/>
        <v/>
      </c>
      <c r="E164" s="451" t="str">
        <f t="shared" si="54"/>
        <v/>
      </c>
      <c r="F164" s="451" t="str">
        <f t="shared" si="55"/>
        <v/>
      </c>
      <c r="G164" s="199" t="str">
        <f>IF(Paramétrage!RM460&lt;&gt;0,Paramétrage!RK460,"")</f>
        <v/>
      </c>
      <c r="H164" s="2" t="str">
        <f>IF(Paramétrage!RM460&lt;&gt;0,Paramétrage!RL460,"")</f>
        <v/>
      </c>
      <c r="I164" s="2" t="str">
        <f t="shared" si="56"/>
        <v/>
      </c>
      <c r="J164" s="2" t="str">
        <f>IF(Paramétrage!RM460&lt;&gt;0,Paramétrage!RM460,"")</f>
        <v/>
      </c>
      <c r="K164" s="2" t="str">
        <f>IF(Paramétrage!RN460&lt;&gt;0,Paramétrage!RN460,"")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IF(Paramétrage!RM460&lt;&gt;0,Paramétrage!RO460,"")</f>
        <v/>
      </c>
      <c r="P164" s="258" t="e">
        <f>IF(Paramétrage!#REF!&lt;&gt;0,I164,0)</f>
        <v>#REF!</v>
      </c>
      <c r="Q164" s="2"/>
      <c r="R164" s="2" t="str">
        <f>IF(Paramétrage!DB543&lt;&gt;0,Paramétrage!DD543,"")</f>
        <v/>
      </c>
      <c r="S164" s="119"/>
      <c r="T164" s="2"/>
    </row>
    <row r="165" spans="1:20" x14ac:dyDescent="0.35">
      <c r="A165" s="451" t="str">
        <f t="shared" si="50"/>
        <v/>
      </c>
      <c r="B165" s="451" t="str">
        <f t="shared" si="51"/>
        <v/>
      </c>
      <c r="C165" s="451" t="str">
        <f t="shared" si="52"/>
        <v/>
      </c>
      <c r="D165" s="451" t="str">
        <f t="shared" si="53"/>
        <v/>
      </c>
      <c r="E165" s="451" t="str">
        <f t="shared" si="54"/>
        <v/>
      </c>
      <c r="F165" s="451" t="str">
        <f t="shared" si="55"/>
        <v/>
      </c>
      <c r="G165" s="199" t="str">
        <f>IF(Paramétrage!RM461&lt;&gt;0,Paramétrage!RK461,"")</f>
        <v/>
      </c>
      <c r="H165" s="2" t="str">
        <f>IF(Paramétrage!RM461&lt;&gt;0,Paramétrage!RL461,"")</f>
        <v/>
      </c>
      <c r="I165" s="2" t="str">
        <f t="shared" si="56"/>
        <v/>
      </c>
      <c r="J165" s="2" t="str">
        <f>IF(Paramétrage!RM461&lt;&gt;0,Paramétrage!RM461,"")</f>
        <v/>
      </c>
      <c r="K165" s="2" t="str">
        <f>IF(Paramétrage!RN461&lt;&gt;0,Paramétrage!RN461,"")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IF(Paramétrage!RM461&lt;&gt;0,Paramétrage!RO461,"")</f>
        <v/>
      </c>
      <c r="P165" s="258" t="e">
        <f>IF(Paramétrage!#REF!&lt;&gt;0,I165,0)</f>
        <v>#REF!</v>
      </c>
      <c r="Q165" s="2"/>
      <c r="R165" s="2" t="str">
        <f>IF(Paramétrage!DB544&lt;&gt;0,Paramétrage!DD544,"")</f>
        <v/>
      </c>
      <c r="S165" s="119"/>
      <c r="T165" s="2"/>
    </row>
    <row r="166" spans="1:20" x14ac:dyDescent="0.35">
      <c r="A166" s="451" t="str">
        <f t="shared" si="50"/>
        <v/>
      </c>
      <c r="B166" s="451" t="str">
        <f t="shared" si="51"/>
        <v/>
      </c>
      <c r="C166" s="451" t="str">
        <f t="shared" si="52"/>
        <v/>
      </c>
      <c r="D166" s="451" t="str">
        <f t="shared" si="53"/>
        <v/>
      </c>
      <c r="E166" s="451" t="str">
        <f t="shared" si="54"/>
        <v/>
      </c>
      <c r="F166" s="451" t="str">
        <f t="shared" si="55"/>
        <v/>
      </c>
      <c r="G166" s="199" t="str">
        <f>IF(Paramétrage!RM462&lt;&gt;0,Paramétrage!RK462,"")</f>
        <v/>
      </c>
      <c r="H166" s="2" t="str">
        <f>IF(Paramétrage!RM462&lt;&gt;0,Paramétrage!RL462,"")</f>
        <v/>
      </c>
      <c r="I166" s="2" t="str">
        <f t="shared" si="56"/>
        <v/>
      </c>
      <c r="J166" s="2" t="str">
        <f>IF(Paramétrage!RM462&lt;&gt;0,Paramétrage!RM462,"")</f>
        <v/>
      </c>
      <c r="K166" s="2" t="str">
        <f>IF(Paramétrage!RN462&lt;&gt;0,Paramétrage!RN462,"")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IF(Paramétrage!RM462&lt;&gt;0,Paramétrage!RO462,"")</f>
        <v/>
      </c>
      <c r="P166" s="258" t="e">
        <f>IF(Paramétrage!#REF!&lt;&gt;0,I166,0)</f>
        <v>#REF!</v>
      </c>
      <c r="Q166" s="2"/>
      <c r="S166" s="2"/>
    </row>
    <row r="167" spans="1:20" x14ac:dyDescent="0.35">
      <c r="A167" s="451" t="str">
        <f t="shared" si="50"/>
        <v/>
      </c>
      <c r="B167" s="451" t="str">
        <f t="shared" si="51"/>
        <v/>
      </c>
      <c r="C167" s="451" t="str">
        <f t="shared" si="52"/>
        <v/>
      </c>
      <c r="D167" s="451" t="str">
        <f t="shared" si="53"/>
        <v/>
      </c>
      <c r="E167" s="451" t="str">
        <f t="shared" si="54"/>
        <v/>
      </c>
      <c r="F167" s="451" t="str">
        <f t="shared" si="55"/>
        <v/>
      </c>
      <c r="G167" s="199" t="str">
        <f>IF(Paramétrage!RM463&lt;&gt;0,Paramétrage!RK463,"")</f>
        <v/>
      </c>
      <c r="H167" s="2" t="str">
        <f>IF(Paramétrage!RM463&lt;&gt;0,Paramétrage!RL463,"")</f>
        <v/>
      </c>
      <c r="I167" s="2" t="str">
        <f t="shared" si="56"/>
        <v/>
      </c>
      <c r="J167" s="2" t="str">
        <f>IF(Paramétrage!RM463&lt;&gt;0,Paramétrage!RM463,"")</f>
        <v/>
      </c>
      <c r="K167" s="2" t="str">
        <f>IF(Paramétrage!RN463&lt;&gt;0,Paramétrage!RN463,"")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IF(Paramétrage!RM463&lt;&gt;0,Paramétrage!RO463,"")</f>
        <v/>
      </c>
      <c r="P167" s="258" t="e">
        <f>IF(Paramétrage!#REF!&lt;&gt;0,I167,0)</f>
        <v>#REF!</v>
      </c>
      <c r="Q167" s="2"/>
      <c r="S167" s="2"/>
    </row>
    <row r="168" spans="1:20" x14ac:dyDescent="0.35">
      <c r="A168" s="451" t="str">
        <f t="shared" si="50"/>
        <v/>
      </c>
      <c r="B168" s="451" t="str">
        <f t="shared" si="51"/>
        <v/>
      </c>
      <c r="C168" s="451" t="str">
        <f t="shared" si="52"/>
        <v/>
      </c>
      <c r="D168" s="451" t="str">
        <f t="shared" si="53"/>
        <v/>
      </c>
      <c r="E168" s="451" t="str">
        <f t="shared" si="54"/>
        <v/>
      </c>
      <c r="F168" s="451" t="str">
        <f t="shared" si="55"/>
        <v/>
      </c>
      <c r="G168" s="199" t="str">
        <f>IF(Paramétrage!RM464&lt;&gt;0,Paramétrage!RK464,"")</f>
        <v/>
      </c>
      <c r="H168" s="2" t="str">
        <f>IF(Paramétrage!RM464&lt;&gt;0,Paramétrage!RL464,"")</f>
        <v/>
      </c>
      <c r="I168" s="2" t="str">
        <f t="shared" si="56"/>
        <v/>
      </c>
      <c r="J168" s="2" t="str">
        <f>IF(Paramétrage!RM464&lt;&gt;0,Paramétrage!RM464,"")</f>
        <v/>
      </c>
      <c r="K168" s="2" t="str">
        <f>IF(Paramétrage!RN464&lt;&gt;0,Paramétrage!RN464,"")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IF(Paramétrage!RM464&lt;&gt;0,Paramétrage!RO464,"")</f>
        <v/>
      </c>
      <c r="P168" s="258" t="e">
        <f>IF(Paramétrage!#REF!&lt;&gt;0,I168,0)</f>
        <v>#REF!</v>
      </c>
      <c r="Q168" s="2"/>
      <c r="S168" s="2"/>
    </row>
    <row r="169" spans="1:20" x14ac:dyDescent="0.35">
      <c r="A169" s="451" t="str">
        <f t="shared" si="50"/>
        <v/>
      </c>
      <c r="B169" s="451" t="str">
        <f t="shared" si="51"/>
        <v/>
      </c>
      <c r="C169" s="451" t="str">
        <f t="shared" si="52"/>
        <v/>
      </c>
      <c r="D169" s="451" t="str">
        <f t="shared" si="53"/>
        <v/>
      </c>
      <c r="E169" s="451" t="str">
        <f t="shared" si="54"/>
        <v/>
      </c>
      <c r="F169" s="451" t="str">
        <f t="shared" si="55"/>
        <v/>
      </c>
      <c r="G169" s="199" t="str">
        <f>IF(Paramétrage!RM465&lt;&gt;0,Paramétrage!RK465,"")</f>
        <v/>
      </c>
      <c r="H169" s="2" t="str">
        <f>IF(Paramétrage!RM465&lt;&gt;0,Paramétrage!RL465,"")</f>
        <v/>
      </c>
      <c r="I169" s="2" t="str">
        <f t="shared" si="56"/>
        <v/>
      </c>
      <c r="J169" s="2" t="str">
        <f>IF(Paramétrage!RM465&lt;&gt;0,Paramétrage!RM465,"")</f>
        <v/>
      </c>
      <c r="K169" s="2" t="str">
        <f>IF(Paramétrage!RN465&lt;&gt;0,Paramétrage!RN465,"")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IF(Paramétrage!RM465&lt;&gt;0,Paramétrage!RO465,"")</f>
        <v/>
      </c>
      <c r="P169" s="258" t="e">
        <f>IF(Paramétrage!#REF!&lt;&gt;0,I169,0)</f>
        <v>#REF!</v>
      </c>
      <c r="Q169" s="2"/>
      <c r="S169" s="2"/>
    </row>
    <row r="170" spans="1:20" x14ac:dyDescent="0.35">
      <c r="A170" s="451" t="str">
        <f t="shared" si="50"/>
        <v/>
      </c>
      <c r="B170" s="451" t="str">
        <f t="shared" si="51"/>
        <v/>
      </c>
      <c r="C170" s="451" t="str">
        <f t="shared" si="52"/>
        <v/>
      </c>
      <c r="D170" s="451" t="str">
        <f t="shared" si="53"/>
        <v/>
      </c>
      <c r="E170" s="451" t="str">
        <f t="shared" si="54"/>
        <v/>
      </c>
      <c r="F170" s="451" t="str">
        <f t="shared" si="55"/>
        <v/>
      </c>
      <c r="G170" s="199" t="str">
        <f>IF(Paramétrage!RM466&lt;&gt;0,Paramétrage!RK466,"")</f>
        <v/>
      </c>
      <c r="H170" s="2" t="str">
        <f>IF(Paramétrage!RM466&lt;&gt;0,Paramétrage!RL466,"")</f>
        <v/>
      </c>
      <c r="I170" s="2" t="str">
        <f t="shared" si="56"/>
        <v/>
      </c>
      <c r="J170" s="2" t="str">
        <f>IF(Paramétrage!RM466&lt;&gt;0,Paramétrage!RM466,"")</f>
        <v/>
      </c>
      <c r="K170" s="2" t="str">
        <f>IF(Paramétrage!RN466&lt;&gt;0,Paramétrage!RN466,"")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IF(Paramétrage!RM466&lt;&gt;0,Paramétrage!RO466,"")</f>
        <v/>
      </c>
      <c r="P170" s="258" t="e">
        <f>IF(Paramétrage!#REF!&lt;&gt;0,I170,0)</f>
        <v>#REF!</v>
      </c>
      <c r="Q170" s="2"/>
      <c r="S170" s="2"/>
    </row>
    <row r="171" spans="1:20" x14ac:dyDescent="0.35">
      <c r="A171" s="451" t="str">
        <f t="shared" si="50"/>
        <v/>
      </c>
      <c r="B171" s="451" t="str">
        <f t="shared" si="51"/>
        <v/>
      </c>
      <c r="C171" s="451" t="str">
        <f t="shared" si="52"/>
        <v/>
      </c>
      <c r="D171" s="451" t="str">
        <f t="shared" si="53"/>
        <v/>
      </c>
      <c r="E171" s="451" t="str">
        <f t="shared" si="54"/>
        <v/>
      </c>
      <c r="F171" s="451" t="str">
        <f t="shared" si="55"/>
        <v/>
      </c>
      <c r="G171" s="199" t="str">
        <f>IF(Paramétrage!RM467&lt;&gt;0,Paramétrage!RK467,"")</f>
        <v/>
      </c>
      <c r="H171" s="2" t="str">
        <f>IF(Paramétrage!RM467&lt;&gt;0,Paramétrage!RL467,"")</f>
        <v/>
      </c>
      <c r="I171" s="2" t="str">
        <f t="shared" si="56"/>
        <v/>
      </c>
      <c r="J171" s="2" t="str">
        <f>IF(Paramétrage!RM467&lt;&gt;0,Paramétrage!RM467,"")</f>
        <v/>
      </c>
      <c r="K171" s="2" t="str">
        <f>IF(Paramétrage!RN467&lt;&gt;0,Paramétrage!RN467,"")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IF(Paramétrage!RM467&lt;&gt;0,Paramétrage!RO467,"")</f>
        <v/>
      </c>
      <c r="P171" s="258" t="e">
        <f>IF(Paramétrage!#REF!&lt;&gt;0,I171,0)</f>
        <v>#REF!</v>
      </c>
      <c r="Q171" s="2"/>
      <c r="S171" s="2"/>
    </row>
    <row r="172" spans="1:20" x14ac:dyDescent="0.35">
      <c r="A172" s="451" t="str">
        <f t="shared" si="50"/>
        <v/>
      </c>
      <c r="B172" s="451" t="str">
        <f t="shared" si="51"/>
        <v/>
      </c>
      <c r="C172" s="451" t="str">
        <f t="shared" si="52"/>
        <v/>
      </c>
      <c r="D172" s="451" t="str">
        <f t="shared" si="53"/>
        <v/>
      </c>
      <c r="E172" s="451" t="str">
        <f t="shared" si="54"/>
        <v/>
      </c>
      <c r="F172" s="451" t="str">
        <f t="shared" si="55"/>
        <v/>
      </c>
      <c r="G172" s="199" t="str">
        <f>IF(Paramétrage!RM468&lt;&gt;0,Paramétrage!RK468,"")</f>
        <v/>
      </c>
      <c r="H172" s="2" t="str">
        <f>IF(Paramétrage!RM468&lt;&gt;0,Paramétrage!RL468,"")</f>
        <v/>
      </c>
      <c r="I172" s="2" t="str">
        <f t="shared" si="56"/>
        <v/>
      </c>
      <c r="J172" s="2" t="str">
        <f>IF(Paramétrage!RM468&lt;&gt;0,Paramétrage!RM468,"")</f>
        <v/>
      </c>
      <c r="K172" s="2" t="str">
        <f>IF(Paramétrage!RN468&lt;&gt;0,Paramétrage!RN468,"")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IF(Paramétrage!RM468&lt;&gt;0,Paramétrage!RO468,"")</f>
        <v/>
      </c>
      <c r="P172" s="258" t="e">
        <f>IF(Paramétrage!#REF!&lt;&gt;0,I172,0)</f>
        <v>#REF!</v>
      </c>
      <c r="Q172" s="2"/>
    </row>
    <row r="173" spans="1:20" x14ac:dyDescent="0.35">
      <c r="A173" s="451" t="str">
        <f t="shared" si="50"/>
        <v/>
      </c>
      <c r="B173" s="451" t="str">
        <f t="shared" si="51"/>
        <v/>
      </c>
      <c r="C173" s="451" t="str">
        <f t="shared" si="52"/>
        <v/>
      </c>
      <c r="D173" s="451" t="str">
        <f t="shared" si="53"/>
        <v/>
      </c>
      <c r="E173" s="451" t="str">
        <f t="shared" si="54"/>
        <v/>
      </c>
      <c r="F173" s="451" t="str">
        <f t="shared" si="55"/>
        <v/>
      </c>
      <c r="G173" s="199" t="str">
        <f>IF(Paramétrage!RM469&lt;&gt;0,Paramétrage!RK469,"")</f>
        <v/>
      </c>
      <c r="H173" s="2" t="str">
        <f>IF(Paramétrage!RM469&lt;&gt;0,Paramétrage!RL469,"")</f>
        <v/>
      </c>
      <c r="I173" s="2" t="str">
        <f t="shared" si="56"/>
        <v/>
      </c>
      <c r="J173" s="2" t="str">
        <f>IF(Paramétrage!RM469&lt;&gt;0,Paramétrage!RM469,"")</f>
        <v/>
      </c>
      <c r="K173" s="2" t="str">
        <f>IF(Paramétrage!RN469&lt;&gt;0,Paramétrage!RN469,"")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IF(Paramétrage!RM469&lt;&gt;0,Paramétrage!RO469,"")</f>
        <v/>
      </c>
      <c r="P173" s="258" t="e">
        <f>IF(Paramétrage!#REF!&lt;&gt;0,I173,0)</f>
        <v>#REF!</v>
      </c>
      <c r="Q173" s="2"/>
    </row>
    <row r="174" spans="1:20" x14ac:dyDescent="0.35">
      <c r="A174" s="451" t="str">
        <f t="shared" si="50"/>
        <v/>
      </c>
      <c r="B174" s="451" t="str">
        <f t="shared" si="51"/>
        <v/>
      </c>
      <c r="C174" s="451" t="str">
        <f t="shared" si="52"/>
        <v/>
      </c>
      <c r="D174" s="451" t="str">
        <f t="shared" si="53"/>
        <v/>
      </c>
      <c r="E174" s="451" t="str">
        <f t="shared" si="54"/>
        <v/>
      </c>
      <c r="F174" s="451" t="str">
        <f t="shared" si="55"/>
        <v/>
      </c>
      <c r="G174" s="199" t="str">
        <f>IF(Paramétrage!RM470&lt;&gt;0,Paramétrage!RK470,"")</f>
        <v/>
      </c>
      <c r="H174" s="2" t="str">
        <f>IF(Paramétrage!RM470&lt;&gt;0,Paramétrage!RL470,"")</f>
        <v/>
      </c>
      <c r="I174" s="2" t="str">
        <f t="shared" si="56"/>
        <v/>
      </c>
      <c r="J174" s="2" t="str">
        <f>IF(Paramétrage!RM470&lt;&gt;0,Paramétrage!RM470,"")</f>
        <v/>
      </c>
      <c r="K174" s="2" t="str">
        <f>IF(Paramétrage!RN470&lt;&gt;0,Paramétrage!RN470,"")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IF(Paramétrage!RM470&lt;&gt;0,Paramétrage!RO470,"")</f>
        <v/>
      </c>
      <c r="P174" s="258" t="e">
        <f>IF(Paramétrage!#REF!&lt;&gt;0,I174,0)</f>
        <v>#REF!</v>
      </c>
      <c r="Q174" s="2"/>
    </row>
    <row r="175" spans="1:20" x14ac:dyDescent="0.35">
      <c r="A175" s="451" t="str">
        <f t="shared" si="50"/>
        <v/>
      </c>
      <c r="B175" s="451" t="str">
        <f t="shared" si="51"/>
        <v/>
      </c>
      <c r="C175" s="451" t="str">
        <f t="shared" si="52"/>
        <v/>
      </c>
      <c r="D175" s="451" t="str">
        <f t="shared" si="53"/>
        <v/>
      </c>
      <c r="E175" s="451" t="str">
        <f t="shared" si="54"/>
        <v/>
      </c>
      <c r="F175" s="451" t="str">
        <f t="shared" si="55"/>
        <v/>
      </c>
      <c r="G175" s="199" t="str">
        <f>IF(Paramétrage!RM471&lt;&gt;0,Paramétrage!RK471,"")</f>
        <v/>
      </c>
      <c r="H175" s="2" t="str">
        <f>IF(Paramétrage!RM471&lt;&gt;0,Paramétrage!RL471,"")</f>
        <v/>
      </c>
      <c r="I175" s="2" t="str">
        <f t="shared" si="56"/>
        <v/>
      </c>
      <c r="J175" s="2" t="str">
        <f>IF(Paramétrage!RM471&lt;&gt;0,Paramétrage!RM471,"")</f>
        <v/>
      </c>
      <c r="K175" s="2" t="str">
        <f>IF(Paramétrage!RN471&lt;&gt;0,Paramétrage!RN471,"")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IF(Paramétrage!RM471&lt;&gt;0,Paramétrage!RO471,"")</f>
        <v/>
      </c>
      <c r="P175" s="258" t="e">
        <f>IF(Paramétrage!#REF!&lt;&gt;0,I175,0)</f>
        <v>#REF!</v>
      </c>
      <c r="Q175" s="2"/>
    </row>
    <row r="176" spans="1:20" x14ac:dyDescent="0.35">
      <c r="A176" s="451" t="str">
        <f t="shared" si="50"/>
        <v/>
      </c>
      <c r="B176" s="451" t="str">
        <f t="shared" si="51"/>
        <v/>
      </c>
      <c r="C176" s="451" t="str">
        <f t="shared" si="52"/>
        <v/>
      </c>
      <c r="D176" s="451" t="str">
        <f t="shared" si="53"/>
        <v/>
      </c>
      <c r="E176" s="451" t="str">
        <f t="shared" si="54"/>
        <v/>
      </c>
      <c r="F176" s="451" t="str">
        <f t="shared" si="55"/>
        <v/>
      </c>
      <c r="G176" s="199" t="str">
        <f>IF(Paramétrage!RM472&lt;&gt;0,Paramétrage!RK472,"")</f>
        <v/>
      </c>
      <c r="H176" s="2" t="str">
        <f>IF(Paramétrage!RM472&lt;&gt;0,Paramétrage!RL472,"")</f>
        <v/>
      </c>
      <c r="I176" s="2" t="str">
        <f t="shared" si="56"/>
        <v/>
      </c>
      <c r="J176" s="2" t="str">
        <f>IF(Paramétrage!RM472&lt;&gt;0,Paramétrage!RM472,"")</f>
        <v/>
      </c>
      <c r="K176" s="2" t="str">
        <f>IF(Paramétrage!RN472&lt;&gt;0,Paramétrage!RN472,"")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IF(Paramétrage!RM472&lt;&gt;0,Paramétrage!RO472,"")</f>
        <v/>
      </c>
      <c r="P176" s="258" t="e">
        <f>IF(Paramétrage!#REF!&lt;&gt;0,I176,0)</f>
        <v>#REF!</v>
      </c>
      <c r="Q176" s="2"/>
    </row>
    <row r="177" spans="1:17" x14ac:dyDescent="0.35">
      <c r="A177" s="451" t="str">
        <f t="shared" si="50"/>
        <v/>
      </c>
      <c r="B177" s="451" t="str">
        <f t="shared" si="51"/>
        <v/>
      </c>
      <c r="C177" s="451" t="str">
        <f t="shared" si="52"/>
        <v/>
      </c>
      <c r="D177" s="451" t="str">
        <f t="shared" si="53"/>
        <v/>
      </c>
      <c r="E177" s="451" t="str">
        <f t="shared" si="54"/>
        <v/>
      </c>
      <c r="F177" s="451" t="str">
        <f t="shared" si="55"/>
        <v/>
      </c>
      <c r="G177" s="199" t="str">
        <f>IF(Paramétrage!RM473&lt;&gt;0,Paramétrage!RK473,"")</f>
        <v/>
      </c>
      <c r="H177" s="2" t="str">
        <f>IF(Paramétrage!RM473&lt;&gt;0,Paramétrage!RL473,"")</f>
        <v/>
      </c>
      <c r="I177" s="2" t="str">
        <f t="shared" si="56"/>
        <v/>
      </c>
      <c r="J177" s="2" t="str">
        <f>IF(Paramétrage!RM473&lt;&gt;0,Paramétrage!RM473,"")</f>
        <v/>
      </c>
      <c r="K177" s="2" t="str">
        <f>IF(Paramétrage!RN473&lt;&gt;0,Paramétrage!RN473,"")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IF(Paramétrage!RM473&lt;&gt;0,Paramétrage!RO473,"")</f>
        <v/>
      </c>
      <c r="P177" s="258" t="e">
        <f>IF(Paramétrage!#REF!&lt;&gt;0,I177,0)</f>
        <v>#REF!</v>
      </c>
      <c r="Q177" s="2"/>
    </row>
    <row r="178" spans="1:17" x14ac:dyDescent="0.35">
      <c r="A178" s="451" t="str">
        <f t="shared" si="50"/>
        <v/>
      </c>
      <c r="B178" s="451" t="str">
        <f t="shared" si="51"/>
        <v/>
      </c>
      <c r="C178" s="451" t="str">
        <f t="shared" si="52"/>
        <v/>
      </c>
      <c r="D178" s="451" t="str">
        <f t="shared" si="53"/>
        <v/>
      </c>
      <c r="E178" s="451" t="str">
        <f t="shared" si="54"/>
        <v/>
      </c>
      <c r="F178" s="451" t="str">
        <f t="shared" si="55"/>
        <v/>
      </c>
      <c r="G178" s="199" t="str">
        <f>IF(Paramétrage!RM474&lt;&gt;0,Paramétrage!RK474,"")</f>
        <v/>
      </c>
      <c r="H178" s="2" t="str">
        <f>IF(Paramétrage!RM474&lt;&gt;0,Paramétrage!RL474,"")</f>
        <v/>
      </c>
      <c r="I178" s="2" t="str">
        <f t="shared" si="56"/>
        <v/>
      </c>
      <c r="J178" s="2" t="str">
        <f>IF(Paramétrage!RM474&lt;&gt;0,Paramétrage!RM474,"")</f>
        <v/>
      </c>
      <c r="K178" s="2" t="str">
        <f>IF(Paramétrage!RN474&lt;&gt;0,Paramétrage!RN474,"")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IF(Paramétrage!RM474&lt;&gt;0,Paramétrage!RO474,"")</f>
        <v/>
      </c>
      <c r="P178" s="258" t="e">
        <f>IF(Paramétrage!#REF!&lt;&gt;0,I178,0)</f>
        <v>#REF!</v>
      </c>
      <c r="Q178" s="2"/>
    </row>
    <row r="179" spans="1:17" x14ac:dyDescent="0.35">
      <c r="A179" s="451" t="str">
        <f t="shared" si="50"/>
        <v/>
      </c>
      <c r="B179" s="451" t="str">
        <f t="shared" si="51"/>
        <v/>
      </c>
      <c r="C179" s="451" t="str">
        <f t="shared" si="52"/>
        <v/>
      </c>
      <c r="D179" s="451" t="str">
        <f t="shared" si="53"/>
        <v/>
      </c>
      <c r="E179" s="451" t="str">
        <f t="shared" si="54"/>
        <v/>
      </c>
      <c r="F179" s="451" t="str">
        <f t="shared" si="55"/>
        <v/>
      </c>
      <c r="G179" s="199" t="str">
        <f>IF(Paramétrage!RM475&lt;&gt;0,Paramétrage!RK475,"")</f>
        <v/>
      </c>
      <c r="H179" s="2" t="str">
        <f>IF(Paramétrage!RM475&lt;&gt;0,Paramétrage!RL475,"")</f>
        <v/>
      </c>
      <c r="I179" s="2" t="str">
        <f t="shared" si="56"/>
        <v/>
      </c>
      <c r="J179" s="2" t="str">
        <f>IF(Paramétrage!RM475&lt;&gt;0,Paramétrage!RM475,"")</f>
        <v/>
      </c>
      <c r="K179" s="2" t="str">
        <f>IF(Paramétrage!RN475&lt;&gt;0,Paramétrage!RN475,"")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IF(Paramétrage!RM475&lt;&gt;0,Paramétrage!RO475,"")</f>
        <v/>
      </c>
      <c r="P179" s="258" t="e">
        <f>IF(Paramétrage!#REF!&lt;&gt;0,I179,0)</f>
        <v>#REF!</v>
      </c>
      <c r="Q179" s="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FFFF00"/>
  </sheetPr>
  <dimension ref="A1:X285"/>
  <sheetViews>
    <sheetView topLeftCell="A166" workbookViewId="0">
      <selection sqref="A1:XFD1048576"/>
    </sheetView>
  </sheetViews>
  <sheetFormatPr baseColWidth="10" defaultRowHeight="14.5" x14ac:dyDescent="0.35"/>
  <cols>
    <col min="1" max="1" width="16.7265625" customWidth="1"/>
    <col min="9" max="9" width="15.54296875" customWidth="1"/>
    <col min="12" max="12" width="15.26953125" customWidth="1"/>
    <col min="13" max="13" width="13.81640625" customWidth="1"/>
    <col min="16" max="16" width="4.26953125" style="258" customWidth="1"/>
    <col min="18" max="18" width="17.453125" customWidth="1"/>
  </cols>
  <sheetData>
    <row r="1" spans="1:17" s="469" customFormat="1" x14ac:dyDescent="0.35">
      <c r="A1" s="474" t="s">
        <v>562</v>
      </c>
      <c r="G1" s="475" t="str">
        <f>IF(Paramétrage!L497&lt;&gt;0,Paramétrage!L497,"")</f>
        <v/>
      </c>
      <c r="P1" s="472" t="str">
        <f>IF(Paramétrage!I497,I1-#REF!,"")</f>
        <v/>
      </c>
    </row>
    <row r="2" spans="1:17" ht="43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260" t="s">
        <v>169</v>
      </c>
      <c r="Q2" s="200">
        <f>Paramétrage!D3</f>
        <v>0</v>
      </c>
    </row>
    <row r="3" spans="1:17" x14ac:dyDescent="0.35">
      <c r="A3" s="451" t="str">
        <f>IF(J3&lt;&gt;"",I3,"")</f>
        <v/>
      </c>
      <c r="B3" s="451" t="str">
        <f>IF(J3&lt;&gt;"",1,"")</f>
        <v/>
      </c>
      <c r="C3" s="451" t="str">
        <f>IF(J3&lt;&gt;"",L3,"")</f>
        <v/>
      </c>
      <c r="D3" s="451" t="str">
        <f>IF(J3&lt;&gt;"",L3,"")</f>
        <v/>
      </c>
      <c r="E3" s="451" t="str">
        <f>IF(J3&lt;&gt;"",M3,"")</f>
        <v/>
      </c>
      <c r="F3" s="451" t="str">
        <f>IF(J3&lt;&gt;"",N3,"")</f>
        <v/>
      </c>
      <c r="G3" s="199" t="str">
        <f>IF(Paramétrage!N501&lt;&gt;0,Paramétrage!L501,"")</f>
        <v/>
      </c>
      <c r="H3" s="2" t="str">
        <f>IF(Paramétrage!N501&gt;0,Paramétrage!M501,"")</f>
        <v/>
      </c>
      <c r="I3" s="2" t="str">
        <f>IF(J3&lt;&gt;"",DATEDIF($Q$2,G3,"d")*1440+H3*60,"")</f>
        <v/>
      </c>
      <c r="J3" s="2" t="str">
        <f>IF(Paramétrage!N501&lt;&gt;0,Paramétrage!N501,"")</f>
        <v/>
      </c>
      <c r="K3" s="2" t="str">
        <f>IF(Paramétrage!O501&lt;&gt;0,Paramétrage!O501,"")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IF(Paramétrage!N501&lt;&gt;0,Paramétrage!P501,"")</f>
        <v/>
      </c>
      <c r="P3" s="258">
        <f>IF(Paramétrage!G501&lt;&gt;0,I3,0)</f>
        <v>0</v>
      </c>
      <c r="Q3" s="2"/>
    </row>
    <row r="4" spans="1:17" x14ac:dyDescent="0.35">
      <c r="A4" s="451" t="str">
        <f t="shared" ref="A4:A29" si="0">IF(J4&lt;&gt;"",I4,"")</f>
        <v/>
      </c>
      <c r="B4" s="451" t="str">
        <f t="shared" ref="B4:B29" si="1">IF(J4&lt;&gt;"",1,"")</f>
        <v/>
      </c>
      <c r="C4" s="451" t="str">
        <f t="shared" ref="C4:C29" si="2">IF(J4&lt;&gt;"",L4,"")</f>
        <v/>
      </c>
      <c r="D4" s="451" t="str">
        <f t="shared" ref="D4:D29" si="3">IF(J4&lt;&gt;"",L4,"")</f>
        <v/>
      </c>
      <c r="E4" s="451" t="str">
        <f t="shared" ref="E4:E29" si="4">IF(J4&lt;&gt;"",M4,"")</f>
        <v/>
      </c>
      <c r="F4" s="451" t="str">
        <f t="shared" ref="F4:F29" si="5">IF(J4&lt;&gt;"",N4,"")</f>
        <v/>
      </c>
      <c r="G4" s="199" t="str">
        <f>IF(Paramétrage!N502&lt;&gt;0,Paramétrage!L502,"")</f>
        <v/>
      </c>
      <c r="H4" s="2" t="str">
        <f>IF(Paramétrage!N502&gt;0,Paramétrage!M502,"")</f>
        <v/>
      </c>
      <c r="I4" s="2" t="str">
        <f t="shared" ref="I4:I29" si="6">IF(J4&lt;&gt;"",DATEDIF($Q$2,G4,"d")*1440+H4*60,"")</f>
        <v/>
      </c>
      <c r="J4" s="2" t="str">
        <f>IF(Paramétrage!N502&lt;&gt;0,Paramétrage!N502,"")</f>
        <v/>
      </c>
      <c r="K4" s="2" t="str">
        <f>IF(Paramétrage!O502&lt;&gt;0,Paramétrage!O502,"")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IF(Paramétrage!N502&lt;&gt;0,Paramétrage!P502,"")</f>
        <v/>
      </c>
      <c r="P4" s="258">
        <f>IF(Paramétrage!G502&lt;&gt;0,I4,0)</f>
        <v>0</v>
      </c>
      <c r="Q4" s="2"/>
    </row>
    <row r="5" spans="1:17" x14ac:dyDescent="0.35">
      <c r="A5" s="451" t="str">
        <f t="shared" si="0"/>
        <v/>
      </c>
      <c r="B5" s="451" t="str">
        <f t="shared" si="1"/>
        <v/>
      </c>
      <c r="C5" s="451" t="str">
        <f t="shared" si="2"/>
        <v/>
      </c>
      <c r="D5" s="451" t="str">
        <f t="shared" si="3"/>
        <v/>
      </c>
      <c r="E5" s="451" t="str">
        <f t="shared" si="4"/>
        <v/>
      </c>
      <c r="F5" s="451" t="str">
        <f t="shared" si="5"/>
        <v/>
      </c>
      <c r="G5" s="199" t="str">
        <f>IF(Paramétrage!N503&lt;&gt;0,Paramétrage!L503,"")</f>
        <v/>
      </c>
      <c r="H5" s="2" t="str">
        <f>IF(Paramétrage!N503&gt;0,Paramétrage!M503,"")</f>
        <v/>
      </c>
      <c r="I5" s="2" t="str">
        <f t="shared" si="6"/>
        <v/>
      </c>
      <c r="J5" s="2" t="str">
        <f>IF(Paramétrage!N503&lt;&gt;0,Paramétrage!N503,"")</f>
        <v/>
      </c>
      <c r="K5" s="2" t="str">
        <f>IF(Paramétrage!O503&lt;&gt;0,Paramétrage!O503,"")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IF(Paramétrage!N503&lt;&gt;0,Paramétrage!P503,"")</f>
        <v/>
      </c>
      <c r="P5" s="258">
        <f>IF(Paramétrage!G503&lt;&gt;0,I5,0)</f>
        <v>0</v>
      </c>
      <c r="Q5" s="2"/>
    </row>
    <row r="6" spans="1:17" x14ac:dyDescent="0.35">
      <c r="A6" s="451" t="str">
        <f t="shared" si="0"/>
        <v/>
      </c>
      <c r="B6" s="451" t="str">
        <f t="shared" si="1"/>
        <v/>
      </c>
      <c r="C6" s="451" t="str">
        <f t="shared" si="2"/>
        <v/>
      </c>
      <c r="D6" s="451" t="str">
        <f t="shared" si="3"/>
        <v/>
      </c>
      <c r="E6" s="451" t="str">
        <f t="shared" si="4"/>
        <v/>
      </c>
      <c r="F6" s="451" t="str">
        <f t="shared" si="5"/>
        <v/>
      </c>
      <c r="G6" s="199" t="str">
        <f>IF(Paramétrage!N504&lt;&gt;0,Paramétrage!L504,"")</f>
        <v/>
      </c>
      <c r="H6" s="2" t="str">
        <f>IF(Paramétrage!N504&gt;0,Paramétrage!M504,"")</f>
        <v/>
      </c>
      <c r="I6" s="2" t="str">
        <f t="shared" si="6"/>
        <v/>
      </c>
      <c r="J6" s="2" t="str">
        <f>IF(Paramétrage!N504&lt;&gt;0,Paramétrage!N504,"")</f>
        <v/>
      </c>
      <c r="K6" s="2" t="str">
        <f>IF(Paramétrage!O504&lt;&gt;0,Paramétrage!O504,"")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IF(Paramétrage!N504&lt;&gt;0,Paramétrage!P504,"")</f>
        <v/>
      </c>
      <c r="P6" s="258">
        <f>IF(Paramétrage!G504&lt;&gt;0,I6,0)</f>
        <v>0</v>
      </c>
      <c r="Q6" s="2"/>
    </row>
    <row r="7" spans="1:17" x14ac:dyDescent="0.35">
      <c r="A7" s="451" t="str">
        <f t="shared" si="0"/>
        <v/>
      </c>
      <c r="B7" s="451" t="str">
        <f t="shared" si="1"/>
        <v/>
      </c>
      <c r="C7" s="451" t="str">
        <f t="shared" si="2"/>
        <v/>
      </c>
      <c r="D7" s="451" t="str">
        <f t="shared" si="3"/>
        <v/>
      </c>
      <c r="E7" s="451" t="str">
        <f t="shared" si="4"/>
        <v/>
      </c>
      <c r="F7" s="451" t="str">
        <f t="shared" si="5"/>
        <v/>
      </c>
      <c r="G7" s="199" t="str">
        <f>IF(Paramétrage!N505&lt;&gt;0,Paramétrage!L505,"")</f>
        <v/>
      </c>
      <c r="H7" s="2" t="str">
        <f>IF(Paramétrage!N505&gt;0,Paramétrage!M505,"")</f>
        <v/>
      </c>
      <c r="I7" s="2" t="str">
        <f t="shared" si="6"/>
        <v/>
      </c>
      <c r="J7" s="2" t="str">
        <f>IF(Paramétrage!N505&lt;&gt;0,Paramétrage!N505,"")</f>
        <v/>
      </c>
      <c r="K7" s="2" t="str">
        <f>IF(Paramétrage!O505&lt;&gt;0,Paramétrage!O505,"")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IF(Paramétrage!N505&lt;&gt;0,Paramétrage!P505,"")</f>
        <v/>
      </c>
      <c r="P7" s="258">
        <f>IF(Paramétrage!G505&lt;&gt;0,I7,0)</f>
        <v>0</v>
      </c>
      <c r="Q7" s="2"/>
    </row>
    <row r="8" spans="1:17" x14ac:dyDescent="0.35">
      <c r="A8" s="451" t="str">
        <f t="shared" si="0"/>
        <v/>
      </c>
      <c r="B8" s="451" t="str">
        <f t="shared" si="1"/>
        <v/>
      </c>
      <c r="C8" s="451" t="str">
        <f t="shared" si="2"/>
        <v/>
      </c>
      <c r="D8" s="451" t="str">
        <f t="shared" si="3"/>
        <v/>
      </c>
      <c r="E8" s="451" t="str">
        <f t="shared" si="4"/>
        <v/>
      </c>
      <c r="F8" s="451" t="str">
        <f t="shared" si="5"/>
        <v/>
      </c>
      <c r="G8" s="199" t="str">
        <f>IF(Paramétrage!N506&lt;&gt;0,Paramétrage!L506,"")</f>
        <v/>
      </c>
      <c r="H8" s="2" t="str">
        <f>IF(Paramétrage!N506&gt;0,Paramétrage!M506,"")</f>
        <v/>
      </c>
      <c r="I8" s="2" t="str">
        <f t="shared" si="6"/>
        <v/>
      </c>
      <c r="J8" s="2" t="str">
        <f>IF(Paramétrage!N506&lt;&gt;0,Paramétrage!N506,"")</f>
        <v/>
      </c>
      <c r="K8" s="2" t="str">
        <f>IF(Paramétrage!O506&lt;&gt;0,Paramétrage!O506,"")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IF(Paramétrage!N506&lt;&gt;0,Paramétrage!P506,"")</f>
        <v/>
      </c>
      <c r="P8" s="258">
        <f>IF(Paramétrage!G506&lt;&gt;0,I8,0)</f>
        <v>0</v>
      </c>
      <c r="Q8" s="2"/>
    </row>
    <row r="9" spans="1:17" x14ac:dyDescent="0.35">
      <c r="A9" s="451" t="str">
        <f t="shared" si="0"/>
        <v/>
      </c>
      <c r="B9" s="451" t="str">
        <f t="shared" si="1"/>
        <v/>
      </c>
      <c r="C9" s="451" t="str">
        <f t="shared" si="2"/>
        <v/>
      </c>
      <c r="D9" s="451" t="str">
        <f t="shared" si="3"/>
        <v/>
      </c>
      <c r="E9" s="451" t="str">
        <f t="shared" si="4"/>
        <v/>
      </c>
      <c r="F9" s="451" t="str">
        <f t="shared" si="5"/>
        <v/>
      </c>
      <c r="G9" s="199" t="str">
        <f>IF(Paramétrage!N507&lt;&gt;0,Paramétrage!L507,"")</f>
        <v/>
      </c>
      <c r="H9" s="2" t="str">
        <f>IF(Paramétrage!N507&gt;0,Paramétrage!M507,"")</f>
        <v/>
      </c>
      <c r="I9" s="2" t="str">
        <f t="shared" si="6"/>
        <v/>
      </c>
      <c r="J9" s="2" t="str">
        <f>IF(Paramétrage!N507&lt;&gt;0,Paramétrage!N507,"")</f>
        <v/>
      </c>
      <c r="K9" s="2" t="str">
        <f>IF(Paramétrage!O507&lt;&gt;0,Paramétrage!O507,"")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IF(Paramétrage!N507&lt;&gt;0,Paramétrage!P507,"")</f>
        <v/>
      </c>
      <c r="P9" s="258">
        <f>IF(Paramétrage!G507&lt;&gt;0,I9,0)</f>
        <v>0</v>
      </c>
      <c r="Q9" s="2"/>
    </row>
    <row r="10" spans="1:17" x14ac:dyDescent="0.35">
      <c r="A10" s="451" t="str">
        <f t="shared" si="0"/>
        <v/>
      </c>
      <c r="B10" s="451" t="str">
        <f t="shared" si="1"/>
        <v/>
      </c>
      <c r="C10" s="451" t="str">
        <f t="shared" si="2"/>
        <v/>
      </c>
      <c r="D10" s="451" t="str">
        <f t="shared" si="3"/>
        <v/>
      </c>
      <c r="E10" s="451" t="str">
        <f t="shared" si="4"/>
        <v/>
      </c>
      <c r="F10" s="451" t="str">
        <f t="shared" si="5"/>
        <v/>
      </c>
      <c r="G10" s="199" t="str">
        <f>IF(Paramétrage!N508&lt;&gt;0,Paramétrage!L508,"")</f>
        <v/>
      </c>
      <c r="H10" s="2" t="str">
        <f>IF(Paramétrage!N508&gt;0,Paramétrage!M508,"")</f>
        <v/>
      </c>
      <c r="I10" s="2" t="str">
        <f t="shared" si="6"/>
        <v/>
      </c>
      <c r="J10" s="2" t="str">
        <f>IF(Paramétrage!N508&lt;&gt;0,Paramétrage!N508,"")</f>
        <v/>
      </c>
      <c r="K10" s="2" t="str">
        <f>IF(Paramétrage!O508&lt;&gt;0,Paramétrage!O508,"")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IF(Paramétrage!N508&lt;&gt;0,Paramétrage!P508,"")</f>
        <v/>
      </c>
      <c r="P10" s="258">
        <f>IF(Paramétrage!G508&lt;&gt;0,I10,0)</f>
        <v>0</v>
      </c>
      <c r="Q10" s="2"/>
    </row>
    <row r="11" spans="1:17" x14ac:dyDescent="0.35">
      <c r="A11" s="451" t="str">
        <f t="shared" si="0"/>
        <v/>
      </c>
      <c r="B11" s="451" t="str">
        <f t="shared" si="1"/>
        <v/>
      </c>
      <c r="C11" s="451" t="str">
        <f t="shared" si="2"/>
        <v/>
      </c>
      <c r="D11" s="451" t="str">
        <f t="shared" si="3"/>
        <v/>
      </c>
      <c r="E11" s="451" t="str">
        <f t="shared" si="4"/>
        <v/>
      </c>
      <c r="F11" s="451" t="str">
        <f t="shared" si="5"/>
        <v/>
      </c>
      <c r="G11" s="199" t="str">
        <f>IF(Paramétrage!N509&lt;&gt;0,Paramétrage!L509,"")</f>
        <v/>
      </c>
      <c r="H11" s="2" t="str">
        <f>IF(Paramétrage!N509&gt;0,Paramétrage!M509,"")</f>
        <v/>
      </c>
      <c r="I11" s="2" t="str">
        <f t="shared" si="6"/>
        <v/>
      </c>
      <c r="J11" s="2" t="str">
        <f>IF(Paramétrage!N509&lt;&gt;0,Paramétrage!N509,"")</f>
        <v/>
      </c>
      <c r="K11" s="2" t="str">
        <f>IF(Paramétrage!O509&lt;&gt;0,Paramétrage!O509,"")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IF(Paramétrage!N509&lt;&gt;0,Paramétrage!P509,"")</f>
        <v/>
      </c>
      <c r="P11" s="258">
        <f>IF(Paramétrage!G509&lt;&gt;0,I11,0)</f>
        <v>0</v>
      </c>
      <c r="Q11" s="2"/>
    </row>
    <row r="12" spans="1:17" x14ac:dyDescent="0.35">
      <c r="A12" s="451" t="str">
        <f t="shared" si="0"/>
        <v/>
      </c>
      <c r="B12" s="451" t="str">
        <f t="shared" si="1"/>
        <v/>
      </c>
      <c r="C12" s="451" t="str">
        <f t="shared" si="2"/>
        <v/>
      </c>
      <c r="D12" s="451" t="str">
        <f t="shared" si="3"/>
        <v/>
      </c>
      <c r="E12" s="451" t="str">
        <f t="shared" si="4"/>
        <v/>
      </c>
      <c r="F12" s="451" t="str">
        <f t="shared" si="5"/>
        <v/>
      </c>
      <c r="G12" s="199" t="str">
        <f>IF(Paramétrage!N510&lt;&gt;0,Paramétrage!L510,"")</f>
        <v/>
      </c>
      <c r="H12" s="2" t="str">
        <f>IF(Paramétrage!N510&gt;0,Paramétrage!M510,"")</f>
        <v/>
      </c>
      <c r="I12" s="2" t="str">
        <f t="shared" si="6"/>
        <v/>
      </c>
      <c r="J12" s="2" t="str">
        <f>IF(Paramétrage!N510&lt;&gt;0,Paramétrage!N510,"")</f>
        <v/>
      </c>
      <c r="K12" s="2" t="str">
        <f>IF(Paramétrage!O510&lt;&gt;0,Paramétrage!O510,"")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IF(Paramétrage!N510&lt;&gt;0,Paramétrage!P510,"")</f>
        <v/>
      </c>
      <c r="P12" s="258">
        <f>IF(Paramétrage!G510&lt;&gt;0,I12,0)</f>
        <v>0</v>
      </c>
      <c r="Q12" s="2"/>
    </row>
    <row r="13" spans="1:17" x14ac:dyDescent="0.35">
      <c r="A13" s="451" t="str">
        <f t="shared" si="0"/>
        <v/>
      </c>
      <c r="B13" s="451" t="str">
        <f t="shared" si="1"/>
        <v/>
      </c>
      <c r="C13" s="451" t="str">
        <f t="shared" si="2"/>
        <v/>
      </c>
      <c r="D13" s="451" t="str">
        <f t="shared" si="3"/>
        <v/>
      </c>
      <c r="E13" s="451" t="str">
        <f t="shared" si="4"/>
        <v/>
      </c>
      <c r="F13" s="451" t="str">
        <f t="shared" si="5"/>
        <v/>
      </c>
      <c r="G13" s="199" t="str">
        <f>IF(Paramétrage!N511&lt;&gt;0,Paramétrage!L511,"")</f>
        <v/>
      </c>
      <c r="H13" s="2" t="str">
        <f>IF(Paramétrage!N511&gt;0,Paramétrage!M511,"")</f>
        <v/>
      </c>
      <c r="I13" s="2" t="str">
        <f t="shared" si="6"/>
        <v/>
      </c>
      <c r="J13" s="2" t="str">
        <f>IF(Paramétrage!N511&lt;&gt;0,Paramétrage!N511,"")</f>
        <v/>
      </c>
      <c r="K13" s="2" t="str">
        <f>IF(Paramétrage!O511&lt;&gt;0,Paramétrage!O511,"")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IF(Paramétrage!N511&lt;&gt;0,Paramétrage!P511,"")</f>
        <v/>
      </c>
      <c r="P13" s="258">
        <f>IF(Paramétrage!G511&lt;&gt;0,I13,0)</f>
        <v>0</v>
      </c>
      <c r="Q13" s="2"/>
    </row>
    <row r="14" spans="1:17" x14ac:dyDescent="0.35">
      <c r="A14" s="451" t="str">
        <f t="shared" si="0"/>
        <v/>
      </c>
      <c r="B14" s="451" t="str">
        <f t="shared" si="1"/>
        <v/>
      </c>
      <c r="C14" s="451" t="str">
        <f t="shared" si="2"/>
        <v/>
      </c>
      <c r="D14" s="451" t="str">
        <f t="shared" si="3"/>
        <v/>
      </c>
      <c r="E14" s="451" t="str">
        <f t="shared" si="4"/>
        <v/>
      </c>
      <c r="F14" s="451" t="str">
        <f t="shared" si="5"/>
        <v/>
      </c>
      <c r="G14" s="199" t="str">
        <f>IF(Paramétrage!N512&lt;&gt;0,Paramétrage!L512,"")</f>
        <v/>
      </c>
      <c r="H14" s="2" t="str">
        <f>IF(Paramétrage!N512&gt;0,Paramétrage!M512,"")</f>
        <v/>
      </c>
      <c r="I14" s="2" t="str">
        <f t="shared" si="6"/>
        <v/>
      </c>
      <c r="J14" s="2" t="str">
        <f>IF(Paramétrage!N512&lt;&gt;0,Paramétrage!N512,"")</f>
        <v/>
      </c>
      <c r="K14" s="2" t="str">
        <f>IF(Paramétrage!O512&lt;&gt;0,Paramétrage!O512,"")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IF(Paramétrage!N512&lt;&gt;0,Paramétrage!P512,"")</f>
        <v/>
      </c>
      <c r="P14" s="258">
        <f>IF(Paramétrage!G512&lt;&gt;0,I14,0)</f>
        <v>0</v>
      </c>
      <c r="Q14" s="2"/>
    </row>
    <row r="15" spans="1:17" x14ac:dyDescent="0.35">
      <c r="A15" s="451" t="str">
        <f t="shared" si="0"/>
        <v/>
      </c>
      <c r="B15" s="451" t="str">
        <f t="shared" si="1"/>
        <v/>
      </c>
      <c r="C15" s="451" t="str">
        <f t="shared" si="2"/>
        <v/>
      </c>
      <c r="D15" s="451" t="str">
        <f t="shared" si="3"/>
        <v/>
      </c>
      <c r="E15" s="451" t="str">
        <f t="shared" si="4"/>
        <v/>
      </c>
      <c r="F15" s="451" t="str">
        <f t="shared" si="5"/>
        <v/>
      </c>
      <c r="G15" s="199" t="str">
        <f>IF(Paramétrage!N513&lt;&gt;0,Paramétrage!L513,"")</f>
        <v/>
      </c>
      <c r="H15" s="2" t="str">
        <f>IF(Paramétrage!N513&gt;0,Paramétrage!M513,"")</f>
        <v/>
      </c>
      <c r="I15" s="2" t="str">
        <f t="shared" si="6"/>
        <v/>
      </c>
      <c r="J15" s="2" t="str">
        <f>IF(Paramétrage!N513&lt;&gt;0,Paramétrage!N513,"")</f>
        <v/>
      </c>
      <c r="K15" s="2" t="str">
        <f>IF(Paramétrage!O513&lt;&gt;0,Paramétrage!O513,"")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IF(Paramétrage!N513&lt;&gt;0,Paramétrage!P513,"")</f>
        <v/>
      </c>
      <c r="P15" s="258">
        <f>IF(Paramétrage!G513&lt;&gt;0,I15,0)</f>
        <v>0</v>
      </c>
      <c r="Q15" s="2"/>
    </row>
    <row r="16" spans="1:17" x14ac:dyDescent="0.35">
      <c r="A16" s="451" t="str">
        <f t="shared" si="0"/>
        <v/>
      </c>
      <c r="B16" s="451" t="str">
        <f t="shared" si="1"/>
        <v/>
      </c>
      <c r="C16" s="451" t="str">
        <f t="shared" si="2"/>
        <v/>
      </c>
      <c r="D16" s="451" t="str">
        <f t="shared" si="3"/>
        <v/>
      </c>
      <c r="E16" s="451" t="str">
        <f t="shared" si="4"/>
        <v/>
      </c>
      <c r="F16" s="451" t="str">
        <f t="shared" si="5"/>
        <v/>
      </c>
      <c r="G16" s="199" t="str">
        <f>IF(Paramétrage!N514&lt;&gt;0,Paramétrage!L514,"")</f>
        <v/>
      </c>
      <c r="H16" s="2" t="str">
        <f>IF(Paramétrage!N514&gt;0,Paramétrage!M514,"")</f>
        <v/>
      </c>
      <c r="I16" s="2" t="str">
        <f t="shared" si="6"/>
        <v/>
      </c>
      <c r="J16" s="2" t="str">
        <f>IF(Paramétrage!N514&lt;&gt;0,Paramétrage!N514,"")</f>
        <v/>
      </c>
      <c r="K16" s="2" t="str">
        <f>IF(Paramétrage!O514&lt;&gt;0,Paramétrage!O514,"")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IF(Paramétrage!N514&lt;&gt;0,Paramétrage!P514,"")</f>
        <v/>
      </c>
      <c r="P16" s="258">
        <f>IF(Paramétrage!G514&lt;&gt;0,I16,0)</f>
        <v>0</v>
      </c>
      <c r="Q16" s="2"/>
    </row>
    <row r="17" spans="1:17" x14ac:dyDescent="0.35">
      <c r="A17" s="451" t="str">
        <f t="shared" si="0"/>
        <v/>
      </c>
      <c r="B17" s="451" t="str">
        <f t="shared" si="1"/>
        <v/>
      </c>
      <c r="C17" s="451" t="str">
        <f t="shared" si="2"/>
        <v/>
      </c>
      <c r="D17" s="451" t="str">
        <f t="shared" si="3"/>
        <v/>
      </c>
      <c r="E17" s="451" t="str">
        <f t="shared" si="4"/>
        <v/>
      </c>
      <c r="F17" s="451" t="str">
        <f t="shared" si="5"/>
        <v/>
      </c>
      <c r="G17" s="199" t="str">
        <f>IF(Paramétrage!N515&lt;&gt;0,Paramétrage!L515,"")</f>
        <v/>
      </c>
      <c r="H17" s="2" t="str">
        <f>IF(Paramétrage!N515&gt;0,Paramétrage!M515,"")</f>
        <v/>
      </c>
      <c r="I17" s="2" t="str">
        <f t="shared" si="6"/>
        <v/>
      </c>
      <c r="J17" s="2" t="str">
        <f>IF(Paramétrage!N515&lt;&gt;0,Paramétrage!N515,"")</f>
        <v/>
      </c>
      <c r="K17" s="2" t="str">
        <f>IF(Paramétrage!O515&lt;&gt;0,Paramétrage!O515,"")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IF(Paramétrage!N515&lt;&gt;0,Paramétrage!P515,"")</f>
        <v/>
      </c>
      <c r="P17" s="258">
        <f>IF(Paramétrage!G515&lt;&gt;0,I17,0)</f>
        <v>0</v>
      </c>
      <c r="Q17" s="2"/>
    </row>
    <row r="18" spans="1:17" x14ac:dyDescent="0.35">
      <c r="A18" s="451" t="str">
        <f t="shared" si="0"/>
        <v/>
      </c>
      <c r="B18" s="451" t="str">
        <f t="shared" si="1"/>
        <v/>
      </c>
      <c r="C18" s="451" t="str">
        <f t="shared" si="2"/>
        <v/>
      </c>
      <c r="D18" s="451" t="str">
        <f t="shared" si="3"/>
        <v/>
      </c>
      <c r="E18" s="451" t="str">
        <f t="shared" si="4"/>
        <v/>
      </c>
      <c r="F18" s="451" t="str">
        <f t="shared" si="5"/>
        <v/>
      </c>
      <c r="G18" s="199" t="str">
        <f>IF(Paramétrage!N516&lt;&gt;0,Paramétrage!L516,"")</f>
        <v/>
      </c>
      <c r="H18" s="2" t="str">
        <f>IF(Paramétrage!N516&gt;0,Paramétrage!M516,"")</f>
        <v/>
      </c>
      <c r="I18" s="2" t="str">
        <f t="shared" si="6"/>
        <v/>
      </c>
      <c r="J18" s="2" t="str">
        <f>IF(Paramétrage!N516&lt;&gt;0,Paramétrage!N516,"")</f>
        <v/>
      </c>
      <c r="K18" s="2" t="str">
        <f>IF(Paramétrage!O516&lt;&gt;0,Paramétrage!O516,"")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IF(Paramétrage!N516&lt;&gt;0,Paramétrage!P516,"")</f>
        <v/>
      </c>
      <c r="P18" s="258">
        <f>IF(Paramétrage!G516&lt;&gt;0,I18,0)</f>
        <v>0</v>
      </c>
      <c r="Q18" s="2"/>
    </row>
    <row r="19" spans="1:17" x14ac:dyDescent="0.35">
      <c r="A19" s="451" t="str">
        <f t="shared" si="0"/>
        <v/>
      </c>
      <c r="B19" s="451" t="str">
        <f t="shared" si="1"/>
        <v/>
      </c>
      <c r="C19" s="451" t="str">
        <f t="shared" si="2"/>
        <v/>
      </c>
      <c r="D19" s="451" t="str">
        <f t="shared" si="3"/>
        <v/>
      </c>
      <c r="E19" s="451" t="str">
        <f t="shared" si="4"/>
        <v/>
      </c>
      <c r="F19" s="451" t="str">
        <f t="shared" si="5"/>
        <v/>
      </c>
      <c r="G19" s="199" t="str">
        <f>IF(Paramétrage!N517&lt;&gt;0,Paramétrage!L517,"")</f>
        <v/>
      </c>
      <c r="H19" s="2" t="str">
        <f>IF(Paramétrage!N517&gt;0,Paramétrage!M517,"")</f>
        <v/>
      </c>
      <c r="I19" s="2" t="str">
        <f t="shared" si="6"/>
        <v/>
      </c>
      <c r="J19" s="2" t="str">
        <f>IF(Paramétrage!N517&lt;&gt;0,Paramétrage!N517,"")</f>
        <v/>
      </c>
      <c r="K19" s="2" t="str">
        <f>IF(Paramétrage!O517&lt;&gt;0,Paramétrage!O517,"")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IF(Paramétrage!N517&lt;&gt;0,Paramétrage!P517,"")</f>
        <v/>
      </c>
      <c r="P19" s="258">
        <f>IF(Paramétrage!G517&lt;&gt;0,I19,0)</f>
        <v>0</v>
      </c>
      <c r="Q19" s="2"/>
    </row>
    <row r="20" spans="1:17" x14ac:dyDescent="0.35">
      <c r="A20" s="451" t="str">
        <f t="shared" si="0"/>
        <v/>
      </c>
      <c r="B20" s="451" t="str">
        <f t="shared" si="1"/>
        <v/>
      </c>
      <c r="C20" s="451" t="str">
        <f t="shared" si="2"/>
        <v/>
      </c>
      <c r="D20" s="451" t="str">
        <f t="shared" si="3"/>
        <v/>
      </c>
      <c r="E20" s="451" t="str">
        <f t="shared" si="4"/>
        <v/>
      </c>
      <c r="F20" s="451" t="str">
        <f t="shared" si="5"/>
        <v/>
      </c>
      <c r="G20" s="199" t="str">
        <f>IF(Paramétrage!N518&lt;&gt;0,Paramétrage!L518,"")</f>
        <v/>
      </c>
      <c r="H20" s="2" t="str">
        <f>IF(Paramétrage!N518&gt;0,Paramétrage!M518,"")</f>
        <v/>
      </c>
      <c r="I20" s="2" t="str">
        <f t="shared" si="6"/>
        <v/>
      </c>
      <c r="J20" s="2" t="str">
        <f>IF(Paramétrage!N518&lt;&gt;0,Paramétrage!N518,"")</f>
        <v/>
      </c>
      <c r="K20" s="2" t="str">
        <f>IF(Paramétrage!O518&lt;&gt;0,Paramétrage!O518,"")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IF(Paramétrage!N518&lt;&gt;0,Paramétrage!P518,"")</f>
        <v/>
      </c>
      <c r="P20" s="258">
        <f>IF(Paramétrage!G518&lt;&gt;0,I20,0)</f>
        <v>0</v>
      </c>
      <c r="Q20" s="2"/>
    </row>
    <row r="21" spans="1:17" x14ac:dyDescent="0.35">
      <c r="A21" s="451" t="str">
        <f t="shared" si="0"/>
        <v/>
      </c>
      <c r="B21" s="451" t="str">
        <f t="shared" si="1"/>
        <v/>
      </c>
      <c r="C21" s="451" t="str">
        <f t="shared" si="2"/>
        <v/>
      </c>
      <c r="D21" s="451" t="str">
        <f t="shared" si="3"/>
        <v/>
      </c>
      <c r="E21" s="451" t="str">
        <f t="shared" si="4"/>
        <v/>
      </c>
      <c r="F21" s="451" t="str">
        <f t="shared" si="5"/>
        <v/>
      </c>
      <c r="G21" s="199" t="str">
        <f>IF(Paramétrage!N519&lt;&gt;0,Paramétrage!L519,"")</f>
        <v/>
      </c>
      <c r="H21" s="2" t="str">
        <f>IF(Paramétrage!N519&gt;0,Paramétrage!M519,"")</f>
        <v/>
      </c>
      <c r="I21" s="2" t="str">
        <f t="shared" si="6"/>
        <v/>
      </c>
      <c r="J21" s="2" t="str">
        <f>IF(Paramétrage!N519&lt;&gt;0,Paramétrage!N519,"")</f>
        <v/>
      </c>
      <c r="K21" s="2" t="str">
        <f>IF(Paramétrage!O519&lt;&gt;0,Paramétrage!O519,"")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IF(Paramétrage!N519&lt;&gt;0,Paramétrage!P519,"")</f>
        <v/>
      </c>
      <c r="P21" s="258">
        <f>IF(Paramétrage!G519&lt;&gt;0,I21,0)</f>
        <v>0</v>
      </c>
      <c r="Q21" s="2"/>
    </row>
    <row r="22" spans="1:17" x14ac:dyDescent="0.35">
      <c r="A22" s="451" t="str">
        <f t="shared" si="0"/>
        <v/>
      </c>
      <c r="B22" s="451" t="str">
        <f t="shared" si="1"/>
        <v/>
      </c>
      <c r="C22" s="451" t="str">
        <f t="shared" si="2"/>
        <v/>
      </c>
      <c r="D22" s="451" t="str">
        <f t="shared" si="3"/>
        <v/>
      </c>
      <c r="E22" s="451" t="str">
        <f t="shared" si="4"/>
        <v/>
      </c>
      <c r="F22" s="451" t="str">
        <f t="shared" si="5"/>
        <v/>
      </c>
      <c r="G22" s="199" t="str">
        <f>IF(Paramétrage!N520&lt;&gt;0,Paramétrage!L520,"")</f>
        <v/>
      </c>
      <c r="H22" s="2" t="str">
        <f>IF(Paramétrage!N520&gt;0,Paramétrage!M520,"")</f>
        <v/>
      </c>
      <c r="I22" s="2" t="str">
        <f t="shared" si="6"/>
        <v/>
      </c>
      <c r="J22" s="2" t="str">
        <f>IF(Paramétrage!N520&lt;&gt;0,Paramétrage!N520,"")</f>
        <v/>
      </c>
      <c r="K22" s="2" t="str">
        <f>IF(Paramétrage!O520&lt;&gt;0,Paramétrage!O520,"")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IF(Paramétrage!N520&lt;&gt;0,Paramétrage!P520,"")</f>
        <v/>
      </c>
      <c r="P22" s="258">
        <f>IF(Paramétrage!G520&lt;&gt;0,I22,0)</f>
        <v>0</v>
      </c>
      <c r="Q22" s="2"/>
    </row>
    <row r="23" spans="1:17" x14ac:dyDescent="0.35">
      <c r="A23" s="451" t="str">
        <f t="shared" si="0"/>
        <v/>
      </c>
      <c r="B23" s="451" t="str">
        <f t="shared" si="1"/>
        <v/>
      </c>
      <c r="C23" s="451" t="str">
        <f t="shared" si="2"/>
        <v/>
      </c>
      <c r="D23" s="451" t="str">
        <f t="shared" si="3"/>
        <v/>
      </c>
      <c r="E23" s="451" t="str">
        <f t="shared" si="4"/>
        <v/>
      </c>
      <c r="F23" s="451" t="str">
        <f t="shared" si="5"/>
        <v/>
      </c>
      <c r="G23" s="199" t="str">
        <f>IF(Paramétrage!N521&lt;&gt;0,Paramétrage!L521,"")</f>
        <v/>
      </c>
      <c r="H23" s="2" t="str">
        <f>IF(Paramétrage!N521&gt;0,Paramétrage!M521,"")</f>
        <v/>
      </c>
      <c r="I23" s="2" t="str">
        <f t="shared" si="6"/>
        <v/>
      </c>
      <c r="J23" s="2" t="str">
        <f>IF(Paramétrage!N521&lt;&gt;0,Paramétrage!N521,"")</f>
        <v/>
      </c>
      <c r="K23" s="2" t="str">
        <f>IF(Paramétrage!O521&lt;&gt;0,Paramétrage!O521,"")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IF(Paramétrage!N521&lt;&gt;0,Paramétrage!P521,"")</f>
        <v/>
      </c>
      <c r="P23" s="258">
        <f>IF(Paramétrage!G521&lt;&gt;0,I23,0)</f>
        <v>0</v>
      </c>
      <c r="Q23" s="2"/>
    </row>
    <row r="24" spans="1:17" x14ac:dyDescent="0.35">
      <c r="A24" s="451" t="str">
        <f t="shared" si="0"/>
        <v/>
      </c>
      <c r="B24" s="451" t="str">
        <f t="shared" si="1"/>
        <v/>
      </c>
      <c r="C24" s="451" t="str">
        <f t="shared" si="2"/>
        <v/>
      </c>
      <c r="D24" s="451" t="str">
        <f t="shared" si="3"/>
        <v/>
      </c>
      <c r="E24" s="451" t="str">
        <f t="shared" si="4"/>
        <v/>
      </c>
      <c r="F24" s="451" t="str">
        <f t="shared" si="5"/>
        <v/>
      </c>
      <c r="G24" s="199" t="str">
        <f>IF(Paramétrage!N522&lt;&gt;0,Paramétrage!L522,"")</f>
        <v/>
      </c>
      <c r="H24" s="2" t="str">
        <f>IF(Paramétrage!N522&gt;0,Paramétrage!M522,"")</f>
        <v/>
      </c>
      <c r="I24" s="2" t="str">
        <f t="shared" si="6"/>
        <v/>
      </c>
      <c r="J24" s="2" t="str">
        <f>IF(Paramétrage!N522&lt;&gt;0,Paramétrage!N522,"")</f>
        <v/>
      </c>
      <c r="K24" s="2" t="str">
        <f>IF(Paramétrage!O522&lt;&gt;0,Paramétrage!O522,"")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IF(Paramétrage!N522&lt;&gt;0,Paramétrage!P522,"")</f>
        <v/>
      </c>
      <c r="P24" s="258">
        <f>IF(Paramétrage!G522&lt;&gt;0,I24,0)</f>
        <v>0</v>
      </c>
      <c r="Q24" s="2"/>
    </row>
    <row r="25" spans="1:17" x14ac:dyDescent="0.35">
      <c r="A25" s="451" t="str">
        <f t="shared" si="0"/>
        <v/>
      </c>
      <c r="B25" s="451" t="str">
        <f t="shared" si="1"/>
        <v/>
      </c>
      <c r="C25" s="451" t="str">
        <f t="shared" si="2"/>
        <v/>
      </c>
      <c r="D25" s="451" t="str">
        <f t="shared" si="3"/>
        <v/>
      </c>
      <c r="E25" s="451" t="str">
        <f t="shared" si="4"/>
        <v/>
      </c>
      <c r="F25" s="451" t="str">
        <f t="shared" si="5"/>
        <v/>
      </c>
      <c r="G25" s="199" t="str">
        <f>IF(Paramétrage!N523&lt;&gt;0,Paramétrage!L523,"")</f>
        <v/>
      </c>
      <c r="H25" s="2" t="str">
        <f>IF(Paramétrage!N523&gt;0,Paramétrage!M523,"")</f>
        <v/>
      </c>
      <c r="I25" s="2" t="str">
        <f t="shared" si="6"/>
        <v/>
      </c>
      <c r="J25" s="2" t="str">
        <f>IF(Paramétrage!N523&lt;&gt;0,Paramétrage!N523,"")</f>
        <v/>
      </c>
      <c r="K25" s="2" t="str">
        <f>IF(Paramétrage!O523&lt;&gt;0,Paramétrage!O523,"")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IF(Paramétrage!N523&lt;&gt;0,Paramétrage!P523,"")</f>
        <v/>
      </c>
      <c r="P25" s="258">
        <f>IF(Paramétrage!G523&lt;&gt;0,I25,0)</f>
        <v>0</v>
      </c>
      <c r="Q25" s="2"/>
    </row>
    <row r="26" spans="1:17" x14ac:dyDescent="0.35">
      <c r="A26" s="451" t="str">
        <f t="shared" si="0"/>
        <v/>
      </c>
      <c r="B26" s="451" t="str">
        <f t="shared" si="1"/>
        <v/>
      </c>
      <c r="C26" s="451" t="str">
        <f t="shared" si="2"/>
        <v/>
      </c>
      <c r="D26" s="451" t="str">
        <f t="shared" si="3"/>
        <v/>
      </c>
      <c r="E26" s="451" t="str">
        <f t="shared" si="4"/>
        <v/>
      </c>
      <c r="F26" s="451" t="str">
        <f t="shared" si="5"/>
        <v/>
      </c>
      <c r="G26" s="199" t="str">
        <f>IF(Paramétrage!N524&lt;&gt;0,Paramétrage!L524,"")</f>
        <v/>
      </c>
      <c r="H26" s="2" t="str">
        <f>IF(Paramétrage!N524&gt;0,Paramétrage!M524,"")</f>
        <v/>
      </c>
      <c r="I26" s="2" t="str">
        <f t="shared" si="6"/>
        <v/>
      </c>
      <c r="J26" s="2" t="str">
        <f>IF(Paramétrage!N524&lt;&gt;0,Paramétrage!N524,"")</f>
        <v/>
      </c>
      <c r="K26" s="2" t="str">
        <f>IF(Paramétrage!O524&lt;&gt;0,Paramétrage!O524,"")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IF(Paramétrage!N524&lt;&gt;0,Paramétrage!P524,"")</f>
        <v/>
      </c>
      <c r="P26" s="258">
        <f>IF(Paramétrage!G524&lt;&gt;0,I26,0)</f>
        <v>0</v>
      </c>
      <c r="Q26" s="2"/>
    </row>
    <row r="27" spans="1:17" x14ac:dyDescent="0.35">
      <c r="A27" s="451" t="str">
        <f t="shared" si="0"/>
        <v/>
      </c>
      <c r="B27" s="451" t="str">
        <f t="shared" si="1"/>
        <v/>
      </c>
      <c r="C27" s="451" t="str">
        <f t="shared" si="2"/>
        <v/>
      </c>
      <c r="D27" s="451" t="str">
        <f t="shared" si="3"/>
        <v/>
      </c>
      <c r="E27" s="451" t="str">
        <f t="shared" si="4"/>
        <v/>
      </c>
      <c r="F27" s="451" t="str">
        <f t="shared" si="5"/>
        <v/>
      </c>
      <c r="G27" s="199" t="str">
        <f>IF(Paramétrage!N525&lt;&gt;0,Paramétrage!L525,"")</f>
        <v/>
      </c>
      <c r="H27" s="2" t="str">
        <f>IF(Paramétrage!N525&gt;0,Paramétrage!M525,"")</f>
        <v/>
      </c>
      <c r="I27" s="2" t="str">
        <f t="shared" si="6"/>
        <v/>
      </c>
      <c r="J27" s="2" t="str">
        <f>IF(Paramétrage!N525&lt;&gt;0,Paramétrage!N525,"")</f>
        <v/>
      </c>
      <c r="K27" s="2" t="str">
        <f>IF(Paramétrage!O525&lt;&gt;0,Paramétrage!O525,"")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IF(Paramétrage!N525&lt;&gt;0,Paramétrage!P525,"")</f>
        <v/>
      </c>
      <c r="P27" s="258">
        <f>IF(Paramétrage!G525&lt;&gt;0,I27,0)</f>
        <v>0</v>
      </c>
      <c r="Q27" s="2"/>
    </row>
    <row r="28" spans="1:17" x14ac:dyDescent="0.35">
      <c r="A28" s="451" t="str">
        <f t="shared" si="0"/>
        <v/>
      </c>
      <c r="B28" s="451" t="str">
        <f t="shared" si="1"/>
        <v/>
      </c>
      <c r="C28" s="451" t="str">
        <f t="shared" si="2"/>
        <v/>
      </c>
      <c r="D28" s="451" t="str">
        <f t="shared" si="3"/>
        <v/>
      </c>
      <c r="E28" s="451" t="str">
        <f t="shared" si="4"/>
        <v/>
      </c>
      <c r="F28" s="451" t="str">
        <f t="shared" si="5"/>
        <v/>
      </c>
      <c r="G28" s="199" t="str">
        <f>IF(Paramétrage!N526&lt;&gt;0,Paramétrage!L526,"")</f>
        <v/>
      </c>
      <c r="H28" s="2" t="str">
        <f>IF(Paramétrage!N526&gt;0,Paramétrage!M526,"")</f>
        <v/>
      </c>
      <c r="I28" s="2" t="str">
        <f t="shared" si="6"/>
        <v/>
      </c>
      <c r="J28" s="2" t="str">
        <f>IF(Paramétrage!N526&lt;&gt;0,Paramétrage!N526,"")</f>
        <v/>
      </c>
      <c r="K28" s="2" t="str">
        <f>IF(Paramétrage!O526&lt;&gt;0,Paramétrage!O526,"")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IF(Paramétrage!N526&lt;&gt;0,Paramétrage!P526,"")</f>
        <v/>
      </c>
      <c r="P28" s="258">
        <f>IF(Paramétrage!G526&lt;&gt;0,I28,0)</f>
        <v>0</v>
      </c>
      <c r="Q28" s="2"/>
    </row>
    <row r="29" spans="1:17" x14ac:dyDescent="0.35">
      <c r="A29" s="451" t="str">
        <f t="shared" si="0"/>
        <v/>
      </c>
      <c r="B29" s="451" t="str">
        <f t="shared" si="1"/>
        <v/>
      </c>
      <c r="C29" s="451" t="str">
        <f t="shared" si="2"/>
        <v/>
      </c>
      <c r="D29" s="451" t="str">
        <f t="shared" si="3"/>
        <v/>
      </c>
      <c r="E29" s="451" t="str">
        <f t="shared" si="4"/>
        <v/>
      </c>
      <c r="F29" s="451" t="str">
        <f t="shared" si="5"/>
        <v/>
      </c>
      <c r="G29" s="199" t="str">
        <f>IF(Paramétrage!N527&lt;&gt;0,Paramétrage!L527,"")</f>
        <v/>
      </c>
      <c r="H29" s="2" t="str">
        <f>IF(Paramétrage!N527&gt;0,Paramétrage!M527,"")</f>
        <v/>
      </c>
      <c r="I29" s="2" t="str">
        <f t="shared" si="6"/>
        <v/>
      </c>
      <c r="J29" s="2" t="str">
        <f>IF(Paramétrage!N527&lt;&gt;0,Paramétrage!N527,"")</f>
        <v/>
      </c>
      <c r="K29" s="2" t="str">
        <f>IF(Paramétrage!O527&lt;&gt;0,Paramétrage!O527,"")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IF(Paramétrage!N527&lt;&gt;0,Paramétrage!P527,"")</f>
        <v/>
      </c>
      <c r="P29" s="258">
        <f>IF(Paramétrage!G527&lt;&gt;0,I29,0)</f>
        <v>0</v>
      </c>
      <c r="Q29" s="2"/>
    </row>
    <row r="30" spans="1:17" x14ac:dyDescent="0.35">
      <c r="A30" s="474" t="s">
        <v>593</v>
      </c>
      <c r="B30" s="469"/>
      <c r="C30" s="469"/>
      <c r="D30" s="469"/>
      <c r="E30" s="469"/>
      <c r="F30" s="469"/>
      <c r="G30" s="475" t="str">
        <f>IF(Paramétrage!L527&lt;&gt;0,Paramétrage!L527,"")</f>
        <v/>
      </c>
      <c r="H30" s="469"/>
      <c r="I30" s="469"/>
      <c r="J30" s="469"/>
      <c r="K30" s="469"/>
      <c r="L30" s="469"/>
      <c r="M30" s="469"/>
      <c r="N30" s="469"/>
      <c r="O30" s="469"/>
      <c r="P30" s="472" t="str">
        <f>IF(Paramétrage!I527,I30-#REF!,"")</f>
        <v/>
      </c>
      <c r="Q30" s="469"/>
    </row>
    <row r="31" spans="1:17" ht="43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163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260" t="s">
        <v>169</v>
      </c>
      <c r="Q31" s="200">
        <f>Paramétrage!D3</f>
        <v>0</v>
      </c>
    </row>
    <row r="32" spans="1:17" x14ac:dyDescent="0.35">
      <c r="A32" s="451" t="str">
        <f>IF(J32&lt;&gt;"",I32,"")</f>
        <v/>
      </c>
      <c r="B32" s="451" t="str">
        <f>IF(J32&lt;&gt;"",1,"")</f>
        <v/>
      </c>
      <c r="C32" s="451" t="str">
        <f>IF(J32&lt;&gt;"",L32,"")</f>
        <v/>
      </c>
      <c r="D32" s="451" t="str">
        <f>IF(J32&lt;&gt;"",L32,"")</f>
        <v/>
      </c>
      <c r="E32" s="451" t="str">
        <f>IF(J32&lt;&gt;"",M32,"")</f>
        <v/>
      </c>
      <c r="F32" s="451" t="str">
        <f>IF(J32&lt;&gt;"",N32,"")</f>
        <v/>
      </c>
      <c r="G32" s="199" t="str">
        <f>IF(Paramétrage!AN501&lt;&gt;0,Paramétrage!AL501,"")</f>
        <v/>
      </c>
      <c r="H32" s="2" t="str">
        <f>IF(Paramétrage!AN501&lt;&gt;0,Paramétrage!AM501,"")</f>
        <v/>
      </c>
      <c r="I32" s="2" t="str">
        <f>IF(J32&lt;&gt;"",DATEDIF($Q$2,G32,"d")*1440+H32*60,"")</f>
        <v/>
      </c>
      <c r="J32" s="2" t="str">
        <f>IF(Paramétrage!AN501&lt;&gt;0,Paramétrage!AN501,"")</f>
        <v/>
      </c>
      <c r="K32" s="2" t="str">
        <f>IF(Paramétrage!AO501&lt;&gt;0,Paramétrage!AO501,"")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IF(Paramétrage!AN501&lt;&gt;0,Paramétrage!AP501,"")</f>
        <v/>
      </c>
      <c r="P32" s="258">
        <f>IF(Paramétrage!G531&lt;&gt;0,I32,0)</f>
        <v>0</v>
      </c>
      <c r="Q32" s="2"/>
    </row>
    <row r="33" spans="1:24" x14ac:dyDescent="0.35">
      <c r="A33" s="451" t="str">
        <f t="shared" ref="A33:A59" si="10">IF(J33&lt;&gt;"",I33,"")</f>
        <v/>
      </c>
      <c r="B33" s="451" t="str">
        <f t="shared" ref="B33:B59" si="11">IF(J33&lt;&gt;"",1,"")</f>
        <v/>
      </c>
      <c r="C33" s="451" t="str">
        <f t="shared" ref="C33:C59" si="12">IF(J33&lt;&gt;"",L33,"")</f>
        <v/>
      </c>
      <c r="D33" s="451" t="str">
        <f t="shared" ref="D33:D59" si="13">IF(J33&lt;&gt;"",L33,"")</f>
        <v/>
      </c>
      <c r="E33" s="451" t="str">
        <f t="shared" ref="E33:E59" si="14">IF(J33&lt;&gt;"",M33,"")</f>
        <v/>
      </c>
      <c r="F33" s="451" t="str">
        <f t="shared" ref="F33:F59" si="15">IF(J33&lt;&gt;"",N33,"")</f>
        <v/>
      </c>
      <c r="G33" s="199" t="str">
        <f>IF(Paramétrage!AN502&lt;&gt;0,Paramétrage!AL502,"")</f>
        <v/>
      </c>
      <c r="H33" s="2" t="str">
        <f>IF(Paramétrage!AN502&lt;&gt;0,Paramétrage!AM502,"")</f>
        <v/>
      </c>
      <c r="I33" s="2" t="str">
        <f t="shared" ref="I33:I59" si="16">IF(J33&lt;&gt;"",DATEDIF($Q$2,G33,"d")*1440+H33*60,"")</f>
        <v/>
      </c>
      <c r="J33" s="2" t="str">
        <f>IF(Paramétrage!AN502&lt;&gt;0,Paramétrage!AN502,"")</f>
        <v/>
      </c>
      <c r="K33" s="2" t="str">
        <f>IF(Paramétrage!AO502&lt;&gt;0,Paramétrage!AO502,"")</f>
        <v/>
      </c>
      <c r="L33" s="2" t="str">
        <f t="shared" ref="L33:L59" si="17">IF(J33&lt;&gt;"",ROUNDUP(J33/K33,0),"")</f>
        <v/>
      </c>
      <c r="M33" s="2" t="str">
        <f t="shared" ref="M33:M59" si="18">IF(J33&lt;&gt;"",J33/L33,"")</f>
        <v/>
      </c>
      <c r="N33" s="2" t="str">
        <f t="shared" ref="N33:N59" si="19">IF(J33&lt;&gt;"",M33/O33,"")</f>
        <v/>
      </c>
      <c r="O33" s="2" t="str">
        <f>IF(Paramétrage!AN502&lt;&gt;0,Paramétrage!AP502,"")</f>
        <v/>
      </c>
      <c r="P33" s="258">
        <f>IF(Paramétrage!G532&lt;&gt;0,I33,0)</f>
        <v>0</v>
      </c>
      <c r="Q33" s="2"/>
    </row>
    <row r="34" spans="1:24" x14ac:dyDescent="0.35">
      <c r="A34" s="451" t="str">
        <f t="shared" si="10"/>
        <v/>
      </c>
      <c r="B34" s="451" t="str">
        <f t="shared" si="11"/>
        <v/>
      </c>
      <c r="C34" s="451" t="str">
        <f t="shared" si="12"/>
        <v/>
      </c>
      <c r="D34" s="451" t="str">
        <f t="shared" si="13"/>
        <v/>
      </c>
      <c r="E34" s="451" t="str">
        <f t="shared" si="14"/>
        <v/>
      </c>
      <c r="F34" s="451" t="str">
        <f t="shared" si="15"/>
        <v/>
      </c>
      <c r="G34" s="199" t="str">
        <f>IF(Paramétrage!AN503&lt;&gt;0,Paramétrage!AL503,"")</f>
        <v/>
      </c>
      <c r="H34" s="2" t="str">
        <f>IF(Paramétrage!AN503&lt;&gt;0,Paramétrage!AM503,"")</f>
        <v/>
      </c>
      <c r="I34" s="2" t="str">
        <f t="shared" si="16"/>
        <v/>
      </c>
      <c r="J34" s="2" t="str">
        <f>IF(Paramétrage!AN503&lt;&gt;0,Paramétrage!AN503,"")</f>
        <v/>
      </c>
      <c r="K34" s="2" t="str">
        <f>IF(Paramétrage!AO503&lt;&gt;0,Paramétrage!AO503,"")</f>
        <v/>
      </c>
      <c r="L34" s="2" t="str">
        <f t="shared" si="17"/>
        <v/>
      </c>
      <c r="M34" s="2" t="str">
        <f t="shared" si="18"/>
        <v/>
      </c>
      <c r="N34" s="2" t="str">
        <f t="shared" si="19"/>
        <v/>
      </c>
      <c r="O34" s="2" t="str">
        <f>IF(Paramétrage!AN503&lt;&gt;0,Paramétrage!AP503,"")</f>
        <v/>
      </c>
      <c r="P34" s="258">
        <f>IF(Paramétrage!G533&lt;&gt;0,I34,0)</f>
        <v>0</v>
      </c>
      <c r="Q34" s="2"/>
    </row>
    <row r="35" spans="1:24" x14ac:dyDescent="0.35">
      <c r="A35" s="451" t="str">
        <f t="shared" si="10"/>
        <v/>
      </c>
      <c r="B35" s="451" t="str">
        <f t="shared" si="11"/>
        <v/>
      </c>
      <c r="C35" s="451" t="str">
        <f t="shared" si="12"/>
        <v/>
      </c>
      <c r="D35" s="451" t="str">
        <f t="shared" si="13"/>
        <v/>
      </c>
      <c r="E35" s="451" t="str">
        <f t="shared" si="14"/>
        <v/>
      </c>
      <c r="F35" s="451" t="str">
        <f t="shared" si="15"/>
        <v/>
      </c>
      <c r="G35" s="199" t="str">
        <f>IF(Paramétrage!AN504&lt;&gt;0,Paramétrage!AL504,"")</f>
        <v/>
      </c>
      <c r="H35" s="2" t="str">
        <f>IF(Paramétrage!AN504&lt;&gt;0,Paramétrage!AM504,"")</f>
        <v/>
      </c>
      <c r="I35" s="2" t="str">
        <f t="shared" si="16"/>
        <v/>
      </c>
      <c r="J35" s="2" t="str">
        <f>IF(Paramétrage!AN504&lt;&gt;0,Paramétrage!AN504,"")</f>
        <v/>
      </c>
      <c r="K35" s="2" t="str">
        <f>IF(Paramétrage!AO504&lt;&gt;0,Paramétrage!AO504,"")</f>
        <v/>
      </c>
      <c r="L35" s="2" t="str">
        <f t="shared" si="17"/>
        <v/>
      </c>
      <c r="M35" s="2" t="str">
        <f t="shared" si="18"/>
        <v/>
      </c>
      <c r="N35" s="2" t="str">
        <f t="shared" si="19"/>
        <v/>
      </c>
      <c r="O35" s="2" t="str">
        <f>IF(Paramétrage!AN504&lt;&gt;0,Paramétrage!AP504,"")</f>
        <v/>
      </c>
      <c r="P35" s="258">
        <f>IF(Paramétrage!G534&lt;&gt;0,I35,0)</f>
        <v>0</v>
      </c>
      <c r="Q35" s="2"/>
    </row>
    <row r="36" spans="1:24" x14ac:dyDescent="0.35">
      <c r="A36" s="451" t="str">
        <f t="shared" si="10"/>
        <v/>
      </c>
      <c r="B36" s="451" t="str">
        <f t="shared" si="11"/>
        <v/>
      </c>
      <c r="C36" s="451" t="str">
        <f t="shared" si="12"/>
        <v/>
      </c>
      <c r="D36" s="451" t="str">
        <f t="shared" si="13"/>
        <v/>
      </c>
      <c r="E36" s="451" t="str">
        <f t="shared" si="14"/>
        <v/>
      </c>
      <c r="F36" s="451" t="str">
        <f t="shared" si="15"/>
        <v/>
      </c>
      <c r="G36" s="199" t="str">
        <f>IF(Paramétrage!AN505&lt;&gt;0,Paramétrage!AL505,"")</f>
        <v/>
      </c>
      <c r="H36" s="2" t="str">
        <f>IF(Paramétrage!AN505&lt;&gt;0,Paramétrage!AM505,"")</f>
        <v/>
      </c>
      <c r="I36" s="2" t="str">
        <f t="shared" si="16"/>
        <v/>
      </c>
      <c r="J36" s="2" t="str">
        <f>IF(Paramétrage!AN505&lt;&gt;0,Paramétrage!AN505,"")</f>
        <v/>
      </c>
      <c r="K36" s="2" t="str">
        <f>IF(Paramétrage!AO505&lt;&gt;0,Paramétrage!AO505,"")</f>
        <v/>
      </c>
      <c r="L36" s="2" t="str">
        <f t="shared" si="17"/>
        <v/>
      </c>
      <c r="M36" s="2" t="str">
        <f t="shared" si="18"/>
        <v/>
      </c>
      <c r="N36" s="2" t="str">
        <f t="shared" si="19"/>
        <v/>
      </c>
      <c r="O36" s="2" t="str">
        <f>IF(Paramétrage!AN505&lt;&gt;0,Paramétrage!AP505,"")</f>
        <v/>
      </c>
      <c r="P36" s="258">
        <f>IF(Paramétrage!G535&lt;&gt;0,I36,0)</f>
        <v>0</v>
      </c>
      <c r="Q36" s="2"/>
    </row>
    <row r="37" spans="1:24" x14ac:dyDescent="0.35">
      <c r="A37" s="451" t="str">
        <f t="shared" si="10"/>
        <v/>
      </c>
      <c r="B37" s="451" t="str">
        <f t="shared" si="11"/>
        <v/>
      </c>
      <c r="C37" s="451" t="str">
        <f t="shared" si="12"/>
        <v/>
      </c>
      <c r="D37" s="451" t="str">
        <f t="shared" si="13"/>
        <v/>
      </c>
      <c r="E37" s="451" t="str">
        <f t="shared" si="14"/>
        <v/>
      </c>
      <c r="F37" s="451" t="str">
        <f t="shared" si="15"/>
        <v/>
      </c>
      <c r="G37" s="199" t="str">
        <f>IF(Paramétrage!AN506&lt;&gt;0,Paramétrage!AL506,"")</f>
        <v/>
      </c>
      <c r="H37" s="2" t="str">
        <f>IF(Paramétrage!AN506&lt;&gt;0,Paramétrage!AM506,"")</f>
        <v/>
      </c>
      <c r="I37" s="2" t="str">
        <f t="shared" si="16"/>
        <v/>
      </c>
      <c r="J37" s="2" t="str">
        <f>IF(Paramétrage!AN506&lt;&gt;0,Paramétrage!AN506,"")</f>
        <v/>
      </c>
      <c r="K37" s="2" t="str">
        <f>IF(Paramétrage!AO506&lt;&gt;0,Paramétrage!AO506,"")</f>
        <v/>
      </c>
      <c r="L37" s="2" t="str">
        <f t="shared" si="17"/>
        <v/>
      </c>
      <c r="M37" s="2" t="str">
        <f t="shared" si="18"/>
        <v/>
      </c>
      <c r="N37" s="2" t="str">
        <f t="shared" si="19"/>
        <v/>
      </c>
      <c r="O37" s="2" t="str">
        <f>IF(Paramétrage!AN506&lt;&gt;0,Paramétrage!AP506,"")</f>
        <v/>
      </c>
      <c r="P37" s="258">
        <f>IF(Paramétrage!G536&lt;&gt;0,I37,0)</f>
        <v>0</v>
      </c>
      <c r="Q37" s="2"/>
    </row>
    <row r="38" spans="1:24" x14ac:dyDescent="0.35">
      <c r="A38" s="451" t="str">
        <f t="shared" si="10"/>
        <v/>
      </c>
      <c r="B38" s="451" t="str">
        <f t="shared" si="11"/>
        <v/>
      </c>
      <c r="C38" s="451" t="str">
        <f t="shared" si="12"/>
        <v/>
      </c>
      <c r="D38" s="451" t="str">
        <f t="shared" si="13"/>
        <v/>
      </c>
      <c r="E38" s="451" t="str">
        <f t="shared" si="14"/>
        <v/>
      </c>
      <c r="F38" s="451" t="str">
        <f t="shared" si="15"/>
        <v/>
      </c>
      <c r="G38" s="199" t="str">
        <f>IF(Paramétrage!AN507&lt;&gt;0,Paramétrage!AL507,"")</f>
        <v/>
      </c>
      <c r="H38" s="2" t="str">
        <f>IF(Paramétrage!AN507&lt;&gt;0,Paramétrage!AM507,"")</f>
        <v/>
      </c>
      <c r="I38" s="2" t="str">
        <f t="shared" si="16"/>
        <v/>
      </c>
      <c r="J38" s="2" t="str">
        <f>IF(Paramétrage!AN507&lt;&gt;0,Paramétrage!AN507,"")</f>
        <v/>
      </c>
      <c r="K38" s="2" t="str">
        <f>IF(Paramétrage!AO507&lt;&gt;0,Paramétrage!AO507,"")</f>
        <v/>
      </c>
      <c r="L38" s="2" t="str">
        <f t="shared" si="17"/>
        <v/>
      </c>
      <c r="M38" s="2" t="str">
        <f t="shared" si="18"/>
        <v/>
      </c>
      <c r="N38" s="2" t="str">
        <f t="shared" si="19"/>
        <v/>
      </c>
      <c r="O38" s="2" t="str">
        <f>IF(Paramétrage!AN507&lt;&gt;0,Paramétrage!AP507,"")</f>
        <v/>
      </c>
      <c r="P38" s="258">
        <f>IF(Paramétrage!G537&lt;&gt;0,I38,0)</f>
        <v>0</v>
      </c>
      <c r="Q38" s="2"/>
    </row>
    <row r="39" spans="1:24" x14ac:dyDescent="0.35">
      <c r="A39" s="451" t="str">
        <f t="shared" si="10"/>
        <v/>
      </c>
      <c r="B39" s="451" t="str">
        <f t="shared" si="11"/>
        <v/>
      </c>
      <c r="C39" s="451" t="str">
        <f t="shared" si="12"/>
        <v/>
      </c>
      <c r="D39" s="451" t="str">
        <f t="shared" si="13"/>
        <v/>
      </c>
      <c r="E39" s="451" t="str">
        <f t="shared" si="14"/>
        <v/>
      </c>
      <c r="F39" s="451" t="str">
        <f t="shared" si="15"/>
        <v/>
      </c>
      <c r="G39" s="199" t="str">
        <f>IF(Paramétrage!AN508&lt;&gt;0,Paramétrage!AL508,"")</f>
        <v/>
      </c>
      <c r="H39" s="2" t="str">
        <f>IF(Paramétrage!AN508&lt;&gt;0,Paramétrage!AM508,"")</f>
        <v/>
      </c>
      <c r="I39" s="2" t="str">
        <f t="shared" si="16"/>
        <v/>
      </c>
      <c r="J39" s="2" t="str">
        <f>IF(Paramétrage!AN508&lt;&gt;0,Paramétrage!AN508,"")</f>
        <v/>
      </c>
      <c r="K39" s="2" t="str">
        <f>IF(Paramétrage!AO508&lt;&gt;0,Paramétrage!AO508,"")</f>
        <v/>
      </c>
      <c r="L39" s="2" t="str">
        <f t="shared" si="17"/>
        <v/>
      </c>
      <c r="M39" s="2" t="str">
        <f t="shared" si="18"/>
        <v/>
      </c>
      <c r="N39" s="2" t="str">
        <f t="shared" si="19"/>
        <v/>
      </c>
      <c r="O39" s="2" t="str">
        <f>IF(Paramétrage!AN508&lt;&gt;0,Paramétrage!AP508,"")</f>
        <v/>
      </c>
      <c r="P39" s="258">
        <f>IF(Paramétrage!G538&lt;&gt;0,I39,0)</f>
        <v>0</v>
      </c>
      <c r="Q39" s="2"/>
    </row>
    <row r="40" spans="1:24" x14ac:dyDescent="0.35">
      <c r="A40" s="451" t="str">
        <f t="shared" si="10"/>
        <v/>
      </c>
      <c r="B40" s="451" t="str">
        <f t="shared" si="11"/>
        <v/>
      </c>
      <c r="C40" s="451" t="str">
        <f t="shared" si="12"/>
        <v/>
      </c>
      <c r="D40" s="451" t="str">
        <f t="shared" si="13"/>
        <v/>
      </c>
      <c r="E40" s="451" t="str">
        <f t="shared" si="14"/>
        <v/>
      </c>
      <c r="F40" s="451" t="str">
        <f t="shared" si="15"/>
        <v/>
      </c>
      <c r="G40" s="199" t="str">
        <f>IF(Paramétrage!AN509&lt;&gt;0,Paramétrage!AL509,"")</f>
        <v/>
      </c>
      <c r="H40" s="2" t="str">
        <f>IF(Paramétrage!AN509&lt;&gt;0,Paramétrage!AM509,"")</f>
        <v/>
      </c>
      <c r="I40" s="2" t="str">
        <f t="shared" si="16"/>
        <v/>
      </c>
      <c r="J40" s="2" t="str">
        <f>IF(Paramétrage!AN509&lt;&gt;0,Paramétrage!AN509,"")</f>
        <v/>
      </c>
      <c r="K40" s="2" t="str">
        <f>IF(Paramétrage!AO509&lt;&gt;0,Paramétrage!AO509,"")</f>
        <v/>
      </c>
      <c r="L40" s="2" t="str">
        <f t="shared" si="17"/>
        <v/>
      </c>
      <c r="M40" s="2" t="str">
        <f t="shared" si="18"/>
        <v/>
      </c>
      <c r="N40" s="2" t="str">
        <f t="shared" si="19"/>
        <v/>
      </c>
      <c r="O40" s="2" t="str">
        <f>IF(Paramétrage!AN509&lt;&gt;0,Paramétrage!AP509,"")</f>
        <v/>
      </c>
      <c r="P40" s="258">
        <f>IF(Paramétrage!G539&lt;&gt;0,I40,0)</f>
        <v>0</v>
      </c>
      <c r="Q40" s="2"/>
    </row>
    <row r="41" spans="1:24" x14ac:dyDescent="0.35">
      <c r="A41" s="451" t="str">
        <f t="shared" si="10"/>
        <v/>
      </c>
      <c r="B41" s="451" t="str">
        <f t="shared" si="11"/>
        <v/>
      </c>
      <c r="C41" s="451" t="str">
        <f t="shared" si="12"/>
        <v/>
      </c>
      <c r="D41" s="451" t="str">
        <f t="shared" si="13"/>
        <v/>
      </c>
      <c r="E41" s="451" t="str">
        <f t="shared" si="14"/>
        <v/>
      </c>
      <c r="F41" s="451" t="str">
        <f t="shared" si="15"/>
        <v/>
      </c>
      <c r="G41" s="199" t="str">
        <f>IF(Paramétrage!AN510&lt;&gt;0,Paramétrage!AL510,"")</f>
        <v/>
      </c>
      <c r="H41" s="2" t="str">
        <f>IF(Paramétrage!AN510&lt;&gt;0,Paramétrage!AM510,"")</f>
        <v/>
      </c>
      <c r="I41" s="2" t="str">
        <f t="shared" si="16"/>
        <v/>
      </c>
      <c r="J41" s="2" t="str">
        <f>IF(Paramétrage!AN510&lt;&gt;0,Paramétrage!AN510,"")</f>
        <v/>
      </c>
      <c r="K41" s="2" t="str">
        <f>IF(Paramétrage!AO510&lt;&gt;0,Paramétrage!AO510,"")</f>
        <v/>
      </c>
      <c r="L41" s="2" t="str">
        <f t="shared" si="17"/>
        <v/>
      </c>
      <c r="M41" s="2" t="str">
        <f t="shared" si="18"/>
        <v/>
      </c>
      <c r="N41" s="2" t="str">
        <f t="shared" si="19"/>
        <v/>
      </c>
      <c r="O41" s="2" t="str">
        <f>IF(Paramétrage!AN510&lt;&gt;0,Paramétrage!AP510,"")</f>
        <v/>
      </c>
      <c r="P41" s="258">
        <f>IF(Paramétrage!G540&lt;&gt;0,I41,0)</f>
        <v>0</v>
      </c>
      <c r="Q41" s="2"/>
    </row>
    <row r="42" spans="1:24" x14ac:dyDescent="0.35">
      <c r="A42" s="451" t="str">
        <f t="shared" si="10"/>
        <v/>
      </c>
      <c r="B42" s="451" t="str">
        <f t="shared" si="11"/>
        <v/>
      </c>
      <c r="C42" s="451" t="str">
        <f t="shared" si="12"/>
        <v/>
      </c>
      <c r="D42" s="451" t="str">
        <f t="shared" si="13"/>
        <v/>
      </c>
      <c r="E42" s="451" t="str">
        <f t="shared" si="14"/>
        <v/>
      </c>
      <c r="F42" s="451" t="str">
        <f t="shared" si="15"/>
        <v/>
      </c>
      <c r="G42" s="199" t="str">
        <f>IF(Paramétrage!AN511&lt;&gt;0,Paramétrage!AL511,"")</f>
        <v/>
      </c>
      <c r="H42" s="2" t="str">
        <f>IF(Paramétrage!AN511&lt;&gt;0,Paramétrage!AM511,"")</f>
        <v/>
      </c>
      <c r="I42" s="2" t="str">
        <f t="shared" si="16"/>
        <v/>
      </c>
      <c r="J42" s="2" t="str">
        <f>IF(Paramétrage!AN511&lt;&gt;0,Paramétrage!AN511,"")</f>
        <v/>
      </c>
      <c r="K42" s="2" t="str">
        <f>IF(Paramétrage!AO511&lt;&gt;0,Paramétrage!AO511,"")</f>
        <v/>
      </c>
      <c r="L42" s="2" t="str">
        <f t="shared" si="17"/>
        <v/>
      </c>
      <c r="M42" s="2" t="str">
        <f t="shared" si="18"/>
        <v/>
      </c>
      <c r="N42" s="2" t="str">
        <f t="shared" si="19"/>
        <v/>
      </c>
      <c r="O42" s="2" t="str">
        <f>IF(Paramétrage!AN511&lt;&gt;0,Paramétrage!AP511,"")</f>
        <v/>
      </c>
      <c r="P42" s="258">
        <f>IF(Paramétrage!G541&lt;&gt;0,I42,0)</f>
        <v>0</v>
      </c>
      <c r="Q42" s="2"/>
    </row>
    <row r="43" spans="1:24" x14ac:dyDescent="0.35">
      <c r="A43" s="451" t="str">
        <f t="shared" si="10"/>
        <v/>
      </c>
      <c r="B43" s="451" t="str">
        <f t="shared" si="11"/>
        <v/>
      </c>
      <c r="C43" s="451" t="str">
        <f t="shared" si="12"/>
        <v/>
      </c>
      <c r="D43" s="451" t="str">
        <f t="shared" si="13"/>
        <v/>
      </c>
      <c r="E43" s="451" t="str">
        <f t="shared" si="14"/>
        <v/>
      </c>
      <c r="F43" s="451" t="str">
        <f t="shared" si="15"/>
        <v/>
      </c>
      <c r="G43" s="199" t="str">
        <f>IF(Paramétrage!AN512&lt;&gt;0,Paramétrage!AL512,"")</f>
        <v/>
      </c>
      <c r="H43" s="2" t="str">
        <f>IF(Paramétrage!AN512&lt;&gt;0,Paramétrage!AM512,"")</f>
        <v/>
      </c>
      <c r="I43" s="2" t="str">
        <f t="shared" si="16"/>
        <v/>
      </c>
      <c r="J43" s="2" t="str">
        <f>IF(Paramétrage!AN512&lt;&gt;0,Paramétrage!AN512,"")</f>
        <v/>
      </c>
      <c r="K43" s="2" t="str">
        <f>IF(Paramétrage!AO512&lt;&gt;0,Paramétrage!AO512,"")</f>
        <v/>
      </c>
      <c r="L43" s="2" t="str">
        <f t="shared" si="17"/>
        <v/>
      </c>
      <c r="M43" s="2" t="str">
        <f t="shared" si="18"/>
        <v/>
      </c>
      <c r="N43" s="2" t="str">
        <f t="shared" si="19"/>
        <v/>
      </c>
      <c r="O43" s="2" t="str">
        <f>IF(Paramétrage!AN512&lt;&gt;0,Paramétrage!AP512,"")</f>
        <v/>
      </c>
      <c r="P43" s="258">
        <f>IF(Paramétrage!G542&lt;&gt;0,I43,0)</f>
        <v>0</v>
      </c>
      <c r="Q43" s="2"/>
    </row>
    <row r="44" spans="1:24" x14ac:dyDescent="0.35">
      <c r="A44" s="451" t="str">
        <f t="shared" si="10"/>
        <v/>
      </c>
      <c r="B44" s="451" t="str">
        <f t="shared" si="11"/>
        <v/>
      </c>
      <c r="C44" s="451" t="str">
        <f t="shared" si="12"/>
        <v/>
      </c>
      <c r="D44" s="451" t="str">
        <f t="shared" si="13"/>
        <v/>
      </c>
      <c r="E44" s="451" t="str">
        <f t="shared" si="14"/>
        <v/>
      </c>
      <c r="F44" s="451" t="str">
        <f t="shared" si="15"/>
        <v/>
      </c>
      <c r="G44" s="199" t="str">
        <f>IF(Paramétrage!AN513&lt;&gt;0,Paramétrage!AL513,"")</f>
        <v/>
      </c>
      <c r="H44" s="2" t="str">
        <f>IF(Paramétrage!AN513&lt;&gt;0,Paramétrage!AM513,"")</f>
        <v/>
      </c>
      <c r="I44" s="2" t="str">
        <f t="shared" si="16"/>
        <v/>
      </c>
      <c r="J44" s="2" t="str">
        <f>IF(Paramétrage!AN513&lt;&gt;0,Paramétrage!AN513,"")</f>
        <v/>
      </c>
      <c r="K44" s="2" t="str">
        <f>IF(Paramétrage!AO513&lt;&gt;0,Paramétrage!AO513,"")</f>
        <v/>
      </c>
      <c r="L44" s="2" t="str">
        <f t="shared" si="17"/>
        <v/>
      </c>
      <c r="M44" s="2" t="str">
        <f t="shared" si="18"/>
        <v/>
      </c>
      <c r="N44" s="2" t="str">
        <f t="shared" si="19"/>
        <v/>
      </c>
      <c r="O44" s="2" t="str">
        <f>IF(Paramétrage!AN513&lt;&gt;0,Paramétrage!AP513,"")</f>
        <v/>
      </c>
      <c r="P44" s="258">
        <f>IF(Paramétrage!G543&lt;&gt;0,I44,0)</f>
        <v>0</v>
      </c>
      <c r="Q44" s="2"/>
    </row>
    <row r="45" spans="1:24" x14ac:dyDescent="0.35">
      <c r="A45" s="451" t="str">
        <f t="shared" si="10"/>
        <v/>
      </c>
      <c r="B45" s="451" t="str">
        <f t="shared" si="11"/>
        <v/>
      </c>
      <c r="C45" s="451" t="str">
        <f t="shared" si="12"/>
        <v/>
      </c>
      <c r="D45" s="451" t="str">
        <f t="shared" si="13"/>
        <v/>
      </c>
      <c r="E45" s="451" t="str">
        <f t="shared" si="14"/>
        <v/>
      </c>
      <c r="F45" s="451" t="str">
        <f t="shared" si="15"/>
        <v/>
      </c>
      <c r="G45" s="199" t="str">
        <f>IF(Paramétrage!AN514&lt;&gt;0,Paramétrage!AL514,"")</f>
        <v/>
      </c>
      <c r="H45" s="2" t="str">
        <f>IF(Paramétrage!AN514&lt;&gt;0,Paramétrage!AM514,"")</f>
        <v/>
      </c>
      <c r="I45" s="2" t="str">
        <f t="shared" si="16"/>
        <v/>
      </c>
      <c r="J45" s="2" t="str">
        <f>IF(Paramétrage!AN514&lt;&gt;0,Paramétrage!AN514,"")</f>
        <v/>
      </c>
      <c r="K45" s="2" t="str">
        <f>IF(Paramétrage!AO514&lt;&gt;0,Paramétrage!AO514,"")</f>
        <v/>
      </c>
      <c r="L45" s="2" t="str">
        <f t="shared" si="17"/>
        <v/>
      </c>
      <c r="M45" s="2" t="str">
        <f t="shared" si="18"/>
        <v/>
      </c>
      <c r="N45" s="2" t="str">
        <f t="shared" si="19"/>
        <v/>
      </c>
      <c r="O45" s="2" t="str">
        <f>IF(Paramétrage!AN514&lt;&gt;0,Paramétrage!AP514,"")</f>
        <v/>
      </c>
      <c r="P45" s="258">
        <f>IF(Paramétrage!G544&lt;&gt;0,I45,0)</f>
        <v>0</v>
      </c>
      <c r="Q45" s="2"/>
    </row>
    <row r="46" spans="1:24" x14ac:dyDescent="0.35">
      <c r="A46" s="451" t="str">
        <f t="shared" si="10"/>
        <v/>
      </c>
      <c r="B46" s="451" t="str">
        <f t="shared" si="11"/>
        <v/>
      </c>
      <c r="C46" s="451" t="str">
        <f t="shared" si="12"/>
        <v/>
      </c>
      <c r="D46" s="451" t="str">
        <f t="shared" si="13"/>
        <v/>
      </c>
      <c r="E46" s="451" t="str">
        <f t="shared" si="14"/>
        <v/>
      </c>
      <c r="F46" s="451" t="str">
        <f t="shared" si="15"/>
        <v/>
      </c>
      <c r="G46" s="199" t="str">
        <f>IF(Paramétrage!AN515&lt;&gt;0,Paramétrage!AL515,"")</f>
        <v/>
      </c>
      <c r="H46" s="2" t="str">
        <f>IF(Paramétrage!AN515&lt;&gt;0,Paramétrage!AM515,"")</f>
        <v/>
      </c>
      <c r="I46" s="2" t="str">
        <f t="shared" si="16"/>
        <v/>
      </c>
      <c r="J46" s="2" t="str">
        <f>IF(Paramétrage!AN515&lt;&gt;0,Paramétrage!AN515,"")</f>
        <v/>
      </c>
      <c r="K46" s="2" t="str">
        <f>IF(Paramétrage!AO515&lt;&gt;0,Paramétrage!AO515,"")</f>
        <v/>
      </c>
      <c r="L46" s="2" t="str">
        <f t="shared" si="17"/>
        <v/>
      </c>
      <c r="M46" s="2" t="str">
        <f t="shared" si="18"/>
        <v/>
      </c>
      <c r="N46" s="2" t="str">
        <f t="shared" si="19"/>
        <v/>
      </c>
      <c r="O46" s="2" t="str">
        <f>IF(Paramétrage!AN515&lt;&gt;0,Paramétrage!AP515,"")</f>
        <v/>
      </c>
      <c r="P46" s="258">
        <f>IF(Paramétrage!G545&lt;&gt;0,I46,0)</f>
        <v>0</v>
      </c>
      <c r="Q46" s="2"/>
    </row>
    <row r="47" spans="1:24" x14ac:dyDescent="0.35">
      <c r="A47" s="451" t="str">
        <f t="shared" si="10"/>
        <v/>
      </c>
      <c r="B47" s="451" t="str">
        <f t="shared" si="11"/>
        <v/>
      </c>
      <c r="C47" s="451" t="str">
        <f t="shared" si="12"/>
        <v/>
      </c>
      <c r="D47" s="451" t="str">
        <f t="shared" si="13"/>
        <v/>
      </c>
      <c r="E47" s="451" t="str">
        <f t="shared" si="14"/>
        <v/>
      </c>
      <c r="F47" s="451" t="str">
        <f t="shared" si="15"/>
        <v/>
      </c>
      <c r="G47" s="199" t="str">
        <f>IF(Paramétrage!AN516&lt;&gt;0,Paramétrage!AL516,"")</f>
        <v/>
      </c>
      <c r="H47" s="2" t="str">
        <f>IF(Paramétrage!AN516&lt;&gt;0,Paramétrage!AM516,"")</f>
        <v/>
      </c>
      <c r="I47" s="2" t="str">
        <f t="shared" si="16"/>
        <v/>
      </c>
      <c r="J47" s="2" t="str">
        <f>IF(Paramétrage!AN516&lt;&gt;0,Paramétrage!AN516,"")</f>
        <v/>
      </c>
      <c r="K47" s="2" t="str">
        <f>IF(Paramétrage!AO516&lt;&gt;0,Paramétrage!AO516,"")</f>
        <v/>
      </c>
      <c r="L47" s="2" t="str">
        <f t="shared" si="17"/>
        <v/>
      </c>
      <c r="M47" s="2" t="str">
        <f t="shared" si="18"/>
        <v/>
      </c>
      <c r="N47" s="2" t="str">
        <f t="shared" si="19"/>
        <v/>
      </c>
      <c r="O47" s="2" t="str">
        <f>IF(Paramétrage!AN516&lt;&gt;0,Paramétrage!AP516,"")</f>
        <v/>
      </c>
      <c r="P47" s="258">
        <f>IF(Paramétrage!G546&lt;&gt;0,I47,0)</f>
        <v>0</v>
      </c>
      <c r="Q47" s="2"/>
    </row>
    <row r="48" spans="1:24" x14ac:dyDescent="0.35">
      <c r="A48" s="451" t="str">
        <f t="shared" si="10"/>
        <v/>
      </c>
      <c r="B48" s="451" t="str">
        <f t="shared" si="11"/>
        <v/>
      </c>
      <c r="C48" s="451" t="str">
        <f t="shared" si="12"/>
        <v/>
      </c>
      <c r="D48" s="451" t="str">
        <f t="shared" si="13"/>
        <v/>
      </c>
      <c r="E48" s="451" t="str">
        <f t="shared" si="14"/>
        <v/>
      </c>
      <c r="F48" s="451" t="str">
        <f t="shared" si="15"/>
        <v/>
      </c>
      <c r="G48" s="199" t="str">
        <f>IF(Paramétrage!AN517&lt;&gt;0,Paramétrage!AL517,"")</f>
        <v/>
      </c>
      <c r="H48" s="2" t="str">
        <f>IF(Paramétrage!AN517&lt;&gt;0,Paramétrage!AM517,"")</f>
        <v/>
      </c>
      <c r="I48" s="2" t="str">
        <f t="shared" si="16"/>
        <v/>
      </c>
      <c r="J48" s="2" t="str">
        <f>IF(Paramétrage!AN517&lt;&gt;0,Paramétrage!AN517,"")</f>
        <v/>
      </c>
      <c r="K48" s="2" t="str">
        <f>IF(Paramétrage!AO517&lt;&gt;0,Paramétrage!AO517,"")</f>
        <v/>
      </c>
      <c r="L48" s="2" t="str">
        <f t="shared" si="17"/>
        <v/>
      </c>
      <c r="M48" s="2" t="str">
        <f t="shared" si="18"/>
        <v/>
      </c>
      <c r="N48" s="2" t="str">
        <f t="shared" si="19"/>
        <v/>
      </c>
      <c r="O48" s="2" t="str">
        <f>IF(Paramétrage!AN517&lt;&gt;0,Paramétrage!AP517,"")</f>
        <v/>
      </c>
      <c r="P48" s="258">
        <f>IF(Paramétrage!G547&lt;&gt;0,I48,0)</f>
        <v>0</v>
      </c>
      <c r="Q48" s="2"/>
      <c r="R48" s="2"/>
      <c r="S48" s="2"/>
      <c r="T48" s="2"/>
      <c r="U48" s="2"/>
      <c r="V48" s="2"/>
      <c r="W48" s="2"/>
      <c r="X48" s="2"/>
    </row>
    <row r="49" spans="1:24" s="2" customFormat="1" x14ac:dyDescent="0.35">
      <c r="A49" s="451" t="str">
        <f t="shared" si="10"/>
        <v/>
      </c>
      <c r="B49" s="451" t="str">
        <f t="shared" si="11"/>
        <v/>
      </c>
      <c r="C49" s="451" t="str">
        <f t="shared" si="12"/>
        <v/>
      </c>
      <c r="D49" s="451" t="str">
        <f t="shared" si="13"/>
        <v/>
      </c>
      <c r="E49" s="451" t="str">
        <f t="shared" si="14"/>
        <v/>
      </c>
      <c r="F49" s="451" t="str">
        <f t="shared" si="15"/>
        <v/>
      </c>
      <c r="G49" s="199" t="str">
        <f>IF(Paramétrage!AN518&lt;&gt;0,Paramétrage!AL518,"")</f>
        <v/>
      </c>
      <c r="H49" s="2" t="str">
        <f>IF(Paramétrage!AN518&lt;&gt;0,Paramétrage!AM518,"")</f>
        <v/>
      </c>
      <c r="I49" s="2" t="str">
        <f t="shared" si="16"/>
        <v/>
      </c>
      <c r="J49" s="2" t="str">
        <f>IF(Paramétrage!AN518&lt;&gt;0,Paramétrage!AN518,"")</f>
        <v/>
      </c>
      <c r="K49" s="2" t="str">
        <f>IF(Paramétrage!AO518&lt;&gt;0,Paramétrage!AO518,"")</f>
        <v/>
      </c>
      <c r="L49" s="2" t="str">
        <f t="shared" si="17"/>
        <v/>
      </c>
      <c r="M49" s="2" t="str">
        <f t="shared" si="18"/>
        <v/>
      </c>
      <c r="N49" s="2" t="str">
        <f t="shared" si="19"/>
        <v/>
      </c>
      <c r="O49" s="2" t="str">
        <f>IF(Paramétrage!AN518&lt;&gt;0,Paramétrage!AP518,"")</f>
        <v/>
      </c>
      <c r="P49" s="258">
        <f>IF(Paramétrage!G548&lt;&gt;0,I49,0)</f>
        <v>0</v>
      </c>
      <c r="R49"/>
      <c r="S49"/>
      <c r="T49"/>
      <c r="U49"/>
      <c r="V49"/>
      <c r="W49"/>
      <c r="X49"/>
    </row>
    <row r="50" spans="1:24" x14ac:dyDescent="0.35">
      <c r="A50" s="451" t="str">
        <f t="shared" si="10"/>
        <v/>
      </c>
      <c r="B50" s="451" t="str">
        <f t="shared" si="11"/>
        <v/>
      </c>
      <c r="C50" s="451" t="str">
        <f t="shared" si="12"/>
        <v/>
      </c>
      <c r="D50" s="451" t="str">
        <f t="shared" si="13"/>
        <v/>
      </c>
      <c r="E50" s="451" t="str">
        <f t="shared" si="14"/>
        <v/>
      </c>
      <c r="F50" s="451" t="str">
        <f t="shared" si="15"/>
        <v/>
      </c>
      <c r="G50" s="199" t="str">
        <f>IF(Paramétrage!AN519&lt;&gt;0,Paramétrage!AL519,"")</f>
        <v/>
      </c>
      <c r="H50" s="2" t="str">
        <f>IF(Paramétrage!AN519&lt;&gt;0,Paramétrage!AM519,"")</f>
        <v/>
      </c>
      <c r="I50" s="2" t="str">
        <f t="shared" si="16"/>
        <v/>
      </c>
      <c r="J50" s="2" t="str">
        <f>IF(Paramétrage!AN519&lt;&gt;0,Paramétrage!AN519,"")</f>
        <v/>
      </c>
      <c r="K50" s="2" t="str">
        <f>IF(Paramétrage!AO519&lt;&gt;0,Paramétrage!AO519,"")</f>
        <v/>
      </c>
      <c r="L50" s="2" t="str">
        <f t="shared" si="17"/>
        <v/>
      </c>
      <c r="M50" s="2" t="str">
        <f t="shared" si="18"/>
        <v/>
      </c>
      <c r="N50" s="2" t="str">
        <f t="shared" si="19"/>
        <v/>
      </c>
      <c r="O50" s="2" t="str">
        <f>IF(Paramétrage!AN519&lt;&gt;0,Paramétrage!AP519,"")</f>
        <v/>
      </c>
      <c r="P50" s="258">
        <f>IF(Paramétrage!G549&lt;&gt;0,I50,0)</f>
        <v>0</v>
      </c>
      <c r="Q50" s="2"/>
    </row>
    <row r="51" spans="1:24" x14ac:dyDescent="0.35">
      <c r="A51" s="451" t="str">
        <f t="shared" si="10"/>
        <v/>
      </c>
      <c r="B51" s="451" t="str">
        <f t="shared" si="11"/>
        <v/>
      </c>
      <c r="C51" s="451" t="str">
        <f t="shared" si="12"/>
        <v/>
      </c>
      <c r="D51" s="451" t="str">
        <f t="shared" si="13"/>
        <v/>
      </c>
      <c r="E51" s="451" t="str">
        <f t="shared" si="14"/>
        <v/>
      </c>
      <c r="F51" s="451" t="str">
        <f t="shared" si="15"/>
        <v/>
      </c>
      <c r="G51" s="199" t="str">
        <f>IF(Paramétrage!AN520&lt;&gt;0,Paramétrage!AL520,"")</f>
        <v/>
      </c>
      <c r="H51" s="2" t="str">
        <f>IF(Paramétrage!AN520&lt;&gt;0,Paramétrage!AM520,"")</f>
        <v/>
      </c>
      <c r="I51" s="2" t="str">
        <f t="shared" si="16"/>
        <v/>
      </c>
      <c r="J51" s="2" t="str">
        <f>IF(Paramétrage!AN520&lt;&gt;0,Paramétrage!AN520,"")</f>
        <v/>
      </c>
      <c r="K51" s="2" t="str">
        <f>IF(Paramétrage!AO520&lt;&gt;0,Paramétrage!AO520,"")</f>
        <v/>
      </c>
      <c r="L51" s="2" t="str">
        <f t="shared" si="17"/>
        <v/>
      </c>
      <c r="M51" s="2" t="str">
        <f t="shared" si="18"/>
        <v/>
      </c>
      <c r="N51" s="2" t="str">
        <f t="shared" si="19"/>
        <v/>
      </c>
      <c r="O51" s="2" t="str">
        <f>IF(Paramétrage!AN520&lt;&gt;0,Paramétrage!AP520,"")</f>
        <v/>
      </c>
      <c r="P51" s="258">
        <f>IF(Paramétrage!G550&lt;&gt;0,I51,0)</f>
        <v>0</v>
      </c>
      <c r="Q51" s="2"/>
    </row>
    <row r="52" spans="1:24" x14ac:dyDescent="0.35">
      <c r="A52" s="451" t="str">
        <f t="shared" si="10"/>
        <v/>
      </c>
      <c r="B52" s="451" t="str">
        <f t="shared" si="11"/>
        <v/>
      </c>
      <c r="C52" s="451" t="str">
        <f t="shared" si="12"/>
        <v/>
      </c>
      <c r="D52" s="451" t="str">
        <f t="shared" si="13"/>
        <v/>
      </c>
      <c r="E52" s="451" t="str">
        <f t="shared" si="14"/>
        <v/>
      </c>
      <c r="F52" s="451" t="str">
        <f t="shared" si="15"/>
        <v/>
      </c>
      <c r="G52" s="199" t="str">
        <f>IF(Paramétrage!AN521&lt;&gt;0,Paramétrage!AL521,"")</f>
        <v/>
      </c>
      <c r="H52" s="2" t="str">
        <f>IF(Paramétrage!AN521&lt;&gt;0,Paramétrage!AM521,"")</f>
        <v/>
      </c>
      <c r="I52" s="2" t="str">
        <f t="shared" si="16"/>
        <v/>
      </c>
      <c r="J52" s="2" t="str">
        <f>IF(Paramétrage!AN521&lt;&gt;0,Paramétrage!AN521,"")</f>
        <v/>
      </c>
      <c r="K52" s="2" t="str">
        <f>IF(Paramétrage!AO521&lt;&gt;0,Paramétrage!AO521,"")</f>
        <v/>
      </c>
      <c r="L52" s="2" t="str">
        <f t="shared" si="17"/>
        <v/>
      </c>
      <c r="M52" s="2" t="str">
        <f t="shared" si="18"/>
        <v/>
      </c>
      <c r="N52" s="2" t="str">
        <f t="shared" si="19"/>
        <v/>
      </c>
      <c r="O52" s="2" t="str">
        <f>IF(Paramétrage!AN521&lt;&gt;0,Paramétrage!AP521,"")</f>
        <v/>
      </c>
      <c r="P52" s="258">
        <f>IF(Paramétrage!G551&lt;&gt;0,I52,0)</f>
        <v>0</v>
      </c>
      <c r="Q52" s="2"/>
      <c r="R52" s="8"/>
      <c r="S52" s="8"/>
      <c r="T52" s="8"/>
      <c r="U52" s="8"/>
      <c r="V52" s="8"/>
      <c r="W52" s="8"/>
      <c r="X52" s="8"/>
    </row>
    <row r="53" spans="1:24" s="8" customFormat="1" x14ac:dyDescent="0.35">
      <c r="A53" s="451" t="str">
        <f t="shared" si="10"/>
        <v/>
      </c>
      <c r="B53" s="451" t="str">
        <f t="shared" si="11"/>
        <v/>
      </c>
      <c r="C53" s="451" t="str">
        <f t="shared" si="12"/>
        <v/>
      </c>
      <c r="D53" s="451" t="str">
        <f t="shared" si="13"/>
        <v/>
      </c>
      <c r="E53" s="451" t="str">
        <f t="shared" si="14"/>
        <v/>
      </c>
      <c r="F53" s="451" t="str">
        <f t="shared" si="15"/>
        <v/>
      </c>
      <c r="G53" s="199" t="str">
        <f>IF(Paramétrage!AN522&lt;&gt;0,Paramétrage!AL522,"")</f>
        <v/>
      </c>
      <c r="H53" s="2" t="str">
        <f>IF(Paramétrage!AN522&lt;&gt;0,Paramétrage!AM522,"")</f>
        <v/>
      </c>
      <c r="I53" s="2" t="str">
        <f t="shared" si="16"/>
        <v/>
      </c>
      <c r="J53" s="2" t="str">
        <f>IF(Paramétrage!AN522&lt;&gt;0,Paramétrage!AN522,"")</f>
        <v/>
      </c>
      <c r="K53" s="2" t="str">
        <f>IF(Paramétrage!AO522&lt;&gt;0,Paramétrage!AO522,"")</f>
        <v/>
      </c>
      <c r="L53" s="2" t="str">
        <f t="shared" si="17"/>
        <v/>
      </c>
      <c r="M53" s="2" t="str">
        <f t="shared" si="18"/>
        <v/>
      </c>
      <c r="N53" s="2" t="str">
        <f t="shared" si="19"/>
        <v/>
      </c>
      <c r="O53" s="2" t="str">
        <f>IF(Paramétrage!AN522&lt;&gt;0,Paramétrage!AP522,"")</f>
        <v/>
      </c>
      <c r="P53" s="258">
        <f>IF(Paramétrage!G552&lt;&gt;0,I53,0)</f>
        <v>0</v>
      </c>
      <c r="Q53" s="2"/>
      <c r="R53"/>
      <c r="S53"/>
      <c r="T53"/>
      <c r="U53"/>
      <c r="V53"/>
      <c r="W53"/>
      <c r="X53"/>
    </row>
    <row r="54" spans="1:24" x14ac:dyDescent="0.35">
      <c r="A54" s="451" t="str">
        <f t="shared" si="10"/>
        <v/>
      </c>
      <c r="B54" s="451" t="str">
        <f t="shared" si="11"/>
        <v/>
      </c>
      <c r="C54" s="451" t="str">
        <f t="shared" si="12"/>
        <v/>
      </c>
      <c r="D54" s="451" t="str">
        <f t="shared" si="13"/>
        <v/>
      </c>
      <c r="E54" s="451" t="str">
        <f t="shared" si="14"/>
        <v/>
      </c>
      <c r="F54" s="451" t="str">
        <f t="shared" si="15"/>
        <v/>
      </c>
      <c r="G54" s="199" t="str">
        <f>IF(Paramétrage!AN523&lt;&gt;0,Paramétrage!AL523,"")</f>
        <v/>
      </c>
      <c r="H54" s="2" t="str">
        <f>IF(Paramétrage!AN523&lt;&gt;0,Paramétrage!AM523,"")</f>
        <v/>
      </c>
      <c r="I54" s="2" t="str">
        <f t="shared" si="16"/>
        <v/>
      </c>
      <c r="J54" s="2" t="str">
        <f>IF(Paramétrage!AN523&lt;&gt;0,Paramétrage!AN523,"")</f>
        <v/>
      </c>
      <c r="K54" s="2" t="str">
        <f>IF(Paramétrage!AO523&lt;&gt;0,Paramétrage!AO523,"")</f>
        <v/>
      </c>
      <c r="L54" s="2" t="str">
        <f t="shared" si="17"/>
        <v/>
      </c>
      <c r="M54" s="2" t="str">
        <f t="shared" si="18"/>
        <v/>
      </c>
      <c r="N54" s="2" t="str">
        <f t="shared" si="19"/>
        <v/>
      </c>
      <c r="O54" s="2" t="str">
        <f>IF(Paramétrage!AN523&lt;&gt;0,Paramétrage!AP523,"")</f>
        <v/>
      </c>
      <c r="P54" s="258">
        <f>IF(Paramétrage!G553&lt;&gt;0,I54,0)</f>
        <v>0</v>
      </c>
      <c r="Q54" s="2"/>
    </row>
    <row r="55" spans="1:24" x14ac:dyDescent="0.35">
      <c r="A55" s="451" t="str">
        <f t="shared" si="10"/>
        <v/>
      </c>
      <c r="B55" s="451" t="str">
        <f t="shared" si="11"/>
        <v/>
      </c>
      <c r="C55" s="451" t="str">
        <f t="shared" si="12"/>
        <v/>
      </c>
      <c r="D55" s="451" t="str">
        <f t="shared" si="13"/>
        <v/>
      </c>
      <c r="E55" s="451" t="str">
        <f t="shared" si="14"/>
        <v/>
      </c>
      <c r="F55" s="451" t="str">
        <f t="shared" si="15"/>
        <v/>
      </c>
      <c r="G55" s="199" t="str">
        <f>IF(Paramétrage!AN524&lt;&gt;0,Paramétrage!AL524,"")</f>
        <v/>
      </c>
      <c r="H55" s="2" t="str">
        <f>IF(Paramétrage!AN524&lt;&gt;0,Paramétrage!AM524,"")</f>
        <v/>
      </c>
      <c r="I55" s="2" t="str">
        <f t="shared" si="16"/>
        <v/>
      </c>
      <c r="J55" s="2" t="str">
        <f>IF(Paramétrage!AN524&lt;&gt;0,Paramétrage!AN524,"")</f>
        <v/>
      </c>
      <c r="K55" s="2" t="str">
        <f>IF(Paramétrage!AO524&lt;&gt;0,Paramétrage!AO524,"")</f>
        <v/>
      </c>
      <c r="L55" s="2" t="str">
        <f t="shared" si="17"/>
        <v/>
      </c>
      <c r="M55" s="2" t="str">
        <f t="shared" si="18"/>
        <v/>
      </c>
      <c r="N55" s="2" t="str">
        <f t="shared" si="19"/>
        <v/>
      </c>
      <c r="O55" s="2" t="str">
        <f>IF(Paramétrage!AN524&lt;&gt;0,Paramétrage!AP524,"")</f>
        <v/>
      </c>
      <c r="P55" s="258">
        <f>IF(Paramétrage!G554&lt;&gt;0,I55,0)</f>
        <v>0</v>
      </c>
      <c r="Q55" s="2"/>
    </row>
    <row r="56" spans="1:24" x14ac:dyDescent="0.35">
      <c r="A56" s="451" t="str">
        <f t="shared" si="10"/>
        <v/>
      </c>
      <c r="B56" s="451" t="str">
        <f t="shared" si="11"/>
        <v/>
      </c>
      <c r="C56" s="451" t="str">
        <f t="shared" si="12"/>
        <v/>
      </c>
      <c r="D56" s="451" t="str">
        <f t="shared" si="13"/>
        <v/>
      </c>
      <c r="E56" s="451" t="str">
        <f t="shared" si="14"/>
        <v/>
      </c>
      <c r="F56" s="451" t="str">
        <f t="shared" si="15"/>
        <v/>
      </c>
      <c r="G56" s="199" t="str">
        <f>IF(Paramétrage!AN525&lt;&gt;0,Paramétrage!AL525,"")</f>
        <v/>
      </c>
      <c r="H56" s="2" t="str">
        <f>IF(Paramétrage!AN525&lt;&gt;0,Paramétrage!AM525,"")</f>
        <v/>
      </c>
      <c r="I56" s="2" t="str">
        <f t="shared" si="16"/>
        <v/>
      </c>
      <c r="J56" s="2" t="str">
        <f>IF(Paramétrage!AN525&lt;&gt;0,Paramétrage!AN525,"")</f>
        <v/>
      </c>
      <c r="K56" s="2" t="str">
        <f>IF(Paramétrage!AO525&lt;&gt;0,Paramétrage!AO525,"")</f>
        <v/>
      </c>
      <c r="L56" s="2" t="str">
        <f t="shared" si="17"/>
        <v/>
      </c>
      <c r="M56" s="2" t="str">
        <f t="shared" si="18"/>
        <v/>
      </c>
      <c r="N56" s="2" t="str">
        <f t="shared" si="19"/>
        <v/>
      </c>
      <c r="O56" s="2" t="str">
        <f>IF(Paramétrage!AN525&lt;&gt;0,Paramétrage!AP525,"")</f>
        <v/>
      </c>
      <c r="P56" s="258" t="e">
        <f>IF(Paramétrage!#REF!&lt;&gt;0,I56,0)</f>
        <v>#REF!</v>
      </c>
      <c r="Q56" s="2"/>
    </row>
    <row r="57" spans="1:24" x14ac:dyDescent="0.35">
      <c r="A57" s="451" t="str">
        <f t="shared" si="10"/>
        <v/>
      </c>
      <c r="B57" s="451" t="str">
        <f t="shared" si="11"/>
        <v/>
      </c>
      <c r="C57" s="451" t="str">
        <f t="shared" si="12"/>
        <v/>
      </c>
      <c r="D57" s="451" t="str">
        <f t="shared" si="13"/>
        <v/>
      </c>
      <c r="E57" s="451" t="str">
        <f t="shared" si="14"/>
        <v/>
      </c>
      <c r="F57" s="451" t="str">
        <f t="shared" si="15"/>
        <v/>
      </c>
      <c r="G57" s="199" t="str">
        <f>IF(Paramétrage!AN526&lt;&gt;0,Paramétrage!AL526,"")</f>
        <v/>
      </c>
      <c r="H57" s="2" t="str">
        <f>IF(Paramétrage!AN526&lt;&gt;0,Paramétrage!AM526,"")</f>
        <v/>
      </c>
      <c r="I57" s="2" t="str">
        <f t="shared" si="16"/>
        <v/>
      </c>
      <c r="J57" s="2" t="str">
        <f>IF(Paramétrage!AN526&lt;&gt;0,Paramétrage!AN526,"")</f>
        <v/>
      </c>
      <c r="K57" s="2" t="str">
        <f>IF(Paramétrage!AO526&lt;&gt;0,Paramétrage!AO526,"")</f>
        <v/>
      </c>
      <c r="L57" s="2" t="str">
        <f t="shared" si="17"/>
        <v/>
      </c>
      <c r="M57" s="2" t="str">
        <f t="shared" si="18"/>
        <v/>
      </c>
      <c r="N57" s="2" t="str">
        <f t="shared" si="19"/>
        <v/>
      </c>
      <c r="O57" s="2" t="str">
        <f>IF(Paramétrage!AN526&lt;&gt;0,Paramétrage!AP526,"")</f>
        <v/>
      </c>
      <c r="P57" s="258" t="e">
        <f>IF(Paramétrage!#REF!&lt;&gt;0,I57,0)</f>
        <v>#REF!</v>
      </c>
      <c r="Q57" s="2"/>
    </row>
    <row r="58" spans="1:24" x14ac:dyDescent="0.35">
      <c r="A58" s="451" t="str">
        <f t="shared" si="10"/>
        <v/>
      </c>
      <c r="B58" s="451" t="str">
        <f t="shared" si="11"/>
        <v/>
      </c>
      <c r="C58" s="451" t="str">
        <f t="shared" si="12"/>
        <v/>
      </c>
      <c r="D58" s="451" t="str">
        <f t="shared" si="13"/>
        <v/>
      </c>
      <c r="E58" s="451" t="str">
        <f t="shared" si="14"/>
        <v/>
      </c>
      <c r="F58" s="451" t="str">
        <f t="shared" si="15"/>
        <v/>
      </c>
      <c r="G58" s="199" t="str">
        <f>IF(Paramétrage!AN527&lt;&gt;0,Paramétrage!AL527,"")</f>
        <v/>
      </c>
      <c r="H58" s="2" t="str">
        <f>IF(Paramétrage!AN527&lt;&gt;0,Paramétrage!AM527,"")</f>
        <v/>
      </c>
      <c r="I58" s="2" t="str">
        <f t="shared" si="16"/>
        <v/>
      </c>
      <c r="J58" s="2" t="str">
        <f>IF(Paramétrage!AN527&lt;&gt;0,Paramétrage!AN527,"")</f>
        <v/>
      </c>
      <c r="K58" s="2" t="str">
        <f>IF(Paramétrage!AO527&lt;&gt;0,Paramétrage!AO527,"")</f>
        <v/>
      </c>
      <c r="L58" s="2" t="str">
        <f t="shared" si="17"/>
        <v/>
      </c>
      <c r="M58" s="2" t="str">
        <f t="shared" si="18"/>
        <v/>
      </c>
      <c r="N58" s="2" t="str">
        <f t="shared" si="19"/>
        <v/>
      </c>
      <c r="O58" s="2" t="str">
        <f>IF(Paramétrage!AN527&lt;&gt;0,Paramétrage!AP527,"")</f>
        <v/>
      </c>
      <c r="P58" s="258" t="e">
        <f>IF(Paramétrage!#REF!&lt;&gt;0,I58,0)</f>
        <v>#REF!</v>
      </c>
      <c r="Q58" s="2"/>
    </row>
    <row r="59" spans="1:24" x14ac:dyDescent="0.35">
      <c r="A59" s="451" t="str">
        <f t="shared" si="10"/>
        <v/>
      </c>
      <c r="B59" s="451" t="str">
        <f t="shared" si="11"/>
        <v/>
      </c>
      <c r="C59" s="451" t="str">
        <f t="shared" si="12"/>
        <v/>
      </c>
      <c r="D59" s="451" t="str">
        <f t="shared" si="13"/>
        <v/>
      </c>
      <c r="E59" s="451" t="str">
        <f t="shared" si="14"/>
        <v/>
      </c>
      <c r="F59" s="451" t="str">
        <f t="shared" si="15"/>
        <v/>
      </c>
      <c r="G59" s="199" t="str">
        <f>IF(Paramétrage!AN528&lt;&gt;0,Paramétrage!AL528,"")</f>
        <v/>
      </c>
      <c r="H59" s="2" t="str">
        <f>IF(Paramétrage!AN528&lt;&gt;0,Paramétrage!AM528,"")</f>
        <v/>
      </c>
      <c r="I59" s="2" t="str">
        <f t="shared" si="16"/>
        <v/>
      </c>
      <c r="J59" s="2" t="str">
        <f>IF(Paramétrage!AN528&lt;&gt;0,Paramétrage!AN528,"")</f>
        <v/>
      </c>
      <c r="K59" s="2" t="str">
        <f>IF(Paramétrage!AO528&lt;&gt;0,Paramétrage!AO528,"")</f>
        <v/>
      </c>
      <c r="L59" s="2" t="str">
        <f t="shared" si="17"/>
        <v/>
      </c>
      <c r="M59" s="2" t="str">
        <f t="shared" si="18"/>
        <v/>
      </c>
      <c r="N59" s="2" t="str">
        <f t="shared" si="19"/>
        <v/>
      </c>
      <c r="O59" s="2" t="str">
        <f>IF(Paramétrage!AN528&lt;&gt;0,Paramétrage!AP528,"")</f>
        <v/>
      </c>
      <c r="P59" s="258" t="e">
        <f>IF(Paramétrage!#REF!&lt;&gt;0,I59,0)</f>
        <v>#REF!</v>
      </c>
      <c r="Q59" s="2"/>
    </row>
    <row r="60" spans="1:24" x14ac:dyDescent="0.35">
      <c r="A60" s="474" t="s">
        <v>622</v>
      </c>
      <c r="B60" s="469"/>
      <c r="C60" s="469"/>
      <c r="D60" s="469"/>
      <c r="E60" s="469"/>
      <c r="F60" s="469"/>
      <c r="G60" s="475" t="e">
        <f>IF(Paramétrage!#REF!&lt;&gt;0,Paramétrage!#REF!,"")</f>
        <v>#REF!</v>
      </c>
      <c r="H60" s="469"/>
      <c r="I60" s="469"/>
      <c r="J60" s="469"/>
      <c r="K60" s="469"/>
      <c r="L60" s="469"/>
      <c r="M60" s="469"/>
      <c r="N60" s="469"/>
      <c r="O60" s="469"/>
      <c r="P60" s="472" t="e">
        <f>IF(Paramétrage!#REF!,I60-#REF!,"")</f>
        <v>#REF!</v>
      </c>
      <c r="Q60" s="469"/>
    </row>
    <row r="61" spans="1:24" ht="43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163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260" t="s">
        <v>169</v>
      </c>
      <c r="Q61" s="200">
        <f>Paramétrage!D3</f>
        <v>0</v>
      </c>
    </row>
    <row r="62" spans="1:24" x14ac:dyDescent="0.35">
      <c r="A62" s="451" t="str">
        <f>IF(J62&lt;&gt;"",I62,"")</f>
        <v/>
      </c>
      <c r="B62" s="451" t="str">
        <f>IF(J62&lt;&gt;"",1,"")</f>
        <v/>
      </c>
      <c r="C62" s="451" t="str">
        <f>IF(J62&lt;&gt;"",L62,"")</f>
        <v/>
      </c>
      <c r="D62" s="451" t="str">
        <f>IF(J62&lt;&gt;"",L62,"")</f>
        <v/>
      </c>
      <c r="E62" s="451" t="str">
        <f>IF(J62&lt;&gt;"",M62,"")</f>
        <v/>
      </c>
      <c r="F62" s="451" t="str">
        <f>IF(J62&lt;&gt;"",N62,"")</f>
        <v/>
      </c>
      <c r="G62" s="199" t="str">
        <f>IF(Paramétrage!BI501&lt;&gt;0,Paramétrage!BG501,"")</f>
        <v/>
      </c>
      <c r="H62" s="2" t="str">
        <f>IF(Paramétrage!BI501&lt;&gt;0,Paramétrage!BH501,"")</f>
        <v/>
      </c>
      <c r="I62" s="2" t="str">
        <f>IF(J62&lt;&gt;"",DATEDIF($Q$2,G62,"d")*1440+H62*60,"")</f>
        <v/>
      </c>
      <c r="J62" s="2" t="str">
        <f>IF(Paramétrage!BI501&lt;&gt;0,Paramétrage!BI501,"")</f>
        <v/>
      </c>
      <c r="K62" s="2" t="str">
        <f>IF(Paramétrage!BJ501&lt;&gt;0,Paramétrage!BJ501,"")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IF(Paramétrage!BI501&lt;&gt;0,Paramétrage!BK501,"")</f>
        <v/>
      </c>
      <c r="P62" s="258" t="e">
        <f>IF(Paramétrage!#REF!&lt;&gt;0,I62,0)</f>
        <v>#REF!</v>
      </c>
      <c r="Q62" s="2"/>
    </row>
    <row r="63" spans="1:24" x14ac:dyDescent="0.35">
      <c r="A63" s="451" t="str">
        <f t="shared" ref="A63:A89" si="20">IF(J63&lt;&gt;"",I63,"")</f>
        <v/>
      </c>
      <c r="B63" s="451" t="str">
        <f t="shared" ref="B63:B89" si="21">IF(J63&lt;&gt;"",1,"")</f>
        <v/>
      </c>
      <c r="C63" s="451" t="str">
        <f t="shared" ref="C63:C89" si="22">IF(J63&lt;&gt;"",L63,"")</f>
        <v/>
      </c>
      <c r="D63" s="451" t="str">
        <f t="shared" ref="D63:D89" si="23">IF(J63&lt;&gt;"",L63,"")</f>
        <v/>
      </c>
      <c r="E63" s="451" t="str">
        <f t="shared" ref="E63:E89" si="24">IF(J63&lt;&gt;"",M63,"")</f>
        <v/>
      </c>
      <c r="F63" s="451" t="str">
        <f t="shared" ref="F63:F89" si="25">IF(J63&lt;&gt;"",N63,"")</f>
        <v/>
      </c>
      <c r="G63" s="199" t="str">
        <f>IF(Paramétrage!BI502&lt;&gt;0,Paramétrage!BG502,"")</f>
        <v/>
      </c>
      <c r="H63" s="2" t="str">
        <f>IF(Paramétrage!BI502&lt;&gt;0,Paramétrage!BH502,"")</f>
        <v/>
      </c>
      <c r="I63" s="2" t="str">
        <f t="shared" ref="I63:I89" si="26">IF(J63&lt;&gt;"",DATEDIF($Q$2,G63,"d")*1440+H63*60,"")</f>
        <v/>
      </c>
      <c r="J63" s="2" t="str">
        <f>IF(Paramétrage!BI502&lt;&gt;0,Paramétrage!BI502,"")</f>
        <v/>
      </c>
      <c r="K63" s="2" t="str">
        <f>IF(Paramétrage!BJ502&lt;&gt;0,Paramétrage!BJ502,"")</f>
        <v/>
      </c>
      <c r="L63" s="2" t="str">
        <f t="shared" ref="L63:L89" si="27">IF(J63&lt;&gt;"",ROUNDUP(J63/K63,0),"")</f>
        <v/>
      </c>
      <c r="M63" s="2" t="str">
        <f t="shared" ref="M63:M89" si="28">IF(J63&lt;&gt;"",J63/L63,"")</f>
        <v/>
      </c>
      <c r="N63" s="2" t="str">
        <f t="shared" ref="N63:N89" si="29">IF(J63&lt;&gt;"",M63/O63,"")</f>
        <v/>
      </c>
      <c r="O63" s="2" t="str">
        <f>IF(Paramétrage!BI502&lt;&gt;0,Paramétrage!BK502,"")</f>
        <v/>
      </c>
      <c r="P63" s="258" t="e">
        <f>IF(Paramétrage!#REF!&lt;&gt;0,I63,0)</f>
        <v>#REF!</v>
      </c>
      <c r="Q63" s="2"/>
    </row>
    <row r="64" spans="1:24" x14ac:dyDescent="0.35">
      <c r="A64" s="451" t="str">
        <f t="shared" si="20"/>
        <v/>
      </c>
      <c r="B64" s="451" t="str">
        <f t="shared" si="21"/>
        <v/>
      </c>
      <c r="C64" s="451" t="str">
        <f t="shared" si="22"/>
        <v/>
      </c>
      <c r="D64" s="451" t="str">
        <f t="shared" si="23"/>
        <v/>
      </c>
      <c r="E64" s="451" t="str">
        <f t="shared" si="24"/>
        <v/>
      </c>
      <c r="F64" s="451" t="str">
        <f t="shared" si="25"/>
        <v/>
      </c>
      <c r="G64" s="199" t="str">
        <f>IF(Paramétrage!BI503&lt;&gt;0,Paramétrage!BG503,"")</f>
        <v/>
      </c>
      <c r="H64" s="2" t="str">
        <f>IF(Paramétrage!BI503&lt;&gt;0,Paramétrage!BH503,"")</f>
        <v/>
      </c>
      <c r="I64" s="2" t="str">
        <f t="shared" si="26"/>
        <v/>
      </c>
      <c r="J64" s="2" t="str">
        <f>IF(Paramétrage!BI503&lt;&gt;0,Paramétrage!BI503,"")</f>
        <v/>
      </c>
      <c r="K64" s="2" t="str">
        <f>IF(Paramétrage!BJ503&lt;&gt;0,Paramétrage!BJ503,"")</f>
        <v/>
      </c>
      <c r="L64" s="2" t="str">
        <f t="shared" si="27"/>
        <v/>
      </c>
      <c r="M64" s="2" t="str">
        <f t="shared" si="28"/>
        <v/>
      </c>
      <c r="N64" s="2" t="str">
        <f t="shared" si="29"/>
        <v/>
      </c>
      <c r="O64" s="2" t="str">
        <f>IF(Paramétrage!BI503&lt;&gt;0,Paramétrage!BK503,"")</f>
        <v/>
      </c>
      <c r="P64" s="258" t="e">
        <f>IF(Paramétrage!#REF!&lt;&gt;0,I64,0)</f>
        <v>#REF!</v>
      </c>
      <c r="Q64" s="2"/>
    </row>
    <row r="65" spans="1:17" x14ac:dyDescent="0.35">
      <c r="A65" s="451" t="str">
        <f t="shared" si="20"/>
        <v/>
      </c>
      <c r="B65" s="451" t="str">
        <f t="shared" si="21"/>
        <v/>
      </c>
      <c r="C65" s="451" t="str">
        <f t="shared" si="22"/>
        <v/>
      </c>
      <c r="D65" s="451" t="str">
        <f t="shared" si="23"/>
        <v/>
      </c>
      <c r="E65" s="451" t="str">
        <f t="shared" si="24"/>
        <v/>
      </c>
      <c r="F65" s="451" t="str">
        <f t="shared" si="25"/>
        <v/>
      </c>
      <c r="G65" s="199" t="str">
        <f>IF(Paramétrage!BI504&lt;&gt;0,Paramétrage!BG504,"")</f>
        <v/>
      </c>
      <c r="H65" s="2" t="str">
        <f>IF(Paramétrage!BI504&lt;&gt;0,Paramétrage!BH504,"")</f>
        <v/>
      </c>
      <c r="I65" s="2" t="str">
        <f t="shared" si="26"/>
        <v/>
      </c>
      <c r="J65" s="2" t="str">
        <f>IF(Paramétrage!BI504&lt;&gt;0,Paramétrage!BI504,"")</f>
        <v/>
      </c>
      <c r="K65" s="2" t="str">
        <f>IF(Paramétrage!BJ504&lt;&gt;0,Paramétrage!BJ504,"")</f>
        <v/>
      </c>
      <c r="L65" s="2" t="str">
        <f t="shared" si="27"/>
        <v/>
      </c>
      <c r="M65" s="2" t="str">
        <f t="shared" si="28"/>
        <v/>
      </c>
      <c r="N65" s="2" t="str">
        <f t="shared" si="29"/>
        <v/>
      </c>
      <c r="O65" s="2" t="str">
        <f>IF(Paramétrage!BI504&lt;&gt;0,Paramétrage!BK504,"")</f>
        <v/>
      </c>
      <c r="P65" s="258" t="e">
        <f>IF(Paramétrage!#REF!&lt;&gt;0,I65,0)</f>
        <v>#REF!</v>
      </c>
      <c r="Q65" s="2"/>
    </row>
    <row r="66" spans="1:17" x14ac:dyDescent="0.35">
      <c r="A66" s="451" t="str">
        <f t="shared" si="20"/>
        <v/>
      </c>
      <c r="B66" s="451" t="str">
        <f t="shared" si="21"/>
        <v/>
      </c>
      <c r="C66" s="451" t="str">
        <f t="shared" si="22"/>
        <v/>
      </c>
      <c r="D66" s="451" t="str">
        <f t="shared" si="23"/>
        <v/>
      </c>
      <c r="E66" s="451" t="str">
        <f t="shared" si="24"/>
        <v/>
      </c>
      <c r="F66" s="451" t="str">
        <f t="shared" si="25"/>
        <v/>
      </c>
      <c r="G66" s="199" t="str">
        <f>IF(Paramétrage!BI505&lt;&gt;0,Paramétrage!BG505,"")</f>
        <v/>
      </c>
      <c r="H66" s="2" t="str">
        <f>IF(Paramétrage!BI505&lt;&gt;0,Paramétrage!BH505,"")</f>
        <v/>
      </c>
      <c r="I66" s="2" t="str">
        <f t="shared" si="26"/>
        <v/>
      </c>
      <c r="J66" s="2" t="str">
        <f>IF(Paramétrage!BI505&lt;&gt;0,Paramétrage!BI505,"")</f>
        <v/>
      </c>
      <c r="K66" s="2" t="str">
        <f>IF(Paramétrage!BJ505&lt;&gt;0,Paramétrage!BJ505,"")</f>
        <v/>
      </c>
      <c r="L66" s="2" t="str">
        <f t="shared" si="27"/>
        <v/>
      </c>
      <c r="M66" s="2" t="str">
        <f t="shared" si="28"/>
        <v/>
      </c>
      <c r="N66" s="2" t="str">
        <f t="shared" si="29"/>
        <v/>
      </c>
      <c r="O66" s="2" t="str">
        <f>IF(Paramétrage!BI505&lt;&gt;0,Paramétrage!BK505,"")</f>
        <v/>
      </c>
      <c r="P66" s="258" t="e">
        <f>IF(Paramétrage!#REF!&lt;&gt;0,I66,0)</f>
        <v>#REF!</v>
      </c>
      <c r="Q66" s="2"/>
    </row>
    <row r="67" spans="1:17" x14ac:dyDescent="0.35">
      <c r="A67" s="451" t="str">
        <f t="shared" si="20"/>
        <v/>
      </c>
      <c r="B67" s="451" t="str">
        <f t="shared" si="21"/>
        <v/>
      </c>
      <c r="C67" s="451" t="str">
        <f t="shared" si="22"/>
        <v/>
      </c>
      <c r="D67" s="451" t="str">
        <f t="shared" si="23"/>
        <v/>
      </c>
      <c r="E67" s="451" t="str">
        <f t="shared" si="24"/>
        <v/>
      </c>
      <c r="F67" s="451" t="str">
        <f t="shared" si="25"/>
        <v/>
      </c>
      <c r="G67" s="199" t="str">
        <f>IF(Paramétrage!BI506&lt;&gt;0,Paramétrage!BG506,"")</f>
        <v/>
      </c>
      <c r="H67" s="2" t="str">
        <f>IF(Paramétrage!BI506&lt;&gt;0,Paramétrage!BH506,"")</f>
        <v/>
      </c>
      <c r="I67" s="2" t="str">
        <f t="shared" si="26"/>
        <v/>
      </c>
      <c r="J67" s="2" t="str">
        <f>IF(Paramétrage!BI506&lt;&gt;0,Paramétrage!BI506,"")</f>
        <v/>
      </c>
      <c r="K67" s="2" t="str">
        <f>IF(Paramétrage!BJ506&lt;&gt;0,Paramétrage!BJ506,"")</f>
        <v/>
      </c>
      <c r="L67" s="2" t="str">
        <f t="shared" si="27"/>
        <v/>
      </c>
      <c r="M67" s="2" t="str">
        <f t="shared" si="28"/>
        <v/>
      </c>
      <c r="N67" s="2" t="str">
        <f t="shared" si="29"/>
        <v/>
      </c>
      <c r="O67" s="2" t="str">
        <f>IF(Paramétrage!BI506&lt;&gt;0,Paramétrage!BK506,"")</f>
        <v/>
      </c>
      <c r="P67" s="258" t="e">
        <f>IF(Paramétrage!#REF!&lt;&gt;0,I67,0)</f>
        <v>#REF!</v>
      </c>
      <c r="Q67" s="2"/>
    </row>
    <row r="68" spans="1:17" x14ac:dyDescent="0.35">
      <c r="A68" s="451" t="str">
        <f t="shared" si="20"/>
        <v/>
      </c>
      <c r="B68" s="451" t="str">
        <f t="shared" si="21"/>
        <v/>
      </c>
      <c r="C68" s="451" t="str">
        <f t="shared" si="22"/>
        <v/>
      </c>
      <c r="D68" s="451" t="str">
        <f t="shared" si="23"/>
        <v/>
      </c>
      <c r="E68" s="451" t="str">
        <f t="shared" si="24"/>
        <v/>
      </c>
      <c r="F68" s="451" t="str">
        <f t="shared" si="25"/>
        <v/>
      </c>
      <c r="G68" s="199" t="str">
        <f>IF(Paramétrage!BI507&lt;&gt;0,Paramétrage!BG507,"")</f>
        <v/>
      </c>
      <c r="H68" s="2" t="str">
        <f>IF(Paramétrage!BI507&lt;&gt;0,Paramétrage!BH507,"")</f>
        <v/>
      </c>
      <c r="I68" s="2" t="str">
        <f t="shared" si="26"/>
        <v/>
      </c>
      <c r="J68" s="2" t="str">
        <f>IF(Paramétrage!BI507&lt;&gt;0,Paramétrage!BI507,"")</f>
        <v/>
      </c>
      <c r="K68" s="2" t="str">
        <f>IF(Paramétrage!BJ507&lt;&gt;0,Paramétrage!BJ507,"")</f>
        <v/>
      </c>
      <c r="L68" s="2" t="str">
        <f t="shared" si="27"/>
        <v/>
      </c>
      <c r="M68" s="2" t="str">
        <f t="shared" si="28"/>
        <v/>
      </c>
      <c r="N68" s="2" t="str">
        <f t="shared" si="29"/>
        <v/>
      </c>
      <c r="O68" s="2" t="str">
        <f>IF(Paramétrage!BI507&lt;&gt;0,Paramétrage!BK507,"")</f>
        <v/>
      </c>
      <c r="P68" s="258" t="e">
        <f>IF(Paramétrage!#REF!&lt;&gt;0,I68,0)</f>
        <v>#REF!</v>
      </c>
      <c r="Q68" s="2"/>
    </row>
    <row r="69" spans="1:17" x14ac:dyDescent="0.35">
      <c r="A69" s="451" t="str">
        <f t="shared" si="20"/>
        <v/>
      </c>
      <c r="B69" s="451" t="str">
        <f t="shared" si="21"/>
        <v/>
      </c>
      <c r="C69" s="451" t="str">
        <f t="shared" si="22"/>
        <v/>
      </c>
      <c r="D69" s="451" t="str">
        <f t="shared" si="23"/>
        <v/>
      </c>
      <c r="E69" s="451" t="str">
        <f t="shared" si="24"/>
        <v/>
      </c>
      <c r="F69" s="451" t="str">
        <f t="shared" si="25"/>
        <v/>
      </c>
      <c r="G69" s="199" t="str">
        <f>IF(Paramétrage!BI508&lt;&gt;0,Paramétrage!BG508,"")</f>
        <v/>
      </c>
      <c r="H69" s="2" t="str">
        <f>IF(Paramétrage!BI508&lt;&gt;0,Paramétrage!BH508,"")</f>
        <v/>
      </c>
      <c r="I69" s="2" t="str">
        <f t="shared" si="26"/>
        <v/>
      </c>
      <c r="J69" s="2" t="str">
        <f>IF(Paramétrage!BI508&lt;&gt;0,Paramétrage!BI508,"")</f>
        <v/>
      </c>
      <c r="K69" s="2" t="str">
        <f>IF(Paramétrage!BJ508&lt;&gt;0,Paramétrage!BJ508,"")</f>
        <v/>
      </c>
      <c r="L69" s="2" t="str">
        <f t="shared" si="27"/>
        <v/>
      </c>
      <c r="M69" s="2" t="str">
        <f t="shared" si="28"/>
        <v/>
      </c>
      <c r="N69" s="2" t="str">
        <f t="shared" si="29"/>
        <v/>
      </c>
      <c r="O69" s="2" t="str">
        <f>IF(Paramétrage!BI508&lt;&gt;0,Paramétrage!BK508,"")</f>
        <v/>
      </c>
      <c r="P69" s="258" t="e">
        <f>IF(Paramétrage!#REF!&lt;&gt;0,I69,0)</f>
        <v>#REF!</v>
      </c>
      <c r="Q69" s="2"/>
    </row>
    <row r="70" spans="1:17" x14ac:dyDescent="0.35">
      <c r="A70" s="451" t="str">
        <f t="shared" si="20"/>
        <v/>
      </c>
      <c r="B70" s="451" t="str">
        <f t="shared" si="21"/>
        <v/>
      </c>
      <c r="C70" s="451" t="str">
        <f t="shared" si="22"/>
        <v/>
      </c>
      <c r="D70" s="451" t="str">
        <f t="shared" si="23"/>
        <v/>
      </c>
      <c r="E70" s="451" t="str">
        <f t="shared" si="24"/>
        <v/>
      </c>
      <c r="F70" s="451" t="str">
        <f t="shared" si="25"/>
        <v/>
      </c>
      <c r="G70" s="199" t="str">
        <f>IF(Paramétrage!BI509&lt;&gt;0,Paramétrage!BG509,"")</f>
        <v/>
      </c>
      <c r="H70" s="2" t="str">
        <f>IF(Paramétrage!BI509&lt;&gt;0,Paramétrage!BH509,"")</f>
        <v/>
      </c>
      <c r="I70" s="2" t="str">
        <f t="shared" si="26"/>
        <v/>
      </c>
      <c r="J70" s="2" t="str">
        <f>IF(Paramétrage!BI509&lt;&gt;0,Paramétrage!BI509,"")</f>
        <v/>
      </c>
      <c r="K70" s="2" t="str">
        <f>IF(Paramétrage!BJ509&lt;&gt;0,Paramétrage!BJ509,"")</f>
        <v/>
      </c>
      <c r="L70" s="2" t="str">
        <f t="shared" si="27"/>
        <v/>
      </c>
      <c r="M70" s="2" t="str">
        <f t="shared" si="28"/>
        <v/>
      </c>
      <c r="N70" s="2" t="str">
        <f t="shared" si="29"/>
        <v/>
      </c>
      <c r="O70" s="2" t="str">
        <f>IF(Paramétrage!BI509&lt;&gt;0,Paramétrage!BK509,"")</f>
        <v/>
      </c>
      <c r="P70" s="258" t="e">
        <f>IF(Paramétrage!#REF!&lt;&gt;0,I70,0)</f>
        <v>#REF!</v>
      </c>
      <c r="Q70" s="2"/>
    </row>
    <row r="71" spans="1:17" x14ac:dyDescent="0.35">
      <c r="A71" s="451" t="str">
        <f t="shared" si="20"/>
        <v/>
      </c>
      <c r="B71" s="451" t="str">
        <f t="shared" si="21"/>
        <v/>
      </c>
      <c r="C71" s="451" t="str">
        <f t="shared" si="22"/>
        <v/>
      </c>
      <c r="D71" s="451" t="str">
        <f t="shared" si="23"/>
        <v/>
      </c>
      <c r="E71" s="451" t="str">
        <f t="shared" si="24"/>
        <v/>
      </c>
      <c r="F71" s="451" t="str">
        <f t="shared" si="25"/>
        <v/>
      </c>
      <c r="G71" s="199" t="str">
        <f>IF(Paramétrage!BI510&lt;&gt;0,Paramétrage!BG510,"")</f>
        <v/>
      </c>
      <c r="H71" s="2" t="str">
        <f>IF(Paramétrage!BI510&lt;&gt;0,Paramétrage!BH510,"")</f>
        <v/>
      </c>
      <c r="I71" s="2" t="str">
        <f t="shared" si="26"/>
        <v/>
      </c>
      <c r="J71" s="2" t="str">
        <f>IF(Paramétrage!BI510&lt;&gt;0,Paramétrage!BI510,"")</f>
        <v/>
      </c>
      <c r="K71" s="2" t="str">
        <f>IF(Paramétrage!BJ510&lt;&gt;0,Paramétrage!BJ510,"")</f>
        <v/>
      </c>
      <c r="L71" s="2" t="str">
        <f t="shared" si="27"/>
        <v/>
      </c>
      <c r="M71" s="2" t="str">
        <f t="shared" si="28"/>
        <v/>
      </c>
      <c r="N71" s="2" t="str">
        <f t="shared" si="29"/>
        <v/>
      </c>
      <c r="O71" s="2" t="str">
        <f>IF(Paramétrage!BI510&lt;&gt;0,Paramétrage!BK510,"")</f>
        <v/>
      </c>
      <c r="P71" s="258" t="e">
        <f>IF(Paramétrage!#REF!&lt;&gt;0,I71,0)</f>
        <v>#REF!</v>
      </c>
      <c r="Q71" s="2"/>
    </row>
    <row r="72" spans="1:17" x14ac:dyDescent="0.35">
      <c r="A72" s="451" t="str">
        <f t="shared" si="20"/>
        <v/>
      </c>
      <c r="B72" s="451" t="str">
        <f t="shared" si="21"/>
        <v/>
      </c>
      <c r="C72" s="451" t="str">
        <f t="shared" si="22"/>
        <v/>
      </c>
      <c r="D72" s="451" t="str">
        <f t="shared" si="23"/>
        <v/>
      </c>
      <c r="E72" s="451" t="str">
        <f t="shared" si="24"/>
        <v/>
      </c>
      <c r="F72" s="451" t="str">
        <f t="shared" si="25"/>
        <v/>
      </c>
      <c r="G72" s="199" t="str">
        <f>IF(Paramétrage!BI511&lt;&gt;0,Paramétrage!BG511,"")</f>
        <v/>
      </c>
      <c r="H72" s="2" t="str">
        <f>IF(Paramétrage!BI511&lt;&gt;0,Paramétrage!BH511,"")</f>
        <v/>
      </c>
      <c r="I72" s="2" t="str">
        <f t="shared" si="26"/>
        <v/>
      </c>
      <c r="J72" s="2" t="str">
        <f>IF(Paramétrage!BI511&lt;&gt;0,Paramétrage!BI511,"")</f>
        <v/>
      </c>
      <c r="K72" s="2" t="str">
        <f>IF(Paramétrage!BJ511&lt;&gt;0,Paramétrage!BJ511,"")</f>
        <v/>
      </c>
      <c r="L72" s="2" t="str">
        <f t="shared" si="27"/>
        <v/>
      </c>
      <c r="M72" s="2" t="str">
        <f t="shared" si="28"/>
        <v/>
      </c>
      <c r="N72" s="2" t="str">
        <f t="shared" si="29"/>
        <v/>
      </c>
      <c r="O72" s="2" t="str">
        <f>IF(Paramétrage!BI511&lt;&gt;0,Paramétrage!BK511,"")</f>
        <v/>
      </c>
      <c r="P72" s="258" t="e">
        <f>IF(Paramétrage!#REF!&lt;&gt;0,I72,0)</f>
        <v>#REF!</v>
      </c>
      <c r="Q72" s="2"/>
    </row>
    <row r="73" spans="1:17" x14ac:dyDescent="0.35">
      <c r="A73" s="451" t="str">
        <f t="shared" si="20"/>
        <v/>
      </c>
      <c r="B73" s="451" t="str">
        <f t="shared" si="21"/>
        <v/>
      </c>
      <c r="C73" s="451" t="str">
        <f t="shared" si="22"/>
        <v/>
      </c>
      <c r="D73" s="451" t="str">
        <f t="shared" si="23"/>
        <v/>
      </c>
      <c r="E73" s="451" t="str">
        <f t="shared" si="24"/>
        <v/>
      </c>
      <c r="F73" s="451" t="str">
        <f t="shared" si="25"/>
        <v/>
      </c>
      <c r="G73" s="199" t="str">
        <f>IF(Paramétrage!BI512&lt;&gt;0,Paramétrage!BG512,"")</f>
        <v/>
      </c>
      <c r="H73" s="2" t="str">
        <f>IF(Paramétrage!BI512&lt;&gt;0,Paramétrage!BH512,"")</f>
        <v/>
      </c>
      <c r="I73" s="2" t="str">
        <f t="shared" si="26"/>
        <v/>
      </c>
      <c r="J73" s="2" t="str">
        <f>IF(Paramétrage!BI512&lt;&gt;0,Paramétrage!BI512,"")</f>
        <v/>
      </c>
      <c r="K73" s="2" t="str">
        <f>IF(Paramétrage!BJ512&lt;&gt;0,Paramétrage!BJ512,"")</f>
        <v/>
      </c>
      <c r="L73" s="2" t="str">
        <f t="shared" si="27"/>
        <v/>
      </c>
      <c r="M73" s="2" t="str">
        <f t="shared" si="28"/>
        <v/>
      </c>
      <c r="N73" s="2" t="str">
        <f t="shared" si="29"/>
        <v/>
      </c>
      <c r="O73" s="2" t="str">
        <f>IF(Paramétrage!BI512&lt;&gt;0,Paramétrage!BK512,"")</f>
        <v/>
      </c>
      <c r="P73" s="258" t="e">
        <f>IF(Paramétrage!#REF!&lt;&gt;0,I73,0)</f>
        <v>#REF!</v>
      </c>
      <c r="Q73" s="2"/>
    </row>
    <row r="74" spans="1:17" x14ac:dyDescent="0.35">
      <c r="A74" s="451" t="str">
        <f t="shared" si="20"/>
        <v/>
      </c>
      <c r="B74" s="451" t="str">
        <f t="shared" si="21"/>
        <v/>
      </c>
      <c r="C74" s="451" t="str">
        <f t="shared" si="22"/>
        <v/>
      </c>
      <c r="D74" s="451" t="str">
        <f t="shared" si="23"/>
        <v/>
      </c>
      <c r="E74" s="451" t="str">
        <f t="shared" si="24"/>
        <v/>
      </c>
      <c r="F74" s="451" t="str">
        <f t="shared" si="25"/>
        <v/>
      </c>
      <c r="G74" s="199" t="str">
        <f>IF(Paramétrage!BI513&lt;&gt;0,Paramétrage!BG513,"")</f>
        <v/>
      </c>
      <c r="H74" s="2" t="str">
        <f>IF(Paramétrage!BI513&lt;&gt;0,Paramétrage!BH513,"")</f>
        <v/>
      </c>
      <c r="I74" s="2" t="str">
        <f t="shared" si="26"/>
        <v/>
      </c>
      <c r="J74" s="2" t="str">
        <f>IF(Paramétrage!BI513&lt;&gt;0,Paramétrage!BI513,"")</f>
        <v/>
      </c>
      <c r="K74" s="2" t="str">
        <f>IF(Paramétrage!BJ513&lt;&gt;0,Paramétrage!BJ513,"")</f>
        <v/>
      </c>
      <c r="L74" s="2" t="str">
        <f t="shared" si="27"/>
        <v/>
      </c>
      <c r="M74" s="2" t="str">
        <f t="shared" si="28"/>
        <v/>
      </c>
      <c r="N74" s="2" t="str">
        <f t="shared" si="29"/>
        <v/>
      </c>
      <c r="O74" s="2" t="str">
        <f>IF(Paramétrage!BI513&lt;&gt;0,Paramétrage!BK513,"")</f>
        <v/>
      </c>
      <c r="P74" s="258" t="e">
        <f>IF(Paramétrage!#REF!&lt;&gt;0,I74,0)</f>
        <v>#REF!</v>
      </c>
      <c r="Q74" s="2"/>
    </row>
    <row r="75" spans="1:17" x14ac:dyDescent="0.35">
      <c r="A75" s="451" t="str">
        <f t="shared" si="20"/>
        <v/>
      </c>
      <c r="B75" s="451" t="str">
        <f t="shared" si="21"/>
        <v/>
      </c>
      <c r="C75" s="451" t="str">
        <f t="shared" si="22"/>
        <v/>
      </c>
      <c r="D75" s="451" t="str">
        <f t="shared" si="23"/>
        <v/>
      </c>
      <c r="E75" s="451" t="str">
        <f t="shared" si="24"/>
        <v/>
      </c>
      <c r="F75" s="451" t="str">
        <f t="shared" si="25"/>
        <v/>
      </c>
      <c r="G75" s="199" t="str">
        <f>IF(Paramétrage!BI514&lt;&gt;0,Paramétrage!BG514,"")</f>
        <v/>
      </c>
      <c r="H75" s="2" t="str">
        <f>IF(Paramétrage!BI514&lt;&gt;0,Paramétrage!BH514,"")</f>
        <v/>
      </c>
      <c r="I75" s="2" t="str">
        <f t="shared" si="26"/>
        <v/>
      </c>
      <c r="J75" s="2" t="str">
        <f>IF(Paramétrage!BI514&lt;&gt;0,Paramétrage!BI514,"")</f>
        <v/>
      </c>
      <c r="K75" s="2" t="str">
        <f>IF(Paramétrage!BJ514&lt;&gt;0,Paramétrage!BJ514,"")</f>
        <v/>
      </c>
      <c r="L75" s="2" t="str">
        <f t="shared" si="27"/>
        <v/>
      </c>
      <c r="M75" s="2" t="str">
        <f t="shared" si="28"/>
        <v/>
      </c>
      <c r="N75" s="2" t="str">
        <f t="shared" si="29"/>
        <v/>
      </c>
      <c r="O75" s="2" t="str">
        <f>IF(Paramétrage!BI514&lt;&gt;0,Paramétrage!BK514,"")</f>
        <v/>
      </c>
      <c r="P75" s="258" t="e">
        <f>IF(Paramétrage!#REF!&lt;&gt;0,I75,0)</f>
        <v>#REF!</v>
      </c>
      <c r="Q75" s="2"/>
    </row>
    <row r="76" spans="1:17" x14ac:dyDescent="0.35">
      <c r="A76" s="451" t="str">
        <f t="shared" si="20"/>
        <v/>
      </c>
      <c r="B76" s="451" t="str">
        <f t="shared" si="21"/>
        <v/>
      </c>
      <c r="C76" s="451" t="str">
        <f t="shared" si="22"/>
        <v/>
      </c>
      <c r="D76" s="451" t="str">
        <f t="shared" si="23"/>
        <v/>
      </c>
      <c r="E76" s="451" t="str">
        <f t="shared" si="24"/>
        <v/>
      </c>
      <c r="F76" s="451" t="str">
        <f t="shared" si="25"/>
        <v/>
      </c>
      <c r="G76" s="199" t="str">
        <f>IF(Paramétrage!BI515&lt;&gt;0,Paramétrage!BG515,"")</f>
        <v/>
      </c>
      <c r="H76" s="2" t="str">
        <f>IF(Paramétrage!BI515&lt;&gt;0,Paramétrage!BH515,"")</f>
        <v/>
      </c>
      <c r="I76" s="2" t="str">
        <f t="shared" si="26"/>
        <v/>
      </c>
      <c r="J76" s="2" t="str">
        <f>IF(Paramétrage!BI515&lt;&gt;0,Paramétrage!BI515,"")</f>
        <v/>
      </c>
      <c r="K76" s="2" t="str">
        <f>IF(Paramétrage!BJ515&lt;&gt;0,Paramétrage!BJ515,"")</f>
        <v/>
      </c>
      <c r="L76" s="2" t="str">
        <f t="shared" si="27"/>
        <v/>
      </c>
      <c r="M76" s="2" t="str">
        <f t="shared" si="28"/>
        <v/>
      </c>
      <c r="N76" s="2" t="str">
        <f t="shared" si="29"/>
        <v/>
      </c>
      <c r="O76" s="2" t="str">
        <f>IF(Paramétrage!BI515&lt;&gt;0,Paramétrage!BK515,"")</f>
        <v/>
      </c>
      <c r="P76" s="258" t="e">
        <f>IF(Paramétrage!#REF!&lt;&gt;0,I76,0)</f>
        <v>#REF!</v>
      </c>
      <c r="Q76" s="2"/>
    </row>
    <row r="77" spans="1:17" x14ac:dyDescent="0.35">
      <c r="A77" s="451" t="str">
        <f t="shared" si="20"/>
        <v/>
      </c>
      <c r="B77" s="451" t="str">
        <f t="shared" si="21"/>
        <v/>
      </c>
      <c r="C77" s="451" t="str">
        <f t="shared" si="22"/>
        <v/>
      </c>
      <c r="D77" s="451" t="str">
        <f t="shared" si="23"/>
        <v/>
      </c>
      <c r="E77" s="451" t="str">
        <f t="shared" si="24"/>
        <v/>
      </c>
      <c r="F77" s="451" t="str">
        <f t="shared" si="25"/>
        <v/>
      </c>
      <c r="G77" s="199" t="str">
        <f>IF(Paramétrage!BI516&lt;&gt;0,Paramétrage!BG516,"")</f>
        <v/>
      </c>
      <c r="H77" s="2" t="str">
        <f>IF(Paramétrage!BI516&lt;&gt;0,Paramétrage!BH516,"")</f>
        <v/>
      </c>
      <c r="I77" s="2" t="str">
        <f t="shared" si="26"/>
        <v/>
      </c>
      <c r="J77" s="2" t="str">
        <f>IF(Paramétrage!BI516&lt;&gt;0,Paramétrage!BI516,"")</f>
        <v/>
      </c>
      <c r="K77" s="2" t="str">
        <f>IF(Paramétrage!BJ516&lt;&gt;0,Paramétrage!BJ516,"")</f>
        <v/>
      </c>
      <c r="L77" s="2" t="str">
        <f t="shared" si="27"/>
        <v/>
      </c>
      <c r="M77" s="2" t="str">
        <f t="shared" si="28"/>
        <v/>
      </c>
      <c r="N77" s="2" t="str">
        <f t="shared" si="29"/>
        <v/>
      </c>
      <c r="O77" s="2" t="str">
        <f>IF(Paramétrage!BI516&lt;&gt;0,Paramétrage!BK516,"")</f>
        <v/>
      </c>
      <c r="P77" s="258" t="e">
        <f>IF(Paramétrage!#REF!&lt;&gt;0,I77,0)</f>
        <v>#REF!</v>
      </c>
      <c r="Q77" s="2"/>
    </row>
    <row r="78" spans="1:17" x14ac:dyDescent="0.35">
      <c r="A78" s="451" t="str">
        <f t="shared" si="20"/>
        <v/>
      </c>
      <c r="B78" s="451" t="str">
        <f t="shared" si="21"/>
        <v/>
      </c>
      <c r="C78" s="451" t="str">
        <f t="shared" si="22"/>
        <v/>
      </c>
      <c r="D78" s="451" t="str">
        <f t="shared" si="23"/>
        <v/>
      </c>
      <c r="E78" s="451" t="str">
        <f t="shared" si="24"/>
        <v/>
      </c>
      <c r="F78" s="451" t="str">
        <f t="shared" si="25"/>
        <v/>
      </c>
      <c r="G78" s="199" t="str">
        <f>IF(Paramétrage!BI517&lt;&gt;0,Paramétrage!BG517,"")</f>
        <v/>
      </c>
      <c r="H78" s="2" t="str">
        <f>IF(Paramétrage!BI517&lt;&gt;0,Paramétrage!BH517,"")</f>
        <v/>
      </c>
      <c r="I78" s="2" t="str">
        <f t="shared" si="26"/>
        <v/>
      </c>
      <c r="J78" s="2" t="str">
        <f>IF(Paramétrage!BI517&lt;&gt;0,Paramétrage!BI517,"")</f>
        <v/>
      </c>
      <c r="K78" s="2" t="str">
        <f>IF(Paramétrage!BJ517&lt;&gt;0,Paramétrage!BJ517,"")</f>
        <v/>
      </c>
      <c r="L78" s="2" t="str">
        <f t="shared" si="27"/>
        <v/>
      </c>
      <c r="M78" s="2" t="str">
        <f t="shared" si="28"/>
        <v/>
      </c>
      <c r="N78" s="2" t="str">
        <f t="shared" si="29"/>
        <v/>
      </c>
      <c r="O78" s="2" t="str">
        <f>IF(Paramétrage!BI517&lt;&gt;0,Paramétrage!BK517,"")</f>
        <v/>
      </c>
      <c r="P78" s="258" t="e">
        <f>IF(Paramétrage!#REF!&lt;&gt;0,I78,0)</f>
        <v>#REF!</v>
      </c>
      <c r="Q78" s="2"/>
    </row>
    <row r="79" spans="1:17" x14ac:dyDescent="0.35">
      <c r="A79" s="451" t="str">
        <f t="shared" si="20"/>
        <v/>
      </c>
      <c r="B79" s="451" t="str">
        <f t="shared" si="21"/>
        <v/>
      </c>
      <c r="C79" s="451" t="str">
        <f t="shared" si="22"/>
        <v/>
      </c>
      <c r="D79" s="451" t="str">
        <f t="shared" si="23"/>
        <v/>
      </c>
      <c r="E79" s="451" t="str">
        <f t="shared" si="24"/>
        <v/>
      </c>
      <c r="F79" s="451" t="str">
        <f t="shared" si="25"/>
        <v/>
      </c>
      <c r="G79" s="199" t="str">
        <f>IF(Paramétrage!BI518&lt;&gt;0,Paramétrage!BG518,"")</f>
        <v/>
      </c>
      <c r="H79" s="2" t="str">
        <f>IF(Paramétrage!BI518&lt;&gt;0,Paramétrage!BH518,"")</f>
        <v/>
      </c>
      <c r="I79" s="2" t="str">
        <f t="shared" si="26"/>
        <v/>
      </c>
      <c r="J79" s="2" t="str">
        <f>IF(Paramétrage!BI518&lt;&gt;0,Paramétrage!BI518,"")</f>
        <v/>
      </c>
      <c r="K79" s="2" t="str">
        <f>IF(Paramétrage!BJ518&lt;&gt;0,Paramétrage!BJ518,"")</f>
        <v/>
      </c>
      <c r="L79" s="2" t="str">
        <f t="shared" si="27"/>
        <v/>
      </c>
      <c r="M79" s="2" t="str">
        <f t="shared" si="28"/>
        <v/>
      </c>
      <c r="N79" s="2" t="str">
        <f t="shared" si="29"/>
        <v/>
      </c>
      <c r="O79" s="2" t="str">
        <f>IF(Paramétrage!BI518&lt;&gt;0,Paramétrage!BK518,"")</f>
        <v/>
      </c>
      <c r="P79" s="258" t="e">
        <f>IF(Paramétrage!#REF!&lt;&gt;0,I79,0)</f>
        <v>#REF!</v>
      </c>
      <c r="Q79" s="2"/>
    </row>
    <row r="80" spans="1:17" x14ac:dyDescent="0.35">
      <c r="A80" s="451" t="str">
        <f t="shared" si="20"/>
        <v/>
      </c>
      <c r="B80" s="451" t="str">
        <f t="shared" si="21"/>
        <v/>
      </c>
      <c r="C80" s="451" t="str">
        <f t="shared" si="22"/>
        <v/>
      </c>
      <c r="D80" s="451" t="str">
        <f t="shared" si="23"/>
        <v/>
      </c>
      <c r="E80" s="451" t="str">
        <f t="shared" si="24"/>
        <v/>
      </c>
      <c r="F80" s="451" t="str">
        <f t="shared" si="25"/>
        <v/>
      </c>
      <c r="G80" s="199" t="str">
        <f>IF(Paramétrage!BI519&lt;&gt;0,Paramétrage!BG519,"")</f>
        <v/>
      </c>
      <c r="H80" s="2" t="str">
        <f>IF(Paramétrage!BI519&lt;&gt;0,Paramétrage!BH519,"")</f>
        <v/>
      </c>
      <c r="I80" s="2" t="str">
        <f t="shared" si="26"/>
        <v/>
      </c>
      <c r="J80" s="2" t="str">
        <f>IF(Paramétrage!BI519&lt;&gt;0,Paramétrage!BI519,"")</f>
        <v/>
      </c>
      <c r="K80" s="2" t="str">
        <f>IF(Paramétrage!BJ519&lt;&gt;0,Paramétrage!BJ519,"")</f>
        <v/>
      </c>
      <c r="L80" s="2" t="str">
        <f t="shared" si="27"/>
        <v/>
      </c>
      <c r="M80" s="2" t="str">
        <f t="shared" si="28"/>
        <v/>
      </c>
      <c r="N80" s="2" t="str">
        <f t="shared" si="29"/>
        <v/>
      </c>
      <c r="O80" s="2" t="str">
        <f>IF(Paramétrage!BI519&lt;&gt;0,Paramétrage!BK519,"")</f>
        <v/>
      </c>
      <c r="P80" s="258" t="e">
        <f>IF(Paramétrage!#REF!&lt;&gt;0,I80,0)</f>
        <v>#REF!</v>
      </c>
      <c r="Q80" s="2"/>
    </row>
    <row r="81" spans="1:17" x14ac:dyDescent="0.35">
      <c r="A81" s="451" t="str">
        <f t="shared" si="20"/>
        <v/>
      </c>
      <c r="B81" s="451" t="str">
        <f t="shared" si="21"/>
        <v/>
      </c>
      <c r="C81" s="451" t="str">
        <f t="shared" si="22"/>
        <v/>
      </c>
      <c r="D81" s="451" t="str">
        <f t="shared" si="23"/>
        <v/>
      </c>
      <c r="E81" s="451" t="str">
        <f t="shared" si="24"/>
        <v/>
      </c>
      <c r="F81" s="451" t="str">
        <f t="shared" si="25"/>
        <v/>
      </c>
      <c r="G81" s="199" t="str">
        <f>IF(Paramétrage!BI520&lt;&gt;0,Paramétrage!BG520,"")</f>
        <v/>
      </c>
      <c r="H81" s="2" t="str">
        <f>IF(Paramétrage!BI520&lt;&gt;0,Paramétrage!BH520,"")</f>
        <v/>
      </c>
      <c r="I81" s="2" t="str">
        <f t="shared" si="26"/>
        <v/>
      </c>
      <c r="J81" s="2" t="str">
        <f>IF(Paramétrage!BI520&lt;&gt;0,Paramétrage!BI520,"")</f>
        <v/>
      </c>
      <c r="K81" s="2" t="str">
        <f>IF(Paramétrage!BJ520&lt;&gt;0,Paramétrage!BJ520,"")</f>
        <v/>
      </c>
      <c r="L81" s="2" t="str">
        <f t="shared" si="27"/>
        <v/>
      </c>
      <c r="M81" s="2" t="str">
        <f t="shared" si="28"/>
        <v/>
      </c>
      <c r="N81" s="2" t="str">
        <f t="shared" si="29"/>
        <v/>
      </c>
      <c r="O81" s="2" t="str">
        <f>IF(Paramétrage!BI520&lt;&gt;0,Paramétrage!BK520,"")</f>
        <v/>
      </c>
      <c r="P81" s="258" t="e">
        <f>IF(Paramétrage!#REF!&lt;&gt;0,I81,0)</f>
        <v>#REF!</v>
      </c>
      <c r="Q81" s="2"/>
    </row>
    <row r="82" spans="1:17" x14ac:dyDescent="0.35">
      <c r="A82" s="451" t="str">
        <f t="shared" si="20"/>
        <v/>
      </c>
      <c r="B82" s="451" t="str">
        <f t="shared" si="21"/>
        <v/>
      </c>
      <c r="C82" s="451" t="str">
        <f t="shared" si="22"/>
        <v/>
      </c>
      <c r="D82" s="451" t="str">
        <f t="shared" si="23"/>
        <v/>
      </c>
      <c r="E82" s="451" t="str">
        <f t="shared" si="24"/>
        <v/>
      </c>
      <c r="F82" s="451" t="str">
        <f t="shared" si="25"/>
        <v/>
      </c>
      <c r="G82" s="199" t="str">
        <f>IF(Paramétrage!BI521&lt;&gt;0,Paramétrage!BG521,"")</f>
        <v/>
      </c>
      <c r="H82" s="2" t="str">
        <f>IF(Paramétrage!BI521&lt;&gt;0,Paramétrage!BH521,"")</f>
        <v/>
      </c>
      <c r="I82" s="2" t="str">
        <f t="shared" si="26"/>
        <v/>
      </c>
      <c r="J82" s="2" t="str">
        <f>IF(Paramétrage!BI521&lt;&gt;0,Paramétrage!BI521,"")</f>
        <v/>
      </c>
      <c r="K82" s="2" t="str">
        <f>IF(Paramétrage!BJ521&lt;&gt;0,Paramétrage!BJ521,"")</f>
        <v/>
      </c>
      <c r="L82" s="2" t="str">
        <f t="shared" si="27"/>
        <v/>
      </c>
      <c r="M82" s="2" t="str">
        <f t="shared" si="28"/>
        <v/>
      </c>
      <c r="N82" s="2" t="str">
        <f t="shared" si="29"/>
        <v/>
      </c>
      <c r="O82" s="2" t="str">
        <f>IF(Paramétrage!BI521&lt;&gt;0,Paramétrage!BK521,"")</f>
        <v/>
      </c>
      <c r="P82" s="258" t="e">
        <f>IF(Paramétrage!#REF!&lt;&gt;0,I82,0)</f>
        <v>#REF!</v>
      </c>
      <c r="Q82" s="2"/>
    </row>
    <row r="83" spans="1:17" x14ac:dyDescent="0.35">
      <c r="A83" s="451" t="str">
        <f t="shared" si="20"/>
        <v/>
      </c>
      <c r="B83" s="451" t="str">
        <f t="shared" si="21"/>
        <v/>
      </c>
      <c r="C83" s="451" t="str">
        <f t="shared" si="22"/>
        <v/>
      </c>
      <c r="D83" s="451" t="str">
        <f t="shared" si="23"/>
        <v/>
      </c>
      <c r="E83" s="451" t="str">
        <f t="shared" si="24"/>
        <v/>
      </c>
      <c r="F83" s="451" t="str">
        <f t="shared" si="25"/>
        <v/>
      </c>
      <c r="G83" s="199" t="str">
        <f>IF(Paramétrage!BI522&lt;&gt;0,Paramétrage!BG522,"")</f>
        <v/>
      </c>
      <c r="H83" s="2" t="str">
        <f>IF(Paramétrage!BI522&lt;&gt;0,Paramétrage!BH522,"")</f>
        <v/>
      </c>
      <c r="I83" s="2" t="str">
        <f t="shared" si="26"/>
        <v/>
      </c>
      <c r="J83" s="2" t="str">
        <f>IF(Paramétrage!BI522&lt;&gt;0,Paramétrage!BI522,"")</f>
        <v/>
      </c>
      <c r="K83" s="2" t="str">
        <f>IF(Paramétrage!BJ522&lt;&gt;0,Paramétrage!BJ522,"")</f>
        <v/>
      </c>
      <c r="L83" s="2" t="str">
        <f t="shared" si="27"/>
        <v/>
      </c>
      <c r="M83" s="2" t="str">
        <f t="shared" si="28"/>
        <v/>
      </c>
      <c r="N83" s="2" t="str">
        <f t="shared" si="29"/>
        <v/>
      </c>
      <c r="O83" s="2" t="str">
        <f>IF(Paramétrage!BI522&lt;&gt;0,Paramétrage!BK522,"")</f>
        <v/>
      </c>
      <c r="P83" s="258" t="e">
        <f>IF(Paramétrage!#REF!&lt;&gt;0,I83,0)</f>
        <v>#REF!</v>
      </c>
      <c r="Q83" s="2"/>
    </row>
    <row r="84" spans="1:17" x14ac:dyDescent="0.35">
      <c r="A84" s="451" t="str">
        <f t="shared" si="20"/>
        <v/>
      </c>
      <c r="B84" s="451" t="str">
        <f t="shared" si="21"/>
        <v/>
      </c>
      <c r="C84" s="451" t="str">
        <f t="shared" si="22"/>
        <v/>
      </c>
      <c r="D84" s="451" t="str">
        <f t="shared" si="23"/>
        <v/>
      </c>
      <c r="E84" s="451" t="str">
        <f t="shared" si="24"/>
        <v/>
      </c>
      <c r="F84" s="451" t="str">
        <f t="shared" si="25"/>
        <v/>
      </c>
      <c r="G84" s="199" t="str">
        <f>IF(Paramétrage!BI523&lt;&gt;0,Paramétrage!BG523,"")</f>
        <v/>
      </c>
      <c r="H84" s="2" t="str">
        <f>IF(Paramétrage!BI523&lt;&gt;0,Paramétrage!BH523,"")</f>
        <v/>
      </c>
      <c r="I84" s="2" t="str">
        <f t="shared" si="26"/>
        <v/>
      </c>
      <c r="J84" s="2" t="str">
        <f>IF(Paramétrage!BI523&lt;&gt;0,Paramétrage!BI523,"")</f>
        <v/>
      </c>
      <c r="K84" s="2" t="str">
        <f>IF(Paramétrage!BJ523&lt;&gt;0,Paramétrage!BJ523,"")</f>
        <v/>
      </c>
      <c r="L84" s="2" t="str">
        <f t="shared" si="27"/>
        <v/>
      </c>
      <c r="M84" s="2" t="str">
        <f t="shared" si="28"/>
        <v/>
      </c>
      <c r="N84" s="2" t="str">
        <f t="shared" si="29"/>
        <v/>
      </c>
      <c r="O84" s="2" t="str">
        <f>IF(Paramétrage!BI523&lt;&gt;0,Paramétrage!BK523,"")</f>
        <v/>
      </c>
      <c r="P84" s="258" t="e">
        <f>IF(Paramétrage!#REF!&lt;&gt;0,I84,0)</f>
        <v>#REF!</v>
      </c>
      <c r="Q84" s="2"/>
    </row>
    <row r="85" spans="1:17" x14ac:dyDescent="0.35">
      <c r="A85" s="451" t="str">
        <f t="shared" si="20"/>
        <v/>
      </c>
      <c r="B85" s="451" t="str">
        <f t="shared" si="21"/>
        <v/>
      </c>
      <c r="C85" s="451" t="str">
        <f t="shared" si="22"/>
        <v/>
      </c>
      <c r="D85" s="451" t="str">
        <f t="shared" si="23"/>
        <v/>
      </c>
      <c r="E85" s="451" t="str">
        <f t="shared" si="24"/>
        <v/>
      </c>
      <c r="F85" s="451" t="str">
        <f t="shared" si="25"/>
        <v/>
      </c>
      <c r="G85" s="199" t="str">
        <f>IF(Paramétrage!BI524&lt;&gt;0,Paramétrage!BG524,"")</f>
        <v/>
      </c>
      <c r="H85" s="2" t="str">
        <f>IF(Paramétrage!BI524&lt;&gt;0,Paramétrage!BH524,"")</f>
        <v/>
      </c>
      <c r="I85" s="2" t="str">
        <f t="shared" si="26"/>
        <v/>
      </c>
      <c r="J85" s="2" t="str">
        <f>IF(Paramétrage!BI524&lt;&gt;0,Paramétrage!BI524,"")</f>
        <v/>
      </c>
      <c r="K85" s="2" t="str">
        <f>IF(Paramétrage!BJ524&lt;&gt;0,Paramétrage!BJ524,"")</f>
        <v/>
      </c>
      <c r="L85" s="2" t="str">
        <f t="shared" si="27"/>
        <v/>
      </c>
      <c r="M85" s="2" t="str">
        <f t="shared" si="28"/>
        <v/>
      </c>
      <c r="N85" s="2" t="str">
        <f t="shared" si="29"/>
        <v/>
      </c>
      <c r="O85" s="2" t="str">
        <f>IF(Paramétrage!BI524&lt;&gt;0,Paramétrage!BK524,"")</f>
        <v/>
      </c>
      <c r="P85" s="258" t="e">
        <f>IF(Paramétrage!#REF!&lt;&gt;0,I85,0)</f>
        <v>#REF!</v>
      </c>
      <c r="Q85" s="2"/>
    </row>
    <row r="86" spans="1:17" x14ac:dyDescent="0.35">
      <c r="A86" s="451" t="str">
        <f t="shared" si="20"/>
        <v/>
      </c>
      <c r="B86" s="451" t="str">
        <f t="shared" si="21"/>
        <v/>
      </c>
      <c r="C86" s="451" t="str">
        <f t="shared" si="22"/>
        <v/>
      </c>
      <c r="D86" s="451" t="str">
        <f t="shared" si="23"/>
        <v/>
      </c>
      <c r="E86" s="451" t="str">
        <f t="shared" si="24"/>
        <v/>
      </c>
      <c r="F86" s="451" t="str">
        <f t="shared" si="25"/>
        <v/>
      </c>
      <c r="G86" s="199" t="str">
        <f>IF(Paramétrage!BI525&lt;&gt;0,Paramétrage!BG525,"")</f>
        <v/>
      </c>
      <c r="H86" s="2" t="str">
        <f>IF(Paramétrage!BI525&lt;&gt;0,Paramétrage!BH525,"")</f>
        <v/>
      </c>
      <c r="I86" s="2" t="str">
        <f t="shared" si="26"/>
        <v/>
      </c>
      <c r="J86" s="2" t="str">
        <f>IF(Paramétrage!BI525&lt;&gt;0,Paramétrage!BI525,"")</f>
        <v/>
      </c>
      <c r="K86" s="2" t="str">
        <f>IF(Paramétrage!BJ525&lt;&gt;0,Paramétrage!BJ525,"")</f>
        <v/>
      </c>
      <c r="L86" s="2" t="str">
        <f t="shared" si="27"/>
        <v/>
      </c>
      <c r="M86" s="2" t="str">
        <f t="shared" si="28"/>
        <v/>
      </c>
      <c r="N86" s="2" t="str">
        <f t="shared" si="29"/>
        <v/>
      </c>
      <c r="O86" s="2" t="str">
        <f>IF(Paramétrage!BI525&lt;&gt;0,Paramétrage!BK525,"")</f>
        <v/>
      </c>
      <c r="P86" s="258" t="e">
        <f>IF(Paramétrage!#REF!&lt;&gt;0,I86,0)</f>
        <v>#REF!</v>
      </c>
      <c r="Q86" s="2"/>
    </row>
    <row r="87" spans="1:17" x14ac:dyDescent="0.35">
      <c r="A87" s="451" t="str">
        <f t="shared" si="20"/>
        <v/>
      </c>
      <c r="B87" s="451" t="str">
        <f t="shared" si="21"/>
        <v/>
      </c>
      <c r="C87" s="451" t="str">
        <f t="shared" si="22"/>
        <v/>
      </c>
      <c r="D87" s="451" t="str">
        <f t="shared" si="23"/>
        <v/>
      </c>
      <c r="E87" s="451" t="str">
        <f t="shared" si="24"/>
        <v/>
      </c>
      <c r="F87" s="451" t="str">
        <f t="shared" si="25"/>
        <v/>
      </c>
      <c r="G87" s="199" t="str">
        <f>IF(Paramétrage!BI526&lt;&gt;0,Paramétrage!BG526,"")</f>
        <v/>
      </c>
      <c r="H87" s="2" t="str">
        <f>IF(Paramétrage!BI526&lt;&gt;0,Paramétrage!BH526,"")</f>
        <v/>
      </c>
      <c r="I87" s="2" t="str">
        <f t="shared" si="26"/>
        <v/>
      </c>
      <c r="J87" s="2" t="str">
        <f>IF(Paramétrage!BI526&lt;&gt;0,Paramétrage!BI526,"")</f>
        <v/>
      </c>
      <c r="K87" s="2" t="str">
        <f>IF(Paramétrage!BJ526&lt;&gt;0,Paramétrage!BJ526,"")</f>
        <v/>
      </c>
      <c r="L87" s="2" t="str">
        <f t="shared" si="27"/>
        <v/>
      </c>
      <c r="M87" s="2" t="str">
        <f t="shared" si="28"/>
        <v/>
      </c>
      <c r="N87" s="2" t="str">
        <f t="shared" si="29"/>
        <v/>
      </c>
      <c r="O87" s="2" t="str">
        <f>IF(Paramétrage!BI526&lt;&gt;0,Paramétrage!BK526,"")</f>
        <v/>
      </c>
      <c r="P87" s="258" t="e">
        <f>IF(Paramétrage!#REF!&lt;&gt;0,I87,0)</f>
        <v>#REF!</v>
      </c>
      <c r="Q87" s="2"/>
    </row>
    <row r="88" spans="1:17" x14ac:dyDescent="0.35">
      <c r="A88" s="451" t="str">
        <f t="shared" si="20"/>
        <v/>
      </c>
      <c r="B88" s="451" t="str">
        <f t="shared" si="21"/>
        <v/>
      </c>
      <c r="C88" s="451" t="str">
        <f t="shared" si="22"/>
        <v/>
      </c>
      <c r="D88" s="451" t="str">
        <f t="shared" si="23"/>
        <v/>
      </c>
      <c r="E88" s="451" t="str">
        <f t="shared" si="24"/>
        <v/>
      </c>
      <c r="F88" s="451" t="str">
        <f t="shared" si="25"/>
        <v/>
      </c>
      <c r="G88" s="199" t="str">
        <f>IF(Paramétrage!BI527&lt;&gt;0,Paramétrage!BG527,"")</f>
        <v/>
      </c>
      <c r="H88" s="2" t="str">
        <f>IF(Paramétrage!BI527&lt;&gt;0,Paramétrage!BH527,"")</f>
        <v/>
      </c>
      <c r="I88" s="2" t="str">
        <f t="shared" si="26"/>
        <v/>
      </c>
      <c r="J88" s="2" t="str">
        <f>IF(Paramétrage!BI527&lt;&gt;0,Paramétrage!BI527,"")</f>
        <v/>
      </c>
      <c r="K88" s="2" t="str">
        <f>IF(Paramétrage!BJ527&lt;&gt;0,Paramétrage!BJ527,"")</f>
        <v/>
      </c>
      <c r="L88" s="2" t="str">
        <f t="shared" si="27"/>
        <v/>
      </c>
      <c r="M88" s="2" t="str">
        <f t="shared" si="28"/>
        <v/>
      </c>
      <c r="N88" s="2" t="str">
        <f t="shared" si="29"/>
        <v/>
      </c>
      <c r="O88" s="2" t="str">
        <f>IF(Paramétrage!BI527&lt;&gt;0,Paramétrage!BK527,"")</f>
        <v/>
      </c>
      <c r="P88" s="258" t="e">
        <f>IF(Paramétrage!#REF!&lt;&gt;0,I88,0)</f>
        <v>#REF!</v>
      </c>
      <c r="Q88" s="2"/>
    </row>
    <row r="89" spans="1:17" x14ac:dyDescent="0.35">
      <c r="A89" s="451" t="str">
        <f t="shared" si="20"/>
        <v/>
      </c>
      <c r="B89" s="451" t="str">
        <f t="shared" si="21"/>
        <v/>
      </c>
      <c r="C89" s="451" t="str">
        <f t="shared" si="22"/>
        <v/>
      </c>
      <c r="D89" s="451" t="str">
        <f t="shared" si="23"/>
        <v/>
      </c>
      <c r="E89" s="451" t="str">
        <f t="shared" si="24"/>
        <v/>
      </c>
      <c r="F89" s="451" t="str">
        <f t="shared" si="25"/>
        <v/>
      </c>
      <c r="G89" s="199" t="str">
        <f>IF(Paramétrage!BI528&lt;&gt;0,Paramétrage!BG528,"")</f>
        <v/>
      </c>
      <c r="H89" s="2" t="str">
        <f>IF(Paramétrage!BI528&lt;&gt;0,Paramétrage!BH528,"")</f>
        <v/>
      </c>
      <c r="I89" s="2" t="str">
        <f t="shared" si="26"/>
        <v/>
      </c>
      <c r="J89" s="2" t="str">
        <f>IF(Paramétrage!BI528&lt;&gt;0,Paramétrage!BI528,"")</f>
        <v/>
      </c>
      <c r="K89" s="2" t="str">
        <f>IF(Paramétrage!BJ528&lt;&gt;0,Paramétrage!BJ528,"")</f>
        <v/>
      </c>
      <c r="L89" s="2" t="str">
        <f t="shared" si="27"/>
        <v/>
      </c>
      <c r="M89" s="2" t="str">
        <f t="shared" si="28"/>
        <v/>
      </c>
      <c r="N89" s="2" t="str">
        <f t="shared" si="29"/>
        <v/>
      </c>
      <c r="O89" s="2" t="str">
        <f>IF(Paramétrage!BI528&lt;&gt;0,Paramétrage!BK528,"")</f>
        <v/>
      </c>
      <c r="P89" s="258" t="e">
        <f>IF(Paramétrage!#REF!&lt;&gt;0,I89,0)</f>
        <v>#REF!</v>
      </c>
      <c r="Q89" s="2"/>
    </row>
    <row r="90" spans="1:17" x14ac:dyDescent="0.35">
      <c r="A90" s="474" t="s">
        <v>666</v>
      </c>
      <c r="B90" s="469"/>
      <c r="C90" s="469"/>
      <c r="D90" s="469"/>
      <c r="E90" s="469"/>
      <c r="F90" s="469"/>
      <c r="G90" s="475" t="e">
        <f>IF(Paramétrage!#REF!&lt;&gt;0,Paramétrage!#REF!,"")</f>
        <v>#REF!</v>
      </c>
      <c r="H90" s="469"/>
      <c r="I90" s="469"/>
      <c r="J90" s="469"/>
      <c r="K90" s="469"/>
      <c r="L90" s="469"/>
      <c r="M90" s="469"/>
      <c r="N90" s="469"/>
      <c r="O90" s="469"/>
      <c r="P90" s="472" t="e">
        <f>IF(Paramétrage!#REF!,I90-#REF!,"")</f>
        <v>#REF!</v>
      </c>
      <c r="Q90" s="469"/>
    </row>
    <row r="91" spans="1:17" ht="43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163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260" t="s">
        <v>169</v>
      </c>
      <c r="Q91" s="200">
        <f>Paramétrage!D33</f>
        <v>7</v>
      </c>
    </row>
    <row r="92" spans="1:17" x14ac:dyDescent="0.35">
      <c r="A92" s="451" t="str">
        <f>IF(J92&lt;&gt;"",I92,"")</f>
        <v/>
      </c>
      <c r="B92" s="451" t="str">
        <f>IF(J92&lt;&gt;"",1,"")</f>
        <v/>
      </c>
      <c r="C92" s="451" t="str">
        <f>IF(J92&lt;&gt;"",L92,"")</f>
        <v/>
      </c>
      <c r="D92" s="451" t="str">
        <f>IF(J92&lt;&gt;"",L92,"")</f>
        <v/>
      </c>
      <c r="E92" s="451" t="str">
        <f>IF(J92&lt;&gt;"",M92,"")</f>
        <v/>
      </c>
      <c r="F92" s="451" t="str">
        <f>IF(J92&lt;&gt;"",N92,"")</f>
        <v/>
      </c>
      <c r="G92" s="199" t="str">
        <f>IF(Paramétrage!CD501&lt;&gt;0,Paramétrage!CB501,"")</f>
        <v/>
      </c>
      <c r="H92" s="2" t="str">
        <f>IF(Paramétrage!CD501&lt;&gt;0,Paramétrage!CC501,"")</f>
        <v/>
      </c>
      <c r="I92" s="2" t="str">
        <f>IF(J92&lt;&gt;"",DATEDIF($Q$2,G92,"d")*1440+H92*60,"")</f>
        <v/>
      </c>
      <c r="J92" s="2" t="str">
        <f>IF(Paramétrage!CD501&lt;&gt;0,Paramétrage!CD501,"")</f>
        <v/>
      </c>
      <c r="K92" s="2" t="str">
        <f>IF(Paramétrage!CE501&lt;&gt;0,Paramétrage!CE501,"")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IF(Paramétrage!CD501&lt;&gt;0,Paramétrage!CF501,"")</f>
        <v/>
      </c>
      <c r="P92" s="258" t="e">
        <f>IF(Paramétrage!#REF!&lt;&gt;0,I92,0)</f>
        <v>#REF!</v>
      </c>
      <c r="Q92" s="2"/>
    </row>
    <row r="93" spans="1:17" x14ac:dyDescent="0.35">
      <c r="A93" s="451" t="str">
        <f t="shared" ref="A93:A119" si="30">IF(J93&lt;&gt;"",I93,"")</f>
        <v/>
      </c>
      <c r="B93" s="451" t="str">
        <f t="shared" ref="B93:B119" si="31">IF(J93&lt;&gt;"",1,"")</f>
        <v/>
      </c>
      <c r="C93" s="451" t="str">
        <f t="shared" ref="C93:C119" si="32">IF(J93&lt;&gt;"",L93,"")</f>
        <v/>
      </c>
      <c r="D93" s="451" t="str">
        <f t="shared" ref="D93:D119" si="33">IF(J93&lt;&gt;"",L93,"")</f>
        <v/>
      </c>
      <c r="E93" s="451" t="str">
        <f t="shared" ref="E93:E119" si="34">IF(J93&lt;&gt;"",M93,"")</f>
        <v/>
      </c>
      <c r="F93" s="451" t="str">
        <f t="shared" ref="F93:F119" si="35">IF(J93&lt;&gt;"",N93,"")</f>
        <v/>
      </c>
      <c r="G93" s="199" t="str">
        <f>IF(Paramétrage!CD502&lt;&gt;0,Paramétrage!CB502,"")</f>
        <v/>
      </c>
      <c r="H93" s="2" t="str">
        <f>IF(Paramétrage!CD502&lt;&gt;0,Paramétrage!CC502,"")</f>
        <v/>
      </c>
      <c r="I93" s="2" t="str">
        <f t="shared" ref="I93:I119" si="36">IF(J93&lt;&gt;"",DATEDIF($Q$2,G93,"d")*1440+H93*60,"")</f>
        <v/>
      </c>
      <c r="J93" s="2" t="str">
        <f>IF(Paramétrage!CD502&lt;&gt;0,Paramétrage!CD502,"")</f>
        <v/>
      </c>
      <c r="K93" s="2" t="str">
        <f>IF(Paramétrage!CE502&lt;&gt;0,Paramétrage!CE502,"")</f>
        <v/>
      </c>
      <c r="L93" s="2" t="str">
        <f t="shared" ref="L93:L119" si="37">IF(J93&lt;&gt;"",ROUNDUP(J93/K93,0),"")</f>
        <v/>
      </c>
      <c r="M93" s="2" t="str">
        <f t="shared" ref="M93:M119" si="38">IF(J93&lt;&gt;"",J93/L93,"")</f>
        <v/>
      </c>
      <c r="N93" s="2" t="str">
        <f t="shared" ref="N93:N119" si="39">IF(J93&lt;&gt;"",M93/O93,"")</f>
        <v/>
      </c>
      <c r="O93" s="2" t="str">
        <f>IF(Paramétrage!CD502&lt;&gt;0,Paramétrage!CF502,"")</f>
        <v/>
      </c>
      <c r="P93" s="258" t="e">
        <f>IF(Paramétrage!#REF!&lt;&gt;0,I93,0)</f>
        <v>#REF!</v>
      </c>
      <c r="Q93" s="2"/>
    </row>
    <row r="94" spans="1:17" x14ac:dyDescent="0.35">
      <c r="A94" s="451" t="str">
        <f t="shared" si="30"/>
        <v/>
      </c>
      <c r="B94" s="451" t="str">
        <f t="shared" si="31"/>
        <v/>
      </c>
      <c r="C94" s="451" t="str">
        <f t="shared" si="32"/>
        <v/>
      </c>
      <c r="D94" s="451" t="str">
        <f t="shared" si="33"/>
        <v/>
      </c>
      <c r="E94" s="451" t="str">
        <f t="shared" si="34"/>
        <v/>
      </c>
      <c r="F94" s="451" t="str">
        <f t="shared" si="35"/>
        <v/>
      </c>
      <c r="G94" s="199" t="str">
        <f>IF(Paramétrage!CD503&lt;&gt;0,Paramétrage!CB503,"")</f>
        <v/>
      </c>
      <c r="H94" s="2" t="str">
        <f>IF(Paramétrage!CD503&lt;&gt;0,Paramétrage!CC503,"")</f>
        <v/>
      </c>
      <c r="I94" s="2" t="str">
        <f t="shared" si="36"/>
        <v/>
      </c>
      <c r="J94" s="2" t="str">
        <f>IF(Paramétrage!CD503&lt;&gt;0,Paramétrage!CD503,"")</f>
        <v/>
      </c>
      <c r="K94" s="2" t="str">
        <f>IF(Paramétrage!CE503&lt;&gt;0,Paramétrage!CE503,"")</f>
        <v/>
      </c>
      <c r="L94" s="2" t="str">
        <f t="shared" si="37"/>
        <v/>
      </c>
      <c r="M94" s="2" t="str">
        <f t="shared" si="38"/>
        <v/>
      </c>
      <c r="N94" s="2" t="str">
        <f t="shared" si="39"/>
        <v/>
      </c>
      <c r="O94" s="2" t="str">
        <f>IF(Paramétrage!CD503&lt;&gt;0,Paramétrage!CF503,"")</f>
        <v/>
      </c>
      <c r="P94" s="258" t="e">
        <f>IF(Paramétrage!#REF!&lt;&gt;0,I94,0)</f>
        <v>#REF!</v>
      </c>
      <c r="Q94" s="2"/>
    </row>
    <row r="95" spans="1:17" x14ac:dyDescent="0.35">
      <c r="A95" s="451" t="str">
        <f t="shared" si="30"/>
        <v/>
      </c>
      <c r="B95" s="451" t="str">
        <f t="shared" si="31"/>
        <v/>
      </c>
      <c r="C95" s="451" t="str">
        <f t="shared" si="32"/>
        <v/>
      </c>
      <c r="D95" s="451" t="str">
        <f t="shared" si="33"/>
        <v/>
      </c>
      <c r="E95" s="451" t="str">
        <f t="shared" si="34"/>
        <v/>
      </c>
      <c r="F95" s="451" t="str">
        <f t="shared" si="35"/>
        <v/>
      </c>
      <c r="G95" s="199" t="str">
        <f>IF(Paramétrage!CD504&lt;&gt;0,Paramétrage!CB504,"")</f>
        <v/>
      </c>
      <c r="H95" s="2" t="str">
        <f>IF(Paramétrage!CD504&lt;&gt;0,Paramétrage!CC504,"")</f>
        <v/>
      </c>
      <c r="I95" s="2" t="str">
        <f t="shared" si="36"/>
        <v/>
      </c>
      <c r="J95" s="2" t="str">
        <f>IF(Paramétrage!CD504&lt;&gt;0,Paramétrage!CD504,"")</f>
        <v/>
      </c>
      <c r="K95" s="2" t="str">
        <f>IF(Paramétrage!CE504&lt;&gt;0,Paramétrage!CE504,"")</f>
        <v/>
      </c>
      <c r="L95" s="2" t="str">
        <f t="shared" si="37"/>
        <v/>
      </c>
      <c r="M95" s="2" t="str">
        <f t="shared" si="38"/>
        <v/>
      </c>
      <c r="N95" s="2" t="str">
        <f t="shared" si="39"/>
        <v/>
      </c>
      <c r="O95" s="2" t="str">
        <f>IF(Paramétrage!CD504&lt;&gt;0,Paramétrage!CF504,"")</f>
        <v/>
      </c>
      <c r="P95" s="258" t="e">
        <f>IF(Paramétrage!#REF!&lt;&gt;0,I95,0)</f>
        <v>#REF!</v>
      </c>
      <c r="Q95" s="2"/>
    </row>
    <row r="96" spans="1:17" x14ac:dyDescent="0.35">
      <c r="A96" s="451" t="str">
        <f t="shared" si="30"/>
        <v/>
      </c>
      <c r="B96" s="451" t="str">
        <f t="shared" si="31"/>
        <v/>
      </c>
      <c r="C96" s="451" t="str">
        <f t="shared" si="32"/>
        <v/>
      </c>
      <c r="D96" s="451" t="str">
        <f t="shared" si="33"/>
        <v/>
      </c>
      <c r="E96" s="451" t="str">
        <f t="shared" si="34"/>
        <v/>
      </c>
      <c r="F96" s="451" t="str">
        <f t="shared" si="35"/>
        <v/>
      </c>
      <c r="G96" s="199" t="str">
        <f>IF(Paramétrage!CD505&lt;&gt;0,Paramétrage!CB505,"")</f>
        <v/>
      </c>
      <c r="H96" s="2" t="str">
        <f>IF(Paramétrage!CD505&lt;&gt;0,Paramétrage!CC505,"")</f>
        <v/>
      </c>
      <c r="I96" s="2" t="str">
        <f t="shared" si="36"/>
        <v/>
      </c>
      <c r="J96" s="2" t="str">
        <f>IF(Paramétrage!CD505&lt;&gt;0,Paramétrage!CD505,"")</f>
        <v/>
      </c>
      <c r="K96" s="2" t="str">
        <f>IF(Paramétrage!CE505&lt;&gt;0,Paramétrage!CE505,"")</f>
        <v/>
      </c>
      <c r="L96" s="2" t="str">
        <f t="shared" si="37"/>
        <v/>
      </c>
      <c r="M96" s="2" t="str">
        <f t="shared" si="38"/>
        <v/>
      </c>
      <c r="N96" s="2" t="str">
        <f t="shared" si="39"/>
        <v/>
      </c>
      <c r="O96" s="2" t="str">
        <f>IF(Paramétrage!CD505&lt;&gt;0,Paramétrage!CF505,"")</f>
        <v/>
      </c>
      <c r="P96" s="258" t="e">
        <f>IF(Paramétrage!#REF!&lt;&gt;0,I96,0)</f>
        <v>#REF!</v>
      </c>
      <c r="Q96" s="2"/>
    </row>
    <row r="97" spans="1:20" x14ac:dyDescent="0.35">
      <c r="A97" s="451" t="str">
        <f t="shared" si="30"/>
        <v/>
      </c>
      <c r="B97" s="451" t="str">
        <f t="shared" si="31"/>
        <v/>
      </c>
      <c r="C97" s="451" t="str">
        <f t="shared" si="32"/>
        <v/>
      </c>
      <c r="D97" s="451" t="str">
        <f t="shared" si="33"/>
        <v/>
      </c>
      <c r="E97" s="451" t="str">
        <f t="shared" si="34"/>
        <v/>
      </c>
      <c r="F97" s="451" t="str">
        <f t="shared" si="35"/>
        <v/>
      </c>
      <c r="G97" s="199" t="str">
        <f>IF(Paramétrage!CD506&lt;&gt;0,Paramétrage!CB506,"")</f>
        <v/>
      </c>
      <c r="H97" s="2" t="str">
        <f>IF(Paramétrage!CD506&lt;&gt;0,Paramétrage!CC506,"")</f>
        <v/>
      </c>
      <c r="I97" s="2" t="str">
        <f t="shared" si="36"/>
        <v/>
      </c>
      <c r="J97" s="2" t="str">
        <f>IF(Paramétrage!CD506&lt;&gt;0,Paramétrage!CD506,"")</f>
        <v/>
      </c>
      <c r="K97" s="2" t="str">
        <f>IF(Paramétrage!CE506&lt;&gt;0,Paramétrage!CE506,"")</f>
        <v/>
      </c>
      <c r="L97" s="2" t="str">
        <f t="shared" si="37"/>
        <v/>
      </c>
      <c r="M97" s="2" t="str">
        <f t="shared" si="38"/>
        <v/>
      </c>
      <c r="N97" s="2" t="str">
        <f t="shared" si="39"/>
        <v/>
      </c>
      <c r="O97" s="2" t="str">
        <f>IF(Paramétrage!CD506&lt;&gt;0,Paramétrage!CF506,"")</f>
        <v/>
      </c>
      <c r="P97" s="258" t="e">
        <f>IF(Paramétrage!#REF!&lt;&gt;0,I97,0)</f>
        <v>#REF!</v>
      </c>
      <c r="Q97" s="2"/>
    </row>
    <row r="98" spans="1:20" x14ac:dyDescent="0.35">
      <c r="A98" s="451" t="str">
        <f t="shared" si="30"/>
        <v/>
      </c>
      <c r="B98" s="451" t="str">
        <f t="shared" si="31"/>
        <v/>
      </c>
      <c r="C98" s="451" t="str">
        <f t="shared" si="32"/>
        <v/>
      </c>
      <c r="D98" s="451" t="str">
        <f t="shared" si="33"/>
        <v/>
      </c>
      <c r="E98" s="451" t="str">
        <f t="shared" si="34"/>
        <v/>
      </c>
      <c r="F98" s="451" t="str">
        <f t="shared" si="35"/>
        <v/>
      </c>
      <c r="G98" s="199" t="str">
        <f>IF(Paramétrage!CD507&lt;&gt;0,Paramétrage!CB507,"")</f>
        <v/>
      </c>
      <c r="H98" s="2" t="str">
        <f>IF(Paramétrage!CD507&lt;&gt;0,Paramétrage!CC507,"")</f>
        <v/>
      </c>
      <c r="I98" s="2" t="str">
        <f t="shared" si="36"/>
        <v/>
      </c>
      <c r="J98" s="2" t="str">
        <f>IF(Paramétrage!CD507&lt;&gt;0,Paramétrage!CD507,"")</f>
        <v/>
      </c>
      <c r="K98" s="2" t="str">
        <f>IF(Paramétrage!CE507&lt;&gt;0,Paramétrage!CE507,"")</f>
        <v/>
      </c>
      <c r="L98" s="2" t="str">
        <f t="shared" si="37"/>
        <v/>
      </c>
      <c r="M98" s="2" t="str">
        <f t="shared" si="38"/>
        <v/>
      </c>
      <c r="N98" s="2" t="str">
        <f t="shared" si="39"/>
        <v/>
      </c>
      <c r="O98" s="2" t="str">
        <f>IF(Paramétrage!CD507&lt;&gt;0,Paramétrage!CF507,"")</f>
        <v/>
      </c>
      <c r="P98" s="258" t="e">
        <f>IF(Paramétrage!#REF!&lt;&gt;0,I98,0)</f>
        <v>#REF!</v>
      </c>
      <c r="Q98" s="2"/>
    </row>
    <row r="99" spans="1:20" x14ac:dyDescent="0.35">
      <c r="A99" s="451" t="str">
        <f t="shared" si="30"/>
        <v/>
      </c>
      <c r="B99" s="451" t="str">
        <f t="shared" si="31"/>
        <v/>
      </c>
      <c r="C99" s="451" t="str">
        <f t="shared" si="32"/>
        <v/>
      </c>
      <c r="D99" s="451" t="str">
        <f t="shared" si="33"/>
        <v/>
      </c>
      <c r="E99" s="451" t="str">
        <f t="shared" si="34"/>
        <v/>
      </c>
      <c r="F99" s="451" t="str">
        <f t="shared" si="35"/>
        <v/>
      </c>
      <c r="G99" s="199" t="str">
        <f>IF(Paramétrage!CD508&lt;&gt;0,Paramétrage!CB508,"")</f>
        <v/>
      </c>
      <c r="H99" s="2" t="str">
        <f>IF(Paramétrage!CD508&lt;&gt;0,Paramétrage!CC508,"")</f>
        <v/>
      </c>
      <c r="I99" s="2" t="str">
        <f t="shared" si="36"/>
        <v/>
      </c>
      <c r="J99" s="2" t="str">
        <f>IF(Paramétrage!CD508&lt;&gt;0,Paramétrage!CD508,"")</f>
        <v/>
      </c>
      <c r="K99" s="2" t="str">
        <f>IF(Paramétrage!CE508&lt;&gt;0,Paramétrage!CE508,"")</f>
        <v/>
      </c>
      <c r="L99" s="2" t="str">
        <f t="shared" si="37"/>
        <v/>
      </c>
      <c r="M99" s="2" t="str">
        <f t="shared" si="38"/>
        <v/>
      </c>
      <c r="N99" s="2" t="str">
        <f t="shared" si="39"/>
        <v/>
      </c>
      <c r="O99" s="2" t="str">
        <f>IF(Paramétrage!CD508&lt;&gt;0,Paramétrage!CF508,"")</f>
        <v/>
      </c>
      <c r="P99" s="258" t="e">
        <f>IF(Paramétrage!#REF!&lt;&gt;0,I99,0)</f>
        <v>#REF!</v>
      </c>
      <c r="Q99" s="2"/>
    </row>
    <row r="100" spans="1:20" s="2" customFormat="1" x14ac:dyDescent="0.35">
      <c r="A100" s="451" t="str">
        <f t="shared" si="30"/>
        <v/>
      </c>
      <c r="B100" s="451" t="str">
        <f t="shared" si="31"/>
        <v/>
      </c>
      <c r="C100" s="451" t="str">
        <f t="shared" si="32"/>
        <v/>
      </c>
      <c r="D100" s="451" t="str">
        <f t="shared" si="33"/>
        <v/>
      </c>
      <c r="E100" s="451" t="str">
        <f t="shared" si="34"/>
        <v/>
      </c>
      <c r="F100" s="451" t="str">
        <f t="shared" si="35"/>
        <v/>
      </c>
      <c r="G100" s="199" t="str">
        <f>IF(Paramétrage!CD509&lt;&gt;0,Paramétrage!CB509,"")</f>
        <v/>
      </c>
      <c r="H100" s="2" t="str">
        <f>IF(Paramétrage!CD509&lt;&gt;0,Paramétrage!CC509,"")</f>
        <v/>
      </c>
      <c r="I100" s="2" t="str">
        <f t="shared" si="36"/>
        <v/>
      </c>
      <c r="J100" s="2" t="str">
        <f>IF(Paramétrage!CD509&lt;&gt;0,Paramétrage!CD509,"")</f>
        <v/>
      </c>
      <c r="K100" s="2" t="str">
        <f>IF(Paramétrage!CE509&lt;&gt;0,Paramétrage!CE509,"")</f>
        <v/>
      </c>
      <c r="L100" s="2" t="str">
        <f t="shared" si="37"/>
        <v/>
      </c>
      <c r="M100" s="2" t="str">
        <f t="shared" si="38"/>
        <v/>
      </c>
      <c r="N100" s="2" t="str">
        <f t="shared" si="39"/>
        <v/>
      </c>
      <c r="O100" s="2" t="str">
        <f>IF(Paramétrage!CD509&lt;&gt;0,Paramétrage!CF509,"")</f>
        <v/>
      </c>
      <c r="P100" s="258" t="e">
        <f>IF(Paramétrage!#REF!&lt;&gt;0,I100,0)</f>
        <v>#REF!</v>
      </c>
      <c r="R100"/>
      <c r="S100"/>
      <c r="T100"/>
    </row>
    <row r="101" spans="1:20" x14ac:dyDescent="0.35">
      <c r="A101" s="451" t="str">
        <f t="shared" si="30"/>
        <v/>
      </c>
      <c r="B101" s="451" t="str">
        <f t="shared" si="31"/>
        <v/>
      </c>
      <c r="C101" s="451" t="str">
        <f t="shared" si="32"/>
        <v/>
      </c>
      <c r="D101" s="451" t="str">
        <f t="shared" si="33"/>
        <v/>
      </c>
      <c r="E101" s="451" t="str">
        <f t="shared" si="34"/>
        <v/>
      </c>
      <c r="F101" s="451" t="str">
        <f t="shared" si="35"/>
        <v/>
      </c>
      <c r="G101" s="199" t="str">
        <f>IF(Paramétrage!CD510&lt;&gt;0,Paramétrage!CB510,"")</f>
        <v/>
      </c>
      <c r="H101" s="2" t="str">
        <f>IF(Paramétrage!CD510&lt;&gt;0,Paramétrage!CC510,"")</f>
        <v/>
      </c>
      <c r="I101" s="2" t="str">
        <f t="shared" si="36"/>
        <v/>
      </c>
      <c r="J101" s="2" t="str">
        <f>IF(Paramétrage!CD510&lt;&gt;0,Paramétrage!CD510,"")</f>
        <v/>
      </c>
      <c r="K101" s="2" t="str">
        <f>IF(Paramétrage!CE510&lt;&gt;0,Paramétrage!CE510,"")</f>
        <v/>
      </c>
      <c r="L101" s="2" t="str">
        <f t="shared" si="37"/>
        <v/>
      </c>
      <c r="M101" s="2" t="str">
        <f t="shared" si="38"/>
        <v/>
      </c>
      <c r="N101" s="2" t="str">
        <f t="shared" si="39"/>
        <v/>
      </c>
      <c r="O101" s="2" t="str">
        <f>IF(Paramétrage!CD510&lt;&gt;0,Paramétrage!CF510,"")</f>
        <v/>
      </c>
      <c r="P101" s="258" t="e">
        <f>IF(Paramétrage!#REF!&lt;&gt;0,I101,0)</f>
        <v>#REF!</v>
      </c>
      <c r="Q101" s="2"/>
    </row>
    <row r="102" spans="1:20" x14ac:dyDescent="0.35">
      <c r="A102" s="451" t="str">
        <f t="shared" si="30"/>
        <v/>
      </c>
      <c r="B102" s="451" t="str">
        <f t="shared" si="31"/>
        <v/>
      </c>
      <c r="C102" s="451" t="str">
        <f t="shared" si="32"/>
        <v/>
      </c>
      <c r="D102" s="451" t="str">
        <f t="shared" si="33"/>
        <v/>
      </c>
      <c r="E102" s="451" t="str">
        <f t="shared" si="34"/>
        <v/>
      </c>
      <c r="F102" s="451" t="str">
        <f t="shared" si="35"/>
        <v/>
      </c>
      <c r="G102" s="199" t="str">
        <f>IF(Paramétrage!CD511&lt;&gt;0,Paramétrage!CB511,"")</f>
        <v/>
      </c>
      <c r="H102" s="2" t="str">
        <f>IF(Paramétrage!CD511&lt;&gt;0,Paramétrage!CC511,"")</f>
        <v/>
      </c>
      <c r="I102" s="2" t="str">
        <f t="shared" si="36"/>
        <v/>
      </c>
      <c r="J102" s="2" t="str">
        <f>IF(Paramétrage!CD511&lt;&gt;0,Paramétrage!CD511,"")</f>
        <v/>
      </c>
      <c r="K102" s="2" t="str">
        <f>IF(Paramétrage!CE511&lt;&gt;0,Paramétrage!CE511,"")</f>
        <v/>
      </c>
      <c r="L102" s="2" t="str">
        <f t="shared" si="37"/>
        <v/>
      </c>
      <c r="M102" s="2" t="str">
        <f t="shared" si="38"/>
        <v/>
      </c>
      <c r="N102" s="2" t="str">
        <f t="shared" si="39"/>
        <v/>
      </c>
      <c r="O102" s="2" t="str">
        <f>IF(Paramétrage!CD511&lt;&gt;0,Paramétrage!CF511,"")</f>
        <v/>
      </c>
      <c r="P102" s="258" t="e">
        <f>IF(Paramétrage!#REF!&lt;&gt;0,I102,0)</f>
        <v>#REF!</v>
      </c>
      <c r="Q102" s="2"/>
    </row>
    <row r="103" spans="1:20" x14ac:dyDescent="0.35">
      <c r="A103" s="451" t="str">
        <f t="shared" si="30"/>
        <v/>
      </c>
      <c r="B103" s="451" t="str">
        <f t="shared" si="31"/>
        <v/>
      </c>
      <c r="C103" s="451" t="str">
        <f t="shared" si="32"/>
        <v/>
      </c>
      <c r="D103" s="451" t="str">
        <f t="shared" si="33"/>
        <v/>
      </c>
      <c r="E103" s="451" t="str">
        <f t="shared" si="34"/>
        <v/>
      </c>
      <c r="F103" s="451" t="str">
        <f t="shared" si="35"/>
        <v/>
      </c>
      <c r="G103" s="199" t="str">
        <f>IF(Paramétrage!CD512&lt;&gt;0,Paramétrage!CB512,"")</f>
        <v/>
      </c>
      <c r="H103" s="2" t="str">
        <f>IF(Paramétrage!CD512&lt;&gt;0,Paramétrage!CC512,"")</f>
        <v/>
      </c>
      <c r="I103" s="2" t="str">
        <f t="shared" si="36"/>
        <v/>
      </c>
      <c r="J103" s="2" t="str">
        <f>IF(Paramétrage!CD512&lt;&gt;0,Paramétrage!CD512,"")</f>
        <v/>
      </c>
      <c r="K103" s="2" t="str">
        <f>IF(Paramétrage!CE512&lt;&gt;0,Paramétrage!CE512,"")</f>
        <v/>
      </c>
      <c r="L103" s="2" t="str">
        <f t="shared" si="37"/>
        <v/>
      </c>
      <c r="M103" s="2" t="str">
        <f t="shared" si="38"/>
        <v/>
      </c>
      <c r="N103" s="2" t="str">
        <f t="shared" si="39"/>
        <v/>
      </c>
      <c r="O103" s="2" t="str">
        <f>IF(Paramétrage!CD512&lt;&gt;0,Paramétrage!CF512,"")</f>
        <v/>
      </c>
      <c r="P103" s="258" t="e">
        <f>IF(Paramétrage!#REF!&lt;&gt;0,I103,0)</f>
        <v>#REF!</v>
      </c>
      <c r="Q103" s="2"/>
    </row>
    <row r="104" spans="1:20" x14ac:dyDescent="0.35">
      <c r="A104" s="451" t="str">
        <f t="shared" si="30"/>
        <v/>
      </c>
      <c r="B104" s="451" t="str">
        <f t="shared" si="31"/>
        <v/>
      </c>
      <c r="C104" s="451" t="str">
        <f t="shared" si="32"/>
        <v/>
      </c>
      <c r="D104" s="451" t="str">
        <f t="shared" si="33"/>
        <v/>
      </c>
      <c r="E104" s="451" t="str">
        <f t="shared" si="34"/>
        <v/>
      </c>
      <c r="F104" s="451" t="str">
        <f t="shared" si="35"/>
        <v/>
      </c>
      <c r="G104" s="199" t="str">
        <f>IF(Paramétrage!CD513&lt;&gt;0,Paramétrage!CB513,"")</f>
        <v/>
      </c>
      <c r="H104" s="2" t="str">
        <f>IF(Paramétrage!CD513&lt;&gt;0,Paramétrage!CC513,"")</f>
        <v/>
      </c>
      <c r="I104" s="2" t="str">
        <f t="shared" si="36"/>
        <v/>
      </c>
      <c r="J104" s="2" t="str">
        <f>IF(Paramétrage!CD513&lt;&gt;0,Paramétrage!CD513,"")</f>
        <v/>
      </c>
      <c r="K104" s="2" t="str">
        <f>IF(Paramétrage!CE513&lt;&gt;0,Paramétrage!CE513,"")</f>
        <v/>
      </c>
      <c r="L104" s="2" t="str">
        <f t="shared" si="37"/>
        <v/>
      </c>
      <c r="M104" s="2" t="str">
        <f t="shared" si="38"/>
        <v/>
      </c>
      <c r="N104" s="2" t="str">
        <f t="shared" si="39"/>
        <v/>
      </c>
      <c r="O104" s="2" t="str">
        <f>IF(Paramétrage!CD513&lt;&gt;0,Paramétrage!CF513,"")</f>
        <v/>
      </c>
      <c r="P104" s="258" t="e">
        <f>IF(Paramétrage!#REF!&lt;&gt;0,I104,0)</f>
        <v>#REF!</v>
      </c>
      <c r="Q104" s="2"/>
    </row>
    <row r="105" spans="1:20" x14ac:dyDescent="0.35">
      <c r="A105" s="451" t="str">
        <f t="shared" si="30"/>
        <v/>
      </c>
      <c r="B105" s="451" t="str">
        <f t="shared" si="31"/>
        <v/>
      </c>
      <c r="C105" s="451" t="str">
        <f t="shared" si="32"/>
        <v/>
      </c>
      <c r="D105" s="451" t="str">
        <f t="shared" si="33"/>
        <v/>
      </c>
      <c r="E105" s="451" t="str">
        <f t="shared" si="34"/>
        <v/>
      </c>
      <c r="F105" s="451" t="str">
        <f t="shared" si="35"/>
        <v/>
      </c>
      <c r="G105" s="199" t="str">
        <f>IF(Paramétrage!CD514&lt;&gt;0,Paramétrage!CB514,"")</f>
        <v/>
      </c>
      <c r="H105" s="2" t="str">
        <f>IF(Paramétrage!CD514&lt;&gt;0,Paramétrage!CC514,"")</f>
        <v/>
      </c>
      <c r="I105" s="2" t="str">
        <f t="shared" si="36"/>
        <v/>
      </c>
      <c r="J105" s="2" t="str">
        <f>IF(Paramétrage!CD514&lt;&gt;0,Paramétrage!CD514,"")</f>
        <v/>
      </c>
      <c r="K105" s="2" t="str">
        <f>IF(Paramétrage!CE514&lt;&gt;0,Paramétrage!CE514,"")</f>
        <v/>
      </c>
      <c r="L105" s="2" t="str">
        <f t="shared" si="37"/>
        <v/>
      </c>
      <c r="M105" s="2" t="str">
        <f t="shared" si="38"/>
        <v/>
      </c>
      <c r="N105" s="2" t="str">
        <f t="shared" si="39"/>
        <v/>
      </c>
      <c r="O105" s="2" t="str">
        <f>IF(Paramétrage!CD514&lt;&gt;0,Paramétrage!CF514,"")</f>
        <v/>
      </c>
      <c r="P105" s="258" t="e">
        <f>IF(Paramétrage!#REF!&lt;&gt;0,I105,0)</f>
        <v>#REF!</v>
      </c>
      <c r="Q105" s="2"/>
    </row>
    <row r="106" spans="1:20" x14ac:dyDescent="0.35">
      <c r="A106" s="451" t="str">
        <f t="shared" si="30"/>
        <v/>
      </c>
      <c r="B106" s="451" t="str">
        <f t="shared" si="31"/>
        <v/>
      </c>
      <c r="C106" s="451" t="str">
        <f t="shared" si="32"/>
        <v/>
      </c>
      <c r="D106" s="451" t="str">
        <f t="shared" si="33"/>
        <v/>
      </c>
      <c r="E106" s="451" t="str">
        <f t="shared" si="34"/>
        <v/>
      </c>
      <c r="F106" s="451" t="str">
        <f t="shared" si="35"/>
        <v/>
      </c>
      <c r="G106" s="199" t="str">
        <f>IF(Paramétrage!CD515&lt;&gt;0,Paramétrage!CB515,"")</f>
        <v/>
      </c>
      <c r="H106" s="2" t="str">
        <f>IF(Paramétrage!CD515&lt;&gt;0,Paramétrage!CC515,"")</f>
        <v/>
      </c>
      <c r="I106" s="2" t="str">
        <f t="shared" si="36"/>
        <v/>
      </c>
      <c r="J106" s="2" t="str">
        <f>IF(Paramétrage!CD515&lt;&gt;0,Paramétrage!CD515,"")</f>
        <v/>
      </c>
      <c r="K106" s="2" t="str">
        <f>IF(Paramétrage!CE515&lt;&gt;0,Paramétrage!CE515,"")</f>
        <v/>
      </c>
      <c r="L106" s="2" t="str">
        <f t="shared" si="37"/>
        <v/>
      </c>
      <c r="M106" s="2" t="str">
        <f t="shared" si="38"/>
        <v/>
      </c>
      <c r="N106" s="2" t="str">
        <f t="shared" si="39"/>
        <v/>
      </c>
      <c r="O106" s="2" t="str">
        <f>IF(Paramétrage!CD515&lt;&gt;0,Paramétrage!CF515,"")</f>
        <v/>
      </c>
      <c r="P106" s="258" t="e">
        <f>IF(Paramétrage!#REF!&lt;&gt;0,I106,0)</f>
        <v>#REF!</v>
      </c>
      <c r="Q106" s="2"/>
    </row>
    <row r="107" spans="1:20" x14ac:dyDescent="0.35">
      <c r="A107" s="451" t="str">
        <f t="shared" si="30"/>
        <v/>
      </c>
      <c r="B107" s="451" t="str">
        <f t="shared" si="31"/>
        <v/>
      </c>
      <c r="C107" s="451" t="str">
        <f t="shared" si="32"/>
        <v/>
      </c>
      <c r="D107" s="451" t="str">
        <f t="shared" si="33"/>
        <v/>
      </c>
      <c r="E107" s="451" t="str">
        <f t="shared" si="34"/>
        <v/>
      </c>
      <c r="F107" s="451" t="str">
        <f t="shared" si="35"/>
        <v/>
      </c>
      <c r="G107" s="199" t="str">
        <f>IF(Paramétrage!CD516&lt;&gt;0,Paramétrage!CB516,"")</f>
        <v/>
      </c>
      <c r="H107" s="2" t="str">
        <f>IF(Paramétrage!CD516&lt;&gt;0,Paramétrage!CC516,"")</f>
        <v/>
      </c>
      <c r="I107" s="2" t="str">
        <f t="shared" si="36"/>
        <v/>
      </c>
      <c r="J107" s="2" t="str">
        <f>IF(Paramétrage!CD516&lt;&gt;0,Paramétrage!CD516,"")</f>
        <v/>
      </c>
      <c r="K107" s="2" t="str">
        <f>IF(Paramétrage!CE516&lt;&gt;0,Paramétrage!CE516,"")</f>
        <v/>
      </c>
      <c r="L107" s="2" t="str">
        <f t="shared" si="37"/>
        <v/>
      </c>
      <c r="M107" s="2" t="str">
        <f t="shared" si="38"/>
        <v/>
      </c>
      <c r="N107" s="2" t="str">
        <f t="shared" si="39"/>
        <v/>
      </c>
      <c r="O107" s="2" t="str">
        <f>IF(Paramétrage!CD516&lt;&gt;0,Paramétrage!CF516,"")</f>
        <v/>
      </c>
      <c r="P107" s="258" t="e">
        <f>IF(Paramétrage!#REF!&lt;&gt;0,I107,0)</f>
        <v>#REF!</v>
      </c>
      <c r="Q107" s="2"/>
    </row>
    <row r="108" spans="1:20" x14ac:dyDescent="0.35">
      <c r="A108" s="451" t="str">
        <f t="shared" si="30"/>
        <v/>
      </c>
      <c r="B108" s="451" t="str">
        <f t="shared" si="31"/>
        <v/>
      </c>
      <c r="C108" s="451" t="str">
        <f t="shared" si="32"/>
        <v/>
      </c>
      <c r="D108" s="451" t="str">
        <f t="shared" si="33"/>
        <v/>
      </c>
      <c r="E108" s="451" t="str">
        <f t="shared" si="34"/>
        <v/>
      </c>
      <c r="F108" s="451" t="str">
        <f t="shared" si="35"/>
        <v/>
      </c>
      <c r="G108" s="199" t="str">
        <f>IF(Paramétrage!CD517&lt;&gt;0,Paramétrage!CB517,"")</f>
        <v/>
      </c>
      <c r="H108" s="2" t="str">
        <f>IF(Paramétrage!CD517&lt;&gt;0,Paramétrage!CC517,"")</f>
        <v/>
      </c>
      <c r="I108" s="2" t="str">
        <f t="shared" si="36"/>
        <v/>
      </c>
      <c r="J108" s="2" t="str">
        <f>IF(Paramétrage!CD517&lt;&gt;0,Paramétrage!CD517,"")</f>
        <v/>
      </c>
      <c r="K108" s="2" t="str">
        <f>IF(Paramétrage!CE517&lt;&gt;0,Paramétrage!CE517,"")</f>
        <v/>
      </c>
      <c r="L108" s="2" t="str">
        <f t="shared" si="37"/>
        <v/>
      </c>
      <c r="M108" s="2" t="str">
        <f t="shared" si="38"/>
        <v/>
      </c>
      <c r="N108" s="2" t="str">
        <f t="shared" si="39"/>
        <v/>
      </c>
      <c r="O108" s="2" t="str">
        <f>IF(Paramétrage!CD517&lt;&gt;0,Paramétrage!CF517,"")</f>
        <v/>
      </c>
      <c r="P108" s="258" t="e">
        <f>IF(Paramétrage!#REF!&lt;&gt;0,I108,0)</f>
        <v>#REF!</v>
      </c>
      <c r="Q108" s="2"/>
    </row>
    <row r="109" spans="1:20" x14ac:dyDescent="0.35">
      <c r="A109" s="451" t="str">
        <f t="shared" si="30"/>
        <v/>
      </c>
      <c r="B109" s="451" t="str">
        <f t="shared" si="31"/>
        <v/>
      </c>
      <c r="C109" s="451" t="str">
        <f t="shared" si="32"/>
        <v/>
      </c>
      <c r="D109" s="451" t="str">
        <f t="shared" si="33"/>
        <v/>
      </c>
      <c r="E109" s="451" t="str">
        <f t="shared" si="34"/>
        <v/>
      </c>
      <c r="F109" s="451" t="str">
        <f t="shared" si="35"/>
        <v/>
      </c>
      <c r="G109" s="199" t="str">
        <f>IF(Paramétrage!CD518&lt;&gt;0,Paramétrage!CB518,"")</f>
        <v/>
      </c>
      <c r="H109" s="2" t="str">
        <f>IF(Paramétrage!CD518&lt;&gt;0,Paramétrage!CC518,"")</f>
        <v/>
      </c>
      <c r="I109" s="2" t="str">
        <f t="shared" si="36"/>
        <v/>
      </c>
      <c r="J109" s="2" t="str">
        <f>IF(Paramétrage!CD518&lt;&gt;0,Paramétrage!CD518,"")</f>
        <v/>
      </c>
      <c r="K109" s="2" t="str">
        <f>IF(Paramétrage!CE518&lt;&gt;0,Paramétrage!CE518,"")</f>
        <v/>
      </c>
      <c r="L109" s="2" t="str">
        <f t="shared" si="37"/>
        <v/>
      </c>
      <c r="M109" s="2" t="str">
        <f t="shared" si="38"/>
        <v/>
      </c>
      <c r="N109" s="2" t="str">
        <f t="shared" si="39"/>
        <v/>
      </c>
      <c r="O109" s="2" t="str">
        <f>IF(Paramétrage!CD518&lt;&gt;0,Paramétrage!CF518,"")</f>
        <v/>
      </c>
      <c r="P109" s="258" t="e">
        <f>IF(Paramétrage!#REF!&lt;&gt;0,I109,0)</f>
        <v>#REF!</v>
      </c>
      <c r="Q109" s="2"/>
    </row>
    <row r="110" spans="1:20" x14ac:dyDescent="0.35">
      <c r="A110" s="451" t="str">
        <f t="shared" si="30"/>
        <v/>
      </c>
      <c r="B110" s="451" t="str">
        <f t="shared" si="31"/>
        <v/>
      </c>
      <c r="C110" s="451" t="str">
        <f t="shared" si="32"/>
        <v/>
      </c>
      <c r="D110" s="451" t="str">
        <f t="shared" si="33"/>
        <v/>
      </c>
      <c r="E110" s="451" t="str">
        <f t="shared" si="34"/>
        <v/>
      </c>
      <c r="F110" s="451" t="str">
        <f t="shared" si="35"/>
        <v/>
      </c>
      <c r="G110" s="199" t="str">
        <f>IF(Paramétrage!CD519&lt;&gt;0,Paramétrage!CB519,"")</f>
        <v/>
      </c>
      <c r="H110" s="2" t="str">
        <f>IF(Paramétrage!CD519&lt;&gt;0,Paramétrage!CC519,"")</f>
        <v/>
      </c>
      <c r="I110" s="2" t="str">
        <f t="shared" si="36"/>
        <v/>
      </c>
      <c r="J110" s="2" t="str">
        <f>IF(Paramétrage!CD519&lt;&gt;0,Paramétrage!CD519,"")</f>
        <v/>
      </c>
      <c r="K110" s="2" t="str">
        <f>IF(Paramétrage!CE519&lt;&gt;0,Paramétrage!CE519,"")</f>
        <v/>
      </c>
      <c r="L110" s="2" t="str">
        <f t="shared" si="37"/>
        <v/>
      </c>
      <c r="M110" s="2" t="str">
        <f t="shared" si="38"/>
        <v/>
      </c>
      <c r="N110" s="2" t="str">
        <f t="shared" si="39"/>
        <v/>
      </c>
      <c r="O110" s="2" t="str">
        <f>IF(Paramétrage!CD519&lt;&gt;0,Paramétrage!CF519,"")</f>
        <v/>
      </c>
      <c r="P110" s="258" t="e">
        <f>IF(Paramétrage!#REF!&lt;&gt;0,I110,0)</f>
        <v>#REF!</v>
      </c>
      <c r="Q110" s="2"/>
    </row>
    <row r="111" spans="1:20" x14ac:dyDescent="0.35">
      <c r="A111" s="451" t="str">
        <f t="shared" si="30"/>
        <v/>
      </c>
      <c r="B111" s="451" t="str">
        <f t="shared" si="31"/>
        <v/>
      </c>
      <c r="C111" s="451" t="str">
        <f t="shared" si="32"/>
        <v/>
      </c>
      <c r="D111" s="451" t="str">
        <f t="shared" si="33"/>
        <v/>
      </c>
      <c r="E111" s="451" t="str">
        <f t="shared" si="34"/>
        <v/>
      </c>
      <c r="F111" s="451" t="str">
        <f t="shared" si="35"/>
        <v/>
      </c>
      <c r="G111" s="199" t="str">
        <f>IF(Paramétrage!CD520&lt;&gt;0,Paramétrage!CB520,"")</f>
        <v/>
      </c>
      <c r="H111" s="2" t="str">
        <f>IF(Paramétrage!CD520&lt;&gt;0,Paramétrage!CC520,"")</f>
        <v/>
      </c>
      <c r="I111" s="2" t="str">
        <f t="shared" si="36"/>
        <v/>
      </c>
      <c r="J111" s="2" t="str">
        <f>IF(Paramétrage!CD520&lt;&gt;0,Paramétrage!CD520,"")</f>
        <v/>
      </c>
      <c r="K111" s="2" t="str">
        <f>IF(Paramétrage!CE520&lt;&gt;0,Paramétrage!CE520,"")</f>
        <v/>
      </c>
      <c r="L111" s="2" t="str">
        <f t="shared" si="37"/>
        <v/>
      </c>
      <c r="M111" s="2" t="str">
        <f t="shared" si="38"/>
        <v/>
      </c>
      <c r="N111" s="2" t="str">
        <f t="shared" si="39"/>
        <v/>
      </c>
      <c r="O111" s="2" t="str">
        <f>IF(Paramétrage!CD520&lt;&gt;0,Paramétrage!CF520,"")</f>
        <v/>
      </c>
      <c r="P111" s="258" t="e">
        <f>IF(Paramétrage!#REF!&lt;&gt;0,I111,0)</f>
        <v>#REF!</v>
      </c>
      <c r="Q111" s="2"/>
    </row>
    <row r="112" spans="1:20" x14ac:dyDescent="0.35">
      <c r="A112" s="451" t="str">
        <f t="shared" si="30"/>
        <v/>
      </c>
      <c r="B112" s="451" t="str">
        <f t="shared" si="31"/>
        <v/>
      </c>
      <c r="C112" s="451" t="str">
        <f t="shared" si="32"/>
        <v/>
      </c>
      <c r="D112" s="451" t="str">
        <f t="shared" si="33"/>
        <v/>
      </c>
      <c r="E112" s="451" t="str">
        <f t="shared" si="34"/>
        <v/>
      </c>
      <c r="F112" s="451" t="str">
        <f t="shared" si="35"/>
        <v/>
      </c>
      <c r="G112" s="199" t="str">
        <f>IF(Paramétrage!CD521&lt;&gt;0,Paramétrage!CB521,"")</f>
        <v/>
      </c>
      <c r="H112" s="2" t="str">
        <f>IF(Paramétrage!CD521&lt;&gt;0,Paramétrage!CC521,"")</f>
        <v/>
      </c>
      <c r="I112" s="2" t="str">
        <f t="shared" si="36"/>
        <v/>
      </c>
      <c r="J112" s="2" t="str">
        <f>IF(Paramétrage!CD521&lt;&gt;0,Paramétrage!CD521,"")</f>
        <v/>
      </c>
      <c r="K112" s="2" t="str">
        <f>IF(Paramétrage!CE521&lt;&gt;0,Paramétrage!CE521,"")</f>
        <v/>
      </c>
      <c r="L112" s="2" t="str">
        <f t="shared" si="37"/>
        <v/>
      </c>
      <c r="M112" s="2" t="str">
        <f t="shared" si="38"/>
        <v/>
      </c>
      <c r="N112" s="2" t="str">
        <f t="shared" si="39"/>
        <v/>
      </c>
      <c r="O112" s="2" t="str">
        <f>IF(Paramétrage!CD521&lt;&gt;0,Paramétrage!CF521,"")</f>
        <v/>
      </c>
      <c r="P112" s="258" t="e">
        <f>IF(Paramétrage!#REF!&lt;&gt;0,I112,0)</f>
        <v>#REF!</v>
      </c>
      <c r="Q112" s="2"/>
    </row>
    <row r="113" spans="1:17" x14ac:dyDescent="0.35">
      <c r="A113" s="451" t="str">
        <f t="shared" si="30"/>
        <v/>
      </c>
      <c r="B113" s="451" t="str">
        <f t="shared" si="31"/>
        <v/>
      </c>
      <c r="C113" s="451" t="str">
        <f t="shared" si="32"/>
        <v/>
      </c>
      <c r="D113" s="451" t="str">
        <f t="shared" si="33"/>
        <v/>
      </c>
      <c r="E113" s="451" t="str">
        <f t="shared" si="34"/>
        <v/>
      </c>
      <c r="F113" s="451" t="str">
        <f t="shared" si="35"/>
        <v/>
      </c>
      <c r="G113" s="199" t="str">
        <f>IF(Paramétrage!CD522&lt;&gt;0,Paramétrage!CB522,"")</f>
        <v/>
      </c>
      <c r="H113" s="2" t="str">
        <f>IF(Paramétrage!CD522&lt;&gt;0,Paramétrage!CC522,"")</f>
        <v/>
      </c>
      <c r="I113" s="2" t="str">
        <f t="shared" si="36"/>
        <v/>
      </c>
      <c r="J113" s="2" t="str">
        <f>IF(Paramétrage!CD522&lt;&gt;0,Paramétrage!CD522,"")</f>
        <v/>
      </c>
      <c r="K113" s="2" t="str">
        <f>IF(Paramétrage!CE522&lt;&gt;0,Paramétrage!CE522,"")</f>
        <v/>
      </c>
      <c r="L113" s="2" t="str">
        <f t="shared" si="37"/>
        <v/>
      </c>
      <c r="M113" s="2" t="str">
        <f t="shared" si="38"/>
        <v/>
      </c>
      <c r="N113" s="2" t="str">
        <f t="shared" si="39"/>
        <v/>
      </c>
      <c r="O113" s="2" t="str">
        <f>IF(Paramétrage!CD522&lt;&gt;0,Paramétrage!CF522,"")</f>
        <v/>
      </c>
      <c r="P113" s="258" t="e">
        <f>IF(Paramétrage!#REF!&lt;&gt;0,I113,0)</f>
        <v>#REF!</v>
      </c>
      <c r="Q113" s="2"/>
    </row>
    <row r="114" spans="1:17" x14ac:dyDescent="0.35">
      <c r="A114" s="451" t="str">
        <f t="shared" si="30"/>
        <v/>
      </c>
      <c r="B114" s="451" t="str">
        <f t="shared" si="31"/>
        <v/>
      </c>
      <c r="C114" s="451" t="str">
        <f t="shared" si="32"/>
        <v/>
      </c>
      <c r="D114" s="451" t="str">
        <f t="shared" si="33"/>
        <v/>
      </c>
      <c r="E114" s="451" t="str">
        <f t="shared" si="34"/>
        <v/>
      </c>
      <c r="F114" s="451" t="str">
        <f t="shared" si="35"/>
        <v/>
      </c>
      <c r="G114" s="199" t="str">
        <f>IF(Paramétrage!CD523&lt;&gt;0,Paramétrage!CB523,"")</f>
        <v/>
      </c>
      <c r="H114" s="2" t="str">
        <f>IF(Paramétrage!CD523&lt;&gt;0,Paramétrage!CC523,"")</f>
        <v/>
      </c>
      <c r="I114" s="2" t="str">
        <f t="shared" si="36"/>
        <v/>
      </c>
      <c r="J114" s="2" t="str">
        <f>IF(Paramétrage!CD523&lt;&gt;0,Paramétrage!CD523,"")</f>
        <v/>
      </c>
      <c r="K114" s="2" t="str">
        <f>IF(Paramétrage!CE523&lt;&gt;0,Paramétrage!CE523,"")</f>
        <v/>
      </c>
      <c r="L114" s="2" t="str">
        <f t="shared" si="37"/>
        <v/>
      </c>
      <c r="M114" s="2" t="str">
        <f t="shared" si="38"/>
        <v/>
      </c>
      <c r="N114" s="2" t="str">
        <f t="shared" si="39"/>
        <v/>
      </c>
      <c r="O114" s="2" t="str">
        <f>IF(Paramétrage!CD523&lt;&gt;0,Paramétrage!CF523,"")</f>
        <v/>
      </c>
      <c r="P114" s="258" t="e">
        <f>IF(Paramétrage!#REF!&lt;&gt;0,I114,0)</f>
        <v>#REF!</v>
      </c>
      <c r="Q114" s="2"/>
    </row>
    <row r="115" spans="1:17" x14ac:dyDescent="0.35">
      <c r="A115" s="451" t="str">
        <f t="shared" si="30"/>
        <v/>
      </c>
      <c r="B115" s="451" t="str">
        <f t="shared" si="31"/>
        <v/>
      </c>
      <c r="C115" s="451" t="str">
        <f t="shared" si="32"/>
        <v/>
      </c>
      <c r="D115" s="451" t="str">
        <f t="shared" si="33"/>
        <v/>
      </c>
      <c r="E115" s="451" t="str">
        <f t="shared" si="34"/>
        <v/>
      </c>
      <c r="F115" s="451" t="str">
        <f t="shared" si="35"/>
        <v/>
      </c>
      <c r="G115" s="199" t="str">
        <f>IF(Paramétrage!CD524&lt;&gt;0,Paramétrage!CB524,"")</f>
        <v/>
      </c>
      <c r="H115" s="2" t="str">
        <f>IF(Paramétrage!CD524&lt;&gt;0,Paramétrage!CC524,"")</f>
        <v/>
      </c>
      <c r="I115" s="2" t="str">
        <f t="shared" si="36"/>
        <v/>
      </c>
      <c r="J115" s="2" t="str">
        <f>IF(Paramétrage!CD524&lt;&gt;0,Paramétrage!CD524,"")</f>
        <v/>
      </c>
      <c r="K115" s="2" t="str">
        <f>IF(Paramétrage!CE524&lt;&gt;0,Paramétrage!CE524,"")</f>
        <v/>
      </c>
      <c r="L115" s="2" t="str">
        <f t="shared" si="37"/>
        <v/>
      </c>
      <c r="M115" s="2" t="str">
        <f t="shared" si="38"/>
        <v/>
      </c>
      <c r="N115" s="2" t="str">
        <f t="shared" si="39"/>
        <v/>
      </c>
      <c r="O115" s="2" t="str">
        <f>IF(Paramétrage!CD524&lt;&gt;0,Paramétrage!CF524,"")</f>
        <v/>
      </c>
      <c r="P115" s="258" t="e">
        <f>IF(Paramétrage!#REF!&lt;&gt;0,I115,0)</f>
        <v>#REF!</v>
      </c>
      <c r="Q115" s="2"/>
    </row>
    <row r="116" spans="1:17" x14ac:dyDescent="0.35">
      <c r="A116" s="451" t="str">
        <f t="shared" si="30"/>
        <v/>
      </c>
      <c r="B116" s="451" t="str">
        <f t="shared" si="31"/>
        <v/>
      </c>
      <c r="C116" s="451" t="str">
        <f t="shared" si="32"/>
        <v/>
      </c>
      <c r="D116" s="451" t="str">
        <f t="shared" si="33"/>
        <v/>
      </c>
      <c r="E116" s="451" t="str">
        <f t="shared" si="34"/>
        <v/>
      </c>
      <c r="F116" s="451" t="str">
        <f t="shared" si="35"/>
        <v/>
      </c>
      <c r="G116" s="199" t="str">
        <f>IF(Paramétrage!CD525&lt;&gt;0,Paramétrage!CB525,"")</f>
        <v/>
      </c>
      <c r="H116" s="2" t="str">
        <f>IF(Paramétrage!CD525&lt;&gt;0,Paramétrage!CC525,"")</f>
        <v/>
      </c>
      <c r="I116" s="2" t="str">
        <f t="shared" si="36"/>
        <v/>
      </c>
      <c r="J116" s="2" t="str">
        <f>IF(Paramétrage!CD525&lt;&gt;0,Paramétrage!CD525,"")</f>
        <v/>
      </c>
      <c r="K116" s="2" t="str">
        <f>IF(Paramétrage!CE525&lt;&gt;0,Paramétrage!CE525,"")</f>
        <v/>
      </c>
      <c r="L116" s="2" t="str">
        <f t="shared" si="37"/>
        <v/>
      </c>
      <c r="M116" s="2" t="str">
        <f t="shared" si="38"/>
        <v/>
      </c>
      <c r="N116" s="2" t="str">
        <f t="shared" si="39"/>
        <v/>
      </c>
      <c r="O116" s="2" t="str">
        <f>IF(Paramétrage!CD525&lt;&gt;0,Paramétrage!CF525,"")</f>
        <v/>
      </c>
      <c r="P116" s="258" t="e">
        <f>IF(Paramétrage!#REF!&lt;&gt;0,I116,0)</f>
        <v>#REF!</v>
      </c>
      <c r="Q116" s="2"/>
    </row>
    <row r="117" spans="1:17" x14ac:dyDescent="0.35">
      <c r="A117" s="451" t="str">
        <f t="shared" si="30"/>
        <v/>
      </c>
      <c r="B117" s="451" t="str">
        <f t="shared" si="31"/>
        <v/>
      </c>
      <c r="C117" s="451" t="str">
        <f t="shared" si="32"/>
        <v/>
      </c>
      <c r="D117" s="451" t="str">
        <f t="shared" si="33"/>
        <v/>
      </c>
      <c r="E117" s="451" t="str">
        <f t="shared" si="34"/>
        <v/>
      </c>
      <c r="F117" s="451" t="str">
        <f t="shared" si="35"/>
        <v/>
      </c>
      <c r="G117" s="199" t="str">
        <f>IF(Paramétrage!CD526&lt;&gt;0,Paramétrage!CB526,"")</f>
        <v/>
      </c>
      <c r="H117" s="2" t="str">
        <f>IF(Paramétrage!CD526&lt;&gt;0,Paramétrage!CC526,"")</f>
        <v/>
      </c>
      <c r="I117" s="2" t="str">
        <f t="shared" si="36"/>
        <v/>
      </c>
      <c r="J117" s="2" t="str">
        <f>IF(Paramétrage!CD526&lt;&gt;0,Paramétrage!CD526,"")</f>
        <v/>
      </c>
      <c r="K117" s="2" t="str">
        <f>IF(Paramétrage!CE526&lt;&gt;0,Paramétrage!CE526,"")</f>
        <v/>
      </c>
      <c r="L117" s="2" t="str">
        <f t="shared" si="37"/>
        <v/>
      </c>
      <c r="M117" s="2" t="str">
        <f t="shared" si="38"/>
        <v/>
      </c>
      <c r="N117" s="2" t="str">
        <f t="shared" si="39"/>
        <v/>
      </c>
      <c r="O117" s="2" t="str">
        <f>IF(Paramétrage!CD526&lt;&gt;0,Paramétrage!CF526,"")</f>
        <v/>
      </c>
      <c r="P117" s="258" t="e">
        <f>IF(Paramétrage!#REF!&lt;&gt;0,I117,0)</f>
        <v>#REF!</v>
      </c>
      <c r="Q117" s="2"/>
    </row>
    <row r="118" spans="1:17" x14ac:dyDescent="0.35">
      <c r="A118" s="451" t="str">
        <f t="shared" si="30"/>
        <v/>
      </c>
      <c r="B118" s="451" t="str">
        <f t="shared" si="31"/>
        <v/>
      </c>
      <c r="C118" s="451" t="str">
        <f t="shared" si="32"/>
        <v/>
      </c>
      <c r="D118" s="451" t="str">
        <f t="shared" si="33"/>
        <v/>
      </c>
      <c r="E118" s="451" t="str">
        <f t="shared" si="34"/>
        <v/>
      </c>
      <c r="F118" s="451" t="str">
        <f t="shared" si="35"/>
        <v/>
      </c>
      <c r="G118" s="199" t="str">
        <f>IF(Paramétrage!CD527&lt;&gt;0,Paramétrage!CB527,"")</f>
        <v/>
      </c>
      <c r="H118" s="2" t="str">
        <f>IF(Paramétrage!CD527&lt;&gt;0,Paramétrage!CC527,"")</f>
        <v/>
      </c>
      <c r="I118" s="2" t="str">
        <f t="shared" si="36"/>
        <v/>
      </c>
      <c r="J118" s="2" t="str">
        <f>IF(Paramétrage!CD527&lt;&gt;0,Paramétrage!CD527,"")</f>
        <v/>
      </c>
      <c r="K118" s="2" t="str">
        <f>IF(Paramétrage!CE527&lt;&gt;0,Paramétrage!CE527,"")</f>
        <v/>
      </c>
      <c r="L118" s="2" t="str">
        <f t="shared" si="37"/>
        <v/>
      </c>
      <c r="M118" s="2" t="str">
        <f t="shared" si="38"/>
        <v/>
      </c>
      <c r="N118" s="2" t="str">
        <f t="shared" si="39"/>
        <v/>
      </c>
      <c r="O118" s="2" t="str">
        <f>IF(Paramétrage!CD527&lt;&gt;0,Paramétrage!CF527,"")</f>
        <v/>
      </c>
      <c r="P118" s="258" t="e">
        <f>IF(Paramétrage!#REF!&lt;&gt;0,I118,0)</f>
        <v>#REF!</v>
      </c>
      <c r="Q118" s="2"/>
    </row>
    <row r="119" spans="1:17" x14ac:dyDescent="0.35">
      <c r="A119" s="451" t="str">
        <f t="shared" si="30"/>
        <v/>
      </c>
      <c r="B119" s="451" t="str">
        <f t="shared" si="31"/>
        <v/>
      </c>
      <c r="C119" s="451" t="str">
        <f t="shared" si="32"/>
        <v/>
      </c>
      <c r="D119" s="451" t="str">
        <f t="shared" si="33"/>
        <v/>
      </c>
      <c r="E119" s="451" t="str">
        <f t="shared" si="34"/>
        <v/>
      </c>
      <c r="F119" s="451" t="str">
        <f t="shared" si="35"/>
        <v/>
      </c>
      <c r="G119" s="199" t="str">
        <f>IF(Paramétrage!CD528&lt;&gt;0,Paramétrage!CB528,"")</f>
        <v/>
      </c>
      <c r="H119" s="2" t="str">
        <f>IF(Paramétrage!CD528&lt;&gt;0,Paramétrage!CC528,"")</f>
        <v/>
      </c>
      <c r="I119" s="2" t="str">
        <f t="shared" si="36"/>
        <v/>
      </c>
      <c r="J119" s="2" t="str">
        <f>IF(Paramétrage!CD528&lt;&gt;0,Paramétrage!CD528,"")</f>
        <v/>
      </c>
      <c r="K119" s="2" t="str">
        <f>IF(Paramétrage!CE528&lt;&gt;0,Paramétrage!CE528,"")</f>
        <v/>
      </c>
      <c r="L119" s="2" t="str">
        <f t="shared" si="37"/>
        <v/>
      </c>
      <c r="M119" s="2" t="str">
        <f t="shared" si="38"/>
        <v/>
      </c>
      <c r="N119" s="2" t="str">
        <f t="shared" si="39"/>
        <v/>
      </c>
      <c r="O119" s="2" t="str">
        <f>IF(Paramétrage!CD528&lt;&gt;0,Paramétrage!CF528,"")</f>
        <v/>
      </c>
      <c r="P119" s="258" t="e">
        <f>IF(Paramétrage!#REF!&lt;&gt;0,I119,0)</f>
        <v>#REF!</v>
      </c>
      <c r="Q119" s="2"/>
    </row>
    <row r="120" spans="1:17" x14ac:dyDescent="0.35">
      <c r="A120" s="474" t="s">
        <v>689</v>
      </c>
      <c r="B120" s="469"/>
      <c r="C120" s="469"/>
      <c r="D120" s="469"/>
      <c r="E120" s="469"/>
      <c r="F120" s="469"/>
      <c r="G120" s="475" t="e">
        <f>IF(Paramétrage!#REF!&lt;&gt;0,Paramétrage!#REF!,"")</f>
        <v>#REF!</v>
      </c>
      <c r="H120" s="469"/>
      <c r="I120" s="469"/>
      <c r="J120" s="469"/>
      <c r="K120" s="469"/>
      <c r="L120" s="469"/>
      <c r="M120" s="469"/>
      <c r="N120" s="469"/>
      <c r="O120" s="469"/>
      <c r="P120" s="472" t="e">
        <f>IF(Paramétrage!#REF!,I120-#REF!,"")</f>
        <v>#REF!</v>
      </c>
      <c r="Q120" s="469"/>
    </row>
    <row r="121" spans="1:17" ht="43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163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260" t="s">
        <v>169</v>
      </c>
      <c r="Q121" s="200">
        <f>Paramétrage!D3</f>
        <v>0</v>
      </c>
    </row>
    <row r="122" spans="1:17" x14ac:dyDescent="0.35">
      <c r="A122" s="451" t="str">
        <f>IF(J122&lt;&gt;"",I122,"")</f>
        <v/>
      </c>
      <c r="B122" s="451" t="str">
        <f>IF(J122&lt;&gt;"",1,"")</f>
        <v/>
      </c>
      <c r="C122" s="451" t="str">
        <f>IF(J122&lt;&gt;"",L122,"")</f>
        <v/>
      </c>
      <c r="D122" s="451" t="str">
        <f>IF(J122&lt;&gt;"",L122,"")</f>
        <v/>
      </c>
      <c r="E122" s="451" t="str">
        <f>IF(J122&lt;&gt;"",M122,"")</f>
        <v/>
      </c>
      <c r="F122" s="451" t="str">
        <f>IF(J122&lt;&gt;"",N122,"")</f>
        <v/>
      </c>
      <c r="G122" s="199" t="str">
        <f>IF(Paramétrage!CY501&lt;&gt;0,Paramétrage!CW501,"")</f>
        <v/>
      </c>
      <c r="H122" s="2" t="str">
        <f>IF(Paramétrage!CY501&lt;&gt;0,Paramétrage!CX501,"")</f>
        <v/>
      </c>
      <c r="I122" s="2" t="str">
        <f>IF(J122&lt;&gt;"",DATEDIF($Q$2,G122,"d")*1440+H122*60,"")</f>
        <v/>
      </c>
      <c r="J122" s="2" t="str">
        <f>IF(Paramétrage!CY501&lt;&gt;0,Paramétrage!CY501,"")</f>
        <v/>
      </c>
      <c r="K122" s="2" t="str">
        <f>IF(Paramétrage!CY501&lt;&gt;0,Paramétrage!CZ501,"")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IF(Paramétrage!CY501&lt;&gt;0,Paramétrage!DA501,"")</f>
        <v/>
      </c>
      <c r="P122" s="258" t="e">
        <f>IF(Paramétrage!#REF!&lt;&gt;0,I122,0)</f>
        <v>#REF!</v>
      </c>
      <c r="Q122" s="2"/>
    </row>
    <row r="123" spans="1:17" x14ac:dyDescent="0.35">
      <c r="A123" s="451" t="str">
        <f t="shared" ref="A123:A149" si="40">IF(J123&lt;&gt;"",I123,"")</f>
        <v/>
      </c>
      <c r="B123" s="451" t="str">
        <f t="shared" ref="B123:B149" si="41">IF(J123&lt;&gt;"",1,"")</f>
        <v/>
      </c>
      <c r="C123" s="451" t="str">
        <f t="shared" ref="C123:C149" si="42">IF(J123&lt;&gt;"",L123,"")</f>
        <v/>
      </c>
      <c r="D123" s="451" t="str">
        <f t="shared" ref="D123:D149" si="43">IF(J123&lt;&gt;"",L123,"")</f>
        <v/>
      </c>
      <c r="E123" s="451" t="str">
        <f t="shared" ref="E123:E149" si="44">IF(J123&lt;&gt;"",M123,"")</f>
        <v/>
      </c>
      <c r="F123" s="451" t="str">
        <f t="shared" ref="F123:F149" si="45">IF(J123&lt;&gt;"",N123,"")</f>
        <v/>
      </c>
      <c r="G123" s="199" t="str">
        <f>IF(Paramétrage!CY502&lt;&gt;0,Paramétrage!CW502,"")</f>
        <v/>
      </c>
      <c r="H123" s="2" t="str">
        <f>IF(Paramétrage!CY502&lt;&gt;0,Paramétrage!CX502,"")</f>
        <v/>
      </c>
      <c r="I123" s="2" t="str">
        <f t="shared" ref="I123:I149" si="46">IF(J123&lt;&gt;"",DATEDIF($Q$2,G123,"d")*1440+H123*60,"")</f>
        <v/>
      </c>
      <c r="J123" s="2" t="str">
        <f>IF(Paramétrage!CY502&lt;&gt;0,Paramétrage!CY502,"")</f>
        <v/>
      </c>
      <c r="K123" s="2" t="str">
        <f>IF(Paramétrage!CY502&lt;&gt;0,Paramétrage!CZ502,"")</f>
        <v/>
      </c>
      <c r="L123" s="2" t="str">
        <f t="shared" ref="L123:L149" si="47">IF(J123&lt;&gt;"",ROUNDUP(J123/K123,0),"")</f>
        <v/>
      </c>
      <c r="M123" s="2" t="str">
        <f t="shared" ref="M123:M149" si="48">IF(J123&lt;&gt;"",J123/L123,"")</f>
        <v/>
      </c>
      <c r="N123" s="2" t="str">
        <f t="shared" ref="N123:N149" si="49">IF(J123&lt;&gt;"",M123/O123,"")</f>
        <v/>
      </c>
      <c r="O123" s="2" t="str">
        <f>IF(Paramétrage!CY502&lt;&gt;0,Paramétrage!DA502,"")</f>
        <v/>
      </c>
      <c r="P123" s="258" t="e">
        <f>IF(Paramétrage!#REF!&lt;&gt;0,I123,0)</f>
        <v>#REF!</v>
      </c>
      <c r="Q123" s="2"/>
    </row>
    <row r="124" spans="1:17" x14ac:dyDescent="0.35">
      <c r="A124" s="451" t="str">
        <f t="shared" si="40"/>
        <v/>
      </c>
      <c r="B124" s="451" t="str">
        <f t="shared" si="41"/>
        <v/>
      </c>
      <c r="C124" s="451" t="str">
        <f t="shared" si="42"/>
        <v/>
      </c>
      <c r="D124" s="451" t="str">
        <f t="shared" si="43"/>
        <v/>
      </c>
      <c r="E124" s="451" t="str">
        <f t="shared" si="44"/>
        <v/>
      </c>
      <c r="F124" s="451" t="str">
        <f t="shared" si="45"/>
        <v/>
      </c>
      <c r="G124" s="199" t="str">
        <f>IF(Paramétrage!CY503&lt;&gt;0,Paramétrage!CW503,"")</f>
        <v/>
      </c>
      <c r="H124" s="2" t="str">
        <f>IF(Paramétrage!CY503&lt;&gt;0,Paramétrage!CX503,"")</f>
        <v/>
      </c>
      <c r="I124" s="2" t="str">
        <f t="shared" si="46"/>
        <v/>
      </c>
      <c r="J124" s="2" t="str">
        <f>IF(Paramétrage!CY503&lt;&gt;0,Paramétrage!CY503,"")</f>
        <v/>
      </c>
      <c r="K124" s="2" t="str">
        <f>IF(Paramétrage!CY503&lt;&gt;0,Paramétrage!CZ503,"")</f>
        <v/>
      </c>
      <c r="L124" s="2" t="str">
        <f t="shared" si="47"/>
        <v/>
      </c>
      <c r="M124" s="2" t="str">
        <f t="shared" si="48"/>
        <v/>
      </c>
      <c r="N124" s="2" t="str">
        <f t="shared" si="49"/>
        <v/>
      </c>
      <c r="O124" s="2" t="str">
        <f>IF(Paramétrage!CY503&lt;&gt;0,Paramétrage!DA503,"")</f>
        <v/>
      </c>
      <c r="P124" s="258" t="e">
        <f>IF(Paramétrage!#REF!&lt;&gt;0,I124,0)</f>
        <v>#REF!</v>
      </c>
      <c r="Q124" s="2"/>
    </row>
    <row r="125" spans="1:17" x14ac:dyDescent="0.35">
      <c r="A125" s="451" t="str">
        <f t="shared" si="40"/>
        <v/>
      </c>
      <c r="B125" s="451" t="str">
        <f t="shared" si="41"/>
        <v/>
      </c>
      <c r="C125" s="451" t="str">
        <f t="shared" si="42"/>
        <v/>
      </c>
      <c r="D125" s="451" t="str">
        <f t="shared" si="43"/>
        <v/>
      </c>
      <c r="E125" s="451" t="str">
        <f t="shared" si="44"/>
        <v/>
      </c>
      <c r="F125" s="451" t="str">
        <f t="shared" si="45"/>
        <v/>
      </c>
      <c r="G125" s="199" t="str">
        <f>IF(Paramétrage!CY504&lt;&gt;0,Paramétrage!CW504,"")</f>
        <v/>
      </c>
      <c r="H125" s="2" t="str">
        <f>IF(Paramétrage!CY504&lt;&gt;0,Paramétrage!CX504,"")</f>
        <v/>
      </c>
      <c r="I125" s="2" t="str">
        <f t="shared" si="46"/>
        <v/>
      </c>
      <c r="J125" s="2" t="str">
        <f>IF(Paramétrage!CY504&lt;&gt;0,Paramétrage!CY504,"")</f>
        <v/>
      </c>
      <c r="K125" s="2" t="str">
        <f>IF(Paramétrage!CY504&lt;&gt;0,Paramétrage!CZ504,"")</f>
        <v/>
      </c>
      <c r="L125" s="2" t="str">
        <f t="shared" si="47"/>
        <v/>
      </c>
      <c r="M125" s="2" t="str">
        <f t="shared" si="48"/>
        <v/>
      </c>
      <c r="N125" s="2" t="str">
        <f t="shared" si="49"/>
        <v/>
      </c>
      <c r="O125" s="2" t="str">
        <f>IF(Paramétrage!CY504&lt;&gt;0,Paramétrage!DA504,"")</f>
        <v/>
      </c>
      <c r="P125" s="258" t="e">
        <f>IF(Paramétrage!#REF!&lt;&gt;0,I125,0)</f>
        <v>#REF!</v>
      </c>
      <c r="Q125" s="2"/>
    </row>
    <row r="126" spans="1:17" x14ac:dyDescent="0.35">
      <c r="A126" s="451" t="str">
        <f t="shared" si="40"/>
        <v/>
      </c>
      <c r="B126" s="451" t="str">
        <f t="shared" si="41"/>
        <v/>
      </c>
      <c r="C126" s="451" t="str">
        <f t="shared" si="42"/>
        <v/>
      </c>
      <c r="D126" s="451" t="str">
        <f t="shared" si="43"/>
        <v/>
      </c>
      <c r="E126" s="451" t="str">
        <f t="shared" si="44"/>
        <v/>
      </c>
      <c r="F126" s="451" t="str">
        <f t="shared" si="45"/>
        <v/>
      </c>
      <c r="G126" s="199" t="str">
        <f>IF(Paramétrage!CY505&lt;&gt;0,Paramétrage!CW505,"")</f>
        <v/>
      </c>
      <c r="H126" s="2" t="str">
        <f>IF(Paramétrage!CY505&lt;&gt;0,Paramétrage!CX505,"")</f>
        <v/>
      </c>
      <c r="I126" s="2" t="str">
        <f t="shared" si="46"/>
        <v/>
      </c>
      <c r="J126" s="2" t="str">
        <f>IF(Paramétrage!CY505&lt;&gt;0,Paramétrage!CY505,"")</f>
        <v/>
      </c>
      <c r="K126" s="2" t="str">
        <f>IF(Paramétrage!CY505&lt;&gt;0,Paramétrage!CZ505,"")</f>
        <v/>
      </c>
      <c r="L126" s="2" t="str">
        <f t="shared" si="47"/>
        <v/>
      </c>
      <c r="M126" s="2" t="str">
        <f t="shared" si="48"/>
        <v/>
      </c>
      <c r="N126" s="2" t="str">
        <f t="shared" si="49"/>
        <v/>
      </c>
      <c r="O126" s="2" t="str">
        <f>IF(Paramétrage!CY505&lt;&gt;0,Paramétrage!DA505,"")</f>
        <v/>
      </c>
      <c r="P126" s="258" t="e">
        <f>IF(Paramétrage!#REF!&lt;&gt;0,I126,0)</f>
        <v>#REF!</v>
      </c>
      <c r="Q126" s="2"/>
    </row>
    <row r="127" spans="1:17" x14ac:dyDescent="0.35">
      <c r="A127" s="451" t="str">
        <f t="shared" si="40"/>
        <v/>
      </c>
      <c r="B127" s="451" t="str">
        <f t="shared" si="41"/>
        <v/>
      </c>
      <c r="C127" s="451" t="str">
        <f t="shared" si="42"/>
        <v/>
      </c>
      <c r="D127" s="451" t="str">
        <f t="shared" si="43"/>
        <v/>
      </c>
      <c r="E127" s="451" t="str">
        <f t="shared" si="44"/>
        <v/>
      </c>
      <c r="F127" s="451" t="str">
        <f t="shared" si="45"/>
        <v/>
      </c>
      <c r="G127" s="199" t="str">
        <f>IF(Paramétrage!CY506&lt;&gt;0,Paramétrage!CW506,"")</f>
        <v/>
      </c>
      <c r="H127" s="2" t="str">
        <f>IF(Paramétrage!CY506&lt;&gt;0,Paramétrage!CX506,"")</f>
        <v/>
      </c>
      <c r="I127" s="2" t="str">
        <f t="shared" si="46"/>
        <v/>
      </c>
      <c r="J127" s="2" t="str">
        <f>IF(Paramétrage!CY506&lt;&gt;0,Paramétrage!CY506,"")</f>
        <v/>
      </c>
      <c r="K127" s="2" t="str">
        <f>IF(Paramétrage!CY506&lt;&gt;0,Paramétrage!CZ506,"")</f>
        <v/>
      </c>
      <c r="L127" s="2" t="str">
        <f t="shared" si="47"/>
        <v/>
      </c>
      <c r="M127" s="2" t="str">
        <f t="shared" si="48"/>
        <v/>
      </c>
      <c r="N127" s="2" t="str">
        <f t="shared" si="49"/>
        <v/>
      </c>
      <c r="O127" s="2" t="str">
        <f>IF(Paramétrage!CY506&lt;&gt;0,Paramétrage!DA506,"")</f>
        <v/>
      </c>
      <c r="P127" s="258" t="e">
        <f>IF(Paramétrage!#REF!&lt;&gt;0,I127,0)</f>
        <v>#REF!</v>
      </c>
      <c r="Q127" s="2"/>
    </row>
    <row r="128" spans="1:17" x14ac:dyDescent="0.35">
      <c r="A128" s="451" t="str">
        <f t="shared" si="40"/>
        <v/>
      </c>
      <c r="B128" s="451" t="str">
        <f t="shared" si="41"/>
        <v/>
      </c>
      <c r="C128" s="451" t="str">
        <f t="shared" si="42"/>
        <v/>
      </c>
      <c r="D128" s="451" t="str">
        <f t="shared" si="43"/>
        <v/>
      </c>
      <c r="E128" s="451" t="str">
        <f t="shared" si="44"/>
        <v/>
      </c>
      <c r="F128" s="451" t="str">
        <f t="shared" si="45"/>
        <v/>
      </c>
      <c r="G128" s="199" t="str">
        <f>IF(Paramétrage!CY507&lt;&gt;0,Paramétrage!CW507,"")</f>
        <v/>
      </c>
      <c r="H128" s="2" t="str">
        <f>IF(Paramétrage!CY507&lt;&gt;0,Paramétrage!CX507,"")</f>
        <v/>
      </c>
      <c r="I128" s="2" t="str">
        <f t="shared" si="46"/>
        <v/>
      </c>
      <c r="J128" s="2" t="str">
        <f>IF(Paramétrage!CY507&lt;&gt;0,Paramétrage!CY507,"")</f>
        <v/>
      </c>
      <c r="K128" s="2" t="str">
        <f>IF(Paramétrage!CY507&lt;&gt;0,Paramétrage!CZ507,"")</f>
        <v/>
      </c>
      <c r="L128" s="2" t="str">
        <f t="shared" si="47"/>
        <v/>
      </c>
      <c r="M128" s="2" t="str">
        <f t="shared" si="48"/>
        <v/>
      </c>
      <c r="N128" s="2" t="str">
        <f t="shared" si="49"/>
        <v/>
      </c>
      <c r="O128" s="2" t="str">
        <f>IF(Paramétrage!CY507&lt;&gt;0,Paramétrage!DA507,"")</f>
        <v/>
      </c>
      <c r="P128" s="258" t="e">
        <f>IF(Paramétrage!#REF!&lt;&gt;0,I128,0)</f>
        <v>#REF!</v>
      </c>
      <c r="Q128" s="2"/>
    </row>
    <row r="129" spans="1:24" x14ac:dyDescent="0.35">
      <c r="A129" s="451" t="str">
        <f t="shared" si="40"/>
        <v/>
      </c>
      <c r="B129" s="451" t="str">
        <f t="shared" si="41"/>
        <v/>
      </c>
      <c r="C129" s="451" t="str">
        <f t="shared" si="42"/>
        <v/>
      </c>
      <c r="D129" s="451" t="str">
        <f t="shared" si="43"/>
        <v/>
      </c>
      <c r="E129" s="451" t="str">
        <f t="shared" si="44"/>
        <v/>
      </c>
      <c r="F129" s="451" t="str">
        <f t="shared" si="45"/>
        <v/>
      </c>
      <c r="G129" s="199" t="str">
        <f>IF(Paramétrage!CY508&lt;&gt;0,Paramétrage!CW508,"")</f>
        <v/>
      </c>
      <c r="H129" s="2" t="str">
        <f>IF(Paramétrage!CY508&lt;&gt;0,Paramétrage!CX508,"")</f>
        <v/>
      </c>
      <c r="I129" s="2" t="str">
        <f t="shared" si="46"/>
        <v/>
      </c>
      <c r="J129" s="2" t="str">
        <f>IF(Paramétrage!CY508&lt;&gt;0,Paramétrage!CY508,"")</f>
        <v/>
      </c>
      <c r="K129" s="2" t="str">
        <f>IF(Paramétrage!CY508&lt;&gt;0,Paramétrage!CZ508,"")</f>
        <v/>
      </c>
      <c r="L129" s="2" t="str">
        <f t="shared" si="47"/>
        <v/>
      </c>
      <c r="M129" s="2" t="str">
        <f t="shared" si="48"/>
        <v/>
      </c>
      <c r="N129" s="2" t="str">
        <f t="shared" si="49"/>
        <v/>
      </c>
      <c r="O129" s="2" t="str">
        <f>IF(Paramétrage!CY508&lt;&gt;0,Paramétrage!DA508,"")</f>
        <v/>
      </c>
      <c r="P129" s="258" t="e">
        <f>IF(Paramétrage!#REF!&lt;&gt;0,I129,0)</f>
        <v>#REF!</v>
      </c>
      <c r="Q129" s="2"/>
    </row>
    <row r="130" spans="1:24" x14ac:dyDescent="0.35">
      <c r="A130" s="451" t="str">
        <f t="shared" si="40"/>
        <v/>
      </c>
      <c r="B130" s="451" t="str">
        <f t="shared" si="41"/>
        <v/>
      </c>
      <c r="C130" s="451" t="str">
        <f t="shared" si="42"/>
        <v/>
      </c>
      <c r="D130" s="451" t="str">
        <f t="shared" si="43"/>
        <v/>
      </c>
      <c r="E130" s="451" t="str">
        <f t="shared" si="44"/>
        <v/>
      </c>
      <c r="F130" s="451" t="str">
        <f t="shared" si="45"/>
        <v/>
      </c>
      <c r="G130" s="199" t="str">
        <f>IF(Paramétrage!CY509&lt;&gt;0,Paramétrage!CW509,"")</f>
        <v/>
      </c>
      <c r="H130" s="2" t="str">
        <f>IF(Paramétrage!CY509&lt;&gt;0,Paramétrage!CX509,"")</f>
        <v/>
      </c>
      <c r="I130" s="2" t="str">
        <f t="shared" si="46"/>
        <v/>
      </c>
      <c r="J130" s="2" t="str">
        <f>IF(Paramétrage!CY509&lt;&gt;0,Paramétrage!CY509,"")</f>
        <v/>
      </c>
      <c r="K130" s="2" t="str">
        <f>IF(Paramétrage!CY509&lt;&gt;0,Paramétrage!CZ509,"")</f>
        <v/>
      </c>
      <c r="L130" s="2" t="str">
        <f t="shared" si="47"/>
        <v/>
      </c>
      <c r="M130" s="2" t="str">
        <f t="shared" si="48"/>
        <v/>
      </c>
      <c r="N130" s="2" t="str">
        <f t="shared" si="49"/>
        <v/>
      </c>
      <c r="O130" s="2" t="str">
        <f>IF(Paramétrage!CY509&lt;&gt;0,Paramétrage!DA509,"")</f>
        <v/>
      </c>
      <c r="P130" s="258" t="e">
        <f>IF(Paramétrage!#REF!&lt;&gt;0,I130,0)</f>
        <v>#REF!</v>
      </c>
      <c r="Q130" s="2"/>
      <c r="V130" s="2"/>
      <c r="W130" s="2"/>
      <c r="X130" s="2"/>
    </row>
    <row r="131" spans="1:24" x14ac:dyDescent="0.35">
      <c r="A131" s="451" t="str">
        <f t="shared" si="40"/>
        <v/>
      </c>
      <c r="B131" s="451" t="str">
        <f t="shared" si="41"/>
        <v/>
      </c>
      <c r="C131" s="451" t="str">
        <f t="shared" si="42"/>
        <v/>
      </c>
      <c r="D131" s="451" t="str">
        <f t="shared" si="43"/>
        <v/>
      </c>
      <c r="E131" s="451" t="str">
        <f t="shared" si="44"/>
        <v/>
      </c>
      <c r="F131" s="451" t="str">
        <f t="shared" si="45"/>
        <v/>
      </c>
      <c r="G131" s="199" t="str">
        <f>IF(Paramétrage!CY510&lt;&gt;0,Paramétrage!CW510,"")</f>
        <v/>
      </c>
      <c r="H131" s="2" t="str">
        <f>IF(Paramétrage!CY510&lt;&gt;0,Paramétrage!CX510,"")</f>
        <v/>
      </c>
      <c r="I131" s="2" t="str">
        <f t="shared" si="46"/>
        <v/>
      </c>
      <c r="J131" s="2" t="str">
        <f>IF(Paramétrage!CY510&lt;&gt;0,Paramétrage!CY510,"")</f>
        <v/>
      </c>
      <c r="K131" s="2" t="str">
        <f>IF(Paramétrage!CY510&lt;&gt;0,Paramétrage!CZ510,"")</f>
        <v/>
      </c>
      <c r="L131" s="2" t="str">
        <f t="shared" si="47"/>
        <v/>
      </c>
      <c r="M131" s="2" t="str">
        <f t="shared" si="48"/>
        <v/>
      </c>
      <c r="N131" s="2" t="str">
        <f t="shared" si="49"/>
        <v/>
      </c>
      <c r="O131" s="2" t="str">
        <f>IF(Paramétrage!CY510&lt;&gt;0,Paramétrage!DA510,"")</f>
        <v/>
      </c>
      <c r="P131" s="258" t="e">
        <f>IF(Paramétrage!#REF!&lt;&gt;0,I131,0)</f>
        <v>#REF!</v>
      </c>
      <c r="Q131" s="2"/>
    </row>
    <row r="132" spans="1:24" x14ac:dyDescent="0.35">
      <c r="A132" s="451" t="str">
        <f t="shared" si="40"/>
        <v/>
      </c>
      <c r="B132" s="451" t="str">
        <f t="shared" si="41"/>
        <v/>
      </c>
      <c r="C132" s="451" t="str">
        <f t="shared" si="42"/>
        <v/>
      </c>
      <c r="D132" s="451" t="str">
        <f t="shared" si="43"/>
        <v/>
      </c>
      <c r="E132" s="451" t="str">
        <f t="shared" si="44"/>
        <v/>
      </c>
      <c r="F132" s="451" t="str">
        <f t="shared" si="45"/>
        <v/>
      </c>
      <c r="G132" s="199" t="str">
        <f>IF(Paramétrage!CY511&lt;&gt;0,Paramétrage!CW511,"")</f>
        <v/>
      </c>
      <c r="H132" s="2" t="str">
        <f>IF(Paramétrage!CY511&lt;&gt;0,Paramétrage!CX511,"")</f>
        <v/>
      </c>
      <c r="I132" s="2" t="str">
        <f t="shared" si="46"/>
        <v/>
      </c>
      <c r="J132" s="2" t="str">
        <f>IF(Paramétrage!CY511&lt;&gt;0,Paramétrage!CY511,"")</f>
        <v/>
      </c>
      <c r="K132" s="2" t="str">
        <f>IF(Paramétrage!CY511&lt;&gt;0,Paramétrage!CZ511,"")</f>
        <v/>
      </c>
      <c r="L132" s="2" t="str">
        <f t="shared" si="47"/>
        <v/>
      </c>
      <c r="M132" s="2" t="str">
        <f t="shared" si="48"/>
        <v/>
      </c>
      <c r="N132" s="2" t="str">
        <f t="shared" si="49"/>
        <v/>
      </c>
      <c r="O132" s="2" t="str">
        <f>IF(Paramétrage!CY511&lt;&gt;0,Paramétrage!DA511,"")</f>
        <v/>
      </c>
      <c r="P132" s="258" t="e">
        <f>IF(Paramétrage!#REF!&lt;&gt;0,I132,0)</f>
        <v>#REF!</v>
      </c>
      <c r="Q132" s="2"/>
    </row>
    <row r="133" spans="1:24" x14ac:dyDescent="0.35">
      <c r="A133" s="451" t="str">
        <f t="shared" si="40"/>
        <v/>
      </c>
      <c r="B133" s="451" t="str">
        <f t="shared" si="41"/>
        <v/>
      </c>
      <c r="C133" s="451" t="str">
        <f t="shared" si="42"/>
        <v/>
      </c>
      <c r="D133" s="451" t="str">
        <f t="shared" si="43"/>
        <v/>
      </c>
      <c r="E133" s="451" t="str">
        <f t="shared" si="44"/>
        <v/>
      </c>
      <c r="F133" s="451" t="str">
        <f t="shared" si="45"/>
        <v/>
      </c>
      <c r="G133" s="199" t="str">
        <f>IF(Paramétrage!CY512&lt;&gt;0,Paramétrage!CW512,"")</f>
        <v/>
      </c>
      <c r="H133" s="2" t="str">
        <f>IF(Paramétrage!CY512&lt;&gt;0,Paramétrage!CX512,"")</f>
        <v/>
      </c>
      <c r="I133" s="2" t="str">
        <f t="shared" si="46"/>
        <v/>
      </c>
      <c r="J133" s="2" t="str">
        <f>IF(Paramétrage!CY512&lt;&gt;0,Paramétrage!CY512,"")</f>
        <v/>
      </c>
      <c r="K133" s="2" t="str">
        <f>IF(Paramétrage!CY512&lt;&gt;0,Paramétrage!CZ512,"")</f>
        <v/>
      </c>
      <c r="L133" s="2" t="str">
        <f t="shared" si="47"/>
        <v/>
      </c>
      <c r="M133" s="2" t="str">
        <f t="shared" si="48"/>
        <v/>
      </c>
      <c r="N133" s="2" t="str">
        <f t="shared" si="49"/>
        <v/>
      </c>
      <c r="O133" s="2" t="str">
        <f>IF(Paramétrage!CY512&lt;&gt;0,Paramétrage!DA512,"")</f>
        <v/>
      </c>
      <c r="P133" s="258" t="e">
        <f>IF(Paramétrage!#REF!&lt;&gt;0,I133,0)</f>
        <v>#REF!</v>
      </c>
      <c r="Q133" s="2"/>
    </row>
    <row r="134" spans="1:24" x14ac:dyDescent="0.35">
      <c r="A134" s="451" t="str">
        <f t="shared" si="40"/>
        <v/>
      </c>
      <c r="B134" s="451" t="str">
        <f t="shared" si="41"/>
        <v/>
      </c>
      <c r="C134" s="451" t="str">
        <f t="shared" si="42"/>
        <v/>
      </c>
      <c r="D134" s="451" t="str">
        <f t="shared" si="43"/>
        <v/>
      </c>
      <c r="E134" s="451" t="str">
        <f t="shared" si="44"/>
        <v/>
      </c>
      <c r="F134" s="451" t="str">
        <f t="shared" si="45"/>
        <v/>
      </c>
      <c r="G134" s="199" t="str">
        <f>IF(Paramétrage!CY513&lt;&gt;0,Paramétrage!CW513,"")</f>
        <v/>
      </c>
      <c r="H134" s="2" t="str">
        <f>IF(Paramétrage!CY513&lt;&gt;0,Paramétrage!CX513,"")</f>
        <v/>
      </c>
      <c r="I134" s="2" t="str">
        <f t="shared" si="46"/>
        <v/>
      </c>
      <c r="J134" s="2" t="str">
        <f>IF(Paramétrage!CY513&lt;&gt;0,Paramétrage!CY513,"")</f>
        <v/>
      </c>
      <c r="K134" s="2" t="str">
        <f>IF(Paramétrage!CY513&lt;&gt;0,Paramétrage!CZ513,"")</f>
        <v/>
      </c>
      <c r="L134" s="2" t="str">
        <f t="shared" si="47"/>
        <v/>
      </c>
      <c r="M134" s="2" t="str">
        <f t="shared" si="48"/>
        <v/>
      </c>
      <c r="N134" s="2" t="str">
        <f t="shared" si="49"/>
        <v/>
      </c>
      <c r="O134" s="2" t="str">
        <f>IF(Paramétrage!CY513&lt;&gt;0,Paramétrage!DA513,"")</f>
        <v/>
      </c>
      <c r="P134" s="258" t="e">
        <f>IF(Paramétrage!#REF!&lt;&gt;0,I134,0)</f>
        <v>#REF!</v>
      </c>
      <c r="Q134" s="2"/>
    </row>
    <row r="135" spans="1:24" x14ac:dyDescent="0.35">
      <c r="A135" s="451" t="str">
        <f t="shared" si="40"/>
        <v/>
      </c>
      <c r="B135" s="451" t="str">
        <f t="shared" si="41"/>
        <v/>
      </c>
      <c r="C135" s="451" t="str">
        <f t="shared" si="42"/>
        <v/>
      </c>
      <c r="D135" s="451" t="str">
        <f t="shared" si="43"/>
        <v/>
      </c>
      <c r="E135" s="451" t="str">
        <f t="shared" si="44"/>
        <v/>
      </c>
      <c r="F135" s="451" t="str">
        <f t="shared" si="45"/>
        <v/>
      </c>
      <c r="G135" s="199" t="str">
        <f>IF(Paramétrage!CY514&lt;&gt;0,Paramétrage!CW514,"")</f>
        <v/>
      </c>
      <c r="H135" s="2" t="str">
        <f>IF(Paramétrage!CY514&lt;&gt;0,Paramétrage!CX514,"")</f>
        <v/>
      </c>
      <c r="I135" s="2" t="str">
        <f t="shared" si="46"/>
        <v/>
      </c>
      <c r="J135" s="2" t="str">
        <f>IF(Paramétrage!CY514&lt;&gt;0,Paramétrage!CY514,"")</f>
        <v/>
      </c>
      <c r="K135" s="2" t="str">
        <f>IF(Paramétrage!CY514&lt;&gt;0,Paramétrage!CZ514,"")</f>
        <v/>
      </c>
      <c r="L135" s="2" t="str">
        <f t="shared" si="47"/>
        <v/>
      </c>
      <c r="M135" s="2" t="str">
        <f t="shared" si="48"/>
        <v/>
      </c>
      <c r="N135" s="2" t="str">
        <f t="shared" si="49"/>
        <v/>
      </c>
      <c r="O135" s="2" t="str">
        <f>IF(Paramétrage!CY514&lt;&gt;0,Paramétrage!DA514,"")</f>
        <v/>
      </c>
      <c r="P135" s="258" t="e">
        <f>IF(Paramétrage!#REF!&lt;&gt;0,I135,0)</f>
        <v>#REF!</v>
      </c>
      <c r="Q135" s="2"/>
    </row>
    <row r="136" spans="1:24" x14ac:dyDescent="0.35">
      <c r="A136" s="451" t="str">
        <f t="shared" si="40"/>
        <v/>
      </c>
      <c r="B136" s="451" t="str">
        <f t="shared" si="41"/>
        <v/>
      </c>
      <c r="C136" s="451" t="str">
        <f t="shared" si="42"/>
        <v/>
      </c>
      <c r="D136" s="451" t="str">
        <f t="shared" si="43"/>
        <v/>
      </c>
      <c r="E136" s="451" t="str">
        <f t="shared" si="44"/>
        <v/>
      </c>
      <c r="F136" s="451" t="str">
        <f t="shared" si="45"/>
        <v/>
      </c>
      <c r="G136" s="199" t="str">
        <f>IF(Paramétrage!CY515&lt;&gt;0,Paramétrage!CW515,"")</f>
        <v/>
      </c>
      <c r="H136" s="2" t="str">
        <f>IF(Paramétrage!CY515&lt;&gt;0,Paramétrage!CX515,"")</f>
        <v/>
      </c>
      <c r="I136" s="2" t="str">
        <f t="shared" si="46"/>
        <v/>
      </c>
      <c r="J136" s="2" t="str">
        <f>IF(Paramétrage!CY515&lt;&gt;0,Paramétrage!CY515,"")</f>
        <v/>
      </c>
      <c r="K136" s="2" t="str">
        <f>IF(Paramétrage!CY515&lt;&gt;0,Paramétrage!CZ515,"")</f>
        <v/>
      </c>
      <c r="L136" s="2" t="str">
        <f t="shared" si="47"/>
        <v/>
      </c>
      <c r="M136" s="2" t="str">
        <f t="shared" si="48"/>
        <v/>
      </c>
      <c r="N136" s="2" t="str">
        <f t="shared" si="49"/>
        <v/>
      </c>
      <c r="O136" s="2" t="str">
        <f>IF(Paramétrage!CY515&lt;&gt;0,Paramétrage!DA515,"")</f>
        <v/>
      </c>
      <c r="P136" s="258" t="e">
        <f>IF(Paramétrage!#REF!&lt;&gt;0,I136,0)</f>
        <v>#REF!</v>
      </c>
      <c r="Q136" s="2"/>
    </row>
    <row r="137" spans="1:24" x14ac:dyDescent="0.35">
      <c r="A137" s="451" t="str">
        <f t="shared" si="40"/>
        <v/>
      </c>
      <c r="B137" s="451" t="str">
        <f t="shared" si="41"/>
        <v/>
      </c>
      <c r="C137" s="451" t="str">
        <f t="shared" si="42"/>
        <v/>
      </c>
      <c r="D137" s="451" t="str">
        <f t="shared" si="43"/>
        <v/>
      </c>
      <c r="E137" s="451" t="str">
        <f t="shared" si="44"/>
        <v/>
      </c>
      <c r="F137" s="451" t="str">
        <f t="shared" si="45"/>
        <v/>
      </c>
      <c r="G137" s="199" t="str">
        <f>IF(Paramétrage!CY516&lt;&gt;0,Paramétrage!CW516,"")</f>
        <v/>
      </c>
      <c r="H137" s="2" t="str">
        <f>IF(Paramétrage!CY516&lt;&gt;0,Paramétrage!CX516,"")</f>
        <v/>
      </c>
      <c r="I137" s="2" t="str">
        <f t="shared" si="46"/>
        <v/>
      </c>
      <c r="J137" s="2" t="str">
        <f>IF(Paramétrage!CY516&lt;&gt;0,Paramétrage!CY516,"")</f>
        <v/>
      </c>
      <c r="K137" s="2" t="str">
        <f>IF(Paramétrage!CY516&lt;&gt;0,Paramétrage!CZ516,"")</f>
        <v/>
      </c>
      <c r="L137" s="2" t="str">
        <f t="shared" si="47"/>
        <v/>
      </c>
      <c r="M137" s="2" t="str">
        <f t="shared" si="48"/>
        <v/>
      </c>
      <c r="N137" s="2" t="str">
        <f t="shared" si="49"/>
        <v/>
      </c>
      <c r="O137" s="2" t="str">
        <f>IF(Paramétrage!CY516&lt;&gt;0,Paramétrage!DA516,"")</f>
        <v/>
      </c>
      <c r="P137" s="258" t="e">
        <f>IF(Paramétrage!#REF!&lt;&gt;0,I137,0)</f>
        <v>#REF!</v>
      </c>
      <c r="Q137" s="2"/>
    </row>
    <row r="138" spans="1:24" x14ac:dyDescent="0.35">
      <c r="A138" s="451" t="str">
        <f t="shared" si="40"/>
        <v/>
      </c>
      <c r="B138" s="451" t="str">
        <f t="shared" si="41"/>
        <v/>
      </c>
      <c r="C138" s="451" t="str">
        <f t="shared" si="42"/>
        <v/>
      </c>
      <c r="D138" s="451" t="str">
        <f t="shared" si="43"/>
        <v/>
      </c>
      <c r="E138" s="451" t="str">
        <f t="shared" si="44"/>
        <v/>
      </c>
      <c r="F138" s="451" t="str">
        <f t="shared" si="45"/>
        <v/>
      </c>
      <c r="G138" s="199" t="str">
        <f>IF(Paramétrage!CY517&lt;&gt;0,Paramétrage!CW517,"")</f>
        <v/>
      </c>
      <c r="H138" s="2" t="str">
        <f>IF(Paramétrage!CY517&lt;&gt;0,Paramétrage!CX517,"")</f>
        <v/>
      </c>
      <c r="I138" s="2" t="str">
        <f t="shared" si="46"/>
        <v/>
      </c>
      <c r="J138" s="2" t="str">
        <f>IF(Paramétrage!CY517&lt;&gt;0,Paramétrage!CY517,"")</f>
        <v/>
      </c>
      <c r="K138" s="2" t="str">
        <f>IF(Paramétrage!CY517&lt;&gt;0,Paramétrage!CZ517,"")</f>
        <v/>
      </c>
      <c r="L138" s="2" t="str">
        <f t="shared" si="47"/>
        <v/>
      </c>
      <c r="M138" s="2" t="str">
        <f t="shared" si="48"/>
        <v/>
      </c>
      <c r="N138" s="2" t="str">
        <f t="shared" si="49"/>
        <v/>
      </c>
      <c r="O138" s="2" t="str">
        <f>IF(Paramétrage!CY517&lt;&gt;0,Paramétrage!DA517,"")</f>
        <v/>
      </c>
      <c r="P138" s="258" t="e">
        <f>IF(Paramétrage!#REF!&lt;&gt;0,I138,0)</f>
        <v>#REF!</v>
      </c>
      <c r="Q138" s="2"/>
    </row>
    <row r="139" spans="1:24" x14ac:dyDescent="0.35">
      <c r="A139" s="451" t="str">
        <f t="shared" si="40"/>
        <v/>
      </c>
      <c r="B139" s="451" t="str">
        <f t="shared" si="41"/>
        <v/>
      </c>
      <c r="C139" s="451" t="str">
        <f t="shared" si="42"/>
        <v/>
      </c>
      <c r="D139" s="451" t="str">
        <f t="shared" si="43"/>
        <v/>
      </c>
      <c r="E139" s="451" t="str">
        <f t="shared" si="44"/>
        <v/>
      </c>
      <c r="F139" s="451" t="str">
        <f t="shared" si="45"/>
        <v/>
      </c>
      <c r="G139" s="199" t="str">
        <f>IF(Paramétrage!CY518&lt;&gt;0,Paramétrage!CW518,"")</f>
        <v/>
      </c>
      <c r="H139" s="2" t="str">
        <f>IF(Paramétrage!CY518&lt;&gt;0,Paramétrage!CX518,"")</f>
        <v/>
      </c>
      <c r="I139" s="2" t="str">
        <f t="shared" si="46"/>
        <v/>
      </c>
      <c r="J139" s="2" t="str">
        <f>IF(Paramétrage!CY518&lt;&gt;0,Paramétrage!CY518,"")</f>
        <v/>
      </c>
      <c r="K139" s="2" t="str">
        <f>IF(Paramétrage!CY518&lt;&gt;0,Paramétrage!CZ518,"")</f>
        <v/>
      </c>
      <c r="L139" s="2" t="str">
        <f t="shared" si="47"/>
        <v/>
      </c>
      <c r="M139" s="2" t="str">
        <f t="shared" si="48"/>
        <v/>
      </c>
      <c r="N139" s="2" t="str">
        <f t="shared" si="49"/>
        <v/>
      </c>
      <c r="O139" s="2" t="str">
        <f>IF(Paramétrage!CY518&lt;&gt;0,Paramétrage!DA518,"")</f>
        <v/>
      </c>
      <c r="P139" s="258" t="e">
        <f>IF(Paramétrage!#REF!&lt;&gt;0,I139,0)</f>
        <v>#REF!</v>
      </c>
      <c r="Q139" s="2"/>
    </row>
    <row r="140" spans="1:24" x14ac:dyDescent="0.35">
      <c r="A140" s="451" t="str">
        <f t="shared" si="40"/>
        <v/>
      </c>
      <c r="B140" s="451" t="str">
        <f t="shared" si="41"/>
        <v/>
      </c>
      <c r="C140" s="451" t="str">
        <f t="shared" si="42"/>
        <v/>
      </c>
      <c r="D140" s="451" t="str">
        <f t="shared" si="43"/>
        <v/>
      </c>
      <c r="E140" s="451" t="str">
        <f t="shared" si="44"/>
        <v/>
      </c>
      <c r="F140" s="451" t="str">
        <f t="shared" si="45"/>
        <v/>
      </c>
      <c r="G140" s="199" t="str">
        <f>IF(Paramétrage!CY519&lt;&gt;0,Paramétrage!CW519,"")</f>
        <v/>
      </c>
      <c r="H140" s="2" t="str">
        <f>IF(Paramétrage!CY519&lt;&gt;0,Paramétrage!CX519,"")</f>
        <v/>
      </c>
      <c r="I140" s="2" t="str">
        <f t="shared" si="46"/>
        <v/>
      </c>
      <c r="J140" s="2" t="str">
        <f>IF(Paramétrage!CY519&lt;&gt;0,Paramétrage!CY519,"")</f>
        <v/>
      </c>
      <c r="K140" s="2" t="str">
        <f>IF(Paramétrage!CY519&lt;&gt;0,Paramétrage!CZ519,"")</f>
        <v/>
      </c>
      <c r="L140" s="2" t="str">
        <f t="shared" si="47"/>
        <v/>
      </c>
      <c r="M140" s="2" t="str">
        <f t="shared" si="48"/>
        <v/>
      </c>
      <c r="N140" s="2" t="str">
        <f t="shared" si="49"/>
        <v/>
      </c>
      <c r="O140" s="2" t="str">
        <f>IF(Paramétrage!CY519&lt;&gt;0,Paramétrage!DA519,"")</f>
        <v/>
      </c>
      <c r="P140" s="258" t="e">
        <f>IF(Paramétrage!#REF!&lt;&gt;0,I140,0)</f>
        <v>#REF!</v>
      </c>
      <c r="Q140" s="2"/>
    </row>
    <row r="141" spans="1:24" x14ac:dyDescent="0.35">
      <c r="A141" s="451" t="str">
        <f t="shared" si="40"/>
        <v/>
      </c>
      <c r="B141" s="451" t="str">
        <f t="shared" si="41"/>
        <v/>
      </c>
      <c r="C141" s="451" t="str">
        <f t="shared" si="42"/>
        <v/>
      </c>
      <c r="D141" s="451" t="str">
        <f t="shared" si="43"/>
        <v/>
      </c>
      <c r="E141" s="451" t="str">
        <f t="shared" si="44"/>
        <v/>
      </c>
      <c r="F141" s="451" t="str">
        <f t="shared" si="45"/>
        <v/>
      </c>
      <c r="G141" s="199" t="str">
        <f>IF(Paramétrage!CY520&lt;&gt;0,Paramétrage!CW520,"")</f>
        <v/>
      </c>
      <c r="H141" s="2" t="str">
        <f>IF(Paramétrage!CY520&lt;&gt;0,Paramétrage!CX520,"")</f>
        <v/>
      </c>
      <c r="I141" s="2" t="str">
        <f t="shared" si="46"/>
        <v/>
      </c>
      <c r="J141" s="2" t="str">
        <f>IF(Paramétrage!CY520&lt;&gt;0,Paramétrage!CY520,"")</f>
        <v/>
      </c>
      <c r="K141" s="2" t="str">
        <f>IF(Paramétrage!CY520&lt;&gt;0,Paramétrage!CZ520,"")</f>
        <v/>
      </c>
      <c r="L141" s="2" t="str">
        <f t="shared" si="47"/>
        <v/>
      </c>
      <c r="M141" s="2" t="str">
        <f t="shared" si="48"/>
        <v/>
      </c>
      <c r="N141" s="2" t="str">
        <f t="shared" si="49"/>
        <v/>
      </c>
      <c r="O141" s="2" t="str">
        <f>IF(Paramétrage!CY520&lt;&gt;0,Paramétrage!DA520,"")</f>
        <v/>
      </c>
      <c r="P141" s="258" t="e">
        <f>IF(Paramétrage!#REF!&lt;&gt;0,I141,0)</f>
        <v>#REF!</v>
      </c>
      <c r="Q141" s="2"/>
    </row>
    <row r="142" spans="1:24" x14ac:dyDescent="0.35">
      <c r="A142" s="451" t="str">
        <f t="shared" si="40"/>
        <v/>
      </c>
      <c r="B142" s="451" t="str">
        <f t="shared" si="41"/>
        <v/>
      </c>
      <c r="C142" s="451" t="str">
        <f t="shared" si="42"/>
        <v/>
      </c>
      <c r="D142" s="451" t="str">
        <f t="shared" si="43"/>
        <v/>
      </c>
      <c r="E142" s="451" t="str">
        <f t="shared" si="44"/>
        <v/>
      </c>
      <c r="F142" s="451" t="str">
        <f t="shared" si="45"/>
        <v/>
      </c>
      <c r="G142" s="199" t="str">
        <f>IF(Paramétrage!CY521&lt;&gt;0,Paramétrage!CW521,"")</f>
        <v/>
      </c>
      <c r="H142" s="2" t="str">
        <f>IF(Paramétrage!CY521&lt;&gt;0,Paramétrage!CX521,"")</f>
        <v/>
      </c>
      <c r="I142" s="2" t="str">
        <f t="shared" si="46"/>
        <v/>
      </c>
      <c r="J142" s="2" t="str">
        <f>IF(Paramétrage!CY521&lt;&gt;0,Paramétrage!CY521,"")</f>
        <v/>
      </c>
      <c r="K142" s="2" t="str">
        <f>IF(Paramétrage!CY521&lt;&gt;0,Paramétrage!CZ521,"")</f>
        <v/>
      </c>
      <c r="L142" s="2" t="str">
        <f t="shared" si="47"/>
        <v/>
      </c>
      <c r="M142" s="2" t="str">
        <f t="shared" si="48"/>
        <v/>
      </c>
      <c r="N142" s="2" t="str">
        <f t="shared" si="49"/>
        <v/>
      </c>
      <c r="O142" s="2" t="str">
        <f>IF(Paramétrage!CY521&lt;&gt;0,Paramétrage!DA521,"")</f>
        <v/>
      </c>
      <c r="P142" s="258" t="e">
        <f>IF(Paramétrage!#REF!&lt;&gt;0,I142,0)</f>
        <v>#REF!</v>
      </c>
      <c r="Q142" s="2"/>
    </row>
    <row r="143" spans="1:24" x14ac:dyDescent="0.35">
      <c r="A143" s="451" t="str">
        <f t="shared" si="40"/>
        <v/>
      </c>
      <c r="B143" s="451" t="str">
        <f t="shared" si="41"/>
        <v/>
      </c>
      <c r="C143" s="451" t="str">
        <f t="shared" si="42"/>
        <v/>
      </c>
      <c r="D143" s="451" t="str">
        <f t="shared" si="43"/>
        <v/>
      </c>
      <c r="E143" s="451" t="str">
        <f t="shared" si="44"/>
        <v/>
      </c>
      <c r="F143" s="451" t="str">
        <f t="shared" si="45"/>
        <v/>
      </c>
      <c r="G143" s="199" t="str">
        <f>IF(Paramétrage!CY522&lt;&gt;0,Paramétrage!CW522,"")</f>
        <v/>
      </c>
      <c r="H143" s="2" t="str">
        <f>IF(Paramétrage!CY522&lt;&gt;0,Paramétrage!CX522,"")</f>
        <v/>
      </c>
      <c r="I143" s="2" t="str">
        <f t="shared" si="46"/>
        <v/>
      </c>
      <c r="J143" s="2" t="str">
        <f>IF(Paramétrage!CY522&lt;&gt;0,Paramétrage!CY522,"")</f>
        <v/>
      </c>
      <c r="K143" s="2" t="str">
        <f>IF(Paramétrage!CY522&lt;&gt;0,Paramétrage!CZ522,"")</f>
        <v/>
      </c>
      <c r="L143" s="2" t="str">
        <f t="shared" si="47"/>
        <v/>
      </c>
      <c r="M143" s="2" t="str">
        <f t="shared" si="48"/>
        <v/>
      </c>
      <c r="N143" s="2" t="str">
        <f t="shared" si="49"/>
        <v/>
      </c>
      <c r="O143" s="2" t="str">
        <f>IF(Paramétrage!CY522&lt;&gt;0,Paramétrage!DA522,"")</f>
        <v/>
      </c>
      <c r="P143" s="258" t="e">
        <f>IF(Paramétrage!#REF!&lt;&gt;0,I143,0)</f>
        <v>#REF!</v>
      </c>
      <c r="Q143" s="2"/>
    </row>
    <row r="144" spans="1:24" x14ac:dyDescent="0.35">
      <c r="A144" s="451" t="str">
        <f t="shared" si="40"/>
        <v/>
      </c>
      <c r="B144" s="451" t="str">
        <f t="shared" si="41"/>
        <v/>
      </c>
      <c r="C144" s="451" t="str">
        <f t="shared" si="42"/>
        <v/>
      </c>
      <c r="D144" s="451" t="str">
        <f t="shared" si="43"/>
        <v/>
      </c>
      <c r="E144" s="451" t="str">
        <f t="shared" si="44"/>
        <v/>
      </c>
      <c r="F144" s="451" t="str">
        <f t="shared" si="45"/>
        <v/>
      </c>
      <c r="G144" s="199" t="str">
        <f>IF(Paramétrage!CY523&lt;&gt;0,Paramétrage!CW523,"")</f>
        <v/>
      </c>
      <c r="H144" s="2" t="str">
        <f>IF(Paramétrage!CY523&lt;&gt;0,Paramétrage!CX523,"")</f>
        <v/>
      </c>
      <c r="I144" s="2" t="str">
        <f t="shared" si="46"/>
        <v/>
      </c>
      <c r="J144" s="2" t="str">
        <f>IF(Paramétrage!CY523&lt;&gt;0,Paramétrage!CY523,"")</f>
        <v/>
      </c>
      <c r="K144" s="2" t="str">
        <f>IF(Paramétrage!CY523&lt;&gt;0,Paramétrage!CZ523,"")</f>
        <v/>
      </c>
      <c r="L144" s="2" t="str">
        <f t="shared" si="47"/>
        <v/>
      </c>
      <c r="M144" s="2" t="str">
        <f t="shared" si="48"/>
        <v/>
      </c>
      <c r="N144" s="2" t="str">
        <f t="shared" si="49"/>
        <v/>
      </c>
      <c r="O144" s="2" t="str">
        <f>IF(Paramétrage!CY523&lt;&gt;0,Paramétrage!DA523,"")</f>
        <v/>
      </c>
      <c r="P144" s="258" t="e">
        <f>IF(Paramétrage!#REF!&lt;&gt;0,I144,0)</f>
        <v>#REF!</v>
      </c>
      <c r="Q144" s="2"/>
    </row>
    <row r="145" spans="1:20" x14ac:dyDescent="0.35">
      <c r="A145" s="451" t="str">
        <f t="shared" si="40"/>
        <v/>
      </c>
      <c r="B145" s="451" t="str">
        <f t="shared" si="41"/>
        <v/>
      </c>
      <c r="C145" s="451" t="str">
        <f t="shared" si="42"/>
        <v/>
      </c>
      <c r="D145" s="451" t="str">
        <f t="shared" si="43"/>
        <v/>
      </c>
      <c r="E145" s="451" t="str">
        <f t="shared" si="44"/>
        <v/>
      </c>
      <c r="F145" s="451" t="str">
        <f t="shared" si="45"/>
        <v/>
      </c>
      <c r="G145" s="199" t="str">
        <f>IF(Paramétrage!CY524&lt;&gt;0,Paramétrage!CW524,"")</f>
        <v/>
      </c>
      <c r="H145" s="2" t="str">
        <f>IF(Paramétrage!CY524&lt;&gt;0,Paramétrage!CX524,"")</f>
        <v/>
      </c>
      <c r="I145" s="2" t="str">
        <f t="shared" si="46"/>
        <v/>
      </c>
      <c r="J145" s="2" t="str">
        <f>IF(Paramétrage!CY524&lt;&gt;0,Paramétrage!CY524,"")</f>
        <v/>
      </c>
      <c r="K145" s="2" t="str">
        <f>IF(Paramétrage!CY524&lt;&gt;0,Paramétrage!CZ524,"")</f>
        <v/>
      </c>
      <c r="L145" s="2" t="str">
        <f t="shared" si="47"/>
        <v/>
      </c>
      <c r="M145" s="2" t="str">
        <f t="shared" si="48"/>
        <v/>
      </c>
      <c r="N145" s="2" t="str">
        <f t="shared" si="49"/>
        <v/>
      </c>
      <c r="O145" s="2" t="str">
        <f>IF(Paramétrage!CY524&lt;&gt;0,Paramétrage!DA524,"")</f>
        <v/>
      </c>
      <c r="P145" s="258" t="e">
        <f>IF(Paramétrage!#REF!&lt;&gt;0,I145,0)</f>
        <v>#REF!</v>
      </c>
      <c r="Q145" s="2"/>
    </row>
    <row r="146" spans="1:20" x14ac:dyDescent="0.35">
      <c r="A146" s="451" t="str">
        <f t="shared" si="40"/>
        <v/>
      </c>
      <c r="B146" s="451" t="str">
        <f t="shared" si="41"/>
        <v/>
      </c>
      <c r="C146" s="451" t="str">
        <f t="shared" si="42"/>
        <v/>
      </c>
      <c r="D146" s="451" t="str">
        <f t="shared" si="43"/>
        <v/>
      </c>
      <c r="E146" s="451" t="str">
        <f t="shared" si="44"/>
        <v/>
      </c>
      <c r="F146" s="451" t="str">
        <f t="shared" si="45"/>
        <v/>
      </c>
      <c r="G146" s="199" t="str">
        <f>IF(Paramétrage!CY525&lt;&gt;0,Paramétrage!CW525,"")</f>
        <v/>
      </c>
      <c r="H146" s="2" t="str">
        <f>IF(Paramétrage!CY525&lt;&gt;0,Paramétrage!CX525,"")</f>
        <v/>
      </c>
      <c r="I146" s="2" t="str">
        <f t="shared" si="46"/>
        <v/>
      </c>
      <c r="J146" s="2" t="str">
        <f>IF(Paramétrage!CY525&lt;&gt;0,Paramétrage!CY525,"")</f>
        <v/>
      </c>
      <c r="K146" s="2" t="str">
        <f>IF(Paramétrage!CY525&lt;&gt;0,Paramétrage!CZ525,"")</f>
        <v/>
      </c>
      <c r="L146" s="2" t="str">
        <f t="shared" si="47"/>
        <v/>
      </c>
      <c r="M146" s="2" t="str">
        <f t="shared" si="48"/>
        <v/>
      </c>
      <c r="N146" s="2" t="str">
        <f t="shared" si="49"/>
        <v/>
      </c>
      <c r="O146" s="2" t="str">
        <f>IF(Paramétrage!CY525&lt;&gt;0,Paramétrage!DA525,"")</f>
        <v/>
      </c>
      <c r="P146" s="258" t="e">
        <f>IF(Paramétrage!#REF!&lt;&gt;0,I146,0)</f>
        <v>#REF!</v>
      </c>
      <c r="Q146" s="2"/>
    </row>
    <row r="147" spans="1:20" x14ac:dyDescent="0.35">
      <c r="A147" s="451" t="str">
        <f t="shared" si="40"/>
        <v/>
      </c>
      <c r="B147" s="451" t="str">
        <f t="shared" si="41"/>
        <v/>
      </c>
      <c r="C147" s="451" t="str">
        <f t="shared" si="42"/>
        <v/>
      </c>
      <c r="D147" s="451" t="str">
        <f t="shared" si="43"/>
        <v/>
      </c>
      <c r="E147" s="451" t="str">
        <f t="shared" si="44"/>
        <v/>
      </c>
      <c r="F147" s="451" t="str">
        <f t="shared" si="45"/>
        <v/>
      </c>
      <c r="G147" s="199" t="str">
        <f>IF(Paramétrage!CY526&lt;&gt;0,Paramétrage!CW526,"")</f>
        <v/>
      </c>
      <c r="H147" s="2" t="str">
        <f>IF(Paramétrage!CY526&lt;&gt;0,Paramétrage!CX526,"")</f>
        <v/>
      </c>
      <c r="I147" s="2" t="str">
        <f t="shared" si="46"/>
        <v/>
      </c>
      <c r="J147" s="2" t="str">
        <f>IF(Paramétrage!CY526&lt;&gt;0,Paramétrage!CY526,"")</f>
        <v/>
      </c>
      <c r="K147" s="2" t="str">
        <f>IF(Paramétrage!CY526&lt;&gt;0,Paramétrage!CZ526,"")</f>
        <v/>
      </c>
      <c r="L147" s="2" t="str">
        <f t="shared" si="47"/>
        <v/>
      </c>
      <c r="M147" s="2" t="str">
        <f t="shared" si="48"/>
        <v/>
      </c>
      <c r="N147" s="2" t="str">
        <f t="shared" si="49"/>
        <v/>
      </c>
      <c r="O147" s="2" t="str">
        <f>IF(Paramétrage!CY526&lt;&gt;0,Paramétrage!DA526,"")</f>
        <v/>
      </c>
      <c r="P147" s="258" t="e">
        <f>IF(Paramétrage!#REF!&lt;&gt;0,I147,0)</f>
        <v>#REF!</v>
      </c>
      <c r="Q147" s="2"/>
    </row>
    <row r="148" spans="1:20" x14ac:dyDescent="0.35">
      <c r="A148" s="451" t="str">
        <f t="shared" si="40"/>
        <v/>
      </c>
      <c r="B148" s="451" t="str">
        <f t="shared" si="41"/>
        <v/>
      </c>
      <c r="C148" s="451" t="str">
        <f t="shared" si="42"/>
        <v/>
      </c>
      <c r="D148" s="451" t="str">
        <f t="shared" si="43"/>
        <v/>
      </c>
      <c r="E148" s="451" t="str">
        <f t="shared" si="44"/>
        <v/>
      </c>
      <c r="F148" s="451" t="str">
        <f t="shared" si="45"/>
        <v/>
      </c>
      <c r="G148" s="199" t="str">
        <f>IF(Paramétrage!CY527&lt;&gt;0,Paramétrage!CW527,"")</f>
        <v/>
      </c>
      <c r="H148" s="2" t="str">
        <f>IF(Paramétrage!CY527&lt;&gt;0,Paramétrage!CX527,"")</f>
        <v/>
      </c>
      <c r="I148" s="2" t="str">
        <f t="shared" si="46"/>
        <v/>
      </c>
      <c r="J148" s="2" t="str">
        <f>IF(Paramétrage!CY527&lt;&gt;0,Paramétrage!CY527,"")</f>
        <v/>
      </c>
      <c r="K148" s="2" t="str">
        <f>IF(Paramétrage!CY527&lt;&gt;0,Paramétrage!CZ527,"")</f>
        <v/>
      </c>
      <c r="L148" s="2" t="str">
        <f t="shared" si="47"/>
        <v/>
      </c>
      <c r="M148" s="2" t="str">
        <f t="shared" si="48"/>
        <v/>
      </c>
      <c r="N148" s="2" t="str">
        <f t="shared" si="49"/>
        <v/>
      </c>
      <c r="O148" s="2" t="str">
        <f>IF(Paramétrage!CY527&lt;&gt;0,Paramétrage!DA527,"")</f>
        <v/>
      </c>
      <c r="P148" s="258" t="e">
        <f>IF(Paramétrage!#REF!&lt;&gt;0,I148,0)</f>
        <v>#REF!</v>
      </c>
      <c r="Q148" s="2"/>
    </row>
    <row r="149" spans="1:20" x14ac:dyDescent="0.35">
      <c r="A149" s="451" t="str">
        <f t="shared" si="40"/>
        <v/>
      </c>
      <c r="B149" s="451" t="str">
        <f t="shared" si="41"/>
        <v/>
      </c>
      <c r="C149" s="451" t="str">
        <f t="shared" si="42"/>
        <v/>
      </c>
      <c r="D149" s="451" t="str">
        <f t="shared" si="43"/>
        <v/>
      </c>
      <c r="E149" s="451" t="str">
        <f t="shared" si="44"/>
        <v/>
      </c>
      <c r="F149" s="451" t="str">
        <f t="shared" si="45"/>
        <v/>
      </c>
      <c r="G149" s="199" t="str">
        <f>IF(Paramétrage!CY528&lt;&gt;0,Paramétrage!CW528,"")</f>
        <v/>
      </c>
      <c r="H149" s="2" t="str">
        <f>IF(Paramétrage!CY528&lt;&gt;0,Paramétrage!CX528,"")</f>
        <v/>
      </c>
      <c r="I149" s="2" t="str">
        <f t="shared" si="46"/>
        <v/>
      </c>
      <c r="J149" s="2" t="str">
        <f>IF(Paramétrage!CY528&lt;&gt;0,Paramétrage!CY528,"")</f>
        <v/>
      </c>
      <c r="K149" s="2" t="str">
        <f>IF(Paramétrage!CY528&lt;&gt;0,Paramétrage!CZ528,"")</f>
        <v/>
      </c>
      <c r="L149" s="2" t="str">
        <f t="shared" si="47"/>
        <v/>
      </c>
      <c r="M149" s="2" t="str">
        <f t="shared" si="48"/>
        <v/>
      </c>
      <c r="N149" s="2" t="str">
        <f t="shared" si="49"/>
        <v/>
      </c>
      <c r="O149" s="2" t="str">
        <f>IF(Paramétrage!CY528&lt;&gt;0,Paramétrage!DA528,"")</f>
        <v/>
      </c>
      <c r="P149" s="258" t="e">
        <f>IF(Paramétrage!#REF!&lt;&gt;0,I149,0)</f>
        <v>#REF!</v>
      </c>
      <c r="Q149" s="2"/>
    </row>
    <row r="150" spans="1:20" x14ac:dyDescent="0.35">
      <c r="A150" s="474" t="s">
        <v>714</v>
      </c>
      <c r="B150" s="469"/>
      <c r="C150" s="469"/>
      <c r="D150" s="469"/>
      <c r="E150" s="469"/>
      <c r="F150" s="469"/>
      <c r="G150" s="475" t="e">
        <f>IF(Paramétrage!#REF!&lt;&gt;0,Paramétrage!#REF!,"")</f>
        <v>#REF!</v>
      </c>
      <c r="H150" s="469"/>
      <c r="I150" s="469"/>
      <c r="J150" s="469"/>
      <c r="K150" s="469"/>
      <c r="L150" s="469"/>
      <c r="M150" s="469"/>
      <c r="N150" s="469"/>
      <c r="O150" s="469"/>
      <c r="P150" s="472" t="e">
        <f>IF(Paramétrage!#REF!,I150-#REF!,"")</f>
        <v>#REF!</v>
      </c>
      <c r="Q150" s="469"/>
    </row>
    <row r="151" spans="1:20" ht="43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163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260" t="s">
        <v>169</v>
      </c>
      <c r="Q151" s="200">
        <f>Paramétrage!D3</f>
        <v>0</v>
      </c>
    </row>
    <row r="152" spans="1:20" x14ac:dyDescent="0.35">
      <c r="A152" s="451" t="str">
        <f>IF(J152&lt;&gt;"",I152,"")</f>
        <v/>
      </c>
      <c r="B152" s="451" t="str">
        <f>IF(J152&lt;&gt;"",1,"")</f>
        <v/>
      </c>
      <c r="C152" s="451" t="str">
        <f>IF(J152&lt;&gt;"",L152,"")</f>
        <v/>
      </c>
      <c r="D152" s="451" t="str">
        <f>IF(J152&lt;&gt;"",L152,"")</f>
        <v/>
      </c>
      <c r="E152" s="451" t="str">
        <f>IF(J152&lt;&gt;"",M152,"")</f>
        <v/>
      </c>
      <c r="F152" s="451" t="str">
        <f>IF(J152&lt;&gt;"",N152,"")</f>
        <v/>
      </c>
      <c r="G152" s="199" t="str">
        <f>IF(Paramétrage!DT501&lt;&gt;0,Paramétrage!DR501,"")</f>
        <v/>
      </c>
      <c r="H152" s="2" t="str">
        <f>IF(Paramétrage!DT501&lt;&gt;0,Paramétrage!DS501,"")</f>
        <v/>
      </c>
      <c r="I152" s="2" t="str">
        <f>IF(J152&lt;&gt;"",DATEDIF($Q$2,G152,"d")*1440+H152*60,"")</f>
        <v/>
      </c>
      <c r="J152" s="2" t="str">
        <f>IF(Paramétrage!DT501&lt;&gt;0,Paramétrage!DT501,"")</f>
        <v/>
      </c>
      <c r="K152" s="2" t="str">
        <f>IF(Paramétrage!DU501&lt;&gt;0,Paramétrage!DU501,"")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IF(Paramétrage!DT501&lt;&gt;0,Paramétrage!DV501,"")</f>
        <v/>
      </c>
      <c r="P152" s="258" t="e">
        <f>IF(Paramétrage!#REF!&lt;&gt;0,I152,0)</f>
        <v>#REF!</v>
      </c>
      <c r="Q152" s="2"/>
    </row>
    <row r="153" spans="1:20" x14ac:dyDescent="0.35">
      <c r="A153" s="451" t="str">
        <f t="shared" ref="A153:A179" si="50">IF(J153&lt;&gt;"",I153,"")</f>
        <v/>
      </c>
      <c r="B153" s="451" t="str">
        <f t="shared" ref="B153:B179" si="51">IF(J153&lt;&gt;"",1,"")</f>
        <v/>
      </c>
      <c r="C153" s="451" t="str">
        <f t="shared" ref="C153:C179" si="52">IF(J153&lt;&gt;"",L153,"")</f>
        <v/>
      </c>
      <c r="D153" s="451" t="str">
        <f t="shared" ref="D153:D179" si="53">IF(J153&lt;&gt;"",L153,"")</f>
        <v/>
      </c>
      <c r="E153" s="451" t="str">
        <f t="shared" ref="E153:E179" si="54">IF(J153&lt;&gt;"",M153,"")</f>
        <v/>
      </c>
      <c r="F153" s="451" t="str">
        <f t="shared" ref="F153:F179" si="55">IF(J153&lt;&gt;"",N153,"")</f>
        <v/>
      </c>
      <c r="G153" s="199" t="str">
        <f>IF(Paramétrage!DT502&lt;&gt;0,Paramétrage!DR502,"")</f>
        <v/>
      </c>
      <c r="H153" s="2" t="str">
        <f>IF(Paramétrage!DT502&lt;&gt;0,Paramétrage!DS502,"")</f>
        <v/>
      </c>
      <c r="I153" s="2" t="str">
        <f t="shared" ref="I153:I179" si="56">IF(J153&lt;&gt;"",DATEDIF($Q$2,G153,"d")*1440+H153*60,"")</f>
        <v/>
      </c>
      <c r="J153" s="2" t="str">
        <f>IF(Paramétrage!DT502&lt;&gt;0,Paramétrage!DT502,"")</f>
        <v/>
      </c>
      <c r="K153" s="2" t="str">
        <f>IF(Paramétrage!DU502&lt;&gt;0,Paramétrage!DU502,"")</f>
        <v/>
      </c>
      <c r="L153" s="2" t="str">
        <f t="shared" ref="L153:L179" si="57">IF(J153&lt;&gt;"",ROUNDUP(J153/K153,0),"")</f>
        <v/>
      </c>
      <c r="M153" s="2" t="str">
        <f t="shared" ref="M153:M179" si="58">IF(J153&lt;&gt;"",J153/L153,"")</f>
        <v/>
      </c>
      <c r="N153" s="2" t="str">
        <f t="shared" ref="N153:N179" si="59">IF(J153&lt;&gt;"",M153/O153,"")</f>
        <v/>
      </c>
      <c r="O153" s="2" t="str">
        <f>IF(Paramétrage!DT502&lt;&gt;0,Paramétrage!DV502,"")</f>
        <v/>
      </c>
      <c r="P153" s="258" t="e">
        <f>IF(Paramétrage!#REF!&lt;&gt;0,I153,0)</f>
        <v>#REF!</v>
      </c>
      <c r="Q153" s="2"/>
    </row>
    <row r="154" spans="1:20" x14ac:dyDescent="0.35">
      <c r="A154" s="451" t="str">
        <f t="shared" si="50"/>
        <v/>
      </c>
      <c r="B154" s="451" t="str">
        <f t="shared" si="51"/>
        <v/>
      </c>
      <c r="C154" s="451" t="str">
        <f t="shared" si="52"/>
        <v/>
      </c>
      <c r="D154" s="451" t="str">
        <f t="shared" si="53"/>
        <v/>
      </c>
      <c r="E154" s="451" t="str">
        <f t="shared" si="54"/>
        <v/>
      </c>
      <c r="F154" s="451" t="str">
        <f t="shared" si="55"/>
        <v/>
      </c>
      <c r="G154" s="199" t="str">
        <f>IF(Paramétrage!DT503&lt;&gt;0,Paramétrage!DR503,"")</f>
        <v/>
      </c>
      <c r="H154" s="2" t="str">
        <f>IF(Paramétrage!DT503&lt;&gt;0,Paramétrage!DS503,"")</f>
        <v/>
      </c>
      <c r="I154" s="2" t="str">
        <f t="shared" si="56"/>
        <v/>
      </c>
      <c r="J154" s="2" t="str">
        <f>IF(Paramétrage!DT503&lt;&gt;0,Paramétrage!DT503,"")</f>
        <v/>
      </c>
      <c r="K154" s="2" t="str">
        <f>IF(Paramétrage!DU503&lt;&gt;0,Paramétrage!DU503,"")</f>
        <v/>
      </c>
      <c r="L154" s="2" t="str">
        <f t="shared" si="57"/>
        <v/>
      </c>
      <c r="M154" s="2" t="str">
        <f t="shared" si="58"/>
        <v/>
      </c>
      <c r="N154" s="2" t="str">
        <f t="shared" si="59"/>
        <v/>
      </c>
      <c r="O154" s="2" t="str">
        <f>IF(Paramétrage!DT503&lt;&gt;0,Paramétrage!DV503,"")</f>
        <v/>
      </c>
      <c r="P154" s="258" t="e">
        <f>IF(Paramétrage!#REF!&lt;&gt;0,I154,0)</f>
        <v>#REF!</v>
      </c>
      <c r="Q154" s="2"/>
    </row>
    <row r="155" spans="1:20" x14ac:dyDescent="0.35">
      <c r="A155" s="451" t="str">
        <f t="shared" si="50"/>
        <v/>
      </c>
      <c r="B155" s="451" t="str">
        <f t="shared" si="51"/>
        <v/>
      </c>
      <c r="C155" s="451" t="str">
        <f t="shared" si="52"/>
        <v/>
      </c>
      <c r="D155" s="451" t="str">
        <f t="shared" si="53"/>
        <v/>
      </c>
      <c r="E155" s="451" t="str">
        <f t="shared" si="54"/>
        <v/>
      </c>
      <c r="F155" s="451" t="str">
        <f t="shared" si="55"/>
        <v/>
      </c>
      <c r="G155" s="199" t="str">
        <f>IF(Paramétrage!DT504&lt;&gt;0,Paramétrage!DR504,"")</f>
        <v/>
      </c>
      <c r="H155" s="2" t="str">
        <f>IF(Paramétrage!DT504&lt;&gt;0,Paramétrage!DS504,"")</f>
        <v/>
      </c>
      <c r="I155" s="2" t="str">
        <f t="shared" si="56"/>
        <v/>
      </c>
      <c r="J155" s="2" t="str">
        <f>IF(Paramétrage!DT504&lt;&gt;0,Paramétrage!DT504,"")</f>
        <v/>
      </c>
      <c r="K155" s="2" t="str">
        <f>IF(Paramétrage!DU504&lt;&gt;0,Paramétrage!DU504,"")</f>
        <v/>
      </c>
      <c r="L155" s="2" t="str">
        <f t="shared" si="57"/>
        <v/>
      </c>
      <c r="M155" s="2" t="str">
        <f t="shared" si="58"/>
        <v/>
      </c>
      <c r="N155" s="2" t="str">
        <f t="shared" si="59"/>
        <v/>
      </c>
      <c r="O155" s="2" t="str">
        <f>IF(Paramétrage!DT504&lt;&gt;0,Paramétrage!DV504,"")</f>
        <v/>
      </c>
      <c r="P155" s="258" t="e">
        <f>IF(Paramétrage!#REF!&lt;&gt;0,I155,0)</f>
        <v>#REF!</v>
      </c>
      <c r="Q155" s="2"/>
    </row>
    <row r="156" spans="1:20" x14ac:dyDescent="0.35">
      <c r="A156" s="451" t="str">
        <f t="shared" si="50"/>
        <v/>
      </c>
      <c r="B156" s="451" t="str">
        <f t="shared" si="51"/>
        <v/>
      </c>
      <c r="C156" s="451" t="str">
        <f t="shared" si="52"/>
        <v/>
      </c>
      <c r="D156" s="451" t="str">
        <f t="shared" si="53"/>
        <v/>
      </c>
      <c r="E156" s="451" t="str">
        <f t="shared" si="54"/>
        <v/>
      </c>
      <c r="F156" s="451" t="str">
        <f t="shared" si="55"/>
        <v/>
      </c>
      <c r="G156" s="199" t="str">
        <f>IF(Paramétrage!DT505&lt;&gt;0,Paramétrage!DR505,"")</f>
        <v/>
      </c>
      <c r="H156" s="2" t="str">
        <f>IF(Paramétrage!DT505&lt;&gt;0,Paramétrage!DS505,"")</f>
        <v/>
      </c>
      <c r="I156" s="2" t="str">
        <f t="shared" si="56"/>
        <v/>
      </c>
      <c r="J156" s="2" t="str">
        <f>IF(Paramétrage!DT505&lt;&gt;0,Paramétrage!DT505,"")</f>
        <v/>
      </c>
      <c r="K156" s="2" t="str">
        <f>IF(Paramétrage!DU505&lt;&gt;0,Paramétrage!DU505,"")</f>
        <v/>
      </c>
      <c r="L156" s="2" t="str">
        <f t="shared" si="57"/>
        <v/>
      </c>
      <c r="M156" s="2" t="str">
        <f t="shared" si="58"/>
        <v/>
      </c>
      <c r="N156" s="2" t="str">
        <f t="shared" si="59"/>
        <v/>
      </c>
      <c r="O156" s="2" t="str">
        <f>IF(Paramétrage!DT505&lt;&gt;0,Paramétrage!DV505,"")</f>
        <v/>
      </c>
      <c r="P156" s="258" t="e">
        <f>IF(Paramétrage!#REF!&lt;&gt;0,I156,0)</f>
        <v>#REF!</v>
      </c>
      <c r="Q156" s="2"/>
      <c r="S156" s="2"/>
    </row>
    <row r="157" spans="1:20" x14ac:dyDescent="0.35">
      <c r="A157" s="451" t="str">
        <f t="shared" si="50"/>
        <v/>
      </c>
      <c r="B157" s="451" t="str">
        <f t="shared" si="51"/>
        <v/>
      </c>
      <c r="C157" s="451" t="str">
        <f t="shared" si="52"/>
        <v/>
      </c>
      <c r="D157" s="451" t="str">
        <f t="shared" si="53"/>
        <v/>
      </c>
      <c r="E157" s="451" t="str">
        <f t="shared" si="54"/>
        <v/>
      </c>
      <c r="F157" s="451" t="str">
        <f t="shared" si="55"/>
        <v/>
      </c>
      <c r="G157" s="199" t="str">
        <f>IF(Paramétrage!DT506&lt;&gt;0,Paramétrage!DR506,"")</f>
        <v/>
      </c>
      <c r="H157" s="2" t="str">
        <f>IF(Paramétrage!DT506&lt;&gt;0,Paramétrage!DS506,"")</f>
        <v/>
      </c>
      <c r="I157" s="2" t="str">
        <f t="shared" si="56"/>
        <v/>
      </c>
      <c r="J157" s="2" t="str">
        <f>IF(Paramétrage!DT506&lt;&gt;0,Paramétrage!DT506,"")</f>
        <v/>
      </c>
      <c r="K157" s="2" t="str">
        <f>IF(Paramétrage!DU506&lt;&gt;0,Paramétrage!DU506,"")</f>
        <v/>
      </c>
      <c r="L157" s="2" t="str">
        <f t="shared" si="57"/>
        <v/>
      </c>
      <c r="M157" s="2" t="str">
        <f t="shared" si="58"/>
        <v/>
      </c>
      <c r="N157" s="2" t="str">
        <f t="shared" si="59"/>
        <v/>
      </c>
      <c r="O157" s="2" t="str">
        <f>IF(Paramétrage!DT506&lt;&gt;0,Paramétrage!DV506,"")</f>
        <v/>
      </c>
      <c r="P157" s="258" t="e">
        <f>IF(Paramétrage!#REF!&lt;&gt;0,I157,0)</f>
        <v>#REF!</v>
      </c>
      <c r="Q157" s="2"/>
      <c r="S157" s="2"/>
    </row>
    <row r="158" spans="1:20" x14ac:dyDescent="0.35">
      <c r="A158" s="451" t="str">
        <f t="shared" si="50"/>
        <v/>
      </c>
      <c r="B158" s="451" t="str">
        <f t="shared" si="51"/>
        <v/>
      </c>
      <c r="C158" s="451" t="str">
        <f t="shared" si="52"/>
        <v/>
      </c>
      <c r="D158" s="451" t="str">
        <f t="shared" si="53"/>
        <v/>
      </c>
      <c r="E158" s="451" t="str">
        <f t="shared" si="54"/>
        <v/>
      </c>
      <c r="F158" s="451" t="str">
        <f t="shared" si="55"/>
        <v/>
      </c>
      <c r="G158" s="199" t="str">
        <f>IF(Paramétrage!DT507&lt;&gt;0,Paramétrage!DR507,"")</f>
        <v/>
      </c>
      <c r="H158" s="2" t="str">
        <f>IF(Paramétrage!DT507&lt;&gt;0,Paramétrage!DS507,"")</f>
        <v/>
      </c>
      <c r="I158" s="2" t="str">
        <f t="shared" si="56"/>
        <v/>
      </c>
      <c r="J158" s="2" t="str">
        <f>IF(Paramétrage!DT507&lt;&gt;0,Paramétrage!DT507,"")</f>
        <v/>
      </c>
      <c r="K158" s="2" t="str">
        <f>IF(Paramétrage!DU507&lt;&gt;0,Paramétrage!DU507,"")</f>
        <v/>
      </c>
      <c r="L158" s="2" t="str">
        <f t="shared" si="57"/>
        <v/>
      </c>
      <c r="M158" s="2" t="str">
        <f t="shared" si="58"/>
        <v/>
      </c>
      <c r="N158" s="2" t="str">
        <f t="shared" si="59"/>
        <v/>
      </c>
      <c r="O158" s="2" t="str">
        <f>IF(Paramétrage!DT507&lt;&gt;0,Paramétrage!DV507,"")</f>
        <v/>
      </c>
      <c r="P158" s="258" t="e">
        <f>IF(Paramétrage!#REF!&lt;&gt;0,I158,0)</f>
        <v>#REF!</v>
      </c>
      <c r="Q158" s="2"/>
      <c r="S158" s="2"/>
    </row>
    <row r="159" spans="1:20" x14ac:dyDescent="0.35">
      <c r="A159" s="451" t="str">
        <f t="shared" si="50"/>
        <v/>
      </c>
      <c r="B159" s="451" t="str">
        <f t="shared" si="51"/>
        <v/>
      </c>
      <c r="C159" s="451" t="str">
        <f t="shared" si="52"/>
        <v/>
      </c>
      <c r="D159" s="451" t="str">
        <f t="shared" si="53"/>
        <v/>
      </c>
      <c r="E159" s="451" t="str">
        <f t="shared" si="54"/>
        <v/>
      </c>
      <c r="F159" s="451" t="str">
        <f t="shared" si="55"/>
        <v/>
      </c>
      <c r="G159" s="199" t="str">
        <f>IF(Paramétrage!DT508&lt;&gt;0,Paramétrage!DR508,"")</f>
        <v/>
      </c>
      <c r="H159" s="2" t="str">
        <f>IF(Paramétrage!DT508&lt;&gt;0,Paramétrage!DS508,"")</f>
        <v/>
      </c>
      <c r="I159" s="2" t="str">
        <f t="shared" si="56"/>
        <v/>
      </c>
      <c r="J159" s="2" t="str">
        <f>IF(Paramétrage!DT508&lt;&gt;0,Paramétrage!DT508,"")</f>
        <v/>
      </c>
      <c r="K159" s="2" t="str">
        <f>IF(Paramétrage!DU508&lt;&gt;0,Paramétrage!DU508,"")</f>
        <v/>
      </c>
      <c r="L159" s="2" t="str">
        <f t="shared" si="57"/>
        <v/>
      </c>
      <c r="M159" s="2" t="str">
        <f t="shared" si="58"/>
        <v/>
      </c>
      <c r="N159" s="2" t="str">
        <f t="shared" si="59"/>
        <v/>
      </c>
      <c r="O159" s="2" t="str">
        <f>IF(Paramétrage!DT508&lt;&gt;0,Paramétrage!DV508,"")</f>
        <v/>
      </c>
      <c r="P159" s="258" t="e">
        <f>IF(Paramétrage!#REF!&lt;&gt;0,I159,0)</f>
        <v>#REF!</v>
      </c>
      <c r="Q159" s="2"/>
      <c r="S159" s="2"/>
    </row>
    <row r="160" spans="1:20" x14ac:dyDescent="0.35">
      <c r="A160" s="451" t="str">
        <f t="shared" si="50"/>
        <v/>
      </c>
      <c r="B160" s="451" t="str">
        <f t="shared" si="51"/>
        <v/>
      </c>
      <c r="C160" s="451" t="str">
        <f t="shared" si="52"/>
        <v/>
      </c>
      <c r="D160" s="451" t="str">
        <f t="shared" si="53"/>
        <v/>
      </c>
      <c r="E160" s="451" t="str">
        <f t="shared" si="54"/>
        <v/>
      </c>
      <c r="F160" s="451" t="str">
        <f t="shared" si="55"/>
        <v/>
      </c>
      <c r="G160" s="199" t="str">
        <f>IF(Paramétrage!DT509&lt;&gt;0,Paramétrage!DR509,"")</f>
        <v/>
      </c>
      <c r="H160" s="2" t="str">
        <f>IF(Paramétrage!DT509&lt;&gt;0,Paramétrage!DS509,"")</f>
        <v/>
      </c>
      <c r="I160" s="2" t="str">
        <f t="shared" si="56"/>
        <v/>
      </c>
      <c r="J160" s="2" t="str">
        <f>IF(Paramétrage!DT509&lt;&gt;0,Paramétrage!DT509,"")</f>
        <v/>
      </c>
      <c r="K160" s="2" t="str">
        <f>IF(Paramétrage!DU509&lt;&gt;0,Paramétrage!DU509,"")</f>
        <v/>
      </c>
      <c r="L160" s="2" t="str">
        <f t="shared" si="57"/>
        <v/>
      </c>
      <c r="M160" s="2" t="str">
        <f t="shared" si="58"/>
        <v/>
      </c>
      <c r="N160" s="2" t="str">
        <f t="shared" si="59"/>
        <v/>
      </c>
      <c r="O160" s="2" t="str">
        <f>IF(Paramétrage!DT509&lt;&gt;0,Paramétrage!DV509,"")</f>
        <v/>
      </c>
      <c r="P160" s="258" t="e">
        <f>IF(Paramétrage!#REF!&lt;&gt;0,I160,0)</f>
        <v>#REF!</v>
      </c>
      <c r="Q160" s="2"/>
      <c r="R160" s="2" t="str">
        <f>IF(Paramétrage!DB539&lt;&gt;0,Paramétrage!DD539,"")</f>
        <v/>
      </c>
      <c r="S160" s="119"/>
      <c r="T160" s="2"/>
    </row>
    <row r="161" spans="1:20" x14ac:dyDescent="0.35">
      <c r="A161" s="451" t="str">
        <f t="shared" si="50"/>
        <v/>
      </c>
      <c r="B161" s="451" t="str">
        <f t="shared" si="51"/>
        <v/>
      </c>
      <c r="C161" s="451" t="str">
        <f t="shared" si="52"/>
        <v/>
      </c>
      <c r="D161" s="451" t="str">
        <f t="shared" si="53"/>
        <v/>
      </c>
      <c r="E161" s="451" t="str">
        <f t="shared" si="54"/>
        <v/>
      </c>
      <c r="F161" s="451" t="str">
        <f t="shared" si="55"/>
        <v/>
      </c>
      <c r="G161" s="199" t="str">
        <f>IF(Paramétrage!DT510&lt;&gt;0,Paramétrage!DR510,"")</f>
        <v/>
      </c>
      <c r="H161" s="2" t="str">
        <f>IF(Paramétrage!DT510&lt;&gt;0,Paramétrage!DS510,"")</f>
        <v/>
      </c>
      <c r="I161" s="2" t="str">
        <f t="shared" si="56"/>
        <v/>
      </c>
      <c r="J161" s="2" t="str">
        <f>IF(Paramétrage!DT510&lt;&gt;0,Paramétrage!DT510,"")</f>
        <v/>
      </c>
      <c r="K161" s="2" t="str">
        <f>IF(Paramétrage!DU510&lt;&gt;0,Paramétrage!DU510,"")</f>
        <v/>
      </c>
      <c r="L161" s="2" t="str">
        <f t="shared" si="57"/>
        <v/>
      </c>
      <c r="M161" s="2" t="str">
        <f t="shared" si="58"/>
        <v/>
      </c>
      <c r="N161" s="2" t="str">
        <f t="shared" si="59"/>
        <v/>
      </c>
      <c r="O161" s="2" t="str">
        <f>IF(Paramétrage!DT510&lt;&gt;0,Paramétrage!DV510,"")</f>
        <v/>
      </c>
      <c r="P161" s="258" t="e">
        <f>IF(Paramétrage!#REF!&lt;&gt;0,I161,0)</f>
        <v>#REF!</v>
      </c>
      <c r="Q161" s="2"/>
      <c r="R161" s="2" t="str">
        <f>IF(Paramétrage!DB540&lt;&gt;0,Paramétrage!DD540,"")</f>
        <v/>
      </c>
      <c r="S161" s="119"/>
      <c r="T161" s="2"/>
    </row>
    <row r="162" spans="1:20" x14ac:dyDescent="0.35">
      <c r="A162" s="451" t="str">
        <f t="shared" si="50"/>
        <v/>
      </c>
      <c r="B162" s="451" t="str">
        <f t="shared" si="51"/>
        <v/>
      </c>
      <c r="C162" s="451" t="str">
        <f t="shared" si="52"/>
        <v/>
      </c>
      <c r="D162" s="451" t="str">
        <f t="shared" si="53"/>
        <v/>
      </c>
      <c r="E162" s="451" t="str">
        <f t="shared" si="54"/>
        <v/>
      </c>
      <c r="F162" s="451" t="str">
        <f t="shared" si="55"/>
        <v/>
      </c>
      <c r="G162" s="199" t="str">
        <f>IF(Paramétrage!DT511&lt;&gt;0,Paramétrage!DR511,"")</f>
        <v/>
      </c>
      <c r="H162" s="2" t="str">
        <f>IF(Paramétrage!DT511&lt;&gt;0,Paramétrage!DS511,"")</f>
        <v/>
      </c>
      <c r="I162" s="2" t="str">
        <f t="shared" si="56"/>
        <v/>
      </c>
      <c r="J162" s="2" t="str">
        <f>IF(Paramétrage!DT511&lt;&gt;0,Paramétrage!DT511,"")</f>
        <v/>
      </c>
      <c r="K162" s="2" t="str">
        <f>IF(Paramétrage!DU511&lt;&gt;0,Paramétrage!DU511,"")</f>
        <v/>
      </c>
      <c r="L162" s="2" t="str">
        <f t="shared" si="57"/>
        <v/>
      </c>
      <c r="M162" s="2" t="str">
        <f t="shared" si="58"/>
        <v/>
      </c>
      <c r="N162" s="2" t="str">
        <f t="shared" si="59"/>
        <v/>
      </c>
      <c r="O162" s="2" t="str">
        <f>IF(Paramétrage!DT511&lt;&gt;0,Paramétrage!DV511,"")</f>
        <v/>
      </c>
      <c r="P162" s="258" t="e">
        <f>IF(Paramétrage!#REF!&lt;&gt;0,I162,0)</f>
        <v>#REF!</v>
      </c>
      <c r="Q162" s="2"/>
      <c r="R162" s="2" t="str">
        <f>IF(Paramétrage!DB541&lt;&gt;0,Paramétrage!DD541,"")</f>
        <v/>
      </c>
      <c r="S162" s="119"/>
      <c r="T162" s="2"/>
    </row>
    <row r="163" spans="1:20" x14ac:dyDescent="0.35">
      <c r="A163" s="451" t="str">
        <f t="shared" si="50"/>
        <v/>
      </c>
      <c r="B163" s="451" t="str">
        <f t="shared" si="51"/>
        <v/>
      </c>
      <c r="C163" s="451" t="str">
        <f t="shared" si="52"/>
        <v/>
      </c>
      <c r="D163" s="451" t="str">
        <f t="shared" si="53"/>
        <v/>
      </c>
      <c r="E163" s="451" t="str">
        <f t="shared" si="54"/>
        <v/>
      </c>
      <c r="F163" s="451" t="str">
        <f t="shared" si="55"/>
        <v/>
      </c>
      <c r="G163" s="199" t="str">
        <f>IF(Paramétrage!DT512&lt;&gt;0,Paramétrage!DR512,"")</f>
        <v/>
      </c>
      <c r="H163" s="2" t="str">
        <f>IF(Paramétrage!DT512&lt;&gt;0,Paramétrage!DS512,"")</f>
        <v/>
      </c>
      <c r="I163" s="2" t="str">
        <f t="shared" si="56"/>
        <v/>
      </c>
      <c r="J163" s="2" t="str">
        <f>IF(Paramétrage!DT512&lt;&gt;0,Paramétrage!DT512,"")</f>
        <v/>
      </c>
      <c r="K163" s="2" t="str">
        <f>IF(Paramétrage!DU512&lt;&gt;0,Paramétrage!DU512,"")</f>
        <v/>
      </c>
      <c r="L163" s="2" t="str">
        <f t="shared" si="57"/>
        <v/>
      </c>
      <c r="M163" s="2" t="str">
        <f t="shared" si="58"/>
        <v/>
      </c>
      <c r="N163" s="2" t="str">
        <f t="shared" si="59"/>
        <v/>
      </c>
      <c r="O163" s="2" t="str">
        <f>IF(Paramétrage!DT512&lt;&gt;0,Paramétrage!DV512,"")</f>
        <v/>
      </c>
      <c r="P163" s="258" t="e">
        <f>IF(Paramétrage!#REF!&lt;&gt;0,I163,0)</f>
        <v>#REF!</v>
      </c>
      <c r="Q163" s="2"/>
      <c r="R163" s="2" t="str">
        <f>IF(Paramétrage!DB542&lt;&gt;0,Paramétrage!DD542,"")</f>
        <v/>
      </c>
      <c r="S163" s="119"/>
      <c r="T163" s="2"/>
    </row>
    <row r="164" spans="1:20" x14ac:dyDescent="0.35">
      <c r="A164" s="451" t="str">
        <f t="shared" si="50"/>
        <v/>
      </c>
      <c r="B164" s="451" t="str">
        <f t="shared" si="51"/>
        <v/>
      </c>
      <c r="C164" s="451" t="str">
        <f t="shared" si="52"/>
        <v/>
      </c>
      <c r="D164" s="451" t="str">
        <f t="shared" si="53"/>
        <v/>
      </c>
      <c r="E164" s="451" t="str">
        <f t="shared" si="54"/>
        <v/>
      </c>
      <c r="F164" s="451" t="str">
        <f t="shared" si="55"/>
        <v/>
      </c>
      <c r="G164" s="199" t="str">
        <f>IF(Paramétrage!DT513&lt;&gt;0,Paramétrage!DR513,"")</f>
        <v/>
      </c>
      <c r="H164" s="2" t="str">
        <f>IF(Paramétrage!DT513&lt;&gt;0,Paramétrage!DS513,"")</f>
        <v/>
      </c>
      <c r="I164" s="2" t="str">
        <f t="shared" si="56"/>
        <v/>
      </c>
      <c r="J164" s="2" t="str">
        <f>IF(Paramétrage!DT513&lt;&gt;0,Paramétrage!DT513,"")</f>
        <v/>
      </c>
      <c r="K164" s="2" t="str">
        <f>IF(Paramétrage!DU513&lt;&gt;0,Paramétrage!DU513,"")</f>
        <v/>
      </c>
      <c r="L164" s="2" t="str">
        <f t="shared" si="57"/>
        <v/>
      </c>
      <c r="M164" s="2" t="str">
        <f t="shared" si="58"/>
        <v/>
      </c>
      <c r="N164" s="2" t="str">
        <f t="shared" si="59"/>
        <v/>
      </c>
      <c r="O164" s="2" t="str">
        <f>IF(Paramétrage!DT513&lt;&gt;0,Paramétrage!DV513,"")</f>
        <v/>
      </c>
      <c r="P164" s="258" t="e">
        <f>IF(Paramétrage!#REF!&lt;&gt;0,I164,0)</f>
        <v>#REF!</v>
      </c>
      <c r="Q164" s="2"/>
      <c r="R164" s="2" t="str">
        <f>IF(Paramétrage!DB543&lt;&gt;0,Paramétrage!DD543,"")</f>
        <v/>
      </c>
      <c r="S164" s="119"/>
      <c r="T164" s="2"/>
    </row>
    <row r="165" spans="1:20" x14ac:dyDescent="0.35">
      <c r="A165" s="451" t="str">
        <f t="shared" si="50"/>
        <v/>
      </c>
      <c r="B165" s="451" t="str">
        <f t="shared" si="51"/>
        <v/>
      </c>
      <c r="C165" s="451" t="str">
        <f t="shared" si="52"/>
        <v/>
      </c>
      <c r="D165" s="451" t="str">
        <f t="shared" si="53"/>
        <v/>
      </c>
      <c r="E165" s="451" t="str">
        <f t="shared" si="54"/>
        <v/>
      </c>
      <c r="F165" s="451" t="str">
        <f t="shared" si="55"/>
        <v/>
      </c>
      <c r="G165" s="199" t="str">
        <f>IF(Paramétrage!DT514&lt;&gt;0,Paramétrage!DR514,"")</f>
        <v/>
      </c>
      <c r="H165" s="2" t="str">
        <f>IF(Paramétrage!DT514&lt;&gt;0,Paramétrage!DS514,"")</f>
        <v/>
      </c>
      <c r="I165" s="2" t="str">
        <f t="shared" si="56"/>
        <v/>
      </c>
      <c r="J165" s="2" t="str">
        <f>IF(Paramétrage!DT514&lt;&gt;0,Paramétrage!DT514,"")</f>
        <v/>
      </c>
      <c r="K165" s="2" t="str">
        <f>IF(Paramétrage!DU514&lt;&gt;0,Paramétrage!DU514,"")</f>
        <v/>
      </c>
      <c r="L165" s="2" t="str">
        <f t="shared" si="57"/>
        <v/>
      </c>
      <c r="M165" s="2" t="str">
        <f t="shared" si="58"/>
        <v/>
      </c>
      <c r="N165" s="2" t="str">
        <f t="shared" si="59"/>
        <v/>
      </c>
      <c r="O165" s="2" t="str">
        <f>IF(Paramétrage!DT514&lt;&gt;0,Paramétrage!DV514,"")</f>
        <v/>
      </c>
      <c r="P165" s="258" t="e">
        <f>IF(Paramétrage!#REF!&lt;&gt;0,I165,0)</f>
        <v>#REF!</v>
      </c>
      <c r="Q165" s="2"/>
      <c r="R165" s="2" t="str">
        <f>IF(Paramétrage!DB544&lt;&gt;0,Paramétrage!DD544,"")</f>
        <v/>
      </c>
      <c r="S165" s="119"/>
      <c r="T165" s="2"/>
    </row>
    <row r="166" spans="1:20" x14ac:dyDescent="0.35">
      <c r="A166" s="451" t="str">
        <f t="shared" si="50"/>
        <v/>
      </c>
      <c r="B166" s="451" t="str">
        <f t="shared" si="51"/>
        <v/>
      </c>
      <c r="C166" s="451" t="str">
        <f t="shared" si="52"/>
        <v/>
      </c>
      <c r="D166" s="451" t="str">
        <f t="shared" si="53"/>
        <v/>
      </c>
      <c r="E166" s="451" t="str">
        <f t="shared" si="54"/>
        <v/>
      </c>
      <c r="F166" s="451" t="str">
        <f t="shared" si="55"/>
        <v/>
      </c>
      <c r="G166" s="199" t="str">
        <f>IF(Paramétrage!DT515&lt;&gt;0,Paramétrage!DR515,"")</f>
        <v/>
      </c>
      <c r="H166" s="2" t="str">
        <f>IF(Paramétrage!DT515&lt;&gt;0,Paramétrage!DS515,"")</f>
        <v/>
      </c>
      <c r="I166" s="2" t="str">
        <f t="shared" si="56"/>
        <v/>
      </c>
      <c r="J166" s="2" t="str">
        <f>IF(Paramétrage!DT515&lt;&gt;0,Paramétrage!DT515,"")</f>
        <v/>
      </c>
      <c r="K166" s="2" t="str">
        <f>IF(Paramétrage!DU515&lt;&gt;0,Paramétrage!DU515,"")</f>
        <v/>
      </c>
      <c r="L166" s="2" t="str">
        <f t="shared" si="57"/>
        <v/>
      </c>
      <c r="M166" s="2" t="str">
        <f t="shared" si="58"/>
        <v/>
      </c>
      <c r="N166" s="2" t="str">
        <f t="shared" si="59"/>
        <v/>
      </c>
      <c r="O166" s="2" t="str">
        <f>IF(Paramétrage!DT515&lt;&gt;0,Paramétrage!DV515,"")</f>
        <v/>
      </c>
      <c r="P166" s="258" t="e">
        <f>IF(Paramétrage!#REF!&lt;&gt;0,I166,0)</f>
        <v>#REF!</v>
      </c>
      <c r="Q166" s="2"/>
      <c r="S166" s="2"/>
    </row>
    <row r="167" spans="1:20" x14ac:dyDescent="0.35">
      <c r="A167" s="451" t="str">
        <f t="shared" si="50"/>
        <v/>
      </c>
      <c r="B167" s="451" t="str">
        <f t="shared" si="51"/>
        <v/>
      </c>
      <c r="C167" s="451" t="str">
        <f t="shared" si="52"/>
        <v/>
      </c>
      <c r="D167" s="451" t="str">
        <f t="shared" si="53"/>
        <v/>
      </c>
      <c r="E167" s="451" t="str">
        <f t="shared" si="54"/>
        <v/>
      </c>
      <c r="F167" s="451" t="str">
        <f t="shared" si="55"/>
        <v/>
      </c>
      <c r="G167" s="199" t="str">
        <f>IF(Paramétrage!DT516&lt;&gt;0,Paramétrage!DR516,"")</f>
        <v/>
      </c>
      <c r="H167" s="2" t="str">
        <f>IF(Paramétrage!DT516&lt;&gt;0,Paramétrage!DS516,"")</f>
        <v/>
      </c>
      <c r="I167" s="2" t="str">
        <f t="shared" si="56"/>
        <v/>
      </c>
      <c r="J167" s="2" t="str">
        <f>IF(Paramétrage!DT516&lt;&gt;0,Paramétrage!DT516,"")</f>
        <v/>
      </c>
      <c r="K167" s="2" t="str">
        <f>IF(Paramétrage!DU516&lt;&gt;0,Paramétrage!DU516,"")</f>
        <v/>
      </c>
      <c r="L167" s="2" t="str">
        <f t="shared" si="57"/>
        <v/>
      </c>
      <c r="M167" s="2" t="str">
        <f t="shared" si="58"/>
        <v/>
      </c>
      <c r="N167" s="2" t="str">
        <f t="shared" si="59"/>
        <v/>
      </c>
      <c r="O167" s="2" t="str">
        <f>IF(Paramétrage!DT516&lt;&gt;0,Paramétrage!DV516,"")</f>
        <v/>
      </c>
      <c r="P167" s="258" t="e">
        <f>IF(Paramétrage!#REF!&lt;&gt;0,I167,0)</f>
        <v>#REF!</v>
      </c>
      <c r="Q167" s="2"/>
      <c r="S167" s="2"/>
    </row>
    <row r="168" spans="1:20" x14ac:dyDescent="0.35">
      <c r="A168" s="451" t="str">
        <f t="shared" si="50"/>
        <v/>
      </c>
      <c r="B168" s="451" t="str">
        <f t="shared" si="51"/>
        <v/>
      </c>
      <c r="C168" s="451" t="str">
        <f t="shared" si="52"/>
        <v/>
      </c>
      <c r="D168" s="451" t="str">
        <f t="shared" si="53"/>
        <v/>
      </c>
      <c r="E168" s="451" t="str">
        <f t="shared" si="54"/>
        <v/>
      </c>
      <c r="F168" s="451" t="str">
        <f t="shared" si="55"/>
        <v/>
      </c>
      <c r="G168" s="199" t="str">
        <f>IF(Paramétrage!DT517&lt;&gt;0,Paramétrage!DR517,"")</f>
        <v/>
      </c>
      <c r="H168" s="2" t="str">
        <f>IF(Paramétrage!DT517&lt;&gt;0,Paramétrage!DS517,"")</f>
        <v/>
      </c>
      <c r="I168" s="2" t="str">
        <f t="shared" si="56"/>
        <v/>
      </c>
      <c r="J168" s="2" t="str">
        <f>IF(Paramétrage!DT517&lt;&gt;0,Paramétrage!DT517,"")</f>
        <v/>
      </c>
      <c r="K168" s="2" t="str">
        <f>IF(Paramétrage!DU517&lt;&gt;0,Paramétrage!DU517,"")</f>
        <v/>
      </c>
      <c r="L168" s="2" t="str">
        <f t="shared" si="57"/>
        <v/>
      </c>
      <c r="M168" s="2" t="str">
        <f t="shared" si="58"/>
        <v/>
      </c>
      <c r="N168" s="2" t="str">
        <f t="shared" si="59"/>
        <v/>
      </c>
      <c r="O168" s="2" t="str">
        <f>IF(Paramétrage!DT517&lt;&gt;0,Paramétrage!DV517,"")</f>
        <v/>
      </c>
      <c r="P168" s="258" t="e">
        <f>IF(Paramétrage!#REF!&lt;&gt;0,I168,0)</f>
        <v>#REF!</v>
      </c>
      <c r="Q168" s="2"/>
      <c r="S168" s="2"/>
    </row>
    <row r="169" spans="1:20" x14ac:dyDescent="0.35">
      <c r="A169" s="451" t="str">
        <f t="shared" si="50"/>
        <v/>
      </c>
      <c r="B169" s="451" t="str">
        <f t="shared" si="51"/>
        <v/>
      </c>
      <c r="C169" s="451" t="str">
        <f t="shared" si="52"/>
        <v/>
      </c>
      <c r="D169" s="451" t="str">
        <f t="shared" si="53"/>
        <v/>
      </c>
      <c r="E169" s="451" t="str">
        <f t="shared" si="54"/>
        <v/>
      </c>
      <c r="F169" s="451" t="str">
        <f t="shared" si="55"/>
        <v/>
      </c>
      <c r="G169" s="199" t="str">
        <f>IF(Paramétrage!DT518&lt;&gt;0,Paramétrage!DR518,"")</f>
        <v/>
      </c>
      <c r="H169" s="2" t="str">
        <f>IF(Paramétrage!DT518&lt;&gt;0,Paramétrage!DS518,"")</f>
        <v/>
      </c>
      <c r="I169" s="2" t="str">
        <f t="shared" si="56"/>
        <v/>
      </c>
      <c r="J169" s="2" t="str">
        <f>IF(Paramétrage!DT518&lt;&gt;0,Paramétrage!DT518,"")</f>
        <v/>
      </c>
      <c r="K169" s="2" t="str">
        <f>IF(Paramétrage!DU518&lt;&gt;0,Paramétrage!DU518,"")</f>
        <v/>
      </c>
      <c r="L169" s="2" t="str">
        <f t="shared" si="57"/>
        <v/>
      </c>
      <c r="M169" s="2" t="str">
        <f t="shared" si="58"/>
        <v/>
      </c>
      <c r="N169" s="2" t="str">
        <f t="shared" si="59"/>
        <v/>
      </c>
      <c r="O169" s="2" t="str">
        <f>IF(Paramétrage!DT518&lt;&gt;0,Paramétrage!DV518,"")</f>
        <v/>
      </c>
      <c r="P169" s="258" t="e">
        <f>IF(Paramétrage!#REF!&lt;&gt;0,I169,0)</f>
        <v>#REF!</v>
      </c>
      <c r="Q169" s="2"/>
      <c r="S169" s="2"/>
    </row>
    <row r="170" spans="1:20" x14ac:dyDescent="0.35">
      <c r="A170" s="451" t="str">
        <f t="shared" si="50"/>
        <v/>
      </c>
      <c r="B170" s="451" t="str">
        <f t="shared" si="51"/>
        <v/>
      </c>
      <c r="C170" s="451" t="str">
        <f t="shared" si="52"/>
        <v/>
      </c>
      <c r="D170" s="451" t="str">
        <f t="shared" si="53"/>
        <v/>
      </c>
      <c r="E170" s="451" t="str">
        <f t="shared" si="54"/>
        <v/>
      </c>
      <c r="F170" s="451" t="str">
        <f t="shared" si="55"/>
        <v/>
      </c>
      <c r="G170" s="199" t="str">
        <f>IF(Paramétrage!DT519&lt;&gt;0,Paramétrage!DR519,"")</f>
        <v/>
      </c>
      <c r="H170" s="2" t="str">
        <f>IF(Paramétrage!DT519&lt;&gt;0,Paramétrage!DS519,"")</f>
        <v/>
      </c>
      <c r="I170" s="2" t="str">
        <f t="shared" si="56"/>
        <v/>
      </c>
      <c r="J170" s="2" t="str">
        <f>IF(Paramétrage!DT519&lt;&gt;0,Paramétrage!DT519,"")</f>
        <v/>
      </c>
      <c r="K170" s="2" t="str">
        <f>IF(Paramétrage!DU519&lt;&gt;0,Paramétrage!DU519,"")</f>
        <v/>
      </c>
      <c r="L170" s="2" t="str">
        <f t="shared" si="57"/>
        <v/>
      </c>
      <c r="M170" s="2" t="str">
        <f t="shared" si="58"/>
        <v/>
      </c>
      <c r="N170" s="2" t="str">
        <f t="shared" si="59"/>
        <v/>
      </c>
      <c r="O170" s="2" t="str">
        <f>IF(Paramétrage!DT519&lt;&gt;0,Paramétrage!DV519,"")</f>
        <v/>
      </c>
      <c r="P170" s="258" t="e">
        <f>IF(Paramétrage!#REF!&lt;&gt;0,I170,0)</f>
        <v>#REF!</v>
      </c>
      <c r="Q170" s="2"/>
      <c r="S170" s="2"/>
    </row>
    <row r="171" spans="1:20" x14ac:dyDescent="0.35">
      <c r="A171" s="451" t="str">
        <f t="shared" si="50"/>
        <v/>
      </c>
      <c r="B171" s="451" t="str">
        <f t="shared" si="51"/>
        <v/>
      </c>
      <c r="C171" s="451" t="str">
        <f t="shared" si="52"/>
        <v/>
      </c>
      <c r="D171" s="451" t="str">
        <f t="shared" si="53"/>
        <v/>
      </c>
      <c r="E171" s="451" t="str">
        <f t="shared" si="54"/>
        <v/>
      </c>
      <c r="F171" s="451" t="str">
        <f t="shared" si="55"/>
        <v/>
      </c>
      <c r="G171" s="199" t="str">
        <f>IF(Paramétrage!DT520&lt;&gt;0,Paramétrage!DR520,"")</f>
        <v/>
      </c>
      <c r="H171" s="2" t="str">
        <f>IF(Paramétrage!DT520&lt;&gt;0,Paramétrage!DS520,"")</f>
        <v/>
      </c>
      <c r="I171" s="2" t="str">
        <f t="shared" si="56"/>
        <v/>
      </c>
      <c r="J171" s="2" t="str">
        <f>IF(Paramétrage!DT520&lt;&gt;0,Paramétrage!DT520,"")</f>
        <v/>
      </c>
      <c r="K171" s="2" t="str">
        <f>IF(Paramétrage!DU520&lt;&gt;0,Paramétrage!DU520,"")</f>
        <v/>
      </c>
      <c r="L171" s="2" t="str">
        <f t="shared" si="57"/>
        <v/>
      </c>
      <c r="M171" s="2" t="str">
        <f t="shared" si="58"/>
        <v/>
      </c>
      <c r="N171" s="2" t="str">
        <f t="shared" si="59"/>
        <v/>
      </c>
      <c r="O171" s="2" t="str">
        <f>IF(Paramétrage!DT520&lt;&gt;0,Paramétrage!DV520,"")</f>
        <v/>
      </c>
      <c r="P171" s="258" t="e">
        <f>IF(Paramétrage!#REF!&lt;&gt;0,I171,0)</f>
        <v>#REF!</v>
      </c>
      <c r="Q171" s="2"/>
      <c r="S171" s="2"/>
    </row>
    <row r="172" spans="1:20" x14ac:dyDescent="0.35">
      <c r="A172" s="451" t="str">
        <f t="shared" si="50"/>
        <v/>
      </c>
      <c r="B172" s="451" t="str">
        <f t="shared" si="51"/>
        <v/>
      </c>
      <c r="C172" s="451" t="str">
        <f t="shared" si="52"/>
        <v/>
      </c>
      <c r="D172" s="451" t="str">
        <f t="shared" si="53"/>
        <v/>
      </c>
      <c r="E172" s="451" t="str">
        <f t="shared" si="54"/>
        <v/>
      </c>
      <c r="F172" s="451" t="str">
        <f t="shared" si="55"/>
        <v/>
      </c>
      <c r="G172" s="199" t="str">
        <f>IF(Paramétrage!DT521&lt;&gt;0,Paramétrage!DR521,"")</f>
        <v/>
      </c>
      <c r="H172" s="2" t="str">
        <f>IF(Paramétrage!DT521&lt;&gt;0,Paramétrage!DS521,"")</f>
        <v/>
      </c>
      <c r="I172" s="2" t="str">
        <f t="shared" si="56"/>
        <v/>
      </c>
      <c r="J172" s="2" t="str">
        <f>IF(Paramétrage!DT521&lt;&gt;0,Paramétrage!DT521,"")</f>
        <v/>
      </c>
      <c r="K172" s="2" t="str">
        <f>IF(Paramétrage!DU521&lt;&gt;0,Paramétrage!DU521,"")</f>
        <v/>
      </c>
      <c r="L172" s="2" t="str">
        <f t="shared" si="57"/>
        <v/>
      </c>
      <c r="M172" s="2" t="str">
        <f t="shared" si="58"/>
        <v/>
      </c>
      <c r="N172" s="2" t="str">
        <f t="shared" si="59"/>
        <v/>
      </c>
      <c r="O172" s="2" t="str">
        <f>IF(Paramétrage!DT521&lt;&gt;0,Paramétrage!DV521,"")</f>
        <v/>
      </c>
      <c r="P172" s="258" t="e">
        <f>IF(Paramétrage!#REF!&lt;&gt;0,I172,0)</f>
        <v>#REF!</v>
      </c>
      <c r="Q172" s="2"/>
    </row>
    <row r="173" spans="1:20" x14ac:dyDescent="0.35">
      <c r="A173" s="451" t="str">
        <f t="shared" si="50"/>
        <v/>
      </c>
      <c r="B173" s="451" t="str">
        <f t="shared" si="51"/>
        <v/>
      </c>
      <c r="C173" s="451" t="str">
        <f t="shared" si="52"/>
        <v/>
      </c>
      <c r="D173" s="451" t="str">
        <f t="shared" si="53"/>
        <v/>
      </c>
      <c r="E173" s="451" t="str">
        <f t="shared" si="54"/>
        <v/>
      </c>
      <c r="F173" s="451" t="str">
        <f t="shared" si="55"/>
        <v/>
      </c>
      <c r="G173" s="199" t="str">
        <f>IF(Paramétrage!DT522&lt;&gt;0,Paramétrage!DR522,"")</f>
        <v/>
      </c>
      <c r="H173" s="2" t="str">
        <f>IF(Paramétrage!DT522&lt;&gt;0,Paramétrage!DS522,"")</f>
        <v/>
      </c>
      <c r="I173" s="2" t="str">
        <f t="shared" si="56"/>
        <v/>
      </c>
      <c r="J173" s="2" t="str">
        <f>IF(Paramétrage!DT522&lt;&gt;0,Paramétrage!DT522,"")</f>
        <v/>
      </c>
      <c r="K173" s="2" t="str">
        <f>IF(Paramétrage!DU522&lt;&gt;0,Paramétrage!DU522,"")</f>
        <v/>
      </c>
      <c r="L173" s="2" t="str">
        <f t="shared" si="57"/>
        <v/>
      </c>
      <c r="M173" s="2" t="str">
        <f t="shared" si="58"/>
        <v/>
      </c>
      <c r="N173" s="2" t="str">
        <f t="shared" si="59"/>
        <v/>
      </c>
      <c r="O173" s="2" t="str">
        <f>IF(Paramétrage!DT522&lt;&gt;0,Paramétrage!DV522,"")</f>
        <v/>
      </c>
      <c r="P173" s="258" t="e">
        <f>IF(Paramétrage!#REF!&lt;&gt;0,I173,0)</f>
        <v>#REF!</v>
      </c>
      <c r="Q173" s="2"/>
    </row>
    <row r="174" spans="1:20" x14ac:dyDescent="0.35">
      <c r="A174" s="451" t="str">
        <f t="shared" si="50"/>
        <v/>
      </c>
      <c r="B174" s="451" t="str">
        <f t="shared" si="51"/>
        <v/>
      </c>
      <c r="C174" s="451" t="str">
        <f t="shared" si="52"/>
        <v/>
      </c>
      <c r="D174" s="451" t="str">
        <f t="shared" si="53"/>
        <v/>
      </c>
      <c r="E174" s="451" t="str">
        <f t="shared" si="54"/>
        <v/>
      </c>
      <c r="F174" s="451" t="str">
        <f t="shared" si="55"/>
        <v/>
      </c>
      <c r="G174" s="199" t="str">
        <f>IF(Paramétrage!DT523&lt;&gt;0,Paramétrage!DR523,"")</f>
        <v/>
      </c>
      <c r="H174" s="2" t="str">
        <f>IF(Paramétrage!DT523&lt;&gt;0,Paramétrage!DS523,"")</f>
        <v/>
      </c>
      <c r="I174" s="2" t="str">
        <f t="shared" si="56"/>
        <v/>
      </c>
      <c r="J174" s="2" t="str">
        <f>IF(Paramétrage!DT523&lt;&gt;0,Paramétrage!DT523,"")</f>
        <v/>
      </c>
      <c r="K174" s="2" t="str">
        <f>IF(Paramétrage!DU523&lt;&gt;0,Paramétrage!DU523,"")</f>
        <v/>
      </c>
      <c r="L174" s="2" t="str">
        <f t="shared" si="57"/>
        <v/>
      </c>
      <c r="M174" s="2" t="str">
        <f t="shared" si="58"/>
        <v/>
      </c>
      <c r="N174" s="2" t="str">
        <f t="shared" si="59"/>
        <v/>
      </c>
      <c r="O174" s="2" t="str">
        <f>IF(Paramétrage!DT523&lt;&gt;0,Paramétrage!DV523,"")</f>
        <v/>
      </c>
      <c r="P174" s="258" t="e">
        <f>IF(Paramétrage!#REF!&lt;&gt;0,I174,0)</f>
        <v>#REF!</v>
      </c>
      <c r="Q174" s="2"/>
    </row>
    <row r="175" spans="1:20" x14ac:dyDescent="0.35">
      <c r="A175" s="451" t="str">
        <f t="shared" si="50"/>
        <v/>
      </c>
      <c r="B175" s="451" t="str">
        <f t="shared" si="51"/>
        <v/>
      </c>
      <c r="C175" s="451" t="str">
        <f t="shared" si="52"/>
        <v/>
      </c>
      <c r="D175" s="451" t="str">
        <f t="shared" si="53"/>
        <v/>
      </c>
      <c r="E175" s="451" t="str">
        <f t="shared" si="54"/>
        <v/>
      </c>
      <c r="F175" s="451" t="str">
        <f t="shared" si="55"/>
        <v/>
      </c>
      <c r="G175" s="199" t="str">
        <f>IF(Paramétrage!DT524&lt;&gt;0,Paramétrage!DR524,"")</f>
        <v/>
      </c>
      <c r="H175" s="2" t="str">
        <f>IF(Paramétrage!DT524&lt;&gt;0,Paramétrage!DS524,"")</f>
        <v/>
      </c>
      <c r="I175" s="2" t="str">
        <f t="shared" si="56"/>
        <v/>
      </c>
      <c r="J175" s="2" t="str">
        <f>IF(Paramétrage!DT524&lt;&gt;0,Paramétrage!DT524,"")</f>
        <v/>
      </c>
      <c r="K175" s="2" t="str">
        <f>IF(Paramétrage!DU524&lt;&gt;0,Paramétrage!DU524,"")</f>
        <v/>
      </c>
      <c r="L175" s="2" t="str">
        <f t="shared" si="57"/>
        <v/>
      </c>
      <c r="M175" s="2" t="str">
        <f t="shared" si="58"/>
        <v/>
      </c>
      <c r="N175" s="2" t="str">
        <f t="shared" si="59"/>
        <v/>
      </c>
      <c r="O175" s="2" t="str">
        <f>IF(Paramétrage!DT524&lt;&gt;0,Paramétrage!DV524,"")</f>
        <v/>
      </c>
      <c r="P175" s="258" t="e">
        <f>IF(Paramétrage!#REF!&lt;&gt;0,I175,0)</f>
        <v>#REF!</v>
      </c>
      <c r="Q175" s="2"/>
    </row>
    <row r="176" spans="1:20" x14ac:dyDescent="0.35">
      <c r="A176" s="451" t="str">
        <f t="shared" si="50"/>
        <v/>
      </c>
      <c r="B176" s="451" t="str">
        <f t="shared" si="51"/>
        <v/>
      </c>
      <c r="C176" s="451" t="str">
        <f t="shared" si="52"/>
        <v/>
      </c>
      <c r="D176" s="451" t="str">
        <f t="shared" si="53"/>
        <v/>
      </c>
      <c r="E176" s="451" t="str">
        <f t="shared" si="54"/>
        <v/>
      </c>
      <c r="F176" s="451" t="str">
        <f t="shared" si="55"/>
        <v/>
      </c>
      <c r="G176" s="199" t="str">
        <f>IF(Paramétrage!DT525&lt;&gt;0,Paramétrage!DR525,"")</f>
        <v/>
      </c>
      <c r="H176" s="2" t="str">
        <f>IF(Paramétrage!DT525&lt;&gt;0,Paramétrage!DS525,"")</f>
        <v/>
      </c>
      <c r="I176" s="2" t="str">
        <f t="shared" si="56"/>
        <v/>
      </c>
      <c r="J176" s="2" t="str">
        <f>IF(Paramétrage!DT525&lt;&gt;0,Paramétrage!DT525,"")</f>
        <v/>
      </c>
      <c r="K176" s="2" t="str">
        <f>IF(Paramétrage!DU525&lt;&gt;0,Paramétrage!DU525,"")</f>
        <v/>
      </c>
      <c r="L176" s="2" t="str">
        <f t="shared" si="57"/>
        <v/>
      </c>
      <c r="M176" s="2" t="str">
        <f t="shared" si="58"/>
        <v/>
      </c>
      <c r="N176" s="2" t="str">
        <f t="shared" si="59"/>
        <v/>
      </c>
      <c r="O176" s="2" t="str">
        <f>IF(Paramétrage!DT525&lt;&gt;0,Paramétrage!DV525,"")</f>
        <v/>
      </c>
      <c r="P176" s="258" t="e">
        <f>IF(Paramétrage!#REF!&lt;&gt;0,I176,0)</f>
        <v>#REF!</v>
      </c>
      <c r="Q176" s="2"/>
    </row>
    <row r="177" spans="1:19" x14ac:dyDescent="0.35">
      <c r="A177" s="451" t="str">
        <f t="shared" si="50"/>
        <v/>
      </c>
      <c r="B177" s="451" t="str">
        <f t="shared" si="51"/>
        <v/>
      </c>
      <c r="C177" s="451" t="str">
        <f t="shared" si="52"/>
        <v/>
      </c>
      <c r="D177" s="451" t="str">
        <f t="shared" si="53"/>
        <v/>
      </c>
      <c r="E177" s="451" t="str">
        <f t="shared" si="54"/>
        <v/>
      </c>
      <c r="F177" s="451" t="str">
        <f t="shared" si="55"/>
        <v/>
      </c>
      <c r="G177" s="199" t="str">
        <f>IF(Paramétrage!DT526&lt;&gt;0,Paramétrage!DR526,"")</f>
        <v/>
      </c>
      <c r="H177" s="2" t="str">
        <f>IF(Paramétrage!DT526&lt;&gt;0,Paramétrage!DS526,"")</f>
        <v/>
      </c>
      <c r="I177" s="2" t="str">
        <f t="shared" si="56"/>
        <v/>
      </c>
      <c r="J177" s="2" t="str">
        <f>IF(Paramétrage!DT526&lt;&gt;0,Paramétrage!DT526,"")</f>
        <v/>
      </c>
      <c r="K177" s="2" t="str">
        <f>IF(Paramétrage!DU526&lt;&gt;0,Paramétrage!DU526,"")</f>
        <v/>
      </c>
      <c r="L177" s="2" t="str">
        <f t="shared" si="57"/>
        <v/>
      </c>
      <c r="M177" s="2" t="str">
        <f t="shared" si="58"/>
        <v/>
      </c>
      <c r="N177" s="2" t="str">
        <f t="shared" si="59"/>
        <v/>
      </c>
      <c r="O177" s="2" t="str">
        <f>IF(Paramétrage!DT526&lt;&gt;0,Paramétrage!DV526,"")</f>
        <v/>
      </c>
      <c r="P177" s="258" t="e">
        <f>IF(Paramétrage!#REF!&lt;&gt;0,I177,0)</f>
        <v>#REF!</v>
      </c>
      <c r="Q177" s="2"/>
    </row>
    <row r="178" spans="1:19" x14ac:dyDescent="0.35">
      <c r="A178" s="451" t="str">
        <f t="shared" si="50"/>
        <v/>
      </c>
      <c r="B178" s="451" t="str">
        <f t="shared" si="51"/>
        <v/>
      </c>
      <c r="C178" s="451" t="str">
        <f t="shared" si="52"/>
        <v/>
      </c>
      <c r="D178" s="451" t="str">
        <f t="shared" si="53"/>
        <v/>
      </c>
      <c r="E178" s="451" t="str">
        <f t="shared" si="54"/>
        <v/>
      </c>
      <c r="F178" s="451" t="str">
        <f t="shared" si="55"/>
        <v/>
      </c>
      <c r="G178" s="199" t="str">
        <f>IF(Paramétrage!DT527&lt;&gt;0,Paramétrage!DR527,"")</f>
        <v/>
      </c>
      <c r="H178" s="2" t="str">
        <f>IF(Paramétrage!DT527&lt;&gt;0,Paramétrage!DS527,"")</f>
        <v/>
      </c>
      <c r="I178" s="2" t="str">
        <f t="shared" si="56"/>
        <v/>
      </c>
      <c r="J178" s="2" t="str">
        <f>IF(Paramétrage!DT527&lt;&gt;0,Paramétrage!DT527,"")</f>
        <v/>
      </c>
      <c r="K178" s="2" t="str">
        <f>IF(Paramétrage!DU527&lt;&gt;0,Paramétrage!DU527,"")</f>
        <v/>
      </c>
      <c r="L178" s="2" t="str">
        <f t="shared" si="57"/>
        <v/>
      </c>
      <c r="M178" s="2" t="str">
        <f t="shared" si="58"/>
        <v/>
      </c>
      <c r="N178" s="2" t="str">
        <f t="shared" si="59"/>
        <v/>
      </c>
      <c r="O178" s="2" t="str">
        <f>IF(Paramétrage!DT527&lt;&gt;0,Paramétrage!DV527,"")</f>
        <v/>
      </c>
      <c r="P178" s="258" t="e">
        <f>IF(Paramétrage!#REF!&lt;&gt;0,I178,0)</f>
        <v>#REF!</v>
      </c>
      <c r="Q178" s="2"/>
    </row>
    <row r="179" spans="1:19" x14ac:dyDescent="0.35">
      <c r="A179" s="451" t="str">
        <f t="shared" si="50"/>
        <v/>
      </c>
      <c r="B179" s="451" t="str">
        <f t="shared" si="51"/>
        <v/>
      </c>
      <c r="C179" s="451" t="str">
        <f t="shared" si="52"/>
        <v/>
      </c>
      <c r="D179" s="451" t="str">
        <f t="shared" si="53"/>
        <v/>
      </c>
      <c r="E179" s="451" t="str">
        <f t="shared" si="54"/>
        <v/>
      </c>
      <c r="F179" s="451" t="str">
        <f t="shared" si="55"/>
        <v/>
      </c>
      <c r="G179" s="199" t="str">
        <f>IF(Paramétrage!DT528&lt;&gt;0,Paramétrage!DR528,"")</f>
        <v/>
      </c>
      <c r="H179" s="2" t="str">
        <f>IF(Paramétrage!DT528&lt;&gt;0,Paramétrage!DS528,"")</f>
        <v/>
      </c>
      <c r="I179" s="2" t="str">
        <f t="shared" si="56"/>
        <v/>
      </c>
      <c r="J179" s="2" t="str">
        <f>IF(Paramétrage!DT528&lt;&gt;0,Paramétrage!DT528,"")</f>
        <v/>
      </c>
      <c r="K179" s="2" t="str">
        <f>IF(Paramétrage!DU528&lt;&gt;0,Paramétrage!DU528,"")</f>
        <v/>
      </c>
      <c r="L179" s="2" t="str">
        <f t="shared" si="57"/>
        <v/>
      </c>
      <c r="M179" s="2" t="str">
        <f t="shared" si="58"/>
        <v/>
      </c>
      <c r="N179" s="2" t="str">
        <f t="shared" si="59"/>
        <v/>
      </c>
      <c r="O179" s="2" t="str">
        <f>IF(Paramétrage!DT528&lt;&gt;0,Paramétrage!DV528,"")</f>
        <v/>
      </c>
      <c r="P179" s="258" t="e">
        <f>IF(Paramétrage!#REF!&lt;&gt;0,I179,0)</f>
        <v>#REF!</v>
      </c>
      <c r="Q179" s="2"/>
    </row>
    <row r="180" spans="1:19" x14ac:dyDescent="0.35">
      <c r="A180" s="474" t="s">
        <v>733</v>
      </c>
      <c r="B180" s="469"/>
      <c r="C180" s="469"/>
      <c r="D180" s="469"/>
      <c r="E180" s="469"/>
      <c r="F180" s="469"/>
      <c r="G180" s="475" t="e">
        <f>IF(Paramétrage!#REF!&lt;&gt;0,Paramétrage!#REF!,"")</f>
        <v>#REF!</v>
      </c>
      <c r="H180" s="469"/>
      <c r="I180" s="469"/>
      <c r="J180" s="469"/>
      <c r="K180" s="469"/>
      <c r="L180" s="469"/>
      <c r="M180" s="469"/>
      <c r="N180" s="469"/>
      <c r="O180" s="469"/>
      <c r="P180" s="472" t="e">
        <f>IF(Paramétrage!#REF!,I180-#REF!,"")</f>
        <v>#REF!</v>
      </c>
      <c r="Q180" s="469"/>
    </row>
    <row r="181" spans="1:19" ht="43.5" x14ac:dyDescent="0.35">
      <c r="A181" s="23" t="s">
        <v>353</v>
      </c>
      <c r="B181" s="23" t="s">
        <v>365</v>
      </c>
      <c r="C181" s="23" t="s">
        <v>361</v>
      </c>
      <c r="D181" s="23" t="s">
        <v>362</v>
      </c>
      <c r="E181" s="23" t="s">
        <v>363</v>
      </c>
      <c r="F181" s="23" t="s">
        <v>364</v>
      </c>
      <c r="G181" s="106" t="s">
        <v>163</v>
      </c>
      <c r="H181" s="106" t="s">
        <v>24</v>
      </c>
      <c r="I181" s="106" t="s">
        <v>165</v>
      </c>
      <c r="J181" s="106" t="s">
        <v>106</v>
      </c>
      <c r="K181" s="106" t="s">
        <v>166</v>
      </c>
      <c r="L181" s="106" t="s">
        <v>22</v>
      </c>
      <c r="M181" s="106" t="s">
        <v>164</v>
      </c>
      <c r="N181" s="106" t="s">
        <v>108</v>
      </c>
      <c r="O181" s="106" t="s">
        <v>107</v>
      </c>
      <c r="P181" s="260" t="s">
        <v>169</v>
      </c>
      <c r="Q181" s="200">
        <f>Paramétrage!D3</f>
        <v>0</v>
      </c>
    </row>
    <row r="182" spans="1:19" x14ac:dyDescent="0.35">
      <c r="A182" s="451" t="str">
        <f>IF(J182&lt;&gt;"",I182,"")</f>
        <v/>
      </c>
      <c r="B182" s="451" t="str">
        <f>IF(J182&lt;&gt;"",1,"")</f>
        <v/>
      </c>
      <c r="C182" s="451" t="str">
        <f>IF(J182&lt;&gt;"",L182,"")</f>
        <v/>
      </c>
      <c r="D182" s="451" t="str">
        <f>IF(J182&lt;&gt;"",L182,"")</f>
        <v/>
      </c>
      <c r="E182" s="451" t="str">
        <f>IF(J182&lt;&gt;"",M182,"")</f>
        <v/>
      </c>
      <c r="F182" s="451" t="str">
        <f>IF(J182&lt;&gt;"",N182,"")</f>
        <v/>
      </c>
      <c r="G182" s="199" t="str">
        <f>IF(Paramétrage!EO501&lt;&gt;0,Paramétrage!EM501,"")</f>
        <v/>
      </c>
      <c r="H182" s="2" t="str">
        <f>IF(Paramétrage!EO501&lt;&gt;0,Paramétrage!EN501,"")</f>
        <v/>
      </c>
      <c r="I182" s="2" t="str">
        <f>IF(J182&lt;&gt;"",DATEDIF($Q$2,G182,"d")*1440+H182*60,"")</f>
        <v/>
      </c>
      <c r="J182" s="2" t="str">
        <f>IF(Paramétrage!EO501&lt;&gt;0,Paramétrage!EO501,"")</f>
        <v/>
      </c>
      <c r="K182" s="2" t="str">
        <f>IF(Paramétrage!EP501&lt;&gt;0,Paramétrage!EP501,"")</f>
        <v/>
      </c>
      <c r="L182" s="2" t="str">
        <f>IF(J182&lt;&gt;"",ROUNDUP(J182/K182,0),"")</f>
        <v/>
      </c>
      <c r="M182" s="2" t="str">
        <f>IF(J182&lt;&gt;"",J182/L182,"")</f>
        <v/>
      </c>
      <c r="N182" s="2" t="str">
        <f>IF(J182&lt;&gt;"",M182/O182,"")</f>
        <v/>
      </c>
      <c r="O182" s="2" t="str">
        <f>IF(Paramétrage!EO501&lt;&gt;0,Paramétrage!EQ501,"")</f>
        <v/>
      </c>
      <c r="P182" s="258" t="e">
        <f>IF(Paramétrage!#REF!&lt;&gt;0,I182,0)</f>
        <v>#REF!</v>
      </c>
      <c r="Q182" s="2"/>
    </row>
    <row r="183" spans="1:19" x14ac:dyDescent="0.35">
      <c r="A183" s="451" t="str">
        <f t="shared" ref="A183:A210" si="60">IF(J183&lt;&gt;"",I183,"")</f>
        <v/>
      </c>
      <c r="B183" s="451" t="str">
        <f t="shared" ref="B183:B210" si="61">IF(J183&lt;&gt;"",1,"")</f>
        <v/>
      </c>
      <c r="C183" s="451" t="str">
        <f t="shared" ref="C183:C210" si="62">IF(J183&lt;&gt;"",L183,"")</f>
        <v/>
      </c>
      <c r="D183" s="451" t="str">
        <f t="shared" ref="D183:D210" si="63">IF(J183&lt;&gt;"",L183,"")</f>
        <v/>
      </c>
      <c r="E183" s="451" t="str">
        <f t="shared" ref="E183:E210" si="64">IF(J183&lt;&gt;"",M183,"")</f>
        <v/>
      </c>
      <c r="F183" s="451" t="str">
        <f t="shared" ref="F183:F210" si="65">IF(J183&lt;&gt;"",N183,"")</f>
        <v/>
      </c>
      <c r="G183" s="199" t="str">
        <f>IF(Paramétrage!EO502&lt;&gt;0,Paramétrage!EM502,"")</f>
        <v/>
      </c>
      <c r="H183" s="2" t="str">
        <f>IF(Paramétrage!EO502&lt;&gt;0,Paramétrage!EN502,"")</f>
        <v/>
      </c>
      <c r="I183" s="2" t="str">
        <f t="shared" ref="I183:I210" si="66">IF(J183&lt;&gt;"",DATEDIF($Q$2,G183,"d")*1440+H183*60,"")</f>
        <v/>
      </c>
      <c r="J183" s="2" t="str">
        <f>IF(Paramétrage!EO502&lt;&gt;0,Paramétrage!EO502,"")</f>
        <v/>
      </c>
      <c r="K183" s="2" t="str">
        <f>IF(Paramétrage!EP502&lt;&gt;0,Paramétrage!EP502,"")</f>
        <v/>
      </c>
      <c r="L183" s="2" t="str">
        <f t="shared" ref="L183:L210" si="67">IF(J183&lt;&gt;"",ROUNDUP(J183/K183,0),"")</f>
        <v/>
      </c>
      <c r="M183" s="2" t="str">
        <f t="shared" ref="M183:M210" si="68">IF(J183&lt;&gt;"",J183/L183,"")</f>
        <v/>
      </c>
      <c r="N183" s="2" t="str">
        <f t="shared" ref="N183:N210" si="69">IF(J183&lt;&gt;"",M183/O183,"")</f>
        <v/>
      </c>
      <c r="O183" s="2" t="str">
        <f>IF(Paramétrage!EO502&lt;&gt;0,Paramétrage!EQ502,"")</f>
        <v/>
      </c>
      <c r="P183" s="258" t="e">
        <f>IF(Paramétrage!#REF!&lt;&gt;0,I183,0)</f>
        <v>#REF!</v>
      </c>
      <c r="Q183" s="2"/>
    </row>
    <row r="184" spans="1:19" x14ac:dyDescent="0.35">
      <c r="A184" s="451" t="str">
        <f t="shared" si="60"/>
        <v/>
      </c>
      <c r="B184" s="451" t="str">
        <f t="shared" si="61"/>
        <v/>
      </c>
      <c r="C184" s="451" t="str">
        <f t="shared" si="62"/>
        <v/>
      </c>
      <c r="D184" s="451" t="str">
        <f t="shared" si="63"/>
        <v/>
      </c>
      <c r="E184" s="451" t="str">
        <f t="shared" si="64"/>
        <v/>
      </c>
      <c r="F184" s="451" t="str">
        <f t="shared" si="65"/>
        <v/>
      </c>
      <c r="G184" s="199" t="str">
        <f>IF(Paramétrage!EO503&lt;&gt;0,Paramétrage!EM503,"")</f>
        <v/>
      </c>
      <c r="H184" s="2" t="str">
        <f>IF(Paramétrage!EO503&lt;&gt;0,Paramétrage!EN503,"")</f>
        <v/>
      </c>
      <c r="I184" s="2" t="str">
        <f t="shared" si="66"/>
        <v/>
      </c>
      <c r="J184" s="2" t="str">
        <f>IF(Paramétrage!EO503&lt;&gt;0,Paramétrage!EO503,"")</f>
        <v/>
      </c>
      <c r="K184" s="2" t="str">
        <f>IF(Paramétrage!EP503&lt;&gt;0,Paramétrage!EP503,"")</f>
        <v/>
      </c>
      <c r="L184" s="2" t="str">
        <f t="shared" si="67"/>
        <v/>
      </c>
      <c r="M184" s="2" t="str">
        <f t="shared" si="68"/>
        <v/>
      </c>
      <c r="N184" s="2" t="str">
        <f t="shared" si="69"/>
        <v/>
      </c>
      <c r="O184" s="2" t="str">
        <f>IF(Paramétrage!EO503&lt;&gt;0,Paramétrage!EQ503,"")</f>
        <v/>
      </c>
      <c r="P184" s="258" t="e">
        <f>IF(Paramétrage!#REF!&lt;&gt;0,I184,0)</f>
        <v>#REF!</v>
      </c>
      <c r="Q184" s="2"/>
    </row>
    <row r="185" spans="1:19" x14ac:dyDescent="0.35">
      <c r="A185" s="451" t="str">
        <f t="shared" si="60"/>
        <v/>
      </c>
      <c r="B185" s="451" t="str">
        <f t="shared" si="61"/>
        <v/>
      </c>
      <c r="C185" s="451" t="str">
        <f t="shared" si="62"/>
        <v/>
      </c>
      <c r="D185" s="451" t="str">
        <f t="shared" si="63"/>
        <v/>
      </c>
      <c r="E185" s="451" t="str">
        <f t="shared" si="64"/>
        <v/>
      </c>
      <c r="F185" s="451" t="str">
        <f t="shared" si="65"/>
        <v/>
      </c>
      <c r="G185" s="199" t="str">
        <f>IF(Paramétrage!EO504&lt;&gt;0,Paramétrage!EM504,"")</f>
        <v/>
      </c>
      <c r="H185" s="2" t="str">
        <f>IF(Paramétrage!EO504&lt;&gt;0,Paramétrage!EN504,"")</f>
        <v/>
      </c>
      <c r="I185" s="2" t="str">
        <f t="shared" si="66"/>
        <v/>
      </c>
      <c r="J185" s="2" t="str">
        <f>IF(Paramétrage!EO504&lt;&gt;0,Paramétrage!EO504,"")</f>
        <v/>
      </c>
      <c r="K185" s="2" t="str">
        <f>IF(Paramétrage!EP504&lt;&gt;0,Paramétrage!EP504,"")</f>
        <v/>
      </c>
      <c r="L185" s="2" t="str">
        <f t="shared" si="67"/>
        <v/>
      </c>
      <c r="M185" s="2" t="str">
        <f t="shared" si="68"/>
        <v/>
      </c>
      <c r="N185" s="2" t="str">
        <f t="shared" si="69"/>
        <v/>
      </c>
      <c r="O185" s="2" t="str">
        <f>IF(Paramétrage!EO504&lt;&gt;0,Paramétrage!EQ504,"")</f>
        <v/>
      </c>
      <c r="P185" s="258" t="e">
        <f>IF(Paramétrage!#REF!&lt;&gt;0,I185,0)</f>
        <v>#REF!</v>
      </c>
      <c r="Q185" s="2"/>
    </row>
    <row r="186" spans="1:19" x14ac:dyDescent="0.35">
      <c r="A186" s="451" t="str">
        <f t="shared" si="60"/>
        <v/>
      </c>
      <c r="B186" s="451" t="str">
        <f t="shared" si="61"/>
        <v/>
      </c>
      <c r="C186" s="451" t="str">
        <f t="shared" si="62"/>
        <v/>
      </c>
      <c r="D186" s="451" t="str">
        <f t="shared" si="63"/>
        <v/>
      </c>
      <c r="E186" s="451" t="str">
        <f t="shared" si="64"/>
        <v/>
      </c>
      <c r="F186" s="451" t="str">
        <f t="shared" si="65"/>
        <v/>
      </c>
      <c r="G186" s="199" t="str">
        <f>IF(Paramétrage!EO505&lt;&gt;0,Paramétrage!EM505,"")</f>
        <v/>
      </c>
      <c r="H186" s="2" t="str">
        <f>IF(Paramétrage!EO505&lt;&gt;0,Paramétrage!EN505,"")</f>
        <v/>
      </c>
      <c r="I186" s="2" t="str">
        <f t="shared" si="66"/>
        <v/>
      </c>
      <c r="J186" s="2" t="str">
        <f>IF(Paramétrage!EO505&lt;&gt;0,Paramétrage!EO505,"")</f>
        <v/>
      </c>
      <c r="K186" s="2" t="str">
        <f>IF(Paramétrage!EP505&lt;&gt;0,Paramétrage!EP505,"")</f>
        <v/>
      </c>
      <c r="L186" s="2" t="str">
        <f t="shared" si="67"/>
        <v/>
      </c>
      <c r="M186" s="2" t="str">
        <f t="shared" si="68"/>
        <v/>
      </c>
      <c r="N186" s="2" t="str">
        <f t="shared" si="69"/>
        <v/>
      </c>
      <c r="O186" s="2" t="str">
        <f>IF(Paramétrage!EO505&lt;&gt;0,Paramétrage!EQ505,"")</f>
        <v/>
      </c>
      <c r="P186" s="258" t="e">
        <f>IF(Paramétrage!#REF!&lt;&gt;0,I186,0)</f>
        <v>#REF!</v>
      </c>
      <c r="Q186" s="2"/>
      <c r="S186" s="2"/>
    </row>
    <row r="187" spans="1:19" x14ac:dyDescent="0.35">
      <c r="A187" s="451" t="str">
        <f t="shared" si="60"/>
        <v/>
      </c>
      <c r="B187" s="451" t="str">
        <f t="shared" si="61"/>
        <v/>
      </c>
      <c r="C187" s="451" t="str">
        <f t="shared" si="62"/>
        <v/>
      </c>
      <c r="D187" s="451" t="str">
        <f t="shared" si="63"/>
        <v/>
      </c>
      <c r="E187" s="451" t="str">
        <f t="shared" si="64"/>
        <v/>
      </c>
      <c r="F187" s="451" t="str">
        <f t="shared" si="65"/>
        <v/>
      </c>
      <c r="G187" s="199" t="str">
        <f>IF(Paramétrage!EO506&lt;&gt;0,Paramétrage!EM506,"")</f>
        <v/>
      </c>
      <c r="H187" s="2" t="str">
        <f>IF(Paramétrage!EO506&lt;&gt;0,Paramétrage!EN506,"")</f>
        <v/>
      </c>
      <c r="I187" s="2" t="str">
        <f t="shared" si="66"/>
        <v/>
      </c>
      <c r="J187" s="2" t="str">
        <f>IF(Paramétrage!EO506&lt;&gt;0,Paramétrage!EO506,"")</f>
        <v/>
      </c>
      <c r="K187" s="2" t="str">
        <f>IF(Paramétrage!EP506&lt;&gt;0,Paramétrage!EP506,"")</f>
        <v/>
      </c>
      <c r="L187" s="2" t="str">
        <f t="shared" si="67"/>
        <v/>
      </c>
      <c r="M187" s="2" t="str">
        <f t="shared" si="68"/>
        <v/>
      </c>
      <c r="N187" s="2" t="str">
        <f t="shared" si="69"/>
        <v/>
      </c>
      <c r="O187" s="2" t="str">
        <f>IF(Paramétrage!EO506&lt;&gt;0,Paramétrage!EQ506,"")</f>
        <v/>
      </c>
      <c r="P187" s="258" t="e">
        <f>IF(Paramétrage!#REF!&lt;&gt;0,I187,0)</f>
        <v>#REF!</v>
      </c>
      <c r="Q187" s="2"/>
      <c r="S187" s="2"/>
    </row>
    <row r="188" spans="1:19" x14ac:dyDescent="0.35">
      <c r="A188" s="451" t="str">
        <f t="shared" si="60"/>
        <v/>
      </c>
      <c r="B188" s="451" t="str">
        <f t="shared" si="61"/>
        <v/>
      </c>
      <c r="C188" s="451" t="str">
        <f t="shared" si="62"/>
        <v/>
      </c>
      <c r="D188" s="451" t="str">
        <f t="shared" si="63"/>
        <v/>
      </c>
      <c r="E188" s="451" t="str">
        <f t="shared" si="64"/>
        <v/>
      </c>
      <c r="F188" s="451" t="str">
        <f t="shared" si="65"/>
        <v/>
      </c>
      <c r="G188" s="199" t="str">
        <f>IF(Paramétrage!EO507&lt;&gt;0,Paramétrage!EM507,"")</f>
        <v/>
      </c>
      <c r="H188" s="2" t="str">
        <f>IF(Paramétrage!EO507&lt;&gt;0,Paramétrage!EN507,"")</f>
        <v/>
      </c>
      <c r="I188" s="2" t="str">
        <f t="shared" si="66"/>
        <v/>
      </c>
      <c r="J188" s="2" t="str">
        <f>IF(Paramétrage!EO507&lt;&gt;0,Paramétrage!EO507,"")</f>
        <v/>
      </c>
      <c r="K188" s="2" t="str">
        <f>IF(Paramétrage!EP507&lt;&gt;0,Paramétrage!EP507,"")</f>
        <v/>
      </c>
      <c r="L188" s="2" t="str">
        <f t="shared" si="67"/>
        <v/>
      </c>
      <c r="M188" s="2" t="str">
        <f t="shared" si="68"/>
        <v/>
      </c>
      <c r="N188" s="2" t="str">
        <f t="shared" si="69"/>
        <v/>
      </c>
      <c r="O188" s="2" t="str">
        <f>IF(Paramétrage!EO507&lt;&gt;0,Paramétrage!EQ507,"")</f>
        <v/>
      </c>
      <c r="P188" s="258" t="e">
        <f>IF(Paramétrage!#REF!&lt;&gt;0,I188,0)</f>
        <v>#REF!</v>
      </c>
      <c r="Q188" s="2"/>
      <c r="S188" s="2"/>
    </row>
    <row r="189" spans="1:19" x14ac:dyDescent="0.35">
      <c r="A189" s="451" t="str">
        <f t="shared" si="60"/>
        <v/>
      </c>
      <c r="B189" s="451" t="str">
        <f t="shared" si="61"/>
        <v/>
      </c>
      <c r="C189" s="451" t="str">
        <f t="shared" si="62"/>
        <v/>
      </c>
      <c r="D189" s="451" t="str">
        <f t="shared" si="63"/>
        <v/>
      </c>
      <c r="E189" s="451" t="str">
        <f t="shared" si="64"/>
        <v/>
      </c>
      <c r="F189" s="451" t="str">
        <f t="shared" si="65"/>
        <v/>
      </c>
      <c r="G189" s="199" t="str">
        <f>IF(Paramétrage!EO508&lt;&gt;0,Paramétrage!EM508,"")</f>
        <v/>
      </c>
      <c r="H189" s="2" t="str">
        <f>IF(Paramétrage!EO508&lt;&gt;0,Paramétrage!EN508,"")</f>
        <v/>
      </c>
      <c r="I189" s="2" t="str">
        <f t="shared" si="66"/>
        <v/>
      </c>
      <c r="J189" s="2" t="str">
        <f>IF(Paramétrage!EO508&lt;&gt;0,Paramétrage!EO508,"")</f>
        <v/>
      </c>
      <c r="K189" s="2" t="str">
        <f>IF(Paramétrage!EP508&lt;&gt;0,Paramétrage!EP508,"")</f>
        <v/>
      </c>
      <c r="L189" s="2" t="str">
        <f t="shared" si="67"/>
        <v/>
      </c>
      <c r="M189" s="2" t="str">
        <f t="shared" si="68"/>
        <v/>
      </c>
      <c r="N189" s="2" t="str">
        <f t="shared" si="69"/>
        <v/>
      </c>
      <c r="O189" s="2" t="str">
        <f>IF(Paramétrage!EO508&lt;&gt;0,Paramétrage!EQ508,"")</f>
        <v/>
      </c>
      <c r="P189" s="258" t="e">
        <f>IF(Paramétrage!#REF!&lt;&gt;0,I189,0)</f>
        <v>#REF!</v>
      </c>
      <c r="Q189" s="2"/>
      <c r="S189" s="2"/>
    </row>
    <row r="190" spans="1:19" x14ac:dyDescent="0.35">
      <c r="A190" s="451" t="str">
        <f t="shared" si="60"/>
        <v/>
      </c>
      <c r="B190" s="451" t="str">
        <f t="shared" si="61"/>
        <v/>
      </c>
      <c r="C190" s="451" t="str">
        <f t="shared" si="62"/>
        <v/>
      </c>
      <c r="D190" s="451" t="str">
        <f t="shared" si="63"/>
        <v/>
      </c>
      <c r="E190" s="451" t="str">
        <f t="shared" si="64"/>
        <v/>
      </c>
      <c r="F190" s="451" t="str">
        <f t="shared" si="65"/>
        <v/>
      </c>
      <c r="G190" s="199" t="str">
        <f>IF(Paramétrage!EO509&lt;&gt;0,Paramétrage!EM509,"")</f>
        <v/>
      </c>
      <c r="H190" s="2" t="str">
        <f>IF(Paramétrage!EO509&lt;&gt;0,Paramétrage!EN509,"")</f>
        <v/>
      </c>
      <c r="I190" s="2" t="str">
        <f t="shared" si="66"/>
        <v/>
      </c>
      <c r="J190" s="2" t="str">
        <f>IF(Paramétrage!EO509&lt;&gt;0,Paramétrage!EO509,"")</f>
        <v/>
      </c>
      <c r="K190" s="2" t="str">
        <f>IF(Paramétrage!EP509&lt;&gt;0,Paramétrage!EP509,"")</f>
        <v/>
      </c>
      <c r="L190" s="2" t="str">
        <f t="shared" si="67"/>
        <v/>
      </c>
      <c r="M190" s="2" t="str">
        <f t="shared" si="68"/>
        <v/>
      </c>
      <c r="N190" s="2" t="str">
        <f t="shared" si="69"/>
        <v/>
      </c>
      <c r="O190" s="2" t="str">
        <f>IF(Paramétrage!EO509&lt;&gt;0,Paramétrage!EQ509,"")</f>
        <v/>
      </c>
      <c r="P190" s="258" t="e">
        <f>IF(Paramétrage!#REF!&lt;&gt;0,I190,0)</f>
        <v>#REF!</v>
      </c>
      <c r="Q190" s="2"/>
    </row>
    <row r="191" spans="1:19" x14ac:dyDescent="0.35">
      <c r="A191" s="451" t="str">
        <f t="shared" si="60"/>
        <v/>
      </c>
      <c r="B191" s="451" t="str">
        <f t="shared" si="61"/>
        <v/>
      </c>
      <c r="C191" s="451" t="str">
        <f t="shared" si="62"/>
        <v/>
      </c>
      <c r="D191" s="451" t="str">
        <f t="shared" si="63"/>
        <v/>
      </c>
      <c r="E191" s="451" t="str">
        <f t="shared" si="64"/>
        <v/>
      </c>
      <c r="F191" s="451" t="str">
        <f t="shared" si="65"/>
        <v/>
      </c>
      <c r="G191" s="199" t="str">
        <f>IF(Paramétrage!EO510&lt;&gt;0,Paramétrage!EM510,"")</f>
        <v/>
      </c>
      <c r="H191" s="2" t="str">
        <f>IF(Paramétrage!EO510&lt;&gt;0,Paramétrage!EN510,"")</f>
        <v/>
      </c>
      <c r="I191" s="2" t="str">
        <f t="shared" si="66"/>
        <v/>
      </c>
      <c r="J191" s="2" t="str">
        <f>IF(Paramétrage!EO510&lt;&gt;0,Paramétrage!EO510,"")</f>
        <v/>
      </c>
      <c r="K191" s="2" t="str">
        <f>IF(Paramétrage!EP510&lt;&gt;0,Paramétrage!EP510,"")</f>
        <v/>
      </c>
      <c r="L191" s="2" t="str">
        <f t="shared" si="67"/>
        <v/>
      </c>
      <c r="M191" s="2" t="str">
        <f t="shared" si="68"/>
        <v/>
      </c>
      <c r="N191" s="2" t="str">
        <f t="shared" si="69"/>
        <v/>
      </c>
      <c r="O191" s="2" t="str">
        <f>IF(Paramétrage!EO510&lt;&gt;0,Paramétrage!EQ510,"")</f>
        <v/>
      </c>
      <c r="P191" s="258" t="e">
        <f>IF(Paramétrage!#REF!&lt;&gt;0,I191,0)</f>
        <v>#REF!</v>
      </c>
      <c r="Q191" s="2"/>
    </row>
    <row r="192" spans="1:19" x14ac:dyDescent="0.35">
      <c r="A192" s="451" t="str">
        <f t="shared" si="60"/>
        <v/>
      </c>
      <c r="B192" s="451" t="str">
        <f t="shared" si="61"/>
        <v/>
      </c>
      <c r="C192" s="451" t="str">
        <f t="shared" si="62"/>
        <v/>
      </c>
      <c r="D192" s="451" t="str">
        <f t="shared" si="63"/>
        <v/>
      </c>
      <c r="E192" s="451" t="str">
        <f t="shared" si="64"/>
        <v/>
      </c>
      <c r="F192" s="451" t="str">
        <f t="shared" si="65"/>
        <v/>
      </c>
      <c r="G192" s="199" t="str">
        <f>IF(Paramétrage!EO511&lt;&gt;0,Paramétrage!EM511,"")</f>
        <v/>
      </c>
      <c r="H192" s="2" t="str">
        <f>IF(Paramétrage!EO511&lt;&gt;0,Paramétrage!EN511,"")</f>
        <v/>
      </c>
      <c r="I192" s="2" t="str">
        <f t="shared" si="66"/>
        <v/>
      </c>
      <c r="J192" s="2" t="str">
        <f>IF(Paramétrage!EO511&lt;&gt;0,Paramétrage!EO511,"")</f>
        <v/>
      </c>
      <c r="K192" s="2" t="str">
        <f>IF(Paramétrage!EP511&lt;&gt;0,Paramétrage!EP511,"")</f>
        <v/>
      </c>
      <c r="L192" s="2" t="str">
        <f t="shared" si="67"/>
        <v/>
      </c>
      <c r="M192" s="2" t="str">
        <f t="shared" si="68"/>
        <v/>
      </c>
      <c r="N192" s="2" t="str">
        <f t="shared" si="69"/>
        <v/>
      </c>
      <c r="O192" s="2" t="str">
        <f>IF(Paramétrage!EO511&lt;&gt;0,Paramétrage!EQ511,"")</f>
        <v/>
      </c>
      <c r="P192" s="258" t="e">
        <f>IF(Paramétrage!#REF!&lt;&gt;0,I192,0)</f>
        <v>#REF!</v>
      </c>
      <c r="Q192" s="2"/>
    </row>
    <row r="193" spans="1:17" x14ac:dyDescent="0.35">
      <c r="A193" s="451" t="str">
        <f t="shared" si="60"/>
        <v/>
      </c>
      <c r="B193" s="451" t="str">
        <f t="shared" si="61"/>
        <v/>
      </c>
      <c r="C193" s="451" t="str">
        <f t="shared" si="62"/>
        <v/>
      </c>
      <c r="D193" s="451" t="str">
        <f t="shared" si="63"/>
        <v/>
      </c>
      <c r="E193" s="451" t="str">
        <f t="shared" si="64"/>
        <v/>
      </c>
      <c r="F193" s="451" t="str">
        <f t="shared" si="65"/>
        <v/>
      </c>
      <c r="G193" s="199" t="str">
        <f>IF(Paramétrage!EO512&lt;&gt;0,Paramétrage!EM512,"")</f>
        <v/>
      </c>
      <c r="H193" s="2" t="str">
        <f>IF(Paramétrage!EO512&lt;&gt;0,Paramétrage!EN512,"")</f>
        <v/>
      </c>
      <c r="I193" s="2" t="str">
        <f t="shared" si="66"/>
        <v/>
      </c>
      <c r="J193" s="2" t="str">
        <f>IF(Paramétrage!EO512&lt;&gt;0,Paramétrage!EO512,"")</f>
        <v/>
      </c>
      <c r="K193" s="2" t="str">
        <f>IF(Paramétrage!EP512&lt;&gt;0,Paramétrage!EP512,"")</f>
        <v/>
      </c>
      <c r="L193" s="2" t="str">
        <f t="shared" si="67"/>
        <v/>
      </c>
      <c r="M193" s="2" t="str">
        <f t="shared" si="68"/>
        <v/>
      </c>
      <c r="N193" s="2" t="str">
        <f t="shared" si="69"/>
        <v/>
      </c>
      <c r="O193" s="2" t="str">
        <f>IF(Paramétrage!EO512&lt;&gt;0,Paramétrage!EQ512,"")</f>
        <v/>
      </c>
      <c r="P193" s="258" t="e">
        <f>IF(Paramétrage!#REF!&lt;&gt;0,I193,0)</f>
        <v>#REF!</v>
      </c>
      <c r="Q193" s="2"/>
    </row>
    <row r="194" spans="1:17" x14ac:dyDescent="0.35">
      <c r="A194" s="451" t="str">
        <f t="shared" si="60"/>
        <v/>
      </c>
      <c r="B194" s="451" t="str">
        <f t="shared" si="61"/>
        <v/>
      </c>
      <c r="C194" s="451" t="str">
        <f t="shared" si="62"/>
        <v/>
      </c>
      <c r="D194" s="451" t="str">
        <f t="shared" si="63"/>
        <v/>
      </c>
      <c r="E194" s="451" t="str">
        <f t="shared" si="64"/>
        <v/>
      </c>
      <c r="F194" s="451" t="str">
        <f t="shared" si="65"/>
        <v/>
      </c>
      <c r="G194" s="199" t="str">
        <f>IF(Paramétrage!EO513&lt;&gt;0,Paramétrage!EM513,"")</f>
        <v/>
      </c>
      <c r="H194" s="2" t="str">
        <f>IF(Paramétrage!EO513&lt;&gt;0,Paramétrage!EN513,"")</f>
        <v/>
      </c>
      <c r="I194" s="2" t="str">
        <f t="shared" si="66"/>
        <v/>
      </c>
      <c r="J194" s="2" t="str">
        <f>IF(Paramétrage!EO513&lt;&gt;0,Paramétrage!EO513,"")</f>
        <v/>
      </c>
      <c r="K194" s="2" t="str">
        <f>IF(Paramétrage!EP513&lt;&gt;0,Paramétrage!EP513,"")</f>
        <v/>
      </c>
      <c r="L194" s="2" t="str">
        <f t="shared" si="67"/>
        <v/>
      </c>
      <c r="M194" s="2" t="str">
        <f t="shared" si="68"/>
        <v/>
      </c>
      <c r="N194" s="2" t="str">
        <f t="shared" si="69"/>
        <v/>
      </c>
      <c r="O194" s="2" t="str">
        <f>IF(Paramétrage!EO513&lt;&gt;0,Paramétrage!EQ513,"")</f>
        <v/>
      </c>
      <c r="P194" s="258" t="e">
        <f>IF(Paramétrage!#REF!&lt;&gt;0,I194,0)</f>
        <v>#REF!</v>
      </c>
      <c r="Q194" s="2"/>
    </row>
    <row r="195" spans="1:17" x14ac:dyDescent="0.35">
      <c r="A195" s="451" t="str">
        <f t="shared" si="60"/>
        <v/>
      </c>
      <c r="B195" s="451" t="str">
        <f t="shared" si="61"/>
        <v/>
      </c>
      <c r="C195" s="451" t="str">
        <f t="shared" si="62"/>
        <v/>
      </c>
      <c r="D195" s="451" t="str">
        <f t="shared" si="63"/>
        <v/>
      </c>
      <c r="E195" s="451" t="str">
        <f t="shared" si="64"/>
        <v/>
      </c>
      <c r="F195" s="451" t="str">
        <f t="shared" si="65"/>
        <v/>
      </c>
      <c r="G195" s="199" t="str">
        <f>IF(Paramétrage!EO514&lt;&gt;0,Paramétrage!EM514,"")</f>
        <v/>
      </c>
      <c r="H195" s="2" t="str">
        <f>IF(Paramétrage!EO514&lt;&gt;0,Paramétrage!EN514,"")</f>
        <v/>
      </c>
      <c r="I195" s="2" t="str">
        <f t="shared" si="66"/>
        <v/>
      </c>
      <c r="J195" s="2" t="str">
        <f>IF(Paramétrage!EO514&lt;&gt;0,Paramétrage!EO514,"")</f>
        <v/>
      </c>
      <c r="K195" s="2" t="str">
        <f>IF(Paramétrage!EP514&lt;&gt;0,Paramétrage!EP514,"")</f>
        <v/>
      </c>
      <c r="L195" s="2" t="str">
        <f t="shared" si="67"/>
        <v/>
      </c>
      <c r="M195" s="2" t="str">
        <f t="shared" si="68"/>
        <v/>
      </c>
      <c r="N195" s="2" t="str">
        <f t="shared" si="69"/>
        <v/>
      </c>
      <c r="O195" s="2" t="str">
        <f>IF(Paramétrage!EO514&lt;&gt;0,Paramétrage!EQ514,"")</f>
        <v/>
      </c>
      <c r="P195" s="258" t="e">
        <f>IF(Paramétrage!#REF!&lt;&gt;0,I195,0)</f>
        <v>#REF!</v>
      </c>
      <c r="Q195" s="2"/>
    </row>
    <row r="196" spans="1:17" x14ac:dyDescent="0.35">
      <c r="A196" s="451" t="str">
        <f t="shared" si="60"/>
        <v/>
      </c>
      <c r="B196" s="451" t="str">
        <f t="shared" si="61"/>
        <v/>
      </c>
      <c r="C196" s="451" t="str">
        <f t="shared" si="62"/>
        <v/>
      </c>
      <c r="D196" s="451" t="str">
        <f t="shared" si="63"/>
        <v/>
      </c>
      <c r="E196" s="451" t="str">
        <f t="shared" si="64"/>
        <v/>
      </c>
      <c r="F196" s="451" t="str">
        <f t="shared" si="65"/>
        <v/>
      </c>
      <c r="G196" s="199" t="str">
        <f>IF(Paramétrage!EO515&lt;&gt;0,Paramétrage!EM515,"")</f>
        <v/>
      </c>
      <c r="H196" s="2" t="str">
        <f>IF(Paramétrage!EO515&lt;&gt;0,Paramétrage!EN515,"")</f>
        <v/>
      </c>
      <c r="I196" s="2" t="str">
        <f t="shared" si="66"/>
        <v/>
      </c>
      <c r="J196" s="2" t="str">
        <f>IF(Paramétrage!EO515&lt;&gt;0,Paramétrage!EO515,"")</f>
        <v/>
      </c>
      <c r="K196" s="2" t="str">
        <f>IF(Paramétrage!EP515&lt;&gt;0,Paramétrage!EP515,"")</f>
        <v/>
      </c>
      <c r="L196" s="2" t="str">
        <f t="shared" si="67"/>
        <v/>
      </c>
      <c r="M196" s="2" t="str">
        <f t="shared" si="68"/>
        <v/>
      </c>
      <c r="N196" s="2" t="str">
        <f t="shared" si="69"/>
        <v/>
      </c>
      <c r="O196" s="2" t="str">
        <f>IF(Paramétrage!EO515&lt;&gt;0,Paramétrage!EQ515,"")</f>
        <v/>
      </c>
      <c r="P196" s="258" t="e">
        <f>IF(Paramétrage!#REF!&lt;&gt;0,I196,0)</f>
        <v>#REF!</v>
      </c>
      <c r="Q196" s="2"/>
    </row>
    <row r="197" spans="1:17" x14ac:dyDescent="0.35">
      <c r="A197" s="451" t="str">
        <f t="shared" si="60"/>
        <v/>
      </c>
      <c r="B197" s="451" t="str">
        <f t="shared" si="61"/>
        <v/>
      </c>
      <c r="C197" s="451" t="str">
        <f t="shared" si="62"/>
        <v/>
      </c>
      <c r="D197" s="451" t="str">
        <f t="shared" si="63"/>
        <v/>
      </c>
      <c r="E197" s="451" t="str">
        <f t="shared" si="64"/>
        <v/>
      </c>
      <c r="F197" s="451" t="str">
        <f t="shared" si="65"/>
        <v/>
      </c>
      <c r="G197" s="199" t="str">
        <f>IF(Paramétrage!EO516&lt;&gt;0,Paramétrage!EM516,"")</f>
        <v/>
      </c>
      <c r="H197" s="2" t="str">
        <f>IF(Paramétrage!EO516&lt;&gt;0,Paramétrage!EN516,"")</f>
        <v/>
      </c>
      <c r="I197" s="2" t="str">
        <f t="shared" si="66"/>
        <v/>
      </c>
      <c r="J197" s="2" t="str">
        <f>IF(Paramétrage!EO516&lt;&gt;0,Paramétrage!EO516,"")</f>
        <v/>
      </c>
      <c r="K197" s="2" t="str">
        <f>IF(Paramétrage!EP516&lt;&gt;0,Paramétrage!EP516,"")</f>
        <v/>
      </c>
      <c r="L197" s="2" t="str">
        <f t="shared" si="67"/>
        <v/>
      </c>
      <c r="M197" s="2" t="str">
        <f t="shared" si="68"/>
        <v/>
      </c>
      <c r="N197" s="2" t="str">
        <f t="shared" si="69"/>
        <v/>
      </c>
      <c r="O197" s="2" t="str">
        <f>IF(Paramétrage!EO516&lt;&gt;0,Paramétrage!EQ516,"")</f>
        <v/>
      </c>
      <c r="P197" s="258" t="e">
        <f>IF(Paramétrage!#REF!&lt;&gt;0,I197,0)</f>
        <v>#REF!</v>
      </c>
      <c r="Q197" s="2"/>
    </row>
    <row r="198" spans="1:17" x14ac:dyDescent="0.35">
      <c r="A198" s="451" t="str">
        <f t="shared" si="60"/>
        <v/>
      </c>
      <c r="B198" s="451" t="str">
        <f t="shared" si="61"/>
        <v/>
      </c>
      <c r="C198" s="451" t="str">
        <f t="shared" si="62"/>
        <v/>
      </c>
      <c r="D198" s="451" t="str">
        <f t="shared" si="63"/>
        <v/>
      </c>
      <c r="E198" s="451" t="str">
        <f t="shared" si="64"/>
        <v/>
      </c>
      <c r="F198" s="451" t="str">
        <f t="shared" si="65"/>
        <v/>
      </c>
      <c r="G198" s="199" t="str">
        <f>IF(Paramétrage!EO517&lt;&gt;0,Paramétrage!EM517,"")</f>
        <v/>
      </c>
      <c r="H198" s="2" t="str">
        <f>IF(Paramétrage!EO517&lt;&gt;0,Paramétrage!EN517,"")</f>
        <v/>
      </c>
      <c r="I198" s="2" t="str">
        <f t="shared" si="66"/>
        <v/>
      </c>
      <c r="J198" s="2" t="str">
        <f>IF(Paramétrage!EO517&lt;&gt;0,Paramétrage!EO517,"")</f>
        <v/>
      </c>
      <c r="K198" s="2" t="str">
        <f>IF(Paramétrage!EP517&lt;&gt;0,Paramétrage!EP517,"")</f>
        <v/>
      </c>
      <c r="L198" s="2" t="str">
        <f t="shared" si="67"/>
        <v/>
      </c>
      <c r="M198" s="2" t="str">
        <f t="shared" si="68"/>
        <v/>
      </c>
      <c r="N198" s="2" t="str">
        <f t="shared" si="69"/>
        <v/>
      </c>
      <c r="O198" s="2" t="str">
        <f>IF(Paramétrage!EO517&lt;&gt;0,Paramétrage!EQ517,"")</f>
        <v/>
      </c>
      <c r="P198" s="258" t="e">
        <f>IF(Paramétrage!#REF!&lt;&gt;0,I198,0)</f>
        <v>#REF!</v>
      </c>
      <c r="Q198" s="2"/>
    </row>
    <row r="199" spans="1:17" x14ac:dyDescent="0.35">
      <c r="A199" s="451" t="str">
        <f t="shared" si="60"/>
        <v/>
      </c>
      <c r="B199" s="451" t="str">
        <f t="shared" si="61"/>
        <v/>
      </c>
      <c r="C199" s="451" t="str">
        <f t="shared" si="62"/>
        <v/>
      </c>
      <c r="D199" s="451" t="str">
        <f t="shared" si="63"/>
        <v/>
      </c>
      <c r="E199" s="451" t="str">
        <f t="shared" si="64"/>
        <v/>
      </c>
      <c r="F199" s="451" t="str">
        <f t="shared" si="65"/>
        <v/>
      </c>
      <c r="G199" s="199" t="str">
        <f>IF(Paramétrage!EO518&lt;&gt;0,Paramétrage!EM518,"")</f>
        <v/>
      </c>
      <c r="H199" s="2" t="str">
        <f>IF(Paramétrage!EO518&lt;&gt;0,Paramétrage!EN518,"")</f>
        <v/>
      </c>
      <c r="I199" s="2" t="str">
        <f t="shared" si="66"/>
        <v/>
      </c>
      <c r="J199" s="2" t="str">
        <f>IF(Paramétrage!EO518&lt;&gt;0,Paramétrage!EO518,"")</f>
        <v/>
      </c>
      <c r="K199" s="2" t="str">
        <f>IF(Paramétrage!EP518&lt;&gt;0,Paramétrage!EP518,"")</f>
        <v/>
      </c>
      <c r="L199" s="2" t="str">
        <f t="shared" si="67"/>
        <v/>
      </c>
      <c r="M199" s="2" t="str">
        <f t="shared" si="68"/>
        <v/>
      </c>
      <c r="N199" s="2" t="str">
        <f t="shared" si="69"/>
        <v/>
      </c>
      <c r="O199" s="2" t="str">
        <f>IF(Paramétrage!EO518&lt;&gt;0,Paramétrage!EQ518,"")</f>
        <v/>
      </c>
      <c r="P199" s="258" t="e">
        <f>IF(Paramétrage!#REF!&lt;&gt;0,I199,0)</f>
        <v>#REF!</v>
      </c>
      <c r="Q199" s="2"/>
    </row>
    <row r="200" spans="1:17" x14ac:dyDescent="0.35">
      <c r="A200" s="451" t="str">
        <f t="shared" si="60"/>
        <v/>
      </c>
      <c r="B200" s="451" t="str">
        <f t="shared" si="61"/>
        <v/>
      </c>
      <c r="C200" s="451" t="str">
        <f t="shared" si="62"/>
        <v/>
      </c>
      <c r="D200" s="451" t="str">
        <f t="shared" si="63"/>
        <v/>
      </c>
      <c r="E200" s="451" t="str">
        <f t="shared" si="64"/>
        <v/>
      </c>
      <c r="F200" s="451" t="str">
        <f t="shared" si="65"/>
        <v/>
      </c>
      <c r="G200" s="199" t="str">
        <f>IF(Paramétrage!EO519&lt;&gt;0,Paramétrage!EM519,"")</f>
        <v/>
      </c>
      <c r="H200" s="2" t="str">
        <f>IF(Paramétrage!EO519&lt;&gt;0,Paramétrage!EN519,"")</f>
        <v/>
      </c>
      <c r="I200" s="2" t="str">
        <f t="shared" si="66"/>
        <v/>
      </c>
      <c r="J200" s="2" t="str">
        <f>IF(Paramétrage!EO519&lt;&gt;0,Paramétrage!EO519,"")</f>
        <v/>
      </c>
      <c r="K200" s="2" t="str">
        <f>IF(Paramétrage!EP519&lt;&gt;0,Paramétrage!EP519,"")</f>
        <v/>
      </c>
      <c r="L200" s="2" t="str">
        <f t="shared" si="67"/>
        <v/>
      </c>
      <c r="M200" s="2" t="str">
        <f t="shared" si="68"/>
        <v/>
      </c>
      <c r="N200" s="2" t="str">
        <f t="shared" si="69"/>
        <v/>
      </c>
      <c r="O200" s="2" t="str">
        <f>IF(Paramétrage!EO519&lt;&gt;0,Paramétrage!EQ519,"")</f>
        <v/>
      </c>
      <c r="P200" s="258" t="e">
        <f>IF(Paramétrage!#REF!&lt;&gt;0,I200,0)</f>
        <v>#REF!</v>
      </c>
      <c r="Q200" s="2"/>
    </row>
    <row r="201" spans="1:17" x14ac:dyDescent="0.35">
      <c r="A201" s="451" t="str">
        <f t="shared" si="60"/>
        <v/>
      </c>
      <c r="B201" s="451" t="str">
        <f t="shared" si="61"/>
        <v/>
      </c>
      <c r="C201" s="451" t="str">
        <f t="shared" si="62"/>
        <v/>
      </c>
      <c r="D201" s="451" t="str">
        <f t="shared" si="63"/>
        <v/>
      </c>
      <c r="E201" s="451" t="str">
        <f t="shared" si="64"/>
        <v/>
      </c>
      <c r="F201" s="451" t="str">
        <f t="shared" si="65"/>
        <v/>
      </c>
      <c r="G201" s="199" t="str">
        <f>IF(Paramétrage!EO520&lt;&gt;0,Paramétrage!EM520,"")</f>
        <v/>
      </c>
      <c r="H201" s="2" t="str">
        <f>IF(Paramétrage!EO520&lt;&gt;0,Paramétrage!EN520,"")</f>
        <v/>
      </c>
      <c r="I201" s="2" t="str">
        <f t="shared" si="66"/>
        <v/>
      </c>
      <c r="J201" s="2" t="str">
        <f>IF(Paramétrage!EO520&lt;&gt;0,Paramétrage!EO520,"")</f>
        <v/>
      </c>
      <c r="K201" s="2" t="str">
        <f>IF(Paramétrage!EP520&lt;&gt;0,Paramétrage!EP520,"")</f>
        <v/>
      </c>
      <c r="L201" s="2" t="str">
        <f t="shared" si="67"/>
        <v/>
      </c>
      <c r="M201" s="2" t="str">
        <f t="shared" si="68"/>
        <v/>
      </c>
      <c r="N201" s="2" t="str">
        <f t="shared" si="69"/>
        <v/>
      </c>
      <c r="O201" s="2" t="str">
        <f>IF(Paramétrage!EO520&lt;&gt;0,Paramétrage!EQ520,"")</f>
        <v/>
      </c>
      <c r="P201" s="258" t="e">
        <f>IF(Paramétrage!#REF!&lt;&gt;0,I201,0)</f>
        <v>#REF!</v>
      </c>
      <c r="Q201" s="2"/>
    </row>
    <row r="202" spans="1:17" x14ac:dyDescent="0.35">
      <c r="A202" s="451" t="str">
        <f t="shared" si="60"/>
        <v/>
      </c>
      <c r="B202" s="451" t="str">
        <f t="shared" si="61"/>
        <v/>
      </c>
      <c r="C202" s="451" t="str">
        <f t="shared" si="62"/>
        <v/>
      </c>
      <c r="D202" s="451" t="str">
        <f t="shared" si="63"/>
        <v/>
      </c>
      <c r="E202" s="451" t="str">
        <f t="shared" si="64"/>
        <v/>
      </c>
      <c r="F202" s="451" t="str">
        <f t="shared" si="65"/>
        <v/>
      </c>
      <c r="G202" s="199" t="str">
        <f>IF(Paramétrage!EO521&lt;&gt;0,Paramétrage!EM521,"")</f>
        <v/>
      </c>
      <c r="H202" s="2" t="str">
        <f>IF(Paramétrage!EO521&lt;&gt;0,Paramétrage!EN521,"")</f>
        <v/>
      </c>
      <c r="I202" s="2" t="str">
        <f t="shared" si="66"/>
        <v/>
      </c>
      <c r="J202" s="2" t="str">
        <f>IF(Paramétrage!EO521&lt;&gt;0,Paramétrage!EO521,"")</f>
        <v/>
      </c>
      <c r="K202" s="2" t="str">
        <f>IF(Paramétrage!EP521&lt;&gt;0,Paramétrage!EP521,"")</f>
        <v/>
      </c>
      <c r="L202" s="2" t="str">
        <f t="shared" si="67"/>
        <v/>
      </c>
      <c r="M202" s="2" t="str">
        <f t="shared" si="68"/>
        <v/>
      </c>
      <c r="N202" s="2" t="str">
        <f t="shared" si="69"/>
        <v/>
      </c>
      <c r="O202" s="2" t="str">
        <f>IF(Paramétrage!EO521&lt;&gt;0,Paramétrage!EQ521,"")</f>
        <v/>
      </c>
      <c r="P202" s="258" t="e">
        <f>IF(Paramétrage!#REF!&lt;&gt;0,I202,0)</f>
        <v>#REF!</v>
      </c>
      <c r="Q202" s="2"/>
    </row>
    <row r="203" spans="1:17" x14ac:dyDescent="0.35">
      <c r="A203" s="451" t="str">
        <f t="shared" si="60"/>
        <v/>
      </c>
      <c r="B203" s="451" t="str">
        <f t="shared" si="61"/>
        <v/>
      </c>
      <c r="C203" s="451" t="str">
        <f t="shared" si="62"/>
        <v/>
      </c>
      <c r="D203" s="451" t="str">
        <f t="shared" si="63"/>
        <v/>
      </c>
      <c r="E203" s="451" t="str">
        <f t="shared" si="64"/>
        <v/>
      </c>
      <c r="F203" s="451" t="str">
        <f t="shared" si="65"/>
        <v/>
      </c>
      <c r="G203" s="199" t="str">
        <f>IF(Paramétrage!EO522&lt;&gt;0,Paramétrage!EM522,"")</f>
        <v/>
      </c>
      <c r="H203" s="2" t="str">
        <f>IF(Paramétrage!EO522&lt;&gt;0,Paramétrage!EN522,"")</f>
        <v/>
      </c>
      <c r="I203" s="2" t="str">
        <f t="shared" si="66"/>
        <v/>
      </c>
      <c r="J203" s="2" t="str">
        <f>IF(Paramétrage!EO522&lt;&gt;0,Paramétrage!EO522,"")</f>
        <v/>
      </c>
      <c r="K203" s="2" t="str">
        <f>IF(Paramétrage!EP522&lt;&gt;0,Paramétrage!EP522,"")</f>
        <v/>
      </c>
      <c r="L203" s="2" t="str">
        <f t="shared" si="67"/>
        <v/>
      </c>
      <c r="M203" s="2" t="str">
        <f t="shared" si="68"/>
        <v/>
      </c>
      <c r="N203" s="2" t="str">
        <f t="shared" si="69"/>
        <v/>
      </c>
      <c r="O203" s="2" t="str">
        <f>IF(Paramétrage!EO522&lt;&gt;0,Paramétrage!EQ522,"")</f>
        <v/>
      </c>
      <c r="P203" s="258" t="e">
        <f>IF(Paramétrage!#REF!&lt;&gt;0,I203,0)</f>
        <v>#REF!</v>
      </c>
      <c r="Q203" s="2"/>
    </row>
    <row r="204" spans="1:17" x14ac:dyDescent="0.35">
      <c r="A204" s="451" t="str">
        <f t="shared" si="60"/>
        <v/>
      </c>
      <c r="B204" s="451" t="str">
        <f t="shared" si="61"/>
        <v/>
      </c>
      <c r="C204" s="451" t="str">
        <f t="shared" si="62"/>
        <v/>
      </c>
      <c r="D204" s="451" t="str">
        <f t="shared" si="63"/>
        <v/>
      </c>
      <c r="E204" s="451" t="str">
        <f t="shared" si="64"/>
        <v/>
      </c>
      <c r="F204" s="451" t="str">
        <f t="shared" si="65"/>
        <v/>
      </c>
      <c r="G204" s="199" t="str">
        <f>IF(Paramétrage!EO523&lt;&gt;0,Paramétrage!EM523,"")</f>
        <v/>
      </c>
      <c r="H204" s="2" t="str">
        <f>IF(Paramétrage!EO523&lt;&gt;0,Paramétrage!EN523,"")</f>
        <v/>
      </c>
      <c r="I204" s="2" t="str">
        <f t="shared" si="66"/>
        <v/>
      </c>
      <c r="J204" s="2" t="str">
        <f>IF(Paramétrage!EO523&lt;&gt;0,Paramétrage!EO523,"")</f>
        <v/>
      </c>
      <c r="K204" s="2" t="str">
        <f>IF(Paramétrage!EP523&lt;&gt;0,Paramétrage!EP523,"")</f>
        <v/>
      </c>
      <c r="L204" s="2" t="str">
        <f t="shared" si="67"/>
        <v/>
      </c>
      <c r="M204" s="2" t="str">
        <f t="shared" si="68"/>
        <v/>
      </c>
      <c r="N204" s="2" t="str">
        <f t="shared" si="69"/>
        <v/>
      </c>
      <c r="O204" s="2" t="str">
        <f>IF(Paramétrage!EO523&lt;&gt;0,Paramétrage!EQ523,"")</f>
        <v/>
      </c>
      <c r="P204" s="258" t="e">
        <f>IF(Paramétrage!#REF!&lt;&gt;0,I204,0)</f>
        <v>#REF!</v>
      </c>
      <c r="Q204" s="2"/>
    </row>
    <row r="205" spans="1:17" x14ac:dyDescent="0.35">
      <c r="A205" s="451" t="str">
        <f t="shared" si="60"/>
        <v/>
      </c>
      <c r="B205" s="451" t="str">
        <f t="shared" si="61"/>
        <v/>
      </c>
      <c r="C205" s="451" t="str">
        <f t="shared" si="62"/>
        <v/>
      </c>
      <c r="D205" s="451" t="str">
        <f t="shared" si="63"/>
        <v/>
      </c>
      <c r="E205" s="451" t="str">
        <f t="shared" si="64"/>
        <v/>
      </c>
      <c r="F205" s="451" t="str">
        <f t="shared" si="65"/>
        <v/>
      </c>
      <c r="G205" s="199" t="str">
        <f>IF(Paramétrage!EO524&lt;&gt;0,Paramétrage!EM524,"")</f>
        <v/>
      </c>
      <c r="H205" s="2" t="str">
        <f>IF(Paramétrage!EO524&lt;&gt;0,Paramétrage!EN524,"")</f>
        <v/>
      </c>
      <c r="I205" s="2" t="str">
        <f t="shared" si="66"/>
        <v/>
      </c>
      <c r="J205" s="2" t="str">
        <f>IF(Paramétrage!EO524&lt;&gt;0,Paramétrage!EO524,"")</f>
        <v/>
      </c>
      <c r="K205" s="2" t="str">
        <f>IF(Paramétrage!EP524&lt;&gt;0,Paramétrage!EP524,"")</f>
        <v/>
      </c>
      <c r="L205" s="2" t="str">
        <f t="shared" si="67"/>
        <v/>
      </c>
      <c r="M205" s="2" t="str">
        <f t="shared" si="68"/>
        <v/>
      </c>
      <c r="N205" s="2" t="str">
        <f t="shared" si="69"/>
        <v/>
      </c>
      <c r="O205" s="2" t="str">
        <f>IF(Paramétrage!EO524&lt;&gt;0,Paramétrage!EQ524,"")</f>
        <v/>
      </c>
      <c r="P205" s="258" t="e">
        <f>IF(Paramétrage!#REF!&lt;&gt;0,I205,0)</f>
        <v>#REF!</v>
      </c>
      <c r="Q205" s="2"/>
    </row>
    <row r="206" spans="1:17" x14ac:dyDescent="0.35">
      <c r="A206" s="451" t="str">
        <f t="shared" si="60"/>
        <v/>
      </c>
      <c r="B206" s="451" t="str">
        <f t="shared" si="61"/>
        <v/>
      </c>
      <c r="C206" s="451" t="str">
        <f t="shared" si="62"/>
        <v/>
      </c>
      <c r="D206" s="451" t="str">
        <f t="shared" si="63"/>
        <v/>
      </c>
      <c r="E206" s="451" t="str">
        <f t="shared" si="64"/>
        <v/>
      </c>
      <c r="F206" s="451" t="str">
        <f t="shared" si="65"/>
        <v/>
      </c>
      <c r="G206" s="199" t="str">
        <f>IF(Paramétrage!EO525&lt;&gt;0,Paramétrage!EM525,"")</f>
        <v/>
      </c>
      <c r="H206" s="2" t="str">
        <f>IF(Paramétrage!EO525&lt;&gt;0,Paramétrage!EN525,"")</f>
        <v/>
      </c>
      <c r="I206" s="2" t="str">
        <f t="shared" si="66"/>
        <v/>
      </c>
      <c r="J206" s="2" t="str">
        <f>IF(Paramétrage!EO525&lt;&gt;0,Paramétrage!EO525,"")</f>
        <v/>
      </c>
      <c r="K206" s="2" t="str">
        <f>IF(Paramétrage!EP525&lt;&gt;0,Paramétrage!EP525,"")</f>
        <v/>
      </c>
      <c r="L206" s="2" t="str">
        <f t="shared" si="67"/>
        <v/>
      </c>
      <c r="M206" s="2" t="str">
        <f t="shared" si="68"/>
        <v/>
      </c>
      <c r="N206" s="2" t="str">
        <f t="shared" si="69"/>
        <v/>
      </c>
      <c r="O206" s="2" t="str">
        <f>IF(Paramétrage!EO525&lt;&gt;0,Paramétrage!EQ525,"")</f>
        <v/>
      </c>
      <c r="P206" s="258" t="e">
        <f>IF(Paramétrage!#REF!&lt;&gt;0,I206,0)</f>
        <v>#REF!</v>
      </c>
      <c r="Q206" s="2"/>
    </row>
    <row r="207" spans="1:17" x14ac:dyDescent="0.35">
      <c r="A207" s="451" t="str">
        <f t="shared" si="60"/>
        <v/>
      </c>
      <c r="B207" s="451" t="str">
        <f t="shared" si="61"/>
        <v/>
      </c>
      <c r="C207" s="451" t="str">
        <f t="shared" si="62"/>
        <v/>
      </c>
      <c r="D207" s="451" t="str">
        <f t="shared" si="63"/>
        <v/>
      </c>
      <c r="E207" s="451" t="str">
        <f t="shared" si="64"/>
        <v/>
      </c>
      <c r="F207" s="451" t="str">
        <f t="shared" si="65"/>
        <v/>
      </c>
      <c r="G207" s="199" t="str">
        <f>IF(Paramétrage!EO526&lt;&gt;0,Paramétrage!EM526,"")</f>
        <v/>
      </c>
      <c r="H207" s="2" t="str">
        <f>IF(Paramétrage!EO526&lt;&gt;0,Paramétrage!EN526,"")</f>
        <v/>
      </c>
      <c r="I207" s="2" t="str">
        <f t="shared" si="66"/>
        <v/>
      </c>
      <c r="J207" s="2" t="str">
        <f>IF(Paramétrage!EO526&lt;&gt;0,Paramétrage!EO526,"")</f>
        <v/>
      </c>
      <c r="K207" s="2" t="str">
        <f>IF(Paramétrage!EP526&lt;&gt;0,Paramétrage!EP526,"")</f>
        <v/>
      </c>
      <c r="L207" s="2" t="str">
        <f t="shared" si="67"/>
        <v/>
      </c>
      <c r="M207" s="2" t="str">
        <f t="shared" si="68"/>
        <v/>
      </c>
      <c r="N207" s="2" t="str">
        <f t="shared" si="69"/>
        <v/>
      </c>
      <c r="O207" s="2" t="str">
        <f>IF(Paramétrage!EO526&lt;&gt;0,Paramétrage!EQ526,"")</f>
        <v/>
      </c>
      <c r="P207" s="258" t="e">
        <f>IF(Paramétrage!#REF!&lt;&gt;0,I207,0)</f>
        <v>#REF!</v>
      </c>
      <c r="Q207" s="2"/>
    </row>
    <row r="208" spans="1:17" x14ac:dyDescent="0.35">
      <c r="A208" s="451" t="str">
        <f t="shared" si="60"/>
        <v/>
      </c>
      <c r="B208" s="451" t="str">
        <f t="shared" si="61"/>
        <v/>
      </c>
      <c r="C208" s="451" t="str">
        <f t="shared" si="62"/>
        <v/>
      </c>
      <c r="D208" s="451" t="str">
        <f t="shared" si="63"/>
        <v/>
      </c>
      <c r="E208" s="451" t="str">
        <f t="shared" si="64"/>
        <v/>
      </c>
      <c r="F208" s="451" t="str">
        <f t="shared" si="65"/>
        <v/>
      </c>
      <c r="G208" s="199" t="str">
        <f>IF(Paramétrage!EO527&lt;&gt;0,Paramétrage!EM527,"")</f>
        <v/>
      </c>
      <c r="H208" s="2" t="str">
        <f>IF(Paramétrage!EO527&lt;&gt;0,Paramétrage!EN527,"")</f>
        <v/>
      </c>
      <c r="I208" s="2" t="str">
        <f t="shared" si="66"/>
        <v/>
      </c>
      <c r="J208" s="2" t="str">
        <f>IF(Paramétrage!EO527&lt;&gt;0,Paramétrage!EO527,"")</f>
        <v/>
      </c>
      <c r="K208" s="2" t="str">
        <f>IF(Paramétrage!EP527&lt;&gt;0,Paramétrage!EP527,"")</f>
        <v/>
      </c>
      <c r="L208" s="2" t="str">
        <f t="shared" si="67"/>
        <v/>
      </c>
      <c r="M208" s="2" t="str">
        <f t="shared" si="68"/>
        <v/>
      </c>
      <c r="N208" s="2" t="str">
        <f t="shared" si="69"/>
        <v/>
      </c>
      <c r="O208" s="2" t="str">
        <f>IF(Paramétrage!EO527&lt;&gt;0,Paramétrage!EQ527,"")</f>
        <v/>
      </c>
      <c r="P208" s="258" t="e">
        <f>IF(Paramétrage!#REF!&lt;&gt;0,I208,0)</f>
        <v>#REF!</v>
      </c>
      <c r="Q208" s="2"/>
    </row>
    <row r="209" spans="1:17" x14ac:dyDescent="0.35">
      <c r="A209" s="451" t="str">
        <f t="shared" si="60"/>
        <v/>
      </c>
      <c r="B209" s="451" t="str">
        <f t="shared" si="61"/>
        <v/>
      </c>
      <c r="C209" s="451" t="str">
        <f t="shared" si="62"/>
        <v/>
      </c>
      <c r="D209" s="451" t="str">
        <f t="shared" si="63"/>
        <v/>
      </c>
      <c r="E209" s="451" t="str">
        <f t="shared" si="64"/>
        <v/>
      </c>
      <c r="F209" s="451" t="str">
        <f t="shared" si="65"/>
        <v/>
      </c>
      <c r="G209" s="199" t="str">
        <f>IF(Paramétrage!EO528&lt;&gt;0,Paramétrage!EM528,"")</f>
        <v/>
      </c>
      <c r="H209" s="2" t="str">
        <f>IF(Paramétrage!EO528&lt;&gt;0,Paramétrage!EN528,"")</f>
        <v/>
      </c>
      <c r="I209" s="2" t="str">
        <f t="shared" si="66"/>
        <v/>
      </c>
      <c r="J209" s="2" t="str">
        <f>IF(Paramétrage!EO528&lt;&gt;0,Paramétrage!EO528,"")</f>
        <v/>
      </c>
      <c r="K209" s="2" t="str">
        <f>IF(Paramétrage!EP528&lt;&gt;0,Paramétrage!EP528,"")</f>
        <v/>
      </c>
      <c r="L209" s="2" t="str">
        <f t="shared" si="67"/>
        <v/>
      </c>
      <c r="M209" s="2" t="str">
        <f t="shared" si="68"/>
        <v/>
      </c>
      <c r="N209" s="2" t="str">
        <f t="shared" si="69"/>
        <v/>
      </c>
      <c r="O209" s="2" t="str">
        <f>IF(Paramétrage!EO528&lt;&gt;0,Paramétrage!EQ528,"")</f>
        <v/>
      </c>
      <c r="P209" s="258" t="e">
        <f>IF(Paramétrage!#REF!&lt;&gt;0,I209,0)</f>
        <v>#REF!</v>
      </c>
      <c r="Q209" s="2"/>
    </row>
    <row r="210" spans="1:17" x14ac:dyDescent="0.35">
      <c r="A210" s="451" t="str">
        <f t="shared" si="60"/>
        <v/>
      </c>
      <c r="B210" s="451" t="str">
        <f t="shared" si="61"/>
        <v/>
      </c>
      <c r="C210" s="451" t="str">
        <f t="shared" si="62"/>
        <v/>
      </c>
      <c r="D210" s="451" t="str">
        <f t="shared" si="63"/>
        <v/>
      </c>
      <c r="E210" s="451" t="str">
        <f t="shared" si="64"/>
        <v/>
      </c>
      <c r="F210" s="451" t="str">
        <f t="shared" si="65"/>
        <v/>
      </c>
      <c r="G210" s="199" t="str">
        <f>IF(Paramétrage!EO529&lt;&gt;0,Paramétrage!EM529,"")</f>
        <v/>
      </c>
      <c r="H210" s="2" t="str">
        <f>IF(Paramétrage!EO529&lt;&gt;0,Paramétrage!EN529,"")</f>
        <v/>
      </c>
      <c r="I210" s="2" t="str">
        <f t="shared" si="66"/>
        <v/>
      </c>
      <c r="J210" s="2" t="str">
        <f>IF(Paramétrage!EO529&lt;&gt;0,Paramétrage!EO529,"")</f>
        <v/>
      </c>
      <c r="K210" s="2" t="str">
        <f>IF(Paramétrage!EP529&lt;&gt;0,Paramétrage!EP529,"")</f>
        <v/>
      </c>
      <c r="L210" s="2" t="str">
        <f t="shared" si="67"/>
        <v/>
      </c>
      <c r="M210" s="2" t="str">
        <f t="shared" si="68"/>
        <v/>
      </c>
      <c r="N210" s="2" t="str">
        <f t="shared" si="69"/>
        <v/>
      </c>
      <c r="O210" s="2" t="str">
        <f>IF(Paramétrage!EO529&lt;&gt;0,Paramétrage!EQ529,"")</f>
        <v/>
      </c>
      <c r="P210" s="258" t="e">
        <f>IF(Paramétrage!#REF!&lt;&gt;0,I210,0)</f>
        <v>#REF!</v>
      </c>
      <c r="Q210" s="2"/>
    </row>
    <row r="211" spans="1:17" x14ac:dyDescent="0.35">
      <c r="A211" s="1" t="e">
        <f t="shared" ref="A211:A247" si="70">IF(J211&lt;&gt;"",I211,"")</f>
        <v>#REF!</v>
      </c>
      <c r="B211" s="1" t="e">
        <f t="shared" ref="B211:B247" si="71">IF(J211&lt;&gt;"",1,"")</f>
        <v>#REF!</v>
      </c>
      <c r="C211" s="1" t="e">
        <f t="shared" ref="C211:C247" si="72">IF(J211&lt;&gt;"",L211,"")</f>
        <v>#REF!</v>
      </c>
      <c r="D211" s="1" t="e">
        <f t="shared" ref="D211:D247" si="73">IF(J211&lt;&gt;"",L211,"")</f>
        <v>#REF!</v>
      </c>
      <c r="E211" s="1" t="e">
        <f t="shared" ref="E211:E247" si="74">IF(J211&lt;&gt;"",M211,"")</f>
        <v>#REF!</v>
      </c>
      <c r="F211" s="1" t="e">
        <f t="shared" ref="F211:F247" si="75">IF(J211&lt;&gt;"",N211,"")</f>
        <v>#REF!</v>
      </c>
      <c r="G211" s="199" t="e">
        <f>IF(Paramétrage!#REF!&lt;&gt;0,Paramétrage!#REF!,"")</f>
        <v>#REF!</v>
      </c>
      <c r="H211" s="2" t="e">
        <f>IF(Paramétrage!#REF!&lt;&gt;0,Paramétrage!#REF!,"")</f>
        <v>#REF!</v>
      </c>
      <c r="I211" s="2" t="e">
        <f t="shared" ref="I211:I234" si="76">IF(J211&lt;&gt;"",DATEDIF($Q$53,G211,"d")*1440+H211*60,"")</f>
        <v>#REF!</v>
      </c>
      <c r="J211" s="2" t="e">
        <f>IF(Paramétrage!#REF!&lt;&gt;0,Paramétrage!#REF!,"")</f>
        <v>#REF!</v>
      </c>
      <c r="K211" s="2" t="e">
        <f>IF(Paramétrage!#REF!&lt;&gt;0,Paramétrage!#REF!,"")</f>
        <v>#REF!</v>
      </c>
      <c r="L211" s="2" t="e">
        <f t="shared" ref="L211:L247" si="77">IF(J211&lt;&gt;"",ROUNDUP(J211/K211,0),"")</f>
        <v>#REF!</v>
      </c>
      <c r="M211" s="2" t="e">
        <f t="shared" ref="M211:M247" si="78">IF(J211&lt;&gt;"",J211/L211,"")</f>
        <v>#REF!</v>
      </c>
      <c r="N211" s="2" t="e">
        <f t="shared" ref="N211:N247" si="79">IF(J211&lt;&gt;"",M211/O211,"")</f>
        <v>#REF!</v>
      </c>
      <c r="O211" s="2" t="e">
        <f>IF(Paramétrage!#REF!&lt;&gt;0,Paramétrage!#REF!,"")</f>
        <v>#REF!</v>
      </c>
      <c r="P211" s="258" t="e">
        <f>IF(Paramétrage!#REF!&lt;&gt;0,I211,0)</f>
        <v>#REF!</v>
      </c>
      <c r="Q211" s="2"/>
    </row>
    <row r="212" spans="1:17" x14ac:dyDescent="0.35">
      <c r="A212" s="1" t="e">
        <f t="shared" si="70"/>
        <v>#REF!</v>
      </c>
      <c r="B212" s="1" t="e">
        <f t="shared" si="71"/>
        <v>#REF!</v>
      </c>
      <c r="C212" s="1" t="e">
        <f t="shared" si="72"/>
        <v>#REF!</v>
      </c>
      <c r="D212" s="1" t="e">
        <f t="shared" si="73"/>
        <v>#REF!</v>
      </c>
      <c r="E212" s="1" t="e">
        <f t="shared" si="74"/>
        <v>#REF!</v>
      </c>
      <c r="F212" s="1" t="e">
        <f t="shared" si="75"/>
        <v>#REF!</v>
      </c>
      <c r="G212" s="199" t="e">
        <f>IF(Paramétrage!#REF!&lt;&gt;0,Paramétrage!#REF!,"")</f>
        <v>#REF!</v>
      </c>
      <c r="H212" s="2" t="e">
        <f>IF(Paramétrage!#REF!&lt;&gt;0,Paramétrage!#REF!,"")</f>
        <v>#REF!</v>
      </c>
      <c r="I212" s="2" t="e">
        <f t="shared" si="76"/>
        <v>#REF!</v>
      </c>
      <c r="J212" s="2" t="e">
        <f>IF(Paramétrage!#REF!&lt;&gt;0,Paramétrage!#REF!,"")</f>
        <v>#REF!</v>
      </c>
      <c r="K212" s="2" t="e">
        <f>IF(Paramétrage!#REF!&lt;&gt;0,Paramétrage!#REF!,"")</f>
        <v>#REF!</v>
      </c>
      <c r="L212" s="2" t="e">
        <f t="shared" si="77"/>
        <v>#REF!</v>
      </c>
      <c r="M212" s="2" t="e">
        <f t="shared" si="78"/>
        <v>#REF!</v>
      </c>
      <c r="N212" s="2" t="e">
        <f t="shared" si="79"/>
        <v>#REF!</v>
      </c>
      <c r="O212" s="2" t="e">
        <f>IF(Paramétrage!#REF!&lt;&gt;0,Paramétrage!#REF!,"")</f>
        <v>#REF!</v>
      </c>
      <c r="P212" s="258" t="e">
        <f>IF(Paramétrage!#REF!&lt;&gt;0,I212,0)</f>
        <v>#REF!</v>
      </c>
      <c r="Q212" s="2"/>
    </row>
    <row r="213" spans="1:17" x14ac:dyDescent="0.35">
      <c r="A213" s="1" t="e">
        <f t="shared" si="70"/>
        <v>#REF!</v>
      </c>
      <c r="B213" s="1" t="e">
        <f t="shared" si="71"/>
        <v>#REF!</v>
      </c>
      <c r="C213" s="1" t="e">
        <f t="shared" si="72"/>
        <v>#REF!</v>
      </c>
      <c r="D213" s="1" t="e">
        <f t="shared" si="73"/>
        <v>#REF!</v>
      </c>
      <c r="E213" s="1" t="e">
        <f t="shared" si="74"/>
        <v>#REF!</v>
      </c>
      <c r="F213" s="1" t="e">
        <f t="shared" si="75"/>
        <v>#REF!</v>
      </c>
      <c r="G213" s="199" t="e">
        <f>IF(Paramétrage!#REF!&lt;&gt;0,Paramétrage!#REF!,"")</f>
        <v>#REF!</v>
      </c>
      <c r="H213" s="2" t="e">
        <f>IF(Paramétrage!#REF!&lt;&gt;0,Paramétrage!#REF!,"")</f>
        <v>#REF!</v>
      </c>
      <c r="I213" s="2" t="e">
        <f t="shared" si="76"/>
        <v>#REF!</v>
      </c>
      <c r="J213" s="2" t="e">
        <f>IF(Paramétrage!#REF!&lt;&gt;0,Paramétrage!#REF!,"")</f>
        <v>#REF!</v>
      </c>
      <c r="K213" s="2" t="e">
        <f>IF(Paramétrage!#REF!&lt;&gt;0,Paramétrage!#REF!,"")</f>
        <v>#REF!</v>
      </c>
      <c r="L213" s="2" t="e">
        <f t="shared" si="77"/>
        <v>#REF!</v>
      </c>
      <c r="M213" s="2" t="e">
        <f t="shared" si="78"/>
        <v>#REF!</v>
      </c>
      <c r="N213" s="2" t="e">
        <f t="shared" si="79"/>
        <v>#REF!</v>
      </c>
      <c r="O213" s="2" t="e">
        <f>IF(Paramétrage!#REF!&lt;&gt;0,Paramétrage!#REF!,"")</f>
        <v>#REF!</v>
      </c>
      <c r="P213" s="258" t="e">
        <f>IF(Paramétrage!#REF!&lt;&gt;0,I213,0)</f>
        <v>#REF!</v>
      </c>
      <c r="Q213" s="2"/>
    </row>
    <row r="214" spans="1:17" x14ac:dyDescent="0.35">
      <c r="A214" s="1" t="e">
        <f t="shared" si="70"/>
        <v>#REF!</v>
      </c>
      <c r="B214" s="1" t="e">
        <f t="shared" si="71"/>
        <v>#REF!</v>
      </c>
      <c r="C214" s="1" t="e">
        <f t="shared" si="72"/>
        <v>#REF!</v>
      </c>
      <c r="D214" s="1" t="e">
        <f t="shared" si="73"/>
        <v>#REF!</v>
      </c>
      <c r="E214" s="1" t="e">
        <f t="shared" si="74"/>
        <v>#REF!</v>
      </c>
      <c r="F214" s="1" t="e">
        <f t="shared" si="75"/>
        <v>#REF!</v>
      </c>
      <c r="G214" s="199" t="e">
        <f>IF(Paramétrage!#REF!&lt;&gt;0,Paramétrage!#REF!,"")</f>
        <v>#REF!</v>
      </c>
      <c r="H214" s="2" t="e">
        <f>IF(Paramétrage!#REF!&lt;&gt;0,Paramétrage!#REF!,"")</f>
        <v>#REF!</v>
      </c>
      <c r="I214" s="2" t="e">
        <f t="shared" si="76"/>
        <v>#REF!</v>
      </c>
      <c r="J214" s="2" t="e">
        <f>IF(Paramétrage!#REF!&lt;&gt;0,Paramétrage!#REF!,"")</f>
        <v>#REF!</v>
      </c>
      <c r="K214" s="2" t="e">
        <f>IF(Paramétrage!#REF!&lt;&gt;0,Paramétrage!#REF!,"")</f>
        <v>#REF!</v>
      </c>
      <c r="L214" s="2" t="e">
        <f t="shared" si="77"/>
        <v>#REF!</v>
      </c>
      <c r="M214" s="2" t="e">
        <f t="shared" si="78"/>
        <v>#REF!</v>
      </c>
      <c r="N214" s="2" t="e">
        <f t="shared" si="79"/>
        <v>#REF!</v>
      </c>
      <c r="O214" s="2" t="e">
        <f>IF(Paramétrage!#REF!&lt;&gt;0,Paramétrage!#REF!,"")</f>
        <v>#REF!</v>
      </c>
      <c r="P214" s="258" t="e">
        <f>IF(Paramétrage!#REF!&lt;&gt;0,I214,0)</f>
        <v>#REF!</v>
      </c>
      <c r="Q214" s="2"/>
    </row>
    <row r="215" spans="1:17" x14ac:dyDescent="0.35">
      <c r="A215" s="1" t="e">
        <f t="shared" si="70"/>
        <v>#REF!</v>
      </c>
      <c r="B215" s="1" t="e">
        <f t="shared" si="71"/>
        <v>#REF!</v>
      </c>
      <c r="C215" s="1" t="e">
        <f t="shared" si="72"/>
        <v>#REF!</v>
      </c>
      <c r="D215" s="1" t="e">
        <f t="shared" si="73"/>
        <v>#REF!</v>
      </c>
      <c r="E215" s="1" t="e">
        <f t="shared" si="74"/>
        <v>#REF!</v>
      </c>
      <c r="F215" s="1" t="e">
        <f t="shared" si="75"/>
        <v>#REF!</v>
      </c>
      <c r="G215" s="199" t="e">
        <f>IF(Paramétrage!#REF!&lt;&gt;0,Paramétrage!#REF!,"")</f>
        <v>#REF!</v>
      </c>
      <c r="H215" s="2" t="e">
        <f>IF(Paramétrage!#REF!&lt;&gt;0,Paramétrage!#REF!,"")</f>
        <v>#REF!</v>
      </c>
      <c r="I215" s="2" t="e">
        <f t="shared" si="76"/>
        <v>#REF!</v>
      </c>
      <c r="J215" s="2" t="e">
        <f>IF(Paramétrage!#REF!&lt;&gt;0,Paramétrage!#REF!,"")</f>
        <v>#REF!</v>
      </c>
      <c r="K215" s="2" t="e">
        <f>IF(Paramétrage!#REF!&lt;&gt;0,Paramétrage!#REF!,"")</f>
        <v>#REF!</v>
      </c>
      <c r="L215" s="2" t="e">
        <f t="shared" si="77"/>
        <v>#REF!</v>
      </c>
      <c r="M215" s="2" t="e">
        <f t="shared" si="78"/>
        <v>#REF!</v>
      </c>
      <c r="N215" s="2" t="e">
        <f t="shared" si="79"/>
        <v>#REF!</v>
      </c>
      <c r="O215" s="2" t="e">
        <f>IF(Paramétrage!#REF!&lt;&gt;0,Paramétrage!#REF!,"")</f>
        <v>#REF!</v>
      </c>
      <c r="P215" s="258" t="e">
        <f>IF(Paramétrage!#REF!&lt;&gt;0,I215,0)</f>
        <v>#REF!</v>
      </c>
      <c r="Q215" s="2"/>
    </row>
    <row r="216" spans="1:17" x14ac:dyDescent="0.35">
      <c r="A216" s="1" t="e">
        <f t="shared" si="70"/>
        <v>#REF!</v>
      </c>
      <c r="B216" s="1" t="e">
        <f t="shared" si="71"/>
        <v>#REF!</v>
      </c>
      <c r="C216" s="1" t="e">
        <f t="shared" si="72"/>
        <v>#REF!</v>
      </c>
      <c r="D216" s="1" t="e">
        <f t="shared" si="73"/>
        <v>#REF!</v>
      </c>
      <c r="E216" s="1" t="e">
        <f t="shared" si="74"/>
        <v>#REF!</v>
      </c>
      <c r="F216" s="1" t="e">
        <f t="shared" si="75"/>
        <v>#REF!</v>
      </c>
      <c r="G216" s="199" t="e">
        <f>IF(Paramétrage!#REF!&lt;&gt;0,Paramétrage!#REF!,"")</f>
        <v>#REF!</v>
      </c>
      <c r="H216" s="2" t="e">
        <f>IF(Paramétrage!#REF!&lt;&gt;0,Paramétrage!#REF!,"")</f>
        <v>#REF!</v>
      </c>
      <c r="I216" s="2" t="e">
        <f t="shared" si="76"/>
        <v>#REF!</v>
      </c>
      <c r="J216" s="2" t="e">
        <f>IF(Paramétrage!#REF!&lt;&gt;0,Paramétrage!#REF!,"")</f>
        <v>#REF!</v>
      </c>
      <c r="K216" s="2" t="e">
        <f>IF(Paramétrage!#REF!&lt;&gt;0,Paramétrage!#REF!,"")</f>
        <v>#REF!</v>
      </c>
      <c r="L216" s="2" t="e">
        <f t="shared" si="77"/>
        <v>#REF!</v>
      </c>
      <c r="M216" s="2" t="e">
        <f t="shared" si="78"/>
        <v>#REF!</v>
      </c>
      <c r="N216" s="2" t="e">
        <f t="shared" si="79"/>
        <v>#REF!</v>
      </c>
      <c r="O216" s="2" t="e">
        <f>IF(Paramétrage!#REF!&lt;&gt;0,Paramétrage!#REF!,"")</f>
        <v>#REF!</v>
      </c>
      <c r="P216" s="258" t="e">
        <f>IF(Paramétrage!#REF!&lt;&gt;0,I216,0)</f>
        <v>#REF!</v>
      </c>
      <c r="Q216" s="2"/>
    </row>
    <row r="217" spans="1:17" x14ac:dyDescent="0.35">
      <c r="A217" s="1" t="e">
        <f t="shared" si="70"/>
        <v>#REF!</v>
      </c>
      <c r="B217" s="1" t="e">
        <f t="shared" si="71"/>
        <v>#REF!</v>
      </c>
      <c r="C217" s="1" t="e">
        <f t="shared" si="72"/>
        <v>#REF!</v>
      </c>
      <c r="D217" s="1" t="e">
        <f t="shared" si="73"/>
        <v>#REF!</v>
      </c>
      <c r="E217" s="1" t="e">
        <f t="shared" si="74"/>
        <v>#REF!</v>
      </c>
      <c r="F217" s="1" t="e">
        <f t="shared" si="75"/>
        <v>#REF!</v>
      </c>
      <c r="G217" s="199" t="e">
        <f>IF(Paramétrage!#REF!&lt;&gt;0,Paramétrage!#REF!,"")</f>
        <v>#REF!</v>
      </c>
      <c r="H217" s="2" t="e">
        <f>IF(Paramétrage!#REF!&lt;&gt;0,Paramétrage!#REF!,"")</f>
        <v>#REF!</v>
      </c>
      <c r="I217" s="2" t="e">
        <f t="shared" si="76"/>
        <v>#REF!</v>
      </c>
      <c r="J217" s="2" t="e">
        <f>IF(Paramétrage!#REF!&lt;&gt;0,Paramétrage!#REF!,"")</f>
        <v>#REF!</v>
      </c>
      <c r="K217" s="2" t="e">
        <f>IF(Paramétrage!#REF!&lt;&gt;0,Paramétrage!#REF!,"")</f>
        <v>#REF!</v>
      </c>
      <c r="L217" s="2" t="e">
        <f t="shared" si="77"/>
        <v>#REF!</v>
      </c>
      <c r="M217" s="2" t="e">
        <f t="shared" si="78"/>
        <v>#REF!</v>
      </c>
      <c r="N217" s="2" t="e">
        <f t="shared" si="79"/>
        <v>#REF!</v>
      </c>
      <c r="O217" s="2" t="e">
        <f>IF(Paramétrage!#REF!&lt;&gt;0,Paramétrage!#REF!,"")</f>
        <v>#REF!</v>
      </c>
      <c r="P217" s="258" t="e">
        <f>IF(Paramétrage!#REF!&lt;&gt;0,I217,0)</f>
        <v>#REF!</v>
      </c>
      <c r="Q217" s="2"/>
    </row>
    <row r="218" spans="1:17" x14ac:dyDescent="0.35">
      <c r="A218" s="1" t="e">
        <f t="shared" si="70"/>
        <v>#REF!</v>
      </c>
      <c r="B218" s="1" t="e">
        <f t="shared" si="71"/>
        <v>#REF!</v>
      </c>
      <c r="C218" s="1" t="e">
        <f t="shared" si="72"/>
        <v>#REF!</v>
      </c>
      <c r="D218" s="1" t="e">
        <f t="shared" si="73"/>
        <v>#REF!</v>
      </c>
      <c r="E218" s="1" t="e">
        <f t="shared" si="74"/>
        <v>#REF!</v>
      </c>
      <c r="F218" s="1" t="e">
        <f t="shared" si="75"/>
        <v>#REF!</v>
      </c>
      <c r="G218" s="199" t="e">
        <f>IF(Paramétrage!#REF!&lt;&gt;0,Paramétrage!#REF!,"")</f>
        <v>#REF!</v>
      </c>
      <c r="H218" s="2" t="e">
        <f>IF(Paramétrage!#REF!&lt;&gt;0,Paramétrage!#REF!,"")</f>
        <v>#REF!</v>
      </c>
      <c r="I218" s="2" t="e">
        <f t="shared" si="76"/>
        <v>#REF!</v>
      </c>
      <c r="J218" s="2" t="e">
        <f>IF(Paramétrage!#REF!&lt;&gt;0,Paramétrage!#REF!,"")</f>
        <v>#REF!</v>
      </c>
      <c r="K218" s="2" t="e">
        <f>IF(Paramétrage!#REF!&lt;&gt;0,Paramétrage!#REF!,"")</f>
        <v>#REF!</v>
      </c>
      <c r="L218" s="2" t="e">
        <f t="shared" si="77"/>
        <v>#REF!</v>
      </c>
      <c r="M218" s="2" t="e">
        <f t="shared" si="78"/>
        <v>#REF!</v>
      </c>
      <c r="N218" s="2" t="e">
        <f t="shared" si="79"/>
        <v>#REF!</v>
      </c>
      <c r="O218" s="2" t="e">
        <f>IF(Paramétrage!#REF!&lt;&gt;0,Paramétrage!#REF!,"")</f>
        <v>#REF!</v>
      </c>
      <c r="P218" s="258" t="e">
        <f>IF(Paramétrage!#REF!&lt;&gt;0,I218,0)</f>
        <v>#REF!</v>
      </c>
      <c r="Q218" s="2"/>
    </row>
    <row r="219" spans="1:17" x14ac:dyDescent="0.35">
      <c r="A219" s="1" t="e">
        <f t="shared" si="70"/>
        <v>#REF!</v>
      </c>
      <c r="B219" s="1" t="e">
        <f t="shared" si="71"/>
        <v>#REF!</v>
      </c>
      <c r="C219" s="1" t="e">
        <f t="shared" si="72"/>
        <v>#REF!</v>
      </c>
      <c r="D219" s="1" t="e">
        <f t="shared" si="73"/>
        <v>#REF!</v>
      </c>
      <c r="E219" s="1" t="e">
        <f t="shared" si="74"/>
        <v>#REF!</v>
      </c>
      <c r="F219" s="1" t="e">
        <f t="shared" si="75"/>
        <v>#REF!</v>
      </c>
      <c r="G219" s="199" t="e">
        <f>IF(Paramétrage!#REF!&lt;&gt;0,Paramétrage!#REF!,"")</f>
        <v>#REF!</v>
      </c>
      <c r="H219" s="2" t="e">
        <f>IF(Paramétrage!#REF!&lt;&gt;0,Paramétrage!#REF!,"")</f>
        <v>#REF!</v>
      </c>
      <c r="I219" s="2" t="e">
        <f t="shared" si="76"/>
        <v>#REF!</v>
      </c>
      <c r="J219" s="2" t="e">
        <f>IF(Paramétrage!#REF!&lt;&gt;0,Paramétrage!#REF!,"")</f>
        <v>#REF!</v>
      </c>
      <c r="K219" s="2" t="e">
        <f>IF(Paramétrage!#REF!&lt;&gt;0,Paramétrage!#REF!,"")</f>
        <v>#REF!</v>
      </c>
      <c r="L219" s="2" t="e">
        <f t="shared" si="77"/>
        <v>#REF!</v>
      </c>
      <c r="M219" s="2" t="e">
        <f t="shared" si="78"/>
        <v>#REF!</v>
      </c>
      <c r="N219" s="2" t="e">
        <f t="shared" si="79"/>
        <v>#REF!</v>
      </c>
      <c r="O219" s="2" t="e">
        <f>IF(Paramétrage!#REF!&lt;&gt;0,Paramétrage!#REF!,"")</f>
        <v>#REF!</v>
      </c>
      <c r="P219" s="258" t="e">
        <f>IF(Paramétrage!#REF!&lt;&gt;0,I219,0)</f>
        <v>#REF!</v>
      </c>
      <c r="Q219" s="2"/>
    </row>
    <row r="220" spans="1:17" x14ac:dyDescent="0.35">
      <c r="A220" s="1" t="e">
        <f t="shared" si="70"/>
        <v>#REF!</v>
      </c>
      <c r="B220" s="1" t="e">
        <f t="shared" si="71"/>
        <v>#REF!</v>
      </c>
      <c r="C220" s="1" t="e">
        <f t="shared" si="72"/>
        <v>#REF!</v>
      </c>
      <c r="D220" s="1" t="e">
        <f t="shared" si="73"/>
        <v>#REF!</v>
      </c>
      <c r="E220" s="1" t="e">
        <f t="shared" si="74"/>
        <v>#REF!</v>
      </c>
      <c r="F220" s="1" t="e">
        <f t="shared" si="75"/>
        <v>#REF!</v>
      </c>
      <c r="G220" s="199" t="e">
        <f>IF(Paramétrage!#REF!&lt;&gt;0,Paramétrage!#REF!,"")</f>
        <v>#REF!</v>
      </c>
      <c r="H220" s="2" t="e">
        <f>IF(Paramétrage!#REF!&lt;&gt;0,Paramétrage!#REF!,"")</f>
        <v>#REF!</v>
      </c>
      <c r="I220" s="2" t="e">
        <f t="shared" si="76"/>
        <v>#REF!</v>
      </c>
      <c r="J220" s="2" t="e">
        <f>IF(Paramétrage!#REF!&lt;&gt;0,Paramétrage!#REF!,"")</f>
        <v>#REF!</v>
      </c>
      <c r="K220" s="2" t="e">
        <f>IF(Paramétrage!#REF!&lt;&gt;0,Paramétrage!#REF!,"")</f>
        <v>#REF!</v>
      </c>
      <c r="L220" s="2" t="e">
        <f t="shared" si="77"/>
        <v>#REF!</v>
      </c>
      <c r="M220" s="2" t="e">
        <f t="shared" si="78"/>
        <v>#REF!</v>
      </c>
      <c r="N220" s="2" t="e">
        <f t="shared" si="79"/>
        <v>#REF!</v>
      </c>
      <c r="O220" s="2" t="e">
        <f>IF(Paramétrage!#REF!&lt;&gt;0,Paramétrage!#REF!,"")</f>
        <v>#REF!</v>
      </c>
      <c r="P220" s="258" t="e">
        <f>IF(Paramétrage!#REF!&lt;&gt;0,I220,0)</f>
        <v>#REF!</v>
      </c>
      <c r="Q220" s="2"/>
    </row>
    <row r="221" spans="1:17" x14ac:dyDescent="0.35">
      <c r="A221" s="1" t="e">
        <f t="shared" si="70"/>
        <v>#REF!</v>
      </c>
      <c r="B221" s="1" t="e">
        <f t="shared" si="71"/>
        <v>#REF!</v>
      </c>
      <c r="C221" s="1" t="e">
        <f t="shared" si="72"/>
        <v>#REF!</v>
      </c>
      <c r="D221" s="1" t="e">
        <f t="shared" si="73"/>
        <v>#REF!</v>
      </c>
      <c r="E221" s="1" t="e">
        <f t="shared" si="74"/>
        <v>#REF!</v>
      </c>
      <c r="F221" s="1" t="e">
        <f t="shared" si="75"/>
        <v>#REF!</v>
      </c>
      <c r="G221" s="199" t="e">
        <f>IF(Paramétrage!#REF!&lt;&gt;0,Paramétrage!#REF!,"")</f>
        <v>#REF!</v>
      </c>
      <c r="H221" s="2" t="e">
        <f>IF(Paramétrage!#REF!&lt;&gt;0,Paramétrage!#REF!,"")</f>
        <v>#REF!</v>
      </c>
      <c r="I221" s="2" t="e">
        <f t="shared" si="76"/>
        <v>#REF!</v>
      </c>
      <c r="J221" s="2" t="e">
        <f>IF(Paramétrage!#REF!&lt;&gt;0,Paramétrage!#REF!,"")</f>
        <v>#REF!</v>
      </c>
      <c r="K221" s="2" t="e">
        <f>IF(Paramétrage!#REF!&lt;&gt;0,Paramétrage!#REF!,"")</f>
        <v>#REF!</v>
      </c>
      <c r="L221" s="2" t="e">
        <f t="shared" si="77"/>
        <v>#REF!</v>
      </c>
      <c r="M221" s="2" t="e">
        <f t="shared" si="78"/>
        <v>#REF!</v>
      </c>
      <c r="N221" s="2" t="e">
        <f t="shared" si="79"/>
        <v>#REF!</v>
      </c>
      <c r="O221" s="2" t="e">
        <f>IF(Paramétrage!#REF!&lt;&gt;0,Paramétrage!#REF!,"")</f>
        <v>#REF!</v>
      </c>
      <c r="P221" s="258" t="e">
        <f>IF(Paramétrage!#REF!&lt;&gt;0,I221,0)</f>
        <v>#REF!</v>
      </c>
      <c r="Q221" s="2"/>
    </row>
    <row r="222" spans="1:17" x14ac:dyDescent="0.35">
      <c r="A222" s="1" t="e">
        <f t="shared" si="70"/>
        <v>#REF!</v>
      </c>
      <c r="B222" s="1" t="e">
        <f t="shared" si="71"/>
        <v>#REF!</v>
      </c>
      <c r="C222" s="1" t="e">
        <f t="shared" si="72"/>
        <v>#REF!</v>
      </c>
      <c r="D222" s="1" t="e">
        <f t="shared" si="73"/>
        <v>#REF!</v>
      </c>
      <c r="E222" s="1" t="e">
        <f t="shared" si="74"/>
        <v>#REF!</v>
      </c>
      <c r="F222" s="1" t="e">
        <f t="shared" si="75"/>
        <v>#REF!</v>
      </c>
      <c r="G222" s="199" t="e">
        <f>IF(Paramétrage!#REF!&lt;&gt;0,Paramétrage!#REF!,"")</f>
        <v>#REF!</v>
      </c>
      <c r="H222" s="2" t="e">
        <f>IF(Paramétrage!#REF!&lt;&gt;0,Paramétrage!#REF!,"")</f>
        <v>#REF!</v>
      </c>
      <c r="I222" s="2" t="e">
        <f t="shared" si="76"/>
        <v>#REF!</v>
      </c>
      <c r="J222" s="2" t="e">
        <f>IF(Paramétrage!#REF!&lt;&gt;0,Paramétrage!#REF!,"")</f>
        <v>#REF!</v>
      </c>
      <c r="K222" s="2" t="e">
        <f>IF(Paramétrage!#REF!&lt;&gt;0,Paramétrage!#REF!,"")</f>
        <v>#REF!</v>
      </c>
      <c r="L222" s="2" t="e">
        <f t="shared" si="77"/>
        <v>#REF!</v>
      </c>
      <c r="M222" s="2" t="e">
        <f t="shared" si="78"/>
        <v>#REF!</v>
      </c>
      <c r="N222" s="2" t="e">
        <f t="shared" si="79"/>
        <v>#REF!</v>
      </c>
      <c r="O222" s="2" t="e">
        <f>IF(Paramétrage!#REF!&lt;&gt;0,Paramétrage!#REF!,"")</f>
        <v>#REF!</v>
      </c>
      <c r="P222" s="258" t="e">
        <f>IF(Paramétrage!#REF!&lt;&gt;0,I222,0)</f>
        <v>#REF!</v>
      </c>
      <c r="Q222" s="2"/>
    </row>
    <row r="223" spans="1:17" x14ac:dyDescent="0.35">
      <c r="A223" s="1" t="e">
        <f t="shared" si="70"/>
        <v>#REF!</v>
      </c>
      <c r="B223" s="1" t="e">
        <f t="shared" si="71"/>
        <v>#REF!</v>
      </c>
      <c r="C223" s="1" t="e">
        <f t="shared" si="72"/>
        <v>#REF!</v>
      </c>
      <c r="D223" s="1" t="e">
        <f t="shared" si="73"/>
        <v>#REF!</v>
      </c>
      <c r="E223" s="1" t="e">
        <f t="shared" si="74"/>
        <v>#REF!</v>
      </c>
      <c r="F223" s="1" t="e">
        <f t="shared" si="75"/>
        <v>#REF!</v>
      </c>
      <c r="G223" s="199" t="e">
        <f>IF(Paramétrage!#REF!&lt;&gt;0,Paramétrage!#REF!,"")</f>
        <v>#REF!</v>
      </c>
      <c r="H223" s="2" t="e">
        <f>IF(Paramétrage!#REF!&lt;&gt;0,Paramétrage!#REF!,"")</f>
        <v>#REF!</v>
      </c>
      <c r="I223" s="2" t="e">
        <f t="shared" si="76"/>
        <v>#REF!</v>
      </c>
      <c r="J223" s="2" t="e">
        <f>IF(Paramétrage!#REF!&lt;&gt;0,Paramétrage!#REF!,"")</f>
        <v>#REF!</v>
      </c>
      <c r="K223" s="2" t="e">
        <f>IF(Paramétrage!#REF!&lt;&gt;0,Paramétrage!#REF!,"")</f>
        <v>#REF!</v>
      </c>
      <c r="L223" s="2" t="e">
        <f t="shared" si="77"/>
        <v>#REF!</v>
      </c>
      <c r="M223" s="2" t="e">
        <f t="shared" si="78"/>
        <v>#REF!</v>
      </c>
      <c r="N223" s="2" t="e">
        <f t="shared" si="79"/>
        <v>#REF!</v>
      </c>
      <c r="O223" s="2" t="e">
        <f>IF(Paramétrage!#REF!&lt;&gt;0,Paramétrage!#REF!,"")</f>
        <v>#REF!</v>
      </c>
      <c r="P223" s="258" t="e">
        <f>IF(Paramétrage!#REF!&lt;&gt;0,I223,0)</f>
        <v>#REF!</v>
      </c>
      <c r="Q223" s="2"/>
    </row>
    <row r="224" spans="1:17" x14ac:dyDescent="0.35">
      <c r="A224" s="1" t="e">
        <f t="shared" si="70"/>
        <v>#REF!</v>
      </c>
      <c r="B224" s="1" t="e">
        <f t="shared" si="71"/>
        <v>#REF!</v>
      </c>
      <c r="C224" s="1" t="e">
        <f t="shared" si="72"/>
        <v>#REF!</v>
      </c>
      <c r="D224" s="1" t="e">
        <f t="shared" si="73"/>
        <v>#REF!</v>
      </c>
      <c r="E224" s="1" t="e">
        <f t="shared" si="74"/>
        <v>#REF!</v>
      </c>
      <c r="F224" s="1" t="e">
        <f t="shared" si="75"/>
        <v>#REF!</v>
      </c>
      <c r="G224" s="199" t="e">
        <f>IF(Paramétrage!#REF!&lt;&gt;0,Paramétrage!#REF!,"")</f>
        <v>#REF!</v>
      </c>
      <c r="H224" s="2" t="e">
        <f>IF(Paramétrage!#REF!&lt;&gt;0,Paramétrage!#REF!,"")</f>
        <v>#REF!</v>
      </c>
      <c r="I224" s="2" t="e">
        <f t="shared" si="76"/>
        <v>#REF!</v>
      </c>
      <c r="J224" s="2" t="e">
        <f>IF(Paramétrage!#REF!&lt;&gt;0,Paramétrage!#REF!,"")</f>
        <v>#REF!</v>
      </c>
      <c r="K224" s="2" t="e">
        <f>IF(Paramétrage!#REF!&lt;&gt;0,Paramétrage!#REF!,"")</f>
        <v>#REF!</v>
      </c>
      <c r="L224" s="2" t="e">
        <f t="shared" si="77"/>
        <v>#REF!</v>
      </c>
      <c r="M224" s="2" t="e">
        <f t="shared" si="78"/>
        <v>#REF!</v>
      </c>
      <c r="N224" s="2" t="e">
        <f t="shared" si="79"/>
        <v>#REF!</v>
      </c>
      <c r="O224" s="2" t="e">
        <f>IF(Paramétrage!#REF!&lt;&gt;0,Paramétrage!#REF!,"")</f>
        <v>#REF!</v>
      </c>
      <c r="P224" s="258" t="e">
        <f>IF(Paramétrage!#REF!&lt;&gt;0,I224,0)</f>
        <v>#REF!</v>
      </c>
      <c r="Q224" s="2"/>
    </row>
    <row r="225" spans="1:17" x14ac:dyDescent="0.35">
      <c r="A225" s="1" t="e">
        <f t="shared" si="70"/>
        <v>#REF!</v>
      </c>
      <c r="B225" s="1" t="e">
        <f t="shared" si="71"/>
        <v>#REF!</v>
      </c>
      <c r="C225" s="1" t="e">
        <f t="shared" si="72"/>
        <v>#REF!</v>
      </c>
      <c r="D225" s="1" t="e">
        <f t="shared" si="73"/>
        <v>#REF!</v>
      </c>
      <c r="E225" s="1" t="e">
        <f t="shared" si="74"/>
        <v>#REF!</v>
      </c>
      <c r="F225" s="1" t="e">
        <f t="shared" si="75"/>
        <v>#REF!</v>
      </c>
      <c r="G225" s="199" t="e">
        <f>IF(Paramétrage!#REF!&lt;&gt;0,Paramétrage!#REF!,"")</f>
        <v>#REF!</v>
      </c>
      <c r="H225" s="2" t="e">
        <f>IF(Paramétrage!#REF!&lt;&gt;0,Paramétrage!#REF!,"")</f>
        <v>#REF!</v>
      </c>
      <c r="I225" s="2" t="e">
        <f t="shared" si="76"/>
        <v>#REF!</v>
      </c>
      <c r="J225" s="2" t="e">
        <f>IF(Paramétrage!#REF!&lt;&gt;0,Paramétrage!#REF!,"")</f>
        <v>#REF!</v>
      </c>
      <c r="K225" s="2" t="e">
        <f>IF(Paramétrage!#REF!&lt;&gt;0,Paramétrage!#REF!,"")</f>
        <v>#REF!</v>
      </c>
      <c r="L225" s="2" t="e">
        <f t="shared" si="77"/>
        <v>#REF!</v>
      </c>
      <c r="M225" s="2" t="e">
        <f t="shared" si="78"/>
        <v>#REF!</v>
      </c>
      <c r="N225" s="2" t="e">
        <f t="shared" si="79"/>
        <v>#REF!</v>
      </c>
      <c r="O225" s="2" t="e">
        <f>IF(Paramétrage!#REF!&lt;&gt;0,Paramétrage!#REF!,"")</f>
        <v>#REF!</v>
      </c>
      <c r="P225" s="258" t="e">
        <f>IF(Paramétrage!#REF!&lt;&gt;0,I225,0)</f>
        <v>#REF!</v>
      </c>
      <c r="Q225" s="2"/>
    </row>
    <row r="226" spans="1:17" x14ac:dyDescent="0.35">
      <c r="A226" s="1" t="e">
        <f t="shared" si="70"/>
        <v>#REF!</v>
      </c>
      <c r="B226" s="1" t="e">
        <f t="shared" si="71"/>
        <v>#REF!</v>
      </c>
      <c r="C226" s="1" t="e">
        <f t="shared" si="72"/>
        <v>#REF!</v>
      </c>
      <c r="D226" s="1" t="e">
        <f t="shared" si="73"/>
        <v>#REF!</v>
      </c>
      <c r="E226" s="1" t="e">
        <f t="shared" si="74"/>
        <v>#REF!</v>
      </c>
      <c r="F226" s="1" t="e">
        <f t="shared" si="75"/>
        <v>#REF!</v>
      </c>
      <c r="G226" s="199" t="e">
        <f>IF(Paramétrage!#REF!&lt;&gt;0,Paramétrage!#REF!,"")</f>
        <v>#REF!</v>
      </c>
      <c r="H226" s="2" t="e">
        <f>IF(Paramétrage!#REF!&lt;&gt;0,Paramétrage!#REF!,"")</f>
        <v>#REF!</v>
      </c>
      <c r="I226" s="2" t="e">
        <f t="shared" si="76"/>
        <v>#REF!</v>
      </c>
      <c r="J226" s="2" t="e">
        <f>IF(Paramétrage!#REF!&lt;&gt;0,Paramétrage!#REF!,"")</f>
        <v>#REF!</v>
      </c>
      <c r="K226" s="2" t="e">
        <f>IF(Paramétrage!#REF!&lt;&gt;0,Paramétrage!#REF!,"")</f>
        <v>#REF!</v>
      </c>
      <c r="L226" s="2" t="e">
        <f t="shared" si="77"/>
        <v>#REF!</v>
      </c>
      <c r="M226" s="2" t="e">
        <f t="shared" si="78"/>
        <v>#REF!</v>
      </c>
      <c r="N226" s="2" t="e">
        <f t="shared" si="79"/>
        <v>#REF!</v>
      </c>
      <c r="O226" s="2" t="e">
        <f>IF(Paramétrage!#REF!&lt;&gt;0,Paramétrage!#REF!,"")</f>
        <v>#REF!</v>
      </c>
      <c r="P226" s="258" t="e">
        <f>IF(Paramétrage!#REF!&lt;&gt;0,I226,0)</f>
        <v>#REF!</v>
      </c>
      <c r="Q226" s="2"/>
    </row>
    <row r="227" spans="1:17" x14ac:dyDescent="0.35">
      <c r="A227" s="1" t="e">
        <f t="shared" si="70"/>
        <v>#REF!</v>
      </c>
      <c r="B227" s="1" t="e">
        <f t="shared" si="71"/>
        <v>#REF!</v>
      </c>
      <c r="C227" s="1" t="e">
        <f t="shared" si="72"/>
        <v>#REF!</v>
      </c>
      <c r="D227" s="1" t="e">
        <f t="shared" si="73"/>
        <v>#REF!</v>
      </c>
      <c r="E227" s="1" t="e">
        <f t="shared" si="74"/>
        <v>#REF!</v>
      </c>
      <c r="F227" s="1" t="e">
        <f t="shared" si="75"/>
        <v>#REF!</v>
      </c>
      <c r="G227" s="199" t="e">
        <f>IF(Paramétrage!#REF!&lt;&gt;0,Paramétrage!#REF!,"")</f>
        <v>#REF!</v>
      </c>
      <c r="H227" s="2" t="e">
        <f>IF(Paramétrage!#REF!&lt;&gt;0,Paramétrage!#REF!,"")</f>
        <v>#REF!</v>
      </c>
      <c r="I227" s="2" t="e">
        <f t="shared" si="76"/>
        <v>#REF!</v>
      </c>
      <c r="J227" s="2" t="e">
        <f>IF(Paramétrage!#REF!&lt;&gt;0,Paramétrage!#REF!,"")</f>
        <v>#REF!</v>
      </c>
      <c r="K227" s="2" t="e">
        <f>IF(Paramétrage!#REF!&lt;&gt;0,Paramétrage!#REF!,"")</f>
        <v>#REF!</v>
      </c>
      <c r="L227" s="2" t="e">
        <f t="shared" si="77"/>
        <v>#REF!</v>
      </c>
      <c r="M227" s="2" t="e">
        <f t="shared" si="78"/>
        <v>#REF!</v>
      </c>
      <c r="N227" s="2" t="e">
        <f t="shared" si="79"/>
        <v>#REF!</v>
      </c>
      <c r="O227" s="2" t="e">
        <f>IF(Paramétrage!#REF!&lt;&gt;0,Paramétrage!#REF!,"")</f>
        <v>#REF!</v>
      </c>
      <c r="P227" s="258" t="e">
        <f>IF(Paramétrage!#REF!&lt;&gt;0,I227,0)</f>
        <v>#REF!</v>
      </c>
      <c r="Q227" s="2"/>
    </row>
    <row r="228" spans="1:17" x14ac:dyDescent="0.35">
      <c r="A228" s="1" t="e">
        <f t="shared" si="70"/>
        <v>#REF!</v>
      </c>
      <c r="B228" s="1" t="e">
        <f t="shared" si="71"/>
        <v>#REF!</v>
      </c>
      <c r="C228" s="1" t="e">
        <f t="shared" si="72"/>
        <v>#REF!</v>
      </c>
      <c r="D228" s="1" t="e">
        <f t="shared" si="73"/>
        <v>#REF!</v>
      </c>
      <c r="E228" s="1" t="e">
        <f t="shared" si="74"/>
        <v>#REF!</v>
      </c>
      <c r="F228" s="1" t="e">
        <f t="shared" si="75"/>
        <v>#REF!</v>
      </c>
      <c r="G228" s="199" t="e">
        <f>IF(Paramétrage!#REF!&lt;&gt;0,Paramétrage!#REF!,"")</f>
        <v>#REF!</v>
      </c>
      <c r="H228" s="2" t="e">
        <f>IF(Paramétrage!#REF!&lt;&gt;0,Paramétrage!#REF!,"")</f>
        <v>#REF!</v>
      </c>
      <c r="I228" s="2" t="e">
        <f t="shared" si="76"/>
        <v>#REF!</v>
      </c>
      <c r="J228" s="2" t="e">
        <f>IF(Paramétrage!#REF!&lt;&gt;0,Paramétrage!#REF!,"")</f>
        <v>#REF!</v>
      </c>
      <c r="K228" s="2" t="e">
        <f>IF(Paramétrage!#REF!&lt;&gt;0,Paramétrage!#REF!,"")</f>
        <v>#REF!</v>
      </c>
      <c r="L228" s="2" t="e">
        <f t="shared" si="77"/>
        <v>#REF!</v>
      </c>
      <c r="M228" s="2" t="e">
        <f t="shared" si="78"/>
        <v>#REF!</v>
      </c>
      <c r="N228" s="2" t="e">
        <f t="shared" si="79"/>
        <v>#REF!</v>
      </c>
      <c r="O228" s="2" t="e">
        <f>IF(Paramétrage!#REF!&lt;&gt;0,Paramétrage!#REF!,"")</f>
        <v>#REF!</v>
      </c>
      <c r="P228" s="258" t="e">
        <f>IF(Paramétrage!#REF!&lt;&gt;0,I228,0)</f>
        <v>#REF!</v>
      </c>
      <c r="Q228" s="2"/>
    </row>
    <row r="229" spans="1:17" x14ac:dyDescent="0.35">
      <c r="A229" s="1" t="e">
        <f t="shared" si="70"/>
        <v>#REF!</v>
      </c>
      <c r="B229" s="1" t="e">
        <f t="shared" si="71"/>
        <v>#REF!</v>
      </c>
      <c r="C229" s="1" t="e">
        <f t="shared" si="72"/>
        <v>#REF!</v>
      </c>
      <c r="D229" s="1" t="e">
        <f t="shared" si="73"/>
        <v>#REF!</v>
      </c>
      <c r="E229" s="1" t="e">
        <f t="shared" si="74"/>
        <v>#REF!</v>
      </c>
      <c r="F229" s="1" t="e">
        <f t="shared" si="75"/>
        <v>#REF!</v>
      </c>
      <c r="G229" s="199" t="e">
        <f>IF(Paramétrage!#REF!&lt;&gt;0,Paramétrage!#REF!,"")</f>
        <v>#REF!</v>
      </c>
      <c r="H229" s="2" t="e">
        <f>IF(Paramétrage!#REF!&lt;&gt;0,Paramétrage!#REF!,"")</f>
        <v>#REF!</v>
      </c>
      <c r="I229" s="2" t="e">
        <f t="shared" si="76"/>
        <v>#REF!</v>
      </c>
      <c r="J229" s="2" t="e">
        <f>IF(Paramétrage!#REF!&lt;&gt;0,Paramétrage!#REF!,"")</f>
        <v>#REF!</v>
      </c>
      <c r="K229" s="2" t="e">
        <f>IF(Paramétrage!#REF!&lt;&gt;0,Paramétrage!#REF!,"")</f>
        <v>#REF!</v>
      </c>
      <c r="L229" s="2" t="e">
        <f t="shared" si="77"/>
        <v>#REF!</v>
      </c>
      <c r="M229" s="2" t="e">
        <f t="shared" si="78"/>
        <v>#REF!</v>
      </c>
      <c r="N229" s="2" t="e">
        <f t="shared" si="79"/>
        <v>#REF!</v>
      </c>
      <c r="O229" s="2" t="e">
        <f>IF(Paramétrage!#REF!&lt;&gt;0,Paramétrage!#REF!,"")</f>
        <v>#REF!</v>
      </c>
      <c r="P229" s="258" t="e">
        <f>IF(Paramétrage!#REF!&lt;&gt;0,I229,0)</f>
        <v>#REF!</v>
      </c>
      <c r="Q229" s="2"/>
    </row>
    <row r="230" spans="1:17" x14ac:dyDescent="0.35">
      <c r="A230" s="1" t="e">
        <f t="shared" si="70"/>
        <v>#REF!</v>
      </c>
      <c r="B230" s="1" t="e">
        <f t="shared" si="71"/>
        <v>#REF!</v>
      </c>
      <c r="C230" s="1" t="e">
        <f t="shared" si="72"/>
        <v>#REF!</v>
      </c>
      <c r="D230" s="1" t="e">
        <f t="shared" si="73"/>
        <v>#REF!</v>
      </c>
      <c r="E230" s="1" t="e">
        <f t="shared" si="74"/>
        <v>#REF!</v>
      </c>
      <c r="F230" s="1" t="e">
        <f t="shared" si="75"/>
        <v>#REF!</v>
      </c>
      <c r="G230" s="199" t="e">
        <f>IF(Paramétrage!#REF!&lt;&gt;0,Paramétrage!#REF!,"")</f>
        <v>#REF!</v>
      </c>
      <c r="H230" s="2" t="e">
        <f>IF(Paramétrage!#REF!&lt;&gt;0,Paramétrage!#REF!,"")</f>
        <v>#REF!</v>
      </c>
      <c r="I230" s="2" t="e">
        <f t="shared" si="76"/>
        <v>#REF!</v>
      </c>
      <c r="J230" s="2" t="e">
        <f>IF(Paramétrage!#REF!&lt;&gt;0,Paramétrage!#REF!,"")</f>
        <v>#REF!</v>
      </c>
      <c r="K230" s="2" t="e">
        <f>IF(Paramétrage!#REF!&lt;&gt;0,Paramétrage!#REF!,"")</f>
        <v>#REF!</v>
      </c>
      <c r="L230" s="2" t="e">
        <f t="shared" si="77"/>
        <v>#REF!</v>
      </c>
      <c r="M230" s="2" t="e">
        <f t="shared" si="78"/>
        <v>#REF!</v>
      </c>
      <c r="N230" s="2" t="e">
        <f t="shared" si="79"/>
        <v>#REF!</v>
      </c>
      <c r="O230" s="2" t="e">
        <f>IF(Paramétrage!#REF!&lt;&gt;0,Paramétrage!#REF!,"")</f>
        <v>#REF!</v>
      </c>
      <c r="P230" s="258" t="e">
        <f>IF(Paramétrage!#REF!&lt;&gt;0,I230,0)</f>
        <v>#REF!</v>
      </c>
      <c r="Q230" s="2"/>
    </row>
    <row r="231" spans="1:17" x14ac:dyDescent="0.35">
      <c r="A231" s="1" t="e">
        <f t="shared" si="70"/>
        <v>#REF!</v>
      </c>
      <c r="B231" s="1" t="e">
        <f t="shared" si="71"/>
        <v>#REF!</v>
      </c>
      <c r="C231" s="1" t="e">
        <f t="shared" si="72"/>
        <v>#REF!</v>
      </c>
      <c r="D231" s="1" t="e">
        <f t="shared" si="73"/>
        <v>#REF!</v>
      </c>
      <c r="E231" s="1" t="e">
        <f t="shared" si="74"/>
        <v>#REF!</v>
      </c>
      <c r="F231" s="1" t="e">
        <f t="shared" si="75"/>
        <v>#REF!</v>
      </c>
      <c r="G231" s="199" t="e">
        <f>IF(Paramétrage!#REF!&lt;&gt;0,Paramétrage!#REF!,"")</f>
        <v>#REF!</v>
      </c>
      <c r="H231" s="2" t="e">
        <f>IF(Paramétrage!#REF!&lt;&gt;0,Paramétrage!#REF!,"")</f>
        <v>#REF!</v>
      </c>
      <c r="I231" s="2" t="e">
        <f t="shared" si="76"/>
        <v>#REF!</v>
      </c>
      <c r="J231" s="2" t="e">
        <f>IF(Paramétrage!#REF!&lt;&gt;0,Paramétrage!#REF!,"")</f>
        <v>#REF!</v>
      </c>
      <c r="K231" s="2" t="e">
        <f>IF(Paramétrage!#REF!&lt;&gt;0,Paramétrage!#REF!,"")</f>
        <v>#REF!</v>
      </c>
      <c r="L231" s="2" t="e">
        <f t="shared" si="77"/>
        <v>#REF!</v>
      </c>
      <c r="M231" s="2" t="e">
        <f t="shared" si="78"/>
        <v>#REF!</v>
      </c>
      <c r="N231" s="2" t="e">
        <f t="shared" si="79"/>
        <v>#REF!</v>
      </c>
      <c r="O231" s="2" t="e">
        <f>IF(Paramétrage!#REF!&lt;&gt;0,Paramétrage!#REF!,"")</f>
        <v>#REF!</v>
      </c>
      <c r="P231" s="258" t="e">
        <f>IF(Paramétrage!#REF!&lt;&gt;0,I231,0)</f>
        <v>#REF!</v>
      </c>
      <c r="Q231" s="2"/>
    </row>
    <row r="232" spans="1:17" x14ac:dyDescent="0.35">
      <c r="A232" s="1" t="e">
        <f t="shared" si="70"/>
        <v>#REF!</v>
      </c>
      <c r="B232" s="1" t="e">
        <f t="shared" si="71"/>
        <v>#REF!</v>
      </c>
      <c r="C232" s="1" t="e">
        <f t="shared" si="72"/>
        <v>#REF!</v>
      </c>
      <c r="D232" s="1" t="e">
        <f t="shared" si="73"/>
        <v>#REF!</v>
      </c>
      <c r="E232" s="1" t="e">
        <f t="shared" si="74"/>
        <v>#REF!</v>
      </c>
      <c r="F232" s="1" t="e">
        <f t="shared" si="75"/>
        <v>#REF!</v>
      </c>
      <c r="G232" s="199" t="e">
        <f>IF(Paramétrage!#REF!&lt;&gt;0,Paramétrage!#REF!,"")</f>
        <v>#REF!</v>
      </c>
      <c r="H232" s="2" t="e">
        <f>IF(Paramétrage!#REF!&lt;&gt;0,Paramétrage!#REF!,"")</f>
        <v>#REF!</v>
      </c>
      <c r="I232" s="2" t="e">
        <f t="shared" si="76"/>
        <v>#REF!</v>
      </c>
      <c r="J232" s="2" t="e">
        <f>IF(Paramétrage!#REF!&lt;&gt;0,Paramétrage!#REF!,"")</f>
        <v>#REF!</v>
      </c>
      <c r="K232" s="2" t="e">
        <f>IF(Paramétrage!#REF!&lt;&gt;0,Paramétrage!#REF!,"")</f>
        <v>#REF!</v>
      </c>
      <c r="L232" s="2" t="e">
        <f t="shared" si="77"/>
        <v>#REF!</v>
      </c>
      <c r="M232" s="2" t="e">
        <f t="shared" si="78"/>
        <v>#REF!</v>
      </c>
      <c r="N232" s="2" t="e">
        <f t="shared" si="79"/>
        <v>#REF!</v>
      </c>
      <c r="O232" s="2" t="e">
        <f>IF(Paramétrage!#REF!&lt;&gt;0,Paramétrage!#REF!,"")</f>
        <v>#REF!</v>
      </c>
      <c r="P232" s="258" t="e">
        <f>IF(Paramétrage!#REF!&lt;&gt;0,I232,0)</f>
        <v>#REF!</v>
      </c>
      <c r="Q232" s="2"/>
    </row>
    <row r="233" spans="1:17" x14ac:dyDescent="0.35">
      <c r="A233" s="1" t="e">
        <f t="shared" si="70"/>
        <v>#REF!</v>
      </c>
      <c r="B233" s="1" t="e">
        <f t="shared" si="71"/>
        <v>#REF!</v>
      </c>
      <c r="C233" s="1" t="e">
        <f t="shared" si="72"/>
        <v>#REF!</v>
      </c>
      <c r="D233" s="1" t="e">
        <f t="shared" si="73"/>
        <v>#REF!</v>
      </c>
      <c r="E233" s="1" t="e">
        <f t="shared" si="74"/>
        <v>#REF!</v>
      </c>
      <c r="F233" s="1" t="e">
        <f t="shared" si="75"/>
        <v>#REF!</v>
      </c>
      <c r="G233" s="199" t="e">
        <f>IF(Paramétrage!#REF!&lt;&gt;0,Paramétrage!#REF!,"")</f>
        <v>#REF!</v>
      </c>
      <c r="H233" s="2" t="e">
        <f>IF(Paramétrage!#REF!&lt;&gt;0,Paramétrage!#REF!,"")</f>
        <v>#REF!</v>
      </c>
      <c r="I233" s="2" t="e">
        <f t="shared" si="76"/>
        <v>#REF!</v>
      </c>
      <c r="J233" s="2" t="e">
        <f>IF(Paramétrage!#REF!&lt;&gt;0,Paramétrage!#REF!,"")</f>
        <v>#REF!</v>
      </c>
      <c r="K233" s="2" t="e">
        <f>IF(Paramétrage!#REF!&lt;&gt;0,Paramétrage!#REF!,"")</f>
        <v>#REF!</v>
      </c>
      <c r="L233" s="2" t="e">
        <f t="shared" si="77"/>
        <v>#REF!</v>
      </c>
      <c r="M233" s="2" t="e">
        <f t="shared" si="78"/>
        <v>#REF!</v>
      </c>
      <c r="N233" s="2" t="e">
        <f t="shared" si="79"/>
        <v>#REF!</v>
      </c>
      <c r="O233" s="2" t="e">
        <f>IF(Paramétrage!#REF!&lt;&gt;0,Paramétrage!#REF!,"")</f>
        <v>#REF!</v>
      </c>
      <c r="P233" s="258" t="e">
        <f>IF(Paramétrage!#REF!&lt;&gt;0,I233,0)</f>
        <v>#REF!</v>
      </c>
      <c r="Q233" s="2"/>
    </row>
    <row r="234" spans="1:17" x14ac:dyDescent="0.35">
      <c r="A234" s="1" t="e">
        <f t="shared" si="70"/>
        <v>#REF!</v>
      </c>
      <c r="B234" s="1" t="e">
        <f t="shared" si="71"/>
        <v>#REF!</v>
      </c>
      <c r="C234" s="1" t="e">
        <f t="shared" si="72"/>
        <v>#REF!</v>
      </c>
      <c r="D234" s="1" t="e">
        <f t="shared" si="73"/>
        <v>#REF!</v>
      </c>
      <c r="E234" s="1" t="e">
        <f t="shared" si="74"/>
        <v>#REF!</v>
      </c>
      <c r="F234" s="1" t="e">
        <f t="shared" si="75"/>
        <v>#REF!</v>
      </c>
      <c r="G234" s="199" t="e">
        <f>IF(Paramétrage!#REF!&lt;&gt;0,Paramétrage!#REF!,"")</f>
        <v>#REF!</v>
      </c>
      <c r="H234" s="2" t="e">
        <f>IF(Paramétrage!#REF!&lt;&gt;0,Paramétrage!#REF!,"")</f>
        <v>#REF!</v>
      </c>
      <c r="I234" s="2" t="e">
        <f t="shared" si="76"/>
        <v>#REF!</v>
      </c>
      <c r="J234" s="2" t="e">
        <f>IF(Paramétrage!#REF!&lt;&gt;0,Paramétrage!#REF!,"")</f>
        <v>#REF!</v>
      </c>
      <c r="K234" s="2" t="e">
        <f>IF(Paramétrage!#REF!&lt;&gt;0,Paramétrage!#REF!,"")</f>
        <v>#REF!</v>
      </c>
      <c r="L234" s="2" t="e">
        <f t="shared" si="77"/>
        <v>#REF!</v>
      </c>
      <c r="M234" s="2" t="e">
        <f t="shared" si="78"/>
        <v>#REF!</v>
      </c>
      <c r="N234" s="2" t="e">
        <f t="shared" si="79"/>
        <v>#REF!</v>
      </c>
      <c r="O234" s="2" t="e">
        <f>IF(Paramétrage!#REF!&lt;&gt;0,Paramétrage!#REF!,"")</f>
        <v>#REF!</v>
      </c>
      <c r="P234" s="258" t="e">
        <f>IF(Paramétrage!#REF!&lt;&gt;0,I234,0)</f>
        <v>#REF!</v>
      </c>
      <c r="Q234" s="2"/>
    </row>
    <row r="235" spans="1:17" x14ac:dyDescent="0.35">
      <c r="A235" s="1" t="e">
        <f t="shared" si="70"/>
        <v>#REF!</v>
      </c>
      <c r="B235" s="1" t="e">
        <f t="shared" si="71"/>
        <v>#REF!</v>
      </c>
      <c r="C235" s="1" t="e">
        <f t="shared" si="72"/>
        <v>#REF!</v>
      </c>
      <c r="D235" s="1" t="e">
        <f t="shared" si="73"/>
        <v>#REF!</v>
      </c>
      <c r="E235" s="1" t="e">
        <f t="shared" si="74"/>
        <v>#REF!</v>
      </c>
      <c r="F235" s="1" t="e">
        <f t="shared" si="75"/>
        <v>#REF!</v>
      </c>
      <c r="G235" s="199" t="e">
        <f>IF(Paramétrage!#REF!&lt;&gt;0,Paramétrage!#REF!,"")</f>
        <v>#REF!</v>
      </c>
      <c r="H235" s="2" t="e">
        <f>IF(Paramétrage!#REF!&lt;&gt;0,Paramétrage!#REF!,"")</f>
        <v>#REF!</v>
      </c>
      <c r="I235" s="2" t="e">
        <f t="shared" ref="I235:I266" si="80">IF(J235&lt;&gt;"",DATEDIF($Q$53,G235,"d")*1440+H235*60,"")</f>
        <v>#REF!</v>
      </c>
      <c r="J235" s="2" t="e">
        <f>IF(Paramétrage!#REF!&lt;&gt;0,Paramétrage!#REF!,"")</f>
        <v>#REF!</v>
      </c>
      <c r="K235" s="2" t="e">
        <f>IF(Paramétrage!#REF!&lt;&gt;0,Paramétrage!#REF!,"")</f>
        <v>#REF!</v>
      </c>
      <c r="L235" s="2" t="e">
        <f t="shared" si="77"/>
        <v>#REF!</v>
      </c>
      <c r="M235" s="2" t="e">
        <f t="shared" si="78"/>
        <v>#REF!</v>
      </c>
      <c r="N235" s="2" t="e">
        <f t="shared" si="79"/>
        <v>#REF!</v>
      </c>
      <c r="O235" s="2" t="e">
        <f>IF(Paramétrage!#REF!&lt;&gt;0,Paramétrage!#REF!,"")</f>
        <v>#REF!</v>
      </c>
      <c r="P235" s="258" t="e">
        <f>IF(Paramétrage!#REF!&lt;&gt;0,I235,0)</f>
        <v>#REF!</v>
      </c>
      <c r="Q235" s="2"/>
    </row>
    <row r="236" spans="1:17" x14ac:dyDescent="0.35">
      <c r="A236" s="1" t="e">
        <f t="shared" si="70"/>
        <v>#REF!</v>
      </c>
      <c r="B236" s="1" t="e">
        <f t="shared" si="71"/>
        <v>#REF!</v>
      </c>
      <c r="C236" s="1" t="e">
        <f t="shared" si="72"/>
        <v>#REF!</v>
      </c>
      <c r="D236" s="1" t="e">
        <f t="shared" si="73"/>
        <v>#REF!</v>
      </c>
      <c r="E236" s="1" t="e">
        <f t="shared" si="74"/>
        <v>#REF!</v>
      </c>
      <c r="F236" s="1" t="e">
        <f t="shared" si="75"/>
        <v>#REF!</v>
      </c>
      <c r="G236" s="199" t="e">
        <f>IF(Paramétrage!#REF!&lt;&gt;0,Paramétrage!#REF!,"")</f>
        <v>#REF!</v>
      </c>
      <c r="H236" s="2" t="e">
        <f>IF(Paramétrage!#REF!&lt;&gt;0,Paramétrage!#REF!,"")</f>
        <v>#REF!</v>
      </c>
      <c r="I236" s="2" t="e">
        <f t="shared" si="80"/>
        <v>#REF!</v>
      </c>
      <c r="J236" s="2" t="e">
        <f>IF(Paramétrage!#REF!&lt;&gt;0,Paramétrage!#REF!,"")</f>
        <v>#REF!</v>
      </c>
      <c r="K236" s="2" t="e">
        <f>IF(Paramétrage!#REF!&lt;&gt;0,Paramétrage!#REF!,"")</f>
        <v>#REF!</v>
      </c>
      <c r="L236" s="2" t="e">
        <f t="shared" si="77"/>
        <v>#REF!</v>
      </c>
      <c r="M236" s="2" t="e">
        <f t="shared" si="78"/>
        <v>#REF!</v>
      </c>
      <c r="N236" s="2" t="e">
        <f t="shared" si="79"/>
        <v>#REF!</v>
      </c>
      <c r="O236" s="2" t="e">
        <f>IF(Paramétrage!#REF!&lt;&gt;0,Paramétrage!#REF!,"")</f>
        <v>#REF!</v>
      </c>
      <c r="P236" s="258" t="e">
        <f>IF(Paramétrage!#REF!&lt;&gt;0,I236,0)</f>
        <v>#REF!</v>
      </c>
      <c r="Q236" s="2"/>
    </row>
    <row r="237" spans="1:17" x14ac:dyDescent="0.35">
      <c r="A237" s="1" t="e">
        <f t="shared" si="70"/>
        <v>#REF!</v>
      </c>
      <c r="B237" s="1" t="e">
        <f t="shared" si="71"/>
        <v>#REF!</v>
      </c>
      <c r="C237" s="1" t="e">
        <f t="shared" si="72"/>
        <v>#REF!</v>
      </c>
      <c r="D237" s="1" t="e">
        <f t="shared" si="73"/>
        <v>#REF!</v>
      </c>
      <c r="E237" s="1" t="e">
        <f t="shared" si="74"/>
        <v>#REF!</v>
      </c>
      <c r="F237" s="1" t="e">
        <f t="shared" si="75"/>
        <v>#REF!</v>
      </c>
      <c r="G237" s="199" t="e">
        <f>IF(Paramétrage!#REF!&lt;&gt;0,Paramétrage!#REF!,"")</f>
        <v>#REF!</v>
      </c>
      <c r="H237" s="2" t="e">
        <f>IF(Paramétrage!#REF!&lt;&gt;0,Paramétrage!#REF!,"")</f>
        <v>#REF!</v>
      </c>
      <c r="I237" s="2" t="e">
        <f t="shared" si="80"/>
        <v>#REF!</v>
      </c>
      <c r="J237" s="2" t="e">
        <f>IF(Paramétrage!#REF!&lt;&gt;0,Paramétrage!#REF!,"")</f>
        <v>#REF!</v>
      </c>
      <c r="K237" s="2" t="e">
        <f>IF(Paramétrage!#REF!&lt;&gt;0,Paramétrage!#REF!,"")</f>
        <v>#REF!</v>
      </c>
      <c r="L237" s="2" t="e">
        <f t="shared" si="77"/>
        <v>#REF!</v>
      </c>
      <c r="M237" s="2" t="e">
        <f t="shared" si="78"/>
        <v>#REF!</v>
      </c>
      <c r="N237" s="2" t="e">
        <f t="shared" si="79"/>
        <v>#REF!</v>
      </c>
      <c r="O237" s="2" t="e">
        <f>IF(Paramétrage!#REF!&lt;&gt;0,Paramétrage!#REF!,"")</f>
        <v>#REF!</v>
      </c>
      <c r="P237" s="258" t="e">
        <f>IF(Paramétrage!#REF!&lt;&gt;0,I237,0)</f>
        <v>#REF!</v>
      </c>
      <c r="Q237" s="2"/>
    </row>
    <row r="238" spans="1:17" x14ac:dyDescent="0.35">
      <c r="A238" s="1" t="e">
        <f t="shared" si="70"/>
        <v>#REF!</v>
      </c>
      <c r="B238" s="1" t="e">
        <f t="shared" si="71"/>
        <v>#REF!</v>
      </c>
      <c r="C238" s="1" t="e">
        <f t="shared" si="72"/>
        <v>#REF!</v>
      </c>
      <c r="D238" s="1" t="e">
        <f t="shared" si="73"/>
        <v>#REF!</v>
      </c>
      <c r="E238" s="1" t="e">
        <f t="shared" si="74"/>
        <v>#REF!</v>
      </c>
      <c r="F238" s="1" t="e">
        <f t="shared" si="75"/>
        <v>#REF!</v>
      </c>
      <c r="G238" s="199" t="e">
        <f>IF(Paramétrage!#REF!&lt;&gt;0,Paramétrage!#REF!,"")</f>
        <v>#REF!</v>
      </c>
      <c r="H238" s="2" t="e">
        <f>IF(Paramétrage!#REF!&lt;&gt;0,Paramétrage!#REF!,"")</f>
        <v>#REF!</v>
      </c>
      <c r="I238" s="2" t="e">
        <f t="shared" si="80"/>
        <v>#REF!</v>
      </c>
      <c r="J238" s="2" t="e">
        <f>IF(Paramétrage!#REF!&lt;&gt;0,Paramétrage!#REF!,"")</f>
        <v>#REF!</v>
      </c>
      <c r="K238" s="2" t="e">
        <f>IF(Paramétrage!#REF!&lt;&gt;0,Paramétrage!#REF!,"")</f>
        <v>#REF!</v>
      </c>
      <c r="L238" s="2" t="e">
        <f t="shared" si="77"/>
        <v>#REF!</v>
      </c>
      <c r="M238" s="2" t="e">
        <f t="shared" si="78"/>
        <v>#REF!</v>
      </c>
      <c r="N238" s="2" t="e">
        <f t="shared" si="79"/>
        <v>#REF!</v>
      </c>
      <c r="O238" s="2" t="e">
        <f>IF(Paramétrage!#REF!&lt;&gt;0,Paramétrage!#REF!,"")</f>
        <v>#REF!</v>
      </c>
      <c r="P238" s="258" t="e">
        <f>IF(Paramétrage!#REF!&lt;&gt;0,I238,0)</f>
        <v>#REF!</v>
      </c>
      <c r="Q238" s="2"/>
    </row>
    <row r="239" spans="1:17" x14ac:dyDescent="0.35">
      <c r="A239" s="1" t="e">
        <f t="shared" si="70"/>
        <v>#REF!</v>
      </c>
      <c r="B239" s="1" t="e">
        <f t="shared" si="71"/>
        <v>#REF!</v>
      </c>
      <c r="C239" s="1" t="e">
        <f t="shared" si="72"/>
        <v>#REF!</v>
      </c>
      <c r="D239" s="1" t="e">
        <f t="shared" si="73"/>
        <v>#REF!</v>
      </c>
      <c r="E239" s="1" t="e">
        <f t="shared" si="74"/>
        <v>#REF!</v>
      </c>
      <c r="F239" s="1" t="e">
        <f t="shared" si="75"/>
        <v>#REF!</v>
      </c>
      <c r="G239" s="199" t="e">
        <f>IF(Paramétrage!#REF!&lt;&gt;0,Paramétrage!#REF!,"")</f>
        <v>#REF!</v>
      </c>
      <c r="H239" s="2" t="e">
        <f>IF(Paramétrage!#REF!&lt;&gt;0,Paramétrage!#REF!,"")</f>
        <v>#REF!</v>
      </c>
      <c r="I239" s="2" t="e">
        <f t="shared" si="80"/>
        <v>#REF!</v>
      </c>
      <c r="J239" s="2" t="e">
        <f>IF(Paramétrage!#REF!&lt;&gt;0,Paramétrage!#REF!,"")</f>
        <v>#REF!</v>
      </c>
      <c r="K239" s="2" t="e">
        <f>IF(Paramétrage!#REF!&lt;&gt;0,Paramétrage!#REF!,"")</f>
        <v>#REF!</v>
      </c>
      <c r="L239" s="2" t="e">
        <f t="shared" si="77"/>
        <v>#REF!</v>
      </c>
      <c r="M239" s="2" t="e">
        <f t="shared" si="78"/>
        <v>#REF!</v>
      </c>
      <c r="N239" s="2" t="e">
        <f t="shared" si="79"/>
        <v>#REF!</v>
      </c>
      <c r="O239" s="2" t="e">
        <f>IF(Paramétrage!#REF!&lt;&gt;0,Paramétrage!#REF!,"")</f>
        <v>#REF!</v>
      </c>
      <c r="P239" s="258" t="e">
        <f>IF(Paramétrage!#REF!&lt;&gt;0,I239,0)</f>
        <v>#REF!</v>
      </c>
      <c r="Q239" s="2"/>
    </row>
    <row r="240" spans="1:17" x14ac:dyDescent="0.35">
      <c r="A240" s="1" t="e">
        <f t="shared" si="70"/>
        <v>#REF!</v>
      </c>
      <c r="B240" s="1" t="e">
        <f t="shared" si="71"/>
        <v>#REF!</v>
      </c>
      <c r="C240" s="1" t="e">
        <f t="shared" si="72"/>
        <v>#REF!</v>
      </c>
      <c r="D240" s="1" t="e">
        <f t="shared" si="73"/>
        <v>#REF!</v>
      </c>
      <c r="E240" s="1" t="e">
        <f t="shared" si="74"/>
        <v>#REF!</v>
      </c>
      <c r="F240" s="1" t="e">
        <f t="shared" si="75"/>
        <v>#REF!</v>
      </c>
      <c r="G240" s="199" t="e">
        <f>IF(Paramétrage!#REF!&lt;&gt;0,Paramétrage!#REF!,"")</f>
        <v>#REF!</v>
      </c>
      <c r="H240" s="2" t="e">
        <f>IF(Paramétrage!#REF!&lt;&gt;0,Paramétrage!#REF!,"")</f>
        <v>#REF!</v>
      </c>
      <c r="I240" s="2" t="e">
        <f t="shared" si="80"/>
        <v>#REF!</v>
      </c>
      <c r="J240" s="2" t="e">
        <f>IF(Paramétrage!#REF!&lt;&gt;0,Paramétrage!#REF!,"")</f>
        <v>#REF!</v>
      </c>
      <c r="K240" s="2" t="e">
        <f>IF(Paramétrage!#REF!&lt;&gt;0,Paramétrage!#REF!,"")</f>
        <v>#REF!</v>
      </c>
      <c r="L240" s="2" t="e">
        <f t="shared" si="77"/>
        <v>#REF!</v>
      </c>
      <c r="M240" s="2" t="e">
        <f t="shared" si="78"/>
        <v>#REF!</v>
      </c>
      <c r="N240" s="2" t="e">
        <f t="shared" si="79"/>
        <v>#REF!</v>
      </c>
      <c r="O240" s="2" t="e">
        <f>IF(Paramétrage!#REF!&lt;&gt;0,Paramétrage!#REF!,"")</f>
        <v>#REF!</v>
      </c>
      <c r="P240" s="258" t="e">
        <f>IF(Paramétrage!#REF!&lt;&gt;0,I240,0)</f>
        <v>#REF!</v>
      </c>
      <c r="Q240" s="2"/>
    </row>
    <row r="241" spans="1:17" x14ac:dyDescent="0.35">
      <c r="A241" s="1" t="e">
        <f t="shared" si="70"/>
        <v>#REF!</v>
      </c>
      <c r="B241" s="1" t="e">
        <f t="shared" si="71"/>
        <v>#REF!</v>
      </c>
      <c r="C241" s="1" t="e">
        <f t="shared" si="72"/>
        <v>#REF!</v>
      </c>
      <c r="D241" s="1" t="e">
        <f t="shared" si="73"/>
        <v>#REF!</v>
      </c>
      <c r="E241" s="1" t="e">
        <f t="shared" si="74"/>
        <v>#REF!</v>
      </c>
      <c r="F241" s="1" t="e">
        <f t="shared" si="75"/>
        <v>#REF!</v>
      </c>
      <c r="G241" s="199" t="e">
        <f>IF(Paramétrage!#REF!&lt;&gt;0,Paramétrage!#REF!,"")</f>
        <v>#REF!</v>
      </c>
      <c r="H241" s="2" t="e">
        <f>IF(Paramétrage!#REF!&lt;&gt;0,Paramétrage!#REF!,"")</f>
        <v>#REF!</v>
      </c>
      <c r="I241" s="2" t="e">
        <f t="shared" si="80"/>
        <v>#REF!</v>
      </c>
      <c r="J241" s="2" t="e">
        <f>IF(Paramétrage!#REF!&lt;&gt;0,Paramétrage!#REF!,"")</f>
        <v>#REF!</v>
      </c>
      <c r="K241" s="2" t="e">
        <f>IF(Paramétrage!#REF!&lt;&gt;0,Paramétrage!#REF!,"")</f>
        <v>#REF!</v>
      </c>
      <c r="L241" s="2" t="e">
        <f t="shared" si="77"/>
        <v>#REF!</v>
      </c>
      <c r="M241" s="2" t="e">
        <f t="shared" si="78"/>
        <v>#REF!</v>
      </c>
      <c r="N241" s="2" t="e">
        <f t="shared" si="79"/>
        <v>#REF!</v>
      </c>
      <c r="O241" s="2" t="e">
        <f>IF(Paramétrage!#REF!&lt;&gt;0,Paramétrage!#REF!,"")</f>
        <v>#REF!</v>
      </c>
      <c r="P241" s="258" t="e">
        <f>IF(Paramétrage!#REF!&lt;&gt;0,I241,0)</f>
        <v>#REF!</v>
      </c>
      <c r="Q241" s="2"/>
    </row>
    <row r="242" spans="1:17" x14ac:dyDescent="0.35">
      <c r="A242" s="1" t="e">
        <f t="shared" si="70"/>
        <v>#REF!</v>
      </c>
      <c r="B242" s="1" t="e">
        <f t="shared" si="71"/>
        <v>#REF!</v>
      </c>
      <c r="C242" s="1" t="e">
        <f t="shared" si="72"/>
        <v>#REF!</v>
      </c>
      <c r="D242" s="1" t="e">
        <f t="shared" si="73"/>
        <v>#REF!</v>
      </c>
      <c r="E242" s="1" t="e">
        <f t="shared" si="74"/>
        <v>#REF!</v>
      </c>
      <c r="F242" s="1" t="e">
        <f t="shared" si="75"/>
        <v>#REF!</v>
      </c>
      <c r="G242" s="199" t="e">
        <f>IF(Paramétrage!#REF!&lt;&gt;0,Paramétrage!#REF!,"")</f>
        <v>#REF!</v>
      </c>
      <c r="H242" s="2" t="e">
        <f>IF(Paramétrage!#REF!&lt;&gt;0,Paramétrage!#REF!,"")</f>
        <v>#REF!</v>
      </c>
      <c r="I242" s="2" t="e">
        <f t="shared" si="80"/>
        <v>#REF!</v>
      </c>
      <c r="J242" s="2" t="e">
        <f>IF(Paramétrage!#REF!&lt;&gt;0,Paramétrage!#REF!,"")</f>
        <v>#REF!</v>
      </c>
      <c r="K242" s="2" t="e">
        <f>IF(Paramétrage!#REF!&lt;&gt;0,Paramétrage!#REF!,"")</f>
        <v>#REF!</v>
      </c>
      <c r="L242" s="2" t="e">
        <f t="shared" si="77"/>
        <v>#REF!</v>
      </c>
      <c r="M242" s="2" t="e">
        <f t="shared" si="78"/>
        <v>#REF!</v>
      </c>
      <c r="N242" s="2" t="e">
        <f t="shared" si="79"/>
        <v>#REF!</v>
      </c>
      <c r="O242" s="2" t="e">
        <f>IF(Paramétrage!#REF!&lt;&gt;0,Paramétrage!#REF!,"")</f>
        <v>#REF!</v>
      </c>
      <c r="P242" s="258" t="e">
        <f>IF(Paramétrage!#REF!&lt;&gt;0,I242,0)</f>
        <v>#REF!</v>
      </c>
      <c r="Q242" s="2"/>
    </row>
    <row r="243" spans="1:17" x14ac:dyDescent="0.35">
      <c r="A243" s="1" t="e">
        <f t="shared" si="70"/>
        <v>#REF!</v>
      </c>
      <c r="B243" s="1" t="e">
        <f t="shared" si="71"/>
        <v>#REF!</v>
      </c>
      <c r="C243" s="1" t="e">
        <f t="shared" si="72"/>
        <v>#REF!</v>
      </c>
      <c r="D243" s="1" t="e">
        <f t="shared" si="73"/>
        <v>#REF!</v>
      </c>
      <c r="E243" s="1" t="e">
        <f t="shared" si="74"/>
        <v>#REF!</v>
      </c>
      <c r="F243" s="1" t="e">
        <f t="shared" si="75"/>
        <v>#REF!</v>
      </c>
      <c r="G243" s="199" t="e">
        <f>IF(Paramétrage!#REF!&lt;&gt;0,Paramétrage!#REF!,"")</f>
        <v>#REF!</v>
      </c>
      <c r="H243" s="2" t="e">
        <f>IF(Paramétrage!#REF!&lt;&gt;0,Paramétrage!#REF!,"")</f>
        <v>#REF!</v>
      </c>
      <c r="I243" s="2" t="e">
        <f t="shared" si="80"/>
        <v>#REF!</v>
      </c>
      <c r="J243" s="2" t="e">
        <f>IF(Paramétrage!#REF!&lt;&gt;0,Paramétrage!#REF!,"")</f>
        <v>#REF!</v>
      </c>
      <c r="K243" s="2" t="e">
        <f>IF(Paramétrage!#REF!&lt;&gt;0,Paramétrage!#REF!,"")</f>
        <v>#REF!</v>
      </c>
      <c r="L243" s="2" t="e">
        <f t="shared" si="77"/>
        <v>#REF!</v>
      </c>
      <c r="M243" s="2" t="e">
        <f t="shared" si="78"/>
        <v>#REF!</v>
      </c>
      <c r="N243" s="2" t="e">
        <f t="shared" si="79"/>
        <v>#REF!</v>
      </c>
      <c r="O243" s="2" t="e">
        <f>IF(Paramétrage!#REF!&lt;&gt;0,Paramétrage!#REF!,"")</f>
        <v>#REF!</v>
      </c>
      <c r="P243" s="258" t="e">
        <f>IF(Paramétrage!#REF!&lt;&gt;0,I243,0)</f>
        <v>#REF!</v>
      </c>
      <c r="Q243" s="2"/>
    </row>
    <row r="244" spans="1:17" x14ac:dyDescent="0.35">
      <c r="A244" s="1" t="e">
        <f t="shared" si="70"/>
        <v>#REF!</v>
      </c>
      <c r="B244" s="1" t="e">
        <f t="shared" si="71"/>
        <v>#REF!</v>
      </c>
      <c r="C244" s="1" t="e">
        <f t="shared" si="72"/>
        <v>#REF!</v>
      </c>
      <c r="D244" s="1" t="e">
        <f t="shared" si="73"/>
        <v>#REF!</v>
      </c>
      <c r="E244" s="1" t="e">
        <f t="shared" si="74"/>
        <v>#REF!</v>
      </c>
      <c r="F244" s="1" t="e">
        <f t="shared" si="75"/>
        <v>#REF!</v>
      </c>
      <c r="G244" s="199" t="e">
        <f>IF(Paramétrage!#REF!&lt;&gt;0,Paramétrage!#REF!,"")</f>
        <v>#REF!</v>
      </c>
      <c r="H244" s="2" t="e">
        <f>IF(Paramétrage!#REF!&lt;&gt;0,Paramétrage!#REF!,"")</f>
        <v>#REF!</v>
      </c>
      <c r="I244" s="2" t="e">
        <f t="shared" si="80"/>
        <v>#REF!</v>
      </c>
      <c r="J244" s="2" t="e">
        <f>IF(Paramétrage!#REF!&lt;&gt;0,Paramétrage!#REF!,"")</f>
        <v>#REF!</v>
      </c>
      <c r="K244" s="2" t="e">
        <f>IF(Paramétrage!#REF!&lt;&gt;0,Paramétrage!#REF!,"")</f>
        <v>#REF!</v>
      </c>
      <c r="L244" s="2" t="e">
        <f t="shared" si="77"/>
        <v>#REF!</v>
      </c>
      <c r="M244" s="2" t="e">
        <f t="shared" si="78"/>
        <v>#REF!</v>
      </c>
      <c r="N244" s="2" t="e">
        <f t="shared" si="79"/>
        <v>#REF!</v>
      </c>
      <c r="O244" s="2" t="e">
        <f>IF(Paramétrage!#REF!&lt;&gt;0,Paramétrage!#REF!,"")</f>
        <v>#REF!</v>
      </c>
      <c r="P244" s="258" t="e">
        <f>IF(Paramétrage!#REF!&lt;&gt;0,I244,0)</f>
        <v>#REF!</v>
      </c>
      <c r="Q244" s="2"/>
    </row>
    <row r="245" spans="1:17" x14ac:dyDescent="0.35">
      <c r="A245" s="1" t="e">
        <f t="shared" si="70"/>
        <v>#REF!</v>
      </c>
      <c r="B245" s="1" t="e">
        <f t="shared" si="71"/>
        <v>#REF!</v>
      </c>
      <c r="C245" s="1" t="e">
        <f t="shared" si="72"/>
        <v>#REF!</v>
      </c>
      <c r="D245" s="1" t="e">
        <f t="shared" si="73"/>
        <v>#REF!</v>
      </c>
      <c r="E245" s="1" t="e">
        <f t="shared" si="74"/>
        <v>#REF!</v>
      </c>
      <c r="F245" s="1" t="e">
        <f t="shared" si="75"/>
        <v>#REF!</v>
      </c>
      <c r="G245" s="199" t="e">
        <f>IF(Paramétrage!#REF!&lt;&gt;0,Paramétrage!#REF!,"")</f>
        <v>#REF!</v>
      </c>
      <c r="H245" s="2" t="e">
        <f>IF(Paramétrage!#REF!&lt;&gt;0,Paramétrage!#REF!,"")</f>
        <v>#REF!</v>
      </c>
      <c r="I245" s="2" t="e">
        <f t="shared" si="80"/>
        <v>#REF!</v>
      </c>
      <c r="J245" s="2" t="e">
        <f>IF(Paramétrage!#REF!&lt;&gt;0,Paramétrage!#REF!,"")</f>
        <v>#REF!</v>
      </c>
      <c r="K245" s="2" t="e">
        <f>IF(Paramétrage!#REF!&lt;&gt;0,Paramétrage!#REF!,"")</f>
        <v>#REF!</v>
      </c>
      <c r="L245" s="2" t="e">
        <f t="shared" si="77"/>
        <v>#REF!</v>
      </c>
      <c r="M245" s="2" t="e">
        <f t="shared" si="78"/>
        <v>#REF!</v>
      </c>
      <c r="N245" s="2" t="e">
        <f t="shared" si="79"/>
        <v>#REF!</v>
      </c>
      <c r="O245" s="2" t="e">
        <f>IF(Paramétrage!#REF!&lt;&gt;0,Paramétrage!#REF!,"")</f>
        <v>#REF!</v>
      </c>
      <c r="P245" s="258" t="e">
        <f>IF(Paramétrage!#REF!&lt;&gt;0,I245,0)</f>
        <v>#REF!</v>
      </c>
      <c r="Q245" s="2"/>
    </row>
    <row r="246" spans="1:17" x14ac:dyDescent="0.35">
      <c r="A246" s="1" t="e">
        <f t="shared" si="70"/>
        <v>#REF!</v>
      </c>
      <c r="B246" s="1" t="e">
        <f t="shared" si="71"/>
        <v>#REF!</v>
      </c>
      <c r="C246" s="1" t="e">
        <f t="shared" si="72"/>
        <v>#REF!</v>
      </c>
      <c r="D246" s="1" t="e">
        <f t="shared" si="73"/>
        <v>#REF!</v>
      </c>
      <c r="E246" s="1" t="e">
        <f t="shared" si="74"/>
        <v>#REF!</v>
      </c>
      <c r="F246" s="1" t="e">
        <f t="shared" si="75"/>
        <v>#REF!</v>
      </c>
      <c r="G246" s="199" t="e">
        <f>IF(Paramétrage!#REF!&lt;&gt;0,Paramétrage!#REF!,"")</f>
        <v>#REF!</v>
      </c>
      <c r="H246" s="2" t="e">
        <f>IF(Paramétrage!#REF!&lt;&gt;0,Paramétrage!#REF!,"")</f>
        <v>#REF!</v>
      </c>
      <c r="I246" s="2" t="e">
        <f t="shared" si="80"/>
        <v>#REF!</v>
      </c>
      <c r="J246" s="2" t="e">
        <f>IF(Paramétrage!#REF!&lt;&gt;0,Paramétrage!#REF!,"")</f>
        <v>#REF!</v>
      </c>
      <c r="K246" s="2" t="e">
        <f>IF(Paramétrage!#REF!&lt;&gt;0,Paramétrage!#REF!,"")</f>
        <v>#REF!</v>
      </c>
      <c r="L246" s="2" t="e">
        <f t="shared" si="77"/>
        <v>#REF!</v>
      </c>
      <c r="M246" s="2" t="e">
        <f t="shared" si="78"/>
        <v>#REF!</v>
      </c>
      <c r="N246" s="2" t="e">
        <f t="shared" si="79"/>
        <v>#REF!</v>
      </c>
      <c r="O246" s="2" t="e">
        <f>IF(Paramétrage!#REF!&lt;&gt;0,Paramétrage!#REF!,"")</f>
        <v>#REF!</v>
      </c>
      <c r="P246" s="258" t="e">
        <f>IF(Paramétrage!#REF!&lt;&gt;0,I246,0)</f>
        <v>#REF!</v>
      </c>
      <c r="Q246" s="2"/>
    </row>
    <row r="247" spans="1:17" x14ac:dyDescent="0.35">
      <c r="A247" s="1" t="e">
        <f t="shared" si="70"/>
        <v>#REF!</v>
      </c>
      <c r="B247" s="1" t="e">
        <f t="shared" si="71"/>
        <v>#REF!</v>
      </c>
      <c r="C247" s="1" t="e">
        <f t="shared" si="72"/>
        <v>#REF!</v>
      </c>
      <c r="D247" s="1" t="e">
        <f t="shared" si="73"/>
        <v>#REF!</v>
      </c>
      <c r="E247" s="1" t="e">
        <f t="shared" si="74"/>
        <v>#REF!</v>
      </c>
      <c r="F247" s="1" t="e">
        <f t="shared" si="75"/>
        <v>#REF!</v>
      </c>
      <c r="G247" s="199" t="e">
        <f>IF(Paramétrage!#REF!&lt;&gt;0,Paramétrage!#REF!,"")</f>
        <v>#REF!</v>
      </c>
      <c r="H247" s="2" t="e">
        <f>IF(Paramétrage!#REF!&lt;&gt;0,Paramétrage!#REF!,"")</f>
        <v>#REF!</v>
      </c>
      <c r="I247" s="2" t="e">
        <f t="shared" si="80"/>
        <v>#REF!</v>
      </c>
      <c r="J247" s="2" t="e">
        <f>IF(Paramétrage!#REF!&lt;&gt;0,Paramétrage!#REF!,"")</f>
        <v>#REF!</v>
      </c>
      <c r="K247" s="2" t="e">
        <f>IF(Paramétrage!#REF!&lt;&gt;0,Paramétrage!#REF!,"")</f>
        <v>#REF!</v>
      </c>
      <c r="L247" s="2" t="e">
        <f t="shared" si="77"/>
        <v>#REF!</v>
      </c>
      <c r="M247" s="2" t="e">
        <f t="shared" si="78"/>
        <v>#REF!</v>
      </c>
      <c r="N247" s="2" t="e">
        <f t="shared" si="79"/>
        <v>#REF!</v>
      </c>
      <c r="O247" s="2" t="e">
        <f>IF(Paramétrage!#REF!&lt;&gt;0,Paramétrage!#REF!,"")</f>
        <v>#REF!</v>
      </c>
      <c r="P247" s="258" t="e">
        <f>IF(Paramétrage!#REF!&lt;&gt;0,I247,0)</f>
        <v>#REF!</v>
      </c>
      <c r="Q247" s="2"/>
    </row>
    <row r="248" spans="1:17" x14ac:dyDescent="0.35">
      <c r="A248" s="1" t="e">
        <f t="shared" ref="A248:A285" si="81">IF(J248&lt;&gt;"",I248,"")</f>
        <v>#REF!</v>
      </c>
      <c r="B248" s="1" t="e">
        <f t="shared" ref="B248:B285" si="82">IF(J248&lt;&gt;"",1,"")</f>
        <v>#REF!</v>
      </c>
      <c r="C248" s="1" t="e">
        <f t="shared" ref="C248:C285" si="83">IF(J248&lt;&gt;"",L248,"")</f>
        <v>#REF!</v>
      </c>
      <c r="D248" s="1" t="e">
        <f t="shared" ref="D248:D285" si="84">IF(J248&lt;&gt;"",L248,"")</f>
        <v>#REF!</v>
      </c>
      <c r="E248" s="1" t="e">
        <f t="shared" ref="E248:E285" si="85">IF(J248&lt;&gt;"",M248,"")</f>
        <v>#REF!</v>
      </c>
      <c r="F248" s="1" t="e">
        <f t="shared" ref="F248:F285" si="86">IF(J248&lt;&gt;"",N248,"")</f>
        <v>#REF!</v>
      </c>
      <c r="G248" s="199" t="e">
        <f>IF(Paramétrage!#REF!&lt;&gt;0,Paramétrage!#REF!,"")</f>
        <v>#REF!</v>
      </c>
      <c r="H248" s="2" t="e">
        <f>IF(Paramétrage!#REF!&lt;&gt;0,Paramétrage!#REF!,"")</f>
        <v>#REF!</v>
      </c>
      <c r="I248" s="2" t="e">
        <f t="shared" si="80"/>
        <v>#REF!</v>
      </c>
      <c r="J248" s="2" t="e">
        <f>IF(Paramétrage!#REF!&lt;&gt;0,Paramétrage!#REF!,"")</f>
        <v>#REF!</v>
      </c>
      <c r="K248" s="2" t="e">
        <f>IF(Paramétrage!#REF!&lt;&gt;0,Paramétrage!#REF!,"")</f>
        <v>#REF!</v>
      </c>
      <c r="L248" s="2" t="e">
        <f t="shared" ref="L248:L285" si="87">IF(J248&lt;&gt;"",ROUNDUP(J248/K248,0),"")</f>
        <v>#REF!</v>
      </c>
      <c r="M248" s="2" t="e">
        <f t="shared" ref="M248:M285" si="88">IF(J248&lt;&gt;"",J248/L248,"")</f>
        <v>#REF!</v>
      </c>
      <c r="N248" s="2" t="e">
        <f t="shared" ref="N248:N285" si="89">IF(J248&lt;&gt;"",M248/O248,"")</f>
        <v>#REF!</v>
      </c>
      <c r="O248" s="2" t="e">
        <f>IF(Paramétrage!#REF!&lt;&gt;0,Paramétrage!#REF!,"")</f>
        <v>#REF!</v>
      </c>
      <c r="P248" s="258" t="e">
        <f>IF(Paramétrage!#REF!&lt;&gt;0,I248,0)</f>
        <v>#REF!</v>
      </c>
      <c r="Q248" s="2"/>
    </row>
    <row r="249" spans="1:17" x14ac:dyDescent="0.35">
      <c r="A249" s="1" t="e">
        <f t="shared" si="81"/>
        <v>#REF!</v>
      </c>
      <c r="B249" s="1" t="e">
        <f t="shared" si="82"/>
        <v>#REF!</v>
      </c>
      <c r="C249" s="1" t="e">
        <f t="shared" si="83"/>
        <v>#REF!</v>
      </c>
      <c r="D249" s="1" t="e">
        <f t="shared" si="84"/>
        <v>#REF!</v>
      </c>
      <c r="E249" s="1" t="e">
        <f t="shared" si="85"/>
        <v>#REF!</v>
      </c>
      <c r="F249" s="1" t="e">
        <f t="shared" si="86"/>
        <v>#REF!</v>
      </c>
      <c r="G249" s="199" t="e">
        <f>IF(Paramétrage!#REF!&lt;&gt;0,Paramétrage!#REF!,"")</f>
        <v>#REF!</v>
      </c>
      <c r="H249" s="2" t="e">
        <f>IF(Paramétrage!#REF!&lt;&gt;0,Paramétrage!#REF!,"")</f>
        <v>#REF!</v>
      </c>
      <c r="I249" s="2" t="e">
        <f t="shared" si="80"/>
        <v>#REF!</v>
      </c>
      <c r="J249" s="2" t="e">
        <f>IF(Paramétrage!#REF!&lt;&gt;0,Paramétrage!#REF!,"")</f>
        <v>#REF!</v>
      </c>
      <c r="K249" s="2" t="e">
        <f>IF(Paramétrage!#REF!&lt;&gt;0,Paramétrage!#REF!,"")</f>
        <v>#REF!</v>
      </c>
      <c r="L249" s="2" t="e">
        <f t="shared" si="87"/>
        <v>#REF!</v>
      </c>
      <c r="M249" s="2" t="e">
        <f t="shared" si="88"/>
        <v>#REF!</v>
      </c>
      <c r="N249" s="2" t="e">
        <f t="shared" si="89"/>
        <v>#REF!</v>
      </c>
      <c r="O249" s="2" t="e">
        <f>IF(Paramétrage!#REF!&lt;&gt;0,Paramétrage!#REF!,"")</f>
        <v>#REF!</v>
      </c>
      <c r="P249" s="258" t="e">
        <f>IF(Paramétrage!#REF!&lt;&gt;0,I249,0)</f>
        <v>#REF!</v>
      </c>
      <c r="Q249" s="2"/>
    </row>
    <row r="250" spans="1:17" x14ac:dyDescent="0.35">
      <c r="A250" s="1" t="e">
        <f t="shared" si="81"/>
        <v>#REF!</v>
      </c>
      <c r="B250" s="1" t="e">
        <f t="shared" si="82"/>
        <v>#REF!</v>
      </c>
      <c r="C250" s="1" t="e">
        <f t="shared" si="83"/>
        <v>#REF!</v>
      </c>
      <c r="D250" s="1" t="e">
        <f t="shared" si="84"/>
        <v>#REF!</v>
      </c>
      <c r="E250" s="1" t="e">
        <f t="shared" si="85"/>
        <v>#REF!</v>
      </c>
      <c r="F250" s="1" t="e">
        <f t="shared" si="86"/>
        <v>#REF!</v>
      </c>
      <c r="G250" s="199" t="e">
        <f>IF(Paramétrage!#REF!&lt;&gt;0,Paramétrage!#REF!,"")</f>
        <v>#REF!</v>
      </c>
      <c r="H250" s="2" t="e">
        <f>IF(Paramétrage!#REF!&lt;&gt;0,Paramétrage!#REF!,"")</f>
        <v>#REF!</v>
      </c>
      <c r="I250" s="2" t="e">
        <f t="shared" si="80"/>
        <v>#REF!</v>
      </c>
      <c r="J250" s="2" t="e">
        <f>IF(Paramétrage!#REF!&lt;&gt;0,Paramétrage!#REF!,"")</f>
        <v>#REF!</v>
      </c>
      <c r="K250" s="2" t="e">
        <f>IF(Paramétrage!#REF!&lt;&gt;0,Paramétrage!#REF!,"")</f>
        <v>#REF!</v>
      </c>
      <c r="L250" s="2" t="e">
        <f t="shared" si="87"/>
        <v>#REF!</v>
      </c>
      <c r="M250" s="2" t="e">
        <f t="shared" si="88"/>
        <v>#REF!</v>
      </c>
      <c r="N250" s="2" t="e">
        <f t="shared" si="89"/>
        <v>#REF!</v>
      </c>
      <c r="O250" s="2" t="e">
        <f>IF(Paramétrage!#REF!&lt;&gt;0,Paramétrage!#REF!,"")</f>
        <v>#REF!</v>
      </c>
      <c r="P250" s="258" t="e">
        <f>IF(Paramétrage!#REF!&lt;&gt;0,I250,0)</f>
        <v>#REF!</v>
      </c>
      <c r="Q250" s="2"/>
    </row>
    <row r="251" spans="1:17" x14ac:dyDescent="0.35">
      <c r="A251" s="1" t="e">
        <f t="shared" si="81"/>
        <v>#REF!</v>
      </c>
      <c r="B251" s="1" t="e">
        <f t="shared" si="82"/>
        <v>#REF!</v>
      </c>
      <c r="C251" s="1" t="e">
        <f t="shared" si="83"/>
        <v>#REF!</v>
      </c>
      <c r="D251" s="1" t="e">
        <f t="shared" si="84"/>
        <v>#REF!</v>
      </c>
      <c r="E251" s="1" t="e">
        <f t="shared" si="85"/>
        <v>#REF!</v>
      </c>
      <c r="F251" s="1" t="e">
        <f t="shared" si="86"/>
        <v>#REF!</v>
      </c>
      <c r="G251" s="199" t="e">
        <f>IF(Paramétrage!#REF!&lt;&gt;0,Paramétrage!#REF!,"")</f>
        <v>#REF!</v>
      </c>
      <c r="H251" s="2" t="e">
        <f>IF(Paramétrage!#REF!&lt;&gt;0,Paramétrage!#REF!,"")</f>
        <v>#REF!</v>
      </c>
      <c r="I251" s="2" t="e">
        <f t="shared" si="80"/>
        <v>#REF!</v>
      </c>
      <c r="J251" s="2" t="e">
        <f>IF(Paramétrage!#REF!&lt;&gt;0,Paramétrage!#REF!,"")</f>
        <v>#REF!</v>
      </c>
      <c r="K251" s="2" t="e">
        <f>IF(Paramétrage!#REF!&lt;&gt;0,Paramétrage!#REF!,"")</f>
        <v>#REF!</v>
      </c>
      <c r="L251" s="2" t="e">
        <f t="shared" si="87"/>
        <v>#REF!</v>
      </c>
      <c r="M251" s="2" t="e">
        <f t="shared" si="88"/>
        <v>#REF!</v>
      </c>
      <c r="N251" s="2" t="e">
        <f t="shared" si="89"/>
        <v>#REF!</v>
      </c>
      <c r="O251" s="2" t="e">
        <f>IF(Paramétrage!#REF!&lt;&gt;0,Paramétrage!#REF!,"")</f>
        <v>#REF!</v>
      </c>
      <c r="P251" s="258" t="e">
        <f>IF(Paramétrage!#REF!&lt;&gt;0,I251,0)</f>
        <v>#REF!</v>
      </c>
      <c r="Q251" s="2"/>
    </row>
    <row r="252" spans="1:17" x14ac:dyDescent="0.35">
      <c r="A252" s="1" t="e">
        <f t="shared" si="81"/>
        <v>#REF!</v>
      </c>
      <c r="B252" s="1" t="e">
        <f t="shared" si="82"/>
        <v>#REF!</v>
      </c>
      <c r="C252" s="1" t="e">
        <f t="shared" si="83"/>
        <v>#REF!</v>
      </c>
      <c r="D252" s="1" t="e">
        <f t="shared" si="84"/>
        <v>#REF!</v>
      </c>
      <c r="E252" s="1" t="e">
        <f t="shared" si="85"/>
        <v>#REF!</v>
      </c>
      <c r="F252" s="1" t="e">
        <f t="shared" si="86"/>
        <v>#REF!</v>
      </c>
      <c r="G252" s="199" t="e">
        <f>IF(Paramétrage!#REF!&lt;&gt;0,Paramétrage!#REF!,"")</f>
        <v>#REF!</v>
      </c>
      <c r="H252" s="2" t="e">
        <f>IF(Paramétrage!#REF!&lt;&gt;0,Paramétrage!#REF!,"")</f>
        <v>#REF!</v>
      </c>
      <c r="I252" s="2" t="e">
        <f t="shared" si="80"/>
        <v>#REF!</v>
      </c>
      <c r="J252" s="2" t="e">
        <f>IF(Paramétrage!#REF!&lt;&gt;0,Paramétrage!#REF!,"")</f>
        <v>#REF!</v>
      </c>
      <c r="K252" s="2" t="e">
        <f>IF(Paramétrage!#REF!&lt;&gt;0,Paramétrage!#REF!,"")</f>
        <v>#REF!</v>
      </c>
      <c r="L252" s="2" t="e">
        <f t="shared" si="87"/>
        <v>#REF!</v>
      </c>
      <c r="M252" s="2" t="e">
        <f t="shared" si="88"/>
        <v>#REF!</v>
      </c>
      <c r="N252" s="2" t="e">
        <f t="shared" si="89"/>
        <v>#REF!</v>
      </c>
      <c r="O252" s="2" t="e">
        <f>IF(Paramétrage!#REF!&lt;&gt;0,Paramétrage!#REF!,"")</f>
        <v>#REF!</v>
      </c>
      <c r="P252" s="258" t="e">
        <f>IF(Paramétrage!#REF!&lt;&gt;0,I252,0)</f>
        <v>#REF!</v>
      </c>
      <c r="Q252" s="2"/>
    </row>
    <row r="253" spans="1:17" x14ac:dyDescent="0.35">
      <c r="A253" s="1" t="e">
        <f t="shared" si="81"/>
        <v>#REF!</v>
      </c>
      <c r="B253" s="1" t="e">
        <f t="shared" si="82"/>
        <v>#REF!</v>
      </c>
      <c r="C253" s="1" t="e">
        <f t="shared" si="83"/>
        <v>#REF!</v>
      </c>
      <c r="D253" s="1" t="e">
        <f t="shared" si="84"/>
        <v>#REF!</v>
      </c>
      <c r="E253" s="1" t="e">
        <f t="shared" si="85"/>
        <v>#REF!</v>
      </c>
      <c r="F253" s="1" t="e">
        <f t="shared" si="86"/>
        <v>#REF!</v>
      </c>
      <c r="G253" s="199" t="e">
        <f>IF(Paramétrage!#REF!&lt;&gt;0,Paramétrage!#REF!,"")</f>
        <v>#REF!</v>
      </c>
      <c r="H253" s="2" t="e">
        <f>IF(Paramétrage!#REF!&lt;&gt;0,Paramétrage!#REF!,"")</f>
        <v>#REF!</v>
      </c>
      <c r="I253" s="2" t="e">
        <f t="shared" si="80"/>
        <v>#REF!</v>
      </c>
      <c r="J253" s="2" t="e">
        <f>IF(Paramétrage!#REF!&lt;&gt;0,Paramétrage!#REF!,"")</f>
        <v>#REF!</v>
      </c>
      <c r="K253" s="2" t="e">
        <f>IF(Paramétrage!#REF!&lt;&gt;0,Paramétrage!#REF!,"")</f>
        <v>#REF!</v>
      </c>
      <c r="L253" s="2" t="e">
        <f t="shared" si="87"/>
        <v>#REF!</v>
      </c>
      <c r="M253" s="2" t="e">
        <f t="shared" si="88"/>
        <v>#REF!</v>
      </c>
      <c r="N253" s="2" t="e">
        <f t="shared" si="89"/>
        <v>#REF!</v>
      </c>
      <c r="O253" s="2" t="e">
        <f>IF(Paramétrage!#REF!&lt;&gt;0,Paramétrage!#REF!,"")</f>
        <v>#REF!</v>
      </c>
      <c r="P253" s="258" t="e">
        <f>IF(Paramétrage!#REF!&lt;&gt;0,I253,0)</f>
        <v>#REF!</v>
      </c>
      <c r="Q253" s="2"/>
    </row>
    <row r="254" spans="1:17" x14ac:dyDescent="0.35">
      <c r="A254" s="1" t="e">
        <f t="shared" si="81"/>
        <v>#REF!</v>
      </c>
      <c r="B254" s="1" t="e">
        <f t="shared" si="82"/>
        <v>#REF!</v>
      </c>
      <c r="C254" s="1" t="e">
        <f t="shared" si="83"/>
        <v>#REF!</v>
      </c>
      <c r="D254" s="1" t="e">
        <f t="shared" si="84"/>
        <v>#REF!</v>
      </c>
      <c r="E254" s="1" t="e">
        <f t="shared" si="85"/>
        <v>#REF!</v>
      </c>
      <c r="F254" s="1" t="e">
        <f t="shared" si="86"/>
        <v>#REF!</v>
      </c>
      <c r="G254" s="199" t="e">
        <f>IF(Paramétrage!#REF!&lt;&gt;0,Paramétrage!#REF!,"")</f>
        <v>#REF!</v>
      </c>
      <c r="H254" s="2" t="e">
        <f>IF(Paramétrage!#REF!&lt;&gt;0,Paramétrage!#REF!,"")</f>
        <v>#REF!</v>
      </c>
      <c r="I254" s="2" t="e">
        <f t="shared" si="80"/>
        <v>#REF!</v>
      </c>
      <c r="J254" s="2" t="e">
        <f>IF(Paramétrage!#REF!&lt;&gt;0,Paramétrage!#REF!,"")</f>
        <v>#REF!</v>
      </c>
      <c r="K254" s="2" t="e">
        <f>IF(Paramétrage!#REF!&lt;&gt;0,Paramétrage!#REF!,"")</f>
        <v>#REF!</v>
      </c>
      <c r="L254" s="2" t="e">
        <f t="shared" si="87"/>
        <v>#REF!</v>
      </c>
      <c r="M254" s="2" t="e">
        <f t="shared" si="88"/>
        <v>#REF!</v>
      </c>
      <c r="N254" s="2" t="e">
        <f t="shared" si="89"/>
        <v>#REF!</v>
      </c>
      <c r="O254" s="2" t="e">
        <f>IF(Paramétrage!#REF!&lt;&gt;0,Paramétrage!#REF!,"")</f>
        <v>#REF!</v>
      </c>
      <c r="P254" s="258" t="e">
        <f>IF(Paramétrage!#REF!&lt;&gt;0,I254,0)</f>
        <v>#REF!</v>
      </c>
      <c r="Q254" s="2"/>
    </row>
    <row r="255" spans="1:17" x14ac:dyDescent="0.35">
      <c r="A255" s="1" t="e">
        <f t="shared" si="81"/>
        <v>#REF!</v>
      </c>
      <c r="B255" s="1" t="e">
        <f t="shared" si="82"/>
        <v>#REF!</v>
      </c>
      <c r="C255" s="1" t="e">
        <f t="shared" si="83"/>
        <v>#REF!</v>
      </c>
      <c r="D255" s="1" t="e">
        <f t="shared" si="84"/>
        <v>#REF!</v>
      </c>
      <c r="E255" s="1" t="e">
        <f t="shared" si="85"/>
        <v>#REF!</v>
      </c>
      <c r="F255" s="1" t="e">
        <f t="shared" si="86"/>
        <v>#REF!</v>
      </c>
      <c r="G255" s="199" t="e">
        <f>IF(Paramétrage!#REF!&lt;&gt;0,Paramétrage!#REF!,"")</f>
        <v>#REF!</v>
      </c>
      <c r="H255" s="2" t="e">
        <f>IF(Paramétrage!#REF!&lt;&gt;0,Paramétrage!#REF!,"")</f>
        <v>#REF!</v>
      </c>
      <c r="I255" s="2" t="e">
        <f t="shared" si="80"/>
        <v>#REF!</v>
      </c>
      <c r="J255" s="2" t="e">
        <f>IF(Paramétrage!#REF!&lt;&gt;0,Paramétrage!#REF!,"")</f>
        <v>#REF!</v>
      </c>
      <c r="K255" s="2" t="e">
        <f>IF(Paramétrage!#REF!&lt;&gt;0,Paramétrage!#REF!,"")</f>
        <v>#REF!</v>
      </c>
      <c r="L255" s="2" t="e">
        <f t="shared" si="87"/>
        <v>#REF!</v>
      </c>
      <c r="M255" s="2" t="e">
        <f t="shared" si="88"/>
        <v>#REF!</v>
      </c>
      <c r="N255" s="2" t="e">
        <f t="shared" si="89"/>
        <v>#REF!</v>
      </c>
      <c r="O255" s="2" t="e">
        <f>IF(Paramétrage!#REF!&lt;&gt;0,Paramétrage!#REF!,"")</f>
        <v>#REF!</v>
      </c>
      <c r="P255" s="258" t="e">
        <f>IF(Paramétrage!#REF!&lt;&gt;0,I255,0)</f>
        <v>#REF!</v>
      </c>
      <c r="Q255" s="2"/>
    </row>
    <row r="256" spans="1:17" x14ac:dyDescent="0.35">
      <c r="A256" s="1" t="e">
        <f t="shared" si="81"/>
        <v>#REF!</v>
      </c>
      <c r="B256" s="1" t="e">
        <f t="shared" si="82"/>
        <v>#REF!</v>
      </c>
      <c r="C256" s="1" t="e">
        <f t="shared" si="83"/>
        <v>#REF!</v>
      </c>
      <c r="D256" s="1" t="e">
        <f t="shared" si="84"/>
        <v>#REF!</v>
      </c>
      <c r="E256" s="1" t="e">
        <f t="shared" si="85"/>
        <v>#REF!</v>
      </c>
      <c r="F256" s="1" t="e">
        <f t="shared" si="86"/>
        <v>#REF!</v>
      </c>
      <c r="G256" s="199" t="e">
        <f>IF(Paramétrage!#REF!&lt;&gt;0,Paramétrage!#REF!,"")</f>
        <v>#REF!</v>
      </c>
      <c r="H256" s="2" t="e">
        <f>IF(Paramétrage!#REF!&lt;&gt;0,Paramétrage!#REF!,"")</f>
        <v>#REF!</v>
      </c>
      <c r="I256" s="2" t="e">
        <f t="shared" si="80"/>
        <v>#REF!</v>
      </c>
      <c r="J256" s="2" t="e">
        <f>IF(Paramétrage!#REF!&lt;&gt;0,Paramétrage!#REF!,"")</f>
        <v>#REF!</v>
      </c>
      <c r="K256" s="2" t="e">
        <f>IF(Paramétrage!#REF!&lt;&gt;0,Paramétrage!#REF!,"")</f>
        <v>#REF!</v>
      </c>
      <c r="L256" s="2" t="e">
        <f t="shared" si="87"/>
        <v>#REF!</v>
      </c>
      <c r="M256" s="2" t="e">
        <f t="shared" si="88"/>
        <v>#REF!</v>
      </c>
      <c r="N256" s="2" t="e">
        <f t="shared" si="89"/>
        <v>#REF!</v>
      </c>
      <c r="O256" s="2" t="e">
        <f>IF(Paramétrage!#REF!&lt;&gt;0,Paramétrage!#REF!,"")</f>
        <v>#REF!</v>
      </c>
      <c r="P256" s="258" t="e">
        <f>IF(Paramétrage!#REF!&lt;&gt;0,I256,0)</f>
        <v>#REF!</v>
      </c>
      <c r="Q256" s="2"/>
    </row>
    <row r="257" spans="1:17" x14ac:dyDescent="0.35">
      <c r="A257" s="1" t="e">
        <f t="shared" si="81"/>
        <v>#REF!</v>
      </c>
      <c r="B257" s="1" t="e">
        <f t="shared" si="82"/>
        <v>#REF!</v>
      </c>
      <c r="C257" s="1" t="e">
        <f t="shared" si="83"/>
        <v>#REF!</v>
      </c>
      <c r="D257" s="1" t="e">
        <f t="shared" si="84"/>
        <v>#REF!</v>
      </c>
      <c r="E257" s="1" t="e">
        <f t="shared" si="85"/>
        <v>#REF!</v>
      </c>
      <c r="F257" s="1" t="e">
        <f t="shared" si="86"/>
        <v>#REF!</v>
      </c>
      <c r="G257" s="199" t="e">
        <f>IF(Paramétrage!#REF!&lt;&gt;0,Paramétrage!#REF!,"")</f>
        <v>#REF!</v>
      </c>
      <c r="H257" s="2" t="e">
        <f>IF(Paramétrage!#REF!&lt;&gt;0,Paramétrage!#REF!,"")</f>
        <v>#REF!</v>
      </c>
      <c r="I257" s="2" t="e">
        <f t="shared" si="80"/>
        <v>#REF!</v>
      </c>
      <c r="J257" s="2" t="e">
        <f>IF(Paramétrage!#REF!&lt;&gt;0,Paramétrage!#REF!,"")</f>
        <v>#REF!</v>
      </c>
      <c r="K257" s="2" t="e">
        <f>IF(Paramétrage!#REF!&lt;&gt;0,Paramétrage!#REF!,"")</f>
        <v>#REF!</v>
      </c>
      <c r="L257" s="2" t="e">
        <f t="shared" si="87"/>
        <v>#REF!</v>
      </c>
      <c r="M257" s="2" t="e">
        <f t="shared" si="88"/>
        <v>#REF!</v>
      </c>
      <c r="N257" s="2" t="e">
        <f t="shared" si="89"/>
        <v>#REF!</v>
      </c>
      <c r="O257" s="2" t="e">
        <f>IF(Paramétrage!#REF!&lt;&gt;0,Paramétrage!#REF!,"")</f>
        <v>#REF!</v>
      </c>
      <c r="P257" s="258" t="e">
        <f>IF(Paramétrage!#REF!&lt;&gt;0,I257,0)</f>
        <v>#REF!</v>
      </c>
      <c r="Q257" s="2"/>
    </row>
    <row r="258" spans="1:17" x14ac:dyDescent="0.35">
      <c r="A258" s="1" t="e">
        <f t="shared" si="81"/>
        <v>#REF!</v>
      </c>
      <c r="B258" s="1" t="e">
        <f t="shared" si="82"/>
        <v>#REF!</v>
      </c>
      <c r="C258" s="1" t="e">
        <f t="shared" si="83"/>
        <v>#REF!</v>
      </c>
      <c r="D258" s="1" t="e">
        <f t="shared" si="84"/>
        <v>#REF!</v>
      </c>
      <c r="E258" s="1" t="e">
        <f t="shared" si="85"/>
        <v>#REF!</v>
      </c>
      <c r="F258" s="1" t="e">
        <f t="shared" si="86"/>
        <v>#REF!</v>
      </c>
      <c r="G258" s="199" t="e">
        <f>IF(Paramétrage!#REF!&lt;&gt;0,Paramétrage!#REF!,"")</f>
        <v>#REF!</v>
      </c>
      <c r="H258" s="2" t="e">
        <f>IF(Paramétrage!#REF!&lt;&gt;0,Paramétrage!#REF!,"")</f>
        <v>#REF!</v>
      </c>
      <c r="I258" s="2" t="e">
        <f t="shared" si="80"/>
        <v>#REF!</v>
      </c>
      <c r="J258" s="2" t="e">
        <f>IF(Paramétrage!#REF!&lt;&gt;0,Paramétrage!#REF!,"")</f>
        <v>#REF!</v>
      </c>
      <c r="K258" s="2" t="e">
        <f>IF(Paramétrage!#REF!&lt;&gt;0,Paramétrage!#REF!,"")</f>
        <v>#REF!</v>
      </c>
      <c r="L258" s="2" t="e">
        <f t="shared" si="87"/>
        <v>#REF!</v>
      </c>
      <c r="M258" s="2" t="e">
        <f t="shared" si="88"/>
        <v>#REF!</v>
      </c>
      <c r="N258" s="2" t="e">
        <f t="shared" si="89"/>
        <v>#REF!</v>
      </c>
      <c r="O258" s="2" t="e">
        <f>IF(Paramétrage!#REF!&lt;&gt;0,Paramétrage!#REF!,"")</f>
        <v>#REF!</v>
      </c>
      <c r="P258" s="258" t="e">
        <f>IF(Paramétrage!#REF!&lt;&gt;0,I258,0)</f>
        <v>#REF!</v>
      </c>
      <c r="Q258" s="2"/>
    </row>
    <row r="259" spans="1:17" x14ac:dyDescent="0.35">
      <c r="A259" s="1" t="e">
        <f t="shared" si="81"/>
        <v>#REF!</v>
      </c>
      <c r="B259" s="1" t="e">
        <f t="shared" si="82"/>
        <v>#REF!</v>
      </c>
      <c r="C259" s="1" t="e">
        <f t="shared" si="83"/>
        <v>#REF!</v>
      </c>
      <c r="D259" s="1" t="e">
        <f t="shared" si="84"/>
        <v>#REF!</v>
      </c>
      <c r="E259" s="1" t="e">
        <f t="shared" si="85"/>
        <v>#REF!</v>
      </c>
      <c r="F259" s="1" t="e">
        <f t="shared" si="86"/>
        <v>#REF!</v>
      </c>
      <c r="G259" s="199" t="e">
        <f>IF(Paramétrage!#REF!&lt;&gt;0,Paramétrage!#REF!,"")</f>
        <v>#REF!</v>
      </c>
      <c r="H259" s="2" t="e">
        <f>IF(Paramétrage!#REF!&lt;&gt;0,Paramétrage!#REF!,"")</f>
        <v>#REF!</v>
      </c>
      <c r="I259" s="2" t="e">
        <f t="shared" si="80"/>
        <v>#REF!</v>
      </c>
      <c r="J259" s="2" t="e">
        <f>IF(Paramétrage!#REF!&lt;&gt;0,Paramétrage!#REF!,"")</f>
        <v>#REF!</v>
      </c>
      <c r="K259" s="2" t="e">
        <f>IF(Paramétrage!#REF!&lt;&gt;0,Paramétrage!#REF!,"")</f>
        <v>#REF!</v>
      </c>
      <c r="L259" s="2" t="e">
        <f t="shared" si="87"/>
        <v>#REF!</v>
      </c>
      <c r="M259" s="2" t="e">
        <f t="shared" si="88"/>
        <v>#REF!</v>
      </c>
      <c r="N259" s="2" t="e">
        <f t="shared" si="89"/>
        <v>#REF!</v>
      </c>
      <c r="O259" s="2" t="e">
        <f>IF(Paramétrage!#REF!&lt;&gt;0,Paramétrage!#REF!,"")</f>
        <v>#REF!</v>
      </c>
      <c r="P259" s="258" t="e">
        <f>IF(Paramétrage!#REF!&lt;&gt;0,I259,0)</f>
        <v>#REF!</v>
      </c>
      <c r="Q259" s="2"/>
    </row>
    <row r="260" spans="1:17" x14ac:dyDescent="0.35">
      <c r="A260" s="1" t="e">
        <f t="shared" si="81"/>
        <v>#REF!</v>
      </c>
      <c r="B260" s="1" t="e">
        <f t="shared" si="82"/>
        <v>#REF!</v>
      </c>
      <c r="C260" s="1" t="e">
        <f t="shared" si="83"/>
        <v>#REF!</v>
      </c>
      <c r="D260" s="1" t="e">
        <f t="shared" si="84"/>
        <v>#REF!</v>
      </c>
      <c r="E260" s="1" t="e">
        <f t="shared" si="85"/>
        <v>#REF!</v>
      </c>
      <c r="F260" s="1" t="e">
        <f t="shared" si="86"/>
        <v>#REF!</v>
      </c>
      <c r="G260" s="199" t="e">
        <f>IF(Paramétrage!#REF!&lt;&gt;0,Paramétrage!#REF!,"")</f>
        <v>#REF!</v>
      </c>
      <c r="H260" s="2" t="e">
        <f>IF(Paramétrage!#REF!&lt;&gt;0,Paramétrage!#REF!,"")</f>
        <v>#REF!</v>
      </c>
      <c r="I260" s="2" t="e">
        <f t="shared" si="80"/>
        <v>#REF!</v>
      </c>
      <c r="J260" s="2" t="e">
        <f>IF(Paramétrage!#REF!&lt;&gt;0,Paramétrage!#REF!,"")</f>
        <v>#REF!</v>
      </c>
      <c r="K260" s="2" t="e">
        <f>IF(Paramétrage!#REF!&lt;&gt;0,Paramétrage!#REF!,"")</f>
        <v>#REF!</v>
      </c>
      <c r="L260" s="2" t="e">
        <f t="shared" si="87"/>
        <v>#REF!</v>
      </c>
      <c r="M260" s="2" t="e">
        <f t="shared" si="88"/>
        <v>#REF!</v>
      </c>
      <c r="N260" s="2" t="e">
        <f t="shared" si="89"/>
        <v>#REF!</v>
      </c>
      <c r="O260" s="2" t="e">
        <f>IF(Paramétrage!#REF!&lt;&gt;0,Paramétrage!#REF!,"")</f>
        <v>#REF!</v>
      </c>
      <c r="P260" s="258" t="e">
        <f>IF(Paramétrage!#REF!&lt;&gt;0,I260,0)</f>
        <v>#REF!</v>
      </c>
      <c r="Q260" s="2"/>
    </row>
    <row r="261" spans="1:17" x14ac:dyDescent="0.35">
      <c r="A261" s="1" t="e">
        <f t="shared" si="81"/>
        <v>#REF!</v>
      </c>
      <c r="B261" s="1" t="e">
        <f t="shared" si="82"/>
        <v>#REF!</v>
      </c>
      <c r="C261" s="1" t="e">
        <f t="shared" si="83"/>
        <v>#REF!</v>
      </c>
      <c r="D261" s="1" t="e">
        <f t="shared" si="84"/>
        <v>#REF!</v>
      </c>
      <c r="E261" s="1" t="e">
        <f t="shared" si="85"/>
        <v>#REF!</v>
      </c>
      <c r="F261" s="1" t="e">
        <f t="shared" si="86"/>
        <v>#REF!</v>
      </c>
      <c r="G261" s="199" t="e">
        <f>IF(Paramétrage!#REF!&lt;&gt;0,Paramétrage!#REF!,"")</f>
        <v>#REF!</v>
      </c>
      <c r="H261" s="2" t="e">
        <f>IF(Paramétrage!#REF!&lt;&gt;0,Paramétrage!#REF!,"")</f>
        <v>#REF!</v>
      </c>
      <c r="I261" s="2" t="e">
        <f t="shared" si="80"/>
        <v>#REF!</v>
      </c>
      <c r="J261" s="2" t="e">
        <f>IF(Paramétrage!#REF!&lt;&gt;0,Paramétrage!#REF!,"")</f>
        <v>#REF!</v>
      </c>
      <c r="K261" s="2" t="e">
        <f>IF(Paramétrage!#REF!&lt;&gt;0,Paramétrage!#REF!,"")</f>
        <v>#REF!</v>
      </c>
      <c r="L261" s="2" t="e">
        <f t="shared" si="87"/>
        <v>#REF!</v>
      </c>
      <c r="M261" s="2" t="e">
        <f t="shared" si="88"/>
        <v>#REF!</v>
      </c>
      <c r="N261" s="2" t="e">
        <f t="shared" si="89"/>
        <v>#REF!</v>
      </c>
      <c r="O261" s="2" t="e">
        <f>IF(Paramétrage!#REF!&lt;&gt;0,Paramétrage!#REF!,"")</f>
        <v>#REF!</v>
      </c>
      <c r="P261" s="258" t="e">
        <f>IF(Paramétrage!#REF!&lt;&gt;0,I261,0)</f>
        <v>#REF!</v>
      </c>
      <c r="Q261" s="2"/>
    </row>
    <row r="262" spans="1:17" x14ac:dyDescent="0.35">
      <c r="A262" s="1" t="e">
        <f t="shared" si="81"/>
        <v>#REF!</v>
      </c>
      <c r="B262" s="1" t="e">
        <f t="shared" si="82"/>
        <v>#REF!</v>
      </c>
      <c r="C262" s="1" t="e">
        <f t="shared" si="83"/>
        <v>#REF!</v>
      </c>
      <c r="D262" s="1" t="e">
        <f t="shared" si="84"/>
        <v>#REF!</v>
      </c>
      <c r="E262" s="1" t="e">
        <f t="shared" si="85"/>
        <v>#REF!</v>
      </c>
      <c r="F262" s="1" t="e">
        <f t="shared" si="86"/>
        <v>#REF!</v>
      </c>
      <c r="G262" s="199" t="e">
        <f>IF(Paramétrage!#REF!&lt;&gt;0,Paramétrage!#REF!,"")</f>
        <v>#REF!</v>
      </c>
      <c r="H262" s="2" t="e">
        <f>IF(Paramétrage!#REF!&lt;&gt;0,Paramétrage!#REF!,"")</f>
        <v>#REF!</v>
      </c>
      <c r="I262" s="2" t="e">
        <f t="shared" si="80"/>
        <v>#REF!</v>
      </c>
      <c r="J262" s="2" t="e">
        <f>IF(Paramétrage!#REF!&lt;&gt;0,Paramétrage!#REF!,"")</f>
        <v>#REF!</v>
      </c>
      <c r="K262" s="2" t="e">
        <f>IF(Paramétrage!#REF!&lt;&gt;0,Paramétrage!#REF!,"")</f>
        <v>#REF!</v>
      </c>
      <c r="L262" s="2" t="e">
        <f t="shared" si="87"/>
        <v>#REF!</v>
      </c>
      <c r="M262" s="2" t="e">
        <f t="shared" si="88"/>
        <v>#REF!</v>
      </c>
      <c r="N262" s="2" t="e">
        <f t="shared" si="89"/>
        <v>#REF!</v>
      </c>
      <c r="O262" s="2" t="e">
        <f>IF(Paramétrage!#REF!&lt;&gt;0,Paramétrage!#REF!,"")</f>
        <v>#REF!</v>
      </c>
      <c r="P262" s="258" t="e">
        <f>IF(Paramétrage!#REF!&lt;&gt;0,I262,0)</f>
        <v>#REF!</v>
      </c>
      <c r="Q262" s="2"/>
    </row>
    <row r="263" spans="1:17" x14ac:dyDescent="0.35">
      <c r="A263" s="1" t="e">
        <f t="shared" si="81"/>
        <v>#REF!</v>
      </c>
      <c r="B263" s="1" t="e">
        <f t="shared" si="82"/>
        <v>#REF!</v>
      </c>
      <c r="C263" s="1" t="e">
        <f t="shared" si="83"/>
        <v>#REF!</v>
      </c>
      <c r="D263" s="1" t="e">
        <f t="shared" si="84"/>
        <v>#REF!</v>
      </c>
      <c r="E263" s="1" t="e">
        <f t="shared" si="85"/>
        <v>#REF!</v>
      </c>
      <c r="F263" s="1" t="e">
        <f t="shared" si="86"/>
        <v>#REF!</v>
      </c>
      <c r="G263" s="199" t="e">
        <f>IF(Paramétrage!#REF!&lt;&gt;0,Paramétrage!#REF!,"")</f>
        <v>#REF!</v>
      </c>
      <c r="H263" s="2" t="e">
        <f>IF(Paramétrage!#REF!&lt;&gt;0,Paramétrage!#REF!,"")</f>
        <v>#REF!</v>
      </c>
      <c r="I263" s="2" t="e">
        <f t="shared" si="80"/>
        <v>#REF!</v>
      </c>
      <c r="J263" s="2" t="e">
        <f>IF(Paramétrage!#REF!&lt;&gt;0,Paramétrage!#REF!,"")</f>
        <v>#REF!</v>
      </c>
      <c r="K263" s="2" t="e">
        <f>IF(Paramétrage!#REF!&lt;&gt;0,Paramétrage!#REF!,"")</f>
        <v>#REF!</v>
      </c>
      <c r="L263" s="2" t="e">
        <f t="shared" si="87"/>
        <v>#REF!</v>
      </c>
      <c r="M263" s="2" t="e">
        <f t="shared" si="88"/>
        <v>#REF!</v>
      </c>
      <c r="N263" s="2" t="e">
        <f t="shared" si="89"/>
        <v>#REF!</v>
      </c>
      <c r="O263" s="2" t="e">
        <f>IF(Paramétrage!#REF!&lt;&gt;0,Paramétrage!#REF!,"")</f>
        <v>#REF!</v>
      </c>
      <c r="P263" s="258" t="e">
        <f>IF(Paramétrage!#REF!&lt;&gt;0,I263,0)</f>
        <v>#REF!</v>
      </c>
      <c r="Q263" s="2"/>
    </row>
    <row r="264" spans="1:17" x14ac:dyDescent="0.35">
      <c r="A264" s="1" t="e">
        <f t="shared" si="81"/>
        <v>#REF!</v>
      </c>
      <c r="B264" s="1" t="e">
        <f t="shared" si="82"/>
        <v>#REF!</v>
      </c>
      <c r="C264" s="1" t="e">
        <f t="shared" si="83"/>
        <v>#REF!</v>
      </c>
      <c r="D264" s="1" t="e">
        <f t="shared" si="84"/>
        <v>#REF!</v>
      </c>
      <c r="E264" s="1" t="e">
        <f t="shared" si="85"/>
        <v>#REF!</v>
      </c>
      <c r="F264" s="1" t="e">
        <f t="shared" si="86"/>
        <v>#REF!</v>
      </c>
      <c r="G264" s="199" t="e">
        <f>IF(Paramétrage!#REF!&lt;&gt;0,Paramétrage!#REF!,"")</f>
        <v>#REF!</v>
      </c>
      <c r="H264" s="2" t="e">
        <f>IF(Paramétrage!#REF!&lt;&gt;0,Paramétrage!#REF!,"")</f>
        <v>#REF!</v>
      </c>
      <c r="I264" s="2" t="e">
        <f t="shared" si="80"/>
        <v>#REF!</v>
      </c>
      <c r="J264" s="2" t="e">
        <f>IF(Paramétrage!#REF!&lt;&gt;0,Paramétrage!#REF!,"")</f>
        <v>#REF!</v>
      </c>
      <c r="K264" s="2" t="e">
        <f>IF(Paramétrage!#REF!&lt;&gt;0,Paramétrage!#REF!,"")</f>
        <v>#REF!</v>
      </c>
      <c r="L264" s="2" t="e">
        <f t="shared" si="87"/>
        <v>#REF!</v>
      </c>
      <c r="M264" s="2" t="e">
        <f t="shared" si="88"/>
        <v>#REF!</v>
      </c>
      <c r="N264" s="2" t="e">
        <f t="shared" si="89"/>
        <v>#REF!</v>
      </c>
      <c r="O264" s="2" t="e">
        <f>IF(Paramétrage!#REF!&lt;&gt;0,Paramétrage!#REF!,"")</f>
        <v>#REF!</v>
      </c>
      <c r="P264" s="258" t="e">
        <f>IF(Paramétrage!#REF!&lt;&gt;0,I264,0)</f>
        <v>#REF!</v>
      </c>
      <c r="Q264" s="2"/>
    </row>
    <row r="265" spans="1:17" x14ac:dyDescent="0.35">
      <c r="A265" s="1" t="e">
        <f t="shared" si="81"/>
        <v>#REF!</v>
      </c>
      <c r="B265" s="1" t="e">
        <f t="shared" si="82"/>
        <v>#REF!</v>
      </c>
      <c r="C265" s="1" t="e">
        <f t="shared" si="83"/>
        <v>#REF!</v>
      </c>
      <c r="D265" s="1" t="e">
        <f t="shared" si="84"/>
        <v>#REF!</v>
      </c>
      <c r="E265" s="1" t="e">
        <f t="shared" si="85"/>
        <v>#REF!</v>
      </c>
      <c r="F265" s="1" t="e">
        <f t="shared" si="86"/>
        <v>#REF!</v>
      </c>
      <c r="G265" s="199" t="e">
        <f>IF(Paramétrage!#REF!&lt;&gt;0,Paramétrage!#REF!,"")</f>
        <v>#REF!</v>
      </c>
      <c r="H265" s="2" t="e">
        <f>IF(Paramétrage!#REF!&lt;&gt;0,Paramétrage!#REF!,"")</f>
        <v>#REF!</v>
      </c>
      <c r="I265" s="2" t="e">
        <f t="shared" si="80"/>
        <v>#REF!</v>
      </c>
      <c r="J265" s="2" t="e">
        <f>IF(Paramétrage!#REF!&lt;&gt;0,Paramétrage!#REF!,"")</f>
        <v>#REF!</v>
      </c>
      <c r="K265" s="2" t="e">
        <f>IF(Paramétrage!#REF!&lt;&gt;0,Paramétrage!#REF!,"")</f>
        <v>#REF!</v>
      </c>
      <c r="L265" s="2" t="e">
        <f t="shared" si="87"/>
        <v>#REF!</v>
      </c>
      <c r="M265" s="2" t="e">
        <f t="shared" si="88"/>
        <v>#REF!</v>
      </c>
      <c r="N265" s="2" t="e">
        <f t="shared" si="89"/>
        <v>#REF!</v>
      </c>
      <c r="O265" s="2" t="e">
        <f>IF(Paramétrage!#REF!&lt;&gt;0,Paramétrage!#REF!,"")</f>
        <v>#REF!</v>
      </c>
      <c r="P265" s="258" t="e">
        <f>IF(Paramétrage!#REF!&lt;&gt;0,I265,0)</f>
        <v>#REF!</v>
      </c>
      <c r="Q265" s="2"/>
    </row>
    <row r="266" spans="1:17" x14ac:dyDescent="0.35">
      <c r="A266" s="1" t="e">
        <f t="shared" si="81"/>
        <v>#REF!</v>
      </c>
      <c r="B266" s="1" t="e">
        <f t="shared" si="82"/>
        <v>#REF!</v>
      </c>
      <c r="C266" s="1" t="e">
        <f t="shared" si="83"/>
        <v>#REF!</v>
      </c>
      <c r="D266" s="1" t="e">
        <f t="shared" si="84"/>
        <v>#REF!</v>
      </c>
      <c r="E266" s="1" t="e">
        <f t="shared" si="85"/>
        <v>#REF!</v>
      </c>
      <c r="F266" s="1" t="e">
        <f t="shared" si="86"/>
        <v>#REF!</v>
      </c>
      <c r="G266" s="199" t="e">
        <f>IF(Paramétrage!#REF!&lt;&gt;0,Paramétrage!#REF!,"")</f>
        <v>#REF!</v>
      </c>
      <c r="H266" s="2" t="e">
        <f>IF(Paramétrage!#REF!&lt;&gt;0,Paramétrage!#REF!,"")</f>
        <v>#REF!</v>
      </c>
      <c r="I266" s="2" t="e">
        <f t="shared" si="80"/>
        <v>#REF!</v>
      </c>
      <c r="J266" s="2" t="e">
        <f>IF(Paramétrage!#REF!&lt;&gt;0,Paramétrage!#REF!,"")</f>
        <v>#REF!</v>
      </c>
      <c r="K266" s="2" t="e">
        <f>IF(Paramétrage!#REF!&lt;&gt;0,Paramétrage!#REF!,"")</f>
        <v>#REF!</v>
      </c>
      <c r="L266" s="2" t="e">
        <f t="shared" si="87"/>
        <v>#REF!</v>
      </c>
      <c r="M266" s="2" t="e">
        <f t="shared" si="88"/>
        <v>#REF!</v>
      </c>
      <c r="N266" s="2" t="e">
        <f t="shared" si="89"/>
        <v>#REF!</v>
      </c>
      <c r="O266" s="2" t="e">
        <f>IF(Paramétrage!#REF!&lt;&gt;0,Paramétrage!#REF!,"")</f>
        <v>#REF!</v>
      </c>
      <c r="P266" s="258" t="e">
        <f>IF(Paramétrage!#REF!&lt;&gt;0,I266,0)</f>
        <v>#REF!</v>
      </c>
      <c r="Q266" s="2"/>
    </row>
    <row r="267" spans="1:17" x14ac:dyDescent="0.35">
      <c r="A267" s="1" t="e">
        <f t="shared" si="81"/>
        <v>#REF!</v>
      </c>
      <c r="B267" s="1" t="e">
        <f t="shared" si="82"/>
        <v>#REF!</v>
      </c>
      <c r="C267" s="1" t="e">
        <f t="shared" si="83"/>
        <v>#REF!</v>
      </c>
      <c r="D267" s="1" t="e">
        <f t="shared" si="84"/>
        <v>#REF!</v>
      </c>
      <c r="E267" s="1" t="e">
        <f t="shared" si="85"/>
        <v>#REF!</v>
      </c>
      <c r="F267" s="1" t="e">
        <f t="shared" si="86"/>
        <v>#REF!</v>
      </c>
      <c r="G267" s="199" t="e">
        <f>IF(Paramétrage!#REF!&lt;&gt;0,Paramétrage!#REF!,"")</f>
        <v>#REF!</v>
      </c>
      <c r="H267" s="2" t="e">
        <f>IF(Paramétrage!#REF!&lt;&gt;0,Paramétrage!#REF!,"")</f>
        <v>#REF!</v>
      </c>
      <c r="I267" s="2" t="e">
        <f t="shared" ref="I267:I285" si="90">IF(J267&lt;&gt;"",DATEDIF($Q$53,G267,"d")*1440+H267*60,"")</f>
        <v>#REF!</v>
      </c>
      <c r="J267" s="2" t="e">
        <f>IF(Paramétrage!#REF!&lt;&gt;0,Paramétrage!#REF!,"")</f>
        <v>#REF!</v>
      </c>
      <c r="K267" s="2" t="e">
        <f>IF(Paramétrage!#REF!&lt;&gt;0,Paramétrage!#REF!,"")</f>
        <v>#REF!</v>
      </c>
      <c r="L267" s="2" t="e">
        <f t="shared" si="87"/>
        <v>#REF!</v>
      </c>
      <c r="M267" s="2" t="e">
        <f t="shared" si="88"/>
        <v>#REF!</v>
      </c>
      <c r="N267" s="2" t="e">
        <f t="shared" si="89"/>
        <v>#REF!</v>
      </c>
      <c r="O267" s="2" t="e">
        <f>IF(Paramétrage!#REF!&lt;&gt;0,Paramétrage!#REF!,"")</f>
        <v>#REF!</v>
      </c>
      <c r="P267" s="258" t="e">
        <f>IF(Paramétrage!#REF!&lt;&gt;0,I267,0)</f>
        <v>#REF!</v>
      </c>
      <c r="Q267" s="2"/>
    </row>
    <row r="268" spans="1:17" x14ac:dyDescent="0.35">
      <c r="A268" s="1" t="e">
        <f t="shared" si="81"/>
        <v>#REF!</v>
      </c>
      <c r="B268" s="1" t="e">
        <f t="shared" si="82"/>
        <v>#REF!</v>
      </c>
      <c r="C268" s="1" t="e">
        <f t="shared" si="83"/>
        <v>#REF!</v>
      </c>
      <c r="D268" s="1" t="e">
        <f t="shared" si="84"/>
        <v>#REF!</v>
      </c>
      <c r="E268" s="1" t="e">
        <f t="shared" si="85"/>
        <v>#REF!</v>
      </c>
      <c r="F268" s="1" t="e">
        <f t="shared" si="86"/>
        <v>#REF!</v>
      </c>
      <c r="G268" s="199" t="e">
        <f>IF(Paramétrage!#REF!&lt;&gt;0,Paramétrage!#REF!,"")</f>
        <v>#REF!</v>
      </c>
      <c r="H268" s="2" t="e">
        <f>IF(Paramétrage!#REF!&lt;&gt;0,Paramétrage!#REF!,"")</f>
        <v>#REF!</v>
      </c>
      <c r="I268" s="2" t="e">
        <f t="shared" si="90"/>
        <v>#REF!</v>
      </c>
      <c r="J268" s="2" t="e">
        <f>IF(Paramétrage!#REF!&lt;&gt;0,Paramétrage!#REF!,"")</f>
        <v>#REF!</v>
      </c>
      <c r="K268" s="2" t="e">
        <f>IF(Paramétrage!#REF!&lt;&gt;0,Paramétrage!#REF!,"")</f>
        <v>#REF!</v>
      </c>
      <c r="L268" s="2" t="e">
        <f t="shared" si="87"/>
        <v>#REF!</v>
      </c>
      <c r="M268" s="2" t="e">
        <f t="shared" si="88"/>
        <v>#REF!</v>
      </c>
      <c r="N268" s="2" t="e">
        <f t="shared" si="89"/>
        <v>#REF!</v>
      </c>
      <c r="O268" s="2" t="e">
        <f>IF(Paramétrage!#REF!&lt;&gt;0,Paramétrage!#REF!,"")</f>
        <v>#REF!</v>
      </c>
      <c r="P268" s="258" t="e">
        <f>IF(Paramétrage!#REF!&lt;&gt;0,I268,0)</f>
        <v>#REF!</v>
      </c>
      <c r="Q268" s="2"/>
    </row>
    <row r="269" spans="1:17" x14ac:dyDescent="0.35">
      <c r="A269" s="1" t="e">
        <f t="shared" si="81"/>
        <v>#REF!</v>
      </c>
      <c r="B269" s="1" t="e">
        <f t="shared" si="82"/>
        <v>#REF!</v>
      </c>
      <c r="C269" s="1" t="e">
        <f t="shared" si="83"/>
        <v>#REF!</v>
      </c>
      <c r="D269" s="1" t="e">
        <f t="shared" si="84"/>
        <v>#REF!</v>
      </c>
      <c r="E269" s="1" t="e">
        <f t="shared" si="85"/>
        <v>#REF!</v>
      </c>
      <c r="F269" s="1" t="e">
        <f t="shared" si="86"/>
        <v>#REF!</v>
      </c>
      <c r="G269" s="199" t="e">
        <f>IF(Paramétrage!#REF!&lt;&gt;0,Paramétrage!#REF!,"")</f>
        <v>#REF!</v>
      </c>
      <c r="H269" s="2" t="e">
        <f>IF(Paramétrage!#REF!&lt;&gt;0,Paramétrage!#REF!,"")</f>
        <v>#REF!</v>
      </c>
      <c r="I269" s="2" t="e">
        <f t="shared" si="90"/>
        <v>#REF!</v>
      </c>
      <c r="J269" s="2" t="e">
        <f>IF(Paramétrage!#REF!&lt;&gt;0,Paramétrage!#REF!,"")</f>
        <v>#REF!</v>
      </c>
      <c r="K269" s="2" t="e">
        <f>IF(Paramétrage!#REF!&lt;&gt;0,Paramétrage!#REF!,"")</f>
        <v>#REF!</v>
      </c>
      <c r="L269" s="2" t="e">
        <f t="shared" si="87"/>
        <v>#REF!</v>
      </c>
      <c r="M269" s="2" t="e">
        <f t="shared" si="88"/>
        <v>#REF!</v>
      </c>
      <c r="N269" s="2" t="e">
        <f t="shared" si="89"/>
        <v>#REF!</v>
      </c>
      <c r="O269" s="2" t="e">
        <f>IF(Paramétrage!#REF!&lt;&gt;0,Paramétrage!#REF!,"")</f>
        <v>#REF!</v>
      </c>
      <c r="P269" s="258" t="e">
        <f>IF(Paramétrage!#REF!&lt;&gt;0,I269,0)</f>
        <v>#REF!</v>
      </c>
      <c r="Q269" s="2"/>
    </row>
    <row r="270" spans="1:17" x14ac:dyDescent="0.35">
      <c r="A270" s="1" t="e">
        <f t="shared" si="81"/>
        <v>#REF!</v>
      </c>
      <c r="B270" s="1" t="e">
        <f t="shared" si="82"/>
        <v>#REF!</v>
      </c>
      <c r="C270" s="1" t="e">
        <f t="shared" si="83"/>
        <v>#REF!</v>
      </c>
      <c r="D270" s="1" t="e">
        <f t="shared" si="84"/>
        <v>#REF!</v>
      </c>
      <c r="E270" s="1" t="e">
        <f t="shared" si="85"/>
        <v>#REF!</v>
      </c>
      <c r="F270" s="1" t="e">
        <f t="shared" si="86"/>
        <v>#REF!</v>
      </c>
      <c r="G270" s="199" t="e">
        <f>IF(Paramétrage!#REF!&lt;&gt;0,Paramétrage!#REF!,"")</f>
        <v>#REF!</v>
      </c>
      <c r="H270" s="2" t="e">
        <f>IF(Paramétrage!#REF!&lt;&gt;0,Paramétrage!#REF!,"")</f>
        <v>#REF!</v>
      </c>
      <c r="I270" s="2" t="e">
        <f t="shared" si="90"/>
        <v>#REF!</v>
      </c>
      <c r="J270" s="2" t="e">
        <f>IF(Paramétrage!#REF!&lt;&gt;0,Paramétrage!#REF!,"")</f>
        <v>#REF!</v>
      </c>
      <c r="K270" s="2" t="e">
        <f>IF(Paramétrage!#REF!&lt;&gt;0,Paramétrage!#REF!,"")</f>
        <v>#REF!</v>
      </c>
      <c r="L270" s="2" t="e">
        <f t="shared" si="87"/>
        <v>#REF!</v>
      </c>
      <c r="M270" s="2" t="e">
        <f t="shared" si="88"/>
        <v>#REF!</v>
      </c>
      <c r="N270" s="2" t="e">
        <f t="shared" si="89"/>
        <v>#REF!</v>
      </c>
      <c r="O270" s="2" t="e">
        <f>IF(Paramétrage!#REF!&lt;&gt;0,Paramétrage!#REF!,"")</f>
        <v>#REF!</v>
      </c>
      <c r="P270" s="258" t="e">
        <f>IF(Paramétrage!#REF!&lt;&gt;0,I270,0)</f>
        <v>#REF!</v>
      </c>
      <c r="Q270" s="2"/>
    </row>
    <row r="271" spans="1:17" x14ac:dyDescent="0.35">
      <c r="A271" s="1" t="e">
        <f t="shared" si="81"/>
        <v>#REF!</v>
      </c>
      <c r="B271" s="1" t="e">
        <f t="shared" si="82"/>
        <v>#REF!</v>
      </c>
      <c r="C271" s="1" t="e">
        <f t="shared" si="83"/>
        <v>#REF!</v>
      </c>
      <c r="D271" s="1" t="e">
        <f t="shared" si="84"/>
        <v>#REF!</v>
      </c>
      <c r="E271" s="1" t="e">
        <f t="shared" si="85"/>
        <v>#REF!</v>
      </c>
      <c r="F271" s="1" t="e">
        <f t="shared" si="86"/>
        <v>#REF!</v>
      </c>
      <c r="G271" s="199" t="e">
        <f>IF(Paramétrage!#REF!&lt;&gt;0,Paramétrage!#REF!,"")</f>
        <v>#REF!</v>
      </c>
      <c r="H271" s="2" t="e">
        <f>IF(Paramétrage!#REF!&lt;&gt;0,Paramétrage!#REF!,"")</f>
        <v>#REF!</v>
      </c>
      <c r="I271" s="2" t="e">
        <f t="shared" si="90"/>
        <v>#REF!</v>
      </c>
      <c r="J271" s="2" t="e">
        <f>IF(Paramétrage!#REF!&lt;&gt;0,Paramétrage!#REF!,"")</f>
        <v>#REF!</v>
      </c>
      <c r="K271" s="2" t="e">
        <f>IF(Paramétrage!#REF!&lt;&gt;0,Paramétrage!#REF!,"")</f>
        <v>#REF!</v>
      </c>
      <c r="L271" s="2" t="e">
        <f t="shared" si="87"/>
        <v>#REF!</v>
      </c>
      <c r="M271" s="2" t="e">
        <f t="shared" si="88"/>
        <v>#REF!</v>
      </c>
      <c r="N271" s="2" t="e">
        <f t="shared" si="89"/>
        <v>#REF!</v>
      </c>
      <c r="O271" s="2" t="e">
        <f>IF(Paramétrage!#REF!&lt;&gt;0,Paramétrage!#REF!,"")</f>
        <v>#REF!</v>
      </c>
      <c r="P271" s="258" t="e">
        <f>IF(Paramétrage!#REF!&lt;&gt;0,I271,0)</f>
        <v>#REF!</v>
      </c>
      <c r="Q271" s="2"/>
    </row>
    <row r="272" spans="1:17" x14ac:dyDescent="0.35">
      <c r="A272" s="1" t="e">
        <f t="shared" si="81"/>
        <v>#REF!</v>
      </c>
      <c r="B272" s="1" t="e">
        <f t="shared" si="82"/>
        <v>#REF!</v>
      </c>
      <c r="C272" s="1" t="e">
        <f t="shared" si="83"/>
        <v>#REF!</v>
      </c>
      <c r="D272" s="1" t="e">
        <f t="shared" si="84"/>
        <v>#REF!</v>
      </c>
      <c r="E272" s="1" t="e">
        <f t="shared" si="85"/>
        <v>#REF!</v>
      </c>
      <c r="F272" s="1" t="e">
        <f t="shared" si="86"/>
        <v>#REF!</v>
      </c>
      <c r="G272" s="199" t="e">
        <f>IF(Paramétrage!#REF!&lt;&gt;0,Paramétrage!#REF!,"")</f>
        <v>#REF!</v>
      </c>
      <c r="H272" s="2" t="e">
        <f>IF(Paramétrage!#REF!&lt;&gt;0,Paramétrage!#REF!,"")</f>
        <v>#REF!</v>
      </c>
      <c r="I272" s="2" t="e">
        <f t="shared" si="90"/>
        <v>#REF!</v>
      </c>
      <c r="J272" s="2" t="e">
        <f>IF(Paramétrage!#REF!&lt;&gt;0,Paramétrage!#REF!,"")</f>
        <v>#REF!</v>
      </c>
      <c r="K272" s="2" t="e">
        <f>IF(Paramétrage!#REF!&lt;&gt;0,Paramétrage!#REF!,"")</f>
        <v>#REF!</v>
      </c>
      <c r="L272" s="2" t="e">
        <f t="shared" si="87"/>
        <v>#REF!</v>
      </c>
      <c r="M272" s="2" t="e">
        <f t="shared" si="88"/>
        <v>#REF!</v>
      </c>
      <c r="N272" s="2" t="e">
        <f t="shared" si="89"/>
        <v>#REF!</v>
      </c>
      <c r="O272" s="2" t="e">
        <f>IF(Paramétrage!#REF!&lt;&gt;0,Paramétrage!#REF!,"")</f>
        <v>#REF!</v>
      </c>
      <c r="P272" s="258" t="e">
        <f>IF(Paramétrage!#REF!&lt;&gt;0,I272,0)</f>
        <v>#REF!</v>
      </c>
      <c r="Q272" s="2"/>
    </row>
    <row r="273" spans="1:17" x14ac:dyDescent="0.35">
      <c r="A273" s="1" t="e">
        <f t="shared" si="81"/>
        <v>#REF!</v>
      </c>
      <c r="B273" s="1" t="e">
        <f t="shared" si="82"/>
        <v>#REF!</v>
      </c>
      <c r="C273" s="1" t="e">
        <f t="shared" si="83"/>
        <v>#REF!</v>
      </c>
      <c r="D273" s="1" t="e">
        <f t="shared" si="84"/>
        <v>#REF!</v>
      </c>
      <c r="E273" s="1" t="e">
        <f t="shared" si="85"/>
        <v>#REF!</v>
      </c>
      <c r="F273" s="1" t="e">
        <f t="shared" si="86"/>
        <v>#REF!</v>
      </c>
      <c r="G273" s="199" t="e">
        <f>IF(Paramétrage!#REF!&lt;&gt;0,Paramétrage!#REF!,"")</f>
        <v>#REF!</v>
      </c>
      <c r="H273" s="2" t="e">
        <f>IF(Paramétrage!#REF!&lt;&gt;0,Paramétrage!#REF!,"")</f>
        <v>#REF!</v>
      </c>
      <c r="I273" s="2" t="e">
        <f t="shared" si="90"/>
        <v>#REF!</v>
      </c>
      <c r="J273" s="2" t="e">
        <f>IF(Paramétrage!#REF!&lt;&gt;0,Paramétrage!#REF!,"")</f>
        <v>#REF!</v>
      </c>
      <c r="K273" s="2" t="e">
        <f>IF(Paramétrage!#REF!&lt;&gt;0,Paramétrage!#REF!,"")</f>
        <v>#REF!</v>
      </c>
      <c r="L273" s="2" t="e">
        <f t="shared" si="87"/>
        <v>#REF!</v>
      </c>
      <c r="M273" s="2" t="e">
        <f t="shared" si="88"/>
        <v>#REF!</v>
      </c>
      <c r="N273" s="2" t="e">
        <f t="shared" si="89"/>
        <v>#REF!</v>
      </c>
      <c r="O273" s="2" t="e">
        <f>IF(Paramétrage!#REF!&lt;&gt;0,Paramétrage!#REF!,"")</f>
        <v>#REF!</v>
      </c>
      <c r="P273" s="258" t="e">
        <f>IF(Paramétrage!#REF!&lt;&gt;0,I273,0)</f>
        <v>#REF!</v>
      </c>
      <c r="Q273" s="2"/>
    </row>
    <row r="274" spans="1:17" x14ac:dyDescent="0.35">
      <c r="A274" s="1" t="e">
        <f t="shared" si="81"/>
        <v>#REF!</v>
      </c>
      <c r="B274" s="1" t="e">
        <f t="shared" si="82"/>
        <v>#REF!</v>
      </c>
      <c r="C274" s="1" t="e">
        <f t="shared" si="83"/>
        <v>#REF!</v>
      </c>
      <c r="D274" s="1" t="e">
        <f t="shared" si="84"/>
        <v>#REF!</v>
      </c>
      <c r="E274" s="1" t="e">
        <f t="shared" si="85"/>
        <v>#REF!</v>
      </c>
      <c r="F274" s="1" t="e">
        <f t="shared" si="86"/>
        <v>#REF!</v>
      </c>
      <c r="G274" s="199" t="e">
        <f>IF(Paramétrage!#REF!&lt;&gt;0,Paramétrage!#REF!,"")</f>
        <v>#REF!</v>
      </c>
      <c r="H274" s="2" t="e">
        <f>IF(Paramétrage!#REF!&lt;&gt;0,Paramétrage!#REF!,"")</f>
        <v>#REF!</v>
      </c>
      <c r="I274" s="2" t="e">
        <f t="shared" si="90"/>
        <v>#REF!</v>
      </c>
      <c r="J274" s="2" t="e">
        <f>IF(Paramétrage!#REF!&lt;&gt;0,Paramétrage!#REF!,"")</f>
        <v>#REF!</v>
      </c>
      <c r="K274" s="2" t="e">
        <f>IF(Paramétrage!#REF!&lt;&gt;0,Paramétrage!#REF!,"")</f>
        <v>#REF!</v>
      </c>
      <c r="L274" s="2" t="e">
        <f t="shared" si="87"/>
        <v>#REF!</v>
      </c>
      <c r="M274" s="2" t="e">
        <f t="shared" si="88"/>
        <v>#REF!</v>
      </c>
      <c r="N274" s="2" t="e">
        <f t="shared" si="89"/>
        <v>#REF!</v>
      </c>
      <c r="O274" s="2" t="e">
        <f>IF(Paramétrage!#REF!&lt;&gt;0,Paramétrage!#REF!,"")</f>
        <v>#REF!</v>
      </c>
      <c r="P274" s="258" t="e">
        <f>IF(Paramétrage!#REF!&lt;&gt;0,I274,0)</f>
        <v>#REF!</v>
      </c>
      <c r="Q274" s="2"/>
    </row>
    <row r="275" spans="1:17" x14ac:dyDescent="0.35">
      <c r="A275" s="1" t="e">
        <f t="shared" si="81"/>
        <v>#REF!</v>
      </c>
      <c r="B275" s="1" t="e">
        <f t="shared" si="82"/>
        <v>#REF!</v>
      </c>
      <c r="C275" s="1" t="e">
        <f t="shared" si="83"/>
        <v>#REF!</v>
      </c>
      <c r="D275" s="1" t="e">
        <f t="shared" si="84"/>
        <v>#REF!</v>
      </c>
      <c r="E275" s="1" t="e">
        <f t="shared" si="85"/>
        <v>#REF!</v>
      </c>
      <c r="F275" s="1" t="e">
        <f t="shared" si="86"/>
        <v>#REF!</v>
      </c>
      <c r="G275" s="199" t="e">
        <f>IF(Paramétrage!#REF!&lt;&gt;0,Paramétrage!#REF!,"")</f>
        <v>#REF!</v>
      </c>
      <c r="H275" s="2" t="e">
        <f>IF(Paramétrage!#REF!&lt;&gt;0,Paramétrage!#REF!,"")</f>
        <v>#REF!</v>
      </c>
      <c r="I275" s="2" t="e">
        <f t="shared" si="90"/>
        <v>#REF!</v>
      </c>
      <c r="J275" s="2" t="e">
        <f>IF(Paramétrage!#REF!&lt;&gt;0,Paramétrage!#REF!,"")</f>
        <v>#REF!</v>
      </c>
      <c r="K275" s="2" t="e">
        <f>IF(Paramétrage!#REF!&lt;&gt;0,Paramétrage!#REF!,"")</f>
        <v>#REF!</v>
      </c>
      <c r="L275" s="2" t="e">
        <f t="shared" si="87"/>
        <v>#REF!</v>
      </c>
      <c r="M275" s="2" t="e">
        <f t="shared" si="88"/>
        <v>#REF!</v>
      </c>
      <c r="N275" s="2" t="e">
        <f t="shared" si="89"/>
        <v>#REF!</v>
      </c>
      <c r="O275" s="2" t="e">
        <f>IF(Paramétrage!#REF!&lt;&gt;0,Paramétrage!#REF!,"")</f>
        <v>#REF!</v>
      </c>
      <c r="P275" s="258" t="e">
        <f>IF(Paramétrage!#REF!&lt;&gt;0,I275,0)</f>
        <v>#REF!</v>
      </c>
      <c r="Q275" s="2"/>
    </row>
    <row r="276" spans="1:17" x14ac:dyDescent="0.35">
      <c r="A276" s="1" t="e">
        <f t="shared" si="81"/>
        <v>#REF!</v>
      </c>
      <c r="B276" s="1" t="e">
        <f t="shared" si="82"/>
        <v>#REF!</v>
      </c>
      <c r="C276" s="1" t="e">
        <f t="shared" si="83"/>
        <v>#REF!</v>
      </c>
      <c r="D276" s="1" t="e">
        <f t="shared" si="84"/>
        <v>#REF!</v>
      </c>
      <c r="E276" s="1" t="e">
        <f t="shared" si="85"/>
        <v>#REF!</v>
      </c>
      <c r="F276" s="1" t="e">
        <f t="shared" si="86"/>
        <v>#REF!</v>
      </c>
      <c r="G276" s="199" t="e">
        <f>IF(Paramétrage!#REF!&lt;&gt;0,Paramétrage!#REF!,"")</f>
        <v>#REF!</v>
      </c>
      <c r="H276" s="2" t="e">
        <f>IF(Paramétrage!#REF!&lt;&gt;0,Paramétrage!#REF!,"")</f>
        <v>#REF!</v>
      </c>
      <c r="I276" s="2" t="e">
        <f t="shared" si="90"/>
        <v>#REF!</v>
      </c>
      <c r="J276" s="2" t="e">
        <f>IF(Paramétrage!#REF!&lt;&gt;0,Paramétrage!#REF!,"")</f>
        <v>#REF!</v>
      </c>
      <c r="K276" s="2" t="e">
        <f>IF(Paramétrage!#REF!&lt;&gt;0,Paramétrage!#REF!,"")</f>
        <v>#REF!</v>
      </c>
      <c r="L276" s="2" t="e">
        <f t="shared" si="87"/>
        <v>#REF!</v>
      </c>
      <c r="M276" s="2" t="e">
        <f t="shared" si="88"/>
        <v>#REF!</v>
      </c>
      <c r="N276" s="2" t="e">
        <f t="shared" si="89"/>
        <v>#REF!</v>
      </c>
      <c r="O276" s="2" t="e">
        <f>IF(Paramétrage!#REF!&lt;&gt;0,Paramétrage!#REF!,"")</f>
        <v>#REF!</v>
      </c>
      <c r="P276" s="258" t="e">
        <f>IF(Paramétrage!#REF!&lt;&gt;0,I276,0)</f>
        <v>#REF!</v>
      </c>
      <c r="Q276" s="2"/>
    </row>
    <row r="277" spans="1:17" x14ac:dyDescent="0.35">
      <c r="A277" s="1" t="e">
        <f t="shared" si="81"/>
        <v>#REF!</v>
      </c>
      <c r="B277" s="1" t="e">
        <f t="shared" si="82"/>
        <v>#REF!</v>
      </c>
      <c r="C277" s="1" t="e">
        <f t="shared" si="83"/>
        <v>#REF!</v>
      </c>
      <c r="D277" s="1" t="e">
        <f t="shared" si="84"/>
        <v>#REF!</v>
      </c>
      <c r="E277" s="1" t="e">
        <f t="shared" si="85"/>
        <v>#REF!</v>
      </c>
      <c r="F277" s="1" t="e">
        <f t="shared" si="86"/>
        <v>#REF!</v>
      </c>
      <c r="G277" s="199" t="e">
        <f>IF(Paramétrage!#REF!&lt;&gt;0,Paramétrage!#REF!,"")</f>
        <v>#REF!</v>
      </c>
      <c r="H277" s="2" t="e">
        <f>IF(Paramétrage!#REF!&lt;&gt;0,Paramétrage!#REF!,"")</f>
        <v>#REF!</v>
      </c>
      <c r="I277" s="2" t="e">
        <f t="shared" si="90"/>
        <v>#REF!</v>
      </c>
      <c r="J277" s="2" t="e">
        <f>IF(Paramétrage!#REF!&lt;&gt;0,Paramétrage!#REF!,"")</f>
        <v>#REF!</v>
      </c>
      <c r="K277" s="2" t="e">
        <f>IF(Paramétrage!#REF!&lt;&gt;0,Paramétrage!#REF!,"")</f>
        <v>#REF!</v>
      </c>
      <c r="L277" s="2" t="e">
        <f t="shared" si="87"/>
        <v>#REF!</v>
      </c>
      <c r="M277" s="2" t="e">
        <f t="shared" si="88"/>
        <v>#REF!</v>
      </c>
      <c r="N277" s="2" t="e">
        <f t="shared" si="89"/>
        <v>#REF!</v>
      </c>
      <c r="O277" s="2" t="e">
        <f>IF(Paramétrage!#REF!&lt;&gt;0,Paramétrage!#REF!,"")</f>
        <v>#REF!</v>
      </c>
      <c r="P277" s="258" t="e">
        <f>IF(Paramétrage!#REF!&lt;&gt;0,I277,0)</f>
        <v>#REF!</v>
      </c>
      <c r="Q277" s="2"/>
    </row>
    <row r="278" spans="1:17" x14ac:dyDescent="0.35">
      <c r="A278" s="1" t="e">
        <f t="shared" si="81"/>
        <v>#REF!</v>
      </c>
      <c r="B278" s="1" t="e">
        <f t="shared" si="82"/>
        <v>#REF!</v>
      </c>
      <c r="C278" s="1" t="e">
        <f t="shared" si="83"/>
        <v>#REF!</v>
      </c>
      <c r="D278" s="1" t="e">
        <f t="shared" si="84"/>
        <v>#REF!</v>
      </c>
      <c r="E278" s="1" t="e">
        <f t="shared" si="85"/>
        <v>#REF!</v>
      </c>
      <c r="F278" s="1" t="e">
        <f t="shared" si="86"/>
        <v>#REF!</v>
      </c>
      <c r="G278" s="199" t="e">
        <f>IF(Paramétrage!#REF!&lt;&gt;0,Paramétrage!#REF!,"")</f>
        <v>#REF!</v>
      </c>
      <c r="H278" s="2" t="e">
        <f>IF(Paramétrage!#REF!&lt;&gt;0,Paramétrage!#REF!,"")</f>
        <v>#REF!</v>
      </c>
      <c r="I278" s="2" t="e">
        <f t="shared" si="90"/>
        <v>#REF!</v>
      </c>
      <c r="J278" s="2" t="e">
        <f>IF(Paramétrage!#REF!&lt;&gt;0,Paramétrage!#REF!,"")</f>
        <v>#REF!</v>
      </c>
      <c r="K278" s="2" t="e">
        <f>IF(Paramétrage!#REF!&lt;&gt;0,Paramétrage!#REF!,"")</f>
        <v>#REF!</v>
      </c>
      <c r="L278" s="2" t="e">
        <f t="shared" si="87"/>
        <v>#REF!</v>
      </c>
      <c r="M278" s="2" t="e">
        <f t="shared" si="88"/>
        <v>#REF!</v>
      </c>
      <c r="N278" s="2" t="e">
        <f t="shared" si="89"/>
        <v>#REF!</v>
      </c>
      <c r="O278" s="2" t="e">
        <f>IF(Paramétrage!#REF!&lt;&gt;0,Paramétrage!#REF!,"")</f>
        <v>#REF!</v>
      </c>
      <c r="P278" s="258" t="e">
        <f>IF(Paramétrage!#REF!&lt;&gt;0,I278,0)</f>
        <v>#REF!</v>
      </c>
      <c r="Q278" s="2"/>
    </row>
    <row r="279" spans="1:17" x14ac:dyDescent="0.35">
      <c r="A279" s="1" t="e">
        <f t="shared" si="81"/>
        <v>#REF!</v>
      </c>
      <c r="B279" s="1" t="e">
        <f t="shared" si="82"/>
        <v>#REF!</v>
      </c>
      <c r="C279" s="1" t="e">
        <f t="shared" si="83"/>
        <v>#REF!</v>
      </c>
      <c r="D279" s="1" t="e">
        <f t="shared" si="84"/>
        <v>#REF!</v>
      </c>
      <c r="E279" s="1" t="e">
        <f t="shared" si="85"/>
        <v>#REF!</v>
      </c>
      <c r="F279" s="1" t="e">
        <f t="shared" si="86"/>
        <v>#REF!</v>
      </c>
      <c r="G279" s="199" t="e">
        <f>IF(Paramétrage!#REF!&lt;&gt;0,Paramétrage!#REF!,"")</f>
        <v>#REF!</v>
      </c>
      <c r="H279" s="2" t="e">
        <f>IF(Paramétrage!#REF!&lt;&gt;0,Paramétrage!#REF!,"")</f>
        <v>#REF!</v>
      </c>
      <c r="I279" s="2" t="e">
        <f t="shared" si="90"/>
        <v>#REF!</v>
      </c>
      <c r="J279" s="2" t="e">
        <f>IF(Paramétrage!#REF!&lt;&gt;0,Paramétrage!#REF!,"")</f>
        <v>#REF!</v>
      </c>
      <c r="K279" s="2" t="e">
        <f>IF(Paramétrage!#REF!&lt;&gt;0,Paramétrage!#REF!,"")</f>
        <v>#REF!</v>
      </c>
      <c r="L279" s="2" t="e">
        <f t="shared" si="87"/>
        <v>#REF!</v>
      </c>
      <c r="M279" s="2" t="e">
        <f t="shared" si="88"/>
        <v>#REF!</v>
      </c>
      <c r="N279" s="2" t="e">
        <f t="shared" si="89"/>
        <v>#REF!</v>
      </c>
      <c r="O279" s="2" t="e">
        <f>IF(Paramétrage!#REF!&lt;&gt;0,Paramétrage!#REF!,"")</f>
        <v>#REF!</v>
      </c>
      <c r="P279" s="258" t="e">
        <f>IF(Paramétrage!#REF!&lt;&gt;0,I279,0)</f>
        <v>#REF!</v>
      </c>
      <c r="Q279" s="2"/>
    </row>
    <row r="280" spans="1:17" x14ac:dyDescent="0.35">
      <c r="A280" s="1" t="e">
        <f t="shared" si="81"/>
        <v>#REF!</v>
      </c>
      <c r="B280" s="1" t="e">
        <f t="shared" si="82"/>
        <v>#REF!</v>
      </c>
      <c r="C280" s="1" t="e">
        <f t="shared" si="83"/>
        <v>#REF!</v>
      </c>
      <c r="D280" s="1" t="e">
        <f t="shared" si="84"/>
        <v>#REF!</v>
      </c>
      <c r="E280" s="1" t="e">
        <f t="shared" si="85"/>
        <v>#REF!</v>
      </c>
      <c r="F280" s="1" t="e">
        <f t="shared" si="86"/>
        <v>#REF!</v>
      </c>
      <c r="G280" s="199" t="e">
        <f>IF(Paramétrage!#REF!&lt;&gt;0,Paramétrage!#REF!,"")</f>
        <v>#REF!</v>
      </c>
      <c r="H280" s="2" t="e">
        <f>IF(Paramétrage!#REF!&lt;&gt;0,Paramétrage!#REF!,"")</f>
        <v>#REF!</v>
      </c>
      <c r="I280" s="2" t="e">
        <f t="shared" si="90"/>
        <v>#REF!</v>
      </c>
      <c r="J280" s="2" t="e">
        <f>IF(Paramétrage!#REF!&lt;&gt;0,Paramétrage!#REF!,"")</f>
        <v>#REF!</v>
      </c>
      <c r="K280" s="2" t="e">
        <f>IF(Paramétrage!#REF!&lt;&gt;0,Paramétrage!#REF!,"")</f>
        <v>#REF!</v>
      </c>
      <c r="L280" s="2" t="e">
        <f t="shared" si="87"/>
        <v>#REF!</v>
      </c>
      <c r="M280" s="2" t="e">
        <f t="shared" si="88"/>
        <v>#REF!</v>
      </c>
      <c r="N280" s="2" t="e">
        <f t="shared" si="89"/>
        <v>#REF!</v>
      </c>
      <c r="O280" s="2" t="e">
        <f>IF(Paramétrage!#REF!&lt;&gt;0,Paramétrage!#REF!,"")</f>
        <v>#REF!</v>
      </c>
      <c r="P280" s="258" t="e">
        <f>IF(Paramétrage!#REF!&lt;&gt;0,I280,0)</f>
        <v>#REF!</v>
      </c>
      <c r="Q280" s="2"/>
    </row>
    <row r="281" spans="1:17" x14ac:dyDescent="0.35">
      <c r="A281" s="1" t="e">
        <f t="shared" si="81"/>
        <v>#REF!</v>
      </c>
      <c r="B281" s="1" t="e">
        <f t="shared" si="82"/>
        <v>#REF!</v>
      </c>
      <c r="C281" s="1" t="e">
        <f t="shared" si="83"/>
        <v>#REF!</v>
      </c>
      <c r="D281" s="1" t="e">
        <f t="shared" si="84"/>
        <v>#REF!</v>
      </c>
      <c r="E281" s="1" t="e">
        <f t="shared" si="85"/>
        <v>#REF!</v>
      </c>
      <c r="F281" s="1" t="e">
        <f t="shared" si="86"/>
        <v>#REF!</v>
      </c>
      <c r="G281" s="199" t="e">
        <f>IF(Paramétrage!#REF!&lt;&gt;0,Paramétrage!#REF!,"")</f>
        <v>#REF!</v>
      </c>
      <c r="H281" s="2" t="e">
        <f>IF(Paramétrage!#REF!&lt;&gt;0,Paramétrage!#REF!,"")</f>
        <v>#REF!</v>
      </c>
      <c r="I281" s="2" t="e">
        <f t="shared" si="90"/>
        <v>#REF!</v>
      </c>
      <c r="J281" s="2" t="e">
        <f>IF(Paramétrage!#REF!&lt;&gt;0,Paramétrage!#REF!,"")</f>
        <v>#REF!</v>
      </c>
      <c r="K281" s="2" t="e">
        <f>IF(Paramétrage!#REF!&lt;&gt;0,Paramétrage!#REF!,"")</f>
        <v>#REF!</v>
      </c>
      <c r="L281" s="2" t="e">
        <f t="shared" si="87"/>
        <v>#REF!</v>
      </c>
      <c r="M281" s="2" t="e">
        <f t="shared" si="88"/>
        <v>#REF!</v>
      </c>
      <c r="N281" s="2" t="e">
        <f t="shared" si="89"/>
        <v>#REF!</v>
      </c>
      <c r="O281" s="2" t="e">
        <f>IF(Paramétrage!#REF!&lt;&gt;0,Paramétrage!#REF!,"")</f>
        <v>#REF!</v>
      </c>
      <c r="P281" s="258" t="e">
        <f>IF(Paramétrage!#REF!&lt;&gt;0,I281,0)</f>
        <v>#REF!</v>
      </c>
      <c r="Q281" s="2"/>
    </row>
    <row r="282" spans="1:17" x14ac:dyDescent="0.35">
      <c r="A282" s="1" t="e">
        <f t="shared" si="81"/>
        <v>#REF!</v>
      </c>
      <c r="B282" s="1" t="e">
        <f t="shared" si="82"/>
        <v>#REF!</v>
      </c>
      <c r="C282" s="1" t="e">
        <f t="shared" si="83"/>
        <v>#REF!</v>
      </c>
      <c r="D282" s="1" t="e">
        <f t="shared" si="84"/>
        <v>#REF!</v>
      </c>
      <c r="E282" s="1" t="e">
        <f t="shared" si="85"/>
        <v>#REF!</v>
      </c>
      <c r="F282" s="1" t="e">
        <f t="shared" si="86"/>
        <v>#REF!</v>
      </c>
      <c r="G282" s="199" t="e">
        <f>IF(Paramétrage!#REF!&lt;&gt;0,Paramétrage!#REF!,"")</f>
        <v>#REF!</v>
      </c>
      <c r="H282" s="2" t="e">
        <f>IF(Paramétrage!#REF!&lt;&gt;0,Paramétrage!#REF!,"")</f>
        <v>#REF!</v>
      </c>
      <c r="I282" s="2" t="e">
        <f t="shared" si="90"/>
        <v>#REF!</v>
      </c>
      <c r="J282" s="2" t="e">
        <f>IF(Paramétrage!#REF!&lt;&gt;0,Paramétrage!#REF!,"")</f>
        <v>#REF!</v>
      </c>
      <c r="K282" s="2" t="e">
        <f>IF(Paramétrage!#REF!&lt;&gt;0,Paramétrage!#REF!,"")</f>
        <v>#REF!</v>
      </c>
      <c r="L282" s="2" t="e">
        <f t="shared" si="87"/>
        <v>#REF!</v>
      </c>
      <c r="M282" s="2" t="e">
        <f t="shared" si="88"/>
        <v>#REF!</v>
      </c>
      <c r="N282" s="2" t="e">
        <f t="shared" si="89"/>
        <v>#REF!</v>
      </c>
      <c r="O282" s="2" t="e">
        <f>IF(Paramétrage!#REF!&lt;&gt;0,Paramétrage!#REF!,"")</f>
        <v>#REF!</v>
      </c>
      <c r="P282" s="258" t="e">
        <f>IF(Paramétrage!#REF!&lt;&gt;0,I282,0)</f>
        <v>#REF!</v>
      </c>
      <c r="Q282" s="2"/>
    </row>
    <row r="283" spans="1:17" x14ac:dyDescent="0.35">
      <c r="A283" s="1" t="e">
        <f t="shared" si="81"/>
        <v>#REF!</v>
      </c>
      <c r="B283" s="1" t="e">
        <f t="shared" si="82"/>
        <v>#REF!</v>
      </c>
      <c r="C283" s="1" t="e">
        <f t="shared" si="83"/>
        <v>#REF!</v>
      </c>
      <c r="D283" s="1" t="e">
        <f t="shared" si="84"/>
        <v>#REF!</v>
      </c>
      <c r="E283" s="1" t="e">
        <f t="shared" si="85"/>
        <v>#REF!</v>
      </c>
      <c r="F283" s="1" t="e">
        <f t="shared" si="86"/>
        <v>#REF!</v>
      </c>
      <c r="G283" s="199" t="e">
        <f>IF(Paramétrage!#REF!&lt;&gt;0,Paramétrage!#REF!,"")</f>
        <v>#REF!</v>
      </c>
      <c r="H283" s="2" t="e">
        <f>IF(Paramétrage!#REF!&lt;&gt;0,Paramétrage!#REF!,"")</f>
        <v>#REF!</v>
      </c>
      <c r="I283" s="2" t="e">
        <f t="shared" si="90"/>
        <v>#REF!</v>
      </c>
      <c r="J283" s="2" t="e">
        <f>IF(Paramétrage!#REF!&lt;&gt;0,Paramétrage!#REF!,"")</f>
        <v>#REF!</v>
      </c>
      <c r="K283" s="2" t="e">
        <f>IF(Paramétrage!#REF!&lt;&gt;0,Paramétrage!#REF!,"")</f>
        <v>#REF!</v>
      </c>
      <c r="L283" s="2" t="e">
        <f t="shared" si="87"/>
        <v>#REF!</v>
      </c>
      <c r="M283" s="2" t="e">
        <f t="shared" si="88"/>
        <v>#REF!</v>
      </c>
      <c r="N283" s="2" t="e">
        <f t="shared" si="89"/>
        <v>#REF!</v>
      </c>
      <c r="O283" s="2" t="e">
        <f>IF(Paramétrage!#REF!&lt;&gt;0,Paramétrage!#REF!,"")</f>
        <v>#REF!</v>
      </c>
      <c r="P283" s="258" t="e">
        <f>IF(Paramétrage!#REF!&lt;&gt;0,I283,0)</f>
        <v>#REF!</v>
      </c>
      <c r="Q283" s="2"/>
    </row>
    <row r="284" spans="1:17" x14ac:dyDescent="0.35">
      <c r="A284" s="1" t="e">
        <f t="shared" si="81"/>
        <v>#REF!</v>
      </c>
      <c r="B284" s="1" t="e">
        <f t="shared" si="82"/>
        <v>#REF!</v>
      </c>
      <c r="C284" s="1" t="e">
        <f t="shared" si="83"/>
        <v>#REF!</v>
      </c>
      <c r="D284" s="1" t="e">
        <f t="shared" si="84"/>
        <v>#REF!</v>
      </c>
      <c r="E284" s="1" t="e">
        <f t="shared" si="85"/>
        <v>#REF!</v>
      </c>
      <c r="F284" s="1" t="e">
        <f t="shared" si="86"/>
        <v>#REF!</v>
      </c>
      <c r="G284" s="199" t="e">
        <f>IF(Paramétrage!#REF!&lt;&gt;0,Paramétrage!#REF!,"")</f>
        <v>#REF!</v>
      </c>
      <c r="H284" s="2" t="e">
        <f>IF(Paramétrage!#REF!&lt;&gt;0,Paramétrage!#REF!,"")</f>
        <v>#REF!</v>
      </c>
      <c r="I284" s="2" t="e">
        <f t="shared" si="90"/>
        <v>#REF!</v>
      </c>
      <c r="J284" s="2" t="e">
        <f>IF(Paramétrage!#REF!&lt;&gt;0,Paramétrage!#REF!,"")</f>
        <v>#REF!</v>
      </c>
      <c r="K284" s="2" t="e">
        <f>IF(Paramétrage!#REF!&lt;&gt;0,Paramétrage!#REF!,"")</f>
        <v>#REF!</v>
      </c>
      <c r="L284" s="2" t="e">
        <f t="shared" si="87"/>
        <v>#REF!</v>
      </c>
      <c r="M284" s="2" t="e">
        <f t="shared" si="88"/>
        <v>#REF!</v>
      </c>
      <c r="N284" s="2" t="e">
        <f t="shared" si="89"/>
        <v>#REF!</v>
      </c>
      <c r="O284" s="2" t="e">
        <f>IF(Paramétrage!#REF!&lt;&gt;0,Paramétrage!#REF!,"")</f>
        <v>#REF!</v>
      </c>
      <c r="P284" s="258" t="e">
        <f>IF(Paramétrage!#REF!&lt;&gt;0,I284,0)</f>
        <v>#REF!</v>
      </c>
      <c r="Q284" s="2"/>
    </row>
    <row r="285" spans="1:17" x14ac:dyDescent="0.35">
      <c r="A285" s="1" t="e">
        <f t="shared" si="81"/>
        <v>#REF!</v>
      </c>
      <c r="B285" s="1" t="e">
        <f t="shared" si="82"/>
        <v>#REF!</v>
      </c>
      <c r="C285" s="1" t="e">
        <f t="shared" si="83"/>
        <v>#REF!</v>
      </c>
      <c r="D285" s="1" t="e">
        <f t="shared" si="84"/>
        <v>#REF!</v>
      </c>
      <c r="E285" s="1" t="e">
        <f t="shared" si="85"/>
        <v>#REF!</v>
      </c>
      <c r="F285" s="1" t="e">
        <f t="shared" si="86"/>
        <v>#REF!</v>
      </c>
      <c r="G285" s="199" t="e">
        <f>IF(Paramétrage!#REF!&lt;&gt;0,Paramétrage!#REF!,"")</f>
        <v>#REF!</v>
      </c>
      <c r="H285" s="2" t="e">
        <f>IF(Paramétrage!#REF!&lt;&gt;0,Paramétrage!#REF!,"")</f>
        <v>#REF!</v>
      </c>
      <c r="I285" s="2" t="e">
        <f t="shared" si="90"/>
        <v>#REF!</v>
      </c>
      <c r="J285" s="2" t="e">
        <f>IF(Paramétrage!#REF!&lt;&gt;0,Paramétrage!#REF!,"")</f>
        <v>#REF!</v>
      </c>
      <c r="K285" s="2" t="e">
        <f>IF(Paramétrage!#REF!&lt;&gt;0,Paramétrage!#REF!,"")</f>
        <v>#REF!</v>
      </c>
      <c r="L285" s="2" t="e">
        <f t="shared" si="87"/>
        <v>#REF!</v>
      </c>
      <c r="M285" s="2" t="e">
        <f t="shared" si="88"/>
        <v>#REF!</v>
      </c>
      <c r="N285" s="2" t="e">
        <f t="shared" si="89"/>
        <v>#REF!</v>
      </c>
      <c r="O285" s="2" t="e">
        <f>IF(Paramétrage!#REF!&lt;&gt;0,Paramétrage!#REF!,"")</f>
        <v>#REF!</v>
      </c>
      <c r="P285" s="258" t="e">
        <f>IF(Paramétrage!#REF!&lt;&gt;0,I285,0)</f>
        <v>#REF!</v>
      </c>
      <c r="Q285" s="2"/>
    </row>
  </sheetData>
  <pageMargins left="0.7" right="0.7" top="0.75" bottom="0.75" header="0.3" footer="0.3"/>
  <ignoredErrors>
    <ignoredError sqref="L3" evalError="1"/>
  </ignoredError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FFC000"/>
  </sheetPr>
  <dimension ref="A1:V240"/>
  <sheetViews>
    <sheetView topLeftCell="A25" workbookViewId="0">
      <selection activeCell="G32" sqref="G32"/>
    </sheetView>
  </sheetViews>
  <sheetFormatPr baseColWidth="10" defaultRowHeight="14.5" x14ac:dyDescent="0.35"/>
  <cols>
    <col min="7" max="7" width="15.1796875" customWidth="1"/>
    <col min="9" max="9" width="15.54296875" customWidth="1"/>
    <col min="12" max="12" width="15.1796875" customWidth="1"/>
    <col min="13" max="13" width="13.81640625" customWidth="1"/>
    <col min="16" max="16" width="4.26953125" style="9" customWidth="1"/>
    <col min="18" max="18" width="16.26953125" customWidth="1"/>
  </cols>
  <sheetData>
    <row r="1" spans="1:20" s="469" customFormat="1" x14ac:dyDescent="0.35">
      <c r="G1" s="469" t="s">
        <v>564</v>
      </c>
    </row>
    <row r="2" spans="1:20" ht="87" x14ac:dyDescent="0.35">
      <c r="A2" s="23" t="s">
        <v>353</v>
      </c>
      <c r="B2" s="28" t="s">
        <v>411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163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336</v>
      </c>
      <c r="M2" s="106" t="s">
        <v>164</v>
      </c>
      <c r="N2" s="106" t="s">
        <v>108</v>
      </c>
      <c r="O2" s="106" t="s">
        <v>107</v>
      </c>
      <c r="P2" s="261" t="s">
        <v>168</v>
      </c>
      <c r="Q2" s="200">
        <f>Paramétrage!D3</f>
        <v>0</v>
      </c>
      <c r="R2" s="201" t="s">
        <v>338</v>
      </c>
      <c r="S2" s="106" t="s">
        <v>347</v>
      </c>
      <c r="T2" s="28" t="s">
        <v>348</v>
      </c>
    </row>
    <row r="3" spans="1:20" x14ac:dyDescent="0.35">
      <c r="A3" s="476" t="str">
        <f>IF(J3&lt;&gt;"",I3,"")</f>
        <v/>
      </c>
      <c r="B3" s="476" t="str">
        <f>IF(J3&lt;&gt;"",1,"")</f>
        <v/>
      </c>
      <c r="C3" s="476" t="str">
        <f>IF(J3&lt;&gt;"",L3,"")</f>
        <v/>
      </c>
      <c r="D3" s="476" t="str">
        <f>IF(J3&lt;&gt;"",R3,"")</f>
        <v/>
      </c>
      <c r="E3" s="476" t="str">
        <f>IF(J3&lt;&gt;"",M3/R3,"")</f>
        <v/>
      </c>
      <c r="F3" s="476" t="str">
        <f>IF(J3&lt;&gt;"",N3/R3,"")</f>
        <v/>
      </c>
      <c r="G3" s="199" t="str">
        <f>IF(Paramétrage!X501&lt;&gt;0,Paramétrage!V501,"")</f>
        <v/>
      </c>
      <c r="H3" s="2" t="str">
        <f>IF(Paramétrage!X501&lt;&gt;0,Paramétrage!W501,"")</f>
        <v/>
      </c>
      <c r="I3" s="2" t="str">
        <f>IF(J3&lt;&gt;"",DATEDIF($Q$2,G3,"d")*1440+H3*60,"")</f>
        <v/>
      </c>
      <c r="J3" s="2" t="str">
        <f>IF(Paramétrage!X501&lt;&gt;0,Paramétrage!X501,"")</f>
        <v/>
      </c>
      <c r="K3" s="2" t="str">
        <f>IF(Paramétrage!Y501&lt;&gt;0,Paramétrage!Y501,"")</f>
        <v/>
      </c>
      <c r="L3" s="2" t="str">
        <f>IF(J3&lt;&gt;"",ROUNDUP(J3/K3,0),"")</f>
        <v/>
      </c>
      <c r="M3" s="2" t="str">
        <f>IF(J3&lt;&gt;"",J3/L3,"")</f>
        <v/>
      </c>
      <c r="N3" s="2" t="str">
        <f>IF(J3&lt;&gt;"",M3/O3,"")</f>
        <v/>
      </c>
      <c r="O3" s="2" t="str">
        <f>IF(Paramétrage!X501&lt;&gt;0,Paramétrage!Z501,"")</f>
        <v/>
      </c>
      <c r="P3" s="9">
        <f>IF(Paramétrage!Q448&lt;&gt;0,I3,0)</f>
        <v>0</v>
      </c>
      <c r="Q3" s="199"/>
      <c r="R3" s="2" t="str">
        <f>IF(J3&lt;&gt;"",ROUNDUP(MIN(S$3,T$3),0),"")</f>
        <v/>
      </c>
      <c r="S3" s="202">
        <f>MIN(Paramétrage!E361,Paramétrage!E368,Paramétrage!E373,Paramétrage!E376)</f>
        <v>896.4</v>
      </c>
      <c r="T3">
        <f>Paramétrage!D$301*(2/24)/(20/2)</f>
        <v>78.703703703703667</v>
      </c>
    </row>
    <row r="4" spans="1:20" x14ac:dyDescent="0.35">
      <c r="A4" s="476" t="str">
        <f t="shared" ref="A4:A29" si="0">IF(J4&lt;&gt;"",I4,"")</f>
        <v/>
      </c>
      <c r="B4" s="476" t="str">
        <f t="shared" ref="B4:B29" si="1">IF(J4&lt;&gt;"",1,"")</f>
        <v/>
      </c>
      <c r="C4" s="476" t="str">
        <f t="shared" ref="C4:C29" si="2">IF(J4&lt;&gt;"",L4,"")</f>
        <v/>
      </c>
      <c r="D4" s="476" t="str">
        <f t="shared" ref="D4:D29" si="3">IF(J4&lt;&gt;"",R4,"")</f>
        <v/>
      </c>
      <c r="E4" s="476" t="str">
        <f t="shared" ref="E4:E29" si="4">IF(J4&lt;&gt;"",M4/R4,"")</f>
        <v/>
      </c>
      <c r="F4" s="476" t="str">
        <f t="shared" ref="F4:F29" si="5">IF(J4&lt;&gt;"",N4/R4,"")</f>
        <v/>
      </c>
      <c r="G4" s="199" t="str">
        <f>IF(Paramétrage!X502&lt;&gt;0,Paramétrage!V502,"")</f>
        <v/>
      </c>
      <c r="H4" s="2" t="str">
        <f>IF(Paramétrage!X502&lt;&gt;0,Paramétrage!W502,"")</f>
        <v/>
      </c>
      <c r="I4" s="2" t="str">
        <f t="shared" ref="I4:I29" si="6">IF(J4&lt;&gt;"",DATEDIF($Q$2,G4,"d")*1440+H4*60,"")</f>
        <v/>
      </c>
      <c r="J4" s="2" t="str">
        <f>IF(Paramétrage!X502&lt;&gt;0,Paramétrage!X502,"")</f>
        <v/>
      </c>
      <c r="K4" s="2" t="str">
        <f>IF(Paramétrage!Y502&lt;&gt;0,Paramétrage!Y502,"")</f>
        <v/>
      </c>
      <c r="L4" s="2" t="str">
        <f t="shared" ref="L4:L29" si="7">IF(J4&lt;&gt;"",ROUNDUP(J4/K4,0),"")</f>
        <v/>
      </c>
      <c r="M4" s="2" t="str">
        <f t="shared" ref="M4:M29" si="8">IF(J4&lt;&gt;"",J4/L4,"")</f>
        <v/>
      </c>
      <c r="N4" s="2" t="str">
        <f t="shared" ref="N4:N29" si="9">IF(J4&lt;&gt;"",M4/O4,"")</f>
        <v/>
      </c>
      <c r="O4" s="2" t="str">
        <f>IF(Paramétrage!X502&lt;&gt;0,Paramétrage!Z502,"")</f>
        <v/>
      </c>
      <c r="P4" s="9">
        <f>IF(Paramétrage!Q449,I4-I3,0)</f>
        <v>0</v>
      </c>
      <c r="Q4" s="2"/>
      <c r="R4" s="2" t="str">
        <f t="shared" ref="R4:R29" si="10">IF(J4&lt;&gt;"",ROUNDUP(MIN(S$3,T$3),0),"")</f>
        <v/>
      </c>
      <c r="S4" s="2"/>
    </row>
    <row r="5" spans="1:20" x14ac:dyDescent="0.35">
      <c r="A5" s="476" t="str">
        <f t="shared" si="0"/>
        <v/>
      </c>
      <c r="B5" s="476" t="str">
        <f t="shared" si="1"/>
        <v/>
      </c>
      <c r="C5" s="476" t="str">
        <f t="shared" si="2"/>
        <v/>
      </c>
      <c r="D5" s="476" t="str">
        <f t="shared" si="3"/>
        <v/>
      </c>
      <c r="E5" s="476" t="str">
        <f t="shared" si="4"/>
        <v/>
      </c>
      <c r="F5" s="476" t="str">
        <f t="shared" si="5"/>
        <v/>
      </c>
      <c r="G5" s="199" t="str">
        <f>IF(Paramétrage!X503&lt;&gt;0,Paramétrage!V503,"")</f>
        <v/>
      </c>
      <c r="H5" s="2" t="str">
        <f>IF(Paramétrage!X503&lt;&gt;0,Paramétrage!W503,"")</f>
        <v/>
      </c>
      <c r="I5" s="2" t="str">
        <f t="shared" si="6"/>
        <v/>
      </c>
      <c r="J5" s="2" t="str">
        <f>IF(Paramétrage!X503&lt;&gt;0,Paramétrage!X503,"")</f>
        <v/>
      </c>
      <c r="K5" s="2" t="str">
        <f>IF(Paramétrage!Y503&lt;&gt;0,Paramétrage!Y503,"")</f>
        <v/>
      </c>
      <c r="L5" s="2" t="str">
        <f t="shared" si="7"/>
        <v/>
      </c>
      <c r="M5" s="2" t="str">
        <f t="shared" si="8"/>
        <v/>
      </c>
      <c r="N5" s="2" t="str">
        <f t="shared" si="9"/>
        <v/>
      </c>
      <c r="O5" s="2" t="str">
        <f>IF(Paramétrage!X503&lt;&gt;0,Paramétrage!Z503,"")</f>
        <v/>
      </c>
      <c r="P5" s="9">
        <f>IF(Paramétrage!Q450,I5-I4,0)</f>
        <v>0</v>
      </c>
      <c r="Q5" s="2"/>
      <c r="R5" s="2" t="str">
        <f t="shared" si="10"/>
        <v/>
      </c>
      <c r="S5" s="2"/>
    </row>
    <row r="6" spans="1:20" x14ac:dyDescent="0.35">
      <c r="A6" s="476" t="str">
        <f t="shared" si="0"/>
        <v/>
      </c>
      <c r="B6" s="476" t="str">
        <f t="shared" si="1"/>
        <v/>
      </c>
      <c r="C6" s="476" t="str">
        <f t="shared" si="2"/>
        <v/>
      </c>
      <c r="D6" s="476" t="str">
        <f t="shared" si="3"/>
        <v/>
      </c>
      <c r="E6" s="476" t="str">
        <f t="shared" si="4"/>
        <v/>
      </c>
      <c r="F6" s="476" t="str">
        <f t="shared" si="5"/>
        <v/>
      </c>
      <c r="G6" s="199" t="str">
        <f>IF(Paramétrage!X504&lt;&gt;0,Paramétrage!V504,"")</f>
        <v/>
      </c>
      <c r="H6" s="2" t="str">
        <f>IF(Paramétrage!X504&lt;&gt;0,Paramétrage!W504,"")</f>
        <v/>
      </c>
      <c r="I6" s="2" t="str">
        <f t="shared" si="6"/>
        <v/>
      </c>
      <c r="J6" s="2" t="str">
        <f>IF(Paramétrage!X504&lt;&gt;0,Paramétrage!X504,"")</f>
        <v/>
      </c>
      <c r="K6" s="2" t="str">
        <f>IF(Paramétrage!Y504&lt;&gt;0,Paramétrage!Y504,"")</f>
        <v/>
      </c>
      <c r="L6" s="2" t="str">
        <f t="shared" si="7"/>
        <v/>
      </c>
      <c r="M6" s="2" t="str">
        <f t="shared" si="8"/>
        <v/>
      </c>
      <c r="N6" s="2" t="str">
        <f t="shared" si="9"/>
        <v/>
      </c>
      <c r="O6" s="2" t="str">
        <f>IF(Paramétrage!X504&lt;&gt;0,Paramétrage!Z504,"")</f>
        <v/>
      </c>
      <c r="P6" s="9">
        <f>IF(Paramétrage!Q451,I6-I5,0)</f>
        <v>0</v>
      </c>
      <c r="Q6" s="2"/>
      <c r="R6" s="2" t="str">
        <f t="shared" si="10"/>
        <v/>
      </c>
      <c r="S6" s="2"/>
    </row>
    <row r="7" spans="1:20" x14ac:dyDescent="0.35">
      <c r="A7" s="476" t="str">
        <f t="shared" si="0"/>
        <v/>
      </c>
      <c r="B7" s="476" t="str">
        <f t="shared" si="1"/>
        <v/>
      </c>
      <c r="C7" s="476" t="str">
        <f t="shared" si="2"/>
        <v/>
      </c>
      <c r="D7" s="476" t="str">
        <f t="shared" si="3"/>
        <v/>
      </c>
      <c r="E7" s="476" t="str">
        <f t="shared" si="4"/>
        <v/>
      </c>
      <c r="F7" s="476" t="str">
        <f t="shared" si="5"/>
        <v/>
      </c>
      <c r="G7" s="199" t="str">
        <f>IF(Paramétrage!X505&lt;&gt;0,Paramétrage!V505,"")</f>
        <v/>
      </c>
      <c r="H7" s="2" t="str">
        <f>IF(Paramétrage!X505&lt;&gt;0,Paramétrage!W505,"")</f>
        <v/>
      </c>
      <c r="I7" s="2" t="str">
        <f t="shared" si="6"/>
        <v/>
      </c>
      <c r="J7" s="2" t="str">
        <f>IF(Paramétrage!X505&lt;&gt;0,Paramétrage!X505,"")</f>
        <v/>
      </c>
      <c r="K7" s="2" t="str">
        <f>IF(Paramétrage!Y505&lt;&gt;0,Paramétrage!Y505,"")</f>
        <v/>
      </c>
      <c r="L7" s="2" t="str">
        <f t="shared" si="7"/>
        <v/>
      </c>
      <c r="M7" s="2" t="str">
        <f t="shared" si="8"/>
        <v/>
      </c>
      <c r="N7" s="2" t="str">
        <f t="shared" si="9"/>
        <v/>
      </c>
      <c r="O7" s="2" t="str">
        <f>IF(Paramétrage!X505&lt;&gt;0,Paramétrage!Z505,"")</f>
        <v/>
      </c>
      <c r="P7" s="9">
        <f>IF(Paramétrage!Q452,I7-I6,0)</f>
        <v>0</v>
      </c>
      <c r="Q7" s="2"/>
      <c r="R7" s="2" t="str">
        <f t="shared" si="10"/>
        <v/>
      </c>
      <c r="S7" s="2"/>
    </row>
    <row r="8" spans="1:20" x14ac:dyDescent="0.35">
      <c r="A8" s="476" t="str">
        <f t="shared" si="0"/>
        <v/>
      </c>
      <c r="B8" s="476" t="str">
        <f t="shared" si="1"/>
        <v/>
      </c>
      <c r="C8" s="476" t="str">
        <f t="shared" si="2"/>
        <v/>
      </c>
      <c r="D8" s="476" t="str">
        <f t="shared" si="3"/>
        <v/>
      </c>
      <c r="E8" s="476" t="str">
        <f t="shared" si="4"/>
        <v/>
      </c>
      <c r="F8" s="476" t="str">
        <f t="shared" si="5"/>
        <v/>
      </c>
      <c r="G8" s="199" t="str">
        <f>IF(Paramétrage!X506&lt;&gt;0,Paramétrage!V506,"")</f>
        <v/>
      </c>
      <c r="H8" s="2" t="str">
        <f>IF(Paramétrage!X506&lt;&gt;0,Paramétrage!W506,"")</f>
        <v/>
      </c>
      <c r="I8" s="2" t="str">
        <f t="shared" si="6"/>
        <v/>
      </c>
      <c r="J8" s="2" t="str">
        <f>IF(Paramétrage!X506&lt;&gt;0,Paramétrage!X506,"")</f>
        <v/>
      </c>
      <c r="K8" s="2" t="str">
        <f>IF(Paramétrage!Y506&lt;&gt;0,Paramétrage!Y506,"")</f>
        <v/>
      </c>
      <c r="L8" s="2" t="str">
        <f t="shared" si="7"/>
        <v/>
      </c>
      <c r="M8" s="2" t="str">
        <f t="shared" si="8"/>
        <v/>
      </c>
      <c r="N8" s="2" t="str">
        <f t="shared" si="9"/>
        <v/>
      </c>
      <c r="O8" s="2" t="str">
        <f>IF(Paramétrage!X506&lt;&gt;0,Paramétrage!Z506,"")</f>
        <v/>
      </c>
      <c r="P8" s="9">
        <f>IF(Paramétrage!Q453,I8-I7,0)</f>
        <v>0</v>
      </c>
      <c r="Q8" s="2"/>
      <c r="R8" s="2" t="str">
        <f t="shared" si="10"/>
        <v/>
      </c>
      <c r="S8" s="2"/>
    </row>
    <row r="9" spans="1:20" x14ac:dyDescent="0.35">
      <c r="A9" s="476" t="str">
        <f t="shared" si="0"/>
        <v/>
      </c>
      <c r="B9" s="476" t="str">
        <f t="shared" si="1"/>
        <v/>
      </c>
      <c r="C9" s="476" t="str">
        <f t="shared" si="2"/>
        <v/>
      </c>
      <c r="D9" s="476" t="str">
        <f t="shared" si="3"/>
        <v/>
      </c>
      <c r="E9" s="476" t="str">
        <f t="shared" si="4"/>
        <v/>
      </c>
      <c r="F9" s="476" t="str">
        <f t="shared" si="5"/>
        <v/>
      </c>
      <c r="G9" s="199" t="str">
        <f>IF(Paramétrage!X507&lt;&gt;0,Paramétrage!V507,"")</f>
        <v/>
      </c>
      <c r="H9" s="2" t="str">
        <f>IF(Paramétrage!X507&lt;&gt;0,Paramétrage!W507,"")</f>
        <v/>
      </c>
      <c r="I9" s="2" t="str">
        <f t="shared" si="6"/>
        <v/>
      </c>
      <c r="J9" s="2" t="str">
        <f>IF(Paramétrage!X507&lt;&gt;0,Paramétrage!X507,"")</f>
        <v/>
      </c>
      <c r="K9" s="2" t="str">
        <f>IF(Paramétrage!Y507&lt;&gt;0,Paramétrage!Y507,"")</f>
        <v/>
      </c>
      <c r="L9" s="2" t="str">
        <f t="shared" si="7"/>
        <v/>
      </c>
      <c r="M9" s="2" t="str">
        <f t="shared" si="8"/>
        <v/>
      </c>
      <c r="N9" s="2" t="str">
        <f t="shared" si="9"/>
        <v/>
      </c>
      <c r="O9" s="2" t="str">
        <f>IF(Paramétrage!X507&lt;&gt;0,Paramétrage!Z507,"")</f>
        <v/>
      </c>
      <c r="P9" s="9">
        <f>IF(Paramétrage!Q454,I9-I8,0)</f>
        <v>0</v>
      </c>
      <c r="Q9" s="2"/>
      <c r="R9" s="2" t="str">
        <f t="shared" si="10"/>
        <v/>
      </c>
      <c r="S9" s="2"/>
    </row>
    <row r="10" spans="1:20" x14ac:dyDescent="0.35">
      <c r="A10" s="476" t="str">
        <f t="shared" si="0"/>
        <v/>
      </c>
      <c r="B10" s="476" t="str">
        <f t="shared" si="1"/>
        <v/>
      </c>
      <c r="C10" s="476" t="str">
        <f t="shared" si="2"/>
        <v/>
      </c>
      <c r="D10" s="476" t="str">
        <f t="shared" si="3"/>
        <v/>
      </c>
      <c r="E10" s="476" t="str">
        <f t="shared" si="4"/>
        <v/>
      </c>
      <c r="F10" s="476" t="str">
        <f t="shared" si="5"/>
        <v/>
      </c>
      <c r="G10" s="199" t="str">
        <f>IF(Paramétrage!X508&lt;&gt;0,Paramétrage!V508,"")</f>
        <v/>
      </c>
      <c r="H10" s="2" t="str">
        <f>IF(Paramétrage!X508&lt;&gt;0,Paramétrage!W508,"")</f>
        <v/>
      </c>
      <c r="I10" s="2" t="str">
        <f t="shared" si="6"/>
        <v/>
      </c>
      <c r="J10" s="2" t="str">
        <f>IF(Paramétrage!X508&lt;&gt;0,Paramétrage!X508,"")</f>
        <v/>
      </c>
      <c r="K10" s="2" t="str">
        <f>IF(Paramétrage!Y508&lt;&gt;0,Paramétrage!Y508,"")</f>
        <v/>
      </c>
      <c r="L10" s="2" t="str">
        <f t="shared" si="7"/>
        <v/>
      </c>
      <c r="M10" s="2" t="str">
        <f t="shared" si="8"/>
        <v/>
      </c>
      <c r="N10" s="2" t="str">
        <f t="shared" si="9"/>
        <v/>
      </c>
      <c r="O10" s="2" t="str">
        <f>IF(Paramétrage!X508&lt;&gt;0,Paramétrage!Z508,"")</f>
        <v/>
      </c>
      <c r="P10" s="9">
        <f>IF(Paramétrage!Q455,I10-I9,0)</f>
        <v>0</v>
      </c>
      <c r="Q10" s="2"/>
      <c r="R10" s="2" t="str">
        <f t="shared" si="10"/>
        <v/>
      </c>
      <c r="S10" s="2"/>
    </row>
    <row r="11" spans="1:20" x14ac:dyDescent="0.35">
      <c r="A11" s="476" t="str">
        <f t="shared" si="0"/>
        <v/>
      </c>
      <c r="B11" s="476" t="str">
        <f t="shared" si="1"/>
        <v/>
      </c>
      <c r="C11" s="476" t="str">
        <f t="shared" si="2"/>
        <v/>
      </c>
      <c r="D11" s="476" t="str">
        <f t="shared" si="3"/>
        <v/>
      </c>
      <c r="E11" s="476" t="str">
        <f t="shared" si="4"/>
        <v/>
      </c>
      <c r="F11" s="476" t="str">
        <f t="shared" si="5"/>
        <v/>
      </c>
      <c r="G11" s="199" t="str">
        <f>IF(Paramétrage!X509&lt;&gt;0,Paramétrage!V509,"")</f>
        <v/>
      </c>
      <c r="H11" s="2" t="str">
        <f>IF(Paramétrage!X509&lt;&gt;0,Paramétrage!W509,"")</f>
        <v/>
      </c>
      <c r="I11" s="2" t="str">
        <f t="shared" si="6"/>
        <v/>
      </c>
      <c r="J11" s="2" t="str">
        <f>IF(Paramétrage!X509&lt;&gt;0,Paramétrage!X509,"")</f>
        <v/>
      </c>
      <c r="K11" s="2" t="str">
        <f>IF(Paramétrage!Y509&lt;&gt;0,Paramétrage!Y509,"")</f>
        <v/>
      </c>
      <c r="L11" s="2" t="str">
        <f t="shared" si="7"/>
        <v/>
      </c>
      <c r="M11" s="2" t="str">
        <f t="shared" si="8"/>
        <v/>
      </c>
      <c r="N11" s="2" t="str">
        <f t="shared" si="9"/>
        <v/>
      </c>
      <c r="O11" s="2" t="str">
        <f>IF(Paramétrage!X509&lt;&gt;0,Paramétrage!Z509,"")</f>
        <v/>
      </c>
      <c r="P11" s="9">
        <f>IF(Paramétrage!Q456,I11-I10,0)</f>
        <v>0</v>
      </c>
      <c r="Q11" s="2"/>
      <c r="R11" s="2" t="str">
        <f t="shared" si="10"/>
        <v/>
      </c>
      <c r="S11" s="2"/>
    </row>
    <row r="12" spans="1:20" x14ac:dyDescent="0.35">
      <c r="A12" s="476" t="str">
        <f t="shared" si="0"/>
        <v/>
      </c>
      <c r="B12" s="476" t="str">
        <f t="shared" si="1"/>
        <v/>
      </c>
      <c r="C12" s="476" t="str">
        <f t="shared" si="2"/>
        <v/>
      </c>
      <c r="D12" s="476" t="str">
        <f t="shared" si="3"/>
        <v/>
      </c>
      <c r="E12" s="476" t="str">
        <f t="shared" si="4"/>
        <v/>
      </c>
      <c r="F12" s="476" t="str">
        <f t="shared" si="5"/>
        <v/>
      </c>
      <c r="G12" s="199" t="str">
        <f>IF(Paramétrage!X510&lt;&gt;0,Paramétrage!V510,"")</f>
        <v/>
      </c>
      <c r="H12" s="2" t="str">
        <f>IF(Paramétrage!X510&lt;&gt;0,Paramétrage!W510,"")</f>
        <v/>
      </c>
      <c r="I12" s="2" t="str">
        <f t="shared" si="6"/>
        <v/>
      </c>
      <c r="J12" s="2" t="str">
        <f>IF(Paramétrage!X510&lt;&gt;0,Paramétrage!X510,"")</f>
        <v/>
      </c>
      <c r="K12" s="2" t="str">
        <f>IF(Paramétrage!Y510&lt;&gt;0,Paramétrage!Y510,"")</f>
        <v/>
      </c>
      <c r="L12" s="2" t="str">
        <f t="shared" si="7"/>
        <v/>
      </c>
      <c r="M12" s="2" t="str">
        <f t="shared" si="8"/>
        <v/>
      </c>
      <c r="N12" s="2" t="str">
        <f t="shared" si="9"/>
        <v/>
      </c>
      <c r="O12" s="2" t="str">
        <f>IF(Paramétrage!X510&lt;&gt;0,Paramétrage!Z510,"")</f>
        <v/>
      </c>
      <c r="P12" s="9">
        <f>IF(Paramétrage!Q457,I12-I11,0)</f>
        <v>0</v>
      </c>
      <c r="Q12" s="2"/>
      <c r="R12" s="2" t="str">
        <f t="shared" si="10"/>
        <v/>
      </c>
      <c r="S12" s="2"/>
    </row>
    <row r="13" spans="1:20" x14ac:dyDescent="0.35">
      <c r="A13" s="476" t="str">
        <f t="shared" si="0"/>
        <v/>
      </c>
      <c r="B13" s="476" t="str">
        <f t="shared" si="1"/>
        <v/>
      </c>
      <c r="C13" s="476" t="str">
        <f t="shared" si="2"/>
        <v/>
      </c>
      <c r="D13" s="476" t="str">
        <f t="shared" si="3"/>
        <v/>
      </c>
      <c r="E13" s="476" t="str">
        <f t="shared" si="4"/>
        <v/>
      </c>
      <c r="F13" s="476" t="str">
        <f t="shared" si="5"/>
        <v/>
      </c>
      <c r="G13" s="199" t="str">
        <f>IF(Paramétrage!X511&lt;&gt;0,Paramétrage!V511,"")</f>
        <v/>
      </c>
      <c r="H13" s="2" t="str">
        <f>IF(Paramétrage!X511&lt;&gt;0,Paramétrage!W511,"")</f>
        <v/>
      </c>
      <c r="I13" s="2" t="str">
        <f t="shared" si="6"/>
        <v/>
      </c>
      <c r="J13" s="2" t="str">
        <f>IF(Paramétrage!X511&lt;&gt;0,Paramétrage!X511,"")</f>
        <v/>
      </c>
      <c r="K13" s="2" t="str">
        <f>IF(Paramétrage!Y511&lt;&gt;0,Paramétrage!Y511,"")</f>
        <v/>
      </c>
      <c r="L13" s="2" t="str">
        <f t="shared" si="7"/>
        <v/>
      </c>
      <c r="M13" s="2" t="str">
        <f t="shared" si="8"/>
        <v/>
      </c>
      <c r="N13" s="2" t="str">
        <f t="shared" si="9"/>
        <v/>
      </c>
      <c r="O13" s="2" t="str">
        <f>IF(Paramétrage!X511&lt;&gt;0,Paramétrage!Z511,"")</f>
        <v/>
      </c>
      <c r="P13" s="9">
        <f>IF(Paramétrage!Q458,I13-I12,0)</f>
        <v>0</v>
      </c>
      <c r="Q13" s="2"/>
      <c r="R13" s="2" t="str">
        <f t="shared" si="10"/>
        <v/>
      </c>
      <c r="S13" s="2"/>
    </row>
    <row r="14" spans="1:20" x14ac:dyDescent="0.35">
      <c r="A14" s="476" t="str">
        <f t="shared" si="0"/>
        <v/>
      </c>
      <c r="B14" s="476" t="str">
        <f t="shared" si="1"/>
        <v/>
      </c>
      <c r="C14" s="476" t="str">
        <f t="shared" si="2"/>
        <v/>
      </c>
      <c r="D14" s="476" t="str">
        <f t="shared" si="3"/>
        <v/>
      </c>
      <c r="E14" s="476" t="str">
        <f t="shared" si="4"/>
        <v/>
      </c>
      <c r="F14" s="476" t="str">
        <f t="shared" si="5"/>
        <v/>
      </c>
      <c r="G14" s="199" t="str">
        <f>IF(Paramétrage!X512&lt;&gt;0,Paramétrage!V512,"")</f>
        <v/>
      </c>
      <c r="H14" s="2" t="str">
        <f>IF(Paramétrage!X512&lt;&gt;0,Paramétrage!W512,"")</f>
        <v/>
      </c>
      <c r="I14" s="2" t="str">
        <f t="shared" si="6"/>
        <v/>
      </c>
      <c r="J14" s="2" t="str">
        <f>IF(Paramétrage!X512&lt;&gt;0,Paramétrage!X512,"")</f>
        <v/>
      </c>
      <c r="K14" s="2" t="str">
        <f>IF(Paramétrage!Y512&lt;&gt;0,Paramétrage!Y512,"")</f>
        <v/>
      </c>
      <c r="L14" s="2" t="str">
        <f t="shared" si="7"/>
        <v/>
      </c>
      <c r="M14" s="2" t="str">
        <f t="shared" si="8"/>
        <v/>
      </c>
      <c r="N14" s="2" t="str">
        <f t="shared" si="9"/>
        <v/>
      </c>
      <c r="O14" s="2" t="str">
        <f>IF(Paramétrage!X512&lt;&gt;0,Paramétrage!Z512,"")</f>
        <v/>
      </c>
      <c r="P14" s="9">
        <f>IF(Paramétrage!Q459,I14-I13,0)</f>
        <v>0</v>
      </c>
      <c r="Q14" s="2"/>
      <c r="R14" s="2" t="str">
        <f t="shared" si="10"/>
        <v/>
      </c>
      <c r="S14" s="2"/>
    </row>
    <row r="15" spans="1:20" x14ac:dyDescent="0.35">
      <c r="A15" s="476" t="str">
        <f t="shared" si="0"/>
        <v/>
      </c>
      <c r="B15" s="476" t="str">
        <f t="shared" si="1"/>
        <v/>
      </c>
      <c r="C15" s="476" t="str">
        <f t="shared" si="2"/>
        <v/>
      </c>
      <c r="D15" s="476" t="str">
        <f t="shared" si="3"/>
        <v/>
      </c>
      <c r="E15" s="476" t="str">
        <f t="shared" si="4"/>
        <v/>
      </c>
      <c r="F15" s="476" t="str">
        <f t="shared" si="5"/>
        <v/>
      </c>
      <c r="G15" s="199" t="str">
        <f>IF(Paramétrage!X513&lt;&gt;0,Paramétrage!V513,"")</f>
        <v/>
      </c>
      <c r="H15" s="2" t="str">
        <f>IF(Paramétrage!X513&lt;&gt;0,Paramétrage!W513,"")</f>
        <v/>
      </c>
      <c r="I15" s="2" t="str">
        <f t="shared" si="6"/>
        <v/>
      </c>
      <c r="J15" s="2" t="str">
        <f>IF(Paramétrage!X513&lt;&gt;0,Paramétrage!X513,"")</f>
        <v/>
      </c>
      <c r="K15" s="2" t="str">
        <f>IF(Paramétrage!Y513&lt;&gt;0,Paramétrage!Y513,"")</f>
        <v/>
      </c>
      <c r="L15" s="2" t="str">
        <f t="shared" si="7"/>
        <v/>
      </c>
      <c r="M15" s="2" t="str">
        <f t="shared" si="8"/>
        <v/>
      </c>
      <c r="N15" s="2" t="str">
        <f t="shared" si="9"/>
        <v/>
      </c>
      <c r="O15" s="2" t="str">
        <f>IF(Paramétrage!X513&lt;&gt;0,Paramétrage!Z513,"")</f>
        <v/>
      </c>
      <c r="P15" s="9">
        <f>IF(Paramétrage!Q460,I15-I14,0)</f>
        <v>0</v>
      </c>
      <c r="Q15" s="2"/>
      <c r="R15" s="2" t="str">
        <f t="shared" si="10"/>
        <v/>
      </c>
      <c r="S15" s="2"/>
    </row>
    <row r="16" spans="1:20" x14ac:dyDescent="0.35">
      <c r="A16" s="476" t="str">
        <f t="shared" si="0"/>
        <v/>
      </c>
      <c r="B16" s="476" t="str">
        <f t="shared" si="1"/>
        <v/>
      </c>
      <c r="C16" s="476" t="str">
        <f t="shared" si="2"/>
        <v/>
      </c>
      <c r="D16" s="476" t="str">
        <f t="shared" si="3"/>
        <v/>
      </c>
      <c r="E16" s="476" t="str">
        <f t="shared" si="4"/>
        <v/>
      </c>
      <c r="F16" s="476" t="str">
        <f t="shared" si="5"/>
        <v/>
      </c>
      <c r="G16" s="199" t="str">
        <f>IF(Paramétrage!X514&lt;&gt;0,Paramétrage!V514,"")</f>
        <v/>
      </c>
      <c r="H16" s="2" t="str">
        <f>IF(Paramétrage!X514&lt;&gt;0,Paramétrage!W514,"")</f>
        <v/>
      </c>
      <c r="I16" s="2" t="str">
        <f t="shared" si="6"/>
        <v/>
      </c>
      <c r="J16" s="2" t="str">
        <f>IF(Paramétrage!X514&lt;&gt;0,Paramétrage!X514,"")</f>
        <v/>
      </c>
      <c r="K16" s="2" t="str">
        <f>IF(Paramétrage!Y514&lt;&gt;0,Paramétrage!Y514,"")</f>
        <v/>
      </c>
      <c r="L16" s="2" t="str">
        <f t="shared" si="7"/>
        <v/>
      </c>
      <c r="M16" s="2" t="str">
        <f t="shared" si="8"/>
        <v/>
      </c>
      <c r="N16" s="2" t="str">
        <f t="shared" si="9"/>
        <v/>
      </c>
      <c r="O16" s="2" t="str">
        <f>IF(Paramétrage!X514&lt;&gt;0,Paramétrage!Z514,"")</f>
        <v/>
      </c>
      <c r="P16" s="9">
        <f>IF(Paramétrage!Q461,I16-I15,0)</f>
        <v>0</v>
      </c>
      <c r="Q16" s="2"/>
      <c r="R16" s="2" t="str">
        <f t="shared" si="10"/>
        <v/>
      </c>
      <c r="S16" s="2"/>
    </row>
    <row r="17" spans="1:20" x14ac:dyDescent="0.35">
      <c r="A17" s="476" t="str">
        <f t="shared" si="0"/>
        <v/>
      </c>
      <c r="B17" s="476" t="str">
        <f t="shared" si="1"/>
        <v/>
      </c>
      <c r="C17" s="476" t="str">
        <f t="shared" si="2"/>
        <v/>
      </c>
      <c r="D17" s="476" t="str">
        <f t="shared" si="3"/>
        <v/>
      </c>
      <c r="E17" s="476" t="str">
        <f t="shared" si="4"/>
        <v/>
      </c>
      <c r="F17" s="476" t="str">
        <f t="shared" si="5"/>
        <v/>
      </c>
      <c r="G17" s="199" t="str">
        <f>IF(Paramétrage!X515&lt;&gt;0,Paramétrage!V515,"")</f>
        <v/>
      </c>
      <c r="H17" s="2" t="str">
        <f>IF(Paramétrage!X515&lt;&gt;0,Paramétrage!W515,"")</f>
        <v/>
      </c>
      <c r="I17" s="2" t="str">
        <f t="shared" si="6"/>
        <v/>
      </c>
      <c r="J17" s="2" t="str">
        <f>IF(Paramétrage!X515&lt;&gt;0,Paramétrage!X515,"")</f>
        <v/>
      </c>
      <c r="K17" s="2" t="str">
        <f>IF(Paramétrage!Y515&lt;&gt;0,Paramétrage!Y515,"")</f>
        <v/>
      </c>
      <c r="L17" s="2" t="str">
        <f t="shared" si="7"/>
        <v/>
      </c>
      <c r="M17" s="2" t="str">
        <f t="shared" si="8"/>
        <v/>
      </c>
      <c r="N17" s="2" t="str">
        <f t="shared" si="9"/>
        <v/>
      </c>
      <c r="O17" s="2" t="str">
        <f>IF(Paramétrage!X515&lt;&gt;0,Paramétrage!Z515,"")</f>
        <v/>
      </c>
      <c r="P17" s="9">
        <f>IF(Paramétrage!Q462,I17-I16,0)</f>
        <v>0</v>
      </c>
      <c r="Q17" s="2"/>
      <c r="R17" s="2" t="str">
        <f t="shared" si="10"/>
        <v/>
      </c>
      <c r="S17" s="2"/>
    </row>
    <row r="18" spans="1:20" x14ac:dyDescent="0.35">
      <c r="A18" s="476" t="str">
        <f t="shared" si="0"/>
        <v/>
      </c>
      <c r="B18" s="476" t="str">
        <f t="shared" si="1"/>
        <v/>
      </c>
      <c r="C18" s="476" t="str">
        <f t="shared" si="2"/>
        <v/>
      </c>
      <c r="D18" s="476" t="str">
        <f t="shared" si="3"/>
        <v/>
      </c>
      <c r="E18" s="476" t="str">
        <f t="shared" si="4"/>
        <v/>
      </c>
      <c r="F18" s="476" t="str">
        <f t="shared" si="5"/>
        <v/>
      </c>
      <c r="G18" s="199" t="str">
        <f>IF(Paramétrage!X516&lt;&gt;0,Paramétrage!V516,"")</f>
        <v/>
      </c>
      <c r="H18" s="2" t="str">
        <f>IF(Paramétrage!X516&lt;&gt;0,Paramétrage!W516,"")</f>
        <v/>
      </c>
      <c r="I18" s="2" t="str">
        <f t="shared" si="6"/>
        <v/>
      </c>
      <c r="J18" s="2" t="str">
        <f>IF(Paramétrage!X516&lt;&gt;0,Paramétrage!X516,"")</f>
        <v/>
      </c>
      <c r="K18" s="2" t="str">
        <f>IF(Paramétrage!Y516&lt;&gt;0,Paramétrage!Y516,"")</f>
        <v/>
      </c>
      <c r="L18" s="2" t="str">
        <f t="shared" si="7"/>
        <v/>
      </c>
      <c r="M18" s="2" t="str">
        <f t="shared" si="8"/>
        <v/>
      </c>
      <c r="N18" s="2" t="str">
        <f t="shared" si="9"/>
        <v/>
      </c>
      <c r="O18" s="2" t="str">
        <f>IF(Paramétrage!X516&lt;&gt;0,Paramétrage!Z516,"")</f>
        <v/>
      </c>
      <c r="P18" s="9">
        <f>IF(Paramétrage!Q463,I18-I17,0)</f>
        <v>0</v>
      </c>
      <c r="Q18" s="2"/>
      <c r="R18" s="2" t="str">
        <f t="shared" si="10"/>
        <v/>
      </c>
      <c r="S18" s="2"/>
    </row>
    <row r="19" spans="1:20" x14ac:dyDescent="0.35">
      <c r="A19" s="476" t="str">
        <f t="shared" si="0"/>
        <v/>
      </c>
      <c r="B19" s="476" t="str">
        <f t="shared" si="1"/>
        <v/>
      </c>
      <c r="C19" s="476" t="str">
        <f t="shared" si="2"/>
        <v/>
      </c>
      <c r="D19" s="476" t="str">
        <f t="shared" si="3"/>
        <v/>
      </c>
      <c r="E19" s="476" t="str">
        <f t="shared" si="4"/>
        <v/>
      </c>
      <c r="F19" s="476" t="str">
        <f t="shared" si="5"/>
        <v/>
      </c>
      <c r="G19" s="199" t="str">
        <f>IF(Paramétrage!X517&lt;&gt;0,Paramétrage!V517,"")</f>
        <v/>
      </c>
      <c r="H19" s="2" t="str">
        <f>IF(Paramétrage!X517&lt;&gt;0,Paramétrage!W517,"")</f>
        <v/>
      </c>
      <c r="I19" s="2" t="str">
        <f t="shared" si="6"/>
        <v/>
      </c>
      <c r="J19" s="2" t="str">
        <f>IF(Paramétrage!X517&lt;&gt;0,Paramétrage!X517,"")</f>
        <v/>
      </c>
      <c r="K19" s="2" t="str">
        <f>IF(Paramétrage!Y517&lt;&gt;0,Paramétrage!Y517,"")</f>
        <v/>
      </c>
      <c r="L19" s="2" t="str">
        <f t="shared" si="7"/>
        <v/>
      </c>
      <c r="M19" s="2" t="str">
        <f t="shared" si="8"/>
        <v/>
      </c>
      <c r="N19" s="2" t="str">
        <f t="shared" si="9"/>
        <v/>
      </c>
      <c r="O19" s="2" t="str">
        <f>IF(Paramétrage!X517&lt;&gt;0,Paramétrage!Z517,"")</f>
        <v/>
      </c>
      <c r="P19" s="9">
        <f>IF(Paramétrage!Q464,I19-I18,0)</f>
        <v>0</v>
      </c>
      <c r="Q19" s="2"/>
      <c r="R19" s="2" t="str">
        <f t="shared" si="10"/>
        <v/>
      </c>
      <c r="S19" s="2"/>
    </row>
    <row r="20" spans="1:20" x14ac:dyDescent="0.35">
      <c r="A20" s="476" t="str">
        <f t="shared" si="0"/>
        <v/>
      </c>
      <c r="B20" s="476" t="str">
        <f t="shared" si="1"/>
        <v/>
      </c>
      <c r="C20" s="476" t="str">
        <f t="shared" si="2"/>
        <v/>
      </c>
      <c r="D20" s="476" t="str">
        <f t="shared" si="3"/>
        <v/>
      </c>
      <c r="E20" s="476" t="str">
        <f t="shared" si="4"/>
        <v/>
      </c>
      <c r="F20" s="476" t="str">
        <f t="shared" si="5"/>
        <v/>
      </c>
      <c r="G20" s="199" t="str">
        <f>IF(Paramétrage!X518&lt;&gt;0,Paramétrage!V518,"")</f>
        <v/>
      </c>
      <c r="H20" s="2" t="str">
        <f>IF(Paramétrage!X518&lt;&gt;0,Paramétrage!W518,"")</f>
        <v/>
      </c>
      <c r="I20" s="2" t="str">
        <f t="shared" si="6"/>
        <v/>
      </c>
      <c r="J20" s="2" t="str">
        <f>IF(Paramétrage!X518&lt;&gt;0,Paramétrage!X518,"")</f>
        <v/>
      </c>
      <c r="K20" s="2" t="str">
        <f>IF(Paramétrage!Y518&lt;&gt;0,Paramétrage!Y518,"")</f>
        <v/>
      </c>
      <c r="L20" s="2" t="str">
        <f t="shared" si="7"/>
        <v/>
      </c>
      <c r="M20" s="2" t="str">
        <f t="shared" si="8"/>
        <v/>
      </c>
      <c r="N20" s="2" t="str">
        <f t="shared" si="9"/>
        <v/>
      </c>
      <c r="O20" s="2" t="str">
        <f>IF(Paramétrage!X518&lt;&gt;0,Paramétrage!Z518,"")</f>
        <v/>
      </c>
      <c r="P20" s="9">
        <f>IF(Paramétrage!Q465,I20-I19,0)</f>
        <v>0</v>
      </c>
      <c r="Q20" s="2"/>
      <c r="R20" s="2" t="str">
        <f t="shared" si="10"/>
        <v/>
      </c>
      <c r="S20" s="2"/>
    </row>
    <row r="21" spans="1:20" x14ac:dyDescent="0.35">
      <c r="A21" s="476" t="str">
        <f t="shared" si="0"/>
        <v/>
      </c>
      <c r="B21" s="476" t="str">
        <f t="shared" si="1"/>
        <v/>
      </c>
      <c r="C21" s="476" t="str">
        <f t="shared" si="2"/>
        <v/>
      </c>
      <c r="D21" s="476" t="str">
        <f t="shared" si="3"/>
        <v/>
      </c>
      <c r="E21" s="476" t="str">
        <f t="shared" si="4"/>
        <v/>
      </c>
      <c r="F21" s="476" t="str">
        <f t="shared" si="5"/>
        <v/>
      </c>
      <c r="G21" s="199" t="str">
        <f>IF(Paramétrage!X519&lt;&gt;0,Paramétrage!V519,"")</f>
        <v/>
      </c>
      <c r="H21" s="2" t="str">
        <f>IF(Paramétrage!X519&lt;&gt;0,Paramétrage!W519,"")</f>
        <v/>
      </c>
      <c r="I21" s="2" t="str">
        <f t="shared" si="6"/>
        <v/>
      </c>
      <c r="J21" s="2" t="str">
        <f>IF(Paramétrage!X519&lt;&gt;0,Paramétrage!X519,"")</f>
        <v/>
      </c>
      <c r="K21" s="2" t="str">
        <f>IF(Paramétrage!Y519&lt;&gt;0,Paramétrage!Y519,"")</f>
        <v/>
      </c>
      <c r="L21" s="2" t="str">
        <f t="shared" si="7"/>
        <v/>
      </c>
      <c r="M21" s="2" t="str">
        <f t="shared" si="8"/>
        <v/>
      </c>
      <c r="N21" s="2" t="str">
        <f t="shared" si="9"/>
        <v/>
      </c>
      <c r="O21" s="2" t="str">
        <f>IF(Paramétrage!X519&lt;&gt;0,Paramétrage!Z519,"")</f>
        <v/>
      </c>
      <c r="P21" s="9">
        <f>IF(Paramétrage!Q466,I21-I20,0)</f>
        <v>0</v>
      </c>
      <c r="Q21" s="2"/>
      <c r="R21" s="2" t="str">
        <f t="shared" si="10"/>
        <v/>
      </c>
      <c r="S21" s="2"/>
    </row>
    <row r="22" spans="1:20" x14ac:dyDescent="0.35">
      <c r="A22" s="476" t="str">
        <f t="shared" si="0"/>
        <v/>
      </c>
      <c r="B22" s="476" t="str">
        <f t="shared" si="1"/>
        <v/>
      </c>
      <c r="C22" s="476" t="str">
        <f t="shared" si="2"/>
        <v/>
      </c>
      <c r="D22" s="476" t="str">
        <f t="shared" si="3"/>
        <v/>
      </c>
      <c r="E22" s="476" t="str">
        <f t="shared" si="4"/>
        <v/>
      </c>
      <c r="F22" s="476" t="str">
        <f t="shared" si="5"/>
        <v/>
      </c>
      <c r="G22" s="199" t="str">
        <f>IF(Paramétrage!X520&lt;&gt;0,Paramétrage!V520,"")</f>
        <v/>
      </c>
      <c r="H22" s="2" t="str">
        <f>IF(Paramétrage!X520&lt;&gt;0,Paramétrage!W520,"")</f>
        <v/>
      </c>
      <c r="I22" s="2" t="str">
        <f t="shared" si="6"/>
        <v/>
      </c>
      <c r="J22" s="2" t="str">
        <f>IF(Paramétrage!X520&lt;&gt;0,Paramétrage!X520,"")</f>
        <v/>
      </c>
      <c r="K22" s="2" t="str">
        <f>IF(Paramétrage!Y520&lt;&gt;0,Paramétrage!Y520,"")</f>
        <v/>
      </c>
      <c r="L22" s="2" t="str">
        <f t="shared" si="7"/>
        <v/>
      </c>
      <c r="M22" s="2" t="str">
        <f t="shared" si="8"/>
        <v/>
      </c>
      <c r="N22" s="2" t="str">
        <f t="shared" si="9"/>
        <v/>
      </c>
      <c r="O22" s="2" t="str">
        <f>IF(Paramétrage!X520&lt;&gt;0,Paramétrage!Z520,"")</f>
        <v/>
      </c>
      <c r="P22" s="9">
        <f>IF(Paramétrage!Q467,I22-I21,0)</f>
        <v>0</v>
      </c>
      <c r="Q22" s="2"/>
      <c r="R22" s="2" t="str">
        <f t="shared" si="10"/>
        <v/>
      </c>
      <c r="S22" s="2"/>
    </row>
    <row r="23" spans="1:20" x14ac:dyDescent="0.35">
      <c r="A23" s="476" t="str">
        <f t="shared" si="0"/>
        <v/>
      </c>
      <c r="B23" s="476" t="str">
        <f t="shared" si="1"/>
        <v/>
      </c>
      <c r="C23" s="476" t="str">
        <f t="shared" si="2"/>
        <v/>
      </c>
      <c r="D23" s="476" t="str">
        <f t="shared" si="3"/>
        <v/>
      </c>
      <c r="E23" s="476" t="str">
        <f t="shared" si="4"/>
        <v/>
      </c>
      <c r="F23" s="476" t="str">
        <f t="shared" si="5"/>
        <v/>
      </c>
      <c r="G23" s="199" t="str">
        <f>IF(Paramétrage!X521&lt;&gt;0,Paramétrage!V521,"")</f>
        <v/>
      </c>
      <c r="H23" s="2" t="str">
        <f>IF(Paramétrage!X521&lt;&gt;0,Paramétrage!W521,"")</f>
        <v/>
      </c>
      <c r="I23" s="2" t="str">
        <f t="shared" si="6"/>
        <v/>
      </c>
      <c r="J23" s="2" t="str">
        <f>IF(Paramétrage!X521&lt;&gt;0,Paramétrage!X521,"")</f>
        <v/>
      </c>
      <c r="K23" s="2" t="str">
        <f>IF(Paramétrage!Y521&lt;&gt;0,Paramétrage!Y521,"")</f>
        <v/>
      </c>
      <c r="L23" s="2" t="str">
        <f t="shared" si="7"/>
        <v/>
      </c>
      <c r="M23" s="2" t="str">
        <f t="shared" si="8"/>
        <v/>
      </c>
      <c r="N23" s="2" t="str">
        <f t="shared" si="9"/>
        <v/>
      </c>
      <c r="O23" s="2" t="str">
        <f>IF(Paramétrage!X521&lt;&gt;0,Paramétrage!Z521,"")</f>
        <v/>
      </c>
      <c r="P23" s="9">
        <f>IF(Paramétrage!Q468,I23-I22,0)</f>
        <v>0</v>
      </c>
      <c r="Q23" s="2"/>
      <c r="R23" s="2" t="str">
        <f t="shared" si="10"/>
        <v/>
      </c>
      <c r="S23" s="2"/>
    </row>
    <row r="24" spans="1:20" x14ac:dyDescent="0.35">
      <c r="A24" s="476" t="str">
        <f t="shared" si="0"/>
        <v/>
      </c>
      <c r="B24" s="476" t="str">
        <f t="shared" si="1"/>
        <v/>
      </c>
      <c r="C24" s="476" t="str">
        <f t="shared" si="2"/>
        <v/>
      </c>
      <c r="D24" s="476" t="str">
        <f t="shared" si="3"/>
        <v/>
      </c>
      <c r="E24" s="476" t="str">
        <f t="shared" si="4"/>
        <v/>
      </c>
      <c r="F24" s="476" t="str">
        <f t="shared" si="5"/>
        <v/>
      </c>
      <c r="G24" s="199" t="str">
        <f>IF(Paramétrage!X522&lt;&gt;0,Paramétrage!V522,"")</f>
        <v/>
      </c>
      <c r="H24" s="2" t="str">
        <f>IF(Paramétrage!X522&lt;&gt;0,Paramétrage!W522,"")</f>
        <v/>
      </c>
      <c r="I24" s="2" t="str">
        <f t="shared" si="6"/>
        <v/>
      </c>
      <c r="J24" s="2" t="str">
        <f>IF(Paramétrage!X522&lt;&gt;0,Paramétrage!X522,"")</f>
        <v/>
      </c>
      <c r="K24" s="2" t="str">
        <f>IF(Paramétrage!Y522&lt;&gt;0,Paramétrage!Y522,"")</f>
        <v/>
      </c>
      <c r="L24" s="2" t="str">
        <f t="shared" si="7"/>
        <v/>
      </c>
      <c r="M24" s="2" t="str">
        <f t="shared" si="8"/>
        <v/>
      </c>
      <c r="N24" s="2" t="str">
        <f t="shared" si="9"/>
        <v/>
      </c>
      <c r="O24" s="2" t="str">
        <f>IF(Paramétrage!X522&lt;&gt;0,Paramétrage!Z522,"")</f>
        <v/>
      </c>
      <c r="P24" s="9">
        <f>IF(Paramétrage!Q469,I24-I23,0)</f>
        <v>0</v>
      </c>
      <c r="Q24" s="2"/>
      <c r="R24" s="2" t="str">
        <f t="shared" si="10"/>
        <v/>
      </c>
      <c r="S24" s="2"/>
    </row>
    <row r="25" spans="1:20" x14ac:dyDescent="0.35">
      <c r="A25" s="476" t="str">
        <f t="shared" si="0"/>
        <v/>
      </c>
      <c r="B25" s="476" t="str">
        <f t="shared" si="1"/>
        <v/>
      </c>
      <c r="C25" s="476" t="str">
        <f t="shared" si="2"/>
        <v/>
      </c>
      <c r="D25" s="476" t="str">
        <f t="shared" si="3"/>
        <v/>
      </c>
      <c r="E25" s="476" t="str">
        <f t="shared" si="4"/>
        <v/>
      </c>
      <c r="F25" s="476" t="str">
        <f t="shared" si="5"/>
        <v/>
      </c>
      <c r="G25" s="199" t="str">
        <f>IF(Paramétrage!X523&lt;&gt;0,Paramétrage!V523,"")</f>
        <v/>
      </c>
      <c r="H25" s="2" t="str">
        <f>IF(Paramétrage!X523&lt;&gt;0,Paramétrage!W523,"")</f>
        <v/>
      </c>
      <c r="I25" s="2" t="str">
        <f t="shared" si="6"/>
        <v/>
      </c>
      <c r="J25" s="2" t="str">
        <f>IF(Paramétrage!X523&lt;&gt;0,Paramétrage!X523,"")</f>
        <v/>
      </c>
      <c r="K25" s="2" t="str">
        <f>IF(Paramétrage!Y523&lt;&gt;0,Paramétrage!Y523,"")</f>
        <v/>
      </c>
      <c r="L25" s="2" t="str">
        <f t="shared" si="7"/>
        <v/>
      </c>
      <c r="M25" s="2" t="str">
        <f t="shared" si="8"/>
        <v/>
      </c>
      <c r="N25" s="2" t="str">
        <f t="shared" si="9"/>
        <v/>
      </c>
      <c r="O25" s="2" t="str">
        <f>IF(Paramétrage!X523&lt;&gt;0,Paramétrage!Z523,"")</f>
        <v/>
      </c>
      <c r="P25" s="9">
        <f>IF(Paramétrage!Q470,I25-I24,0)</f>
        <v>0</v>
      </c>
      <c r="Q25" s="2"/>
      <c r="R25" s="2" t="str">
        <f t="shared" si="10"/>
        <v/>
      </c>
      <c r="S25" s="2"/>
    </row>
    <row r="26" spans="1:20" x14ac:dyDescent="0.35">
      <c r="A26" s="476" t="str">
        <f t="shared" si="0"/>
        <v/>
      </c>
      <c r="B26" s="476" t="str">
        <f t="shared" si="1"/>
        <v/>
      </c>
      <c r="C26" s="476" t="str">
        <f t="shared" si="2"/>
        <v/>
      </c>
      <c r="D26" s="476" t="str">
        <f t="shared" si="3"/>
        <v/>
      </c>
      <c r="E26" s="476" t="str">
        <f t="shared" si="4"/>
        <v/>
      </c>
      <c r="F26" s="476" t="str">
        <f t="shared" si="5"/>
        <v/>
      </c>
      <c r="G26" s="199" t="str">
        <f>IF(Paramétrage!X524&lt;&gt;0,Paramétrage!V524,"")</f>
        <v/>
      </c>
      <c r="H26" s="2" t="str">
        <f>IF(Paramétrage!X524&lt;&gt;0,Paramétrage!W524,"")</f>
        <v/>
      </c>
      <c r="I26" s="2" t="str">
        <f t="shared" si="6"/>
        <v/>
      </c>
      <c r="J26" s="2" t="str">
        <f>IF(Paramétrage!X524&lt;&gt;0,Paramétrage!X524,"")</f>
        <v/>
      </c>
      <c r="K26" s="2" t="str">
        <f>IF(Paramétrage!Y524&lt;&gt;0,Paramétrage!Y524,"")</f>
        <v/>
      </c>
      <c r="L26" s="2" t="str">
        <f t="shared" si="7"/>
        <v/>
      </c>
      <c r="M26" s="2" t="str">
        <f t="shared" si="8"/>
        <v/>
      </c>
      <c r="N26" s="2" t="str">
        <f t="shared" si="9"/>
        <v/>
      </c>
      <c r="O26" s="2" t="str">
        <f>IF(Paramétrage!X524&lt;&gt;0,Paramétrage!Z524,"")</f>
        <v/>
      </c>
      <c r="P26" s="9">
        <f>IF(Paramétrage!Q471,I26-I25,0)</f>
        <v>0</v>
      </c>
      <c r="Q26" s="2"/>
      <c r="R26" s="2" t="str">
        <f t="shared" si="10"/>
        <v/>
      </c>
      <c r="S26" s="2"/>
    </row>
    <row r="27" spans="1:20" x14ac:dyDescent="0.35">
      <c r="A27" s="476" t="str">
        <f t="shared" si="0"/>
        <v/>
      </c>
      <c r="B27" s="476" t="str">
        <f t="shared" si="1"/>
        <v/>
      </c>
      <c r="C27" s="476" t="str">
        <f t="shared" si="2"/>
        <v/>
      </c>
      <c r="D27" s="476" t="str">
        <f t="shared" si="3"/>
        <v/>
      </c>
      <c r="E27" s="476" t="str">
        <f t="shared" si="4"/>
        <v/>
      </c>
      <c r="F27" s="476" t="str">
        <f t="shared" si="5"/>
        <v/>
      </c>
      <c r="G27" s="199" t="str">
        <f>IF(Paramétrage!X525&lt;&gt;0,Paramétrage!V525,"")</f>
        <v/>
      </c>
      <c r="H27" s="2" t="str">
        <f>IF(Paramétrage!X525&lt;&gt;0,Paramétrage!W525,"")</f>
        <v/>
      </c>
      <c r="I27" s="2" t="str">
        <f t="shared" si="6"/>
        <v/>
      </c>
      <c r="J27" s="2" t="str">
        <f>IF(Paramétrage!X525&lt;&gt;0,Paramétrage!X525,"")</f>
        <v/>
      </c>
      <c r="K27" s="2" t="str">
        <f>IF(Paramétrage!Y525&lt;&gt;0,Paramétrage!Y525,"")</f>
        <v/>
      </c>
      <c r="L27" s="2" t="str">
        <f t="shared" si="7"/>
        <v/>
      </c>
      <c r="M27" s="2" t="str">
        <f t="shared" si="8"/>
        <v/>
      </c>
      <c r="N27" s="2" t="str">
        <f t="shared" si="9"/>
        <v/>
      </c>
      <c r="O27" s="2" t="str">
        <f>IF(Paramétrage!X525&lt;&gt;0,Paramétrage!Z525,"")</f>
        <v/>
      </c>
      <c r="P27" s="9">
        <f>IF(Paramétrage!Q472,I27-I26,0)</f>
        <v>0</v>
      </c>
      <c r="Q27" s="2"/>
      <c r="R27" s="2" t="str">
        <f t="shared" si="10"/>
        <v/>
      </c>
      <c r="S27" s="2"/>
    </row>
    <row r="28" spans="1:20" x14ac:dyDescent="0.35">
      <c r="A28" s="476" t="str">
        <f t="shared" si="0"/>
        <v/>
      </c>
      <c r="B28" s="476" t="str">
        <f t="shared" si="1"/>
        <v/>
      </c>
      <c r="C28" s="476" t="str">
        <f t="shared" si="2"/>
        <v/>
      </c>
      <c r="D28" s="476" t="str">
        <f t="shared" si="3"/>
        <v/>
      </c>
      <c r="E28" s="476" t="str">
        <f t="shared" si="4"/>
        <v/>
      </c>
      <c r="F28" s="476" t="str">
        <f t="shared" si="5"/>
        <v/>
      </c>
      <c r="G28" s="199" t="str">
        <f>IF(Paramétrage!X526&lt;&gt;0,Paramétrage!V526,"")</f>
        <v/>
      </c>
      <c r="H28" s="2" t="str">
        <f>IF(Paramétrage!X526&lt;&gt;0,Paramétrage!W526,"")</f>
        <v/>
      </c>
      <c r="I28" s="2" t="str">
        <f t="shared" si="6"/>
        <v/>
      </c>
      <c r="J28" s="2" t="str">
        <f>IF(Paramétrage!X526&lt;&gt;0,Paramétrage!X526,"")</f>
        <v/>
      </c>
      <c r="K28" s="2" t="str">
        <f>IF(Paramétrage!Y526&lt;&gt;0,Paramétrage!Y526,"")</f>
        <v/>
      </c>
      <c r="L28" s="2" t="str">
        <f t="shared" si="7"/>
        <v/>
      </c>
      <c r="M28" s="2" t="str">
        <f t="shared" si="8"/>
        <v/>
      </c>
      <c r="N28" s="2" t="str">
        <f t="shared" si="9"/>
        <v/>
      </c>
      <c r="O28" s="2" t="str">
        <f>IF(Paramétrage!X526&lt;&gt;0,Paramétrage!Z526,"")</f>
        <v/>
      </c>
      <c r="P28" s="9">
        <f>IF(Paramétrage!Q473,I28-I27,0)</f>
        <v>0</v>
      </c>
      <c r="Q28" s="2"/>
      <c r="R28" s="2" t="str">
        <f t="shared" si="10"/>
        <v/>
      </c>
      <c r="S28" s="2"/>
    </row>
    <row r="29" spans="1:20" x14ac:dyDescent="0.35">
      <c r="A29" s="476" t="str">
        <f t="shared" si="0"/>
        <v/>
      </c>
      <c r="B29" s="476" t="str">
        <f t="shared" si="1"/>
        <v/>
      </c>
      <c r="C29" s="476" t="str">
        <f t="shared" si="2"/>
        <v/>
      </c>
      <c r="D29" s="476" t="str">
        <f t="shared" si="3"/>
        <v/>
      </c>
      <c r="E29" s="476" t="str">
        <f t="shared" si="4"/>
        <v/>
      </c>
      <c r="F29" s="476" t="str">
        <f t="shared" si="5"/>
        <v/>
      </c>
      <c r="G29" s="199" t="str">
        <f>IF(Paramétrage!X527&lt;&gt;0,Paramétrage!V527,"")</f>
        <v/>
      </c>
      <c r="H29" s="2" t="str">
        <f>IF(Paramétrage!X527&lt;&gt;0,Paramétrage!W527,"")</f>
        <v/>
      </c>
      <c r="I29" s="2" t="str">
        <f t="shared" si="6"/>
        <v/>
      </c>
      <c r="J29" s="2" t="str">
        <f>IF(Paramétrage!X527&lt;&gt;0,Paramétrage!X527,"")</f>
        <v/>
      </c>
      <c r="K29" s="2" t="str">
        <f>IF(Paramétrage!Y527&lt;&gt;0,Paramétrage!Y527,"")</f>
        <v/>
      </c>
      <c r="L29" s="2" t="str">
        <f t="shared" si="7"/>
        <v/>
      </c>
      <c r="M29" s="2" t="str">
        <f t="shared" si="8"/>
        <v/>
      </c>
      <c r="N29" s="2" t="str">
        <f t="shared" si="9"/>
        <v/>
      </c>
      <c r="O29" s="2" t="str">
        <f>IF(Paramétrage!X527&lt;&gt;0,Paramétrage!Z527,"")</f>
        <v/>
      </c>
      <c r="P29" s="9">
        <f>IF(Paramétrage!Q474,I29-I28,0)</f>
        <v>0</v>
      </c>
      <c r="Q29" s="2"/>
      <c r="R29" s="2" t="str">
        <f t="shared" si="10"/>
        <v/>
      </c>
      <c r="S29" s="2"/>
    </row>
    <row r="30" spans="1:20" x14ac:dyDescent="0.35">
      <c r="A30" s="469"/>
      <c r="B30" s="469"/>
      <c r="C30" s="469"/>
      <c r="D30" s="469"/>
      <c r="E30" s="469"/>
      <c r="F30" s="469"/>
      <c r="G30" s="475" t="s">
        <v>566</v>
      </c>
      <c r="H30" s="469"/>
      <c r="I30" s="469"/>
      <c r="J30" s="469"/>
      <c r="K30" s="469"/>
      <c r="L30" s="469"/>
      <c r="M30" s="469"/>
      <c r="N30" s="469"/>
      <c r="O30" s="469"/>
      <c r="P30" s="469">
        <f>IF(Paramétrage!Q478,#REF!-#REF!,0)</f>
        <v>0</v>
      </c>
      <c r="Q30" s="469"/>
      <c r="R30" s="469" t="e">
        <f>IF(#REF!&lt;&gt;"",ROUNDUP(MIN(S$3,T$3),0),"")</f>
        <v>#REF!</v>
      </c>
      <c r="S30" s="2"/>
    </row>
    <row r="31" spans="1:20" ht="87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167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9">
        <f>IF(Paramétrage!Q479,#REF!-#REF!,0)</f>
        <v>0</v>
      </c>
      <c r="Q31" s="200">
        <f>Paramétrage!D3</f>
        <v>0</v>
      </c>
      <c r="R31" s="201" t="s">
        <v>338</v>
      </c>
      <c r="S31" s="106" t="s">
        <v>347</v>
      </c>
      <c r="T31" s="28" t="s">
        <v>348</v>
      </c>
    </row>
    <row r="32" spans="1:20" x14ac:dyDescent="0.35">
      <c r="A32" s="1" t="str">
        <f t="shared" ref="A32:A57" si="11">IF(J32&lt;&gt;"",I32,"")</f>
        <v/>
      </c>
      <c r="B32" s="1" t="str">
        <f t="shared" ref="B32:B57" si="12">IF(J32&lt;&gt;"",1,"")</f>
        <v/>
      </c>
      <c r="C32" s="1" t="str">
        <f t="shared" ref="C32:C57" si="13">IF(J32&lt;&gt;"",L32,"")</f>
        <v/>
      </c>
      <c r="D32" s="1" t="str">
        <f t="shared" ref="D32:D57" si="14">IF(J32&lt;&gt;"",L32,"")</f>
        <v/>
      </c>
      <c r="E32" s="1" t="str">
        <f t="shared" ref="E32:E57" si="15">IF(J32&lt;&gt;"",M32,"")</f>
        <v/>
      </c>
      <c r="F32" s="1" t="str">
        <f t="shared" ref="F32:F57" si="16">IF(J32&lt;&gt;"",N32,"")</f>
        <v/>
      </c>
      <c r="G32" s="199" t="str">
        <f>IF(Paramétrage!S501&lt;&gt;0,Paramétrage!Q501,"")</f>
        <v/>
      </c>
      <c r="H32" s="2" t="str">
        <f>IF(Paramétrage!Q501&lt;&gt;0,Paramétrage!R501,"")</f>
        <v/>
      </c>
      <c r="I32" s="2" t="str">
        <f t="shared" ref="I32:I57" si="17">IF(J32&lt;&gt;"",DATEDIF($Q$2,G32,"d")*1440+H32*60,"")</f>
        <v/>
      </c>
      <c r="J32" s="2" t="str">
        <f>IF(Paramétrage!S501&lt;&gt;0,Paramétrage!S501,"")</f>
        <v/>
      </c>
      <c r="K32" s="2" t="str">
        <f>IF(Paramétrage!T501&lt;&gt;0,Paramétrage!T501,"")</f>
        <v/>
      </c>
      <c r="L32" s="2" t="str">
        <f t="shared" ref="L32:L57" si="18">IF(J32&lt;&gt;"",ROUNDUP(J32/K32,0),"")</f>
        <v/>
      </c>
      <c r="M32" s="2" t="str">
        <f t="shared" ref="M32:M57" si="19">IF(J32&lt;&gt;"",J32/L32,"")</f>
        <v/>
      </c>
      <c r="N32" s="2" t="str">
        <f t="shared" ref="N32:N57" si="20">IF(J32&lt;&gt;"",M32/O32,"")</f>
        <v/>
      </c>
      <c r="O32" s="2" t="str">
        <f>IF(Paramétrage!S501&lt;&gt;0,Paramétrage!U501,"")</f>
        <v/>
      </c>
      <c r="P32" s="9">
        <f>IF(Paramétrage!Q480,#REF!-#REF!,0)</f>
        <v>0</v>
      </c>
      <c r="Q32" s="2"/>
      <c r="R32" s="2" t="e">
        <f>IF(#REF!&lt;&gt;"",ROUNDUP(MIN(S$3,T$3),0),"")</f>
        <v>#REF!</v>
      </c>
      <c r="S32" s="2"/>
    </row>
    <row r="33" spans="1:19" s="469" customFormat="1" x14ac:dyDescent="0.35">
      <c r="A33" s="1" t="str">
        <f t="shared" si="11"/>
        <v/>
      </c>
      <c r="B33" s="1" t="str">
        <f t="shared" si="12"/>
        <v/>
      </c>
      <c r="C33" s="1" t="str">
        <f t="shared" si="13"/>
        <v/>
      </c>
      <c r="D33" s="1" t="str">
        <f t="shared" si="14"/>
        <v/>
      </c>
      <c r="E33" s="1" t="str">
        <f t="shared" si="15"/>
        <v/>
      </c>
      <c r="F33" s="1" t="str">
        <f t="shared" si="16"/>
        <v/>
      </c>
      <c r="G33" s="199" t="str">
        <f>IF(Paramétrage!S502&lt;&gt;0,Paramétrage!Q502,"")</f>
        <v/>
      </c>
      <c r="H33" s="2" t="str">
        <f>IF(Paramétrage!Q502&lt;&gt;0,Paramétrage!R502,"")</f>
        <v/>
      </c>
      <c r="I33" s="2" t="str">
        <f t="shared" si="17"/>
        <v/>
      </c>
      <c r="J33" s="2" t="str">
        <f>IF(Paramétrage!S502&lt;&gt;0,Paramétrage!S502,"")</f>
        <v/>
      </c>
      <c r="K33" s="2" t="str">
        <f>IF(Paramétrage!T502&lt;&gt;0,Paramétrage!T502,"")</f>
        <v/>
      </c>
      <c r="L33" s="2" t="str">
        <f t="shared" si="18"/>
        <v/>
      </c>
      <c r="M33" s="2" t="str">
        <f t="shared" si="19"/>
        <v/>
      </c>
      <c r="N33" s="2" t="str">
        <f t="shared" si="20"/>
        <v/>
      </c>
      <c r="O33" s="2" t="str">
        <f>IF(Paramétrage!S502&lt;&gt;0,Paramétrage!U502,"")</f>
        <v/>
      </c>
      <c r="P33" s="9">
        <f>IF(Paramétrage!Q481,#REF!-#REF!,0)</f>
        <v>0</v>
      </c>
      <c r="Q33" s="2"/>
      <c r="R33" s="2" t="e">
        <f>IF(#REF!&lt;&gt;"",ROUNDUP(MIN(S$3,T$3),0),"")</f>
        <v>#REF!</v>
      </c>
    </row>
    <row r="34" spans="1:19" x14ac:dyDescent="0.35">
      <c r="A34" s="1" t="str">
        <f t="shared" si="11"/>
        <v/>
      </c>
      <c r="B34" s="1" t="str">
        <f t="shared" si="12"/>
        <v/>
      </c>
      <c r="C34" s="1" t="str">
        <f t="shared" si="13"/>
        <v/>
      </c>
      <c r="D34" s="1" t="str">
        <f t="shared" si="14"/>
        <v/>
      </c>
      <c r="E34" s="1" t="str">
        <f t="shared" si="15"/>
        <v/>
      </c>
      <c r="F34" s="1" t="str">
        <f t="shared" si="16"/>
        <v/>
      </c>
      <c r="G34" s="199" t="str">
        <f>IF(Paramétrage!S503&lt;&gt;0,Paramétrage!Q503,"")</f>
        <v/>
      </c>
      <c r="H34" s="2" t="str">
        <f>IF(Paramétrage!Q503&lt;&gt;0,Paramétrage!R503,"")</f>
        <v/>
      </c>
      <c r="I34" s="2" t="str">
        <f t="shared" si="17"/>
        <v/>
      </c>
      <c r="J34" s="2" t="str">
        <f>IF(Paramétrage!S503&lt;&gt;0,Paramétrage!S503,"")</f>
        <v/>
      </c>
      <c r="K34" s="2" t="str">
        <f>IF(Paramétrage!T503&lt;&gt;0,Paramétrage!T503,"")</f>
        <v/>
      </c>
      <c r="L34" s="2" t="str">
        <f t="shared" si="18"/>
        <v/>
      </c>
      <c r="M34" s="2" t="str">
        <f t="shared" si="19"/>
        <v/>
      </c>
      <c r="N34" s="2" t="str">
        <f t="shared" si="20"/>
        <v/>
      </c>
      <c r="O34" s="2" t="str">
        <f>IF(Paramétrage!S503&lt;&gt;0,Paramétrage!U503,"")</f>
        <v/>
      </c>
      <c r="P34" s="9">
        <f>IF(Paramétrage!Q482,#REF!-#REF!,0)</f>
        <v>0</v>
      </c>
      <c r="Q34" s="2"/>
      <c r="R34" s="2" t="e">
        <f>IF(#REF!&lt;&gt;"",ROUNDUP(MIN(S$3,T$3),0),"")</f>
        <v>#REF!</v>
      </c>
      <c r="S34" s="2"/>
    </row>
    <row r="35" spans="1:19" x14ac:dyDescent="0.35">
      <c r="A35" s="1" t="str">
        <f t="shared" si="11"/>
        <v/>
      </c>
      <c r="B35" s="1" t="str">
        <f t="shared" si="12"/>
        <v/>
      </c>
      <c r="C35" s="1" t="str">
        <f t="shared" si="13"/>
        <v/>
      </c>
      <c r="D35" s="1" t="str">
        <f t="shared" si="14"/>
        <v/>
      </c>
      <c r="E35" s="1" t="str">
        <f t="shared" si="15"/>
        <v/>
      </c>
      <c r="F35" s="1" t="str">
        <f t="shared" si="16"/>
        <v/>
      </c>
      <c r="G35" s="199" t="str">
        <f>IF(Paramétrage!S504&lt;&gt;0,Paramétrage!Q504,"")</f>
        <v/>
      </c>
      <c r="H35" s="2" t="str">
        <f>IF(Paramétrage!Q504&lt;&gt;0,Paramétrage!R504,"")</f>
        <v/>
      </c>
      <c r="I35" s="2" t="str">
        <f t="shared" si="17"/>
        <v/>
      </c>
      <c r="J35" s="2" t="str">
        <f>IF(Paramétrage!S504&lt;&gt;0,Paramétrage!S504,"")</f>
        <v/>
      </c>
      <c r="K35" s="2" t="str">
        <f>IF(Paramétrage!T504&lt;&gt;0,Paramétrage!T504,"")</f>
        <v/>
      </c>
      <c r="L35" s="2" t="str">
        <f t="shared" si="18"/>
        <v/>
      </c>
      <c r="M35" s="2" t="str">
        <f t="shared" si="19"/>
        <v/>
      </c>
      <c r="N35" s="2" t="str">
        <f t="shared" si="20"/>
        <v/>
      </c>
      <c r="O35" s="2" t="str">
        <f>IF(Paramétrage!S504&lt;&gt;0,Paramétrage!U504,"")</f>
        <v/>
      </c>
      <c r="P35" s="9">
        <f>IF(Paramétrage!Q483,#REF!-#REF!,0)</f>
        <v>0</v>
      </c>
      <c r="Q35" s="2"/>
      <c r="R35" s="2" t="e">
        <f>IF(#REF!&lt;&gt;"",ROUNDUP(MIN(S$3,T$3),0),"")</f>
        <v>#REF!</v>
      </c>
      <c r="S35" s="2"/>
    </row>
    <row r="36" spans="1:19" x14ac:dyDescent="0.35">
      <c r="A36" s="1" t="str">
        <f t="shared" si="11"/>
        <v/>
      </c>
      <c r="B36" s="1" t="str">
        <f t="shared" si="12"/>
        <v/>
      </c>
      <c r="C36" s="1" t="str">
        <f t="shared" si="13"/>
        <v/>
      </c>
      <c r="D36" s="1" t="str">
        <f t="shared" si="14"/>
        <v/>
      </c>
      <c r="E36" s="1" t="str">
        <f t="shared" si="15"/>
        <v/>
      </c>
      <c r="F36" s="1" t="str">
        <f t="shared" si="16"/>
        <v/>
      </c>
      <c r="G36" s="199" t="str">
        <f>IF(Paramétrage!S505&lt;&gt;0,Paramétrage!Q505,"")</f>
        <v/>
      </c>
      <c r="H36" s="2" t="str">
        <f>IF(Paramétrage!Q505&lt;&gt;0,Paramétrage!R505,"")</f>
        <v/>
      </c>
      <c r="I36" s="2" t="str">
        <f t="shared" si="17"/>
        <v/>
      </c>
      <c r="J36" s="2" t="str">
        <f>IF(Paramétrage!S505&lt;&gt;0,Paramétrage!S505,"")</f>
        <v/>
      </c>
      <c r="K36" s="2" t="str">
        <f>IF(Paramétrage!T505&lt;&gt;0,Paramétrage!T505,"")</f>
        <v/>
      </c>
      <c r="L36" s="2" t="str">
        <f t="shared" si="18"/>
        <v/>
      </c>
      <c r="M36" s="2" t="str">
        <f t="shared" si="19"/>
        <v/>
      </c>
      <c r="N36" s="2" t="str">
        <f t="shared" si="20"/>
        <v/>
      </c>
      <c r="O36" s="2" t="str">
        <f>IF(Paramétrage!S505&lt;&gt;0,Paramétrage!U505,"")</f>
        <v/>
      </c>
      <c r="P36" s="9">
        <f>IF(Paramétrage!Q484,#REF!-#REF!,0)</f>
        <v>0</v>
      </c>
      <c r="Q36" s="2"/>
      <c r="R36" s="2" t="e">
        <f>IF(#REF!&lt;&gt;"",ROUNDUP(MIN(S$3,T$3),0),"")</f>
        <v>#REF!</v>
      </c>
      <c r="S36" s="2"/>
    </row>
    <row r="37" spans="1:19" x14ac:dyDescent="0.35">
      <c r="A37" s="1" t="str">
        <f t="shared" si="11"/>
        <v/>
      </c>
      <c r="B37" s="1" t="str">
        <f t="shared" si="12"/>
        <v/>
      </c>
      <c r="C37" s="1" t="str">
        <f t="shared" si="13"/>
        <v/>
      </c>
      <c r="D37" s="1" t="str">
        <f t="shared" si="14"/>
        <v/>
      </c>
      <c r="E37" s="1" t="str">
        <f t="shared" si="15"/>
        <v/>
      </c>
      <c r="F37" s="1" t="str">
        <f t="shared" si="16"/>
        <v/>
      </c>
      <c r="G37" s="199" t="str">
        <f>IF(Paramétrage!S506&lt;&gt;0,Paramétrage!Q506,"")</f>
        <v/>
      </c>
      <c r="H37" s="2" t="str">
        <f>IF(Paramétrage!Q506&lt;&gt;0,Paramétrage!R506,"")</f>
        <v/>
      </c>
      <c r="I37" s="2" t="str">
        <f t="shared" si="17"/>
        <v/>
      </c>
      <c r="J37" s="2" t="str">
        <f>IF(Paramétrage!S506&lt;&gt;0,Paramétrage!S506,"")</f>
        <v/>
      </c>
      <c r="K37" s="2" t="str">
        <f>IF(Paramétrage!T506&lt;&gt;0,Paramétrage!T506,"")</f>
        <v/>
      </c>
      <c r="L37" s="2" t="str">
        <f t="shared" si="18"/>
        <v/>
      </c>
      <c r="M37" s="2" t="str">
        <f t="shared" si="19"/>
        <v/>
      </c>
      <c r="N37" s="2" t="str">
        <f t="shared" si="20"/>
        <v/>
      </c>
      <c r="O37" s="2" t="str">
        <f>IF(Paramétrage!S506&lt;&gt;0,Paramétrage!U506,"")</f>
        <v/>
      </c>
      <c r="P37" s="9">
        <f>IF(Paramétrage!Q485,#REF!-#REF!,0)</f>
        <v>0</v>
      </c>
      <c r="Q37" s="2"/>
      <c r="R37" s="2" t="e">
        <f>IF(#REF!&lt;&gt;"",ROUNDUP(MIN(S$3,T$3),0),"")</f>
        <v>#REF!</v>
      </c>
      <c r="S37" s="2"/>
    </row>
    <row r="38" spans="1:19" x14ac:dyDescent="0.35">
      <c r="A38" s="1" t="str">
        <f t="shared" si="11"/>
        <v/>
      </c>
      <c r="B38" s="1" t="str">
        <f t="shared" si="12"/>
        <v/>
      </c>
      <c r="C38" s="1" t="str">
        <f t="shared" si="13"/>
        <v/>
      </c>
      <c r="D38" s="1" t="str">
        <f t="shared" si="14"/>
        <v/>
      </c>
      <c r="E38" s="1" t="str">
        <f t="shared" si="15"/>
        <v/>
      </c>
      <c r="F38" s="1" t="str">
        <f t="shared" si="16"/>
        <v/>
      </c>
      <c r="G38" s="199" t="str">
        <f>IF(Paramétrage!S507&lt;&gt;0,Paramétrage!Q507,"")</f>
        <v/>
      </c>
      <c r="H38" s="2" t="str">
        <f>IF(Paramétrage!Q507&lt;&gt;0,Paramétrage!R507,"")</f>
        <v/>
      </c>
      <c r="I38" s="2" t="str">
        <f t="shared" si="17"/>
        <v/>
      </c>
      <c r="J38" s="2" t="str">
        <f>IF(Paramétrage!S507&lt;&gt;0,Paramétrage!S507,"")</f>
        <v/>
      </c>
      <c r="K38" s="2" t="str">
        <f>IF(Paramétrage!T507&lt;&gt;0,Paramétrage!T507,"")</f>
        <v/>
      </c>
      <c r="L38" s="2" t="str">
        <f t="shared" si="18"/>
        <v/>
      </c>
      <c r="M38" s="2" t="str">
        <f t="shared" si="19"/>
        <v/>
      </c>
      <c r="N38" s="2" t="str">
        <f t="shared" si="20"/>
        <v/>
      </c>
      <c r="O38" s="2" t="str">
        <f>IF(Paramétrage!S507&lt;&gt;0,Paramétrage!U507,"")</f>
        <v/>
      </c>
      <c r="P38" s="9">
        <f>IF(Paramétrage!Q486,#REF!-#REF!,0)</f>
        <v>0</v>
      </c>
      <c r="Q38" s="2"/>
      <c r="R38" s="2" t="e">
        <f>IF(#REF!&lt;&gt;"",ROUNDUP(MIN(S$3,T$3),0),"")</f>
        <v>#REF!</v>
      </c>
      <c r="S38" s="2"/>
    </row>
    <row r="39" spans="1:19" x14ac:dyDescent="0.35">
      <c r="A39" s="1" t="str">
        <f t="shared" si="11"/>
        <v/>
      </c>
      <c r="B39" s="1" t="str">
        <f t="shared" si="12"/>
        <v/>
      </c>
      <c r="C39" s="1" t="str">
        <f t="shared" si="13"/>
        <v/>
      </c>
      <c r="D39" s="1" t="str">
        <f t="shared" si="14"/>
        <v/>
      </c>
      <c r="E39" s="1" t="str">
        <f t="shared" si="15"/>
        <v/>
      </c>
      <c r="F39" s="1" t="str">
        <f t="shared" si="16"/>
        <v/>
      </c>
      <c r="G39" s="199" t="str">
        <f>IF(Paramétrage!S508&lt;&gt;0,Paramétrage!Q508,"")</f>
        <v/>
      </c>
      <c r="H39" s="2" t="str">
        <f>IF(Paramétrage!Q508&lt;&gt;0,Paramétrage!R508,"")</f>
        <v/>
      </c>
      <c r="I39" s="2" t="str">
        <f t="shared" si="17"/>
        <v/>
      </c>
      <c r="J39" s="2" t="str">
        <f>IF(Paramétrage!S508&lt;&gt;0,Paramétrage!S508,"")</f>
        <v/>
      </c>
      <c r="K39" s="2" t="str">
        <f>IF(Paramétrage!T508&lt;&gt;0,Paramétrage!T508,"")</f>
        <v/>
      </c>
      <c r="L39" s="2" t="str">
        <f t="shared" si="18"/>
        <v/>
      </c>
      <c r="M39" s="2" t="str">
        <f t="shared" si="19"/>
        <v/>
      </c>
      <c r="N39" s="2" t="str">
        <f t="shared" si="20"/>
        <v/>
      </c>
      <c r="O39" s="2" t="str">
        <f>IF(Paramétrage!S508&lt;&gt;0,Paramétrage!U508,"")</f>
        <v/>
      </c>
      <c r="P39" s="9">
        <f>IF(Paramétrage!Q487,#REF!-#REF!,0)</f>
        <v>0</v>
      </c>
      <c r="Q39" s="2"/>
      <c r="R39" s="2" t="e">
        <f>IF(#REF!&lt;&gt;"",ROUNDUP(MIN(S$3,T$3),0),"")</f>
        <v>#REF!</v>
      </c>
      <c r="S39" s="2"/>
    </row>
    <row r="40" spans="1:19" x14ac:dyDescent="0.35">
      <c r="A40" s="1" t="str">
        <f t="shared" si="11"/>
        <v/>
      </c>
      <c r="B40" s="1" t="str">
        <f t="shared" si="12"/>
        <v/>
      </c>
      <c r="C40" s="1" t="str">
        <f t="shared" si="13"/>
        <v/>
      </c>
      <c r="D40" s="1" t="str">
        <f t="shared" si="14"/>
        <v/>
      </c>
      <c r="E40" s="1" t="str">
        <f t="shared" si="15"/>
        <v/>
      </c>
      <c r="F40" s="1" t="str">
        <f t="shared" si="16"/>
        <v/>
      </c>
      <c r="G40" s="199" t="str">
        <f>IF(Paramétrage!S509&lt;&gt;0,Paramétrage!Q509,"")</f>
        <v/>
      </c>
      <c r="H40" s="2" t="str">
        <f>IF(Paramétrage!Q509&lt;&gt;0,Paramétrage!R509,"")</f>
        <v/>
      </c>
      <c r="I40" s="2" t="str">
        <f t="shared" si="17"/>
        <v/>
      </c>
      <c r="J40" s="2" t="str">
        <f>IF(Paramétrage!S509&lt;&gt;0,Paramétrage!S509,"")</f>
        <v/>
      </c>
      <c r="K40" s="2" t="str">
        <f>IF(Paramétrage!T509&lt;&gt;0,Paramétrage!T509,"")</f>
        <v/>
      </c>
      <c r="L40" s="2" t="str">
        <f t="shared" si="18"/>
        <v/>
      </c>
      <c r="M40" s="2" t="str">
        <f t="shared" si="19"/>
        <v/>
      </c>
      <c r="N40" s="2" t="str">
        <f t="shared" si="20"/>
        <v/>
      </c>
      <c r="O40" s="2" t="str">
        <f>IF(Paramétrage!S509&lt;&gt;0,Paramétrage!U509,"")</f>
        <v/>
      </c>
      <c r="P40" s="9">
        <f>IF(Paramétrage!Q488,#REF!-#REF!,0)</f>
        <v>0</v>
      </c>
      <c r="Q40" s="2"/>
      <c r="R40" s="2" t="e">
        <f>IF(#REF!&lt;&gt;"",ROUNDUP(MIN(S$3,T$3),0),"")</f>
        <v>#REF!</v>
      </c>
      <c r="S40" s="2"/>
    </row>
    <row r="41" spans="1:19" x14ac:dyDescent="0.35">
      <c r="A41" s="1" t="str">
        <f t="shared" si="11"/>
        <v/>
      </c>
      <c r="B41" s="1" t="str">
        <f t="shared" si="12"/>
        <v/>
      </c>
      <c r="C41" s="1" t="str">
        <f t="shared" si="13"/>
        <v/>
      </c>
      <c r="D41" s="1" t="str">
        <f t="shared" si="14"/>
        <v/>
      </c>
      <c r="E41" s="1" t="str">
        <f t="shared" si="15"/>
        <v/>
      </c>
      <c r="F41" s="1" t="str">
        <f t="shared" si="16"/>
        <v/>
      </c>
      <c r="G41" s="199" t="str">
        <f>IF(Paramétrage!S510&lt;&gt;0,Paramétrage!Q510,"")</f>
        <v/>
      </c>
      <c r="H41" s="2" t="str">
        <f>IF(Paramétrage!Q510&lt;&gt;0,Paramétrage!R510,"")</f>
        <v/>
      </c>
      <c r="I41" s="2" t="str">
        <f t="shared" si="17"/>
        <v/>
      </c>
      <c r="J41" s="2" t="str">
        <f>IF(Paramétrage!S510&lt;&gt;0,Paramétrage!S510,"")</f>
        <v/>
      </c>
      <c r="K41" s="2" t="str">
        <f>IF(Paramétrage!T510&lt;&gt;0,Paramétrage!T510,"")</f>
        <v/>
      </c>
      <c r="L41" s="2" t="str">
        <f t="shared" si="18"/>
        <v/>
      </c>
      <c r="M41" s="2" t="str">
        <f t="shared" si="19"/>
        <v/>
      </c>
      <c r="N41" s="2" t="str">
        <f t="shared" si="20"/>
        <v/>
      </c>
      <c r="O41" s="2" t="str">
        <f>IF(Paramétrage!S510&lt;&gt;0,Paramétrage!U510,"")</f>
        <v/>
      </c>
      <c r="P41" s="9">
        <f>IF(Paramétrage!Q489,#REF!-#REF!,0)</f>
        <v>0</v>
      </c>
      <c r="Q41" s="2"/>
      <c r="R41" s="2" t="e">
        <f>IF(#REF!&lt;&gt;"",ROUNDUP(MIN(S$3,T$3),0),"")</f>
        <v>#REF!</v>
      </c>
      <c r="S41" s="2"/>
    </row>
    <row r="42" spans="1:19" x14ac:dyDescent="0.35">
      <c r="A42" s="1" t="str">
        <f t="shared" si="11"/>
        <v/>
      </c>
      <c r="B42" s="1" t="str">
        <f t="shared" si="12"/>
        <v/>
      </c>
      <c r="C42" s="1" t="str">
        <f t="shared" si="13"/>
        <v/>
      </c>
      <c r="D42" s="1" t="str">
        <f t="shared" si="14"/>
        <v/>
      </c>
      <c r="E42" s="1" t="str">
        <f t="shared" si="15"/>
        <v/>
      </c>
      <c r="F42" s="1" t="str">
        <f t="shared" si="16"/>
        <v/>
      </c>
      <c r="G42" s="199" t="str">
        <f>IF(Paramétrage!S511&lt;&gt;0,Paramétrage!Q511,"")</f>
        <v/>
      </c>
      <c r="H42" s="2" t="str">
        <f>IF(Paramétrage!Q511&lt;&gt;0,Paramétrage!R511,"")</f>
        <v/>
      </c>
      <c r="I42" s="2" t="str">
        <f t="shared" si="17"/>
        <v/>
      </c>
      <c r="J42" s="2" t="str">
        <f>IF(Paramétrage!S511&lt;&gt;0,Paramétrage!S511,"")</f>
        <v/>
      </c>
      <c r="K42" s="2" t="str">
        <f>IF(Paramétrage!T511&lt;&gt;0,Paramétrage!T511,"")</f>
        <v/>
      </c>
      <c r="L42" s="2" t="str">
        <f t="shared" si="18"/>
        <v/>
      </c>
      <c r="M42" s="2" t="str">
        <f t="shared" si="19"/>
        <v/>
      </c>
      <c r="N42" s="2" t="str">
        <f t="shared" si="20"/>
        <v/>
      </c>
      <c r="O42" s="2" t="str">
        <f>IF(Paramétrage!S511&lt;&gt;0,Paramétrage!U511,"")</f>
        <v/>
      </c>
      <c r="P42" s="9">
        <f>IF(Paramétrage!Q490,#REF!-#REF!,0)</f>
        <v>0</v>
      </c>
      <c r="Q42" s="2"/>
      <c r="R42" s="2" t="e">
        <f>IF(#REF!&lt;&gt;"",ROUNDUP(MIN(S$3,T$3),0),"")</f>
        <v>#REF!</v>
      </c>
      <c r="S42" s="2"/>
    </row>
    <row r="43" spans="1:19" x14ac:dyDescent="0.35">
      <c r="A43" s="1" t="str">
        <f t="shared" si="11"/>
        <v/>
      </c>
      <c r="B43" s="1" t="str">
        <f t="shared" si="12"/>
        <v/>
      </c>
      <c r="C43" s="1" t="str">
        <f t="shared" si="13"/>
        <v/>
      </c>
      <c r="D43" s="1" t="str">
        <f t="shared" si="14"/>
        <v/>
      </c>
      <c r="E43" s="1" t="str">
        <f t="shared" si="15"/>
        <v/>
      </c>
      <c r="F43" s="1" t="str">
        <f t="shared" si="16"/>
        <v/>
      </c>
      <c r="G43" s="199" t="str">
        <f>IF(Paramétrage!S512&lt;&gt;0,Paramétrage!Q512,"")</f>
        <v/>
      </c>
      <c r="H43" s="2" t="str">
        <f>IF(Paramétrage!Q512&lt;&gt;0,Paramétrage!R512,"")</f>
        <v/>
      </c>
      <c r="I43" s="2" t="str">
        <f t="shared" si="17"/>
        <v/>
      </c>
      <c r="J43" s="2" t="str">
        <f>IF(Paramétrage!S512&lt;&gt;0,Paramétrage!S512,"")</f>
        <v/>
      </c>
      <c r="K43" s="2" t="str">
        <f>IF(Paramétrage!T512&lt;&gt;0,Paramétrage!T512,"")</f>
        <v/>
      </c>
      <c r="L43" s="2" t="str">
        <f t="shared" si="18"/>
        <v/>
      </c>
      <c r="M43" s="2" t="str">
        <f t="shared" si="19"/>
        <v/>
      </c>
      <c r="N43" s="2" t="str">
        <f t="shared" si="20"/>
        <v/>
      </c>
      <c r="O43" s="2" t="str">
        <f>IF(Paramétrage!S512&lt;&gt;0,Paramétrage!U512,"")</f>
        <v/>
      </c>
      <c r="P43" s="9">
        <f>IF(Paramétrage!Q491,#REF!-#REF!,0)</f>
        <v>0</v>
      </c>
      <c r="Q43" s="2"/>
      <c r="R43" s="2" t="e">
        <f>IF(#REF!&lt;&gt;"",ROUNDUP(MIN(S$3,T$3),0),"")</f>
        <v>#REF!</v>
      </c>
      <c r="S43" s="2"/>
    </row>
    <row r="44" spans="1:19" x14ac:dyDescent="0.35">
      <c r="A44" s="1" t="str">
        <f t="shared" si="11"/>
        <v/>
      </c>
      <c r="B44" s="1" t="str">
        <f t="shared" si="12"/>
        <v/>
      </c>
      <c r="C44" s="1" t="str">
        <f t="shared" si="13"/>
        <v/>
      </c>
      <c r="D44" s="1" t="str">
        <f t="shared" si="14"/>
        <v/>
      </c>
      <c r="E44" s="1" t="str">
        <f t="shared" si="15"/>
        <v/>
      </c>
      <c r="F44" s="1" t="str">
        <f t="shared" si="16"/>
        <v/>
      </c>
      <c r="G44" s="199" t="str">
        <f>IF(Paramétrage!S513&lt;&gt;0,Paramétrage!Q513,"")</f>
        <v/>
      </c>
      <c r="H44" s="2" t="str">
        <f>IF(Paramétrage!Q513&lt;&gt;0,Paramétrage!R513,"")</f>
        <v/>
      </c>
      <c r="I44" s="2" t="str">
        <f t="shared" si="17"/>
        <v/>
      </c>
      <c r="J44" s="2" t="str">
        <f>IF(Paramétrage!S513&lt;&gt;0,Paramétrage!S513,"")</f>
        <v/>
      </c>
      <c r="K44" s="2" t="str">
        <f>IF(Paramétrage!T513&lt;&gt;0,Paramétrage!T513,"")</f>
        <v/>
      </c>
      <c r="L44" s="2" t="str">
        <f t="shared" si="18"/>
        <v/>
      </c>
      <c r="M44" s="2" t="str">
        <f t="shared" si="19"/>
        <v/>
      </c>
      <c r="N44" s="2" t="str">
        <f t="shared" si="20"/>
        <v/>
      </c>
      <c r="O44" s="2" t="str">
        <f>IF(Paramétrage!S513&lt;&gt;0,Paramétrage!U513,"")</f>
        <v/>
      </c>
      <c r="P44" s="9">
        <f>IF(Paramétrage!Q492,#REF!-#REF!,0)</f>
        <v>0</v>
      </c>
      <c r="Q44" s="2"/>
      <c r="R44" s="2" t="e">
        <f>IF(#REF!&lt;&gt;"",ROUNDUP(MIN(S$3,T$3),0),"")</f>
        <v>#REF!</v>
      </c>
      <c r="S44" s="2"/>
    </row>
    <row r="45" spans="1:19" x14ac:dyDescent="0.35">
      <c r="A45" s="1" t="str">
        <f t="shared" si="11"/>
        <v/>
      </c>
      <c r="B45" s="1" t="str">
        <f t="shared" si="12"/>
        <v/>
      </c>
      <c r="C45" s="1" t="str">
        <f t="shared" si="13"/>
        <v/>
      </c>
      <c r="D45" s="1" t="str">
        <f t="shared" si="14"/>
        <v/>
      </c>
      <c r="E45" s="1" t="str">
        <f t="shared" si="15"/>
        <v/>
      </c>
      <c r="F45" s="1" t="str">
        <f t="shared" si="16"/>
        <v/>
      </c>
      <c r="G45" s="199" t="str">
        <f>IF(Paramétrage!S514&lt;&gt;0,Paramétrage!Q514,"")</f>
        <v/>
      </c>
      <c r="H45" s="2" t="str">
        <f>IF(Paramétrage!Q514&lt;&gt;0,Paramétrage!R514,"")</f>
        <v/>
      </c>
      <c r="I45" s="2" t="str">
        <f t="shared" si="17"/>
        <v/>
      </c>
      <c r="J45" s="2" t="str">
        <f>IF(Paramétrage!S514&lt;&gt;0,Paramétrage!S514,"")</f>
        <v/>
      </c>
      <c r="K45" s="2" t="str">
        <f>IF(Paramétrage!T514&lt;&gt;0,Paramétrage!T514,"")</f>
        <v/>
      </c>
      <c r="L45" s="2" t="str">
        <f t="shared" si="18"/>
        <v/>
      </c>
      <c r="M45" s="2" t="str">
        <f t="shared" si="19"/>
        <v/>
      </c>
      <c r="N45" s="2" t="str">
        <f t="shared" si="20"/>
        <v/>
      </c>
      <c r="O45" s="2" t="str">
        <f>IF(Paramétrage!S514&lt;&gt;0,Paramétrage!U514,"")</f>
        <v/>
      </c>
      <c r="P45" s="9">
        <f>IF(Paramétrage!Q493,#REF!-#REF!,0)</f>
        <v>0</v>
      </c>
      <c r="Q45" s="2"/>
      <c r="R45" s="2" t="e">
        <f>IF(#REF!&lt;&gt;"",ROUNDUP(MIN(S$3,T$3),0),"")</f>
        <v>#REF!</v>
      </c>
      <c r="S45" s="2"/>
    </row>
    <row r="46" spans="1:19" x14ac:dyDescent="0.35">
      <c r="A46" s="1" t="str">
        <f t="shared" si="11"/>
        <v/>
      </c>
      <c r="B46" s="1" t="str">
        <f t="shared" si="12"/>
        <v/>
      </c>
      <c r="C46" s="1" t="str">
        <f t="shared" si="13"/>
        <v/>
      </c>
      <c r="D46" s="1" t="str">
        <f t="shared" si="14"/>
        <v/>
      </c>
      <c r="E46" s="1" t="str">
        <f t="shared" si="15"/>
        <v/>
      </c>
      <c r="F46" s="1" t="str">
        <f t="shared" si="16"/>
        <v/>
      </c>
      <c r="G46" s="199" t="str">
        <f>IF(Paramétrage!S515&lt;&gt;0,Paramétrage!Q515,"")</f>
        <v/>
      </c>
      <c r="H46" s="2" t="str">
        <f>IF(Paramétrage!Q515&lt;&gt;0,Paramétrage!R515,"")</f>
        <v/>
      </c>
      <c r="I46" s="2" t="str">
        <f t="shared" si="17"/>
        <v/>
      </c>
      <c r="J46" s="2" t="str">
        <f>IF(Paramétrage!S515&lt;&gt;0,Paramétrage!S515,"")</f>
        <v/>
      </c>
      <c r="K46" s="2" t="str">
        <f>IF(Paramétrage!T515&lt;&gt;0,Paramétrage!T515,"")</f>
        <v/>
      </c>
      <c r="L46" s="2" t="str">
        <f t="shared" si="18"/>
        <v/>
      </c>
      <c r="M46" s="2" t="str">
        <f t="shared" si="19"/>
        <v/>
      </c>
      <c r="N46" s="2" t="str">
        <f t="shared" si="20"/>
        <v/>
      </c>
      <c r="O46" s="2" t="str">
        <f>IF(Paramétrage!S515&lt;&gt;0,Paramétrage!U515,"")</f>
        <v/>
      </c>
      <c r="P46" s="9">
        <f>IF(Paramétrage!Q494,#REF!-#REF!,0)</f>
        <v>0</v>
      </c>
      <c r="Q46" s="2"/>
      <c r="R46" s="2" t="e">
        <f>IF(#REF!&lt;&gt;"",ROUNDUP(MIN(S$3,T$3),0),"")</f>
        <v>#REF!</v>
      </c>
      <c r="S46" s="2"/>
    </row>
    <row r="47" spans="1:19" x14ac:dyDescent="0.35">
      <c r="A47" s="1" t="str">
        <f t="shared" si="11"/>
        <v/>
      </c>
      <c r="B47" s="1" t="str">
        <f t="shared" si="12"/>
        <v/>
      </c>
      <c r="C47" s="1" t="str">
        <f t="shared" si="13"/>
        <v/>
      </c>
      <c r="D47" s="1" t="str">
        <f t="shared" si="14"/>
        <v/>
      </c>
      <c r="E47" s="1" t="str">
        <f t="shared" si="15"/>
        <v/>
      </c>
      <c r="F47" s="1" t="str">
        <f t="shared" si="16"/>
        <v/>
      </c>
      <c r="G47" s="199" t="str">
        <f>IF(Paramétrage!S516&lt;&gt;0,Paramétrage!Q516,"")</f>
        <v/>
      </c>
      <c r="H47" s="2" t="str">
        <f>IF(Paramétrage!Q516&lt;&gt;0,Paramétrage!R516,"")</f>
        <v/>
      </c>
      <c r="I47" s="2" t="str">
        <f t="shared" si="17"/>
        <v/>
      </c>
      <c r="J47" s="2" t="str">
        <f>IF(Paramétrage!S516&lt;&gt;0,Paramétrage!S516,"")</f>
        <v/>
      </c>
      <c r="K47" s="2" t="str">
        <f>IF(Paramétrage!T516&lt;&gt;0,Paramétrage!T516,"")</f>
        <v/>
      </c>
      <c r="L47" s="2" t="str">
        <f t="shared" si="18"/>
        <v/>
      </c>
      <c r="M47" s="2" t="str">
        <f t="shared" si="19"/>
        <v/>
      </c>
      <c r="N47" s="2" t="str">
        <f t="shared" si="20"/>
        <v/>
      </c>
      <c r="O47" s="2" t="str">
        <f>IF(Paramétrage!S516&lt;&gt;0,Paramétrage!U516,"")</f>
        <v/>
      </c>
      <c r="P47" s="9">
        <f>IF(Paramétrage!Q495,#REF!-#REF!,0)</f>
        <v>0</v>
      </c>
      <c r="Q47" s="2"/>
      <c r="R47" s="2" t="e">
        <f>IF(#REF!&lt;&gt;"",ROUNDUP(MIN(S$3,T$3),0),"")</f>
        <v>#REF!</v>
      </c>
      <c r="S47" s="2"/>
    </row>
    <row r="48" spans="1:19" x14ac:dyDescent="0.35">
      <c r="A48" s="1" t="str">
        <f t="shared" si="11"/>
        <v/>
      </c>
      <c r="B48" s="1" t="str">
        <f t="shared" si="12"/>
        <v/>
      </c>
      <c r="C48" s="1" t="str">
        <f t="shared" si="13"/>
        <v/>
      </c>
      <c r="D48" s="1" t="str">
        <f t="shared" si="14"/>
        <v/>
      </c>
      <c r="E48" s="1" t="str">
        <f t="shared" si="15"/>
        <v/>
      </c>
      <c r="F48" s="1" t="str">
        <f t="shared" si="16"/>
        <v/>
      </c>
      <c r="G48" s="199" t="str">
        <f>IF(Paramétrage!S517&lt;&gt;0,Paramétrage!Q517,"")</f>
        <v/>
      </c>
      <c r="H48" s="2" t="str">
        <f>IF(Paramétrage!Q517&lt;&gt;0,Paramétrage!R517,"")</f>
        <v/>
      </c>
      <c r="I48" s="2" t="str">
        <f t="shared" si="17"/>
        <v/>
      </c>
      <c r="J48" s="2" t="str">
        <f>IF(Paramétrage!S517&lt;&gt;0,Paramétrage!S517,"")</f>
        <v/>
      </c>
      <c r="K48" s="2" t="str">
        <f>IF(Paramétrage!T517&lt;&gt;0,Paramétrage!T517,"")</f>
        <v/>
      </c>
      <c r="L48" s="2" t="str">
        <f t="shared" si="18"/>
        <v/>
      </c>
      <c r="M48" s="2" t="str">
        <f t="shared" si="19"/>
        <v/>
      </c>
      <c r="N48" s="2" t="str">
        <f t="shared" si="20"/>
        <v/>
      </c>
      <c r="O48" s="2" t="str">
        <f>IF(Paramétrage!S517&lt;&gt;0,Paramétrage!U517,"")</f>
        <v/>
      </c>
      <c r="P48" s="9">
        <f>IF(Paramétrage!Q496,#REF!-#REF!,0)</f>
        <v>0</v>
      </c>
      <c r="Q48" s="2"/>
      <c r="R48" s="2" t="e">
        <f>IF(#REF!&lt;&gt;"",ROUNDUP(MIN(S$3,T$3),0),"")</f>
        <v>#REF!</v>
      </c>
      <c r="S48" s="2"/>
    </row>
    <row r="49" spans="1:20" x14ac:dyDescent="0.35">
      <c r="A49" s="1" t="str">
        <f t="shared" si="11"/>
        <v/>
      </c>
      <c r="B49" s="1" t="str">
        <f t="shared" si="12"/>
        <v/>
      </c>
      <c r="C49" s="1" t="str">
        <f t="shared" si="13"/>
        <v/>
      </c>
      <c r="D49" s="1" t="str">
        <f t="shared" si="14"/>
        <v/>
      </c>
      <c r="E49" s="1" t="str">
        <f t="shared" si="15"/>
        <v/>
      </c>
      <c r="F49" s="1" t="str">
        <f t="shared" si="16"/>
        <v/>
      </c>
      <c r="G49" s="199" t="str">
        <f>IF(Paramétrage!S518&lt;&gt;0,Paramétrage!Q518,"")</f>
        <v/>
      </c>
      <c r="H49" s="2" t="str">
        <f>IF(Paramétrage!Q518&lt;&gt;0,Paramétrage!R518,"")</f>
        <v/>
      </c>
      <c r="I49" s="2" t="str">
        <f t="shared" si="17"/>
        <v/>
      </c>
      <c r="J49" s="2" t="str">
        <f>IF(Paramétrage!S518&lt;&gt;0,Paramétrage!S518,"")</f>
        <v/>
      </c>
      <c r="K49" s="2" t="str">
        <f>IF(Paramétrage!T518&lt;&gt;0,Paramétrage!T518,"")</f>
        <v/>
      </c>
      <c r="L49" s="2" t="str">
        <f t="shared" si="18"/>
        <v/>
      </c>
      <c r="M49" s="2" t="str">
        <f t="shared" si="19"/>
        <v/>
      </c>
      <c r="N49" s="2" t="str">
        <f t="shared" si="20"/>
        <v/>
      </c>
      <c r="O49" s="2" t="str">
        <f>IF(Paramétrage!S518&lt;&gt;0,Paramétrage!U518,"")</f>
        <v/>
      </c>
      <c r="P49" s="9" t="str">
        <f>IF(Paramétrage!Q497,I30-#REF!,"")</f>
        <v/>
      </c>
      <c r="Q49" s="8"/>
      <c r="R49" s="8"/>
      <c r="S49" s="2"/>
    </row>
    <row r="50" spans="1:20" x14ac:dyDescent="0.35">
      <c r="A50" s="1" t="str">
        <f t="shared" si="11"/>
        <v/>
      </c>
      <c r="B50" s="1" t="str">
        <f t="shared" si="12"/>
        <v/>
      </c>
      <c r="C50" s="1" t="str">
        <f t="shared" si="13"/>
        <v/>
      </c>
      <c r="D50" s="1" t="str">
        <f t="shared" si="14"/>
        <v/>
      </c>
      <c r="E50" s="1" t="str">
        <f t="shared" si="15"/>
        <v/>
      </c>
      <c r="F50" s="1" t="str">
        <f t="shared" si="16"/>
        <v/>
      </c>
      <c r="G50" s="199" t="str">
        <f>IF(Paramétrage!S519&lt;&gt;0,Paramétrage!Q519,"")</f>
        <v/>
      </c>
      <c r="H50" s="2" t="str">
        <f>IF(Paramétrage!Q519&lt;&gt;0,Paramétrage!R519,"")</f>
        <v/>
      </c>
      <c r="I50" s="2" t="str">
        <f t="shared" si="17"/>
        <v/>
      </c>
      <c r="J50" s="2" t="str">
        <f>IF(Paramétrage!S519&lt;&gt;0,Paramétrage!S519,"")</f>
        <v/>
      </c>
      <c r="K50" s="2" t="str">
        <f>IF(Paramétrage!T519&lt;&gt;0,Paramétrage!T519,"")</f>
        <v/>
      </c>
      <c r="L50" s="2" t="str">
        <f t="shared" si="18"/>
        <v/>
      </c>
      <c r="M50" s="2" t="str">
        <f t="shared" si="19"/>
        <v/>
      </c>
      <c r="N50" s="2" t="str">
        <f t="shared" si="20"/>
        <v/>
      </c>
      <c r="O50" s="2" t="str">
        <f>IF(Paramétrage!S519&lt;&gt;0,Paramétrage!U519,"")</f>
        <v/>
      </c>
      <c r="P50" s="262" t="s">
        <v>169</v>
      </c>
      <c r="Q50" s="200">
        <f>Q2</f>
        <v>0</v>
      </c>
      <c r="S50" s="2"/>
    </row>
    <row r="51" spans="1:20" x14ac:dyDescent="0.35">
      <c r="A51" s="1" t="str">
        <f t="shared" si="11"/>
        <v/>
      </c>
      <c r="B51" s="1" t="str">
        <f t="shared" si="12"/>
        <v/>
      </c>
      <c r="C51" s="1" t="str">
        <f t="shared" si="13"/>
        <v/>
      </c>
      <c r="D51" s="1" t="str">
        <f t="shared" si="14"/>
        <v/>
      </c>
      <c r="E51" s="1" t="str">
        <f t="shared" si="15"/>
        <v/>
      </c>
      <c r="F51" s="1" t="str">
        <f t="shared" si="16"/>
        <v/>
      </c>
      <c r="G51" s="199" t="str">
        <f>IF(Paramétrage!S520&lt;&gt;0,Paramétrage!Q520,"")</f>
        <v/>
      </c>
      <c r="H51" s="2" t="str">
        <f>IF(Paramétrage!Q520&lt;&gt;0,Paramétrage!R520,"")</f>
        <v/>
      </c>
      <c r="I51" s="2" t="str">
        <f t="shared" si="17"/>
        <v/>
      </c>
      <c r="J51" s="2" t="str">
        <f>IF(Paramétrage!S520&lt;&gt;0,Paramétrage!S520,"")</f>
        <v/>
      </c>
      <c r="K51" s="2" t="str">
        <f>IF(Paramétrage!T520&lt;&gt;0,Paramétrage!T520,"")</f>
        <v/>
      </c>
      <c r="L51" s="2" t="str">
        <f t="shared" si="18"/>
        <v/>
      </c>
      <c r="M51" s="2" t="str">
        <f t="shared" si="19"/>
        <v/>
      </c>
      <c r="N51" s="2" t="str">
        <f t="shared" si="20"/>
        <v/>
      </c>
      <c r="O51" s="2" t="str">
        <f>IF(Paramétrage!S520&lt;&gt;0,Paramétrage!U520,"")</f>
        <v/>
      </c>
      <c r="P51" s="9">
        <f>IF(Paramétrage!L501&lt;&gt;0,I32,0)</f>
        <v>0</v>
      </c>
      <c r="Q51" s="2"/>
      <c r="S51" s="2"/>
    </row>
    <row r="52" spans="1:20" s="8" customFormat="1" x14ac:dyDescent="0.35">
      <c r="A52" s="1" t="str">
        <f t="shared" si="11"/>
        <v/>
      </c>
      <c r="B52" s="1" t="str">
        <f t="shared" si="12"/>
        <v/>
      </c>
      <c r="C52" s="1" t="str">
        <f t="shared" si="13"/>
        <v/>
      </c>
      <c r="D52" s="1" t="str">
        <f t="shared" si="14"/>
        <v/>
      </c>
      <c r="E52" s="1" t="str">
        <f t="shared" si="15"/>
        <v/>
      </c>
      <c r="F52" s="1" t="str">
        <f t="shared" si="16"/>
        <v/>
      </c>
      <c r="G52" s="199" t="str">
        <f>IF(Paramétrage!S521&lt;&gt;0,Paramétrage!Q521,"")</f>
        <v/>
      </c>
      <c r="H52" s="2" t="str">
        <f>IF(Paramétrage!Q521&lt;&gt;0,Paramétrage!R521,"")</f>
        <v/>
      </c>
      <c r="I52" s="2" t="str">
        <f t="shared" si="17"/>
        <v/>
      </c>
      <c r="J52" s="2" t="str">
        <f>IF(Paramétrage!S521&lt;&gt;0,Paramétrage!S521,"")</f>
        <v/>
      </c>
      <c r="K52" s="2" t="str">
        <f>IF(Paramétrage!T521&lt;&gt;0,Paramétrage!T521,"")</f>
        <v/>
      </c>
      <c r="L52" s="2" t="str">
        <f t="shared" si="18"/>
        <v/>
      </c>
      <c r="M52" s="2" t="str">
        <f t="shared" si="19"/>
        <v/>
      </c>
      <c r="N52" s="2" t="str">
        <f t="shared" si="20"/>
        <v/>
      </c>
      <c r="O52" s="2" t="str">
        <f>IF(Paramétrage!S521&lt;&gt;0,Paramétrage!U521,"")</f>
        <v/>
      </c>
      <c r="P52" s="9">
        <f>IF(Paramétrage!L502,I33-I32,0)</f>
        <v>0</v>
      </c>
      <c r="Q52" s="2"/>
      <c r="R52"/>
    </row>
    <row r="53" spans="1:20" ht="51" customHeight="1" x14ac:dyDescent="0.35">
      <c r="A53" s="1" t="str">
        <f t="shared" si="11"/>
        <v/>
      </c>
      <c r="B53" s="1" t="str">
        <f t="shared" si="12"/>
        <v/>
      </c>
      <c r="C53" s="1" t="str">
        <f t="shared" si="13"/>
        <v/>
      </c>
      <c r="D53" s="1" t="str">
        <f t="shared" si="14"/>
        <v/>
      </c>
      <c r="E53" s="1" t="str">
        <f t="shared" si="15"/>
        <v/>
      </c>
      <c r="F53" s="1" t="str">
        <f t="shared" si="16"/>
        <v/>
      </c>
      <c r="G53" s="199" t="str">
        <f>IF(Paramétrage!S522&lt;&gt;0,Paramétrage!Q522,"")</f>
        <v/>
      </c>
      <c r="H53" s="2" t="str">
        <f>IF(Paramétrage!Q522&lt;&gt;0,Paramétrage!R522,"")</f>
        <v/>
      </c>
      <c r="I53" s="2" t="str">
        <f t="shared" si="17"/>
        <v/>
      </c>
      <c r="J53" s="2" t="str">
        <f>IF(Paramétrage!S522&lt;&gt;0,Paramétrage!S522,"")</f>
        <v/>
      </c>
      <c r="K53" s="2" t="str">
        <f>IF(Paramétrage!T522&lt;&gt;0,Paramétrage!T522,"")</f>
        <v/>
      </c>
      <c r="L53" s="2" t="str">
        <f t="shared" si="18"/>
        <v/>
      </c>
      <c r="M53" s="2" t="str">
        <f t="shared" si="19"/>
        <v/>
      </c>
      <c r="N53" s="2" t="str">
        <f t="shared" si="20"/>
        <v/>
      </c>
      <c r="O53" s="2" t="str">
        <f>IF(Paramétrage!S522&lt;&gt;0,Paramétrage!U522,"")</f>
        <v/>
      </c>
      <c r="P53" s="9">
        <f>IF(Paramétrage!L503,I34-I33,0)</f>
        <v>0</v>
      </c>
      <c r="Q53" s="2"/>
    </row>
    <row r="54" spans="1:20" x14ac:dyDescent="0.35">
      <c r="A54" s="1" t="str">
        <f t="shared" si="11"/>
        <v/>
      </c>
      <c r="B54" s="1" t="str">
        <f t="shared" si="12"/>
        <v/>
      </c>
      <c r="C54" s="1" t="str">
        <f t="shared" si="13"/>
        <v/>
      </c>
      <c r="D54" s="1" t="str">
        <f t="shared" si="14"/>
        <v/>
      </c>
      <c r="E54" s="1" t="str">
        <f t="shared" si="15"/>
        <v/>
      </c>
      <c r="F54" s="1" t="str">
        <f t="shared" si="16"/>
        <v/>
      </c>
      <c r="G54" s="199" t="str">
        <f>IF(Paramétrage!S523&lt;&gt;0,Paramétrage!Q523,"")</f>
        <v/>
      </c>
      <c r="H54" s="2" t="str">
        <f>IF(Paramétrage!Q523&lt;&gt;0,Paramétrage!R523,"")</f>
        <v/>
      </c>
      <c r="I54" s="2" t="str">
        <f t="shared" si="17"/>
        <v/>
      </c>
      <c r="J54" s="2" t="str">
        <f>IF(Paramétrage!S523&lt;&gt;0,Paramétrage!S523,"")</f>
        <v/>
      </c>
      <c r="K54" s="2" t="str">
        <f>IF(Paramétrage!T523&lt;&gt;0,Paramétrage!T523,"")</f>
        <v/>
      </c>
      <c r="L54" s="2" t="str">
        <f t="shared" si="18"/>
        <v/>
      </c>
      <c r="M54" s="2" t="str">
        <f t="shared" si="19"/>
        <v/>
      </c>
      <c r="N54" s="2" t="str">
        <f t="shared" si="20"/>
        <v/>
      </c>
      <c r="O54" s="2" t="str">
        <f>IF(Paramétrage!S523&lt;&gt;0,Paramétrage!U523,"")</f>
        <v/>
      </c>
      <c r="P54" s="9">
        <f>IF(Paramétrage!L504,I35-I34,0)</f>
        <v>0</v>
      </c>
      <c r="Q54" s="2"/>
    </row>
    <row r="55" spans="1:20" x14ac:dyDescent="0.35">
      <c r="A55" s="1" t="str">
        <f t="shared" si="11"/>
        <v/>
      </c>
      <c r="B55" s="1" t="str">
        <f t="shared" si="12"/>
        <v/>
      </c>
      <c r="C55" s="1" t="str">
        <f t="shared" si="13"/>
        <v/>
      </c>
      <c r="D55" s="1" t="str">
        <f t="shared" si="14"/>
        <v/>
      </c>
      <c r="E55" s="1" t="str">
        <f t="shared" si="15"/>
        <v/>
      </c>
      <c r="F55" s="1" t="str">
        <f t="shared" si="16"/>
        <v/>
      </c>
      <c r="G55" s="199" t="str">
        <f>IF(Paramétrage!S524&lt;&gt;0,Paramétrage!Q524,"")</f>
        <v/>
      </c>
      <c r="H55" s="2" t="str">
        <f>IF(Paramétrage!Q524&lt;&gt;0,Paramétrage!R524,"")</f>
        <v/>
      </c>
      <c r="I55" s="2" t="str">
        <f t="shared" si="17"/>
        <v/>
      </c>
      <c r="J55" s="2" t="str">
        <f>IF(Paramétrage!S524&lt;&gt;0,Paramétrage!S524,"")</f>
        <v/>
      </c>
      <c r="K55" s="2" t="str">
        <f>IF(Paramétrage!T524&lt;&gt;0,Paramétrage!T524,"")</f>
        <v/>
      </c>
      <c r="L55" s="2" t="str">
        <f t="shared" si="18"/>
        <v/>
      </c>
      <c r="M55" s="2" t="str">
        <f t="shared" si="19"/>
        <v/>
      </c>
      <c r="N55" s="2" t="str">
        <f t="shared" si="20"/>
        <v/>
      </c>
      <c r="O55" s="2" t="str">
        <f>IF(Paramétrage!S524&lt;&gt;0,Paramétrage!U524,"")</f>
        <v/>
      </c>
      <c r="P55" s="9">
        <f>IF(Paramétrage!L505,I36-I35,0)</f>
        <v>0</v>
      </c>
      <c r="Q55" s="2"/>
    </row>
    <row r="56" spans="1:20" x14ac:dyDescent="0.35">
      <c r="A56" s="1" t="str">
        <f t="shared" si="11"/>
        <v/>
      </c>
      <c r="B56" s="1" t="str">
        <f t="shared" si="12"/>
        <v/>
      </c>
      <c r="C56" s="1" t="str">
        <f t="shared" si="13"/>
        <v/>
      </c>
      <c r="D56" s="1" t="str">
        <f t="shared" si="14"/>
        <v/>
      </c>
      <c r="E56" s="1" t="str">
        <f t="shared" si="15"/>
        <v/>
      </c>
      <c r="F56" s="1" t="str">
        <f t="shared" si="16"/>
        <v/>
      </c>
      <c r="G56" s="199" t="str">
        <f>IF(Paramétrage!S525&lt;&gt;0,Paramétrage!Q525,"")</f>
        <v/>
      </c>
      <c r="H56" s="2" t="str">
        <f>IF(Paramétrage!Q525&lt;&gt;0,Paramétrage!R525,"")</f>
        <v/>
      </c>
      <c r="I56" s="2" t="str">
        <f t="shared" si="17"/>
        <v/>
      </c>
      <c r="J56" s="2" t="str">
        <f>IF(Paramétrage!S525&lt;&gt;0,Paramétrage!S525,"")</f>
        <v/>
      </c>
      <c r="K56" s="2" t="str">
        <f>IF(Paramétrage!T525&lt;&gt;0,Paramétrage!T525,"")</f>
        <v/>
      </c>
      <c r="L56" s="2" t="str">
        <f t="shared" si="18"/>
        <v/>
      </c>
      <c r="M56" s="2" t="str">
        <f t="shared" si="19"/>
        <v/>
      </c>
      <c r="N56" s="2" t="str">
        <f t="shared" si="20"/>
        <v/>
      </c>
      <c r="O56" s="2" t="str">
        <f>IF(Paramétrage!S525&lt;&gt;0,Paramétrage!U525,"")</f>
        <v/>
      </c>
      <c r="P56" s="9">
        <f>IF(Paramétrage!L506,I37-I36,0)</f>
        <v>0</v>
      </c>
      <c r="Q56" s="2"/>
    </row>
    <row r="57" spans="1:20" x14ac:dyDescent="0.35">
      <c r="A57" s="1" t="str">
        <f t="shared" si="11"/>
        <v/>
      </c>
      <c r="B57" s="1" t="str">
        <f t="shared" si="12"/>
        <v/>
      </c>
      <c r="C57" s="1" t="str">
        <f t="shared" si="13"/>
        <v/>
      </c>
      <c r="D57" s="1" t="str">
        <f t="shared" si="14"/>
        <v/>
      </c>
      <c r="E57" s="1" t="str">
        <f t="shared" si="15"/>
        <v/>
      </c>
      <c r="F57" s="1" t="str">
        <f t="shared" si="16"/>
        <v/>
      </c>
      <c r="G57" s="199" t="str">
        <f>IF(Paramétrage!S526&lt;&gt;0,Paramétrage!Q526,"")</f>
        <v/>
      </c>
      <c r="H57" s="2" t="str">
        <f>IF(Paramétrage!Q526&lt;&gt;0,Paramétrage!R526,"")</f>
        <v/>
      </c>
      <c r="I57" s="2" t="str">
        <f t="shared" si="17"/>
        <v/>
      </c>
      <c r="J57" s="2" t="str">
        <f>IF(Paramétrage!S526&lt;&gt;0,Paramétrage!S526,"")</f>
        <v/>
      </c>
      <c r="K57" s="2" t="str">
        <f>IF(Paramétrage!T526&lt;&gt;0,Paramétrage!T526,"")</f>
        <v/>
      </c>
      <c r="L57" s="2" t="str">
        <f t="shared" si="18"/>
        <v/>
      </c>
      <c r="M57" s="2" t="str">
        <f t="shared" si="19"/>
        <v/>
      </c>
      <c r="N57" s="2" t="str">
        <f t="shared" si="20"/>
        <v/>
      </c>
      <c r="O57" s="2" t="str">
        <f>IF(Paramétrage!S526&lt;&gt;0,Paramétrage!U526,"")</f>
        <v/>
      </c>
      <c r="P57" s="9">
        <f>IF(Paramétrage!L507,I38-I37,0)</f>
        <v>0</v>
      </c>
      <c r="Q57" s="2"/>
    </row>
    <row r="60" spans="1:20" x14ac:dyDescent="0.35">
      <c r="A60" s="469"/>
      <c r="B60" s="469"/>
      <c r="C60" s="469"/>
      <c r="D60" s="469"/>
      <c r="E60" s="469"/>
      <c r="F60" s="469"/>
      <c r="G60" s="475" t="s">
        <v>623</v>
      </c>
      <c r="H60" s="469"/>
      <c r="I60" s="469"/>
      <c r="J60" s="469"/>
      <c r="K60" s="469"/>
      <c r="L60" s="469"/>
      <c r="M60" s="469"/>
      <c r="N60" s="469"/>
      <c r="O60" s="469"/>
      <c r="P60" s="469">
        <f>IF(Paramétrage!Q508,#REF!-#REF!,0)</f>
        <v>0</v>
      </c>
      <c r="Q60" s="469"/>
      <c r="R60" s="469" t="e">
        <f>IF(#REF!&lt;&gt;"",ROUNDUP(MIN(S$3,T$3),0),"")</f>
        <v>#REF!</v>
      </c>
      <c r="S60" s="2"/>
    </row>
    <row r="61" spans="1:20" ht="87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167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9">
        <f>IF(Paramétrage!Q509,#REF!-#REF!,0)</f>
        <v>0</v>
      </c>
      <c r="Q61" s="200">
        <f>Paramétrage!D3</f>
        <v>0</v>
      </c>
      <c r="R61" s="201" t="s">
        <v>338</v>
      </c>
      <c r="S61" s="106" t="s">
        <v>347</v>
      </c>
      <c r="T61" s="28" t="s">
        <v>348</v>
      </c>
    </row>
    <row r="62" spans="1:20" x14ac:dyDescent="0.35">
      <c r="A62" s="77" t="str">
        <f>IF(J62&lt;&gt;"",I62,"")</f>
        <v/>
      </c>
      <c r="B62" s="77" t="str">
        <f>IF(J62&lt;&gt;"",1,"")</f>
        <v/>
      </c>
      <c r="C62" s="77" t="str">
        <f>IF(J62&lt;&gt;"",L62,"")</f>
        <v/>
      </c>
      <c r="D62" s="77" t="str">
        <f>IF(J62&lt;&gt;"",L62,"")</f>
        <v/>
      </c>
      <c r="E62" s="77" t="str">
        <f>IF(J62&lt;&gt;"",M62,"")</f>
        <v/>
      </c>
      <c r="F62" s="77" t="str">
        <f>IF(J62&lt;&gt;"",N62,"")</f>
        <v/>
      </c>
      <c r="G62" s="199" t="str">
        <f>IF(Paramétrage!AS501&lt;&gt;0,Paramétrage!AQ501,"")</f>
        <v/>
      </c>
      <c r="H62" s="2" t="str">
        <f>IF(Paramétrage!AS501&lt;&gt;0,Paramétrage!AR501,"")</f>
        <v/>
      </c>
      <c r="I62" s="2" t="str">
        <f>IF(J62&lt;&gt;"",DATEDIF($Q$2,G62,"d")*1440+H62*60,"")</f>
        <v/>
      </c>
      <c r="J62" s="2" t="str">
        <f>IF(Paramétrage!AS501&lt;&gt;0,Paramétrage!AS501,"")</f>
        <v/>
      </c>
      <c r="K62" s="2" t="str">
        <f>IF(Paramétrage!AT501&lt;&gt;0,Paramétrage!AT501,"")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IF(Paramétrage!AS501&lt;&gt;0,Paramétrage!AU501,"")</f>
        <v/>
      </c>
      <c r="P62" s="9">
        <f>IF(Paramétrage!Q510,#REF!-#REF!,0)</f>
        <v>0</v>
      </c>
      <c r="Q62" s="2"/>
      <c r="R62" s="2" t="e">
        <f>IF(#REF!&lt;&gt;"",ROUNDUP(MIN(S$3,T$3),0),"")</f>
        <v>#REF!</v>
      </c>
      <c r="S62" s="2"/>
    </row>
    <row r="63" spans="1:20" x14ac:dyDescent="0.35">
      <c r="A63" s="77" t="str">
        <f t="shared" ref="A63:A89" si="21">IF(J63&lt;&gt;"",I63,"")</f>
        <v/>
      </c>
      <c r="B63" s="77" t="str">
        <f t="shared" ref="B63:B89" si="22">IF(J63&lt;&gt;"",1,"")</f>
        <v/>
      </c>
      <c r="C63" s="77" t="str">
        <f t="shared" ref="C63:C89" si="23">IF(J63&lt;&gt;"",L63,"")</f>
        <v/>
      </c>
      <c r="D63" s="77" t="str">
        <f t="shared" ref="D63:D89" si="24">IF(J63&lt;&gt;"",L63,"")</f>
        <v/>
      </c>
      <c r="E63" s="77" t="str">
        <f t="shared" ref="E63:E89" si="25">IF(J63&lt;&gt;"",M63,"")</f>
        <v/>
      </c>
      <c r="F63" s="77" t="str">
        <f t="shared" ref="F63:F89" si="26">IF(J63&lt;&gt;"",N63,"")</f>
        <v/>
      </c>
      <c r="G63" s="199" t="str">
        <f>IF(Paramétrage!AS502&lt;&gt;0,Paramétrage!AQ502,"")</f>
        <v/>
      </c>
      <c r="H63" s="2" t="str">
        <f>IF(Paramétrage!AS502&lt;&gt;0,Paramétrage!AR502,"")</f>
        <v/>
      </c>
      <c r="I63" s="2" t="str">
        <f t="shared" ref="I63:I89" si="27">IF(J63&lt;&gt;"",DATEDIF($Q$2,G63,"d")*1440+H63*60,"")</f>
        <v/>
      </c>
      <c r="J63" s="2" t="str">
        <f>IF(Paramétrage!AS502&lt;&gt;0,Paramétrage!AS502,"")</f>
        <v/>
      </c>
      <c r="K63" s="2" t="str">
        <f>IF(Paramétrage!AT502&lt;&gt;0,Paramétrage!AT502,"")</f>
        <v/>
      </c>
      <c r="L63" s="2" t="str">
        <f t="shared" ref="L63:L89" si="28">IF(J63&lt;&gt;"",ROUNDUP(J63/K63,0),"")</f>
        <v/>
      </c>
      <c r="M63" s="2" t="str">
        <f t="shared" ref="M63:M89" si="29">IF(J63&lt;&gt;"",J63/L63,"")</f>
        <v/>
      </c>
      <c r="N63" s="2" t="str">
        <f t="shared" ref="N63:N89" si="30">IF(J63&lt;&gt;"",M63/O63,"")</f>
        <v/>
      </c>
      <c r="O63" s="2" t="str">
        <f>IF(Paramétrage!AS502&lt;&gt;0,Paramétrage!AU502,"")</f>
        <v/>
      </c>
      <c r="P63" s="9">
        <f>IF(Paramétrage!Q511,#REF!-#REF!,0)</f>
        <v>0</v>
      </c>
      <c r="Q63" s="2"/>
      <c r="R63" s="2" t="e">
        <f>IF(#REF!&lt;&gt;"",ROUNDUP(MIN(S$3,T$3),0),"")</f>
        <v>#REF!</v>
      </c>
      <c r="S63" s="2"/>
    </row>
    <row r="64" spans="1:20" x14ac:dyDescent="0.35">
      <c r="A64" s="77" t="str">
        <f t="shared" si="21"/>
        <v/>
      </c>
      <c r="B64" s="77" t="str">
        <f t="shared" si="22"/>
        <v/>
      </c>
      <c r="C64" s="77" t="str">
        <f t="shared" si="23"/>
        <v/>
      </c>
      <c r="D64" s="77" t="str">
        <f t="shared" si="24"/>
        <v/>
      </c>
      <c r="E64" s="77" t="str">
        <f t="shared" si="25"/>
        <v/>
      </c>
      <c r="F64" s="77" t="str">
        <f t="shared" si="26"/>
        <v/>
      </c>
      <c r="G64" s="199" t="str">
        <f>IF(Paramétrage!AS503&lt;&gt;0,Paramétrage!AQ503,"")</f>
        <v/>
      </c>
      <c r="H64" s="2" t="str">
        <f>IF(Paramétrage!AS503&lt;&gt;0,Paramétrage!AR503,"")</f>
        <v/>
      </c>
      <c r="I64" s="2" t="str">
        <f t="shared" si="27"/>
        <v/>
      </c>
      <c r="J64" s="2" t="str">
        <f>IF(Paramétrage!AS503&lt;&gt;0,Paramétrage!AS503,"")</f>
        <v/>
      </c>
      <c r="K64" s="2" t="str">
        <f>IF(Paramétrage!AT503&lt;&gt;0,Paramétrage!AT503,"")</f>
        <v/>
      </c>
      <c r="L64" s="2" t="str">
        <f t="shared" si="28"/>
        <v/>
      </c>
      <c r="M64" s="2" t="str">
        <f t="shared" si="29"/>
        <v/>
      </c>
      <c r="N64" s="2" t="str">
        <f t="shared" si="30"/>
        <v/>
      </c>
      <c r="O64" s="2" t="str">
        <f>IF(Paramétrage!AS503&lt;&gt;0,Paramétrage!AU503,"")</f>
        <v/>
      </c>
      <c r="P64" s="9">
        <f>IF(Paramétrage!Q512,#REF!-#REF!,0)</f>
        <v>0</v>
      </c>
      <c r="Q64" s="2"/>
      <c r="R64" s="2" t="e">
        <f>IF(#REF!&lt;&gt;"",ROUNDUP(MIN(S$3,T$3),0),"")</f>
        <v>#REF!</v>
      </c>
      <c r="S64" s="2"/>
    </row>
    <row r="65" spans="1:19" x14ac:dyDescent="0.35">
      <c r="A65" s="77" t="str">
        <f t="shared" si="21"/>
        <v/>
      </c>
      <c r="B65" s="77" t="str">
        <f t="shared" si="22"/>
        <v/>
      </c>
      <c r="C65" s="77" t="str">
        <f t="shared" si="23"/>
        <v/>
      </c>
      <c r="D65" s="77" t="str">
        <f t="shared" si="24"/>
        <v/>
      </c>
      <c r="E65" s="77" t="str">
        <f t="shared" si="25"/>
        <v/>
      </c>
      <c r="F65" s="77" t="str">
        <f t="shared" si="26"/>
        <v/>
      </c>
      <c r="G65" s="199" t="str">
        <f>IF(Paramétrage!AS504&lt;&gt;0,Paramétrage!AQ504,"")</f>
        <v/>
      </c>
      <c r="H65" s="2" t="str">
        <f>IF(Paramétrage!AS504&lt;&gt;0,Paramétrage!AR504,"")</f>
        <v/>
      </c>
      <c r="I65" s="2" t="str">
        <f t="shared" si="27"/>
        <v/>
      </c>
      <c r="J65" s="2" t="str">
        <f>IF(Paramétrage!AS504&lt;&gt;0,Paramétrage!AS504,"")</f>
        <v/>
      </c>
      <c r="K65" s="2" t="str">
        <f>IF(Paramétrage!AT504&lt;&gt;0,Paramétrage!AT504,"")</f>
        <v/>
      </c>
      <c r="L65" s="2" t="str">
        <f t="shared" si="28"/>
        <v/>
      </c>
      <c r="M65" s="2" t="str">
        <f t="shared" si="29"/>
        <v/>
      </c>
      <c r="N65" s="2" t="str">
        <f t="shared" si="30"/>
        <v/>
      </c>
      <c r="O65" s="2" t="str">
        <f>IF(Paramétrage!AS504&lt;&gt;0,Paramétrage!AU504,"")</f>
        <v/>
      </c>
      <c r="P65" s="9">
        <f>IF(Paramétrage!Q513,#REF!-#REF!,0)</f>
        <v>0</v>
      </c>
      <c r="Q65" s="2"/>
      <c r="R65" s="2" t="e">
        <f>IF(#REF!&lt;&gt;"",ROUNDUP(MIN(S$3,T$3),0),"")</f>
        <v>#REF!</v>
      </c>
      <c r="S65" s="2"/>
    </row>
    <row r="66" spans="1:19" x14ac:dyDescent="0.35">
      <c r="A66" s="77" t="str">
        <f t="shared" si="21"/>
        <v/>
      </c>
      <c r="B66" s="77" t="str">
        <f t="shared" si="22"/>
        <v/>
      </c>
      <c r="C66" s="77" t="str">
        <f t="shared" si="23"/>
        <v/>
      </c>
      <c r="D66" s="77" t="str">
        <f t="shared" si="24"/>
        <v/>
      </c>
      <c r="E66" s="77" t="str">
        <f t="shared" si="25"/>
        <v/>
      </c>
      <c r="F66" s="77" t="str">
        <f t="shared" si="26"/>
        <v/>
      </c>
      <c r="G66" s="199" t="str">
        <f>IF(Paramétrage!AS505&lt;&gt;0,Paramétrage!AQ505,"")</f>
        <v/>
      </c>
      <c r="H66" s="2" t="str">
        <f>IF(Paramétrage!AS505&lt;&gt;0,Paramétrage!AR505,"")</f>
        <v/>
      </c>
      <c r="I66" s="2" t="str">
        <f t="shared" si="27"/>
        <v/>
      </c>
      <c r="J66" s="2" t="str">
        <f>IF(Paramétrage!AS505&lt;&gt;0,Paramétrage!AS505,"")</f>
        <v/>
      </c>
      <c r="K66" s="2" t="str">
        <f>IF(Paramétrage!AT505&lt;&gt;0,Paramétrage!AT505,"")</f>
        <v/>
      </c>
      <c r="L66" s="2" t="str">
        <f t="shared" si="28"/>
        <v/>
      </c>
      <c r="M66" s="2" t="str">
        <f t="shared" si="29"/>
        <v/>
      </c>
      <c r="N66" s="2" t="str">
        <f t="shared" si="30"/>
        <v/>
      </c>
      <c r="O66" s="2" t="str">
        <f>IF(Paramétrage!AS505&lt;&gt;0,Paramétrage!AU505,"")</f>
        <v/>
      </c>
      <c r="P66" s="9">
        <f>IF(Paramétrage!Q514,#REF!-#REF!,0)</f>
        <v>0</v>
      </c>
      <c r="Q66" s="2"/>
      <c r="R66" s="2" t="e">
        <f>IF(#REF!&lt;&gt;"",ROUNDUP(MIN(S$3,T$3),0),"")</f>
        <v>#REF!</v>
      </c>
      <c r="S66" s="2"/>
    </row>
    <row r="67" spans="1:19" x14ac:dyDescent="0.35">
      <c r="A67" s="77" t="str">
        <f t="shared" si="21"/>
        <v/>
      </c>
      <c r="B67" s="77" t="str">
        <f t="shared" si="22"/>
        <v/>
      </c>
      <c r="C67" s="77" t="str">
        <f t="shared" si="23"/>
        <v/>
      </c>
      <c r="D67" s="77" t="str">
        <f t="shared" si="24"/>
        <v/>
      </c>
      <c r="E67" s="77" t="str">
        <f t="shared" si="25"/>
        <v/>
      </c>
      <c r="F67" s="77" t="str">
        <f t="shared" si="26"/>
        <v/>
      </c>
      <c r="G67" s="199" t="str">
        <f>IF(Paramétrage!AS506&lt;&gt;0,Paramétrage!AQ506,"")</f>
        <v/>
      </c>
      <c r="H67" s="2" t="str">
        <f>IF(Paramétrage!AS506&lt;&gt;0,Paramétrage!AR506,"")</f>
        <v/>
      </c>
      <c r="I67" s="2" t="str">
        <f t="shared" si="27"/>
        <v/>
      </c>
      <c r="J67" s="2" t="str">
        <f>IF(Paramétrage!AS506&lt;&gt;0,Paramétrage!AS506,"")</f>
        <v/>
      </c>
      <c r="K67" s="2" t="str">
        <f>IF(Paramétrage!AT506&lt;&gt;0,Paramétrage!AT506,"")</f>
        <v/>
      </c>
      <c r="L67" s="2" t="str">
        <f t="shared" si="28"/>
        <v/>
      </c>
      <c r="M67" s="2" t="str">
        <f t="shared" si="29"/>
        <v/>
      </c>
      <c r="N67" s="2" t="str">
        <f t="shared" si="30"/>
        <v/>
      </c>
      <c r="O67" s="2" t="str">
        <f>IF(Paramétrage!AS506&lt;&gt;0,Paramétrage!AU506,"")</f>
        <v/>
      </c>
      <c r="P67" s="9">
        <f>IF(Paramétrage!Q515,#REF!-#REF!,0)</f>
        <v>0</v>
      </c>
      <c r="Q67" s="2"/>
      <c r="R67" s="2" t="e">
        <f>IF(#REF!&lt;&gt;"",ROUNDUP(MIN(S$3,T$3),0),"")</f>
        <v>#REF!</v>
      </c>
      <c r="S67" s="2"/>
    </row>
    <row r="68" spans="1:19" x14ac:dyDescent="0.35">
      <c r="A68" s="77" t="str">
        <f t="shared" si="21"/>
        <v/>
      </c>
      <c r="B68" s="77" t="str">
        <f t="shared" si="22"/>
        <v/>
      </c>
      <c r="C68" s="77" t="str">
        <f t="shared" si="23"/>
        <v/>
      </c>
      <c r="D68" s="77" t="str">
        <f t="shared" si="24"/>
        <v/>
      </c>
      <c r="E68" s="77" t="str">
        <f t="shared" si="25"/>
        <v/>
      </c>
      <c r="F68" s="77" t="str">
        <f t="shared" si="26"/>
        <v/>
      </c>
      <c r="G68" s="199" t="str">
        <f>IF(Paramétrage!AS507&lt;&gt;0,Paramétrage!AQ507,"")</f>
        <v/>
      </c>
      <c r="H68" s="2" t="str">
        <f>IF(Paramétrage!AS507&lt;&gt;0,Paramétrage!AR507,"")</f>
        <v/>
      </c>
      <c r="I68" s="2" t="str">
        <f t="shared" si="27"/>
        <v/>
      </c>
      <c r="J68" s="2" t="str">
        <f>IF(Paramétrage!AS507&lt;&gt;0,Paramétrage!AS507,"")</f>
        <v/>
      </c>
      <c r="K68" s="2" t="str">
        <f>IF(Paramétrage!AT507&lt;&gt;0,Paramétrage!AT507,"")</f>
        <v/>
      </c>
      <c r="L68" s="2" t="str">
        <f t="shared" si="28"/>
        <v/>
      </c>
      <c r="M68" s="2" t="str">
        <f t="shared" si="29"/>
        <v/>
      </c>
      <c r="N68" s="2" t="str">
        <f t="shared" si="30"/>
        <v/>
      </c>
      <c r="O68" s="2" t="str">
        <f>IF(Paramétrage!AS507&lt;&gt;0,Paramétrage!AU507,"")</f>
        <v/>
      </c>
      <c r="P68" s="9">
        <f>IF(Paramétrage!Q516,#REF!-#REF!,0)</f>
        <v>0</v>
      </c>
      <c r="Q68" s="2"/>
      <c r="R68" s="2" t="e">
        <f>IF(#REF!&lt;&gt;"",ROUNDUP(MIN(S$3,T$3),0),"")</f>
        <v>#REF!</v>
      </c>
      <c r="S68" s="2"/>
    </row>
    <row r="69" spans="1:19" x14ac:dyDescent="0.35">
      <c r="A69" s="77" t="str">
        <f t="shared" si="21"/>
        <v/>
      </c>
      <c r="B69" s="77" t="str">
        <f t="shared" si="22"/>
        <v/>
      </c>
      <c r="C69" s="77" t="str">
        <f t="shared" si="23"/>
        <v/>
      </c>
      <c r="D69" s="77" t="str">
        <f t="shared" si="24"/>
        <v/>
      </c>
      <c r="E69" s="77" t="str">
        <f t="shared" si="25"/>
        <v/>
      </c>
      <c r="F69" s="77" t="str">
        <f t="shared" si="26"/>
        <v/>
      </c>
      <c r="G69" s="199" t="str">
        <f>IF(Paramétrage!AS508&lt;&gt;0,Paramétrage!AQ508,"")</f>
        <v/>
      </c>
      <c r="H69" s="2" t="str">
        <f>IF(Paramétrage!AS508&lt;&gt;0,Paramétrage!AR508,"")</f>
        <v/>
      </c>
      <c r="I69" s="2" t="str">
        <f t="shared" si="27"/>
        <v/>
      </c>
      <c r="J69" s="2" t="str">
        <f>IF(Paramétrage!AS508&lt;&gt;0,Paramétrage!AS508,"")</f>
        <v/>
      </c>
      <c r="K69" s="2" t="str">
        <f>IF(Paramétrage!AT508&lt;&gt;0,Paramétrage!AT508,"")</f>
        <v/>
      </c>
      <c r="L69" s="2" t="str">
        <f t="shared" si="28"/>
        <v/>
      </c>
      <c r="M69" s="2" t="str">
        <f t="shared" si="29"/>
        <v/>
      </c>
      <c r="N69" s="2" t="str">
        <f t="shared" si="30"/>
        <v/>
      </c>
      <c r="O69" s="2" t="str">
        <f>IF(Paramétrage!AS508&lt;&gt;0,Paramétrage!AU508,"")</f>
        <v/>
      </c>
      <c r="P69" s="9">
        <f>IF(Paramétrage!Q517,#REF!-#REF!,0)</f>
        <v>0</v>
      </c>
      <c r="Q69" s="2"/>
      <c r="R69" s="2" t="e">
        <f>IF(#REF!&lt;&gt;"",ROUNDUP(MIN(S$3,T$3),0),"")</f>
        <v>#REF!</v>
      </c>
      <c r="S69" s="2"/>
    </row>
    <row r="70" spans="1:19" x14ac:dyDescent="0.35">
      <c r="A70" s="77" t="str">
        <f t="shared" si="21"/>
        <v/>
      </c>
      <c r="B70" s="77" t="str">
        <f t="shared" si="22"/>
        <v/>
      </c>
      <c r="C70" s="77" t="str">
        <f t="shared" si="23"/>
        <v/>
      </c>
      <c r="D70" s="77" t="str">
        <f t="shared" si="24"/>
        <v/>
      </c>
      <c r="E70" s="77" t="str">
        <f t="shared" si="25"/>
        <v/>
      </c>
      <c r="F70" s="77" t="str">
        <f t="shared" si="26"/>
        <v/>
      </c>
      <c r="G70" s="199" t="str">
        <f>IF(Paramétrage!AS509&lt;&gt;0,Paramétrage!AQ509,"")</f>
        <v/>
      </c>
      <c r="H70" s="2" t="str">
        <f>IF(Paramétrage!AS509&lt;&gt;0,Paramétrage!AR509,"")</f>
        <v/>
      </c>
      <c r="I70" s="2" t="str">
        <f t="shared" si="27"/>
        <v/>
      </c>
      <c r="J70" s="2" t="str">
        <f>IF(Paramétrage!AS509&lt;&gt;0,Paramétrage!AS509,"")</f>
        <v/>
      </c>
      <c r="K70" s="2" t="str">
        <f>IF(Paramétrage!AT509&lt;&gt;0,Paramétrage!AT509,"")</f>
        <v/>
      </c>
      <c r="L70" s="2" t="str">
        <f t="shared" si="28"/>
        <v/>
      </c>
      <c r="M70" s="2" t="str">
        <f t="shared" si="29"/>
        <v/>
      </c>
      <c r="N70" s="2" t="str">
        <f t="shared" si="30"/>
        <v/>
      </c>
      <c r="O70" s="2" t="str">
        <f>IF(Paramétrage!AS509&lt;&gt;0,Paramétrage!AU509,"")</f>
        <v/>
      </c>
      <c r="P70" s="9">
        <f>IF(Paramétrage!Q518,#REF!-#REF!,0)</f>
        <v>0</v>
      </c>
      <c r="Q70" s="2"/>
      <c r="R70" s="2" t="e">
        <f>IF(#REF!&lt;&gt;"",ROUNDUP(MIN(S$3,T$3),0),"")</f>
        <v>#REF!</v>
      </c>
      <c r="S70" s="2"/>
    </row>
    <row r="71" spans="1:19" x14ac:dyDescent="0.35">
      <c r="A71" s="77" t="str">
        <f t="shared" si="21"/>
        <v/>
      </c>
      <c r="B71" s="77" t="str">
        <f t="shared" si="22"/>
        <v/>
      </c>
      <c r="C71" s="77" t="str">
        <f t="shared" si="23"/>
        <v/>
      </c>
      <c r="D71" s="77" t="str">
        <f t="shared" si="24"/>
        <v/>
      </c>
      <c r="E71" s="77" t="str">
        <f t="shared" si="25"/>
        <v/>
      </c>
      <c r="F71" s="77" t="str">
        <f t="shared" si="26"/>
        <v/>
      </c>
      <c r="G71" s="199" t="str">
        <f>IF(Paramétrage!AS510&lt;&gt;0,Paramétrage!AQ510,"")</f>
        <v/>
      </c>
      <c r="H71" s="2" t="str">
        <f>IF(Paramétrage!AS510&lt;&gt;0,Paramétrage!AR510,"")</f>
        <v/>
      </c>
      <c r="I71" s="2" t="str">
        <f t="shared" si="27"/>
        <v/>
      </c>
      <c r="J71" s="2" t="str">
        <f>IF(Paramétrage!AS510&lt;&gt;0,Paramétrage!AS510,"")</f>
        <v/>
      </c>
      <c r="K71" s="2" t="str">
        <f>IF(Paramétrage!AT510&lt;&gt;0,Paramétrage!AT510,"")</f>
        <v/>
      </c>
      <c r="L71" s="2" t="str">
        <f t="shared" si="28"/>
        <v/>
      </c>
      <c r="M71" s="2" t="str">
        <f t="shared" si="29"/>
        <v/>
      </c>
      <c r="N71" s="2" t="str">
        <f t="shared" si="30"/>
        <v/>
      </c>
      <c r="O71" s="2" t="str">
        <f>IF(Paramétrage!AS510&lt;&gt;0,Paramétrage!AU510,"")</f>
        <v/>
      </c>
      <c r="P71" s="9">
        <f>IF(Paramétrage!Q519,#REF!-#REF!,0)</f>
        <v>0</v>
      </c>
      <c r="Q71" s="2"/>
      <c r="R71" s="2" t="e">
        <f>IF(#REF!&lt;&gt;"",ROUNDUP(MIN(S$3,T$3),0),"")</f>
        <v>#REF!</v>
      </c>
      <c r="S71" s="2"/>
    </row>
    <row r="72" spans="1:19" x14ac:dyDescent="0.35">
      <c r="A72" s="77" t="str">
        <f t="shared" si="21"/>
        <v/>
      </c>
      <c r="B72" s="77" t="str">
        <f t="shared" si="22"/>
        <v/>
      </c>
      <c r="C72" s="77" t="str">
        <f t="shared" si="23"/>
        <v/>
      </c>
      <c r="D72" s="77" t="str">
        <f t="shared" si="24"/>
        <v/>
      </c>
      <c r="E72" s="77" t="str">
        <f t="shared" si="25"/>
        <v/>
      </c>
      <c r="F72" s="77" t="str">
        <f t="shared" si="26"/>
        <v/>
      </c>
      <c r="G72" s="199" t="str">
        <f>IF(Paramétrage!AS511&lt;&gt;0,Paramétrage!AQ511,"")</f>
        <v/>
      </c>
      <c r="H72" s="2" t="str">
        <f>IF(Paramétrage!AS511&lt;&gt;0,Paramétrage!AR511,"")</f>
        <v/>
      </c>
      <c r="I72" s="2" t="str">
        <f t="shared" si="27"/>
        <v/>
      </c>
      <c r="J72" s="2" t="str">
        <f>IF(Paramétrage!AS511&lt;&gt;0,Paramétrage!AS511,"")</f>
        <v/>
      </c>
      <c r="K72" s="2" t="str">
        <f>IF(Paramétrage!AT511&lt;&gt;0,Paramétrage!AT511,"")</f>
        <v/>
      </c>
      <c r="L72" s="2" t="str">
        <f t="shared" si="28"/>
        <v/>
      </c>
      <c r="M72" s="2" t="str">
        <f t="shared" si="29"/>
        <v/>
      </c>
      <c r="N72" s="2" t="str">
        <f t="shared" si="30"/>
        <v/>
      </c>
      <c r="O72" s="2" t="str">
        <f>IF(Paramétrage!AS511&lt;&gt;0,Paramétrage!AU511,"")</f>
        <v/>
      </c>
      <c r="P72" s="9">
        <f>IF(Paramétrage!Q520,#REF!-#REF!,0)</f>
        <v>0</v>
      </c>
      <c r="Q72" s="2"/>
      <c r="R72" s="2" t="e">
        <f>IF(#REF!&lt;&gt;"",ROUNDUP(MIN(S$3,T$3),0),"")</f>
        <v>#REF!</v>
      </c>
      <c r="S72" s="2"/>
    </row>
    <row r="73" spans="1:19" x14ac:dyDescent="0.35">
      <c r="A73" s="77" t="str">
        <f t="shared" si="21"/>
        <v/>
      </c>
      <c r="B73" s="77" t="str">
        <f t="shared" si="22"/>
        <v/>
      </c>
      <c r="C73" s="77" t="str">
        <f t="shared" si="23"/>
        <v/>
      </c>
      <c r="D73" s="77" t="str">
        <f t="shared" si="24"/>
        <v/>
      </c>
      <c r="E73" s="77" t="str">
        <f t="shared" si="25"/>
        <v/>
      </c>
      <c r="F73" s="77" t="str">
        <f t="shared" si="26"/>
        <v/>
      </c>
      <c r="G73" s="199" t="str">
        <f>IF(Paramétrage!AS512&lt;&gt;0,Paramétrage!AQ512,"")</f>
        <v/>
      </c>
      <c r="H73" s="2" t="str">
        <f>IF(Paramétrage!AS512&lt;&gt;0,Paramétrage!AR512,"")</f>
        <v/>
      </c>
      <c r="I73" s="2" t="str">
        <f t="shared" si="27"/>
        <v/>
      </c>
      <c r="J73" s="2" t="str">
        <f>IF(Paramétrage!AS512&lt;&gt;0,Paramétrage!AS512,"")</f>
        <v/>
      </c>
      <c r="K73" s="2" t="str">
        <f>IF(Paramétrage!AT512&lt;&gt;0,Paramétrage!AT512,"")</f>
        <v/>
      </c>
      <c r="L73" s="2" t="str">
        <f t="shared" si="28"/>
        <v/>
      </c>
      <c r="M73" s="2" t="str">
        <f t="shared" si="29"/>
        <v/>
      </c>
      <c r="N73" s="2" t="str">
        <f t="shared" si="30"/>
        <v/>
      </c>
      <c r="O73" s="2" t="str">
        <f>IF(Paramétrage!AS512&lt;&gt;0,Paramétrage!AU512,"")</f>
        <v/>
      </c>
      <c r="P73" s="9">
        <f>IF(Paramétrage!Q521,#REF!-#REF!,0)</f>
        <v>0</v>
      </c>
      <c r="Q73" s="2"/>
      <c r="R73" s="2" t="e">
        <f>IF(#REF!&lt;&gt;"",ROUNDUP(MIN(S$3,T$3),0),"")</f>
        <v>#REF!</v>
      </c>
      <c r="S73" s="2"/>
    </row>
    <row r="74" spans="1:19" x14ac:dyDescent="0.35">
      <c r="A74" s="77" t="str">
        <f t="shared" si="21"/>
        <v/>
      </c>
      <c r="B74" s="77" t="str">
        <f t="shared" si="22"/>
        <v/>
      </c>
      <c r="C74" s="77" t="str">
        <f t="shared" si="23"/>
        <v/>
      </c>
      <c r="D74" s="77" t="str">
        <f t="shared" si="24"/>
        <v/>
      </c>
      <c r="E74" s="77" t="str">
        <f t="shared" si="25"/>
        <v/>
      </c>
      <c r="F74" s="77" t="str">
        <f t="shared" si="26"/>
        <v/>
      </c>
      <c r="G74" s="199" t="str">
        <f>IF(Paramétrage!AS513&lt;&gt;0,Paramétrage!AQ513,"")</f>
        <v/>
      </c>
      <c r="H74" s="2" t="str">
        <f>IF(Paramétrage!AS513&lt;&gt;0,Paramétrage!AR513,"")</f>
        <v/>
      </c>
      <c r="I74" s="2" t="str">
        <f t="shared" si="27"/>
        <v/>
      </c>
      <c r="J74" s="2" t="str">
        <f>IF(Paramétrage!AS513&lt;&gt;0,Paramétrage!AS513,"")</f>
        <v/>
      </c>
      <c r="K74" s="2" t="str">
        <f>IF(Paramétrage!AT513&lt;&gt;0,Paramétrage!AT513,"")</f>
        <v/>
      </c>
      <c r="L74" s="2" t="str">
        <f t="shared" si="28"/>
        <v/>
      </c>
      <c r="M74" s="2" t="str">
        <f t="shared" si="29"/>
        <v/>
      </c>
      <c r="N74" s="2" t="str">
        <f t="shared" si="30"/>
        <v/>
      </c>
      <c r="O74" s="2" t="str">
        <f>IF(Paramétrage!AS513&lt;&gt;0,Paramétrage!AU513,"")</f>
        <v/>
      </c>
      <c r="P74" s="9">
        <f>IF(Paramétrage!Q522,#REF!-#REF!,0)</f>
        <v>0</v>
      </c>
      <c r="Q74" s="2"/>
      <c r="R74" s="2" t="e">
        <f>IF(#REF!&lt;&gt;"",ROUNDUP(MIN(S$3,T$3),0),"")</f>
        <v>#REF!</v>
      </c>
      <c r="S74" s="2"/>
    </row>
    <row r="75" spans="1:19" x14ac:dyDescent="0.35">
      <c r="A75" s="77" t="str">
        <f t="shared" si="21"/>
        <v/>
      </c>
      <c r="B75" s="77" t="str">
        <f t="shared" si="22"/>
        <v/>
      </c>
      <c r="C75" s="77" t="str">
        <f t="shared" si="23"/>
        <v/>
      </c>
      <c r="D75" s="77" t="str">
        <f t="shared" si="24"/>
        <v/>
      </c>
      <c r="E75" s="77" t="str">
        <f t="shared" si="25"/>
        <v/>
      </c>
      <c r="F75" s="77" t="str">
        <f t="shared" si="26"/>
        <v/>
      </c>
      <c r="G75" s="199" t="str">
        <f>IF(Paramétrage!AS514&lt;&gt;0,Paramétrage!AQ514,"")</f>
        <v/>
      </c>
      <c r="H75" s="2" t="str">
        <f>IF(Paramétrage!AS514&lt;&gt;0,Paramétrage!AR514,"")</f>
        <v/>
      </c>
      <c r="I75" s="2" t="str">
        <f t="shared" si="27"/>
        <v/>
      </c>
      <c r="J75" s="2" t="str">
        <f>IF(Paramétrage!AS514&lt;&gt;0,Paramétrage!AS514,"")</f>
        <v/>
      </c>
      <c r="K75" s="2" t="str">
        <f>IF(Paramétrage!AT514&lt;&gt;0,Paramétrage!AT514,"")</f>
        <v/>
      </c>
      <c r="L75" s="2" t="str">
        <f t="shared" si="28"/>
        <v/>
      </c>
      <c r="M75" s="2" t="str">
        <f t="shared" si="29"/>
        <v/>
      </c>
      <c r="N75" s="2" t="str">
        <f t="shared" si="30"/>
        <v/>
      </c>
      <c r="O75" s="2" t="str">
        <f>IF(Paramétrage!AS514&lt;&gt;0,Paramétrage!AU514,"")</f>
        <v/>
      </c>
      <c r="P75" s="9">
        <f>IF(Paramétrage!Q523,#REF!-#REF!,0)</f>
        <v>0</v>
      </c>
      <c r="Q75" s="2"/>
      <c r="R75" s="2" t="e">
        <f>IF(#REF!&lt;&gt;"",ROUNDUP(MIN(S$3,T$3),0),"")</f>
        <v>#REF!</v>
      </c>
      <c r="S75" s="2"/>
    </row>
    <row r="76" spans="1:19" x14ac:dyDescent="0.35">
      <c r="A76" s="77" t="str">
        <f t="shared" si="21"/>
        <v/>
      </c>
      <c r="B76" s="77" t="str">
        <f t="shared" si="22"/>
        <v/>
      </c>
      <c r="C76" s="77" t="str">
        <f t="shared" si="23"/>
        <v/>
      </c>
      <c r="D76" s="77" t="str">
        <f t="shared" si="24"/>
        <v/>
      </c>
      <c r="E76" s="77" t="str">
        <f t="shared" si="25"/>
        <v/>
      </c>
      <c r="F76" s="77" t="str">
        <f t="shared" si="26"/>
        <v/>
      </c>
      <c r="G76" s="199" t="str">
        <f>IF(Paramétrage!AS515&lt;&gt;0,Paramétrage!AQ515,"")</f>
        <v/>
      </c>
      <c r="H76" s="2" t="str">
        <f>IF(Paramétrage!AS515&lt;&gt;0,Paramétrage!AR515,"")</f>
        <v/>
      </c>
      <c r="I76" s="2" t="str">
        <f t="shared" si="27"/>
        <v/>
      </c>
      <c r="J76" s="2" t="str">
        <f>IF(Paramétrage!AS515&lt;&gt;0,Paramétrage!AS515,"")</f>
        <v/>
      </c>
      <c r="K76" s="2" t="str">
        <f>IF(Paramétrage!AT515&lt;&gt;0,Paramétrage!AT515,"")</f>
        <v/>
      </c>
      <c r="L76" s="2" t="str">
        <f t="shared" si="28"/>
        <v/>
      </c>
      <c r="M76" s="2" t="str">
        <f t="shared" si="29"/>
        <v/>
      </c>
      <c r="N76" s="2" t="str">
        <f t="shared" si="30"/>
        <v/>
      </c>
      <c r="O76" s="2" t="str">
        <f>IF(Paramétrage!AS515&lt;&gt;0,Paramétrage!AU515,"")</f>
        <v/>
      </c>
      <c r="P76" s="9">
        <f>IF(Paramétrage!Q524,#REF!-#REF!,0)</f>
        <v>0</v>
      </c>
      <c r="Q76" s="2"/>
      <c r="R76" s="2" t="e">
        <f>IF(#REF!&lt;&gt;"",ROUNDUP(MIN(S$3,T$3),0),"")</f>
        <v>#REF!</v>
      </c>
      <c r="S76" s="2"/>
    </row>
    <row r="77" spans="1:19" x14ac:dyDescent="0.35">
      <c r="A77" s="77" t="str">
        <f t="shared" si="21"/>
        <v/>
      </c>
      <c r="B77" s="77" t="str">
        <f t="shared" si="22"/>
        <v/>
      </c>
      <c r="C77" s="77" t="str">
        <f t="shared" si="23"/>
        <v/>
      </c>
      <c r="D77" s="77" t="str">
        <f t="shared" si="24"/>
        <v/>
      </c>
      <c r="E77" s="77" t="str">
        <f t="shared" si="25"/>
        <v/>
      </c>
      <c r="F77" s="77" t="str">
        <f t="shared" si="26"/>
        <v/>
      </c>
      <c r="G77" s="199" t="str">
        <f>IF(Paramétrage!AS516&lt;&gt;0,Paramétrage!AQ516,"")</f>
        <v/>
      </c>
      <c r="H77" s="2" t="str">
        <f>IF(Paramétrage!AS516&lt;&gt;0,Paramétrage!AR516,"")</f>
        <v/>
      </c>
      <c r="I77" s="2" t="str">
        <f t="shared" si="27"/>
        <v/>
      </c>
      <c r="J77" s="2" t="str">
        <f>IF(Paramétrage!AS516&lt;&gt;0,Paramétrage!AS516,"")</f>
        <v/>
      </c>
      <c r="K77" s="2" t="str">
        <f>IF(Paramétrage!AT516&lt;&gt;0,Paramétrage!AT516,"")</f>
        <v/>
      </c>
      <c r="L77" s="2" t="str">
        <f t="shared" si="28"/>
        <v/>
      </c>
      <c r="M77" s="2" t="str">
        <f t="shared" si="29"/>
        <v/>
      </c>
      <c r="N77" s="2" t="str">
        <f t="shared" si="30"/>
        <v/>
      </c>
      <c r="O77" s="2" t="str">
        <f>IF(Paramétrage!AS516&lt;&gt;0,Paramétrage!AU516,"")</f>
        <v/>
      </c>
      <c r="P77" s="9">
        <f>IF(Paramétrage!Q525,#REF!-#REF!,0)</f>
        <v>0</v>
      </c>
      <c r="Q77" s="2"/>
      <c r="R77" s="2" t="e">
        <f>IF(#REF!&lt;&gt;"",ROUNDUP(MIN(S$3,T$3),0),"")</f>
        <v>#REF!</v>
      </c>
      <c r="S77" s="2"/>
    </row>
    <row r="78" spans="1:19" x14ac:dyDescent="0.35">
      <c r="A78" s="77" t="str">
        <f t="shared" si="21"/>
        <v/>
      </c>
      <c r="B78" s="77" t="str">
        <f t="shared" si="22"/>
        <v/>
      </c>
      <c r="C78" s="77" t="str">
        <f t="shared" si="23"/>
        <v/>
      </c>
      <c r="D78" s="77" t="str">
        <f t="shared" si="24"/>
        <v/>
      </c>
      <c r="E78" s="77" t="str">
        <f t="shared" si="25"/>
        <v/>
      </c>
      <c r="F78" s="77" t="str">
        <f t="shared" si="26"/>
        <v/>
      </c>
      <c r="G78" s="199" t="str">
        <f>IF(Paramétrage!AS517&lt;&gt;0,Paramétrage!AQ517,"")</f>
        <v/>
      </c>
      <c r="H78" s="2" t="str">
        <f>IF(Paramétrage!AS517&lt;&gt;0,Paramétrage!AR517,"")</f>
        <v/>
      </c>
      <c r="I78" s="2" t="str">
        <f t="shared" si="27"/>
        <v/>
      </c>
      <c r="J78" s="2" t="str">
        <f>IF(Paramétrage!AS517&lt;&gt;0,Paramétrage!AS517,"")</f>
        <v/>
      </c>
      <c r="K78" s="2" t="str">
        <f>IF(Paramétrage!AT517&lt;&gt;0,Paramétrage!AT517,"")</f>
        <v/>
      </c>
      <c r="L78" s="2" t="str">
        <f t="shared" si="28"/>
        <v/>
      </c>
      <c r="M78" s="2" t="str">
        <f t="shared" si="29"/>
        <v/>
      </c>
      <c r="N78" s="2" t="str">
        <f t="shared" si="30"/>
        <v/>
      </c>
      <c r="O78" s="2" t="str">
        <f>IF(Paramétrage!AS517&lt;&gt;0,Paramétrage!AU517,"")</f>
        <v/>
      </c>
      <c r="P78" s="9">
        <f>IF(Paramétrage!Q526,#REF!-#REF!,0)</f>
        <v>0</v>
      </c>
      <c r="Q78" s="2"/>
      <c r="R78" s="2" t="e">
        <f>IF(#REF!&lt;&gt;"",ROUNDUP(MIN(S$3,T$3),0),"")</f>
        <v>#REF!</v>
      </c>
      <c r="S78" s="2"/>
    </row>
    <row r="79" spans="1:19" x14ac:dyDescent="0.35">
      <c r="A79" s="77" t="str">
        <f t="shared" si="21"/>
        <v/>
      </c>
      <c r="B79" s="77" t="str">
        <f t="shared" si="22"/>
        <v/>
      </c>
      <c r="C79" s="77" t="str">
        <f t="shared" si="23"/>
        <v/>
      </c>
      <c r="D79" s="77" t="str">
        <f t="shared" si="24"/>
        <v/>
      </c>
      <c r="E79" s="77" t="str">
        <f t="shared" si="25"/>
        <v/>
      </c>
      <c r="F79" s="77" t="str">
        <f t="shared" si="26"/>
        <v/>
      </c>
      <c r="G79" s="199" t="str">
        <f>IF(Paramétrage!AS518&lt;&gt;0,Paramétrage!AQ518,"")</f>
        <v/>
      </c>
      <c r="H79" s="2" t="str">
        <f>IF(Paramétrage!AS518&lt;&gt;0,Paramétrage!AR518,"")</f>
        <v/>
      </c>
      <c r="I79" s="2" t="str">
        <f t="shared" si="27"/>
        <v/>
      </c>
      <c r="J79" s="2" t="str">
        <f>IF(Paramétrage!AS518&lt;&gt;0,Paramétrage!AS518,"")</f>
        <v/>
      </c>
      <c r="K79" s="2" t="str">
        <f>IF(Paramétrage!AT518&lt;&gt;0,Paramétrage!AT518,"")</f>
        <v/>
      </c>
      <c r="L79" s="2" t="str">
        <f t="shared" si="28"/>
        <v/>
      </c>
      <c r="M79" s="2" t="str">
        <f t="shared" si="29"/>
        <v/>
      </c>
      <c r="N79" s="2" t="str">
        <f t="shared" si="30"/>
        <v/>
      </c>
      <c r="O79" s="2" t="str">
        <f>IF(Paramétrage!AS518&lt;&gt;0,Paramétrage!AU518,"")</f>
        <v/>
      </c>
      <c r="P79" s="9">
        <f>IF(Paramétrage!Q527,#REF!-#REF!,0)</f>
        <v>0</v>
      </c>
      <c r="Q79" s="2"/>
      <c r="R79" s="2" t="e">
        <f>IF(#REF!&lt;&gt;"",ROUNDUP(MIN(S$3,T$3),0),"")</f>
        <v>#REF!</v>
      </c>
      <c r="S79" s="2"/>
    </row>
    <row r="80" spans="1:19" x14ac:dyDescent="0.35">
      <c r="A80" s="77" t="str">
        <f t="shared" si="21"/>
        <v/>
      </c>
      <c r="B80" s="77" t="str">
        <f t="shared" si="22"/>
        <v/>
      </c>
      <c r="C80" s="77" t="str">
        <f t="shared" si="23"/>
        <v/>
      </c>
      <c r="D80" s="77" t="str">
        <f t="shared" si="24"/>
        <v/>
      </c>
      <c r="E80" s="77" t="str">
        <f t="shared" si="25"/>
        <v/>
      </c>
      <c r="F80" s="77" t="str">
        <f t="shared" si="26"/>
        <v/>
      </c>
      <c r="G80" s="199" t="str">
        <f>IF(Paramétrage!AS519&lt;&gt;0,Paramétrage!AQ519,"")</f>
        <v/>
      </c>
      <c r="H80" s="2" t="str">
        <f>IF(Paramétrage!AS519&lt;&gt;0,Paramétrage!AR519,"")</f>
        <v/>
      </c>
      <c r="I80" s="2" t="str">
        <f t="shared" si="27"/>
        <v/>
      </c>
      <c r="J80" s="2" t="str">
        <f>IF(Paramétrage!AS519&lt;&gt;0,Paramétrage!AS519,"")</f>
        <v/>
      </c>
      <c r="K80" s="2" t="str">
        <f>IF(Paramétrage!AT519&lt;&gt;0,Paramétrage!AT519,"")</f>
        <v/>
      </c>
      <c r="L80" s="2" t="str">
        <f t="shared" si="28"/>
        <v/>
      </c>
      <c r="M80" s="2" t="str">
        <f t="shared" si="29"/>
        <v/>
      </c>
      <c r="N80" s="2" t="str">
        <f t="shared" si="30"/>
        <v/>
      </c>
      <c r="O80" s="2" t="str">
        <f>IF(Paramétrage!AS519&lt;&gt;0,Paramétrage!AU519,"")</f>
        <v/>
      </c>
      <c r="P80" s="9">
        <f>IF(Paramétrage!Q528,#REF!-#REF!,0)</f>
        <v>0</v>
      </c>
      <c r="Q80" s="2"/>
      <c r="R80" s="2" t="e">
        <f>IF(#REF!&lt;&gt;"",ROUNDUP(MIN(S$3,T$3),0),"")</f>
        <v>#REF!</v>
      </c>
      <c r="S80" s="2"/>
    </row>
    <row r="81" spans="1:20" x14ac:dyDescent="0.35">
      <c r="A81" s="77" t="str">
        <f t="shared" si="21"/>
        <v/>
      </c>
      <c r="B81" s="77" t="str">
        <f t="shared" si="22"/>
        <v/>
      </c>
      <c r="C81" s="77" t="str">
        <f t="shared" si="23"/>
        <v/>
      </c>
      <c r="D81" s="77" t="str">
        <f t="shared" si="24"/>
        <v/>
      </c>
      <c r="E81" s="77" t="str">
        <f t="shared" si="25"/>
        <v/>
      </c>
      <c r="F81" s="77" t="str">
        <f t="shared" si="26"/>
        <v/>
      </c>
      <c r="G81" s="199" t="str">
        <f>IF(Paramétrage!AS520&lt;&gt;0,Paramétrage!AQ520,"")</f>
        <v/>
      </c>
      <c r="H81" s="2" t="str">
        <f>IF(Paramétrage!AS520&lt;&gt;0,Paramétrage!AR520,"")</f>
        <v/>
      </c>
      <c r="I81" s="2" t="str">
        <f t="shared" si="27"/>
        <v/>
      </c>
      <c r="J81" s="2" t="str">
        <f>IF(Paramétrage!AS520&lt;&gt;0,Paramétrage!AS520,"")</f>
        <v/>
      </c>
      <c r="K81" s="2" t="str">
        <f>IF(Paramétrage!AT520&lt;&gt;0,Paramétrage!AT520,"")</f>
        <v/>
      </c>
      <c r="L81" s="2" t="str">
        <f t="shared" si="28"/>
        <v/>
      </c>
      <c r="M81" s="2" t="str">
        <f t="shared" si="29"/>
        <v/>
      </c>
      <c r="N81" s="2" t="str">
        <f t="shared" si="30"/>
        <v/>
      </c>
      <c r="O81" s="2" t="str">
        <f>IF(Paramétrage!AS520&lt;&gt;0,Paramétrage!AU520,"")</f>
        <v/>
      </c>
      <c r="P81" s="9">
        <f>IF(Paramétrage!Q529,#REF!-#REF!,0)</f>
        <v>0</v>
      </c>
      <c r="Q81" s="2"/>
      <c r="R81" s="2" t="e">
        <f>IF(#REF!&lt;&gt;"",ROUNDUP(MIN(S$3,T$3),0),"")</f>
        <v>#REF!</v>
      </c>
      <c r="S81" s="2"/>
    </row>
    <row r="82" spans="1:20" x14ac:dyDescent="0.35">
      <c r="A82" s="77" t="str">
        <f t="shared" si="21"/>
        <v/>
      </c>
      <c r="B82" s="77" t="str">
        <f t="shared" si="22"/>
        <v/>
      </c>
      <c r="C82" s="77" t="str">
        <f t="shared" si="23"/>
        <v/>
      </c>
      <c r="D82" s="77" t="str">
        <f t="shared" si="24"/>
        <v/>
      </c>
      <c r="E82" s="77" t="str">
        <f t="shared" si="25"/>
        <v/>
      </c>
      <c r="F82" s="77" t="str">
        <f t="shared" si="26"/>
        <v/>
      </c>
      <c r="G82" s="199" t="str">
        <f>IF(Paramétrage!AS521&lt;&gt;0,Paramétrage!AQ521,"")</f>
        <v/>
      </c>
      <c r="H82" s="2" t="str">
        <f>IF(Paramétrage!AS521&lt;&gt;0,Paramétrage!AR521,"")</f>
        <v/>
      </c>
      <c r="I82" s="2" t="str">
        <f t="shared" si="27"/>
        <v/>
      </c>
      <c r="J82" s="2" t="str">
        <f>IF(Paramétrage!AS521&lt;&gt;0,Paramétrage!AS521,"")</f>
        <v/>
      </c>
      <c r="K82" s="2" t="str">
        <f>IF(Paramétrage!AT521&lt;&gt;0,Paramétrage!AT521,"")</f>
        <v/>
      </c>
      <c r="L82" s="2" t="str">
        <f t="shared" si="28"/>
        <v/>
      </c>
      <c r="M82" s="2" t="str">
        <f t="shared" si="29"/>
        <v/>
      </c>
      <c r="N82" s="2" t="str">
        <f t="shared" si="30"/>
        <v/>
      </c>
      <c r="O82" s="2" t="str">
        <f>IF(Paramétrage!AS521&lt;&gt;0,Paramétrage!AU521,"")</f>
        <v/>
      </c>
      <c r="P82" s="9">
        <f>IF(Paramétrage!Q530,#REF!-#REF!,0)</f>
        <v>0</v>
      </c>
      <c r="Q82" s="2"/>
      <c r="R82" s="2" t="e">
        <f>IF(#REF!&lt;&gt;"",ROUNDUP(MIN(S$3,T$3),0),"")</f>
        <v>#REF!</v>
      </c>
      <c r="S82" s="2"/>
    </row>
    <row r="83" spans="1:20" x14ac:dyDescent="0.35">
      <c r="A83" s="77" t="str">
        <f t="shared" si="21"/>
        <v/>
      </c>
      <c r="B83" s="77" t="str">
        <f t="shared" si="22"/>
        <v/>
      </c>
      <c r="C83" s="77" t="str">
        <f t="shared" si="23"/>
        <v/>
      </c>
      <c r="D83" s="77" t="str">
        <f t="shared" si="24"/>
        <v/>
      </c>
      <c r="E83" s="77" t="str">
        <f t="shared" si="25"/>
        <v/>
      </c>
      <c r="F83" s="77" t="str">
        <f t="shared" si="26"/>
        <v/>
      </c>
      <c r="G83" s="199" t="str">
        <f>IF(Paramétrage!AS522&lt;&gt;0,Paramétrage!AQ522,"")</f>
        <v/>
      </c>
      <c r="H83" s="2" t="str">
        <f>IF(Paramétrage!AS522&lt;&gt;0,Paramétrage!AR522,"")</f>
        <v/>
      </c>
      <c r="I83" s="2" t="str">
        <f t="shared" si="27"/>
        <v/>
      </c>
      <c r="J83" s="2" t="str">
        <f>IF(Paramétrage!AS522&lt;&gt;0,Paramétrage!AS522,"")</f>
        <v/>
      </c>
      <c r="K83" s="2" t="str">
        <f>IF(Paramétrage!AT522&lt;&gt;0,Paramétrage!AT522,"")</f>
        <v/>
      </c>
      <c r="L83" s="2" t="str">
        <f t="shared" si="28"/>
        <v/>
      </c>
      <c r="M83" s="2" t="str">
        <f t="shared" si="29"/>
        <v/>
      </c>
      <c r="N83" s="2" t="str">
        <f t="shared" si="30"/>
        <v/>
      </c>
      <c r="O83" s="2" t="str">
        <f>IF(Paramétrage!AS522&lt;&gt;0,Paramétrage!AU522,"")</f>
        <v/>
      </c>
      <c r="P83" s="9">
        <f>IF(Paramétrage!Q531,#REF!-#REF!,0)</f>
        <v>0</v>
      </c>
      <c r="Q83" s="2"/>
      <c r="R83" s="2" t="e">
        <f>IF(#REF!&lt;&gt;"",ROUNDUP(MIN(S$3,T$3),0),"")</f>
        <v>#REF!</v>
      </c>
      <c r="S83" s="2"/>
    </row>
    <row r="84" spans="1:20" x14ac:dyDescent="0.35">
      <c r="A84" s="77" t="str">
        <f t="shared" si="21"/>
        <v/>
      </c>
      <c r="B84" s="77" t="str">
        <f t="shared" si="22"/>
        <v/>
      </c>
      <c r="C84" s="77" t="str">
        <f t="shared" si="23"/>
        <v/>
      </c>
      <c r="D84" s="77" t="str">
        <f t="shared" si="24"/>
        <v/>
      </c>
      <c r="E84" s="77" t="str">
        <f t="shared" si="25"/>
        <v/>
      </c>
      <c r="F84" s="77" t="str">
        <f t="shared" si="26"/>
        <v/>
      </c>
      <c r="G84" s="199" t="str">
        <f>IF(Paramétrage!AS523&lt;&gt;0,Paramétrage!AQ523,"")</f>
        <v/>
      </c>
      <c r="H84" s="2" t="str">
        <f>IF(Paramétrage!AS523&lt;&gt;0,Paramétrage!AR523,"")</f>
        <v/>
      </c>
      <c r="I84" s="2" t="str">
        <f t="shared" si="27"/>
        <v/>
      </c>
      <c r="J84" s="2" t="str">
        <f>IF(Paramétrage!AS523&lt;&gt;0,Paramétrage!AS523,"")</f>
        <v/>
      </c>
      <c r="K84" s="2" t="str">
        <f>IF(Paramétrage!AT523&lt;&gt;0,Paramétrage!AT523,"")</f>
        <v/>
      </c>
      <c r="L84" s="2" t="str">
        <f t="shared" si="28"/>
        <v/>
      </c>
      <c r="M84" s="2" t="str">
        <f t="shared" si="29"/>
        <v/>
      </c>
      <c r="N84" s="2" t="str">
        <f t="shared" si="30"/>
        <v/>
      </c>
      <c r="O84" s="2" t="str">
        <f>IF(Paramétrage!AS523&lt;&gt;0,Paramétrage!AU523,"")</f>
        <v/>
      </c>
      <c r="P84" s="9">
        <f>IF(Paramétrage!Q532,#REF!-#REF!,0)</f>
        <v>0</v>
      </c>
      <c r="Q84" s="2"/>
      <c r="R84" s="2" t="e">
        <f>IF(#REF!&lt;&gt;"",ROUNDUP(MIN(S$3,T$3),0),"")</f>
        <v>#REF!</v>
      </c>
      <c r="S84" s="2"/>
    </row>
    <row r="85" spans="1:20" x14ac:dyDescent="0.35">
      <c r="A85" s="77" t="str">
        <f t="shared" si="21"/>
        <v/>
      </c>
      <c r="B85" s="77" t="str">
        <f t="shared" si="22"/>
        <v/>
      </c>
      <c r="C85" s="77" t="str">
        <f t="shared" si="23"/>
        <v/>
      </c>
      <c r="D85" s="77" t="str">
        <f t="shared" si="24"/>
        <v/>
      </c>
      <c r="E85" s="77" t="str">
        <f t="shared" si="25"/>
        <v/>
      </c>
      <c r="F85" s="77" t="str">
        <f t="shared" si="26"/>
        <v/>
      </c>
      <c r="G85" s="199" t="str">
        <f>IF(Paramétrage!AS524&lt;&gt;0,Paramétrage!AQ524,"")</f>
        <v/>
      </c>
      <c r="H85" s="2" t="str">
        <f>IF(Paramétrage!AS524&lt;&gt;0,Paramétrage!AR524,"")</f>
        <v/>
      </c>
      <c r="I85" s="2" t="str">
        <f t="shared" si="27"/>
        <v/>
      </c>
      <c r="J85" s="2" t="str">
        <f>IF(Paramétrage!AS524&lt;&gt;0,Paramétrage!AS524,"")</f>
        <v/>
      </c>
      <c r="K85" s="2" t="str">
        <f>IF(Paramétrage!AT524&lt;&gt;0,Paramétrage!AT524,"")</f>
        <v/>
      </c>
      <c r="L85" s="2" t="str">
        <f t="shared" si="28"/>
        <v/>
      </c>
      <c r="M85" s="2" t="str">
        <f t="shared" si="29"/>
        <v/>
      </c>
      <c r="N85" s="2" t="str">
        <f t="shared" si="30"/>
        <v/>
      </c>
      <c r="O85" s="2" t="str">
        <f>IF(Paramétrage!AS524&lt;&gt;0,Paramétrage!AU524,"")</f>
        <v/>
      </c>
      <c r="P85" s="9">
        <f>IF(Paramétrage!Q533,#REF!-#REF!,0)</f>
        <v>0</v>
      </c>
      <c r="Q85" s="2"/>
      <c r="R85" s="2" t="e">
        <f>IF(#REF!&lt;&gt;"",ROUNDUP(MIN(S$3,T$3),0),"")</f>
        <v>#REF!</v>
      </c>
      <c r="S85" s="2"/>
    </row>
    <row r="86" spans="1:20" x14ac:dyDescent="0.35">
      <c r="A86" s="77" t="str">
        <f t="shared" si="21"/>
        <v/>
      </c>
      <c r="B86" s="77" t="str">
        <f t="shared" si="22"/>
        <v/>
      </c>
      <c r="C86" s="77" t="str">
        <f t="shared" si="23"/>
        <v/>
      </c>
      <c r="D86" s="77" t="str">
        <f t="shared" si="24"/>
        <v/>
      </c>
      <c r="E86" s="77" t="str">
        <f t="shared" si="25"/>
        <v/>
      </c>
      <c r="F86" s="77" t="str">
        <f t="shared" si="26"/>
        <v/>
      </c>
      <c r="G86" s="199" t="str">
        <f>IF(Paramétrage!AS525&lt;&gt;0,Paramétrage!AQ525,"")</f>
        <v/>
      </c>
      <c r="H86" s="2" t="str">
        <f>IF(Paramétrage!AS525&lt;&gt;0,Paramétrage!AR525,"")</f>
        <v/>
      </c>
      <c r="I86" s="2" t="str">
        <f t="shared" si="27"/>
        <v/>
      </c>
      <c r="J86" s="2" t="str">
        <f>IF(Paramétrage!AS525&lt;&gt;0,Paramétrage!AS525,"")</f>
        <v/>
      </c>
      <c r="K86" s="2" t="str">
        <f>IF(Paramétrage!AT525&lt;&gt;0,Paramétrage!AT525,"")</f>
        <v/>
      </c>
      <c r="L86" s="2" t="str">
        <f t="shared" si="28"/>
        <v/>
      </c>
      <c r="M86" s="2" t="str">
        <f t="shared" si="29"/>
        <v/>
      </c>
      <c r="N86" s="2" t="str">
        <f t="shared" si="30"/>
        <v/>
      </c>
      <c r="O86" s="2" t="str">
        <f>IF(Paramétrage!AS525&lt;&gt;0,Paramétrage!AU525,"")</f>
        <v/>
      </c>
      <c r="P86" s="9">
        <f>IF(Paramétrage!Q534,#REF!-#REF!,0)</f>
        <v>0</v>
      </c>
      <c r="Q86" s="2"/>
      <c r="R86" s="2" t="e">
        <f>IF(#REF!&lt;&gt;"",ROUNDUP(MIN(S$3,T$3),0),"")</f>
        <v>#REF!</v>
      </c>
      <c r="S86" s="2"/>
    </row>
    <row r="87" spans="1:20" x14ac:dyDescent="0.35">
      <c r="A87" s="77" t="str">
        <f t="shared" si="21"/>
        <v/>
      </c>
      <c r="B87" s="77" t="str">
        <f t="shared" si="22"/>
        <v/>
      </c>
      <c r="C87" s="77" t="str">
        <f t="shared" si="23"/>
        <v/>
      </c>
      <c r="D87" s="77" t="str">
        <f t="shared" si="24"/>
        <v/>
      </c>
      <c r="E87" s="77" t="str">
        <f t="shared" si="25"/>
        <v/>
      </c>
      <c r="F87" s="77" t="str">
        <f t="shared" si="26"/>
        <v/>
      </c>
      <c r="G87" s="199" t="str">
        <f>IF(Paramétrage!AS526&lt;&gt;0,Paramétrage!AQ526,"")</f>
        <v/>
      </c>
      <c r="H87" s="2" t="str">
        <f>IF(Paramétrage!AS526&lt;&gt;0,Paramétrage!AR526,"")</f>
        <v/>
      </c>
      <c r="I87" s="2" t="str">
        <f t="shared" si="27"/>
        <v/>
      </c>
      <c r="J87" s="2" t="str">
        <f>IF(Paramétrage!AS526&lt;&gt;0,Paramétrage!AS526,"")</f>
        <v/>
      </c>
      <c r="K87" s="2" t="str">
        <f>IF(Paramétrage!AT526&lt;&gt;0,Paramétrage!AT526,"")</f>
        <v/>
      </c>
      <c r="L87" s="2" t="str">
        <f t="shared" si="28"/>
        <v/>
      </c>
      <c r="M87" s="2" t="str">
        <f t="shared" si="29"/>
        <v/>
      </c>
      <c r="N87" s="2" t="str">
        <f t="shared" si="30"/>
        <v/>
      </c>
      <c r="O87" s="2" t="str">
        <f>IF(Paramétrage!AS526&lt;&gt;0,Paramétrage!AU526,"")</f>
        <v/>
      </c>
      <c r="P87" s="9">
        <f>IF(Paramétrage!Q535,#REF!-#REF!,0)</f>
        <v>0</v>
      </c>
      <c r="Q87" s="2"/>
      <c r="R87" s="2" t="e">
        <f>IF(#REF!&lt;&gt;"",ROUNDUP(MIN(S$3,T$3),0),"")</f>
        <v>#REF!</v>
      </c>
      <c r="S87" s="2"/>
    </row>
    <row r="88" spans="1:20" x14ac:dyDescent="0.35">
      <c r="A88" s="77" t="str">
        <f t="shared" si="21"/>
        <v/>
      </c>
      <c r="B88" s="77" t="str">
        <f t="shared" si="22"/>
        <v/>
      </c>
      <c r="C88" s="77" t="str">
        <f t="shared" si="23"/>
        <v/>
      </c>
      <c r="D88" s="77" t="str">
        <f t="shared" si="24"/>
        <v/>
      </c>
      <c r="E88" s="77" t="str">
        <f t="shared" si="25"/>
        <v/>
      </c>
      <c r="F88" s="77" t="str">
        <f t="shared" si="26"/>
        <v/>
      </c>
      <c r="G88" s="199" t="str">
        <f>IF(Paramétrage!AS527&lt;&gt;0,Paramétrage!AQ527,"")</f>
        <v/>
      </c>
      <c r="H88" s="2" t="str">
        <f>IF(Paramétrage!AS527&lt;&gt;0,Paramétrage!AR527,"")</f>
        <v/>
      </c>
      <c r="I88" s="2" t="str">
        <f t="shared" si="27"/>
        <v/>
      </c>
      <c r="J88" s="2" t="str">
        <f>IF(Paramétrage!AS527&lt;&gt;0,Paramétrage!AS527,"")</f>
        <v/>
      </c>
      <c r="K88" s="2" t="str">
        <f>IF(Paramétrage!AT527&lt;&gt;0,Paramétrage!AT527,"")</f>
        <v/>
      </c>
      <c r="L88" s="2" t="str">
        <f t="shared" si="28"/>
        <v/>
      </c>
      <c r="M88" s="2" t="str">
        <f t="shared" si="29"/>
        <v/>
      </c>
      <c r="N88" s="2" t="str">
        <f t="shared" si="30"/>
        <v/>
      </c>
      <c r="O88" s="2" t="str">
        <f>IF(Paramétrage!AS527&lt;&gt;0,Paramétrage!AU527,"")</f>
        <v/>
      </c>
      <c r="P88" s="9">
        <f>IF(Paramétrage!Q536,#REF!-#REF!,0)</f>
        <v>0</v>
      </c>
      <c r="Q88" s="2"/>
      <c r="R88" s="2" t="e">
        <f>IF(#REF!&lt;&gt;"",ROUNDUP(MIN(S$3,T$3),0),"")</f>
        <v>#REF!</v>
      </c>
      <c r="S88" s="2"/>
    </row>
    <row r="89" spans="1:20" x14ac:dyDescent="0.35">
      <c r="A89" s="77" t="str">
        <f t="shared" si="21"/>
        <v/>
      </c>
      <c r="B89" s="77" t="str">
        <f t="shared" si="22"/>
        <v/>
      </c>
      <c r="C89" s="77" t="str">
        <f t="shared" si="23"/>
        <v/>
      </c>
      <c r="D89" s="77" t="str">
        <f t="shared" si="24"/>
        <v/>
      </c>
      <c r="E89" s="77" t="str">
        <f t="shared" si="25"/>
        <v/>
      </c>
      <c r="F89" s="77" t="str">
        <f t="shared" si="26"/>
        <v/>
      </c>
      <c r="G89" s="199" t="str">
        <f>IF(Paramétrage!AS528&lt;&gt;0,Paramétrage!AQ528,"")</f>
        <v/>
      </c>
      <c r="H89" s="2" t="str">
        <f>IF(Paramétrage!AS528&lt;&gt;0,Paramétrage!AR528,"")</f>
        <v/>
      </c>
      <c r="I89" s="2" t="str">
        <f t="shared" si="27"/>
        <v/>
      </c>
      <c r="J89" s="2" t="str">
        <f>IF(Paramétrage!AS528&lt;&gt;0,Paramétrage!AS528,"")</f>
        <v/>
      </c>
      <c r="K89" s="2" t="str">
        <f>IF(Paramétrage!AT528&lt;&gt;0,Paramétrage!AT528,"")</f>
        <v/>
      </c>
      <c r="L89" s="2" t="str">
        <f t="shared" si="28"/>
        <v/>
      </c>
      <c r="M89" s="2" t="str">
        <f t="shared" si="29"/>
        <v/>
      </c>
      <c r="N89" s="2" t="str">
        <f t="shared" si="30"/>
        <v/>
      </c>
      <c r="O89" s="2" t="str">
        <f>IF(Paramétrage!AS528&lt;&gt;0,Paramétrage!AU528,"")</f>
        <v/>
      </c>
      <c r="P89" s="9">
        <f>IF(Paramétrage!Q537,#REF!-#REF!,0)</f>
        <v>0</v>
      </c>
      <c r="Q89" s="2"/>
      <c r="R89" s="2" t="e">
        <f>IF(#REF!&lt;&gt;"",ROUNDUP(MIN(S$3,T$3),0),"")</f>
        <v>#REF!</v>
      </c>
      <c r="S89" s="2"/>
    </row>
    <row r="90" spans="1:20" x14ac:dyDescent="0.35">
      <c r="A90" s="469"/>
      <c r="B90" s="469"/>
      <c r="C90" s="469"/>
      <c r="D90" s="469"/>
      <c r="E90" s="469"/>
      <c r="F90" s="469"/>
      <c r="G90" s="475" t="s">
        <v>624</v>
      </c>
      <c r="H90" s="469"/>
      <c r="I90" s="469"/>
      <c r="J90" s="469"/>
      <c r="K90" s="469"/>
      <c r="L90" s="469"/>
      <c r="M90" s="469"/>
      <c r="N90" s="469"/>
      <c r="O90" s="469"/>
      <c r="P90" s="469">
        <f>IF(Paramétrage!Q538,#REF!-#REF!,0)</f>
        <v>0</v>
      </c>
      <c r="Q90" s="469"/>
      <c r="R90" s="469" t="e">
        <f>IF(#REF!&lt;&gt;"",ROUNDUP(MIN(S$3,T$3),0),"")</f>
        <v>#REF!</v>
      </c>
      <c r="S90" s="2"/>
    </row>
    <row r="91" spans="1:20" ht="87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167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9">
        <f>IF(Paramétrage!Q539,#REF!-#REF!,0)</f>
        <v>0</v>
      </c>
      <c r="Q91" s="200">
        <f>Paramétrage!D3</f>
        <v>0</v>
      </c>
      <c r="R91" s="201" t="s">
        <v>338</v>
      </c>
      <c r="S91" s="106" t="s">
        <v>347</v>
      </c>
      <c r="T91" s="28" t="s">
        <v>348</v>
      </c>
    </row>
    <row r="92" spans="1:20" x14ac:dyDescent="0.35">
      <c r="A92" s="77" t="str">
        <f>IF(J92&lt;&gt;"",I92,"")</f>
        <v/>
      </c>
      <c r="B92" s="77" t="str">
        <f>IF(J92&lt;&gt;"",1,"")</f>
        <v/>
      </c>
      <c r="C92" s="77" t="str">
        <f>IF(J92&lt;&gt;"",L92,"")</f>
        <v/>
      </c>
      <c r="D92" s="77" t="str">
        <f>IF(J92&lt;&gt;"",L92,"")</f>
        <v/>
      </c>
      <c r="E92" s="77" t="str">
        <f>IF(J92&lt;&gt;"",M92,"")</f>
        <v/>
      </c>
      <c r="F92" s="77" t="str">
        <f>IF(J92&lt;&gt;"",N92,"")</f>
        <v/>
      </c>
      <c r="G92" s="199" t="str">
        <f>IF(Paramétrage!BN501&lt;&gt;0,Paramétrage!BL501,"")</f>
        <v/>
      </c>
      <c r="H92" s="2" t="str">
        <f>IF(Paramétrage!BN501&lt;&gt;0,Paramétrage!BM501,"")</f>
        <v/>
      </c>
      <c r="I92" s="2" t="str">
        <f>IF(J92&lt;&gt;"",DATEDIF($Q$2,G92,"d")*1440+H92*60,"")</f>
        <v/>
      </c>
      <c r="J92" s="2" t="str">
        <f>IF(Paramétrage!BN501&lt;&gt;0,Paramétrage!BN501,"")</f>
        <v/>
      </c>
      <c r="K92" s="2" t="str">
        <f>IF(Paramétrage!BO501&lt;&gt;0,Paramétrage!BO501,"")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IF(Paramétrage!BN501&lt;&gt;0,Paramétrage!BP501,"")</f>
        <v/>
      </c>
      <c r="P92" s="9">
        <f>IF(Paramétrage!Q540,#REF!-#REF!,0)</f>
        <v>0</v>
      </c>
      <c r="Q92" s="2"/>
      <c r="R92" s="2" t="e">
        <f>IF(#REF!&lt;&gt;"",ROUNDUP(MIN(S$3,T$3),0),"")</f>
        <v>#REF!</v>
      </c>
      <c r="S92" s="2"/>
    </row>
    <row r="93" spans="1:20" x14ac:dyDescent="0.35">
      <c r="A93" s="77" t="str">
        <f t="shared" ref="A93:A119" si="31">IF(J93&lt;&gt;"",I93,"")</f>
        <v/>
      </c>
      <c r="B93" s="77" t="str">
        <f t="shared" ref="B93:B119" si="32">IF(J93&lt;&gt;"",1,"")</f>
        <v/>
      </c>
      <c r="C93" s="77" t="str">
        <f t="shared" ref="C93:C119" si="33">IF(J93&lt;&gt;"",L93,"")</f>
        <v/>
      </c>
      <c r="D93" s="77" t="str">
        <f t="shared" ref="D93:D119" si="34">IF(J93&lt;&gt;"",L93,"")</f>
        <v/>
      </c>
      <c r="E93" s="77" t="str">
        <f t="shared" ref="E93:E119" si="35">IF(J93&lt;&gt;"",M93,"")</f>
        <v/>
      </c>
      <c r="F93" s="77" t="str">
        <f t="shared" ref="F93:F119" si="36">IF(J93&lt;&gt;"",N93,"")</f>
        <v/>
      </c>
      <c r="G93" s="199" t="str">
        <f>IF(Paramétrage!BN502&lt;&gt;0,Paramétrage!BL502,"")</f>
        <v/>
      </c>
      <c r="H93" s="2" t="str">
        <f>IF(Paramétrage!BN502&lt;&gt;0,Paramétrage!BM502,"")</f>
        <v/>
      </c>
      <c r="I93" s="2" t="str">
        <f t="shared" ref="I93:I119" si="37">IF(J93&lt;&gt;"",DATEDIF($Q$2,G93,"d")*1440+H93*60,"")</f>
        <v/>
      </c>
      <c r="J93" s="2" t="str">
        <f>IF(Paramétrage!BN502&lt;&gt;0,Paramétrage!BN502,"")</f>
        <v/>
      </c>
      <c r="K93" s="2" t="str">
        <f>IF(Paramétrage!BO502&lt;&gt;0,Paramétrage!BO502,"")</f>
        <v/>
      </c>
      <c r="L93" s="2" t="str">
        <f t="shared" ref="L93:L119" si="38">IF(J93&lt;&gt;"",ROUNDUP(J93/K93,0),"")</f>
        <v/>
      </c>
      <c r="M93" s="2" t="str">
        <f t="shared" ref="M93:M119" si="39">IF(J93&lt;&gt;"",J93/L93,"")</f>
        <v/>
      </c>
      <c r="N93" s="2" t="str">
        <f t="shared" ref="N93:N119" si="40">IF(J93&lt;&gt;"",M93/O93,"")</f>
        <v/>
      </c>
      <c r="O93" s="2" t="str">
        <f>IF(Paramétrage!BN502&lt;&gt;0,Paramétrage!BP502,"")</f>
        <v/>
      </c>
      <c r="P93" s="9">
        <f>IF(Paramétrage!Q541,#REF!-#REF!,0)</f>
        <v>0</v>
      </c>
      <c r="Q93" s="2"/>
      <c r="R93" s="2" t="e">
        <f>IF(#REF!&lt;&gt;"",ROUNDUP(MIN(S$3,T$3),0),"")</f>
        <v>#REF!</v>
      </c>
      <c r="S93" s="2"/>
    </row>
    <row r="94" spans="1:20" x14ac:dyDescent="0.35">
      <c r="A94" s="77" t="str">
        <f t="shared" si="31"/>
        <v/>
      </c>
      <c r="B94" s="77" t="str">
        <f t="shared" si="32"/>
        <v/>
      </c>
      <c r="C94" s="77" t="str">
        <f t="shared" si="33"/>
        <v/>
      </c>
      <c r="D94" s="77" t="str">
        <f t="shared" si="34"/>
        <v/>
      </c>
      <c r="E94" s="77" t="str">
        <f t="shared" si="35"/>
        <v/>
      </c>
      <c r="F94" s="77" t="str">
        <f t="shared" si="36"/>
        <v/>
      </c>
      <c r="G94" s="199" t="str">
        <f>IF(Paramétrage!BN503&lt;&gt;0,Paramétrage!BL503,"")</f>
        <v/>
      </c>
      <c r="H94" s="2" t="str">
        <f>IF(Paramétrage!BN503&lt;&gt;0,Paramétrage!BM503,"")</f>
        <v/>
      </c>
      <c r="I94" s="2" t="str">
        <f t="shared" si="37"/>
        <v/>
      </c>
      <c r="J94" s="2" t="str">
        <f>IF(Paramétrage!BN503&lt;&gt;0,Paramétrage!BN503,"")</f>
        <v/>
      </c>
      <c r="K94" s="2" t="str">
        <f>IF(Paramétrage!BO503&lt;&gt;0,Paramétrage!BO503,"")</f>
        <v/>
      </c>
      <c r="L94" s="2" t="str">
        <f t="shared" si="38"/>
        <v/>
      </c>
      <c r="M94" s="2" t="str">
        <f t="shared" si="39"/>
        <v/>
      </c>
      <c r="N94" s="2" t="str">
        <f t="shared" si="40"/>
        <v/>
      </c>
      <c r="O94" s="2" t="str">
        <f>IF(Paramétrage!BN503&lt;&gt;0,Paramétrage!BP503,"")</f>
        <v/>
      </c>
      <c r="P94" s="9">
        <f>IF(Paramétrage!Q542,#REF!-#REF!,0)</f>
        <v>0</v>
      </c>
      <c r="Q94" s="2"/>
      <c r="R94" s="2" t="e">
        <f>IF(#REF!&lt;&gt;"",ROUNDUP(MIN(S$3,T$3),0),"")</f>
        <v>#REF!</v>
      </c>
      <c r="S94" s="2"/>
    </row>
    <row r="95" spans="1:20" x14ac:dyDescent="0.35">
      <c r="A95" s="77" t="str">
        <f t="shared" si="31"/>
        <v/>
      </c>
      <c r="B95" s="77" t="str">
        <f t="shared" si="32"/>
        <v/>
      </c>
      <c r="C95" s="77" t="str">
        <f t="shared" si="33"/>
        <v/>
      </c>
      <c r="D95" s="77" t="str">
        <f t="shared" si="34"/>
        <v/>
      </c>
      <c r="E95" s="77" t="str">
        <f t="shared" si="35"/>
        <v/>
      </c>
      <c r="F95" s="77" t="str">
        <f t="shared" si="36"/>
        <v/>
      </c>
      <c r="G95" s="199" t="str">
        <f>IF(Paramétrage!BN504&lt;&gt;0,Paramétrage!BL504,"")</f>
        <v/>
      </c>
      <c r="H95" s="2" t="str">
        <f>IF(Paramétrage!BN504&lt;&gt;0,Paramétrage!BM504,"")</f>
        <v/>
      </c>
      <c r="I95" s="2" t="str">
        <f t="shared" si="37"/>
        <v/>
      </c>
      <c r="J95" s="2" t="str">
        <f>IF(Paramétrage!BN504&lt;&gt;0,Paramétrage!BN504,"")</f>
        <v/>
      </c>
      <c r="K95" s="2" t="str">
        <f>IF(Paramétrage!BO504&lt;&gt;0,Paramétrage!BO504,"")</f>
        <v/>
      </c>
      <c r="L95" s="2" t="str">
        <f t="shared" si="38"/>
        <v/>
      </c>
      <c r="M95" s="2" t="str">
        <f t="shared" si="39"/>
        <v/>
      </c>
      <c r="N95" s="2" t="str">
        <f t="shared" si="40"/>
        <v/>
      </c>
      <c r="O95" s="2" t="str">
        <f>IF(Paramétrage!BN504&lt;&gt;0,Paramétrage!BP504,"")</f>
        <v/>
      </c>
      <c r="P95" s="9">
        <f>IF(Paramétrage!Q543,#REF!-#REF!,0)</f>
        <v>0</v>
      </c>
      <c r="Q95" s="2"/>
      <c r="R95" s="2" t="e">
        <f>IF(#REF!&lt;&gt;"",ROUNDUP(MIN(S$3,T$3),0),"")</f>
        <v>#REF!</v>
      </c>
      <c r="S95" s="2"/>
    </row>
    <row r="96" spans="1:20" x14ac:dyDescent="0.35">
      <c r="A96" s="77" t="str">
        <f t="shared" si="31"/>
        <v/>
      </c>
      <c r="B96" s="77" t="str">
        <f t="shared" si="32"/>
        <v/>
      </c>
      <c r="C96" s="77" t="str">
        <f t="shared" si="33"/>
        <v/>
      </c>
      <c r="D96" s="77" t="str">
        <f t="shared" si="34"/>
        <v/>
      </c>
      <c r="E96" s="77" t="str">
        <f t="shared" si="35"/>
        <v/>
      </c>
      <c r="F96" s="77" t="str">
        <f t="shared" si="36"/>
        <v/>
      </c>
      <c r="G96" s="199" t="str">
        <f>IF(Paramétrage!BN505&lt;&gt;0,Paramétrage!BL505,"")</f>
        <v/>
      </c>
      <c r="H96" s="2" t="str">
        <f>IF(Paramétrage!BN505&lt;&gt;0,Paramétrage!BM505,"")</f>
        <v/>
      </c>
      <c r="I96" s="2" t="str">
        <f t="shared" si="37"/>
        <v/>
      </c>
      <c r="J96" s="2" t="str">
        <f>IF(Paramétrage!BN505&lt;&gt;0,Paramétrage!BN505,"")</f>
        <v/>
      </c>
      <c r="K96" s="2" t="str">
        <f>IF(Paramétrage!BO505&lt;&gt;0,Paramétrage!BO505,"")</f>
        <v/>
      </c>
      <c r="L96" s="2" t="str">
        <f t="shared" si="38"/>
        <v/>
      </c>
      <c r="M96" s="2" t="str">
        <f t="shared" si="39"/>
        <v/>
      </c>
      <c r="N96" s="2" t="str">
        <f t="shared" si="40"/>
        <v/>
      </c>
      <c r="O96" s="2" t="str">
        <f>IF(Paramétrage!BN505&lt;&gt;0,Paramétrage!BP505,"")</f>
        <v/>
      </c>
      <c r="P96" s="9">
        <f>IF(Paramétrage!Q544,#REF!-#REF!,0)</f>
        <v>0</v>
      </c>
      <c r="Q96" s="2"/>
      <c r="R96" s="2" t="e">
        <f>IF(#REF!&lt;&gt;"",ROUNDUP(MIN(S$3,T$3),0),"")</f>
        <v>#REF!</v>
      </c>
      <c r="S96" s="2"/>
    </row>
    <row r="97" spans="1:22" x14ac:dyDescent="0.35">
      <c r="A97" s="77" t="str">
        <f t="shared" si="31"/>
        <v/>
      </c>
      <c r="B97" s="77" t="str">
        <f t="shared" si="32"/>
        <v/>
      </c>
      <c r="C97" s="77" t="str">
        <f t="shared" si="33"/>
        <v/>
      </c>
      <c r="D97" s="77" t="str">
        <f t="shared" si="34"/>
        <v/>
      </c>
      <c r="E97" s="77" t="str">
        <f t="shared" si="35"/>
        <v/>
      </c>
      <c r="F97" s="77" t="str">
        <f t="shared" si="36"/>
        <v/>
      </c>
      <c r="G97" s="199" t="str">
        <f>IF(Paramétrage!BN506&lt;&gt;0,Paramétrage!BL506,"")</f>
        <v/>
      </c>
      <c r="H97" s="2" t="str">
        <f>IF(Paramétrage!BN506&lt;&gt;0,Paramétrage!BM506,"")</f>
        <v/>
      </c>
      <c r="I97" s="2" t="str">
        <f t="shared" si="37"/>
        <v/>
      </c>
      <c r="J97" s="2" t="str">
        <f>IF(Paramétrage!BN506&lt;&gt;0,Paramétrage!BN506,"")</f>
        <v/>
      </c>
      <c r="K97" s="2" t="str">
        <f>IF(Paramétrage!BO506&lt;&gt;0,Paramétrage!BO506,"")</f>
        <v/>
      </c>
      <c r="L97" s="2" t="str">
        <f t="shared" si="38"/>
        <v/>
      </c>
      <c r="M97" s="2" t="str">
        <f t="shared" si="39"/>
        <v/>
      </c>
      <c r="N97" s="2" t="str">
        <f t="shared" si="40"/>
        <v/>
      </c>
      <c r="O97" s="2" t="str">
        <f>IF(Paramétrage!BN506&lt;&gt;0,Paramétrage!BP506,"")</f>
        <v/>
      </c>
      <c r="P97" s="9">
        <f>IF(Paramétrage!Q545,#REF!-#REF!,0)</f>
        <v>0</v>
      </c>
      <c r="Q97" s="2"/>
      <c r="R97" s="2" t="e">
        <f>IF(#REF!&lt;&gt;"",ROUNDUP(MIN(S$3,T$3),0),"")</f>
        <v>#REF!</v>
      </c>
      <c r="S97" s="2"/>
    </row>
    <row r="98" spans="1:22" x14ac:dyDescent="0.35">
      <c r="A98" s="77" t="str">
        <f t="shared" si="31"/>
        <v/>
      </c>
      <c r="B98" s="77" t="str">
        <f t="shared" si="32"/>
        <v/>
      </c>
      <c r="C98" s="77" t="str">
        <f t="shared" si="33"/>
        <v/>
      </c>
      <c r="D98" s="77" t="str">
        <f t="shared" si="34"/>
        <v/>
      </c>
      <c r="E98" s="77" t="str">
        <f t="shared" si="35"/>
        <v/>
      </c>
      <c r="F98" s="77" t="str">
        <f t="shared" si="36"/>
        <v/>
      </c>
      <c r="G98" s="199" t="str">
        <f>IF(Paramétrage!BN507&lt;&gt;0,Paramétrage!BL507,"")</f>
        <v/>
      </c>
      <c r="H98" s="2" t="str">
        <f>IF(Paramétrage!BN507&lt;&gt;0,Paramétrage!BM507,"")</f>
        <v/>
      </c>
      <c r="I98" s="2" t="str">
        <f t="shared" si="37"/>
        <v/>
      </c>
      <c r="J98" s="2" t="str">
        <f>IF(Paramétrage!BN507&lt;&gt;0,Paramétrage!BN507,"")</f>
        <v/>
      </c>
      <c r="K98" s="2" t="str">
        <f>IF(Paramétrage!BO507&lt;&gt;0,Paramétrage!BO507,"")</f>
        <v/>
      </c>
      <c r="L98" s="2" t="str">
        <f t="shared" si="38"/>
        <v/>
      </c>
      <c r="M98" s="2" t="str">
        <f t="shared" si="39"/>
        <v/>
      </c>
      <c r="N98" s="2" t="str">
        <f t="shared" si="40"/>
        <v/>
      </c>
      <c r="O98" s="2" t="str">
        <f>IF(Paramétrage!BN507&lt;&gt;0,Paramétrage!BP507,"")</f>
        <v/>
      </c>
      <c r="P98" s="9">
        <f>IF(Paramétrage!Q546,#REF!-#REF!,0)</f>
        <v>0</v>
      </c>
      <c r="Q98" s="2"/>
      <c r="R98" s="2" t="e">
        <f>IF(#REF!&lt;&gt;"",ROUNDUP(MIN(S$3,T$3),0),"")</f>
        <v>#REF!</v>
      </c>
      <c r="S98" s="2"/>
    </row>
    <row r="99" spans="1:22" x14ac:dyDescent="0.35">
      <c r="A99" s="77" t="str">
        <f t="shared" si="31"/>
        <v/>
      </c>
      <c r="B99" s="77" t="str">
        <f t="shared" si="32"/>
        <v/>
      </c>
      <c r="C99" s="77" t="str">
        <f t="shared" si="33"/>
        <v/>
      </c>
      <c r="D99" s="77" t="str">
        <f t="shared" si="34"/>
        <v/>
      </c>
      <c r="E99" s="77" t="str">
        <f t="shared" si="35"/>
        <v/>
      </c>
      <c r="F99" s="77" t="str">
        <f t="shared" si="36"/>
        <v/>
      </c>
      <c r="G99" s="199" t="str">
        <f>IF(Paramétrage!BN508&lt;&gt;0,Paramétrage!BL508,"")</f>
        <v/>
      </c>
      <c r="H99" s="2" t="str">
        <f>IF(Paramétrage!BN508&lt;&gt;0,Paramétrage!BM508,"")</f>
        <v/>
      </c>
      <c r="I99" s="2" t="str">
        <f t="shared" si="37"/>
        <v/>
      </c>
      <c r="J99" s="2" t="str">
        <f>IF(Paramétrage!BN508&lt;&gt;0,Paramétrage!BN508,"")</f>
        <v/>
      </c>
      <c r="K99" s="2" t="str">
        <f>IF(Paramétrage!BO508&lt;&gt;0,Paramétrage!BO508,"")</f>
        <v/>
      </c>
      <c r="L99" s="2" t="str">
        <f t="shared" si="38"/>
        <v/>
      </c>
      <c r="M99" s="2" t="str">
        <f t="shared" si="39"/>
        <v/>
      </c>
      <c r="N99" s="2" t="str">
        <f t="shared" si="40"/>
        <v/>
      </c>
      <c r="O99" s="2" t="str">
        <f>IF(Paramétrage!BN508&lt;&gt;0,Paramétrage!BP508,"")</f>
        <v/>
      </c>
      <c r="P99" s="9">
        <f>IF(Paramétrage!Q547,#REF!-#REF!,0)</f>
        <v>0</v>
      </c>
      <c r="Q99" s="2"/>
      <c r="R99" s="2" t="e">
        <f>IF(#REF!&lt;&gt;"",ROUNDUP(MIN(S$3,T$3),0),"")</f>
        <v>#REF!</v>
      </c>
      <c r="S99" s="2"/>
    </row>
    <row r="100" spans="1:22" s="2" customFormat="1" x14ac:dyDescent="0.35">
      <c r="A100" s="77" t="str">
        <f t="shared" si="31"/>
        <v/>
      </c>
      <c r="B100" s="77" t="str">
        <f t="shared" si="32"/>
        <v/>
      </c>
      <c r="C100" s="77" t="str">
        <f t="shared" si="33"/>
        <v/>
      </c>
      <c r="D100" s="77" t="str">
        <f t="shared" si="34"/>
        <v/>
      </c>
      <c r="E100" s="77" t="str">
        <f t="shared" si="35"/>
        <v/>
      </c>
      <c r="F100" s="77" t="str">
        <f t="shared" si="36"/>
        <v/>
      </c>
      <c r="G100" s="199" t="str">
        <f>IF(Paramétrage!BN509&lt;&gt;0,Paramétrage!BL509,"")</f>
        <v/>
      </c>
      <c r="H100" s="2" t="str">
        <f>IF(Paramétrage!BN509&lt;&gt;0,Paramétrage!BM509,"")</f>
        <v/>
      </c>
      <c r="I100" s="2" t="str">
        <f t="shared" si="37"/>
        <v/>
      </c>
      <c r="J100" s="2" t="str">
        <f>IF(Paramétrage!BN509&lt;&gt;0,Paramétrage!BN509,"")</f>
        <v/>
      </c>
      <c r="K100" s="2" t="str">
        <f>IF(Paramétrage!BO509&lt;&gt;0,Paramétrage!BO509,"")</f>
        <v/>
      </c>
      <c r="L100" s="2" t="str">
        <f t="shared" si="38"/>
        <v/>
      </c>
      <c r="M100" s="2" t="str">
        <f t="shared" si="39"/>
        <v/>
      </c>
      <c r="N100" s="2" t="str">
        <f t="shared" si="40"/>
        <v/>
      </c>
      <c r="O100" s="2" t="str">
        <f>IF(Paramétrage!BN509&lt;&gt;0,Paramétrage!BP509,"")</f>
        <v/>
      </c>
      <c r="P100" s="9">
        <f>IF(Paramétrage!Q548,#REF!-#REF!,0)</f>
        <v>0</v>
      </c>
      <c r="R100" s="2" t="e">
        <f>IF(#REF!&lt;&gt;"",ROUNDUP(MIN(S$3,T$3),0),"")</f>
        <v>#REF!</v>
      </c>
      <c r="T100"/>
      <c r="U100"/>
      <c r="V100"/>
    </row>
    <row r="101" spans="1:22" x14ac:dyDescent="0.35">
      <c r="A101" s="77" t="str">
        <f t="shared" si="31"/>
        <v/>
      </c>
      <c r="B101" s="77" t="str">
        <f t="shared" si="32"/>
        <v/>
      </c>
      <c r="C101" s="77" t="str">
        <f t="shared" si="33"/>
        <v/>
      </c>
      <c r="D101" s="77" t="str">
        <f t="shared" si="34"/>
        <v/>
      </c>
      <c r="E101" s="77" t="str">
        <f t="shared" si="35"/>
        <v/>
      </c>
      <c r="F101" s="77" t="str">
        <f t="shared" si="36"/>
        <v/>
      </c>
      <c r="G101" s="199" t="str">
        <f>IF(Paramétrage!BN510&lt;&gt;0,Paramétrage!BL510,"")</f>
        <v/>
      </c>
      <c r="H101" s="2" t="str">
        <f>IF(Paramétrage!BN510&lt;&gt;0,Paramétrage!BM510,"")</f>
        <v/>
      </c>
      <c r="I101" s="2" t="str">
        <f t="shared" si="37"/>
        <v/>
      </c>
      <c r="J101" s="2" t="str">
        <f>IF(Paramétrage!BN510&lt;&gt;0,Paramétrage!BN510,"")</f>
        <v/>
      </c>
      <c r="K101" s="2" t="str">
        <f>IF(Paramétrage!BO510&lt;&gt;0,Paramétrage!BO510,"")</f>
        <v/>
      </c>
      <c r="L101" s="2" t="str">
        <f t="shared" si="38"/>
        <v/>
      </c>
      <c r="M101" s="2" t="str">
        <f t="shared" si="39"/>
        <v/>
      </c>
      <c r="N101" s="2" t="str">
        <f t="shared" si="40"/>
        <v/>
      </c>
      <c r="O101" s="2" t="str">
        <f>IF(Paramétrage!BN510&lt;&gt;0,Paramétrage!BP510,"")</f>
        <v/>
      </c>
      <c r="P101" s="9">
        <f>IF(Paramétrage!Q549,#REF!-#REF!,0)</f>
        <v>0</v>
      </c>
      <c r="Q101" s="2"/>
      <c r="R101" s="2" t="e">
        <f>IF(#REF!&lt;&gt;"",ROUNDUP(MIN(S$3,T$3),0),"")</f>
        <v>#REF!</v>
      </c>
      <c r="S101" s="2"/>
    </row>
    <row r="102" spans="1:22" x14ac:dyDescent="0.35">
      <c r="A102" s="77" t="str">
        <f t="shared" si="31"/>
        <v/>
      </c>
      <c r="B102" s="77" t="str">
        <f t="shared" si="32"/>
        <v/>
      </c>
      <c r="C102" s="77" t="str">
        <f t="shared" si="33"/>
        <v/>
      </c>
      <c r="D102" s="77" t="str">
        <f t="shared" si="34"/>
        <v/>
      </c>
      <c r="E102" s="77" t="str">
        <f t="shared" si="35"/>
        <v/>
      </c>
      <c r="F102" s="77" t="str">
        <f t="shared" si="36"/>
        <v/>
      </c>
      <c r="G102" s="199" t="str">
        <f>IF(Paramétrage!BN511&lt;&gt;0,Paramétrage!BL511,"")</f>
        <v/>
      </c>
      <c r="H102" s="2" t="str">
        <f>IF(Paramétrage!BN511&lt;&gt;0,Paramétrage!BM511,"")</f>
        <v/>
      </c>
      <c r="I102" s="2" t="str">
        <f t="shared" si="37"/>
        <v/>
      </c>
      <c r="J102" s="2" t="str">
        <f>IF(Paramétrage!BN511&lt;&gt;0,Paramétrage!BN511,"")</f>
        <v/>
      </c>
      <c r="K102" s="2" t="str">
        <f>IF(Paramétrage!BO511&lt;&gt;0,Paramétrage!BO511,"")</f>
        <v/>
      </c>
      <c r="L102" s="2" t="str">
        <f t="shared" si="38"/>
        <v/>
      </c>
      <c r="M102" s="2" t="str">
        <f t="shared" si="39"/>
        <v/>
      </c>
      <c r="N102" s="2" t="str">
        <f t="shared" si="40"/>
        <v/>
      </c>
      <c r="O102" s="2" t="str">
        <f>IF(Paramétrage!BN511&lt;&gt;0,Paramétrage!BP511,"")</f>
        <v/>
      </c>
      <c r="P102" s="9">
        <f>IF(Paramétrage!Q550,#REF!-#REF!,0)</f>
        <v>0</v>
      </c>
      <c r="Q102" s="2"/>
      <c r="R102" s="2" t="e">
        <f>IF(#REF!&lt;&gt;"",ROUNDUP(MIN(S$3,T$3),0),"")</f>
        <v>#REF!</v>
      </c>
      <c r="S102" s="2"/>
    </row>
    <row r="103" spans="1:22" x14ac:dyDescent="0.35">
      <c r="A103" s="77" t="str">
        <f t="shared" si="31"/>
        <v/>
      </c>
      <c r="B103" s="77" t="str">
        <f t="shared" si="32"/>
        <v/>
      </c>
      <c r="C103" s="77" t="str">
        <f t="shared" si="33"/>
        <v/>
      </c>
      <c r="D103" s="77" t="str">
        <f t="shared" si="34"/>
        <v/>
      </c>
      <c r="E103" s="77" t="str">
        <f t="shared" si="35"/>
        <v/>
      </c>
      <c r="F103" s="77" t="str">
        <f t="shared" si="36"/>
        <v/>
      </c>
      <c r="G103" s="199" t="str">
        <f>IF(Paramétrage!BN512&lt;&gt;0,Paramétrage!BL512,"")</f>
        <v/>
      </c>
      <c r="H103" s="2" t="str">
        <f>IF(Paramétrage!BN512&lt;&gt;0,Paramétrage!BM512,"")</f>
        <v/>
      </c>
      <c r="I103" s="2" t="str">
        <f t="shared" si="37"/>
        <v/>
      </c>
      <c r="J103" s="2" t="str">
        <f>IF(Paramétrage!BN512&lt;&gt;0,Paramétrage!BN512,"")</f>
        <v/>
      </c>
      <c r="K103" s="2" t="str">
        <f>IF(Paramétrage!BO512&lt;&gt;0,Paramétrage!BO512,"")</f>
        <v/>
      </c>
      <c r="L103" s="2" t="str">
        <f t="shared" si="38"/>
        <v/>
      </c>
      <c r="M103" s="2" t="str">
        <f t="shared" si="39"/>
        <v/>
      </c>
      <c r="N103" s="2" t="str">
        <f t="shared" si="40"/>
        <v/>
      </c>
      <c r="O103" s="2" t="str">
        <f>IF(Paramétrage!BN512&lt;&gt;0,Paramétrage!BP512,"")</f>
        <v/>
      </c>
      <c r="P103" s="9">
        <f>IF(Paramétrage!Q551,#REF!-#REF!,0)</f>
        <v>0</v>
      </c>
      <c r="Q103" s="2"/>
      <c r="R103" s="2" t="e">
        <f>IF(#REF!&lt;&gt;"",ROUNDUP(MIN(S$3,T$3),0),"")</f>
        <v>#REF!</v>
      </c>
      <c r="S103" s="2"/>
    </row>
    <row r="104" spans="1:22" s="8" customFormat="1" x14ac:dyDescent="0.35">
      <c r="A104" s="77" t="str">
        <f t="shared" si="31"/>
        <v/>
      </c>
      <c r="B104" s="77" t="str">
        <f t="shared" si="32"/>
        <v/>
      </c>
      <c r="C104" s="77" t="str">
        <f t="shared" si="33"/>
        <v/>
      </c>
      <c r="D104" s="77" t="str">
        <f t="shared" si="34"/>
        <v/>
      </c>
      <c r="E104" s="77" t="str">
        <f t="shared" si="35"/>
        <v/>
      </c>
      <c r="F104" s="77" t="str">
        <f t="shared" si="36"/>
        <v/>
      </c>
      <c r="G104" s="199" t="str">
        <f>IF(Paramétrage!BN513&lt;&gt;0,Paramétrage!BL513,"")</f>
        <v/>
      </c>
      <c r="H104" s="2" t="str">
        <f>IF(Paramétrage!BN513&lt;&gt;0,Paramétrage!BM513,"")</f>
        <v/>
      </c>
      <c r="I104" s="2" t="str">
        <f t="shared" si="37"/>
        <v/>
      </c>
      <c r="J104" s="2" t="str">
        <f>IF(Paramétrage!BN513&lt;&gt;0,Paramétrage!BN513,"")</f>
        <v/>
      </c>
      <c r="K104" s="2" t="str">
        <f>IF(Paramétrage!BO513&lt;&gt;0,Paramétrage!BO513,"")</f>
        <v/>
      </c>
      <c r="L104" s="2" t="str">
        <f t="shared" si="38"/>
        <v/>
      </c>
      <c r="M104" s="2" t="str">
        <f t="shared" si="39"/>
        <v/>
      </c>
      <c r="N104" s="2" t="str">
        <f t="shared" si="40"/>
        <v/>
      </c>
      <c r="O104" s="2" t="str">
        <f>IF(Paramétrage!BN513&lt;&gt;0,Paramétrage!BP513,"")</f>
        <v/>
      </c>
      <c r="P104" s="9">
        <f>IF(Paramétrage!Q552,#REF!-#REF!,0)</f>
        <v>0</v>
      </c>
      <c r="Q104" s="2"/>
      <c r="R104" s="2" t="e">
        <f>IF(#REF!&lt;&gt;"",ROUNDUP(MIN(S$3,T$3),0),"")</f>
        <v>#REF!</v>
      </c>
      <c r="S104" s="2"/>
      <c r="T104"/>
      <c r="U104"/>
      <c r="V104"/>
    </row>
    <row r="105" spans="1:22" x14ac:dyDescent="0.35">
      <c r="A105" s="77" t="str">
        <f t="shared" si="31"/>
        <v/>
      </c>
      <c r="B105" s="77" t="str">
        <f t="shared" si="32"/>
        <v/>
      </c>
      <c r="C105" s="77" t="str">
        <f t="shared" si="33"/>
        <v/>
      </c>
      <c r="D105" s="77" t="str">
        <f t="shared" si="34"/>
        <v/>
      </c>
      <c r="E105" s="77" t="str">
        <f t="shared" si="35"/>
        <v/>
      </c>
      <c r="F105" s="77" t="str">
        <f t="shared" si="36"/>
        <v/>
      </c>
      <c r="G105" s="199" t="str">
        <f>IF(Paramétrage!BN514&lt;&gt;0,Paramétrage!BL514,"")</f>
        <v/>
      </c>
      <c r="H105" s="2" t="str">
        <f>IF(Paramétrage!BN514&lt;&gt;0,Paramétrage!BM514,"")</f>
        <v/>
      </c>
      <c r="I105" s="2" t="str">
        <f t="shared" si="37"/>
        <v/>
      </c>
      <c r="J105" s="2" t="str">
        <f>IF(Paramétrage!BN514&lt;&gt;0,Paramétrage!BN514,"")</f>
        <v/>
      </c>
      <c r="K105" s="2" t="str">
        <f>IF(Paramétrage!BO514&lt;&gt;0,Paramétrage!BO514,"")</f>
        <v/>
      </c>
      <c r="L105" s="2" t="str">
        <f t="shared" si="38"/>
        <v/>
      </c>
      <c r="M105" s="2" t="str">
        <f t="shared" si="39"/>
        <v/>
      </c>
      <c r="N105" s="2" t="str">
        <f t="shared" si="40"/>
        <v/>
      </c>
      <c r="O105" s="2" t="str">
        <f>IF(Paramétrage!BN514&lt;&gt;0,Paramétrage!BP514,"")</f>
        <v/>
      </c>
      <c r="P105" s="9">
        <f>IF(Paramétrage!Q553,#REF!-#REF!,0)</f>
        <v>0</v>
      </c>
      <c r="Q105" s="2"/>
      <c r="R105" s="2" t="e">
        <f>IF(#REF!&lt;&gt;"",ROUNDUP(MIN(S$3,T$3),0),"")</f>
        <v>#REF!</v>
      </c>
      <c r="S105" s="2"/>
    </row>
    <row r="106" spans="1:22" x14ac:dyDescent="0.35">
      <c r="A106" s="77" t="str">
        <f t="shared" si="31"/>
        <v/>
      </c>
      <c r="B106" s="77" t="str">
        <f t="shared" si="32"/>
        <v/>
      </c>
      <c r="C106" s="77" t="str">
        <f t="shared" si="33"/>
        <v/>
      </c>
      <c r="D106" s="77" t="str">
        <f t="shared" si="34"/>
        <v/>
      </c>
      <c r="E106" s="77" t="str">
        <f t="shared" si="35"/>
        <v/>
      </c>
      <c r="F106" s="77" t="str">
        <f t="shared" si="36"/>
        <v/>
      </c>
      <c r="G106" s="199" t="str">
        <f>IF(Paramétrage!BN515&lt;&gt;0,Paramétrage!BL515,"")</f>
        <v/>
      </c>
      <c r="H106" s="2" t="str">
        <f>IF(Paramétrage!BN515&lt;&gt;0,Paramétrage!BM515,"")</f>
        <v/>
      </c>
      <c r="I106" s="2" t="str">
        <f t="shared" si="37"/>
        <v/>
      </c>
      <c r="J106" s="2" t="str">
        <f>IF(Paramétrage!BN515&lt;&gt;0,Paramétrage!BN515,"")</f>
        <v/>
      </c>
      <c r="K106" s="2" t="str">
        <f>IF(Paramétrage!BO515&lt;&gt;0,Paramétrage!BO515,"")</f>
        <v/>
      </c>
      <c r="L106" s="2" t="str">
        <f t="shared" si="38"/>
        <v/>
      </c>
      <c r="M106" s="2" t="str">
        <f t="shared" si="39"/>
        <v/>
      </c>
      <c r="N106" s="2" t="str">
        <f t="shared" si="40"/>
        <v/>
      </c>
      <c r="O106" s="2" t="str">
        <f>IF(Paramétrage!BN515&lt;&gt;0,Paramétrage!BP515,"")</f>
        <v/>
      </c>
      <c r="P106" s="9">
        <f>IF(Paramétrage!Q554,#REF!-#REF!,0)</f>
        <v>0</v>
      </c>
      <c r="Q106" s="2"/>
      <c r="R106" s="2" t="e">
        <f>IF(#REF!&lt;&gt;"",ROUNDUP(MIN(S$3,T$3),0),"")</f>
        <v>#REF!</v>
      </c>
      <c r="S106" s="2"/>
    </row>
    <row r="107" spans="1:22" x14ac:dyDescent="0.35">
      <c r="A107" s="77" t="str">
        <f t="shared" si="31"/>
        <v/>
      </c>
      <c r="B107" s="77" t="str">
        <f t="shared" si="32"/>
        <v/>
      </c>
      <c r="C107" s="77" t="str">
        <f t="shared" si="33"/>
        <v/>
      </c>
      <c r="D107" s="77" t="str">
        <f t="shared" si="34"/>
        <v/>
      </c>
      <c r="E107" s="77" t="str">
        <f t="shared" si="35"/>
        <v/>
      </c>
      <c r="F107" s="77" t="str">
        <f t="shared" si="36"/>
        <v/>
      </c>
      <c r="G107" s="199" t="str">
        <f>IF(Paramétrage!BN516&lt;&gt;0,Paramétrage!BL516,"")</f>
        <v/>
      </c>
      <c r="H107" s="2" t="str">
        <f>IF(Paramétrage!BN516&lt;&gt;0,Paramétrage!BM516,"")</f>
        <v/>
      </c>
      <c r="I107" s="2" t="str">
        <f t="shared" si="37"/>
        <v/>
      </c>
      <c r="J107" s="2" t="str">
        <f>IF(Paramétrage!BN516&lt;&gt;0,Paramétrage!BN516,"")</f>
        <v/>
      </c>
      <c r="K107" s="2" t="str">
        <f>IF(Paramétrage!BO516&lt;&gt;0,Paramétrage!BO516,"")</f>
        <v/>
      </c>
      <c r="L107" s="2" t="str">
        <f t="shared" si="38"/>
        <v/>
      </c>
      <c r="M107" s="2" t="str">
        <f t="shared" si="39"/>
        <v/>
      </c>
      <c r="N107" s="2" t="str">
        <f t="shared" si="40"/>
        <v/>
      </c>
      <c r="O107" s="2" t="str">
        <f>IF(Paramétrage!BN516&lt;&gt;0,Paramétrage!BP516,"")</f>
        <v/>
      </c>
      <c r="P107" s="9" t="e">
        <f>IF(Paramétrage!#REF!,#REF!-#REF!,0)</f>
        <v>#REF!</v>
      </c>
      <c r="Q107" s="2"/>
      <c r="R107" s="2" t="e">
        <f>IF(#REF!&lt;&gt;"",ROUNDUP(MIN(S$3,T$3),0),"")</f>
        <v>#REF!</v>
      </c>
      <c r="S107" s="2"/>
    </row>
    <row r="108" spans="1:22" x14ac:dyDescent="0.35">
      <c r="A108" s="77" t="str">
        <f t="shared" si="31"/>
        <v/>
      </c>
      <c r="B108" s="77" t="str">
        <f t="shared" si="32"/>
        <v/>
      </c>
      <c r="C108" s="77" t="str">
        <f t="shared" si="33"/>
        <v/>
      </c>
      <c r="D108" s="77" t="str">
        <f t="shared" si="34"/>
        <v/>
      </c>
      <c r="E108" s="77" t="str">
        <f t="shared" si="35"/>
        <v/>
      </c>
      <c r="F108" s="77" t="str">
        <f t="shared" si="36"/>
        <v/>
      </c>
      <c r="G108" s="199" t="str">
        <f>IF(Paramétrage!BN517&lt;&gt;0,Paramétrage!BL517,"")</f>
        <v/>
      </c>
      <c r="H108" s="2" t="str">
        <f>IF(Paramétrage!BN517&lt;&gt;0,Paramétrage!BM517,"")</f>
        <v/>
      </c>
      <c r="I108" s="2" t="str">
        <f t="shared" si="37"/>
        <v/>
      </c>
      <c r="J108" s="2" t="str">
        <f>IF(Paramétrage!BN517&lt;&gt;0,Paramétrage!BN517,"")</f>
        <v/>
      </c>
      <c r="K108" s="2" t="str">
        <f>IF(Paramétrage!BO517&lt;&gt;0,Paramétrage!BO517,"")</f>
        <v/>
      </c>
      <c r="L108" s="2" t="str">
        <f t="shared" si="38"/>
        <v/>
      </c>
      <c r="M108" s="2" t="str">
        <f t="shared" si="39"/>
        <v/>
      </c>
      <c r="N108" s="2" t="str">
        <f t="shared" si="40"/>
        <v/>
      </c>
      <c r="O108" s="2" t="str">
        <f>IF(Paramétrage!BN517&lt;&gt;0,Paramétrage!BP517,"")</f>
        <v/>
      </c>
      <c r="P108" s="9" t="e">
        <f>IF(Paramétrage!#REF!,#REF!-#REF!,0)</f>
        <v>#REF!</v>
      </c>
      <c r="Q108" s="2"/>
      <c r="R108" s="2" t="e">
        <f>IF(#REF!&lt;&gt;"",ROUNDUP(MIN(S$3,T$3),0),"")</f>
        <v>#REF!</v>
      </c>
      <c r="S108" s="2"/>
    </row>
    <row r="109" spans="1:22" x14ac:dyDescent="0.35">
      <c r="A109" s="77" t="str">
        <f t="shared" si="31"/>
        <v/>
      </c>
      <c r="B109" s="77" t="str">
        <f t="shared" si="32"/>
        <v/>
      </c>
      <c r="C109" s="77" t="str">
        <f t="shared" si="33"/>
        <v/>
      </c>
      <c r="D109" s="77" t="str">
        <f t="shared" si="34"/>
        <v/>
      </c>
      <c r="E109" s="77" t="str">
        <f t="shared" si="35"/>
        <v/>
      </c>
      <c r="F109" s="77" t="str">
        <f t="shared" si="36"/>
        <v/>
      </c>
      <c r="G109" s="199" t="str">
        <f>IF(Paramétrage!BN518&lt;&gt;0,Paramétrage!BL518,"")</f>
        <v/>
      </c>
      <c r="H109" s="2" t="str">
        <f>IF(Paramétrage!BN518&lt;&gt;0,Paramétrage!BM518,"")</f>
        <v/>
      </c>
      <c r="I109" s="2" t="str">
        <f t="shared" si="37"/>
        <v/>
      </c>
      <c r="J109" s="2" t="str">
        <f>IF(Paramétrage!BN518&lt;&gt;0,Paramétrage!BN518,"")</f>
        <v/>
      </c>
      <c r="K109" s="2" t="str">
        <f>IF(Paramétrage!BO518&lt;&gt;0,Paramétrage!BO518,"")</f>
        <v/>
      </c>
      <c r="L109" s="2" t="str">
        <f t="shared" si="38"/>
        <v/>
      </c>
      <c r="M109" s="2" t="str">
        <f t="shared" si="39"/>
        <v/>
      </c>
      <c r="N109" s="2" t="str">
        <f t="shared" si="40"/>
        <v/>
      </c>
      <c r="O109" s="2" t="str">
        <f>IF(Paramétrage!BN518&lt;&gt;0,Paramétrage!BP518,"")</f>
        <v/>
      </c>
      <c r="P109" s="9" t="e">
        <f>IF(Paramétrage!#REF!,#REF!-#REF!,0)</f>
        <v>#REF!</v>
      </c>
      <c r="Q109" s="2"/>
      <c r="R109" s="2" t="e">
        <f>IF(#REF!&lt;&gt;"",ROUNDUP(MIN(S$3,T$3),0),"")</f>
        <v>#REF!</v>
      </c>
      <c r="S109" s="2"/>
    </row>
    <row r="110" spans="1:22" x14ac:dyDescent="0.35">
      <c r="A110" s="77" t="str">
        <f t="shared" si="31"/>
        <v/>
      </c>
      <c r="B110" s="77" t="str">
        <f t="shared" si="32"/>
        <v/>
      </c>
      <c r="C110" s="77" t="str">
        <f t="shared" si="33"/>
        <v/>
      </c>
      <c r="D110" s="77" t="str">
        <f t="shared" si="34"/>
        <v/>
      </c>
      <c r="E110" s="77" t="str">
        <f t="shared" si="35"/>
        <v/>
      </c>
      <c r="F110" s="77" t="str">
        <f t="shared" si="36"/>
        <v/>
      </c>
      <c r="G110" s="199" t="str">
        <f>IF(Paramétrage!BN519&lt;&gt;0,Paramétrage!BL519,"")</f>
        <v/>
      </c>
      <c r="H110" s="2" t="str">
        <f>IF(Paramétrage!BN519&lt;&gt;0,Paramétrage!BM519,"")</f>
        <v/>
      </c>
      <c r="I110" s="2" t="str">
        <f t="shared" si="37"/>
        <v/>
      </c>
      <c r="J110" s="2" t="str">
        <f>IF(Paramétrage!BN519&lt;&gt;0,Paramétrage!BN519,"")</f>
        <v/>
      </c>
      <c r="K110" s="2" t="str">
        <f>IF(Paramétrage!BO519&lt;&gt;0,Paramétrage!BO519,"")</f>
        <v/>
      </c>
      <c r="L110" s="2" t="str">
        <f t="shared" si="38"/>
        <v/>
      </c>
      <c r="M110" s="2" t="str">
        <f t="shared" si="39"/>
        <v/>
      </c>
      <c r="N110" s="2" t="str">
        <f t="shared" si="40"/>
        <v/>
      </c>
      <c r="O110" s="2" t="str">
        <f>IF(Paramétrage!BN519&lt;&gt;0,Paramétrage!BP519,"")</f>
        <v/>
      </c>
      <c r="P110" s="9" t="e">
        <f>IF(Paramétrage!#REF!,#REF!-#REF!,0)</f>
        <v>#REF!</v>
      </c>
      <c r="Q110" s="2"/>
      <c r="R110" s="2" t="e">
        <f>IF(#REF!&lt;&gt;"",ROUNDUP(MIN(S$3,T$3),0),"")</f>
        <v>#REF!</v>
      </c>
      <c r="S110" s="2"/>
    </row>
    <row r="111" spans="1:22" x14ac:dyDescent="0.35">
      <c r="A111" s="77" t="str">
        <f t="shared" si="31"/>
        <v/>
      </c>
      <c r="B111" s="77" t="str">
        <f t="shared" si="32"/>
        <v/>
      </c>
      <c r="C111" s="77" t="str">
        <f t="shared" si="33"/>
        <v/>
      </c>
      <c r="D111" s="77" t="str">
        <f t="shared" si="34"/>
        <v/>
      </c>
      <c r="E111" s="77" t="str">
        <f t="shared" si="35"/>
        <v/>
      </c>
      <c r="F111" s="77" t="str">
        <f t="shared" si="36"/>
        <v/>
      </c>
      <c r="G111" s="199" t="str">
        <f>IF(Paramétrage!BN520&lt;&gt;0,Paramétrage!BL520,"")</f>
        <v/>
      </c>
      <c r="H111" s="2" t="str">
        <f>IF(Paramétrage!BN520&lt;&gt;0,Paramétrage!BM520,"")</f>
        <v/>
      </c>
      <c r="I111" s="2" t="str">
        <f t="shared" si="37"/>
        <v/>
      </c>
      <c r="J111" s="2" t="str">
        <f>IF(Paramétrage!BN520&lt;&gt;0,Paramétrage!BN520,"")</f>
        <v/>
      </c>
      <c r="K111" s="2" t="str">
        <f>IF(Paramétrage!BO520&lt;&gt;0,Paramétrage!BO520,"")</f>
        <v/>
      </c>
      <c r="L111" s="2" t="str">
        <f t="shared" si="38"/>
        <v/>
      </c>
      <c r="M111" s="2" t="str">
        <f t="shared" si="39"/>
        <v/>
      </c>
      <c r="N111" s="2" t="str">
        <f t="shared" si="40"/>
        <v/>
      </c>
      <c r="O111" s="2" t="str">
        <f>IF(Paramétrage!BN520&lt;&gt;0,Paramétrage!BP520,"")</f>
        <v/>
      </c>
      <c r="P111" s="9" t="e">
        <f>IF(Paramétrage!#REF!,#REF!-#REF!,0)</f>
        <v>#REF!</v>
      </c>
      <c r="Q111" s="2"/>
      <c r="R111" s="2" t="e">
        <f>IF(#REF!&lt;&gt;"",ROUNDUP(MIN(S$3,T$3),0),"")</f>
        <v>#REF!</v>
      </c>
      <c r="S111" s="2"/>
    </row>
    <row r="112" spans="1:22" x14ac:dyDescent="0.35">
      <c r="A112" s="77" t="str">
        <f t="shared" si="31"/>
        <v/>
      </c>
      <c r="B112" s="77" t="str">
        <f t="shared" si="32"/>
        <v/>
      </c>
      <c r="C112" s="77" t="str">
        <f t="shared" si="33"/>
        <v/>
      </c>
      <c r="D112" s="77" t="str">
        <f t="shared" si="34"/>
        <v/>
      </c>
      <c r="E112" s="77" t="str">
        <f t="shared" si="35"/>
        <v/>
      </c>
      <c r="F112" s="77" t="str">
        <f t="shared" si="36"/>
        <v/>
      </c>
      <c r="G112" s="199" t="str">
        <f>IF(Paramétrage!BN521&lt;&gt;0,Paramétrage!BL521,"")</f>
        <v/>
      </c>
      <c r="H112" s="2" t="str">
        <f>IF(Paramétrage!BN521&lt;&gt;0,Paramétrage!BM521,"")</f>
        <v/>
      </c>
      <c r="I112" s="2" t="str">
        <f t="shared" si="37"/>
        <v/>
      </c>
      <c r="J112" s="2" t="str">
        <f>IF(Paramétrage!BN521&lt;&gt;0,Paramétrage!BN521,"")</f>
        <v/>
      </c>
      <c r="K112" s="2" t="str">
        <f>IF(Paramétrage!BO521&lt;&gt;0,Paramétrage!BO521,"")</f>
        <v/>
      </c>
      <c r="L112" s="2" t="str">
        <f t="shared" si="38"/>
        <v/>
      </c>
      <c r="M112" s="2" t="str">
        <f t="shared" si="39"/>
        <v/>
      </c>
      <c r="N112" s="2" t="str">
        <f t="shared" si="40"/>
        <v/>
      </c>
      <c r="O112" s="2" t="str">
        <f>IF(Paramétrage!BN521&lt;&gt;0,Paramétrage!BP521,"")</f>
        <v/>
      </c>
      <c r="P112" s="9" t="e">
        <f>IF(Paramétrage!#REF!,#REF!-#REF!,0)</f>
        <v>#REF!</v>
      </c>
      <c r="Q112" s="2"/>
      <c r="R112" s="2" t="e">
        <f>IF(#REF!&lt;&gt;"",ROUNDUP(MIN(S$3,T$3),0),"")</f>
        <v>#REF!</v>
      </c>
      <c r="S112" s="2"/>
    </row>
    <row r="113" spans="1:20" x14ac:dyDescent="0.35">
      <c r="A113" s="77" t="str">
        <f t="shared" si="31"/>
        <v/>
      </c>
      <c r="B113" s="77" t="str">
        <f t="shared" si="32"/>
        <v/>
      </c>
      <c r="C113" s="77" t="str">
        <f t="shared" si="33"/>
        <v/>
      </c>
      <c r="D113" s="77" t="str">
        <f t="shared" si="34"/>
        <v/>
      </c>
      <c r="E113" s="77" t="str">
        <f t="shared" si="35"/>
        <v/>
      </c>
      <c r="F113" s="77" t="str">
        <f t="shared" si="36"/>
        <v/>
      </c>
      <c r="G113" s="199" t="str">
        <f>IF(Paramétrage!BN522&lt;&gt;0,Paramétrage!BL522,"")</f>
        <v/>
      </c>
      <c r="H113" s="2" t="str">
        <f>IF(Paramétrage!BN522&lt;&gt;0,Paramétrage!BM522,"")</f>
        <v/>
      </c>
      <c r="I113" s="2" t="str">
        <f t="shared" si="37"/>
        <v/>
      </c>
      <c r="J113" s="2" t="str">
        <f>IF(Paramétrage!BN522&lt;&gt;0,Paramétrage!BN522,"")</f>
        <v/>
      </c>
      <c r="K113" s="2" t="str">
        <f>IF(Paramétrage!BO522&lt;&gt;0,Paramétrage!BO522,"")</f>
        <v/>
      </c>
      <c r="L113" s="2" t="str">
        <f t="shared" si="38"/>
        <v/>
      </c>
      <c r="M113" s="2" t="str">
        <f t="shared" si="39"/>
        <v/>
      </c>
      <c r="N113" s="2" t="str">
        <f t="shared" si="40"/>
        <v/>
      </c>
      <c r="O113" s="2" t="str">
        <f>IF(Paramétrage!BN522&lt;&gt;0,Paramétrage!BP522,"")</f>
        <v/>
      </c>
      <c r="P113" s="9" t="e">
        <f>IF(Paramétrage!#REF!,#REF!-#REF!,0)</f>
        <v>#REF!</v>
      </c>
      <c r="Q113" s="2"/>
      <c r="R113" s="2" t="e">
        <f>IF(#REF!&lt;&gt;"",ROUNDUP(MIN(S$3,T$3),0),"")</f>
        <v>#REF!</v>
      </c>
      <c r="S113" s="2"/>
    </row>
    <row r="114" spans="1:20" x14ac:dyDescent="0.35">
      <c r="A114" s="77" t="str">
        <f t="shared" si="31"/>
        <v/>
      </c>
      <c r="B114" s="77" t="str">
        <f t="shared" si="32"/>
        <v/>
      </c>
      <c r="C114" s="77" t="str">
        <f t="shared" si="33"/>
        <v/>
      </c>
      <c r="D114" s="77" t="str">
        <f t="shared" si="34"/>
        <v/>
      </c>
      <c r="E114" s="77" t="str">
        <f t="shared" si="35"/>
        <v/>
      </c>
      <c r="F114" s="77" t="str">
        <f t="shared" si="36"/>
        <v/>
      </c>
      <c r="G114" s="199" t="str">
        <f>IF(Paramétrage!BN523&lt;&gt;0,Paramétrage!BL523,"")</f>
        <v/>
      </c>
      <c r="H114" s="2" t="str">
        <f>IF(Paramétrage!BN523&lt;&gt;0,Paramétrage!BM523,"")</f>
        <v/>
      </c>
      <c r="I114" s="2" t="str">
        <f t="shared" si="37"/>
        <v/>
      </c>
      <c r="J114" s="2" t="str">
        <f>IF(Paramétrage!BN523&lt;&gt;0,Paramétrage!BN523,"")</f>
        <v/>
      </c>
      <c r="K114" s="2" t="str">
        <f>IF(Paramétrage!BO523&lt;&gt;0,Paramétrage!BO523,"")</f>
        <v/>
      </c>
      <c r="L114" s="2" t="str">
        <f t="shared" si="38"/>
        <v/>
      </c>
      <c r="M114" s="2" t="str">
        <f t="shared" si="39"/>
        <v/>
      </c>
      <c r="N114" s="2" t="str">
        <f t="shared" si="40"/>
        <v/>
      </c>
      <c r="O114" s="2" t="str">
        <f>IF(Paramétrage!BN523&lt;&gt;0,Paramétrage!BP523,"")</f>
        <v/>
      </c>
      <c r="P114" s="9" t="e">
        <f>IF(Paramétrage!#REF!,#REF!-#REF!,0)</f>
        <v>#REF!</v>
      </c>
      <c r="Q114" s="2"/>
      <c r="R114" s="2" t="e">
        <f>IF(#REF!&lt;&gt;"",ROUNDUP(MIN(S$3,T$3),0),"")</f>
        <v>#REF!</v>
      </c>
      <c r="S114" s="2"/>
    </row>
    <row r="115" spans="1:20" x14ac:dyDescent="0.35">
      <c r="A115" s="77" t="str">
        <f t="shared" si="31"/>
        <v/>
      </c>
      <c r="B115" s="77" t="str">
        <f t="shared" si="32"/>
        <v/>
      </c>
      <c r="C115" s="77" t="str">
        <f t="shared" si="33"/>
        <v/>
      </c>
      <c r="D115" s="77" t="str">
        <f t="shared" si="34"/>
        <v/>
      </c>
      <c r="E115" s="77" t="str">
        <f t="shared" si="35"/>
        <v/>
      </c>
      <c r="F115" s="77" t="str">
        <f t="shared" si="36"/>
        <v/>
      </c>
      <c r="G115" s="199" t="str">
        <f>IF(Paramétrage!BN524&lt;&gt;0,Paramétrage!BL524,"")</f>
        <v/>
      </c>
      <c r="H115" s="2" t="str">
        <f>IF(Paramétrage!BN524&lt;&gt;0,Paramétrage!BM524,"")</f>
        <v/>
      </c>
      <c r="I115" s="2" t="str">
        <f t="shared" si="37"/>
        <v/>
      </c>
      <c r="J115" s="2" t="str">
        <f>IF(Paramétrage!BN524&lt;&gt;0,Paramétrage!BN524,"")</f>
        <v/>
      </c>
      <c r="K115" s="2" t="str">
        <f>IF(Paramétrage!BO524&lt;&gt;0,Paramétrage!BO524,"")</f>
        <v/>
      </c>
      <c r="L115" s="2" t="str">
        <f t="shared" si="38"/>
        <v/>
      </c>
      <c r="M115" s="2" t="str">
        <f t="shared" si="39"/>
        <v/>
      </c>
      <c r="N115" s="2" t="str">
        <f t="shared" si="40"/>
        <v/>
      </c>
      <c r="O115" s="2" t="str">
        <f>IF(Paramétrage!BN524&lt;&gt;0,Paramétrage!BP524,"")</f>
        <v/>
      </c>
      <c r="P115" s="9" t="e">
        <f>IF(Paramétrage!#REF!,#REF!-#REF!,0)</f>
        <v>#REF!</v>
      </c>
      <c r="Q115" s="2"/>
      <c r="R115" s="2" t="e">
        <f>IF(#REF!&lt;&gt;"",ROUNDUP(MIN(S$3,T$3),0),"")</f>
        <v>#REF!</v>
      </c>
      <c r="S115" s="2"/>
    </row>
    <row r="116" spans="1:20" x14ac:dyDescent="0.35">
      <c r="A116" s="77" t="str">
        <f t="shared" si="31"/>
        <v/>
      </c>
      <c r="B116" s="77" t="str">
        <f t="shared" si="32"/>
        <v/>
      </c>
      <c r="C116" s="77" t="str">
        <f t="shared" si="33"/>
        <v/>
      </c>
      <c r="D116" s="77" t="str">
        <f t="shared" si="34"/>
        <v/>
      </c>
      <c r="E116" s="77" t="str">
        <f t="shared" si="35"/>
        <v/>
      </c>
      <c r="F116" s="77" t="str">
        <f t="shared" si="36"/>
        <v/>
      </c>
      <c r="G116" s="199" t="str">
        <f>IF(Paramétrage!BN525&lt;&gt;0,Paramétrage!BL525,"")</f>
        <v/>
      </c>
      <c r="H116" s="2" t="str">
        <f>IF(Paramétrage!BN525&lt;&gt;0,Paramétrage!BM525,"")</f>
        <v/>
      </c>
      <c r="I116" s="2" t="str">
        <f t="shared" si="37"/>
        <v/>
      </c>
      <c r="J116" s="2" t="str">
        <f>IF(Paramétrage!BN525&lt;&gt;0,Paramétrage!BN525,"")</f>
        <v/>
      </c>
      <c r="K116" s="2" t="str">
        <f>IF(Paramétrage!BO525&lt;&gt;0,Paramétrage!BO525,"")</f>
        <v/>
      </c>
      <c r="L116" s="2" t="str">
        <f t="shared" si="38"/>
        <v/>
      </c>
      <c r="M116" s="2" t="str">
        <f t="shared" si="39"/>
        <v/>
      </c>
      <c r="N116" s="2" t="str">
        <f t="shared" si="40"/>
        <v/>
      </c>
      <c r="O116" s="2" t="str">
        <f>IF(Paramétrage!BN525&lt;&gt;0,Paramétrage!BP525,"")</f>
        <v/>
      </c>
      <c r="P116" s="9" t="e">
        <f>IF(Paramétrage!#REF!,#REF!-#REF!,0)</f>
        <v>#REF!</v>
      </c>
      <c r="Q116" s="2"/>
      <c r="R116" s="2" t="e">
        <f>IF(#REF!&lt;&gt;"",ROUNDUP(MIN(S$3,T$3),0),"")</f>
        <v>#REF!</v>
      </c>
      <c r="S116" s="2"/>
    </row>
    <row r="117" spans="1:20" x14ac:dyDescent="0.35">
      <c r="A117" s="77" t="str">
        <f t="shared" si="31"/>
        <v/>
      </c>
      <c r="B117" s="77" t="str">
        <f t="shared" si="32"/>
        <v/>
      </c>
      <c r="C117" s="77" t="str">
        <f t="shared" si="33"/>
        <v/>
      </c>
      <c r="D117" s="77" t="str">
        <f t="shared" si="34"/>
        <v/>
      </c>
      <c r="E117" s="77" t="str">
        <f t="shared" si="35"/>
        <v/>
      </c>
      <c r="F117" s="77" t="str">
        <f t="shared" si="36"/>
        <v/>
      </c>
      <c r="G117" s="199" t="str">
        <f>IF(Paramétrage!BN526&lt;&gt;0,Paramétrage!BL526,"")</f>
        <v/>
      </c>
      <c r="H117" s="2" t="str">
        <f>IF(Paramétrage!BN526&lt;&gt;0,Paramétrage!BM526,"")</f>
        <v/>
      </c>
      <c r="I117" s="2" t="str">
        <f t="shared" si="37"/>
        <v/>
      </c>
      <c r="J117" s="2" t="str">
        <f>IF(Paramétrage!BN526&lt;&gt;0,Paramétrage!BN526,"")</f>
        <v/>
      </c>
      <c r="K117" s="2" t="str">
        <f>IF(Paramétrage!BO526&lt;&gt;0,Paramétrage!BO526,"")</f>
        <v/>
      </c>
      <c r="L117" s="2" t="str">
        <f t="shared" si="38"/>
        <v/>
      </c>
      <c r="M117" s="2" t="str">
        <f t="shared" si="39"/>
        <v/>
      </c>
      <c r="N117" s="2" t="str">
        <f t="shared" si="40"/>
        <v/>
      </c>
      <c r="O117" s="2" t="str">
        <f>IF(Paramétrage!BN526&lt;&gt;0,Paramétrage!BP526,"")</f>
        <v/>
      </c>
      <c r="P117" s="9" t="e">
        <f>IF(Paramétrage!#REF!,#REF!-#REF!,0)</f>
        <v>#REF!</v>
      </c>
      <c r="Q117" s="2"/>
      <c r="R117" s="2" t="e">
        <f>IF(#REF!&lt;&gt;"",ROUNDUP(MIN(S$3,T$3),0),"")</f>
        <v>#REF!</v>
      </c>
      <c r="S117" s="2"/>
    </row>
    <row r="118" spans="1:20" x14ac:dyDescent="0.35">
      <c r="A118" s="77" t="str">
        <f t="shared" si="31"/>
        <v/>
      </c>
      <c r="B118" s="77" t="str">
        <f t="shared" si="32"/>
        <v/>
      </c>
      <c r="C118" s="77" t="str">
        <f t="shared" si="33"/>
        <v/>
      </c>
      <c r="D118" s="77" t="str">
        <f t="shared" si="34"/>
        <v/>
      </c>
      <c r="E118" s="77" t="str">
        <f t="shared" si="35"/>
        <v/>
      </c>
      <c r="F118" s="77" t="str">
        <f t="shared" si="36"/>
        <v/>
      </c>
      <c r="G118" s="199" t="str">
        <f>IF(Paramétrage!BN527&lt;&gt;0,Paramétrage!BL527,"")</f>
        <v/>
      </c>
      <c r="H118" s="2" t="str">
        <f>IF(Paramétrage!BN527&lt;&gt;0,Paramétrage!BM527,"")</f>
        <v/>
      </c>
      <c r="I118" s="2" t="str">
        <f t="shared" si="37"/>
        <v/>
      </c>
      <c r="J118" s="2" t="str">
        <f>IF(Paramétrage!BN527&lt;&gt;0,Paramétrage!BN527,"")</f>
        <v/>
      </c>
      <c r="K118" s="2" t="str">
        <f>IF(Paramétrage!BO527&lt;&gt;0,Paramétrage!BO527,"")</f>
        <v/>
      </c>
      <c r="L118" s="2" t="str">
        <f t="shared" si="38"/>
        <v/>
      </c>
      <c r="M118" s="2" t="str">
        <f t="shared" si="39"/>
        <v/>
      </c>
      <c r="N118" s="2" t="str">
        <f t="shared" si="40"/>
        <v/>
      </c>
      <c r="O118" s="2" t="str">
        <f>IF(Paramétrage!BN527&lt;&gt;0,Paramétrage!BP527,"")</f>
        <v/>
      </c>
      <c r="P118" s="9" t="e">
        <f>IF(Paramétrage!#REF!,#REF!-#REF!,0)</f>
        <v>#REF!</v>
      </c>
      <c r="Q118" s="2"/>
      <c r="R118" s="2" t="e">
        <f>IF(#REF!&lt;&gt;"",ROUNDUP(MIN(S$3,T$3),0),"")</f>
        <v>#REF!</v>
      </c>
      <c r="S118" s="2"/>
    </row>
    <row r="119" spans="1:20" x14ac:dyDescent="0.35">
      <c r="A119" s="77" t="str">
        <f t="shared" si="31"/>
        <v/>
      </c>
      <c r="B119" s="77" t="str">
        <f t="shared" si="32"/>
        <v/>
      </c>
      <c r="C119" s="77" t="str">
        <f t="shared" si="33"/>
        <v/>
      </c>
      <c r="D119" s="77" t="str">
        <f t="shared" si="34"/>
        <v/>
      </c>
      <c r="E119" s="77" t="str">
        <f t="shared" si="35"/>
        <v/>
      </c>
      <c r="F119" s="77" t="str">
        <f t="shared" si="36"/>
        <v/>
      </c>
      <c r="G119" s="199" t="str">
        <f>IF(Paramétrage!BN528&lt;&gt;0,Paramétrage!BL528,"")</f>
        <v/>
      </c>
      <c r="H119" s="2" t="str">
        <f>IF(Paramétrage!BN528&lt;&gt;0,Paramétrage!BM528,"")</f>
        <v/>
      </c>
      <c r="I119" s="2" t="str">
        <f t="shared" si="37"/>
        <v/>
      </c>
      <c r="J119" s="2" t="str">
        <f>IF(Paramétrage!BN528&lt;&gt;0,Paramétrage!BN528,"")</f>
        <v/>
      </c>
      <c r="K119" s="2" t="str">
        <f>IF(Paramétrage!BO528&lt;&gt;0,Paramétrage!BO528,"")</f>
        <v/>
      </c>
      <c r="L119" s="2" t="str">
        <f t="shared" si="38"/>
        <v/>
      </c>
      <c r="M119" s="2" t="str">
        <f t="shared" si="39"/>
        <v/>
      </c>
      <c r="N119" s="2" t="str">
        <f t="shared" si="40"/>
        <v/>
      </c>
      <c r="O119" s="2" t="str">
        <f>IF(Paramétrage!BN528&lt;&gt;0,Paramétrage!BP528,"")</f>
        <v/>
      </c>
      <c r="P119" s="9" t="e">
        <f>IF(Paramétrage!#REF!,#REF!-#REF!,0)</f>
        <v>#REF!</v>
      </c>
      <c r="Q119" s="2"/>
      <c r="R119" s="2" t="e">
        <f>IF(#REF!&lt;&gt;"",ROUNDUP(MIN(S$3,T$3),0),"")</f>
        <v>#REF!</v>
      </c>
      <c r="S119" s="2"/>
    </row>
    <row r="120" spans="1:20" x14ac:dyDescent="0.35">
      <c r="A120" s="469"/>
      <c r="B120" s="469"/>
      <c r="C120" s="469"/>
      <c r="D120" s="469"/>
      <c r="E120" s="469"/>
      <c r="F120" s="469"/>
      <c r="G120" s="475" t="s">
        <v>668</v>
      </c>
      <c r="H120" s="469"/>
      <c r="I120" s="469"/>
      <c r="J120" s="469"/>
      <c r="K120" s="469"/>
      <c r="L120" s="469"/>
      <c r="M120" s="469"/>
      <c r="N120" s="469"/>
      <c r="O120" s="469"/>
      <c r="P120" s="469" t="e">
        <f>IF(Paramétrage!#REF!,#REF!-#REF!,0)</f>
        <v>#REF!</v>
      </c>
      <c r="Q120" s="469"/>
      <c r="R120" s="469" t="e">
        <f>IF(#REF!&lt;&gt;"",ROUNDUP(MIN(S$3,T$3),0),"")</f>
        <v>#REF!</v>
      </c>
      <c r="S120" s="2"/>
    </row>
    <row r="121" spans="1:20" ht="87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167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9" t="e">
        <f>IF(Paramétrage!#REF!,#REF!-#REF!,0)</f>
        <v>#REF!</v>
      </c>
      <c r="Q121" s="200">
        <f>Paramétrage!D3</f>
        <v>0</v>
      </c>
      <c r="R121" s="201" t="s">
        <v>338</v>
      </c>
      <c r="S121" s="106" t="s">
        <v>347</v>
      </c>
      <c r="T121" s="28" t="s">
        <v>348</v>
      </c>
    </row>
    <row r="122" spans="1:20" x14ac:dyDescent="0.35">
      <c r="A122" s="77" t="str">
        <f>IF(J122&lt;&gt;"",I122,"")</f>
        <v/>
      </c>
      <c r="B122" s="77" t="str">
        <f>IF(J122&lt;&gt;"",1,"")</f>
        <v/>
      </c>
      <c r="C122" s="77" t="str">
        <f>IF(J122&lt;&gt;"",L122,"")</f>
        <v/>
      </c>
      <c r="D122" s="77" t="str">
        <f>IF(J122&lt;&gt;"",L122,"")</f>
        <v/>
      </c>
      <c r="E122" s="77" t="str">
        <f>IF(J122&lt;&gt;"",M122,"")</f>
        <v/>
      </c>
      <c r="F122" s="77" t="str">
        <f>IF(J122&lt;&gt;"",N122,"")</f>
        <v/>
      </c>
      <c r="G122" s="199" t="str">
        <f>IF(Paramétrage!CI501&lt;&gt;0,Paramétrage!CG501,"")</f>
        <v/>
      </c>
      <c r="H122" s="2" t="str">
        <f>IF(Paramétrage!CI501&lt;&gt;0,Paramétrage!CH501,"")</f>
        <v/>
      </c>
      <c r="I122" s="2" t="str">
        <f>IF(J122&lt;&gt;"",DATEDIF($Q$2,G122,"d")*1440+H122*60,"")</f>
        <v/>
      </c>
      <c r="J122" s="2" t="str">
        <f>IF(Paramétrage!CI501&lt;&gt;0,Paramétrage!CI501,"")</f>
        <v/>
      </c>
      <c r="K122" s="2" t="str">
        <f>IF(Paramétrage!CJ501&lt;&gt;0,Paramétrage!CJ501,"")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IF(Paramétrage!CI501&lt;&gt;0,Paramétrage!CK501,"")</f>
        <v/>
      </c>
      <c r="P122" s="9" t="e">
        <f>IF(Paramétrage!#REF!,#REF!-#REF!,0)</f>
        <v>#REF!</v>
      </c>
      <c r="Q122" s="2"/>
      <c r="R122" s="2" t="e">
        <f>IF(#REF!&lt;&gt;"",ROUNDUP(MIN(S$3,T$3),0),"")</f>
        <v>#REF!</v>
      </c>
      <c r="S122" s="2"/>
    </row>
    <row r="123" spans="1:20" x14ac:dyDescent="0.35">
      <c r="A123" s="77" t="str">
        <f t="shared" ref="A123:A149" si="41">IF(J123&lt;&gt;"",I123,"")</f>
        <v/>
      </c>
      <c r="B123" s="77" t="str">
        <f t="shared" ref="B123:B149" si="42">IF(J123&lt;&gt;"",1,"")</f>
        <v/>
      </c>
      <c r="C123" s="77" t="str">
        <f t="shared" ref="C123:C149" si="43">IF(J123&lt;&gt;"",L123,"")</f>
        <v/>
      </c>
      <c r="D123" s="77" t="str">
        <f t="shared" ref="D123:D149" si="44">IF(J123&lt;&gt;"",L123,"")</f>
        <v/>
      </c>
      <c r="E123" s="77" t="str">
        <f t="shared" ref="E123:E149" si="45">IF(J123&lt;&gt;"",M123,"")</f>
        <v/>
      </c>
      <c r="F123" s="77" t="str">
        <f t="shared" ref="F123:F149" si="46">IF(J123&lt;&gt;"",N123,"")</f>
        <v/>
      </c>
      <c r="G123" s="199" t="str">
        <f>IF(Paramétrage!CI502&lt;&gt;0,Paramétrage!CG502,"")</f>
        <v/>
      </c>
      <c r="H123" s="2" t="str">
        <f>IF(Paramétrage!CI502&lt;&gt;0,Paramétrage!CH502,"")</f>
        <v/>
      </c>
      <c r="I123" s="2" t="str">
        <f t="shared" ref="I123:I149" si="47">IF(J123&lt;&gt;"",DATEDIF($Q$2,G123,"d")*1440+H123*60,"")</f>
        <v/>
      </c>
      <c r="J123" s="2" t="str">
        <f>IF(Paramétrage!CI502&lt;&gt;0,Paramétrage!CI502,"")</f>
        <v/>
      </c>
      <c r="K123" s="2" t="str">
        <f>IF(Paramétrage!CJ502&lt;&gt;0,Paramétrage!CJ502,"")</f>
        <v/>
      </c>
      <c r="L123" s="2" t="str">
        <f t="shared" ref="L123:L149" si="48">IF(J123&lt;&gt;"",ROUNDUP(J123/K123,0),"")</f>
        <v/>
      </c>
      <c r="M123" s="2" t="str">
        <f t="shared" ref="M123:M149" si="49">IF(J123&lt;&gt;"",J123/L123,"")</f>
        <v/>
      </c>
      <c r="N123" s="2" t="str">
        <f t="shared" ref="N123:N149" si="50">IF(J123&lt;&gt;"",M123/O123,"")</f>
        <v/>
      </c>
      <c r="O123" s="2" t="str">
        <f>IF(Paramétrage!CI502&lt;&gt;0,Paramétrage!CK502,"")</f>
        <v/>
      </c>
      <c r="P123" s="9" t="e">
        <f>IF(Paramétrage!#REF!,#REF!-#REF!,0)</f>
        <v>#REF!</v>
      </c>
      <c r="Q123" s="2"/>
      <c r="R123" s="2" t="e">
        <f>IF(#REF!&lt;&gt;"",ROUNDUP(MIN(S$3,T$3),0),"")</f>
        <v>#REF!</v>
      </c>
      <c r="S123" s="2"/>
    </row>
    <row r="124" spans="1:20" x14ac:dyDescent="0.35">
      <c r="A124" s="77" t="str">
        <f t="shared" si="41"/>
        <v/>
      </c>
      <c r="B124" s="77" t="str">
        <f t="shared" si="42"/>
        <v/>
      </c>
      <c r="C124" s="77" t="str">
        <f t="shared" si="43"/>
        <v/>
      </c>
      <c r="D124" s="77" t="str">
        <f t="shared" si="44"/>
        <v/>
      </c>
      <c r="E124" s="77" t="str">
        <f t="shared" si="45"/>
        <v/>
      </c>
      <c r="F124" s="77" t="str">
        <f t="shared" si="46"/>
        <v/>
      </c>
      <c r="G124" s="199" t="str">
        <f>IF(Paramétrage!CI503&lt;&gt;0,Paramétrage!CG503,"")</f>
        <v/>
      </c>
      <c r="H124" s="2" t="str">
        <f>IF(Paramétrage!CI503&lt;&gt;0,Paramétrage!CH503,"")</f>
        <v/>
      </c>
      <c r="I124" s="2" t="str">
        <f t="shared" si="47"/>
        <v/>
      </c>
      <c r="J124" s="2" t="str">
        <f>IF(Paramétrage!CI503&lt;&gt;0,Paramétrage!CI503,"")</f>
        <v/>
      </c>
      <c r="K124" s="2" t="str">
        <f>IF(Paramétrage!CJ503&lt;&gt;0,Paramétrage!CJ503,"")</f>
        <v/>
      </c>
      <c r="L124" s="2" t="str">
        <f t="shared" si="48"/>
        <v/>
      </c>
      <c r="M124" s="2" t="str">
        <f t="shared" si="49"/>
        <v/>
      </c>
      <c r="N124" s="2" t="str">
        <f t="shared" si="50"/>
        <v/>
      </c>
      <c r="O124" s="2" t="str">
        <f>IF(Paramétrage!CI503&lt;&gt;0,Paramétrage!CK503,"")</f>
        <v/>
      </c>
      <c r="P124" s="9" t="e">
        <f>IF(Paramétrage!#REF!,#REF!-#REF!,0)</f>
        <v>#REF!</v>
      </c>
      <c r="Q124" s="2"/>
      <c r="R124" s="2" t="e">
        <f>IF(#REF!&lt;&gt;"",ROUNDUP(MIN(S$3,T$3),0),"")</f>
        <v>#REF!</v>
      </c>
      <c r="S124" s="2"/>
    </row>
    <row r="125" spans="1:20" x14ac:dyDescent="0.35">
      <c r="A125" s="77" t="str">
        <f t="shared" si="41"/>
        <v/>
      </c>
      <c r="B125" s="77" t="str">
        <f t="shared" si="42"/>
        <v/>
      </c>
      <c r="C125" s="77" t="str">
        <f t="shared" si="43"/>
        <v/>
      </c>
      <c r="D125" s="77" t="str">
        <f t="shared" si="44"/>
        <v/>
      </c>
      <c r="E125" s="77" t="str">
        <f t="shared" si="45"/>
        <v/>
      </c>
      <c r="F125" s="77" t="str">
        <f t="shared" si="46"/>
        <v/>
      </c>
      <c r="G125" s="199" t="str">
        <f>IF(Paramétrage!CI504&lt;&gt;0,Paramétrage!CG504,"")</f>
        <v/>
      </c>
      <c r="H125" s="2" t="str">
        <f>IF(Paramétrage!CI504&lt;&gt;0,Paramétrage!CH504,"")</f>
        <v/>
      </c>
      <c r="I125" s="2" t="str">
        <f t="shared" si="47"/>
        <v/>
      </c>
      <c r="J125" s="2" t="str">
        <f>IF(Paramétrage!CI504&lt;&gt;0,Paramétrage!CI504,"")</f>
        <v/>
      </c>
      <c r="K125" s="2" t="str">
        <f>IF(Paramétrage!CJ504&lt;&gt;0,Paramétrage!CJ504,"")</f>
        <v/>
      </c>
      <c r="L125" s="2" t="str">
        <f t="shared" si="48"/>
        <v/>
      </c>
      <c r="M125" s="2" t="str">
        <f t="shared" si="49"/>
        <v/>
      </c>
      <c r="N125" s="2" t="str">
        <f t="shared" si="50"/>
        <v/>
      </c>
      <c r="O125" s="2" t="str">
        <f>IF(Paramétrage!CI504&lt;&gt;0,Paramétrage!CK504,"")</f>
        <v/>
      </c>
      <c r="P125" s="9" t="e">
        <f>IF(Paramétrage!#REF!,#REF!-#REF!,0)</f>
        <v>#REF!</v>
      </c>
      <c r="Q125" s="2"/>
      <c r="R125" s="2" t="e">
        <f>IF(#REF!&lt;&gt;"",ROUNDUP(MIN(S$3,T$3),0),"")</f>
        <v>#REF!</v>
      </c>
      <c r="S125" s="2"/>
    </row>
    <row r="126" spans="1:20" x14ac:dyDescent="0.35">
      <c r="A126" s="77" t="str">
        <f t="shared" si="41"/>
        <v/>
      </c>
      <c r="B126" s="77" t="str">
        <f t="shared" si="42"/>
        <v/>
      </c>
      <c r="C126" s="77" t="str">
        <f t="shared" si="43"/>
        <v/>
      </c>
      <c r="D126" s="77" t="str">
        <f t="shared" si="44"/>
        <v/>
      </c>
      <c r="E126" s="77" t="str">
        <f t="shared" si="45"/>
        <v/>
      </c>
      <c r="F126" s="77" t="str">
        <f t="shared" si="46"/>
        <v/>
      </c>
      <c r="G126" s="199" t="str">
        <f>IF(Paramétrage!CI505&lt;&gt;0,Paramétrage!CG505,"")</f>
        <v/>
      </c>
      <c r="H126" s="2" t="str">
        <f>IF(Paramétrage!CI505&lt;&gt;0,Paramétrage!CH505,"")</f>
        <v/>
      </c>
      <c r="I126" s="2" t="str">
        <f t="shared" si="47"/>
        <v/>
      </c>
      <c r="J126" s="2" t="str">
        <f>IF(Paramétrage!CI505&lt;&gt;0,Paramétrage!CI505,"")</f>
        <v/>
      </c>
      <c r="K126" s="2" t="str">
        <f>IF(Paramétrage!CJ505&lt;&gt;0,Paramétrage!CJ505,"")</f>
        <v/>
      </c>
      <c r="L126" s="2" t="str">
        <f t="shared" si="48"/>
        <v/>
      </c>
      <c r="M126" s="2" t="str">
        <f t="shared" si="49"/>
        <v/>
      </c>
      <c r="N126" s="2" t="str">
        <f t="shared" si="50"/>
        <v/>
      </c>
      <c r="O126" s="2" t="str">
        <f>IF(Paramétrage!CI505&lt;&gt;0,Paramétrage!CK505,"")</f>
        <v/>
      </c>
      <c r="P126" s="9" t="e">
        <f>IF(Paramétrage!#REF!,#REF!-#REF!,0)</f>
        <v>#REF!</v>
      </c>
      <c r="Q126" s="2"/>
      <c r="R126" s="2" t="e">
        <f>IF(#REF!&lt;&gt;"",ROUNDUP(MIN(S$3,T$3),0),"")</f>
        <v>#REF!</v>
      </c>
      <c r="S126" s="2"/>
    </row>
    <row r="127" spans="1:20" x14ac:dyDescent="0.35">
      <c r="A127" s="77" t="str">
        <f t="shared" si="41"/>
        <v/>
      </c>
      <c r="B127" s="77" t="str">
        <f t="shared" si="42"/>
        <v/>
      </c>
      <c r="C127" s="77" t="str">
        <f t="shared" si="43"/>
        <v/>
      </c>
      <c r="D127" s="77" t="str">
        <f t="shared" si="44"/>
        <v/>
      </c>
      <c r="E127" s="77" t="str">
        <f t="shared" si="45"/>
        <v/>
      </c>
      <c r="F127" s="77" t="str">
        <f t="shared" si="46"/>
        <v/>
      </c>
      <c r="G127" s="199" t="str">
        <f>IF(Paramétrage!CI506&lt;&gt;0,Paramétrage!CG506,"")</f>
        <v/>
      </c>
      <c r="H127" s="2" t="str">
        <f>IF(Paramétrage!CI506&lt;&gt;0,Paramétrage!CH506,"")</f>
        <v/>
      </c>
      <c r="I127" s="2" t="str">
        <f t="shared" si="47"/>
        <v/>
      </c>
      <c r="J127" s="2" t="str">
        <f>IF(Paramétrage!CI506&lt;&gt;0,Paramétrage!CI506,"")</f>
        <v/>
      </c>
      <c r="K127" s="2" t="str">
        <f>IF(Paramétrage!CJ506&lt;&gt;0,Paramétrage!CJ506,"")</f>
        <v/>
      </c>
      <c r="L127" s="2" t="str">
        <f t="shared" si="48"/>
        <v/>
      </c>
      <c r="M127" s="2" t="str">
        <f t="shared" si="49"/>
        <v/>
      </c>
      <c r="N127" s="2" t="str">
        <f t="shared" si="50"/>
        <v/>
      </c>
      <c r="O127" s="2" t="str">
        <f>IF(Paramétrage!CI506&lt;&gt;0,Paramétrage!CK506,"")</f>
        <v/>
      </c>
      <c r="P127" s="9" t="e">
        <f>IF(Paramétrage!#REF!,#REF!-#REF!,0)</f>
        <v>#REF!</v>
      </c>
      <c r="Q127" s="2"/>
      <c r="R127" s="2" t="e">
        <f>IF(#REF!&lt;&gt;"",ROUNDUP(MIN(S$3,T$3),0),"")</f>
        <v>#REF!</v>
      </c>
      <c r="S127" s="2"/>
    </row>
    <row r="128" spans="1:20" x14ac:dyDescent="0.35">
      <c r="A128" s="77" t="str">
        <f t="shared" si="41"/>
        <v/>
      </c>
      <c r="B128" s="77" t="str">
        <f t="shared" si="42"/>
        <v/>
      </c>
      <c r="C128" s="77" t="str">
        <f t="shared" si="43"/>
        <v/>
      </c>
      <c r="D128" s="77" t="str">
        <f t="shared" si="44"/>
        <v/>
      </c>
      <c r="E128" s="77" t="str">
        <f t="shared" si="45"/>
        <v/>
      </c>
      <c r="F128" s="77" t="str">
        <f t="shared" si="46"/>
        <v/>
      </c>
      <c r="G128" s="199" t="str">
        <f>IF(Paramétrage!CI507&lt;&gt;0,Paramétrage!CG507,"")</f>
        <v/>
      </c>
      <c r="H128" s="2" t="str">
        <f>IF(Paramétrage!CI507&lt;&gt;0,Paramétrage!CH507,"")</f>
        <v/>
      </c>
      <c r="I128" s="2" t="str">
        <f t="shared" si="47"/>
        <v/>
      </c>
      <c r="J128" s="2" t="str">
        <f>IF(Paramétrage!CI507&lt;&gt;0,Paramétrage!CI507,"")</f>
        <v/>
      </c>
      <c r="K128" s="2" t="str">
        <f>IF(Paramétrage!CJ507&lt;&gt;0,Paramétrage!CJ507,"")</f>
        <v/>
      </c>
      <c r="L128" s="2" t="str">
        <f t="shared" si="48"/>
        <v/>
      </c>
      <c r="M128" s="2" t="str">
        <f t="shared" si="49"/>
        <v/>
      </c>
      <c r="N128" s="2" t="str">
        <f t="shared" si="50"/>
        <v/>
      </c>
      <c r="O128" s="2" t="str">
        <f>IF(Paramétrage!CI507&lt;&gt;0,Paramétrage!CK507,"")</f>
        <v/>
      </c>
      <c r="P128" s="9" t="e">
        <f>IF(Paramétrage!#REF!,#REF!-#REF!,0)</f>
        <v>#REF!</v>
      </c>
      <c r="Q128" s="2"/>
      <c r="R128" s="2" t="e">
        <f>IF(#REF!&lt;&gt;"",ROUNDUP(MIN(S$3,T$3),0),"")</f>
        <v>#REF!</v>
      </c>
      <c r="S128" s="2"/>
    </row>
    <row r="129" spans="1:19" x14ac:dyDescent="0.35">
      <c r="A129" s="77" t="str">
        <f t="shared" si="41"/>
        <v/>
      </c>
      <c r="B129" s="77" t="str">
        <f t="shared" si="42"/>
        <v/>
      </c>
      <c r="C129" s="77" t="str">
        <f t="shared" si="43"/>
        <v/>
      </c>
      <c r="D129" s="77" t="str">
        <f t="shared" si="44"/>
        <v/>
      </c>
      <c r="E129" s="77" t="str">
        <f t="shared" si="45"/>
        <v/>
      </c>
      <c r="F129" s="77" t="str">
        <f t="shared" si="46"/>
        <v/>
      </c>
      <c r="G129" s="199" t="str">
        <f>IF(Paramétrage!CI508&lt;&gt;0,Paramétrage!CG508,"")</f>
        <v/>
      </c>
      <c r="H129" s="2" t="str">
        <f>IF(Paramétrage!CI508&lt;&gt;0,Paramétrage!CH508,"")</f>
        <v/>
      </c>
      <c r="I129" s="2" t="str">
        <f t="shared" si="47"/>
        <v/>
      </c>
      <c r="J129" s="2" t="str">
        <f>IF(Paramétrage!CI508&lt;&gt;0,Paramétrage!CI508,"")</f>
        <v/>
      </c>
      <c r="K129" s="2" t="str">
        <f>IF(Paramétrage!CJ508&lt;&gt;0,Paramétrage!CJ508,"")</f>
        <v/>
      </c>
      <c r="L129" s="2" t="str">
        <f t="shared" si="48"/>
        <v/>
      </c>
      <c r="M129" s="2" t="str">
        <f t="shared" si="49"/>
        <v/>
      </c>
      <c r="N129" s="2" t="str">
        <f t="shared" si="50"/>
        <v/>
      </c>
      <c r="O129" s="2" t="str">
        <f>IF(Paramétrage!CI508&lt;&gt;0,Paramétrage!CK508,"")</f>
        <v/>
      </c>
      <c r="P129" s="9" t="e">
        <f>IF(Paramétrage!#REF!,#REF!-#REF!,0)</f>
        <v>#REF!</v>
      </c>
      <c r="Q129" s="2"/>
      <c r="R129" s="2" t="e">
        <f>IF(#REF!&lt;&gt;"",ROUNDUP(MIN(S$3,T$3),0),"")</f>
        <v>#REF!</v>
      </c>
      <c r="S129" s="2"/>
    </row>
    <row r="130" spans="1:19" x14ac:dyDescent="0.35">
      <c r="A130" s="77" t="str">
        <f t="shared" si="41"/>
        <v/>
      </c>
      <c r="B130" s="77" t="str">
        <f t="shared" si="42"/>
        <v/>
      </c>
      <c r="C130" s="77" t="str">
        <f t="shared" si="43"/>
        <v/>
      </c>
      <c r="D130" s="77" t="str">
        <f t="shared" si="44"/>
        <v/>
      </c>
      <c r="E130" s="77" t="str">
        <f t="shared" si="45"/>
        <v/>
      </c>
      <c r="F130" s="77" t="str">
        <f t="shared" si="46"/>
        <v/>
      </c>
      <c r="G130" s="199" t="str">
        <f>IF(Paramétrage!CI509&lt;&gt;0,Paramétrage!CG509,"")</f>
        <v/>
      </c>
      <c r="H130" s="2" t="str">
        <f>IF(Paramétrage!CI509&lt;&gt;0,Paramétrage!CH509,"")</f>
        <v/>
      </c>
      <c r="I130" s="2" t="str">
        <f t="shared" si="47"/>
        <v/>
      </c>
      <c r="J130" s="2" t="str">
        <f>IF(Paramétrage!CI509&lt;&gt;0,Paramétrage!CI509,"")</f>
        <v/>
      </c>
      <c r="K130" s="2" t="str">
        <f>IF(Paramétrage!CJ509&lt;&gt;0,Paramétrage!CJ509,"")</f>
        <v/>
      </c>
      <c r="L130" s="2" t="str">
        <f t="shared" si="48"/>
        <v/>
      </c>
      <c r="M130" s="2" t="str">
        <f t="shared" si="49"/>
        <v/>
      </c>
      <c r="N130" s="2" t="str">
        <f t="shared" si="50"/>
        <v/>
      </c>
      <c r="O130" s="2" t="str">
        <f>IF(Paramétrage!CI509&lt;&gt;0,Paramétrage!CK509,"")</f>
        <v/>
      </c>
      <c r="P130" s="9" t="e">
        <f>IF(Paramétrage!#REF!,#REF!-#REF!,0)</f>
        <v>#REF!</v>
      </c>
      <c r="Q130" s="2"/>
      <c r="R130" s="2" t="e">
        <f>IF(#REF!&lt;&gt;"",ROUNDUP(MIN(S$3,T$3),0),"")</f>
        <v>#REF!</v>
      </c>
      <c r="S130" s="2"/>
    </row>
    <row r="131" spans="1:19" x14ac:dyDescent="0.35">
      <c r="A131" s="77" t="str">
        <f t="shared" si="41"/>
        <v/>
      </c>
      <c r="B131" s="77" t="str">
        <f t="shared" si="42"/>
        <v/>
      </c>
      <c r="C131" s="77" t="str">
        <f t="shared" si="43"/>
        <v/>
      </c>
      <c r="D131" s="77" t="str">
        <f t="shared" si="44"/>
        <v/>
      </c>
      <c r="E131" s="77" t="str">
        <f t="shared" si="45"/>
        <v/>
      </c>
      <c r="F131" s="77" t="str">
        <f t="shared" si="46"/>
        <v/>
      </c>
      <c r="G131" s="199" t="str">
        <f>IF(Paramétrage!CI510&lt;&gt;0,Paramétrage!CG510,"")</f>
        <v/>
      </c>
      <c r="H131" s="2" t="str">
        <f>IF(Paramétrage!CI510&lt;&gt;0,Paramétrage!CH510,"")</f>
        <v/>
      </c>
      <c r="I131" s="2" t="str">
        <f t="shared" si="47"/>
        <v/>
      </c>
      <c r="J131" s="2" t="str">
        <f>IF(Paramétrage!CI510&lt;&gt;0,Paramétrage!CI510,"")</f>
        <v/>
      </c>
      <c r="K131" s="2" t="str">
        <f>IF(Paramétrage!CJ510&lt;&gt;0,Paramétrage!CJ510,"")</f>
        <v/>
      </c>
      <c r="L131" s="2" t="str">
        <f t="shared" si="48"/>
        <v/>
      </c>
      <c r="M131" s="2" t="str">
        <f t="shared" si="49"/>
        <v/>
      </c>
      <c r="N131" s="2" t="str">
        <f t="shared" si="50"/>
        <v/>
      </c>
      <c r="O131" s="2" t="str">
        <f>IF(Paramétrage!CI510&lt;&gt;0,Paramétrage!CK510,"")</f>
        <v/>
      </c>
      <c r="P131" s="9" t="e">
        <f>IF(Paramétrage!#REF!,#REF!-#REF!,0)</f>
        <v>#REF!</v>
      </c>
      <c r="Q131" s="2"/>
      <c r="R131" s="2" t="e">
        <f>IF(#REF!&lt;&gt;"",ROUNDUP(MIN(S$3,T$3),0),"")</f>
        <v>#REF!</v>
      </c>
      <c r="S131" s="2"/>
    </row>
    <row r="132" spans="1:19" x14ac:dyDescent="0.35">
      <c r="A132" s="77" t="str">
        <f t="shared" si="41"/>
        <v/>
      </c>
      <c r="B132" s="77" t="str">
        <f t="shared" si="42"/>
        <v/>
      </c>
      <c r="C132" s="77" t="str">
        <f t="shared" si="43"/>
        <v/>
      </c>
      <c r="D132" s="77" t="str">
        <f t="shared" si="44"/>
        <v/>
      </c>
      <c r="E132" s="77" t="str">
        <f t="shared" si="45"/>
        <v/>
      </c>
      <c r="F132" s="77" t="str">
        <f t="shared" si="46"/>
        <v/>
      </c>
      <c r="G132" s="199" t="str">
        <f>IF(Paramétrage!CI511&lt;&gt;0,Paramétrage!CG511,"")</f>
        <v/>
      </c>
      <c r="H132" s="2" t="str">
        <f>IF(Paramétrage!CI511&lt;&gt;0,Paramétrage!CH511,"")</f>
        <v/>
      </c>
      <c r="I132" s="2" t="str">
        <f t="shared" si="47"/>
        <v/>
      </c>
      <c r="J132" s="2" t="str">
        <f>IF(Paramétrage!CI511&lt;&gt;0,Paramétrage!CI511,"")</f>
        <v/>
      </c>
      <c r="K132" s="2" t="str">
        <f>IF(Paramétrage!CJ511&lt;&gt;0,Paramétrage!CJ511,"")</f>
        <v/>
      </c>
      <c r="L132" s="2" t="str">
        <f t="shared" si="48"/>
        <v/>
      </c>
      <c r="M132" s="2" t="str">
        <f t="shared" si="49"/>
        <v/>
      </c>
      <c r="N132" s="2" t="str">
        <f t="shared" si="50"/>
        <v/>
      </c>
      <c r="O132" s="2" t="str">
        <f>IF(Paramétrage!CI511&lt;&gt;0,Paramétrage!CK511,"")</f>
        <v/>
      </c>
      <c r="P132" s="9" t="e">
        <f>IF(Paramétrage!#REF!,#REF!-#REF!,0)</f>
        <v>#REF!</v>
      </c>
      <c r="Q132" s="2"/>
      <c r="R132" s="2" t="e">
        <f>IF(#REF!&lt;&gt;"",ROUNDUP(MIN(S$3,T$3),0),"")</f>
        <v>#REF!</v>
      </c>
      <c r="S132" s="2"/>
    </row>
    <row r="133" spans="1:19" x14ac:dyDescent="0.35">
      <c r="A133" s="77" t="str">
        <f t="shared" si="41"/>
        <v/>
      </c>
      <c r="B133" s="77" t="str">
        <f t="shared" si="42"/>
        <v/>
      </c>
      <c r="C133" s="77" t="str">
        <f t="shared" si="43"/>
        <v/>
      </c>
      <c r="D133" s="77" t="str">
        <f t="shared" si="44"/>
        <v/>
      </c>
      <c r="E133" s="77" t="str">
        <f t="shared" si="45"/>
        <v/>
      </c>
      <c r="F133" s="77" t="str">
        <f t="shared" si="46"/>
        <v/>
      </c>
      <c r="G133" s="199" t="str">
        <f>IF(Paramétrage!CI512&lt;&gt;0,Paramétrage!CG512,"")</f>
        <v/>
      </c>
      <c r="H133" s="2" t="str">
        <f>IF(Paramétrage!CI512&lt;&gt;0,Paramétrage!CH512,"")</f>
        <v/>
      </c>
      <c r="I133" s="2" t="str">
        <f t="shared" si="47"/>
        <v/>
      </c>
      <c r="J133" s="2" t="str">
        <f>IF(Paramétrage!CI512&lt;&gt;0,Paramétrage!CI512,"")</f>
        <v/>
      </c>
      <c r="K133" s="2" t="str">
        <f>IF(Paramétrage!CJ512&lt;&gt;0,Paramétrage!CJ512,"")</f>
        <v/>
      </c>
      <c r="L133" s="2" t="str">
        <f t="shared" si="48"/>
        <v/>
      </c>
      <c r="M133" s="2" t="str">
        <f t="shared" si="49"/>
        <v/>
      </c>
      <c r="N133" s="2" t="str">
        <f t="shared" si="50"/>
        <v/>
      </c>
      <c r="O133" s="2" t="str">
        <f>IF(Paramétrage!CI512&lt;&gt;0,Paramétrage!CK512,"")</f>
        <v/>
      </c>
      <c r="P133" s="9" t="e">
        <f>IF(Paramétrage!#REF!,#REF!-#REF!,0)</f>
        <v>#REF!</v>
      </c>
      <c r="Q133" s="2"/>
      <c r="R133" s="2" t="e">
        <f>IF(#REF!&lt;&gt;"",ROUNDUP(MIN(S$3,T$3),0),"")</f>
        <v>#REF!</v>
      </c>
      <c r="S133" s="2"/>
    </row>
    <row r="134" spans="1:19" x14ac:dyDescent="0.35">
      <c r="A134" s="77" t="str">
        <f t="shared" si="41"/>
        <v/>
      </c>
      <c r="B134" s="77" t="str">
        <f t="shared" si="42"/>
        <v/>
      </c>
      <c r="C134" s="77" t="str">
        <f t="shared" si="43"/>
        <v/>
      </c>
      <c r="D134" s="77" t="str">
        <f t="shared" si="44"/>
        <v/>
      </c>
      <c r="E134" s="77" t="str">
        <f t="shared" si="45"/>
        <v/>
      </c>
      <c r="F134" s="77" t="str">
        <f t="shared" si="46"/>
        <v/>
      </c>
      <c r="G134" s="199" t="str">
        <f>IF(Paramétrage!CI513&lt;&gt;0,Paramétrage!CG513,"")</f>
        <v/>
      </c>
      <c r="H134" s="2" t="str">
        <f>IF(Paramétrage!CI513&lt;&gt;0,Paramétrage!CH513,"")</f>
        <v/>
      </c>
      <c r="I134" s="2" t="str">
        <f t="shared" si="47"/>
        <v/>
      </c>
      <c r="J134" s="2" t="str">
        <f>IF(Paramétrage!CI513&lt;&gt;0,Paramétrage!CI513,"")</f>
        <v/>
      </c>
      <c r="K134" s="2" t="str">
        <f>IF(Paramétrage!CJ513&lt;&gt;0,Paramétrage!CJ513,"")</f>
        <v/>
      </c>
      <c r="L134" s="2" t="str">
        <f t="shared" si="48"/>
        <v/>
      </c>
      <c r="M134" s="2" t="str">
        <f t="shared" si="49"/>
        <v/>
      </c>
      <c r="N134" s="2" t="str">
        <f t="shared" si="50"/>
        <v/>
      </c>
      <c r="O134" s="2" t="str">
        <f>IF(Paramétrage!CI513&lt;&gt;0,Paramétrage!CK513,"")</f>
        <v/>
      </c>
      <c r="P134" s="9" t="e">
        <f>IF(Paramétrage!#REF!,#REF!-#REF!,0)</f>
        <v>#REF!</v>
      </c>
      <c r="Q134" s="2"/>
      <c r="R134" s="2" t="e">
        <f>IF(#REF!&lt;&gt;"",ROUNDUP(MIN(S$3,T$3),0),"")</f>
        <v>#REF!</v>
      </c>
      <c r="S134" s="2"/>
    </row>
    <row r="135" spans="1:19" x14ac:dyDescent="0.35">
      <c r="A135" s="77" t="str">
        <f t="shared" si="41"/>
        <v/>
      </c>
      <c r="B135" s="77" t="str">
        <f t="shared" si="42"/>
        <v/>
      </c>
      <c r="C135" s="77" t="str">
        <f t="shared" si="43"/>
        <v/>
      </c>
      <c r="D135" s="77" t="str">
        <f t="shared" si="44"/>
        <v/>
      </c>
      <c r="E135" s="77" t="str">
        <f t="shared" si="45"/>
        <v/>
      </c>
      <c r="F135" s="77" t="str">
        <f t="shared" si="46"/>
        <v/>
      </c>
      <c r="G135" s="199" t="str">
        <f>IF(Paramétrage!CI514&lt;&gt;0,Paramétrage!CG514,"")</f>
        <v/>
      </c>
      <c r="H135" s="2" t="str">
        <f>IF(Paramétrage!CI514&lt;&gt;0,Paramétrage!CH514,"")</f>
        <v/>
      </c>
      <c r="I135" s="2" t="str">
        <f t="shared" si="47"/>
        <v/>
      </c>
      <c r="J135" s="2" t="str">
        <f>IF(Paramétrage!CI514&lt;&gt;0,Paramétrage!CI514,"")</f>
        <v/>
      </c>
      <c r="K135" s="2" t="str">
        <f>IF(Paramétrage!CJ514&lt;&gt;0,Paramétrage!CJ514,"")</f>
        <v/>
      </c>
      <c r="L135" s="2" t="str">
        <f t="shared" si="48"/>
        <v/>
      </c>
      <c r="M135" s="2" t="str">
        <f t="shared" si="49"/>
        <v/>
      </c>
      <c r="N135" s="2" t="str">
        <f t="shared" si="50"/>
        <v/>
      </c>
      <c r="O135" s="2" t="str">
        <f>IF(Paramétrage!CI514&lt;&gt;0,Paramétrage!CK514,"")</f>
        <v/>
      </c>
      <c r="P135" s="9" t="e">
        <f>IF(Paramétrage!#REF!,#REF!-#REF!,0)</f>
        <v>#REF!</v>
      </c>
      <c r="Q135" s="2"/>
      <c r="R135" s="2" t="e">
        <f>IF(#REF!&lt;&gt;"",ROUNDUP(MIN(S$3,T$3),0),"")</f>
        <v>#REF!</v>
      </c>
      <c r="S135" s="2"/>
    </row>
    <row r="136" spans="1:19" x14ac:dyDescent="0.35">
      <c r="A136" s="77" t="str">
        <f t="shared" si="41"/>
        <v/>
      </c>
      <c r="B136" s="77" t="str">
        <f t="shared" si="42"/>
        <v/>
      </c>
      <c r="C136" s="77" t="str">
        <f t="shared" si="43"/>
        <v/>
      </c>
      <c r="D136" s="77" t="str">
        <f t="shared" si="44"/>
        <v/>
      </c>
      <c r="E136" s="77" t="str">
        <f t="shared" si="45"/>
        <v/>
      </c>
      <c r="F136" s="77" t="str">
        <f t="shared" si="46"/>
        <v/>
      </c>
      <c r="G136" s="199" t="str">
        <f>IF(Paramétrage!CI515&lt;&gt;0,Paramétrage!CG515,"")</f>
        <v/>
      </c>
      <c r="H136" s="2" t="str">
        <f>IF(Paramétrage!CI515&lt;&gt;0,Paramétrage!CH515,"")</f>
        <v/>
      </c>
      <c r="I136" s="2" t="str">
        <f t="shared" si="47"/>
        <v/>
      </c>
      <c r="J136" s="2" t="str">
        <f>IF(Paramétrage!CI515&lt;&gt;0,Paramétrage!CI515,"")</f>
        <v/>
      </c>
      <c r="K136" s="2" t="str">
        <f>IF(Paramétrage!CJ515&lt;&gt;0,Paramétrage!CJ515,"")</f>
        <v/>
      </c>
      <c r="L136" s="2" t="str">
        <f t="shared" si="48"/>
        <v/>
      </c>
      <c r="M136" s="2" t="str">
        <f t="shared" si="49"/>
        <v/>
      </c>
      <c r="N136" s="2" t="str">
        <f t="shared" si="50"/>
        <v/>
      </c>
      <c r="O136" s="2" t="str">
        <f>IF(Paramétrage!CI515&lt;&gt;0,Paramétrage!CK515,"")</f>
        <v/>
      </c>
      <c r="P136" s="9" t="e">
        <f>IF(Paramétrage!#REF!,#REF!-#REF!,0)</f>
        <v>#REF!</v>
      </c>
      <c r="Q136" s="2"/>
      <c r="R136" s="2" t="e">
        <f>IF(#REF!&lt;&gt;"",ROUNDUP(MIN(S$3,T$3),0),"")</f>
        <v>#REF!</v>
      </c>
      <c r="S136" s="2"/>
    </row>
    <row r="137" spans="1:19" x14ac:dyDescent="0.35">
      <c r="A137" s="77" t="str">
        <f t="shared" si="41"/>
        <v/>
      </c>
      <c r="B137" s="77" t="str">
        <f t="shared" si="42"/>
        <v/>
      </c>
      <c r="C137" s="77" t="str">
        <f t="shared" si="43"/>
        <v/>
      </c>
      <c r="D137" s="77" t="str">
        <f t="shared" si="44"/>
        <v/>
      </c>
      <c r="E137" s="77" t="str">
        <f t="shared" si="45"/>
        <v/>
      </c>
      <c r="F137" s="77" t="str">
        <f t="shared" si="46"/>
        <v/>
      </c>
      <c r="G137" s="199" t="str">
        <f>IF(Paramétrage!CI516&lt;&gt;0,Paramétrage!CG516,"")</f>
        <v/>
      </c>
      <c r="H137" s="2" t="str">
        <f>IF(Paramétrage!CI516&lt;&gt;0,Paramétrage!CH516,"")</f>
        <v/>
      </c>
      <c r="I137" s="2" t="str">
        <f t="shared" si="47"/>
        <v/>
      </c>
      <c r="J137" s="2" t="str">
        <f>IF(Paramétrage!CI516&lt;&gt;0,Paramétrage!CI516,"")</f>
        <v/>
      </c>
      <c r="K137" s="2" t="str">
        <f>IF(Paramétrage!CJ516&lt;&gt;0,Paramétrage!CJ516,"")</f>
        <v/>
      </c>
      <c r="L137" s="2" t="str">
        <f t="shared" si="48"/>
        <v/>
      </c>
      <c r="M137" s="2" t="str">
        <f t="shared" si="49"/>
        <v/>
      </c>
      <c r="N137" s="2" t="str">
        <f t="shared" si="50"/>
        <v/>
      </c>
      <c r="O137" s="2" t="str">
        <f>IF(Paramétrage!CI516&lt;&gt;0,Paramétrage!CK516,"")</f>
        <v/>
      </c>
      <c r="P137" s="9" t="e">
        <f>IF(Paramétrage!#REF!,#REF!-#REF!,0)</f>
        <v>#REF!</v>
      </c>
      <c r="Q137" s="2"/>
      <c r="R137" s="2" t="e">
        <f>IF(#REF!&lt;&gt;"",ROUNDUP(MIN(S$3,T$3),0),"")</f>
        <v>#REF!</v>
      </c>
      <c r="S137" s="2"/>
    </row>
    <row r="138" spans="1:19" x14ac:dyDescent="0.35">
      <c r="A138" s="77" t="str">
        <f t="shared" si="41"/>
        <v/>
      </c>
      <c r="B138" s="77" t="str">
        <f t="shared" si="42"/>
        <v/>
      </c>
      <c r="C138" s="77" t="str">
        <f t="shared" si="43"/>
        <v/>
      </c>
      <c r="D138" s="77" t="str">
        <f t="shared" si="44"/>
        <v/>
      </c>
      <c r="E138" s="77" t="str">
        <f t="shared" si="45"/>
        <v/>
      </c>
      <c r="F138" s="77" t="str">
        <f t="shared" si="46"/>
        <v/>
      </c>
      <c r="G138" s="199" t="str">
        <f>IF(Paramétrage!CI517&lt;&gt;0,Paramétrage!CG517,"")</f>
        <v/>
      </c>
      <c r="H138" s="2" t="str">
        <f>IF(Paramétrage!CI517&lt;&gt;0,Paramétrage!CH517,"")</f>
        <v/>
      </c>
      <c r="I138" s="2" t="str">
        <f t="shared" si="47"/>
        <v/>
      </c>
      <c r="J138" s="2" t="str">
        <f>IF(Paramétrage!CI517&lt;&gt;0,Paramétrage!CI517,"")</f>
        <v/>
      </c>
      <c r="K138" s="2" t="str">
        <f>IF(Paramétrage!CJ517&lt;&gt;0,Paramétrage!CJ517,"")</f>
        <v/>
      </c>
      <c r="L138" s="2" t="str">
        <f t="shared" si="48"/>
        <v/>
      </c>
      <c r="M138" s="2" t="str">
        <f t="shared" si="49"/>
        <v/>
      </c>
      <c r="N138" s="2" t="str">
        <f t="shared" si="50"/>
        <v/>
      </c>
      <c r="O138" s="2" t="str">
        <f>IF(Paramétrage!CI517&lt;&gt;0,Paramétrage!CK517,"")</f>
        <v/>
      </c>
      <c r="P138" s="9" t="e">
        <f>IF(Paramétrage!#REF!,#REF!-#REF!,0)</f>
        <v>#REF!</v>
      </c>
      <c r="Q138" s="2"/>
      <c r="R138" s="2" t="e">
        <f>IF(#REF!&lt;&gt;"",ROUNDUP(MIN(S$3,T$3),0),"")</f>
        <v>#REF!</v>
      </c>
      <c r="S138" s="2"/>
    </row>
    <row r="139" spans="1:19" x14ac:dyDescent="0.35">
      <c r="A139" s="77" t="str">
        <f t="shared" si="41"/>
        <v/>
      </c>
      <c r="B139" s="77" t="str">
        <f t="shared" si="42"/>
        <v/>
      </c>
      <c r="C139" s="77" t="str">
        <f t="shared" si="43"/>
        <v/>
      </c>
      <c r="D139" s="77" t="str">
        <f t="shared" si="44"/>
        <v/>
      </c>
      <c r="E139" s="77" t="str">
        <f t="shared" si="45"/>
        <v/>
      </c>
      <c r="F139" s="77" t="str">
        <f t="shared" si="46"/>
        <v/>
      </c>
      <c r="G139" s="199" t="str">
        <f>IF(Paramétrage!CI518&lt;&gt;0,Paramétrage!CG518,"")</f>
        <v/>
      </c>
      <c r="H139" s="2" t="str">
        <f>IF(Paramétrage!CI518&lt;&gt;0,Paramétrage!CH518,"")</f>
        <v/>
      </c>
      <c r="I139" s="2" t="str">
        <f t="shared" si="47"/>
        <v/>
      </c>
      <c r="J139" s="2" t="str">
        <f>IF(Paramétrage!CI518&lt;&gt;0,Paramétrage!CI518,"")</f>
        <v/>
      </c>
      <c r="K139" s="2" t="str">
        <f>IF(Paramétrage!CJ518&lt;&gt;0,Paramétrage!CJ518,"")</f>
        <v/>
      </c>
      <c r="L139" s="2" t="str">
        <f t="shared" si="48"/>
        <v/>
      </c>
      <c r="M139" s="2" t="str">
        <f t="shared" si="49"/>
        <v/>
      </c>
      <c r="N139" s="2" t="str">
        <f t="shared" si="50"/>
        <v/>
      </c>
      <c r="O139" s="2" t="str">
        <f>IF(Paramétrage!CI518&lt;&gt;0,Paramétrage!CK518,"")</f>
        <v/>
      </c>
      <c r="P139" s="9" t="e">
        <f>IF(Paramétrage!#REF!,#REF!-#REF!,0)</f>
        <v>#REF!</v>
      </c>
      <c r="Q139" s="2"/>
      <c r="R139" s="2" t="e">
        <f>IF(#REF!&lt;&gt;"",ROUNDUP(MIN(S$3,T$3),0),"")</f>
        <v>#REF!</v>
      </c>
      <c r="S139" s="2"/>
    </row>
    <row r="140" spans="1:19" x14ac:dyDescent="0.35">
      <c r="A140" s="77" t="str">
        <f t="shared" si="41"/>
        <v/>
      </c>
      <c r="B140" s="77" t="str">
        <f t="shared" si="42"/>
        <v/>
      </c>
      <c r="C140" s="77" t="str">
        <f t="shared" si="43"/>
        <v/>
      </c>
      <c r="D140" s="77" t="str">
        <f t="shared" si="44"/>
        <v/>
      </c>
      <c r="E140" s="77" t="str">
        <f t="shared" si="45"/>
        <v/>
      </c>
      <c r="F140" s="77" t="str">
        <f t="shared" si="46"/>
        <v/>
      </c>
      <c r="G140" s="199" t="str">
        <f>IF(Paramétrage!CI519&lt;&gt;0,Paramétrage!CG519,"")</f>
        <v/>
      </c>
      <c r="H140" s="2" t="str">
        <f>IF(Paramétrage!CI519&lt;&gt;0,Paramétrage!CH519,"")</f>
        <v/>
      </c>
      <c r="I140" s="2" t="str">
        <f t="shared" si="47"/>
        <v/>
      </c>
      <c r="J140" s="2" t="str">
        <f>IF(Paramétrage!CI519&lt;&gt;0,Paramétrage!CI519,"")</f>
        <v/>
      </c>
      <c r="K140" s="2" t="str">
        <f>IF(Paramétrage!CJ519&lt;&gt;0,Paramétrage!CJ519,"")</f>
        <v/>
      </c>
      <c r="L140" s="2" t="str">
        <f t="shared" si="48"/>
        <v/>
      </c>
      <c r="M140" s="2" t="str">
        <f t="shared" si="49"/>
        <v/>
      </c>
      <c r="N140" s="2" t="str">
        <f t="shared" si="50"/>
        <v/>
      </c>
      <c r="O140" s="2" t="str">
        <f>IF(Paramétrage!CI519&lt;&gt;0,Paramétrage!CK519,"")</f>
        <v/>
      </c>
      <c r="P140" s="9" t="e">
        <f>IF(Paramétrage!#REF!,#REF!-#REF!,0)</f>
        <v>#REF!</v>
      </c>
      <c r="Q140" s="2"/>
      <c r="R140" s="2" t="e">
        <f>IF(#REF!&lt;&gt;"",ROUNDUP(MIN(S$3,T$3),0),"")</f>
        <v>#REF!</v>
      </c>
      <c r="S140" s="2"/>
    </row>
    <row r="141" spans="1:19" x14ac:dyDescent="0.35">
      <c r="A141" s="77" t="str">
        <f t="shared" si="41"/>
        <v/>
      </c>
      <c r="B141" s="77" t="str">
        <f t="shared" si="42"/>
        <v/>
      </c>
      <c r="C141" s="77" t="str">
        <f t="shared" si="43"/>
        <v/>
      </c>
      <c r="D141" s="77" t="str">
        <f t="shared" si="44"/>
        <v/>
      </c>
      <c r="E141" s="77" t="str">
        <f t="shared" si="45"/>
        <v/>
      </c>
      <c r="F141" s="77" t="str">
        <f t="shared" si="46"/>
        <v/>
      </c>
      <c r="G141" s="199" t="str">
        <f>IF(Paramétrage!CI520&lt;&gt;0,Paramétrage!CG520,"")</f>
        <v/>
      </c>
      <c r="H141" s="2" t="str">
        <f>IF(Paramétrage!CI520&lt;&gt;0,Paramétrage!CH520,"")</f>
        <v/>
      </c>
      <c r="I141" s="2" t="str">
        <f t="shared" si="47"/>
        <v/>
      </c>
      <c r="J141" s="2" t="str">
        <f>IF(Paramétrage!CI520&lt;&gt;0,Paramétrage!CI520,"")</f>
        <v/>
      </c>
      <c r="K141" s="2" t="str">
        <f>IF(Paramétrage!CJ520&lt;&gt;0,Paramétrage!CJ520,"")</f>
        <v/>
      </c>
      <c r="L141" s="2" t="str">
        <f t="shared" si="48"/>
        <v/>
      </c>
      <c r="M141" s="2" t="str">
        <f t="shared" si="49"/>
        <v/>
      </c>
      <c r="N141" s="2" t="str">
        <f t="shared" si="50"/>
        <v/>
      </c>
      <c r="O141" s="2" t="str">
        <f>IF(Paramétrage!CI520&lt;&gt;0,Paramétrage!CK520,"")</f>
        <v/>
      </c>
      <c r="P141" s="9" t="e">
        <f>IF(Paramétrage!#REF!,#REF!-#REF!,0)</f>
        <v>#REF!</v>
      </c>
      <c r="Q141" s="2"/>
      <c r="R141" s="2" t="e">
        <f>IF(#REF!&lt;&gt;"",ROUNDUP(MIN(S$3,T$3),0),"")</f>
        <v>#REF!</v>
      </c>
      <c r="S141" s="2"/>
    </row>
    <row r="142" spans="1:19" x14ac:dyDescent="0.35">
      <c r="A142" s="77" t="str">
        <f t="shared" si="41"/>
        <v/>
      </c>
      <c r="B142" s="77" t="str">
        <f t="shared" si="42"/>
        <v/>
      </c>
      <c r="C142" s="77" t="str">
        <f t="shared" si="43"/>
        <v/>
      </c>
      <c r="D142" s="77" t="str">
        <f t="shared" si="44"/>
        <v/>
      </c>
      <c r="E142" s="77" t="str">
        <f t="shared" si="45"/>
        <v/>
      </c>
      <c r="F142" s="77" t="str">
        <f t="shared" si="46"/>
        <v/>
      </c>
      <c r="G142" s="199" t="str">
        <f>IF(Paramétrage!CI521&lt;&gt;0,Paramétrage!CG521,"")</f>
        <v/>
      </c>
      <c r="H142" s="2" t="str">
        <f>IF(Paramétrage!CI521&lt;&gt;0,Paramétrage!CH521,"")</f>
        <v/>
      </c>
      <c r="I142" s="2" t="str">
        <f t="shared" si="47"/>
        <v/>
      </c>
      <c r="J142" s="2" t="str">
        <f>IF(Paramétrage!CI521&lt;&gt;0,Paramétrage!CI521,"")</f>
        <v/>
      </c>
      <c r="K142" s="2" t="str">
        <f>IF(Paramétrage!CJ521&lt;&gt;0,Paramétrage!CJ521,"")</f>
        <v/>
      </c>
      <c r="L142" s="2" t="str">
        <f t="shared" si="48"/>
        <v/>
      </c>
      <c r="M142" s="2" t="str">
        <f t="shared" si="49"/>
        <v/>
      </c>
      <c r="N142" s="2" t="str">
        <f t="shared" si="50"/>
        <v/>
      </c>
      <c r="O142" s="2" t="str">
        <f>IF(Paramétrage!CI521&lt;&gt;0,Paramétrage!CK521,"")</f>
        <v/>
      </c>
      <c r="P142" s="9" t="e">
        <f>IF(Paramétrage!#REF!,#REF!-#REF!,0)</f>
        <v>#REF!</v>
      </c>
      <c r="Q142" s="2"/>
      <c r="R142" s="2" t="e">
        <f>IF(#REF!&lt;&gt;"",ROUNDUP(MIN(S$3,T$3),0),"")</f>
        <v>#REF!</v>
      </c>
      <c r="S142" s="2"/>
    </row>
    <row r="143" spans="1:19" x14ac:dyDescent="0.35">
      <c r="A143" s="77" t="str">
        <f t="shared" si="41"/>
        <v/>
      </c>
      <c r="B143" s="77" t="str">
        <f t="shared" si="42"/>
        <v/>
      </c>
      <c r="C143" s="77" t="str">
        <f t="shared" si="43"/>
        <v/>
      </c>
      <c r="D143" s="77" t="str">
        <f t="shared" si="44"/>
        <v/>
      </c>
      <c r="E143" s="77" t="str">
        <f t="shared" si="45"/>
        <v/>
      </c>
      <c r="F143" s="77" t="str">
        <f t="shared" si="46"/>
        <v/>
      </c>
      <c r="G143" s="199" t="str">
        <f>IF(Paramétrage!CI522&lt;&gt;0,Paramétrage!CG522,"")</f>
        <v/>
      </c>
      <c r="H143" s="2" t="str">
        <f>IF(Paramétrage!CI522&lt;&gt;0,Paramétrage!CH522,"")</f>
        <v/>
      </c>
      <c r="I143" s="2" t="str">
        <f t="shared" si="47"/>
        <v/>
      </c>
      <c r="J143" s="2" t="str">
        <f>IF(Paramétrage!CI522&lt;&gt;0,Paramétrage!CI522,"")</f>
        <v/>
      </c>
      <c r="K143" s="2" t="str">
        <f>IF(Paramétrage!CJ522&lt;&gt;0,Paramétrage!CJ522,"")</f>
        <v/>
      </c>
      <c r="L143" s="2" t="str">
        <f t="shared" si="48"/>
        <v/>
      </c>
      <c r="M143" s="2" t="str">
        <f t="shared" si="49"/>
        <v/>
      </c>
      <c r="N143" s="2" t="str">
        <f t="shared" si="50"/>
        <v/>
      </c>
      <c r="O143" s="2" t="str">
        <f>IF(Paramétrage!CI522&lt;&gt;0,Paramétrage!CK522,"")</f>
        <v/>
      </c>
      <c r="P143" s="9" t="e">
        <f>IF(Paramétrage!#REF!,#REF!-#REF!,0)</f>
        <v>#REF!</v>
      </c>
      <c r="Q143" s="2"/>
      <c r="R143" s="2" t="e">
        <f>IF(#REF!&lt;&gt;"",ROUNDUP(MIN(S$3,T$3),0),"")</f>
        <v>#REF!</v>
      </c>
      <c r="S143" s="2"/>
    </row>
    <row r="144" spans="1:19" x14ac:dyDescent="0.35">
      <c r="A144" s="77" t="str">
        <f t="shared" si="41"/>
        <v/>
      </c>
      <c r="B144" s="77" t="str">
        <f t="shared" si="42"/>
        <v/>
      </c>
      <c r="C144" s="77" t="str">
        <f t="shared" si="43"/>
        <v/>
      </c>
      <c r="D144" s="77" t="str">
        <f t="shared" si="44"/>
        <v/>
      </c>
      <c r="E144" s="77" t="str">
        <f t="shared" si="45"/>
        <v/>
      </c>
      <c r="F144" s="77" t="str">
        <f t="shared" si="46"/>
        <v/>
      </c>
      <c r="G144" s="199" t="str">
        <f>IF(Paramétrage!CI523&lt;&gt;0,Paramétrage!CG523,"")</f>
        <v/>
      </c>
      <c r="H144" s="2" t="str">
        <f>IF(Paramétrage!CI523&lt;&gt;0,Paramétrage!CH523,"")</f>
        <v/>
      </c>
      <c r="I144" s="2" t="str">
        <f t="shared" si="47"/>
        <v/>
      </c>
      <c r="J144" s="2" t="str">
        <f>IF(Paramétrage!CI523&lt;&gt;0,Paramétrage!CI523,"")</f>
        <v/>
      </c>
      <c r="K144" s="2" t="str">
        <f>IF(Paramétrage!CJ523&lt;&gt;0,Paramétrage!CJ523,"")</f>
        <v/>
      </c>
      <c r="L144" s="2" t="str">
        <f t="shared" si="48"/>
        <v/>
      </c>
      <c r="M144" s="2" t="str">
        <f t="shared" si="49"/>
        <v/>
      </c>
      <c r="N144" s="2" t="str">
        <f t="shared" si="50"/>
        <v/>
      </c>
      <c r="O144" s="2" t="str">
        <f>IF(Paramétrage!CI523&lt;&gt;0,Paramétrage!CK523,"")</f>
        <v/>
      </c>
      <c r="P144" s="9" t="e">
        <f>IF(Paramétrage!#REF!,#REF!-#REF!,0)</f>
        <v>#REF!</v>
      </c>
      <c r="Q144" s="2"/>
      <c r="R144" s="2" t="e">
        <f>IF(#REF!&lt;&gt;"",ROUNDUP(MIN(S$3,T$3),0),"")</f>
        <v>#REF!</v>
      </c>
      <c r="S144" s="2"/>
    </row>
    <row r="145" spans="1:20" x14ac:dyDescent="0.35">
      <c r="A145" s="77" t="str">
        <f t="shared" si="41"/>
        <v/>
      </c>
      <c r="B145" s="77" t="str">
        <f t="shared" si="42"/>
        <v/>
      </c>
      <c r="C145" s="77" t="str">
        <f t="shared" si="43"/>
        <v/>
      </c>
      <c r="D145" s="77" t="str">
        <f t="shared" si="44"/>
        <v/>
      </c>
      <c r="E145" s="77" t="str">
        <f t="shared" si="45"/>
        <v/>
      </c>
      <c r="F145" s="77" t="str">
        <f t="shared" si="46"/>
        <v/>
      </c>
      <c r="G145" s="199" t="str">
        <f>IF(Paramétrage!CI524&lt;&gt;0,Paramétrage!CG524,"")</f>
        <v/>
      </c>
      <c r="H145" s="2" t="str">
        <f>IF(Paramétrage!CI524&lt;&gt;0,Paramétrage!CH524,"")</f>
        <v/>
      </c>
      <c r="I145" s="2" t="str">
        <f t="shared" si="47"/>
        <v/>
      </c>
      <c r="J145" s="2" t="str">
        <f>IF(Paramétrage!CI524&lt;&gt;0,Paramétrage!CI524,"")</f>
        <v/>
      </c>
      <c r="K145" s="2" t="str">
        <f>IF(Paramétrage!CJ524&lt;&gt;0,Paramétrage!CJ524,"")</f>
        <v/>
      </c>
      <c r="L145" s="2" t="str">
        <f t="shared" si="48"/>
        <v/>
      </c>
      <c r="M145" s="2" t="str">
        <f t="shared" si="49"/>
        <v/>
      </c>
      <c r="N145" s="2" t="str">
        <f t="shared" si="50"/>
        <v/>
      </c>
      <c r="O145" s="2" t="str">
        <f>IF(Paramétrage!CI524&lt;&gt;0,Paramétrage!CK524,"")</f>
        <v/>
      </c>
      <c r="P145" s="9" t="e">
        <f>IF(Paramétrage!#REF!,#REF!-#REF!,0)</f>
        <v>#REF!</v>
      </c>
      <c r="Q145" s="2"/>
      <c r="R145" s="2" t="e">
        <f>IF(#REF!&lt;&gt;"",ROUNDUP(MIN(S$3,T$3),0),"")</f>
        <v>#REF!</v>
      </c>
      <c r="S145" s="2"/>
    </row>
    <row r="146" spans="1:20" x14ac:dyDescent="0.35">
      <c r="A146" s="77" t="str">
        <f t="shared" si="41"/>
        <v/>
      </c>
      <c r="B146" s="77" t="str">
        <f t="shared" si="42"/>
        <v/>
      </c>
      <c r="C146" s="77" t="str">
        <f t="shared" si="43"/>
        <v/>
      </c>
      <c r="D146" s="77" t="str">
        <f t="shared" si="44"/>
        <v/>
      </c>
      <c r="E146" s="77" t="str">
        <f t="shared" si="45"/>
        <v/>
      </c>
      <c r="F146" s="77" t="str">
        <f t="shared" si="46"/>
        <v/>
      </c>
      <c r="G146" s="199" t="str">
        <f>IF(Paramétrage!CI525&lt;&gt;0,Paramétrage!CG525,"")</f>
        <v/>
      </c>
      <c r="H146" s="2" t="str">
        <f>IF(Paramétrage!CI525&lt;&gt;0,Paramétrage!CH525,"")</f>
        <v/>
      </c>
      <c r="I146" s="2" t="str">
        <f t="shared" si="47"/>
        <v/>
      </c>
      <c r="J146" s="2" t="str">
        <f>IF(Paramétrage!CI525&lt;&gt;0,Paramétrage!CI525,"")</f>
        <v/>
      </c>
      <c r="K146" s="2" t="str">
        <f>IF(Paramétrage!CJ525&lt;&gt;0,Paramétrage!CJ525,"")</f>
        <v/>
      </c>
      <c r="L146" s="2" t="str">
        <f t="shared" si="48"/>
        <v/>
      </c>
      <c r="M146" s="2" t="str">
        <f t="shared" si="49"/>
        <v/>
      </c>
      <c r="N146" s="2" t="str">
        <f t="shared" si="50"/>
        <v/>
      </c>
      <c r="O146" s="2" t="str">
        <f>IF(Paramétrage!CI525&lt;&gt;0,Paramétrage!CK525,"")</f>
        <v/>
      </c>
      <c r="P146" s="9" t="e">
        <f>IF(Paramétrage!#REF!,#REF!-#REF!,0)</f>
        <v>#REF!</v>
      </c>
      <c r="Q146" s="2"/>
      <c r="R146" s="2" t="e">
        <f>IF(#REF!&lt;&gt;"",ROUNDUP(MIN(S$3,T$3),0),"")</f>
        <v>#REF!</v>
      </c>
      <c r="S146" s="2"/>
    </row>
    <row r="147" spans="1:20" x14ac:dyDescent="0.35">
      <c r="A147" s="77" t="str">
        <f t="shared" si="41"/>
        <v/>
      </c>
      <c r="B147" s="77" t="str">
        <f t="shared" si="42"/>
        <v/>
      </c>
      <c r="C147" s="77" t="str">
        <f t="shared" si="43"/>
        <v/>
      </c>
      <c r="D147" s="77" t="str">
        <f t="shared" si="44"/>
        <v/>
      </c>
      <c r="E147" s="77" t="str">
        <f t="shared" si="45"/>
        <v/>
      </c>
      <c r="F147" s="77" t="str">
        <f t="shared" si="46"/>
        <v/>
      </c>
      <c r="G147" s="199" t="str">
        <f>IF(Paramétrage!CI526&lt;&gt;0,Paramétrage!CG526,"")</f>
        <v/>
      </c>
      <c r="H147" s="2" t="str">
        <f>IF(Paramétrage!CI526&lt;&gt;0,Paramétrage!CH526,"")</f>
        <v/>
      </c>
      <c r="I147" s="2" t="str">
        <f t="shared" si="47"/>
        <v/>
      </c>
      <c r="J147" s="2" t="str">
        <f>IF(Paramétrage!CI526&lt;&gt;0,Paramétrage!CI526,"")</f>
        <v/>
      </c>
      <c r="K147" s="2" t="str">
        <f>IF(Paramétrage!CJ526&lt;&gt;0,Paramétrage!CJ526,"")</f>
        <v/>
      </c>
      <c r="L147" s="2" t="str">
        <f t="shared" si="48"/>
        <v/>
      </c>
      <c r="M147" s="2" t="str">
        <f t="shared" si="49"/>
        <v/>
      </c>
      <c r="N147" s="2" t="str">
        <f t="shared" si="50"/>
        <v/>
      </c>
      <c r="O147" s="2" t="str">
        <f>IF(Paramétrage!CI526&lt;&gt;0,Paramétrage!CK526,"")</f>
        <v/>
      </c>
      <c r="P147" s="9" t="e">
        <f>IF(Paramétrage!#REF!,#REF!-#REF!,0)</f>
        <v>#REF!</v>
      </c>
      <c r="Q147" s="2"/>
      <c r="R147" s="2" t="e">
        <f>IF(#REF!&lt;&gt;"",ROUNDUP(MIN(S$3,T$3),0),"")</f>
        <v>#REF!</v>
      </c>
      <c r="S147" s="2"/>
    </row>
    <row r="148" spans="1:20" x14ac:dyDescent="0.35">
      <c r="A148" s="77" t="str">
        <f t="shared" si="41"/>
        <v/>
      </c>
      <c r="B148" s="77" t="str">
        <f t="shared" si="42"/>
        <v/>
      </c>
      <c r="C148" s="77" t="str">
        <f t="shared" si="43"/>
        <v/>
      </c>
      <c r="D148" s="77" t="str">
        <f t="shared" si="44"/>
        <v/>
      </c>
      <c r="E148" s="77" t="str">
        <f t="shared" si="45"/>
        <v/>
      </c>
      <c r="F148" s="77" t="str">
        <f t="shared" si="46"/>
        <v/>
      </c>
      <c r="G148" s="199" t="str">
        <f>IF(Paramétrage!CI527&lt;&gt;0,Paramétrage!CG527,"")</f>
        <v/>
      </c>
      <c r="H148" s="2" t="str">
        <f>IF(Paramétrage!CI527&lt;&gt;0,Paramétrage!CH527,"")</f>
        <v/>
      </c>
      <c r="I148" s="2" t="str">
        <f t="shared" si="47"/>
        <v/>
      </c>
      <c r="J148" s="2" t="str">
        <f>IF(Paramétrage!CI527&lt;&gt;0,Paramétrage!CI527,"")</f>
        <v/>
      </c>
      <c r="K148" s="2" t="str">
        <f>IF(Paramétrage!CJ527&lt;&gt;0,Paramétrage!CJ527,"")</f>
        <v/>
      </c>
      <c r="L148" s="2" t="str">
        <f t="shared" si="48"/>
        <v/>
      </c>
      <c r="M148" s="2" t="str">
        <f t="shared" si="49"/>
        <v/>
      </c>
      <c r="N148" s="2" t="str">
        <f t="shared" si="50"/>
        <v/>
      </c>
      <c r="O148" s="2" t="str">
        <f>IF(Paramétrage!CI527&lt;&gt;0,Paramétrage!CK527,"")</f>
        <v/>
      </c>
      <c r="P148" s="9" t="e">
        <f>IF(Paramétrage!#REF!,#REF!-#REF!,0)</f>
        <v>#REF!</v>
      </c>
      <c r="Q148" s="2"/>
      <c r="R148" s="2" t="e">
        <f>IF(#REF!&lt;&gt;"",ROUNDUP(MIN(S$3,T$3),0),"")</f>
        <v>#REF!</v>
      </c>
      <c r="S148" s="2"/>
    </row>
    <row r="149" spans="1:20" x14ac:dyDescent="0.35">
      <c r="A149" s="77" t="str">
        <f t="shared" si="41"/>
        <v/>
      </c>
      <c r="B149" s="77" t="str">
        <f t="shared" si="42"/>
        <v/>
      </c>
      <c r="C149" s="77" t="str">
        <f t="shared" si="43"/>
        <v/>
      </c>
      <c r="D149" s="77" t="str">
        <f t="shared" si="44"/>
        <v/>
      </c>
      <c r="E149" s="77" t="str">
        <f t="shared" si="45"/>
        <v/>
      </c>
      <c r="F149" s="77" t="str">
        <f t="shared" si="46"/>
        <v/>
      </c>
      <c r="G149" s="199" t="str">
        <f>IF(Paramétrage!CI528&lt;&gt;0,Paramétrage!CG528,"")</f>
        <v/>
      </c>
      <c r="H149" s="2" t="str">
        <f>IF(Paramétrage!CI528&lt;&gt;0,Paramétrage!CH528,"")</f>
        <v/>
      </c>
      <c r="I149" s="2" t="str">
        <f t="shared" si="47"/>
        <v/>
      </c>
      <c r="J149" s="2" t="str">
        <f>IF(Paramétrage!CI528&lt;&gt;0,Paramétrage!CI528,"")</f>
        <v/>
      </c>
      <c r="K149" s="2" t="str">
        <f>IF(Paramétrage!CJ528&lt;&gt;0,Paramétrage!CJ528,"")</f>
        <v/>
      </c>
      <c r="L149" s="2" t="str">
        <f t="shared" si="48"/>
        <v/>
      </c>
      <c r="M149" s="2" t="str">
        <f t="shared" si="49"/>
        <v/>
      </c>
      <c r="N149" s="2" t="str">
        <f t="shared" si="50"/>
        <v/>
      </c>
      <c r="O149" s="2" t="str">
        <f>IF(Paramétrage!CI528&lt;&gt;0,Paramétrage!CK528,"")</f>
        <v/>
      </c>
      <c r="P149" s="9" t="e">
        <f>IF(Paramétrage!#REF!,#REF!-#REF!,0)</f>
        <v>#REF!</v>
      </c>
      <c r="Q149" s="2"/>
      <c r="R149" s="2" t="e">
        <f>IF(#REF!&lt;&gt;"",ROUNDUP(MIN(S$3,T$3),0),"")</f>
        <v>#REF!</v>
      </c>
      <c r="S149" s="2"/>
    </row>
    <row r="150" spans="1:20" x14ac:dyDescent="0.35">
      <c r="A150" s="469"/>
      <c r="B150" s="469"/>
      <c r="C150" s="469"/>
      <c r="D150" s="469"/>
      <c r="E150" s="469"/>
      <c r="F150" s="469"/>
      <c r="G150" s="475" t="s">
        <v>690</v>
      </c>
      <c r="H150" s="469"/>
      <c r="I150" s="469"/>
      <c r="J150" s="469"/>
      <c r="K150" s="469"/>
      <c r="L150" s="469"/>
      <c r="M150" s="469"/>
      <c r="N150" s="469"/>
      <c r="O150" s="469"/>
      <c r="P150" s="469" t="e">
        <f>IF(Paramétrage!#REF!,#REF!-#REF!,0)</f>
        <v>#REF!</v>
      </c>
      <c r="Q150" s="469"/>
      <c r="R150" s="469" t="e">
        <f>IF(#REF!&lt;&gt;"",ROUNDUP(MIN(S$3,T$3),0),"")</f>
        <v>#REF!</v>
      </c>
      <c r="S150" s="2"/>
    </row>
    <row r="151" spans="1:20" ht="87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167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9" t="e">
        <f>IF(Paramétrage!#REF!,#REF!-#REF!,0)</f>
        <v>#REF!</v>
      </c>
      <c r="Q151" s="200">
        <f>Paramétrage!D3</f>
        <v>0</v>
      </c>
      <c r="R151" s="201" t="s">
        <v>338</v>
      </c>
      <c r="S151" s="106" t="s">
        <v>347</v>
      </c>
      <c r="T151" s="28" t="s">
        <v>348</v>
      </c>
    </row>
    <row r="152" spans="1:20" x14ac:dyDescent="0.35">
      <c r="A152" s="77" t="str">
        <f>IF(J152&lt;&gt;"",I152,"")</f>
        <v/>
      </c>
      <c r="B152" s="77" t="str">
        <f>IF(J152&lt;&gt;"",1,"")</f>
        <v/>
      </c>
      <c r="C152" s="77" t="str">
        <f>IF(J152&lt;&gt;"",L152,"")</f>
        <v/>
      </c>
      <c r="D152" s="77" t="str">
        <f>IF(J152&lt;&gt;"",L152,"")</f>
        <v/>
      </c>
      <c r="E152" s="77" t="str">
        <f>IF(J152&lt;&gt;"",M152,"")</f>
        <v/>
      </c>
      <c r="F152" s="77" t="str">
        <f>IF(J152&lt;&gt;"",N152,"")</f>
        <v/>
      </c>
      <c r="G152" s="199" t="str">
        <f>IF(Paramétrage!DD501&lt;&gt;0,Paramétrage!DB501,"")</f>
        <v/>
      </c>
      <c r="H152" s="2" t="str">
        <f>IF(Paramétrage!DD501&lt;&gt;0,Paramétrage!DC501,"")</f>
        <v/>
      </c>
      <c r="I152" s="2" t="str">
        <f>IF(J152&lt;&gt;"",DATEDIF($Q$2,G152,"d")*1440+H152*60,"")</f>
        <v/>
      </c>
      <c r="J152" s="2" t="str">
        <f>IF(Paramétrage!DD501&lt;&gt;0,Paramétrage!DD501,"")</f>
        <v/>
      </c>
      <c r="K152" s="2" t="str">
        <f>IF(Paramétrage!DD501&lt;&gt;0,Paramétrage!DE501,"")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IF(Paramétrage!DD501&lt;&gt;0,Paramétrage!DF501,"")</f>
        <v/>
      </c>
      <c r="P152" s="9" t="e">
        <f>IF(Paramétrage!#REF!,#REF!-#REF!,0)</f>
        <v>#REF!</v>
      </c>
      <c r="Q152" s="2"/>
      <c r="R152" s="2" t="e">
        <f>IF(#REF!&lt;&gt;"",ROUNDUP(MIN(S$3,T$3),0),"")</f>
        <v>#REF!</v>
      </c>
      <c r="S152" s="2"/>
    </row>
    <row r="153" spans="1:20" x14ac:dyDescent="0.35">
      <c r="A153" s="77" t="str">
        <f t="shared" ref="A153:A179" si="51">IF(J153&lt;&gt;"",I153,"")</f>
        <v/>
      </c>
      <c r="B153" s="77" t="str">
        <f t="shared" ref="B153:B179" si="52">IF(J153&lt;&gt;"",1,"")</f>
        <v/>
      </c>
      <c r="C153" s="77" t="str">
        <f t="shared" ref="C153:C179" si="53">IF(J153&lt;&gt;"",L153,"")</f>
        <v/>
      </c>
      <c r="D153" s="77" t="str">
        <f t="shared" ref="D153:D179" si="54">IF(J153&lt;&gt;"",L153,"")</f>
        <v/>
      </c>
      <c r="E153" s="77" t="str">
        <f t="shared" ref="E153:E179" si="55">IF(J153&lt;&gt;"",M153,"")</f>
        <v/>
      </c>
      <c r="F153" s="77" t="str">
        <f t="shared" ref="F153:F179" si="56">IF(J153&lt;&gt;"",N153,"")</f>
        <v/>
      </c>
      <c r="G153" s="199" t="str">
        <f>IF(Paramétrage!DD502&lt;&gt;0,Paramétrage!DB502,"")</f>
        <v/>
      </c>
      <c r="H153" s="2" t="str">
        <f>IF(Paramétrage!DD502&lt;&gt;0,Paramétrage!DC502,"")</f>
        <v/>
      </c>
      <c r="I153" s="2" t="str">
        <f t="shared" ref="I153:I179" si="57">IF(J153&lt;&gt;"",DATEDIF($Q$2,G153,"d")*1440+H153*60,"")</f>
        <v/>
      </c>
      <c r="J153" s="2" t="str">
        <f>IF(Paramétrage!DD502&lt;&gt;0,Paramétrage!DD502,"")</f>
        <v/>
      </c>
      <c r="K153" s="2" t="str">
        <f>IF(Paramétrage!DD502&lt;&gt;0,Paramétrage!DE502,"")</f>
        <v/>
      </c>
      <c r="L153" s="2" t="str">
        <f t="shared" ref="L153:L179" si="58">IF(J153&lt;&gt;"",ROUNDUP(J153/K153,0),"")</f>
        <v/>
      </c>
      <c r="M153" s="2" t="str">
        <f t="shared" ref="M153:M179" si="59">IF(J153&lt;&gt;"",J153/L153,"")</f>
        <v/>
      </c>
      <c r="N153" s="2" t="str">
        <f t="shared" ref="N153:N179" si="60">IF(J153&lt;&gt;"",M153/O153,"")</f>
        <v/>
      </c>
      <c r="O153" s="2" t="str">
        <f>IF(Paramétrage!DD502&lt;&gt;0,Paramétrage!DF502,"")</f>
        <v/>
      </c>
      <c r="P153" s="9" t="e">
        <f>IF(Paramétrage!#REF!,#REF!-#REF!,0)</f>
        <v>#REF!</v>
      </c>
      <c r="Q153" s="2"/>
      <c r="R153" s="2" t="e">
        <f>IF(#REF!&lt;&gt;"",ROUNDUP(MIN(S$3,T$3),0),"")</f>
        <v>#REF!</v>
      </c>
      <c r="S153" s="2"/>
    </row>
    <row r="154" spans="1:20" x14ac:dyDescent="0.35">
      <c r="A154" s="77" t="str">
        <f t="shared" si="51"/>
        <v/>
      </c>
      <c r="B154" s="77" t="str">
        <f t="shared" si="52"/>
        <v/>
      </c>
      <c r="C154" s="77" t="str">
        <f t="shared" si="53"/>
        <v/>
      </c>
      <c r="D154" s="77" t="str">
        <f t="shared" si="54"/>
        <v/>
      </c>
      <c r="E154" s="77" t="str">
        <f t="shared" si="55"/>
        <v/>
      </c>
      <c r="F154" s="77" t="str">
        <f t="shared" si="56"/>
        <v/>
      </c>
      <c r="G154" s="199" t="str">
        <f>IF(Paramétrage!DD503&lt;&gt;0,Paramétrage!DB503,"")</f>
        <v/>
      </c>
      <c r="H154" s="2" t="str">
        <f>IF(Paramétrage!DD503&lt;&gt;0,Paramétrage!DC503,"")</f>
        <v/>
      </c>
      <c r="I154" s="2" t="str">
        <f t="shared" si="57"/>
        <v/>
      </c>
      <c r="J154" s="2" t="str">
        <f>IF(Paramétrage!DD503&lt;&gt;0,Paramétrage!DD503,"")</f>
        <v/>
      </c>
      <c r="K154" s="2" t="str">
        <f>IF(Paramétrage!DD503&lt;&gt;0,Paramétrage!DE503,"")</f>
        <v/>
      </c>
      <c r="L154" s="2" t="str">
        <f t="shared" si="58"/>
        <v/>
      </c>
      <c r="M154" s="2" t="str">
        <f t="shared" si="59"/>
        <v/>
      </c>
      <c r="N154" s="2" t="str">
        <f t="shared" si="60"/>
        <v/>
      </c>
      <c r="O154" s="2" t="str">
        <f>IF(Paramétrage!DD503&lt;&gt;0,Paramétrage!DF503,"")</f>
        <v/>
      </c>
      <c r="P154" s="9" t="e">
        <f>IF(Paramétrage!#REF!,#REF!-#REF!,0)</f>
        <v>#REF!</v>
      </c>
      <c r="Q154" s="2"/>
      <c r="R154" s="2" t="e">
        <f>IF(#REF!&lt;&gt;"",ROUNDUP(MIN(S$3,T$3),0),"")</f>
        <v>#REF!</v>
      </c>
      <c r="S154" s="2"/>
    </row>
    <row r="155" spans="1:20" x14ac:dyDescent="0.35">
      <c r="A155" s="77" t="str">
        <f t="shared" si="51"/>
        <v/>
      </c>
      <c r="B155" s="77" t="str">
        <f t="shared" si="52"/>
        <v/>
      </c>
      <c r="C155" s="77" t="str">
        <f t="shared" si="53"/>
        <v/>
      </c>
      <c r="D155" s="77" t="str">
        <f t="shared" si="54"/>
        <v/>
      </c>
      <c r="E155" s="77" t="str">
        <f t="shared" si="55"/>
        <v/>
      </c>
      <c r="F155" s="77" t="str">
        <f t="shared" si="56"/>
        <v/>
      </c>
      <c r="G155" s="199" t="str">
        <f>IF(Paramétrage!DD504&lt;&gt;0,Paramétrage!DB504,"")</f>
        <v/>
      </c>
      <c r="H155" s="2" t="str">
        <f>IF(Paramétrage!DD504&lt;&gt;0,Paramétrage!DC504,"")</f>
        <v/>
      </c>
      <c r="I155" s="2" t="str">
        <f t="shared" si="57"/>
        <v/>
      </c>
      <c r="J155" s="2" t="str">
        <f>IF(Paramétrage!DD504&lt;&gt;0,Paramétrage!DD504,"")</f>
        <v/>
      </c>
      <c r="K155" s="2" t="str">
        <f>IF(Paramétrage!DD504&lt;&gt;0,Paramétrage!DE504,"")</f>
        <v/>
      </c>
      <c r="L155" s="2" t="str">
        <f t="shared" si="58"/>
        <v/>
      </c>
      <c r="M155" s="2" t="str">
        <f t="shared" si="59"/>
        <v/>
      </c>
      <c r="N155" s="2" t="str">
        <f t="shared" si="60"/>
        <v/>
      </c>
      <c r="O155" s="2" t="str">
        <f>IF(Paramétrage!DD504&lt;&gt;0,Paramétrage!DF504,"")</f>
        <v/>
      </c>
      <c r="P155" s="9" t="e">
        <f>IF(Paramétrage!#REF!,#REF!-#REF!,0)</f>
        <v>#REF!</v>
      </c>
      <c r="Q155" s="2"/>
      <c r="R155" s="2" t="e">
        <f>IF(#REF!&lt;&gt;"",ROUNDUP(MIN(S$3,T$3),0),"")</f>
        <v>#REF!</v>
      </c>
      <c r="S155" s="2"/>
    </row>
    <row r="156" spans="1:20" x14ac:dyDescent="0.35">
      <c r="A156" s="77" t="str">
        <f t="shared" si="51"/>
        <v/>
      </c>
      <c r="B156" s="77" t="str">
        <f t="shared" si="52"/>
        <v/>
      </c>
      <c r="C156" s="77" t="str">
        <f t="shared" si="53"/>
        <v/>
      </c>
      <c r="D156" s="77" t="str">
        <f t="shared" si="54"/>
        <v/>
      </c>
      <c r="E156" s="77" t="str">
        <f t="shared" si="55"/>
        <v/>
      </c>
      <c r="F156" s="77" t="str">
        <f t="shared" si="56"/>
        <v/>
      </c>
      <c r="G156" s="199" t="str">
        <f>IF(Paramétrage!DD505&lt;&gt;0,Paramétrage!DB505,"")</f>
        <v/>
      </c>
      <c r="H156" s="2" t="str">
        <f>IF(Paramétrage!DD505&lt;&gt;0,Paramétrage!DC505,"")</f>
        <v/>
      </c>
      <c r="I156" s="2" t="str">
        <f t="shared" si="57"/>
        <v/>
      </c>
      <c r="J156" s="2" t="str">
        <f>IF(Paramétrage!DD505&lt;&gt;0,Paramétrage!DD505,"")</f>
        <v/>
      </c>
      <c r="K156" s="2" t="str">
        <f>IF(Paramétrage!DD505&lt;&gt;0,Paramétrage!DE505,"")</f>
        <v/>
      </c>
      <c r="L156" s="2" t="str">
        <f t="shared" si="58"/>
        <v/>
      </c>
      <c r="M156" s="2" t="str">
        <f t="shared" si="59"/>
        <v/>
      </c>
      <c r="N156" s="2" t="str">
        <f t="shared" si="60"/>
        <v/>
      </c>
      <c r="O156" s="2" t="str">
        <f>IF(Paramétrage!DD505&lt;&gt;0,Paramétrage!DF505,"")</f>
        <v/>
      </c>
      <c r="P156" s="9" t="e">
        <f>IF(Paramétrage!#REF!,#REF!-#REF!,0)</f>
        <v>#REF!</v>
      </c>
      <c r="Q156" s="2"/>
      <c r="R156" s="2" t="e">
        <f>IF(#REF!&lt;&gt;"",ROUNDUP(MIN(S$3,T$3),0),"")</f>
        <v>#REF!</v>
      </c>
      <c r="S156" s="2"/>
    </row>
    <row r="157" spans="1:20" x14ac:dyDescent="0.35">
      <c r="A157" s="77" t="str">
        <f t="shared" si="51"/>
        <v/>
      </c>
      <c r="B157" s="77" t="str">
        <f t="shared" si="52"/>
        <v/>
      </c>
      <c r="C157" s="77" t="str">
        <f t="shared" si="53"/>
        <v/>
      </c>
      <c r="D157" s="77" t="str">
        <f t="shared" si="54"/>
        <v/>
      </c>
      <c r="E157" s="77" t="str">
        <f t="shared" si="55"/>
        <v/>
      </c>
      <c r="F157" s="77" t="str">
        <f t="shared" si="56"/>
        <v/>
      </c>
      <c r="G157" s="199" t="str">
        <f>IF(Paramétrage!DD506&lt;&gt;0,Paramétrage!DB506,"")</f>
        <v/>
      </c>
      <c r="H157" s="2" t="str">
        <f>IF(Paramétrage!DD506&lt;&gt;0,Paramétrage!DC506,"")</f>
        <v/>
      </c>
      <c r="I157" s="2" t="str">
        <f t="shared" si="57"/>
        <v/>
      </c>
      <c r="J157" s="2" t="str">
        <f>IF(Paramétrage!DD506&lt;&gt;0,Paramétrage!DD506,"")</f>
        <v/>
      </c>
      <c r="K157" s="2" t="str">
        <f>IF(Paramétrage!DD506&lt;&gt;0,Paramétrage!DE506,"")</f>
        <v/>
      </c>
      <c r="L157" s="2" t="str">
        <f t="shared" si="58"/>
        <v/>
      </c>
      <c r="M157" s="2" t="str">
        <f t="shared" si="59"/>
        <v/>
      </c>
      <c r="N157" s="2" t="str">
        <f t="shared" si="60"/>
        <v/>
      </c>
      <c r="O157" s="2" t="str">
        <f>IF(Paramétrage!DD506&lt;&gt;0,Paramétrage!DF506,"")</f>
        <v/>
      </c>
      <c r="P157" s="9" t="e">
        <f>IF(Paramétrage!#REF!,#REF!-#REF!,0)</f>
        <v>#REF!</v>
      </c>
      <c r="Q157" s="2"/>
      <c r="R157" s="2" t="e">
        <f>IF(#REF!&lt;&gt;"",ROUNDUP(MIN(S$3,T$3),0),"")</f>
        <v>#REF!</v>
      </c>
      <c r="S157" s="2"/>
    </row>
    <row r="158" spans="1:20" x14ac:dyDescent="0.35">
      <c r="A158" s="77" t="str">
        <f t="shared" si="51"/>
        <v/>
      </c>
      <c r="B158" s="77" t="str">
        <f t="shared" si="52"/>
        <v/>
      </c>
      <c r="C158" s="77" t="str">
        <f t="shared" si="53"/>
        <v/>
      </c>
      <c r="D158" s="77" t="str">
        <f t="shared" si="54"/>
        <v/>
      </c>
      <c r="E158" s="77" t="str">
        <f t="shared" si="55"/>
        <v/>
      </c>
      <c r="F158" s="77" t="str">
        <f t="shared" si="56"/>
        <v/>
      </c>
      <c r="G158" s="199" t="str">
        <f>IF(Paramétrage!DD507&lt;&gt;0,Paramétrage!DB507,"")</f>
        <v/>
      </c>
      <c r="H158" s="2" t="str">
        <f>IF(Paramétrage!DD507&lt;&gt;0,Paramétrage!DC507,"")</f>
        <v/>
      </c>
      <c r="I158" s="2" t="str">
        <f t="shared" si="57"/>
        <v/>
      </c>
      <c r="J158" s="2" t="str">
        <f>IF(Paramétrage!DD507&lt;&gt;0,Paramétrage!DD507,"")</f>
        <v/>
      </c>
      <c r="K158" s="2" t="str">
        <f>IF(Paramétrage!DD507&lt;&gt;0,Paramétrage!DE507,"")</f>
        <v/>
      </c>
      <c r="L158" s="2" t="str">
        <f t="shared" si="58"/>
        <v/>
      </c>
      <c r="M158" s="2" t="str">
        <f t="shared" si="59"/>
        <v/>
      </c>
      <c r="N158" s="2" t="str">
        <f t="shared" si="60"/>
        <v/>
      </c>
      <c r="O158" s="2" t="str">
        <f>IF(Paramétrage!DD507&lt;&gt;0,Paramétrage!DF507,"")</f>
        <v/>
      </c>
      <c r="P158" s="9" t="e">
        <f>IF(Paramétrage!#REF!,#REF!-#REF!,0)</f>
        <v>#REF!</v>
      </c>
      <c r="Q158" s="2"/>
      <c r="R158" s="2" t="e">
        <f>IF(#REF!&lt;&gt;"",ROUNDUP(MIN(S$3,T$3),0),"")</f>
        <v>#REF!</v>
      </c>
      <c r="S158" s="2"/>
    </row>
    <row r="159" spans="1:20" x14ac:dyDescent="0.35">
      <c r="A159" s="77" t="str">
        <f t="shared" si="51"/>
        <v/>
      </c>
      <c r="B159" s="77" t="str">
        <f t="shared" si="52"/>
        <v/>
      </c>
      <c r="C159" s="77" t="str">
        <f t="shared" si="53"/>
        <v/>
      </c>
      <c r="D159" s="77" t="str">
        <f t="shared" si="54"/>
        <v/>
      </c>
      <c r="E159" s="77" t="str">
        <f t="shared" si="55"/>
        <v/>
      </c>
      <c r="F159" s="77" t="str">
        <f t="shared" si="56"/>
        <v/>
      </c>
      <c r="G159" s="199" t="str">
        <f>IF(Paramétrage!DD508&lt;&gt;0,Paramétrage!DB508,"")</f>
        <v/>
      </c>
      <c r="H159" s="2" t="str">
        <f>IF(Paramétrage!DD508&lt;&gt;0,Paramétrage!DC508,"")</f>
        <v/>
      </c>
      <c r="I159" s="2" t="str">
        <f t="shared" si="57"/>
        <v/>
      </c>
      <c r="J159" s="2" t="str">
        <f>IF(Paramétrage!DD508&lt;&gt;0,Paramétrage!DD508,"")</f>
        <v/>
      </c>
      <c r="K159" s="2" t="str">
        <f>IF(Paramétrage!DD508&lt;&gt;0,Paramétrage!DE508,"")</f>
        <v/>
      </c>
      <c r="L159" s="2" t="str">
        <f t="shared" si="58"/>
        <v/>
      </c>
      <c r="M159" s="2" t="str">
        <f t="shared" si="59"/>
        <v/>
      </c>
      <c r="N159" s="2" t="str">
        <f t="shared" si="60"/>
        <v/>
      </c>
      <c r="O159" s="2" t="str">
        <f>IF(Paramétrage!DD508&lt;&gt;0,Paramétrage!DF508,"")</f>
        <v/>
      </c>
      <c r="P159" s="9" t="e">
        <f>IF(Paramétrage!#REF!,#REF!-#REF!,0)</f>
        <v>#REF!</v>
      </c>
      <c r="Q159" s="2"/>
      <c r="R159" s="2" t="e">
        <f>IF(#REF!&lt;&gt;"",ROUNDUP(MIN(S$3,T$3),0),"")</f>
        <v>#REF!</v>
      </c>
      <c r="S159" s="2"/>
    </row>
    <row r="160" spans="1:20" x14ac:dyDescent="0.35">
      <c r="A160" s="77" t="str">
        <f t="shared" si="51"/>
        <v/>
      </c>
      <c r="B160" s="77" t="str">
        <f t="shared" si="52"/>
        <v/>
      </c>
      <c r="C160" s="77" t="str">
        <f t="shared" si="53"/>
        <v/>
      </c>
      <c r="D160" s="77" t="str">
        <f t="shared" si="54"/>
        <v/>
      </c>
      <c r="E160" s="77" t="str">
        <f t="shared" si="55"/>
        <v/>
      </c>
      <c r="F160" s="77" t="str">
        <f t="shared" si="56"/>
        <v/>
      </c>
      <c r="G160" s="199" t="str">
        <f>IF(Paramétrage!DD509&lt;&gt;0,Paramétrage!DB509,"")</f>
        <v/>
      </c>
      <c r="H160" s="2" t="str">
        <f>IF(Paramétrage!DD509&lt;&gt;0,Paramétrage!DC509,"")</f>
        <v/>
      </c>
      <c r="I160" s="2" t="str">
        <f t="shared" si="57"/>
        <v/>
      </c>
      <c r="J160" s="2" t="str">
        <f>IF(Paramétrage!DD509&lt;&gt;0,Paramétrage!DD509,"")</f>
        <v/>
      </c>
      <c r="K160" s="2" t="str">
        <f>IF(Paramétrage!DD509&lt;&gt;0,Paramétrage!DE509,"")</f>
        <v/>
      </c>
      <c r="L160" s="2" t="str">
        <f t="shared" si="58"/>
        <v/>
      </c>
      <c r="M160" s="2" t="str">
        <f t="shared" si="59"/>
        <v/>
      </c>
      <c r="N160" s="2" t="str">
        <f t="shared" si="60"/>
        <v/>
      </c>
      <c r="O160" s="2" t="str">
        <f>IF(Paramétrage!DD509&lt;&gt;0,Paramétrage!DF509,"")</f>
        <v/>
      </c>
      <c r="P160" s="9" t="e">
        <f>IF(Paramétrage!#REF!,#REF!-#REF!,0)</f>
        <v>#REF!</v>
      </c>
      <c r="Q160" s="2"/>
      <c r="R160" s="2" t="e">
        <f>IF(#REF!&lt;&gt;"",ROUNDUP(MIN(S$3,T$3),0),"")</f>
        <v>#REF!</v>
      </c>
      <c r="S160" s="2"/>
    </row>
    <row r="161" spans="1:19" x14ac:dyDescent="0.35">
      <c r="A161" s="77" t="str">
        <f t="shared" si="51"/>
        <v/>
      </c>
      <c r="B161" s="77" t="str">
        <f t="shared" si="52"/>
        <v/>
      </c>
      <c r="C161" s="77" t="str">
        <f t="shared" si="53"/>
        <v/>
      </c>
      <c r="D161" s="77" t="str">
        <f t="shared" si="54"/>
        <v/>
      </c>
      <c r="E161" s="77" t="str">
        <f t="shared" si="55"/>
        <v/>
      </c>
      <c r="F161" s="77" t="str">
        <f t="shared" si="56"/>
        <v/>
      </c>
      <c r="G161" s="199" t="str">
        <f>IF(Paramétrage!DD510&lt;&gt;0,Paramétrage!DB510,"")</f>
        <v/>
      </c>
      <c r="H161" s="2" t="str">
        <f>IF(Paramétrage!DD510&lt;&gt;0,Paramétrage!DC510,"")</f>
        <v/>
      </c>
      <c r="I161" s="2" t="str">
        <f t="shared" si="57"/>
        <v/>
      </c>
      <c r="J161" s="2" t="str">
        <f>IF(Paramétrage!DD510&lt;&gt;0,Paramétrage!DD510,"")</f>
        <v/>
      </c>
      <c r="K161" s="2" t="str">
        <f>IF(Paramétrage!DD510&lt;&gt;0,Paramétrage!DE510,"")</f>
        <v/>
      </c>
      <c r="L161" s="2" t="str">
        <f t="shared" si="58"/>
        <v/>
      </c>
      <c r="M161" s="2" t="str">
        <f t="shared" si="59"/>
        <v/>
      </c>
      <c r="N161" s="2" t="str">
        <f t="shared" si="60"/>
        <v/>
      </c>
      <c r="O161" s="2" t="str">
        <f>IF(Paramétrage!DD510&lt;&gt;0,Paramétrage!DF510,"")</f>
        <v/>
      </c>
      <c r="P161" s="9" t="e">
        <f>IF(Paramétrage!#REF!,#REF!-#REF!,0)</f>
        <v>#REF!</v>
      </c>
      <c r="Q161" s="2"/>
      <c r="R161" s="2" t="e">
        <f>IF(#REF!&lt;&gt;"",ROUNDUP(MIN(S$3,T$3),0),"")</f>
        <v>#REF!</v>
      </c>
      <c r="S161" s="2"/>
    </row>
    <row r="162" spans="1:19" x14ac:dyDescent="0.35">
      <c r="A162" s="77" t="str">
        <f t="shared" si="51"/>
        <v/>
      </c>
      <c r="B162" s="77" t="str">
        <f t="shared" si="52"/>
        <v/>
      </c>
      <c r="C162" s="77" t="str">
        <f t="shared" si="53"/>
        <v/>
      </c>
      <c r="D162" s="77" t="str">
        <f t="shared" si="54"/>
        <v/>
      </c>
      <c r="E162" s="77" t="str">
        <f t="shared" si="55"/>
        <v/>
      </c>
      <c r="F162" s="77" t="str">
        <f t="shared" si="56"/>
        <v/>
      </c>
      <c r="G162" s="199" t="str">
        <f>IF(Paramétrage!DD511&lt;&gt;0,Paramétrage!DB511,"")</f>
        <v/>
      </c>
      <c r="H162" s="2" t="str">
        <f>IF(Paramétrage!DD511&lt;&gt;0,Paramétrage!DC511,"")</f>
        <v/>
      </c>
      <c r="I162" s="2" t="str">
        <f t="shared" si="57"/>
        <v/>
      </c>
      <c r="J162" s="2" t="str">
        <f>IF(Paramétrage!DD511&lt;&gt;0,Paramétrage!DD511,"")</f>
        <v/>
      </c>
      <c r="K162" s="2" t="str">
        <f>IF(Paramétrage!DD511&lt;&gt;0,Paramétrage!DE511,"")</f>
        <v/>
      </c>
      <c r="L162" s="2" t="str">
        <f t="shared" si="58"/>
        <v/>
      </c>
      <c r="M162" s="2" t="str">
        <f t="shared" si="59"/>
        <v/>
      </c>
      <c r="N162" s="2" t="str">
        <f t="shared" si="60"/>
        <v/>
      </c>
      <c r="O162" s="2" t="str">
        <f>IF(Paramétrage!DD511&lt;&gt;0,Paramétrage!DF511,"")</f>
        <v/>
      </c>
      <c r="P162" s="9" t="e">
        <f>IF(Paramétrage!#REF!,#REF!-#REF!,0)</f>
        <v>#REF!</v>
      </c>
      <c r="Q162" s="2"/>
      <c r="R162" s="2" t="e">
        <f>IF(#REF!&lt;&gt;"",ROUNDUP(MIN(S$3,T$3),0),"")</f>
        <v>#REF!</v>
      </c>
      <c r="S162" s="2"/>
    </row>
    <row r="163" spans="1:19" x14ac:dyDescent="0.35">
      <c r="A163" s="77" t="str">
        <f t="shared" si="51"/>
        <v/>
      </c>
      <c r="B163" s="77" t="str">
        <f t="shared" si="52"/>
        <v/>
      </c>
      <c r="C163" s="77" t="str">
        <f t="shared" si="53"/>
        <v/>
      </c>
      <c r="D163" s="77" t="str">
        <f t="shared" si="54"/>
        <v/>
      </c>
      <c r="E163" s="77" t="str">
        <f t="shared" si="55"/>
        <v/>
      </c>
      <c r="F163" s="77" t="str">
        <f t="shared" si="56"/>
        <v/>
      </c>
      <c r="G163" s="199" t="str">
        <f>IF(Paramétrage!DD512&lt;&gt;0,Paramétrage!DB512,"")</f>
        <v/>
      </c>
      <c r="H163" s="2" t="str">
        <f>IF(Paramétrage!DD512&lt;&gt;0,Paramétrage!DC512,"")</f>
        <v/>
      </c>
      <c r="I163" s="2" t="str">
        <f t="shared" si="57"/>
        <v/>
      </c>
      <c r="J163" s="2" t="str">
        <f>IF(Paramétrage!DD512&lt;&gt;0,Paramétrage!DD512,"")</f>
        <v/>
      </c>
      <c r="K163" s="2" t="str">
        <f>IF(Paramétrage!DD512&lt;&gt;0,Paramétrage!DE512,"")</f>
        <v/>
      </c>
      <c r="L163" s="2" t="str">
        <f t="shared" si="58"/>
        <v/>
      </c>
      <c r="M163" s="2" t="str">
        <f t="shared" si="59"/>
        <v/>
      </c>
      <c r="N163" s="2" t="str">
        <f t="shared" si="60"/>
        <v/>
      </c>
      <c r="O163" s="2" t="str">
        <f>IF(Paramétrage!DD512&lt;&gt;0,Paramétrage!DF512,"")</f>
        <v/>
      </c>
      <c r="P163" s="9" t="e">
        <f>IF(Paramétrage!#REF!,#REF!-#REF!,0)</f>
        <v>#REF!</v>
      </c>
      <c r="Q163" s="2"/>
      <c r="R163" s="2" t="e">
        <f>IF(#REF!&lt;&gt;"",ROUNDUP(MIN(S$3,T$3),0),"")</f>
        <v>#REF!</v>
      </c>
      <c r="S163" s="2"/>
    </row>
    <row r="164" spans="1:19" x14ac:dyDescent="0.35">
      <c r="A164" s="77" t="str">
        <f t="shared" si="51"/>
        <v/>
      </c>
      <c r="B164" s="77" t="str">
        <f t="shared" si="52"/>
        <v/>
      </c>
      <c r="C164" s="77" t="str">
        <f t="shared" si="53"/>
        <v/>
      </c>
      <c r="D164" s="77" t="str">
        <f t="shared" si="54"/>
        <v/>
      </c>
      <c r="E164" s="77" t="str">
        <f t="shared" si="55"/>
        <v/>
      </c>
      <c r="F164" s="77" t="str">
        <f t="shared" si="56"/>
        <v/>
      </c>
      <c r="G164" s="199" t="str">
        <f>IF(Paramétrage!DD513&lt;&gt;0,Paramétrage!DB513,"")</f>
        <v/>
      </c>
      <c r="H164" s="2" t="str">
        <f>IF(Paramétrage!DD513&lt;&gt;0,Paramétrage!DC513,"")</f>
        <v/>
      </c>
      <c r="I164" s="2" t="str">
        <f t="shared" si="57"/>
        <v/>
      </c>
      <c r="J164" s="2" t="str">
        <f>IF(Paramétrage!DD513&lt;&gt;0,Paramétrage!DD513,"")</f>
        <v/>
      </c>
      <c r="K164" s="2" t="str">
        <f>IF(Paramétrage!DD513&lt;&gt;0,Paramétrage!DE513,"")</f>
        <v/>
      </c>
      <c r="L164" s="2" t="str">
        <f t="shared" si="58"/>
        <v/>
      </c>
      <c r="M164" s="2" t="str">
        <f t="shared" si="59"/>
        <v/>
      </c>
      <c r="N164" s="2" t="str">
        <f t="shared" si="60"/>
        <v/>
      </c>
      <c r="O164" s="2" t="str">
        <f>IF(Paramétrage!DD513&lt;&gt;0,Paramétrage!DF513,"")</f>
        <v/>
      </c>
      <c r="P164" s="9" t="e">
        <f>IF(Paramétrage!#REF!,#REF!-#REF!,0)</f>
        <v>#REF!</v>
      </c>
      <c r="Q164" s="2"/>
      <c r="R164" s="2" t="e">
        <f>IF(#REF!&lt;&gt;"",ROUNDUP(MIN(S$3,T$3),0),"")</f>
        <v>#REF!</v>
      </c>
      <c r="S164" s="2"/>
    </row>
    <row r="165" spans="1:19" x14ac:dyDescent="0.35">
      <c r="A165" s="77" t="str">
        <f t="shared" si="51"/>
        <v/>
      </c>
      <c r="B165" s="77" t="str">
        <f t="shared" si="52"/>
        <v/>
      </c>
      <c r="C165" s="77" t="str">
        <f t="shared" si="53"/>
        <v/>
      </c>
      <c r="D165" s="77" t="str">
        <f t="shared" si="54"/>
        <v/>
      </c>
      <c r="E165" s="77" t="str">
        <f t="shared" si="55"/>
        <v/>
      </c>
      <c r="F165" s="77" t="str">
        <f t="shared" si="56"/>
        <v/>
      </c>
      <c r="G165" s="199" t="str">
        <f>IF(Paramétrage!DD514&lt;&gt;0,Paramétrage!DB514,"")</f>
        <v/>
      </c>
      <c r="H165" s="2" t="str">
        <f>IF(Paramétrage!DD514&lt;&gt;0,Paramétrage!DC514,"")</f>
        <v/>
      </c>
      <c r="I165" s="2" t="str">
        <f t="shared" si="57"/>
        <v/>
      </c>
      <c r="J165" s="2" t="str">
        <f>IF(Paramétrage!DD514&lt;&gt;0,Paramétrage!DD514,"")</f>
        <v/>
      </c>
      <c r="K165" s="2" t="str">
        <f>IF(Paramétrage!DD514&lt;&gt;0,Paramétrage!DE514,"")</f>
        <v/>
      </c>
      <c r="L165" s="2" t="str">
        <f t="shared" si="58"/>
        <v/>
      </c>
      <c r="M165" s="2" t="str">
        <f t="shared" si="59"/>
        <v/>
      </c>
      <c r="N165" s="2" t="str">
        <f t="shared" si="60"/>
        <v/>
      </c>
      <c r="O165" s="2" t="str">
        <f>IF(Paramétrage!DD514&lt;&gt;0,Paramétrage!DF514,"")</f>
        <v/>
      </c>
      <c r="P165" s="9" t="e">
        <f>IF(Paramétrage!#REF!,#REF!-#REF!,0)</f>
        <v>#REF!</v>
      </c>
      <c r="Q165" s="2"/>
      <c r="R165" s="2" t="e">
        <f>IF(#REF!&lt;&gt;"",ROUNDUP(MIN(S$3,T$3),0),"")</f>
        <v>#REF!</v>
      </c>
      <c r="S165" s="2"/>
    </row>
    <row r="166" spans="1:19" x14ac:dyDescent="0.35">
      <c r="A166" s="77" t="str">
        <f t="shared" si="51"/>
        <v/>
      </c>
      <c r="B166" s="77" t="str">
        <f t="shared" si="52"/>
        <v/>
      </c>
      <c r="C166" s="77" t="str">
        <f t="shared" si="53"/>
        <v/>
      </c>
      <c r="D166" s="77" t="str">
        <f t="shared" si="54"/>
        <v/>
      </c>
      <c r="E166" s="77" t="str">
        <f t="shared" si="55"/>
        <v/>
      </c>
      <c r="F166" s="77" t="str">
        <f t="shared" si="56"/>
        <v/>
      </c>
      <c r="G166" s="199" t="str">
        <f>IF(Paramétrage!DD515&lt;&gt;0,Paramétrage!DB515,"")</f>
        <v/>
      </c>
      <c r="H166" s="2" t="str">
        <f>IF(Paramétrage!DD515&lt;&gt;0,Paramétrage!DC515,"")</f>
        <v/>
      </c>
      <c r="I166" s="2" t="str">
        <f t="shared" si="57"/>
        <v/>
      </c>
      <c r="J166" s="2" t="str">
        <f>IF(Paramétrage!DD515&lt;&gt;0,Paramétrage!DD515,"")</f>
        <v/>
      </c>
      <c r="K166" s="2" t="str">
        <f>IF(Paramétrage!DD515&lt;&gt;0,Paramétrage!DE515,"")</f>
        <v/>
      </c>
      <c r="L166" s="2" t="str">
        <f t="shared" si="58"/>
        <v/>
      </c>
      <c r="M166" s="2" t="str">
        <f t="shared" si="59"/>
        <v/>
      </c>
      <c r="N166" s="2" t="str">
        <f t="shared" si="60"/>
        <v/>
      </c>
      <c r="O166" s="2" t="str">
        <f>IF(Paramétrage!DD515&lt;&gt;0,Paramétrage!DF515,"")</f>
        <v/>
      </c>
      <c r="P166" s="9" t="e">
        <f>IF(Paramétrage!#REF!,#REF!-#REF!,0)</f>
        <v>#REF!</v>
      </c>
      <c r="Q166" s="2"/>
      <c r="R166" s="2" t="e">
        <f>IF(#REF!&lt;&gt;"",ROUNDUP(MIN(S$3,T$3),0),"")</f>
        <v>#REF!</v>
      </c>
      <c r="S166" s="2"/>
    </row>
    <row r="167" spans="1:19" x14ac:dyDescent="0.35">
      <c r="A167" s="77" t="str">
        <f t="shared" si="51"/>
        <v/>
      </c>
      <c r="B167" s="77" t="str">
        <f t="shared" si="52"/>
        <v/>
      </c>
      <c r="C167" s="77" t="str">
        <f t="shared" si="53"/>
        <v/>
      </c>
      <c r="D167" s="77" t="str">
        <f t="shared" si="54"/>
        <v/>
      </c>
      <c r="E167" s="77" t="str">
        <f t="shared" si="55"/>
        <v/>
      </c>
      <c r="F167" s="77" t="str">
        <f t="shared" si="56"/>
        <v/>
      </c>
      <c r="G167" s="199" t="str">
        <f>IF(Paramétrage!DD516&lt;&gt;0,Paramétrage!DB516,"")</f>
        <v/>
      </c>
      <c r="H167" s="2" t="str">
        <f>IF(Paramétrage!DD516&lt;&gt;0,Paramétrage!DC516,"")</f>
        <v/>
      </c>
      <c r="I167" s="2" t="str">
        <f t="shared" si="57"/>
        <v/>
      </c>
      <c r="J167" s="2" t="str">
        <f>IF(Paramétrage!DD516&lt;&gt;0,Paramétrage!DD516,"")</f>
        <v/>
      </c>
      <c r="K167" s="2" t="str">
        <f>IF(Paramétrage!DD516&lt;&gt;0,Paramétrage!DE516,"")</f>
        <v/>
      </c>
      <c r="L167" s="2" t="str">
        <f t="shared" si="58"/>
        <v/>
      </c>
      <c r="M167" s="2" t="str">
        <f t="shared" si="59"/>
        <v/>
      </c>
      <c r="N167" s="2" t="str">
        <f t="shared" si="60"/>
        <v/>
      </c>
      <c r="O167" s="2" t="str">
        <f>IF(Paramétrage!DD516&lt;&gt;0,Paramétrage!DF516,"")</f>
        <v/>
      </c>
      <c r="P167" s="9" t="e">
        <f>IF(Paramétrage!#REF!,#REF!-#REF!,0)</f>
        <v>#REF!</v>
      </c>
      <c r="Q167" s="2"/>
      <c r="R167" s="2" t="e">
        <f>IF(#REF!&lt;&gt;"",ROUNDUP(MIN(S$3,T$3),0),"")</f>
        <v>#REF!</v>
      </c>
      <c r="S167" s="2"/>
    </row>
    <row r="168" spans="1:19" x14ac:dyDescent="0.35">
      <c r="A168" s="77" t="str">
        <f t="shared" si="51"/>
        <v/>
      </c>
      <c r="B168" s="77" t="str">
        <f t="shared" si="52"/>
        <v/>
      </c>
      <c r="C168" s="77" t="str">
        <f t="shared" si="53"/>
        <v/>
      </c>
      <c r="D168" s="77" t="str">
        <f t="shared" si="54"/>
        <v/>
      </c>
      <c r="E168" s="77" t="str">
        <f t="shared" si="55"/>
        <v/>
      </c>
      <c r="F168" s="77" t="str">
        <f t="shared" si="56"/>
        <v/>
      </c>
      <c r="G168" s="199" t="str">
        <f>IF(Paramétrage!DD517&lt;&gt;0,Paramétrage!DB517,"")</f>
        <v/>
      </c>
      <c r="H168" s="2" t="str">
        <f>IF(Paramétrage!DD517&lt;&gt;0,Paramétrage!DC517,"")</f>
        <v/>
      </c>
      <c r="I168" s="2" t="str">
        <f t="shared" si="57"/>
        <v/>
      </c>
      <c r="J168" s="2" t="str">
        <f>IF(Paramétrage!DD517&lt;&gt;0,Paramétrage!DD517,"")</f>
        <v/>
      </c>
      <c r="K168" s="2" t="str">
        <f>IF(Paramétrage!DD517&lt;&gt;0,Paramétrage!DE517,"")</f>
        <v/>
      </c>
      <c r="L168" s="2" t="str">
        <f t="shared" si="58"/>
        <v/>
      </c>
      <c r="M168" s="2" t="str">
        <f t="shared" si="59"/>
        <v/>
      </c>
      <c r="N168" s="2" t="str">
        <f t="shared" si="60"/>
        <v/>
      </c>
      <c r="O168" s="2" t="str">
        <f>IF(Paramétrage!DD517&lt;&gt;0,Paramétrage!DF517,"")</f>
        <v/>
      </c>
      <c r="P168" s="9" t="e">
        <f>IF(Paramétrage!#REF!,#REF!-#REF!,0)</f>
        <v>#REF!</v>
      </c>
      <c r="Q168" s="2"/>
      <c r="R168" s="2" t="e">
        <f>IF(#REF!&lt;&gt;"",ROUNDUP(MIN(S$3,T$3),0),"")</f>
        <v>#REF!</v>
      </c>
      <c r="S168" s="2"/>
    </row>
    <row r="169" spans="1:19" x14ac:dyDescent="0.35">
      <c r="A169" s="77" t="str">
        <f t="shared" si="51"/>
        <v/>
      </c>
      <c r="B169" s="77" t="str">
        <f t="shared" si="52"/>
        <v/>
      </c>
      <c r="C169" s="77" t="str">
        <f t="shared" si="53"/>
        <v/>
      </c>
      <c r="D169" s="77" t="str">
        <f t="shared" si="54"/>
        <v/>
      </c>
      <c r="E169" s="77" t="str">
        <f t="shared" si="55"/>
        <v/>
      </c>
      <c r="F169" s="77" t="str">
        <f t="shared" si="56"/>
        <v/>
      </c>
      <c r="G169" s="199" t="str">
        <f>IF(Paramétrage!DD518&lt;&gt;0,Paramétrage!DB518,"")</f>
        <v/>
      </c>
      <c r="H169" s="2" t="str">
        <f>IF(Paramétrage!DD518&lt;&gt;0,Paramétrage!DC518,"")</f>
        <v/>
      </c>
      <c r="I169" s="2" t="str">
        <f t="shared" si="57"/>
        <v/>
      </c>
      <c r="J169" s="2" t="str">
        <f>IF(Paramétrage!DD518&lt;&gt;0,Paramétrage!DD518,"")</f>
        <v/>
      </c>
      <c r="K169" s="2" t="str">
        <f>IF(Paramétrage!DD518&lt;&gt;0,Paramétrage!DE518,"")</f>
        <v/>
      </c>
      <c r="L169" s="2" t="str">
        <f t="shared" si="58"/>
        <v/>
      </c>
      <c r="M169" s="2" t="str">
        <f t="shared" si="59"/>
        <v/>
      </c>
      <c r="N169" s="2" t="str">
        <f t="shared" si="60"/>
        <v/>
      </c>
      <c r="O169" s="2" t="str">
        <f>IF(Paramétrage!DD518&lt;&gt;0,Paramétrage!DF518,"")</f>
        <v/>
      </c>
      <c r="P169" s="9" t="e">
        <f>IF(Paramétrage!#REF!,#REF!-#REF!,0)</f>
        <v>#REF!</v>
      </c>
      <c r="Q169" s="2"/>
      <c r="R169" s="2" t="e">
        <f>IF(#REF!&lt;&gt;"",ROUNDUP(MIN(S$3,T$3),0),"")</f>
        <v>#REF!</v>
      </c>
      <c r="S169" s="2"/>
    </row>
    <row r="170" spans="1:19" x14ac:dyDescent="0.35">
      <c r="A170" s="77" t="str">
        <f t="shared" si="51"/>
        <v/>
      </c>
      <c r="B170" s="77" t="str">
        <f t="shared" si="52"/>
        <v/>
      </c>
      <c r="C170" s="77" t="str">
        <f t="shared" si="53"/>
        <v/>
      </c>
      <c r="D170" s="77" t="str">
        <f t="shared" si="54"/>
        <v/>
      </c>
      <c r="E170" s="77" t="str">
        <f t="shared" si="55"/>
        <v/>
      </c>
      <c r="F170" s="77" t="str">
        <f t="shared" si="56"/>
        <v/>
      </c>
      <c r="G170" s="199" t="str">
        <f>IF(Paramétrage!DD519&lt;&gt;0,Paramétrage!DB519,"")</f>
        <v/>
      </c>
      <c r="H170" s="2" t="str">
        <f>IF(Paramétrage!DD519&lt;&gt;0,Paramétrage!DC519,"")</f>
        <v/>
      </c>
      <c r="I170" s="2" t="str">
        <f t="shared" si="57"/>
        <v/>
      </c>
      <c r="J170" s="2" t="str">
        <f>IF(Paramétrage!DD519&lt;&gt;0,Paramétrage!DD519,"")</f>
        <v/>
      </c>
      <c r="K170" s="2" t="str">
        <f>IF(Paramétrage!DD519&lt;&gt;0,Paramétrage!DE519,"")</f>
        <v/>
      </c>
      <c r="L170" s="2" t="str">
        <f t="shared" si="58"/>
        <v/>
      </c>
      <c r="M170" s="2" t="str">
        <f t="shared" si="59"/>
        <v/>
      </c>
      <c r="N170" s="2" t="str">
        <f t="shared" si="60"/>
        <v/>
      </c>
      <c r="O170" s="2" t="str">
        <f>IF(Paramétrage!DD519&lt;&gt;0,Paramétrage!DF519,"")</f>
        <v/>
      </c>
      <c r="P170" s="9" t="e">
        <f>IF(Paramétrage!#REF!,#REF!-#REF!,0)</f>
        <v>#REF!</v>
      </c>
      <c r="Q170" s="2"/>
      <c r="R170" s="2" t="e">
        <f>IF(#REF!&lt;&gt;"",ROUNDUP(MIN(S$3,T$3),0),"")</f>
        <v>#REF!</v>
      </c>
      <c r="S170" s="2"/>
    </row>
    <row r="171" spans="1:19" x14ac:dyDescent="0.35">
      <c r="A171" s="77" t="str">
        <f t="shared" si="51"/>
        <v/>
      </c>
      <c r="B171" s="77" t="str">
        <f t="shared" si="52"/>
        <v/>
      </c>
      <c r="C171" s="77" t="str">
        <f t="shared" si="53"/>
        <v/>
      </c>
      <c r="D171" s="77" t="str">
        <f t="shared" si="54"/>
        <v/>
      </c>
      <c r="E171" s="77" t="str">
        <f t="shared" si="55"/>
        <v/>
      </c>
      <c r="F171" s="77" t="str">
        <f t="shared" si="56"/>
        <v/>
      </c>
      <c r="G171" s="199" t="str">
        <f>IF(Paramétrage!DD520&lt;&gt;0,Paramétrage!DB520,"")</f>
        <v/>
      </c>
      <c r="H171" s="2" t="str">
        <f>IF(Paramétrage!DD520&lt;&gt;0,Paramétrage!DC520,"")</f>
        <v/>
      </c>
      <c r="I171" s="2" t="str">
        <f t="shared" si="57"/>
        <v/>
      </c>
      <c r="J171" s="2" t="str">
        <f>IF(Paramétrage!DD520&lt;&gt;0,Paramétrage!DD520,"")</f>
        <v/>
      </c>
      <c r="K171" s="2" t="str">
        <f>IF(Paramétrage!DD520&lt;&gt;0,Paramétrage!DE520,"")</f>
        <v/>
      </c>
      <c r="L171" s="2" t="str">
        <f t="shared" si="58"/>
        <v/>
      </c>
      <c r="M171" s="2" t="str">
        <f t="shared" si="59"/>
        <v/>
      </c>
      <c r="N171" s="2" t="str">
        <f t="shared" si="60"/>
        <v/>
      </c>
      <c r="O171" s="2" t="str">
        <f>IF(Paramétrage!DD520&lt;&gt;0,Paramétrage!DF520,"")</f>
        <v/>
      </c>
      <c r="P171" s="9" t="e">
        <f>IF(Paramétrage!#REF!,#REF!-#REF!,0)</f>
        <v>#REF!</v>
      </c>
      <c r="Q171" s="2"/>
      <c r="R171" s="2" t="e">
        <f>IF(#REF!&lt;&gt;"",ROUNDUP(MIN(S$3,T$3),0),"")</f>
        <v>#REF!</v>
      </c>
      <c r="S171" s="2"/>
    </row>
    <row r="172" spans="1:19" x14ac:dyDescent="0.35">
      <c r="A172" s="77" t="str">
        <f t="shared" si="51"/>
        <v/>
      </c>
      <c r="B172" s="77" t="str">
        <f t="shared" si="52"/>
        <v/>
      </c>
      <c r="C172" s="77" t="str">
        <f t="shared" si="53"/>
        <v/>
      </c>
      <c r="D172" s="77" t="str">
        <f t="shared" si="54"/>
        <v/>
      </c>
      <c r="E172" s="77" t="str">
        <f t="shared" si="55"/>
        <v/>
      </c>
      <c r="F172" s="77" t="str">
        <f t="shared" si="56"/>
        <v/>
      </c>
      <c r="G172" s="199" t="str">
        <f>IF(Paramétrage!DD521&lt;&gt;0,Paramétrage!DB521,"")</f>
        <v/>
      </c>
      <c r="H172" s="2" t="str">
        <f>IF(Paramétrage!DD521&lt;&gt;0,Paramétrage!DC521,"")</f>
        <v/>
      </c>
      <c r="I172" s="2" t="str">
        <f t="shared" si="57"/>
        <v/>
      </c>
      <c r="J172" s="2" t="str">
        <f>IF(Paramétrage!DD521&lt;&gt;0,Paramétrage!DD521,"")</f>
        <v/>
      </c>
      <c r="K172" s="2" t="str">
        <f>IF(Paramétrage!DD521&lt;&gt;0,Paramétrage!DE521,"")</f>
        <v/>
      </c>
      <c r="L172" s="2" t="str">
        <f t="shared" si="58"/>
        <v/>
      </c>
      <c r="M172" s="2" t="str">
        <f t="shared" si="59"/>
        <v/>
      </c>
      <c r="N172" s="2" t="str">
        <f t="shared" si="60"/>
        <v/>
      </c>
      <c r="O172" s="2" t="str">
        <f>IF(Paramétrage!DD521&lt;&gt;0,Paramétrage!DF521,"")</f>
        <v/>
      </c>
      <c r="P172" s="9" t="e">
        <f>IF(Paramétrage!#REF!,#REF!-#REF!,0)</f>
        <v>#REF!</v>
      </c>
      <c r="Q172" s="2"/>
      <c r="R172" s="2" t="e">
        <f>IF(#REF!&lt;&gt;"",ROUNDUP(MIN(S$3,T$3),0),"")</f>
        <v>#REF!</v>
      </c>
      <c r="S172" s="2"/>
    </row>
    <row r="173" spans="1:19" x14ac:dyDescent="0.35">
      <c r="A173" s="77" t="str">
        <f t="shared" si="51"/>
        <v/>
      </c>
      <c r="B173" s="77" t="str">
        <f t="shared" si="52"/>
        <v/>
      </c>
      <c r="C173" s="77" t="str">
        <f t="shared" si="53"/>
        <v/>
      </c>
      <c r="D173" s="77" t="str">
        <f t="shared" si="54"/>
        <v/>
      </c>
      <c r="E173" s="77" t="str">
        <f t="shared" si="55"/>
        <v/>
      </c>
      <c r="F173" s="77" t="str">
        <f t="shared" si="56"/>
        <v/>
      </c>
      <c r="G173" s="199" t="str">
        <f>IF(Paramétrage!DD522&lt;&gt;0,Paramétrage!DB522,"")</f>
        <v/>
      </c>
      <c r="H173" s="2" t="str">
        <f>IF(Paramétrage!DD522&lt;&gt;0,Paramétrage!DC522,"")</f>
        <v/>
      </c>
      <c r="I173" s="2" t="str">
        <f t="shared" si="57"/>
        <v/>
      </c>
      <c r="J173" s="2" t="str">
        <f>IF(Paramétrage!DD522&lt;&gt;0,Paramétrage!DD522,"")</f>
        <v/>
      </c>
      <c r="K173" s="2" t="str">
        <f>IF(Paramétrage!DD522&lt;&gt;0,Paramétrage!DE522,"")</f>
        <v/>
      </c>
      <c r="L173" s="2" t="str">
        <f t="shared" si="58"/>
        <v/>
      </c>
      <c r="M173" s="2" t="str">
        <f t="shared" si="59"/>
        <v/>
      </c>
      <c r="N173" s="2" t="str">
        <f t="shared" si="60"/>
        <v/>
      </c>
      <c r="O173" s="2" t="str">
        <f>IF(Paramétrage!DD522&lt;&gt;0,Paramétrage!DF522,"")</f>
        <v/>
      </c>
      <c r="P173" s="9" t="e">
        <f>IF(Paramétrage!#REF!,#REF!-#REF!,0)</f>
        <v>#REF!</v>
      </c>
      <c r="Q173" s="2"/>
      <c r="R173" s="2" t="e">
        <f>IF(#REF!&lt;&gt;"",ROUNDUP(MIN(S$3,T$3),0),"")</f>
        <v>#REF!</v>
      </c>
      <c r="S173" s="2"/>
    </row>
    <row r="174" spans="1:19" x14ac:dyDescent="0.35">
      <c r="A174" s="77" t="str">
        <f t="shared" si="51"/>
        <v/>
      </c>
      <c r="B174" s="77" t="str">
        <f t="shared" si="52"/>
        <v/>
      </c>
      <c r="C174" s="77" t="str">
        <f t="shared" si="53"/>
        <v/>
      </c>
      <c r="D174" s="77" t="str">
        <f t="shared" si="54"/>
        <v/>
      </c>
      <c r="E174" s="77" t="str">
        <f t="shared" si="55"/>
        <v/>
      </c>
      <c r="F174" s="77" t="str">
        <f t="shared" si="56"/>
        <v/>
      </c>
      <c r="G174" s="199" t="str">
        <f>IF(Paramétrage!DD523&lt;&gt;0,Paramétrage!DB523,"")</f>
        <v/>
      </c>
      <c r="H174" s="2" t="str">
        <f>IF(Paramétrage!DD523&lt;&gt;0,Paramétrage!DC523,"")</f>
        <v/>
      </c>
      <c r="I174" s="2" t="str">
        <f t="shared" si="57"/>
        <v/>
      </c>
      <c r="J174" s="2" t="str">
        <f>IF(Paramétrage!DD523&lt;&gt;0,Paramétrage!DD523,"")</f>
        <v/>
      </c>
      <c r="K174" s="2" t="str">
        <f>IF(Paramétrage!DD523&lt;&gt;0,Paramétrage!DE523,"")</f>
        <v/>
      </c>
      <c r="L174" s="2" t="str">
        <f t="shared" si="58"/>
        <v/>
      </c>
      <c r="M174" s="2" t="str">
        <f t="shared" si="59"/>
        <v/>
      </c>
      <c r="N174" s="2" t="str">
        <f t="shared" si="60"/>
        <v/>
      </c>
      <c r="O174" s="2" t="str">
        <f>IF(Paramétrage!DD523&lt;&gt;0,Paramétrage!DF523,"")</f>
        <v/>
      </c>
      <c r="P174" s="9" t="e">
        <f>IF(Paramétrage!#REF!,#REF!-#REF!,0)</f>
        <v>#REF!</v>
      </c>
      <c r="Q174" s="2"/>
      <c r="R174" s="2" t="e">
        <f>IF(#REF!&lt;&gt;"",ROUNDUP(MIN(S$3,T$3),0),"")</f>
        <v>#REF!</v>
      </c>
      <c r="S174" s="2"/>
    </row>
    <row r="175" spans="1:19" x14ac:dyDescent="0.35">
      <c r="A175" s="77" t="str">
        <f t="shared" si="51"/>
        <v/>
      </c>
      <c r="B175" s="77" t="str">
        <f t="shared" si="52"/>
        <v/>
      </c>
      <c r="C175" s="77" t="str">
        <f t="shared" si="53"/>
        <v/>
      </c>
      <c r="D175" s="77" t="str">
        <f t="shared" si="54"/>
        <v/>
      </c>
      <c r="E175" s="77" t="str">
        <f t="shared" si="55"/>
        <v/>
      </c>
      <c r="F175" s="77" t="str">
        <f t="shared" si="56"/>
        <v/>
      </c>
      <c r="G175" s="199" t="str">
        <f>IF(Paramétrage!DD524&lt;&gt;0,Paramétrage!DB524,"")</f>
        <v/>
      </c>
      <c r="H175" s="2" t="str">
        <f>IF(Paramétrage!DD524&lt;&gt;0,Paramétrage!DC524,"")</f>
        <v/>
      </c>
      <c r="I175" s="2" t="str">
        <f t="shared" si="57"/>
        <v/>
      </c>
      <c r="J175" s="2" t="str">
        <f>IF(Paramétrage!DD524&lt;&gt;0,Paramétrage!DD524,"")</f>
        <v/>
      </c>
      <c r="K175" s="2" t="str">
        <f>IF(Paramétrage!DD524&lt;&gt;0,Paramétrage!DE524,"")</f>
        <v/>
      </c>
      <c r="L175" s="2" t="str">
        <f t="shared" si="58"/>
        <v/>
      </c>
      <c r="M175" s="2" t="str">
        <f t="shared" si="59"/>
        <v/>
      </c>
      <c r="N175" s="2" t="str">
        <f t="shared" si="60"/>
        <v/>
      </c>
      <c r="O175" s="2" t="str">
        <f>IF(Paramétrage!DD524&lt;&gt;0,Paramétrage!DF524,"")</f>
        <v/>
      </c>
      <c r="P175" s="9" t="e">
        <f>IF(Paramétrage!#REF!,#REF!-#REF!,0)</f>
        <v>#REF!</v>
      </c>
      <c r="Q175" s="2"/>
      <c r="R175" s="2" t="e">
        <f>IF(#REF!&lt;&gt;"",ROUNDUP(MIN(S$3,T$3),0),"")</f>
        <v>#REF!</v>
      </c>
      <c r="S175" s="2"/>
    </row>
    <row r="176" spans="1:19" x14ac:dyDescent="0.35">
      <c r="A176" s="77" t="str">
        <f t="shared" si="51"/>
        <v/>
      </c>
      <c r="B176" s="77" t="str">
        <f t="shared" si="52"/>
        <v/>
      </c>
      <c r="C176" s="77" t="str">
        <f t="shared" si="53"/>
        <v/>
      </c>
      <c r="D176" s="77" t="str">
        <f t="shared" si="54"/>
        <v/>
      </c>
      <c r="E176" s="77" t="str">
        <f t="shared" si="55"/>
        <v/>
      </c>
      <c r="F176" s="77" t="str">
        <f t="shared" si="56"/>
        <v/>
      </c>
      <c r="G176" s="199" t="str">
        <f>IF(Paramétrage!DD525&lt;&gt;0,Paramétrage!DB525,"")</f>
        <v/>
      </c>
      <c r="H176" s="2" t="str">
        <f>IF(Paramétrage!DD525&lt;&gt;0,Paramétrage!DC525,"")</f>
        <v/>
      </c>
      <c r="I176" s="2" t="str">
        <f t="shared" si="57"/>
        <v/>
      </c>
      <c r="J176" s="2" t="str">
        <f>IF(Paramétrage!DD525&lt;&gt;0,Paramétrage!DD525,"")</f>
        <v/>
      </c>
      <c r="K176" s="2" t="str">
        <f>IF(Paramétrage!DD525&lt;&gt;0,Paramétrage!DE525,"")</f>
        <v/>
      </c>
      <c r="L176" s="2" t="str">
        <f t="shared" si="58"/>
        <v/>
      </c>
      <c r="M176" s="2" t="str">
        <f t="shared" si="59"/>
        <v/>
      </c>
      <c r="N176" s="2" t="str">
        <f t="shared" si="60"/>
        <v/>
      </c>
      <c r="O176" s="2" t="str">
        <f>IF(Paramétrage!DD525&lt;&gt;0,Paramétrage!DF525,"")</f>
        <v/>
      </c>
      <c r="P176" s="9" t="e">
        <f>IF(Paramétrage!#REF!,#REF!-#REF!,0)</f>
        <v>#REF!</v>
      </c>
      <c r="Q176" s="2"/>
      <c r="R176" s="2" t="e">
        <f>IF(#REF!&lt;&gt;"",ROUNDUP(MIN(S$3,T$3),0),"")</f>
        <v>#REF!</v>
      </c>
      <c r="S176" s="2"/>
    </row>
    <row r="177" spans="1:20" x14ac:dyDescent="0.35">
      <c r="A177" s="77" t="str">
        <f t="shared" si="51"/>
        <v/>
      </c>
      <c r="B177" s="77" t="str">
        <f t="shared" si="52"/>
        <v/>
      </c>
      <c r="C177" s="77" t="str">
        <f t="shared" si="53"/>
        <v/>
      </c>
      <c r="D177" s="77" t="str">
        <f t="shared" si="54"/>
        <v/>
      </c>
      <c r="E177" s="77" t="str">
        <f t="shared" si="55"/>
        <v/>
      </c>
      <c r="F177" s="77" t="str">
        <f t="shared" si="56"/>
        <v/>
      </c>
      <c r="G177" s="199" t="str">
        <f>IF(Paramétrage!DD526&lt;&gt;0,Paramétrage!DB526,"")</f>
        <v/>
      </c>
      <c r="H177" s="2" t="str">
        <f>IF(Paramétrage!DD526&lt;&gt;0,Paramétrage!DC526,"")</f>
        <v/>
      </c>
      <c r="I177" s="2" t="str">
        <f t="shared" si="57"/>
        <v/>
      </c>
      <c r="J177" s="2" t="str">
        <f>IF(Paramétrage!DD526&lt;&gt;0,Paramétrage!DD526,"")</f>
        <v/>
      </c>
      <c r="K177" s="2" t="str">
        <f>IF(Paramétrage!DD526&lt;&gt;0,Paramétrage!DE526,"")</f>
        <v/>
      </c>
      <c r="L177" s="2" t="str">
        <f t="shared" si="58"/>
        <v/>
      </c>
      <c r="M177" s="2" t="str">
        <f t="shared" si="59"/>
        <v/>
      </c>
      <c r="N177" s="2" t="str">
        <f t="shared" si="60"/>
        <v/>
      </c>
      <c r="O177" s="2" t="str">
        <f>IF(Paramétrage!DD526&lt;&gt;0,Paramétrage!DF526,"")</f>
        <v/>
      </c>
      <c r="P177" s="9" t="e">
        <f>IF(Paramétrage!#REF!,#REF!-#REF!,0)</f>
        <v>#REF!</v>
      </c>
      <c r="Q177" s="2"/>
      <c r="R177" s="2" t="e">
        <f>IF(#REF!&lt;&gt;"",ROUNDUP(MIN(S$3,T$3),0),"")</f>
        <v>#REF!</v>
      </c>
      <c r="S177" s="2"/>
    </row>
    <row r="178" spans="1:20" x14ac:dyDescent="0.35">
      <c r="A178" s="77" t="str">
        <f t="shared" si="51"/>
        <v/>
      </c>
      <c r="B178" s="77" t="str">
        <f t="shared" si="52"/>
        <v/>
      </c>
      <c r="C178" s="77" t="str">
        <f t="shared" si="53"/>
        <v/>
      </c>
      <c r="D178" s="77" t="str">
        <f t="shared" si="54"/>
        <v/>
      </c>
      <c r="E178" s="77" t="str">
        <f t="shared" si="55"/>
        <v/>
      </c>
      <c r="F178" s="77" t="str">
        <f t="shared" si="56"/>
        <v/>
      </c>
      <c r="G178" s="199" t="str">
        <f>IF(Paramétrage!DD527&lt;&gt;0,Paramétrage!DB527,"")</f>
        <v/>
      </c>
      <c r="H178" s="2" t="str">
        <f>IF(Paramétrage!DD527&lt;&gt;0,Paramétrage!DC527,"")</f>
        <v/>
      </c>
      <c r="I178" s="2" t="str">
        <f t="shared" si="57"/>
        <v/>
      </c>
      <c r="J178" s="2" t="str">
        <f>IF(Paramétrage!DD527&lt;&gt;0,Paramétrage!DD527,"")</f>
        <v/>
      </c>
      <c r="K178" s="2" t="str">
        <f>IF(Paramétrage!DD527&lt;&gt;0,Paramétrage!DE527,"")</f>
        <v/>
      </c>
      <c r="L178" s="2" t="str">
        <f t="shared" si="58"/>
        <v/>
      </c>
      <c r="M178" s="2" t="str">
        <f t="shared" si="59"/>
        <v/>
      </c>
      <c r="N178" s="2" t="str">
        <f t="shared" si="60"/>
        <v/>
      </c>
      <c r="O178" s="2" t="str">
        <f>IF(Paramétrage!DD527&lt;&gt;0,Paramétrage!DF527,"")</f>
        <v/>
      </c>
      <c r="P178" s="9" t="e">
        <f>IF(Paramétrage!#REF!,#REF!-#REF!,0)</f>
        <v>#REF!</v>
      </c>
      <c r="Q178" s="2"/>
      <c r="R178" s="2" t="e">
        <f>IF(#REF!&lt;&gt;"",ROUNDUP(MIN(S$3,T$3),0),"")</f>
        <v>#REF!</v>
      </c>
      <c r="S178" s="2"/>
    </row>
    <row r="179" spans="1:20" x14ac:dyDescent="0.35">
      <c r="A179" s="77" t="str">
        <f t="shared" si="51"/>
        <v/>
      </c>
      <c r="B179" s="77" t="str">
        <f t="shared" si="52"/>
        <v/>
      </c>
      <c r="C179" s="77" t="str">
        <f t="shared" si="53"/>
        <v/>
      </c>
      <c r="D179" s="77" t="str">
        <f t="shared" si="54"/>
        <v/>
      </c>
      <c r="E179" s="77" t="str">
        <f t="shared" si="55"/>
        <v/>
      </c>
      <c r="F179" s="77" t="str">
        <f t="shared" si="56"/>
        <v/>
      </c>
      <c r="G179" s="199" t="str">
        <f>IF(Paramétrage!DD528&lt;&gt;0,Paramétrage!DB528,"")</f>
        <v/>
      </c>
      <c r="H179" s="2" t="str">
        <f>IF(Paramétrage!DD528&lt;&gt;0,Paramétrage!DC528,"")</f>
        <v/>
      </c>
      <c r="I179" s="2" t="str">
        <f t="shared" si="57"/>
        <v/>
      </c>
      <c r="J179" s="2" t="str">
        <f>IF(Paramétrage!DD528&lt;&gt;0,Paramétrage!DD528,"")</f>
        <v/>
      </c>
      <c r="K179" s="2" t="str">
        <f>IF(Paramétrage!DD528&lt;&gt;0,Paramétrage!DE528,"")</f>
        <v/>
      </c>
      <c r="L179" s="2" t="str">
        <f t="shared" si="58"/>
        <v/>
      </c>
      <c r="M179" s="2" t="str">
        <f t="shared" si="59"/>
        <v/>
      </c>
      <c r="N179" s="2" t="str">
        <f t="shared" si="60"/>
        <v/>
      </c>
      <c r="O179" s="2" t="str">
        <f>IF(Paramétrage!DD528&lt;&gt;0,Paramétrage!DF528,"")</f>
        <v/>
      </c>
      <c r="P179" s="9" t="e">
        <f>IF(Paramétrage!#REF!,#REF!-#REF!,0)</f>
        <v>#REF!</v>
      </c>
      <c r="Q179" s="2"/>
      <c r="R179" s="2" t="e">
        <f>IF(#REF!&lt;&gt;"",ROUNDUP(MIN(S$3,T$3),0),"")</f>
        <v>#REF!</v>
      </c>
      <c r="S179" s="2"/>
    </row>
    <row r="180" spans="1:20" x14ac:dyDescent="0.35">
      <c r="A180" s="469"/>
      <c r="B180" s="469"/>
      <c r="C180" s="469"/>
      <c r="D180" s="469"/>
      <c r="E180" s="469"/>
      <c r="F180" s="469"/>
      <c r="G180" s="475" t="s">
        <v>715</v>
      </c>
      <c r="H180" s="469"/>
      <c r="I180" s="469"/>
      <c r="J180" s="469"/>
      <c r="K180" s="469"/>
      <c r="L180" s="469"/>
      <c r="M180" s="469"/>
      <c r="N180" s="469"/>
      <c r="O180" s="469"/>
      <c r="P180" s="469" t="e">
        <f>IF(Paramétrage!#REF!,#REF!-#REF!,0)</f>
        <v>#REF!</v>
      </c>
      <c r="Q180" s="469"/>
      <c r="R180" s="469" t="e">
        <f>IF(#REF!&lt;&gt;"",ROUNDUP(MIN(S$3,T$3),0),"")</f>
        <v>#REF!</v>
      </c>
      <c r="S180" s="2"/>
    </row>
    <row r="181" spans="1:20" ht="87" x14ac:dyDescent="0.35">
      <c r="A181" s="23" t="s">
        <v>353</v>
      </c>
      <c r="B181" s="23" t="s">
        <v>365</v>
      </c>
      <c r="C181" s="23" t="s">
        <v>361</v>
      </c>
      <c r="D181" s="23" t="s">
        <v>362</v>
      </c>
      <c r="E181" s="23" t="s">
        <v>363</v>
      </c>
      <c r="F181" s="23" t="s">
        <v>364</v>
      </c>
      <c r="G181" s="106" t="s">
        <v>167</v>
      </c>
      <c r="H181" s="106" t="s">
        <v>24</v>
      </c>
      <c r="I181" s="106" t="s">
        <v>165</v>
      </c>
      <c r="J181" s="106" t="s">
        <v>106</v>
      </c>
      <c r="K181" s="106" t="s">
        <v>166</v>
      </c>
      <c r="L181" s="106" t="s">
        <v>22</v>
      </c>
      <c r="M181" s="106" t="s">
        <v>164</v>
      </c>
      <c r="N181" s="106" t="s">
        <v>108</v>
      </c>
      <c r="O181" s="106" t="s">
        <v>107</v>
      </c>
      <c r="P181" s="9" t="e">
        <f>IF(Paramétrage!#REF!,#REF!-#REF!,0)</f>
        <v>#REF!</v>
      </c>
      <c r="Q181" s="200">
        <f>Paramétrage!D3</f>
        <v>0</v>
      </c>
      <c r="R181" s="201" t="s">
        <v>338</v>
      </c>
      <c r="S181" s="106" t="s">
        <v>347</v>
      </c>
      <c r="T181" s="28" t="s">
        <v>348</v>
      </c>
    </row>
    <row r="182" spans="1:20" x14ac:dyDescent="0.35">
      <c r="A182" s="77" t="str">
        <f>IF(J182&lt;&gt;"",I182,"")</f>
        <v/>
      </c>
      <c r="B182" s="77" t="str">
        <f>IF(J182&lt;&gt;"",1,"")</f>
        <v/>
      </c>
      <c r="C182" s="77" t="str">
        <f>IF(J182&lt;&gt;"",L182,"")</f>
        <v/>
      </c>
      <c r="D182" s="77" t="str">
        <f>IF(J182&lt;&gt;"",L182,"")</f>
        <v/>
      </c>
      <c r="E182" s="77" t="str">
        <f>IF(J182&lt;&gt;"",M182,"")</f>
        <v/>
      </c>
      <c r="F182" s="77" t="str">
        <f>IF(J182&lt;&gt;"",N182,"")</f>
        <v/>
      </c>
      <c r="G182" s="199" t="str">
        <f>IF(Paramétrage!DY501&lt;&gt;0,Paramétrage!DW501,"")</f>
        <v/>
      </c>
      <c r="H182" s="2" t="str">
        <f>IF(Paramétrage!DY501&lt;&gt;0,Paramétrage!DX501,"")</f>
        <v/>
      </c>
      <c r="I182" s="2" t="str">
        <f>IF(J182&lt;&gt;"",DATEDIF($Q$2,G182,"d")*1440+H182*60,"")</f>
        <v/>
      </c>
      <c r="J182" s="2" t="str">
        <f>IF(Paramétrage!DY501&lt;&gt;0,Paramétrage!DY501,"")</f>
        <v/>
      </c>
      <c r="K182" s="2" t="str">
        <f>IF(Paramétrage!DZ501&lt;&gt;0,Paramétrage!DZ501,"")</f>
        <v/>
      </c>
      <c r="L182" s="2" t="str">
        <f>IF(J182&lt;&gt;"",ROUNDUP(J182/K182,0),"")</f>
        <v/>
      </c>
      <c r="M182" s="2" t="str">
        <f>IF(J182&lt;&gt;"",J182/L182,"")</f>
        <v/>
      </c>
      <c r="N182" s="2" t="str">
        <f>IF(J182&lt;&gt;"",M182/O182,"")</f>
        <v/>
      </c>
      <c r="O182" s="2" t="str">
        <f>IF(Paramétrage!DY501&lt;&gt;0,Paramétrage!EA501,"")</f>
        <v/>
      </c>
      <c r="P182" s="9" t="e">
        <f>IF(Paramétrage!#REF!,#REF!-#REF!,0)</f>
        <v>#REF!</v>
      </c>
      <c r="Q182" s="2"/>
      <c r="R182" s="2" t="e">
        <f>IF(#REF!&lt;&gt;"",ROUNDUP(MIN(S$3,T$3),0),"")</f>
        <v>#REF!</v>
      </c>
      <c r="S182" s="2"/>
    </row>
    <row r="183" spans="1:20" x14ac:dyDescent="0.35">
      <c r="A183" s="77" t="str">
        <f t="shared" ref="A183:A209" si="61">IF(J183&lt;&gt;"",I183,"")</f>
        <v/>
      </c>
      <c r="B183" s="77" t="str">
        <f t="shared" ref="B183:B209" si="62">IF(J183&lt;&gt;"",1,"")</f>
        <v/>
      </c>
      <c r="C183" s="77" t="str">
        <f t="shared" ref="C183:C209" si="63">IF(J183&lt;&gt;"",L183,"")</f>
        <v/>
      </c>
      <c r="D183" s="77" t="str">
        <f t="shared" ref="D183:D209" si="64">IF(J183&lt;&gt;"",L183,"")</f>
        <v/>
      </c>
      <c r="E183" s="77" t="str">
        <f t="shared" ref="E183:E209" si="65">IF(J183&lt;&gt;"",M183,"")</f>
        <v/>
      </c>
      <c r="F183" s="77" t="str">
        <f t="shared" ref="F183:F209" si="66">IF(J183&lt;&gt;"",N183,"")</f>
        <v/>
      </c>
      <c r="G183" s="199" t="str">
        <f>IF(Paramétrage!DY502&lt;&gt;0,Paramétrage!DW502,"")</f>
        <v/>
      </c>
      <c r="H183" s="2" t="str">
        <f>IF(Paramétrage!DY502&lt;&gt;0,Paramétrage!DX502,"")</f>
        <v/>
      </c>
      <c r="I183" s="2" t="str">
        <f t="shared" ref="I183:I209" si="67">IF(J183&lt;&gt;"",DATEDIF($Q$2,G183,"d")*1440+H183*60,"")</f>
        <v/>
      </c>
      <c r="J183" s="2" t="str">
        <f>IF(Paramétrage!DY502&lt;&gt;0,Paramétrage!DY502,"")</f>
        <v/>
      </c>
      <c r="K183" s="2" t="str">
        <f>IF(Paramétrage!DZ502&lt;&gt;0,Paramétrage!DZ502,"")</f>
        <v/>
      </c>
      <c r="L183" s="2" t="str">
        <f t="shared" ref="L183:L209" si="68">IF(J183&lt;&gt;"",ROUNDUP(J183/K183,0),"")</f>
        <v/>
      </c>
      <c r="M183" s="2" t="str">
        <f t="shared" ref="M183:M209" si="69">IF(J183&lt;&gt;"",J183/L183,"")</f>
        <v/>
      </c>
      <c r="N183" s="2" t="str">
        <f t="shared" ref="N183:N209" si="70">IF(J183&lt;&gt;"",M183/O183,"")</f>
        <v/>
      </c>
      <c r="O183" s="2" t="str">
        <f>IF(Paramétrage!DY502&lt;&gt;0,Paramétrage!EA502,"")</f>
        <v/>
      </c>
      <c r="P183" s="9" t="e">
        <f>IF(Paramétrage!#REF!,#REF!-#REF!,0)</f>
        <v>#REF!</v>
      </c>
      <c r="Q183" s="2"/>
      <c r="R183" s="2" t="e">
        <f>IF(#REF!&lt;&gt;"",ROUNDUP(MIN(S$3,T$3),0),"")</f>
        <v>#REF!</v>
      </c>
      <c r="S183" s="2"/>
    </row>
    <row r="184" spans="1:20" x14ac:dyDescent="0.35">
      <c r="A184" s="77" t="str">
        <f t="shared" si="61"/>
        <v/>
      </c>
      <c r="B184" s="77" t="str">
        <f t="shared" si="62"/>
        <v/>
      </c>
      <c r="C184" s="77" t="str">
        <f t="shared" si="63"/>
        <v/>
      </c>
      <c r="D184" s="77" t="str">
        <f t="shared" si="64"/>
        <v/>
      </c>
      <c r="E184" s="77" t="str">
        <f t="shared" si="65"/>
        <v/>
      </c>
      <c r="F184" s="77" t="str">
        <f t="shared" si="66"/>
        <v/>
      </c>
      <c r="G184" s="199" t="str">
        <f>IF(Paramétrage!DY503&lt;&gt;0,Paramétrage!DW503,"")</f>
        <v/>
      </c>
      <c r="H184" s="2" t="str">
        <f>IF(Paramétrage!DY503&lt;&gt;0,Paramétrage!DX503,"")</f>
        <v/>
      </c>
      <c r="I184" s="2" t="str">
        <f t="shared" si="67"/>
        <v/>
      </c>
      <c r="J184" s="2" t="str">
        <f>IF(Paramétrage!DY503&lt;&gt;0,Paramétrage!DY503,"")</f>
        <v/>
      </c>
      <c r="K184" s="2" t="str">
        <f>IF(Paramétrage!DZ503&lt;&gt;0,Paramétrage!DZ503,"")</f>
        <v/>
      </c>
      <c r="L184" s="2" t="str">
        <f t="shared" si="68"/>
        <v/>
      </c>
      <c r="M184" s="2" t="str">
        <f t="shared" si="69"/>
        <v/>
      </c>
      <c r="N184" s="2" t="str">
        <f t="shared" si="70"/>
        <v/>
      </c>
      <c r="O184" s="2" t="str">
        <f>IF(Paramétrage!DY503&lt;&gt;0,Paramétrage!EA503,"")</f>
        <v/>
      </c>
      <c r="P184" s="9" t="e">
        <f>IF(Paramétrage!#REF!,#REF!-#REF!,0)</f>
        <v>#REF!</v>
      </c>
      <c r="Q184" s="2"/>
      <c r="R184" s="2" t="e">
        <f>IF(#REF!&lt;&gt;"",ROUNDUP(MIN(S$3,T$3),0),"")</f>
        <v>#REF!</v>
      </c>
      <c r="S184" s="2"/>
    </row>
    <row r="185" spans="1:20" x14ac:dyDescent="0.35">
      <c r="A185" s="77" t="str">
        <f t="shared" si="61"/>
        <v/>
      </c>
      <c r="B185" s="77" t="str">
        <f t="shared" si="62"/>
        <v/>
      </c>
      <c r="C185" s="77" t="str">
        <f t="shared" si="63"/>
        <v/>
      </c>
      <c r="D185" s="77" t="str">
        <f t="shared" si="64"/>
        <v/>
      </c>
      <c r="E185" s="77" t="str">
        <f t="shared" si="65"/>
        <v/>
      </c>
      <c r="F185" s="77" t="str">
        <f t="shared" si="66"/>
        <v/>
      </c>
      <c r="G185" s="199" t="str">
        <f>IF(Paramétrage!DY504&lt;&gt;0,Paramétrage!DW504,"")</f>
        <v/>
      </c>
      <c r="H185" s="2" t="str">
        <f>IF(Paramétrage!DY504&lt;&gt;0,Paramétrage!DX504,"")</f>
        <v/>
      </c>
      <c r="I185" s="2" t="str">
        <f t="shared" si="67"/>
        <v/>
      </c>
      <c r="J185" s="2" t="str">
        <f>IF(Paramétrage!DY504&lt;&gt;0,Paramétrage!DY504,"")</f>
        <v/>
      </c>
      <c r="K185" s="2" t="str">
        <f>IF(Paramétrage!DZ504&lt;&gt;0,Paramétrage!DZ504,"")</f>
        <v/>
      </c>
      <c r="L185" s="2" t="str">
        <f t="shared" si="68"/>
        <v/>
      </c>
      <c r="M185" s="2" t="str">
        <f t="shared" si="69"/>
        <v/>
      </c>
      <c r="N185" s="2" t="str">
        <f t="shared" si="70"/>
        <v/>
      </c>
      <c r="O185" s="2" t="str">
        <f>IF(Paramétrage!DY504&lt;&gt;0,Paramétrage!EA504,"")</f>
        <v/>
      </c>
      <c r="P185" s="9" t="e">
        <f>IF(Paramétrage!#REF!,#REF!-#REF!,0)</f>
        <v>#REF!</v>
      </c>
      <c r="Q185" s="2"/>
      <c r="R185" s="2" t="e">
        <f>IF(#REF!&lt;&gt;"",ROUNDUP(MIN(S$3,T$3),0),"")</f>
        <v>#REF!</v>
      </c>
      <c r="S185" s="2"/>
    </row>
    <row r="186" spans="1:20" x14ac:dyDescent="0.35">
      <c r="A186" s="77" t="str">
        <f t="shared" si="61"/>
        <v/>
      </c>
      <c r="B186" s="77" t="str">
        <f t="shared" si="62"/>
        <v/>
      </c>
      <c r="C186" s="77" t="str">
        <f t="shared" si="63"/>
        <v/>
      </c>
      <c r="D186" s="77" t="str">
        <f t="shared" si="64"/>
        <v/>
      </c>
      <c r="E186" s="77" t="str">
        <f t="shared" si="65"/>
        <v/>
      </c>
      <c r="F186" s="77" t="str">
        <f t="shared" si="66"/>
        <v/>
      </c>
      <c r="G186" s="199" t="str">
        <f>IF(Paramétrage!DY505&lt;&gt;0,Paramétrage!DW505,"")</f>
        <v/>
      </c>
      <c r="H186" s="2" t="str">
        <f>IF(Paramétrage!DY505&lt;&gt;0,Paramétrage!DX505,"")</f>
        <v/>
      </c>
      <c r="I186" s="2" t="str">
        <f t="shared" si="67"/>
        <v/>
      </c>
      <c r="J186" s="2" t="str">
        <f>IF(Paramétrage!DY505&lt;&gt;0,Paramétrage!DY505,"")</f>
        <v/>
      </c>
      <c r="K186" s="2" t="str">
        <f>IF(Paramétrage!DZ505&lt;&gt;0,Paramétrage!DZ505,"")</f>
        <v/>
      </c>
      <c r="L186" s="2" t="str">
        <f t="shared" si="68"/>
        <v/>
      </c>
      <c r="M186" s="2" t="str">
        <f t="shared" si="69"/>
        <v/>
      </c>
      <c r="N186" s="2" t="str">
        <f t="shared" si="70"/>
        <v/>
      </c>
      <c r="O186" s="2" t="str">
        <f>IF(Paramétrage!DY505&lt;&gt;0,Paramétrage!EA505,"")</f>
        <v/>
      </c>
      <c r="P186" s="9" t="e">
        <f>IF(Paramétrage!#REF!,#REF!-#REF!,0)</f>
        <v>#REF!</v>
      </c>
      <c r="Q186" s="2"/>
      <c r="R186" s="2" t="e">
        <f>IF(#REF!&lt;&gt;"",ROUNDUP(MIN(S$3,T$3),0),"")</f>
        <v>#REF!</v>
      </c>
      <c r="S186" s="2"/>
    </row>
    <row r="187" spans="1:20" x14ac:dyDescent="0.35">
      <c r="A187" s="77" t="str">
        <f t="shared" si="61"/>
        <v/>
      </c>
      <c r="B187" s="77" t="str">
        <f t="shared" si="62"/>
        <v/>
      </c>
      <c r="C187" s="77" t="str">
        <f t="shared" si="63"/>
        <v/>
      </c>
      <c r="D187" s="77" t="str">
        <f t="shared" si="64"/>
        <v/>
      </c>
      <c r="E187" s="77" t="str">
        <f t="shared" si="65"/>
        <v/>
      </c>
      <c r="F187" s="77" t="str">
        <f t="shared" si="66"/>
        <v/>
      </c>
      <c r="G187" s="199" t="str">
        <f>IF(Paramétrage!DY506&lt;&gt;0,Paramétrage!DW506,"")</f>
        <v/>
      </c>
      <c r="H187" s="2" t="str">
        <f>IF(Paramétrage!DY506&lt;&gt;0,Paramétrage!DX506,"")</f>
        <v/>
      </c>
      <c r="I187" s="2" t="str">
        <f t="shared" si="67"/>
        <v/>
      </c>
      <c r="J187" s="2" t="str">
        <f>IF(Paramétrage!DY506&lt;&gt;0,Paramétrage!DY506,"")</f>
        <v/>
      </c>
      <c r="K187" s="2" t="str">
        <f>IF(Paramétrage!DZ506&lt;&gt;0,Paramétrage!DZ506,"")</f>
        <v/>
      </c>
      <c r="L187" s="2" t="str">
        <f t="shared" si="68"/>
        <v/>
      </c>
      <c r="M187" s="2" t="str">
        <f t="shared" si="69"/>
        <v/>
      </c>
      <c r="N187" s="2" t="str">
        <f t="shared" si="70"/>
        <v/>
      </c>
      <c r="O187" s="2" t="str">
        <f>IF(Paramétrage!DY506&lt;&gt;0,Paramétrage!EA506,"")</f>
        <v/>
      </c>
      <c r="P187" s="9" t="e">
        <f>IF(Paramétrage!#REF!,#REF!-#REF!,0)</f>
        <v>#REF!</v>
      </c>
      <c r="Q187" s="2"/>
      <c r="R187" s="2" t="e">
        <f>IF(#REF!&lt;&gt;"",ROUNDUP(MIN(S$3,T$3),0),"")</f>
        <v>#REF!</v>
      </c>
      <c r="S187" s="2"/>
    </row>
    <row r="188" spans="1:20" x14ac:dyDescent="0.35">
      <c r="A188" s="77" t="str">
        <f t="shared" si="61"/>
        <v/>
      </c>
      <c r="B188" s="77" t="str">
        <f t="shared" si="62"/>
        <v/>
      </c>
      <c r="C188" s="77" t="str">
        <f t="shared" si="63"/>
        <v/>
      </c>
      <c r="D188" s="77" t="str">
        <f t="shared" si="64"/>
        <v/>
      </c>
      <c r="E188" s="77" t="str">
        <f t="shared" si="65"/>
        <v/>
      </c>
      <c r="F188" s="77" t="str">
        <f t="shared" si="66"/>
        <v/>
      </c>
      <c r="G188" s="199" t="str">
        <f>IF(Paramétrage!DY507&lt;&gt;0,Paramétrage!DW507,"")</f>
        <v/>
      </c>
      <c r="H188" s="2" t="str">
        <f>IF(Paramétrage!DY507&lt;&gt;0,Paramétrage!DX507,"")</f>
        <v/>
      </c>
      <c r="I188" s="2" t="str">
        <f t="shared" si="67"/>
        <v/>
      </c>
      <c r="J188" s="2" t="str">
        <f>IF(Paramétrage!DY507&lt;&gt;0,Paramétrage!DY507,"")</f>
        <v/>
      </c>
      <c r="K188" s="2" t="str">
        <f>IF(Paramétrage!DZ507&lt;&gt;0,Paramétrage!DZ507,"")</f>
        <v/>
      </c>
      <c r="L188" s="2" t="str">
        <f t="shared" si="68"/>
        <v/>
      </c>
      <c r="M188" s="2" t="str">
        <f t="shared" si="69"/>
        <v/>
      </c>
      <c r="N188" s="2" t="str">
        <f t="shared" si="70"/>
        <v/>
      </c>
      <c r="O188" s="2" t="str">
        <f>IF(Paramétrage!DY507&lt;&gt;0,Paramétrage!EA507,"")</f>
        <v/>
      </c>
      <c r="P188" s="9" t="e">
        <f>IF(Paramétrage!#REF!,#REF!-#REF!,0)</f>
        <v>#REF!</v>
      </c>
      <c r="Q188" s="2"/>
      <c r="R188" s="2" t="e">
        <f>IF(#REF!&lt;&gt;"",ROUNDUP(MIN(S$3,T$3),0),"")</f>
        <v>#REF!</v>
      </c>
      <c r="S188" s="2"/>
    </row>
    <row r="189" spans="1:20" x14ac:dyDescent="0.35">
      <c r="A189" s="77" t="str">
        <f t="shared" si="61"/>
        <v/>
      </c>
      <c r="B189" s="77" t="str">
        <f t="shared" si="62"/>
        <v/>
      </c>
      <c r="C189" s="77" t="str">
        <f t="shared" si="63"/>
        <v/>
      </c>
      <c r="D189" s="77" t="str">
        <f t="shared" si="64"/>
        <v/>
      </c>
      <c r="E189" s="77" t="str">
        <f t="shared" si="65"/>
        <v/>
      </c>
      <c r="F189" s="77" t="str">
        <f t="shared" si="66"/>
        <v/>
      </c>
      <c r="G189" s="199" t="str">
        <f>IF(Paramétrage!DY508&lt;&gt;0,Paramétrage!DW508,"")</f>
        <v/>
      </c>
      <c r="H189" s="2" t="str">
        <f>IF(Paramétrage!DY508&lt;&gt;0,Paramétrage!DX508,"")</f>
        <v/>
      </c>
      <c r="I189" s="2" t="str">
        <f t="shared" si="67"/>
        <v/>
      </c>
      <c r="J189" s="2" t="str">
        <f>IF(Paramétrage!DY508&lt;&gt;0,Paramétrage!DY508,"")</f>
        <v/>
      </c>
      <c r="K189" s="2" t="str">
        <f>IF(Paramétrage!DZ508&lt;&gt;0,Paramétrage!DZ508,"")</f>
        <v/>
      </c>
      <c r="L189" s="2" t="str">
        <f t="shared" si="68"/>
        <v/>
      </c>
      <c r="M189" s="2" t="str">
        <f t="shared" si="69"/>
        <v/>
      </c>
      <c r="N189" s="2" t="str">
        <f t="shared" si="70"/>
        <v/>
      </c>
      <c r="O189" s="2" t="str">
        <f>IF(Paramétrage!DY508&lt;&gt;0,Paramétrage!EA508,"")</f>
        <v/>
      </c>
      <c r="P189" s="9" t="e">
        <f>IF(Paramétrage!#REF!,#REF!-#REF!,0)</f>
        <v>#REF!</v>
      </c>
      <c r="Q189" s="2"/>
      <c r="R189" s="2" t="e">
        <f>IF(#REF!&lt;&gt;"",ROUNDUP(MIN(S$3,T$3),0),"")</f>
        <v>#REF!</v>
      </c>
      <c r="S189" s="2"/>
    </row>
    <row r="190" spans="1:20" x14ac:dyDescent="0.35">
      <c r="A190" s="77" t="str">
        <f t="shared" si="61"/>
        <v/>
      </c>
      <c r="B190" s="77" t="str">
        <f t="shared" si="62"/>
        <v/>
      </c>
      <c r="C190" s="77" t="str">
        <f t="shared" si="63"/>
        <v/>
      </c>
      <c r="D190" s="77" t="str">
        <f t="shared" si="64"/>
        <v/>
      </c>
      <c r="E190" s="77" t="str">
        <f t="shared" si="65"/>
        <v/>
      </c>
      <c r="F190" s="77" t="str">
        <f t="shared" si="66"/>
        <v/>
      </c>
      <c r="G190" s="199" t="str">
        <f>IF(Paramétrage!DY509&lt;&gt;0,Paramétrage!DW509,"")</f>
        <v/>
      </c>
      <c r="H190" s="2" t="str">
        <f>IF(Paramétrage!DY509&lt;&gt;0,Paramétrage!DX509,"")</f>
        <v/>
      </c>
      <c r="I190" s="2" t="str">
        <f t="shared" si="67"/>
        <v/>
      </c>
      <c r="J190" s="2" t="str">
        <f>IF(Paramétrage!DY509&lt;&gt;0,Paramétrage!DY509,"")</f>
        <v/>
      </c>
      <c r="K190" s="2" t="str">
        <f>IF(Paramétrage!DZ509&lt;&gt;0,Paramétrage!DZ509,"")</f>
        <v/>
      </c>
      <c r="L190" s="2" t="str">
        <f t="shared" si="68"/>
        <v/>
      </c>
      <c r="M190" s="2" t="str">
        <f t="shared" si="69"/>
        <v/>
      </c>
      <c r="N190" s="2" t="str">
        <f t="shared" si="70"/>
        <v/>
      </c>
      <c r="O190" s="2" t="str">
        <f>IF(Paramétrage!DY509&lt;&gt;0,Paramétrage!EA509,"")</f>
        <v/>
      </c>
      <c r="P190" s="9" t="e">
        <f>IF(Paramétrage!#REF!,#REF!-#REF!,0)</f>
        <v>#REF!</v>
      </c>
      <c r="Q190" s="2"/>
      <c r="R190" s="2" t="e">
        <f>IF(#REF!&lt;&gt;"",ROUNDUP(MIN(S$3,T$3),0),"")</f>
        <v>#REF!</v>
      </c>
      <c r="S190" s="2"/>
    </row>
    <row r="191" spans="1:20" x14ac:dyDescent="0.35">
      <c r="A191" s="77" t="str">
        <f t="shared" si="61"/>
        <v/>
      </c>
      <c r="B191" s="77" t="str">
        <f t="shared" si="62"/>
        <v/>
      </c>
      <c r="C191" s="77" t="str">
        <f t="shared" si="63"/>
        <v/>
      </c>
      <c r="D191" s="77" t="str">
        <f t="shared" si="64"/>
        <v/>
      </c>
      <c r="E191" s="77" t="str">
        <f t="shared" si="65"/>
        <v/>
      </c>
      <c r="F191" s="77" t="str">
        <f t="shared" si="66"/>
        <v/>
      </c>
      <c r="G191" s="199" t="str">
        <f>IF(Paramétrage!DY510&lt;&gt;0,Paramétrage!DW510,"")</f>
        <v/>
      </c>
      <c r="H191" s="2" t="str">
        <f>IF(Paramétrage!DY510&lt;&gt;0,Paramétrage!DX510,"")</f>
        <v/>
      </c>
      <c r="I191" s="2" t="str">
        <f t="shared" si="67"/>
        <v/>
      </c>
      <c r="J191" s="2" t="str">
        <f>IF(Paramétrage!DY510&lt;&gt;0,Paramétrage!DY510,"")</f>
        <v/>
      </c>
      <c r="K191" s="2" t="str">
        <f>IF(Paramétrage!DZ510&lt;&gt;0,Paramétrage!DZ510,"")</f>
        <v/>
      </c>
      <c r="L191" s="2" t="str">
        <f t="shared" si="68"/>
        <v/>
      </c>
      <c r="M191" s="2" t="str">
        <f t="shared" si="69"/>
        <v/>
      </c>
      <c r="N191" s="2" t="str">
        <f t="shared" si="70"/>
        <v/>
      </c>
      <c r="O191" s="2" t="str">
        <f>IF(Paramétrage!DY510&lt;&gt;0,Paramétrage!EA510,"")</f>
        <v/>
      </c>
      <c r="P191" s="9" t="e">
        <f>IF(Paramétrage!#REF!,#REF!-#REF!,0)</f>
        <v>#REF!</v>
      </c>
      <c r="Q191" s="2"/>
      <c r="R191" s="2" t="e">
        <f>IF(#REF!&lt;&gt;"",ROUNDUP(MIN(S$3,T$3),0),"")</f>
        <v>#REF!</v>
      </c>
      <c r="S191" s="2"/>
    </row>
    <row r="192" spans="1:20" x14ac:dyDescent="0.35">
      <c r="A192" s="77" t="str">
        <f t="shared" si="61"/>
        <v/>
      </c>
      <c r="B192" s="77" t="str">
        <f t="shared" si="62"/>
        <v/>
      </c>
      <c r="C192" s="77" t="str">
        <f t="shared" si="63"/>
        <v/>
      </c>
      <c r="D192" s="77" t="str">
        <f t="shared" si="64"/>
        <v/>
      </c>
      <c r="E192" s="77" t="str">
        <f t="shared" si="65"/>
        <v/>
      </c>
      <c r="F192" s="77" t="str">
        <f t="shared" si="66"/>
        <v/>
      </c>
      <c r="G192" s="199" t="str">
        <f>IF(Paramétrage!DY511&lt;&gt;0,Paramétrage!DW511,"")</f>
        <v/>
      </c>
      <c r="H192" s="2" t="str">
        <f>IF(Paramétrage!DY511&lt;&gt;0,Paramétrage!DX511,"")</f>
        <v/>
      </c>
      <c r="I192" s="2" t="str">
        <f t="shared" si="67"/>
        <v/>
      </c>
      <c r="J192" s="2" t="str">
        <f>IF(Paramétrage!DY511&lt;&gt;0,Paramétrage!DY511,"")</f>
        <v/>
      </c>
      <c r="K192" s="2" t="str">
        <f>IF(Paramétrage!DZ511&lt;&gt;0,Paramétrage!DZ511,"")</f>
        <v/>
      </c>
      <c r="L192" s="2" t="str">
        <f t="shared" si="68"/>
        <v/>
      </c>
      <c r="M192" s="2" t="str">
        <f t="shared" si="69"/>
        <v/>
      </c>
      <c r="N192" s="2" t="str">
        <f t="shared" si="70"/>
        <v/>
      </c>
      <c r="O192" s="2" t="str">
        <f>IF(Paramétrage!DY511&lt;&gt;0,Paramétrage!EA511,"")</f>
        <v/>
      </c>
      <c r="P192" s="9" t="e">
        <f>IF(Paramétrage!#REF!,#REF!-#REF!,0)</f>
        <v>#REF!</v>
      </c>
      <c r="Q192" s="2"/>
      <c r="R192" s="2" t="e">
        <f>IF(#REF!&lt;&gt;"",ROUNDUP(MIN(S$3,T$3),0),"")</f>
        <v>#REF!</v>
      </c>
      <c r="S192" s="2"/>
    </row>
    <row r="193" spans="1:19" x14ac:dyDescent="0.35">
      <c r="A193" s="77" t="str">
        <f t="shared" si="61"/>
        <v/>
      </c>
      <c r="B193" s="77" t="str">
        <f t="shared" si="62"/>
        <v/>
      </c>
      <c r="C193" s="77" t="str">
        <f t="shared" si="63"/>
        <v/>
      </c>
      <c r="D193" s="77" t="str">
        <f t="shared" si="64"/>
        <v/>
      </c>
      <c r="E193" s="77" t="str">
        <f t="shared" si="65"/>
        <v/>
      </c>
      <c r="F193" s="77" t="str">
        <f t="shared" si="66"/>
        <v/>
      </c>
      <c r="G193" s="199" t="str">
        <f>IF(Paramétrage!DY512&lt;&gt;0,Paramétrage!DW512,"")</f>
        <v/>
      </c>
      <c r="H193" s="2" t="str">
        <f>IF(Paramétrage!DY512&lt;&gt;0,Paramétrage!DX512,"")</f>
        <v/>
      </c>
      <c r="I193" s="2" t="str">
        <f t="shared" si="67"/>
        <v/>
      </c>
      <c r="J193" s="2" t="str">
        <f>IF(Paramétrage!DY512&lt;&gt;0,Paramétrage!DY512,"")</f>
        <v/>
      </c>
      <c r="K193" s="2" t="str">
        <f>IF(Paramétrage!DZ512&lt;&gt;0,Paramétrage!DZ512,"")</f>
        <v/>
      </c>
      <c r="L193" s="2" t="str">
        <f t="shared" si="68"/>
        <v/>
      </c>
      <c r="M193" s="2" t="str">
        <f t="shared" si="69"/>
        <v/>
      </c>
      <c r="N193" s="2" t="str">
        <f t="shared" si="70"/>
        <v/>
      </c>
      <c r="O193" s="2" t="str">
        <f>IF(Paramétrage!DY512&lt;&gt;0,Paramétrage!EA512,"")</f>
        <v/>
      </c>
      <c r="P193" s="9" t="e">
        <f>IF(Paramétrage!#REF!,#REF!-#REF!,0)</f>
        <v>#REF!</v>
      </c>
      <c r="Q193" s="2"/>
      <c r="R193" s="2" t="e">
        <f>IF(#REF!&lt;&gt;"",ROUNDUP(MIN(S$3,T$3),0),"")</f>
        <v>#REF!</v>
      </c>
      <c r="S193" s="2"/>
    </row>
    <row r="194" spans="1:19" x14ac:dyDescent="0.35">
      <c r="A194" s="77" t="str">
        <f t="shared" si="61"/>
        <v/>
      </c>
      <c r="B194" s="77" t="str">
        <f t="shared" si="62"/>
        <v/>
      </c>
      <c r="C194" s="77" t="str">
        <f t="shared" si="63"/>
        <v/>
      </c>
      <c r="D194" s="77" t="str">
        <f t="shared" si="64"/>
        <v/>
      </c>
      <c r="E194" s="77" t="str">
        <f t="shared" si="65"/>
        <v/>
      </c>
      <c r="F194" s="77" t="str">
        <f t="shared" si="66"/>
        <v/>
      </c>
      <c r="G194" s="199" t="str">
        <f>IF(Paramétrage!DY513&lt;&gt;0,Paramétrage!DW513,"")</f>
        <v/>
      </c>
      <c r="H194" s="2" t="str">
        <f>IF(Paramétrage!DY513&lt;&gt;0,Paramétrage!DX513,"")</f>
        <v/>
      </c>
      <c r="I194" s="2" t="str">
        <f t="shared" si="67"/>
        <v/>
      </c>
      <c r="J194" s="2" t="str">
        <f>IF(Paramétrage!DY513&lt;&gt;0,Paramétrage!DY513,"")</f>
        <v/>
      </c>
      <c r="K194" s="2" t="str">
        <f>IF(Paramétrage!DZ513&lt;&gt;0,Paramétrage!DZ513,"")</f>
        <v/>
      </c>
      <c r="L194" s="2" t="str">
        <f t="shared" si="68"/>
        <v/>
      </c>
      <c r="M194" s="2" t="str">
        <f t="shared" si="69"/>
        <v/>
      </c>
      <c r="N194" s="2" t="str">
        <f t="shared" si="70"/>
        <v/>
      </c>
      <c r="O194" s="2" t="str">
        <f>IF(Paramétrage!DY513&lt;&gt;0,Paramétrage!EA513,"")</f>
        <v/>
      </c>
      <c r="P194" s="9" t="e">
        <f>IF(Paramétrage!#REF!,#REF!-#REF!,0)</f>
        <v>#REF!</v>
      </c>
      <c r="Q194" s="2"/>
      <c r="R194" s="2" t="e">
        <f>IF(#REF!&lt;&gt;"",ROUNDUP(MIN(S$3,T$3),0),"")</f>
        <v>#REF!</v>
      </c>
      <c r="S194" s="2"/>
    </row>
    <row r="195" spans="1:19" x14ac:dyDescent="0.35">
      <c r="A195" s="77" t="str">
        <f t="shared" si="61"/>
        <v/>
      </c>
      <c r="B195" s="77" t="str">
        <f t="shared" si="62"/>
        <v/>
      </c>
      <c r="C195" s="77" t="str">
        <f t="shared" si="63"/>
        <v/>
      </c>
      <c r="D195" s="77" t="str">
        <f t="shared" si="64"/>
        <v/>
      </c>
      <c r="E195" s="77" t="str">
        <f t="shared" si="65"/>
        <v/>
      </c>
      <c r="F195" s="77" t="str">
        <f t="shared" si="66"/>
        <v/>
      </c>
      <c r="G195" s="199" t="str">
        <f>IF(Paramétrage!DY514&lt;&gt;0,Paramétrage!DW514,"")</f>
        <v/>
      </c>
      <c r="H195" s="2" t="str">
        <f>IF(Paramétrage!DY514&lt;&gt;0,Paramétrage!DX514,"")</f>
        <v/>
      </c>
      <c r="I195" s="2" t="str">
        <f t="shared" si="67"/>
        <v/>
      </c>
      <c r="J195" s="2" t="str">
        <f>IF(Paramétrage!DY514&lt;&gt;0,Paramétrage!DY514,"")</f>
        <v/>
      </c>
      <c r="K195" s="2" t="str">
        <f>IF(Paramétrage!DZ514&lt;&gt;0,Paramétrage!DZ514,"")</f>
        <v/>
      </c>
      <c r="L195" s="2" t="str">
        <f t="shared" si="68"/>
        <v/>
      </c>
      <c r="M195" s="2" t="str">
        <f t="shared" si="69"/>
        <v/>
      </c>
      <c r="N195" s="2" t="str">
        <f t="shared" si="70"/>
        <v/>
      </c>
      <c r="O195" s="2" t="str">
        <f>IF(Paramétrage!DY514&lt;&gt;0,Paramétrage!EA514,"")</f>
        <v/>
      </c>
      <c r="P195" s="9" t="e">
        <f>IF(Paramétrage!#REF!,#REF!-#REF!,0)</f>
        <v>#REF!</v>
      </c>
      <c r="Q195" s="2"/>
      <c r="R195" s="2" t="e">
        <f>IF(#REF!&lt;&gt;"",ROUNDUP(MIN(S$3,T$3),0),"")</f>
        <v>#REF!</v>
      </c>
      <c r="S195" s="2"/>
    </row>
    <row r="196" spans="1:19" x14ac:dyDescent="0.35">
      <c r="A196" s="77" t="str">
        <f t="shared" si="61"/>
        <v/>
      </c>
      <c r="B196" s="77" t="str">
        <f t="shared" si="62"/>
        <v/>
      </c>
      <c r="C196" s="77" t="str">
        <f t="shared" si="63"/>
        <v/>
      </c>
      <c r="D196" s="77" t="str">
        <f t="shared" si="64"/>
        <v/>
      </c>
      <c r="E196" s="77" t="str">
        <f t="shared" si="65"/>
        <v/>
      </c>
      <c r="F196" s="77" t="str">
        <f t="shared" si="66"/>
        <v/>
      </c>
      <c r="G196" s="199" t="str">
        <f>IF(Paramétrage!DY515&lt;&gt;0,Paramétrage!DW515,"")</f>
        <v/>
      </c>
      <c r="H196" s="2" t="str">
        <f>IF(Paramétrage!DY515&lt;&gt;0,Paramétrage!DX515,"")</f>
        <v/>
      </c>
      <c r="I196" s="2" t="str">
        <f t="shared" si="67"/>
        <v/>
      </c>
      <c r="J196" s="2" t="str">
        <f>IF(Paramétrage!DY515&lt;&gt;0,Paramétrage!DY515,"")</f>
        <v/>
      </c>
      <c r="K196" s="2" t="str">
        <f>IF(Paramétrage!DZ515&lt;&gt;0,Paramétrage!DZ515,"")</f>
        <v/>
      </c>
      <c r="L196" s="2" t="str">
        <f t="shared" si="68"/>
        <v/>
      </c>
      <c r="M196" s="2" t="str">
        <f t="shared" si="69"/>
        <v/>
      </c>
      <c r="N196" s="2" t="str">
        <f t="shared" si="70"/>
        <v/>
      </c>
      <c r="O196" s="2" t="str">
        <f>IF(Paramétrage!DY515&lt;&gt;0,Paramétrage!EA515,"")</f>
        <v/>
      </c>
      <c r="P196" s="9" t="e">
        <f>IF(Paramétrage!#REF!,#REF!-#REF!,0)</f>
        <v>#REF!</v>
      </c>
      <c r="Q196" s="2"/>
      <c r="R196" s="2" t="e">
        <f>IF(#REF!&lt;&gt;"",ROUNDUP(MIN(S$3,T$3),0),"")</f>
        <v>#REF!</v>
      </c>
      <c r="S196" s="2"/>
    </row>
    <row r="197" spans="1:19" x14ac:dyDescent="0.35">
      <c r="A197" s="77" t="str">
        <f t="shared" si="61"/>
        <v/>
      </c>
      <c r="B197" s="77" t="str">
        <f t="shared" si="62"/>
        <v/>
      </c>
      <c r="C197" s="77" t="str">
        <f t="shared" si="63"/>
        <v/>
      </c>
      <c r="D197" s="77" t="str">
        <f t="shared" si="64"/>
        <v/>
      </c>
      <c r="E197" s="77" t="str">
        <f t="shared" si="65"/>
        <v/>
      </c>
      <c r="F197" s="77" t="str">
        <f t="shared" si="66"/>
        <v/>
      </c>
      <c r="G197" s="199" t="str">
        <f>IF(Paramétrage!DY516&lt;&gt;0,Paramétrage!DW516,"")</f>
        <v/>
      </c>
      <c r="H197" s="2" t="str">
        <f>IF(Paramétrage!DY516&lt;&gt;0,Paramétrage!DX516,"")</f>
        <v/>
      </c>
      <c r="I197" s="2" t="str">
        <f t="shared" si="67"/>
        <v/>
      </c>
      <c r="J197" s="2" t="str">
        <f>IF(Paramétrage!DY516&lt;&gt;0,Paramétrage!DY516,"")</f>
        <v/>
      </c>
      <c r="K197" s="2" t="str">
        <f>IF(Paramétrage!DZ516&lt;&gt;0,Paramétrage!DZ516,"")</f>
        <v/>
      </c>
      <c r="L197" s="2" t="str">
        <f t="shared" si="68"/>
        <v/>
      </c>
      <c r="M197" s="2" t="str">
        <f t="shared" si="69"/>
        <v/>
      </c>
      <c r="N197" s="2" t="str">
        <f t="shared" si="70"/>
        <v/>
      </c>
      <c r="O197" s="2" t="str">
        <f>IF(Paramétrage!DY516&lt;&gt;0,Paramétrage!EA516,"")</f>
        <v/>
      </c>
      <c r="P197" s="9" t="e">
        <f>IF(Paramétrage!#REF!,#REF!-#REF!,0)</f>
        <v>#REF!</v>
      </c>
      <c r="Q197" s="2"/>
      <c r="R197" s="2" t="e">
        <f>IF(#REF!&lt;&gt;"",ROUNDUP(MIN(S$3,T$3),0),"")</f>
        <v>#REF!</v>
      </c>
      <c r="S197" s="2"/>
    </row>
    <row r="198" spans="1:19" x14ac:dyDescent="0.35">
      <c r="A198" s="77" t="str">
        <f t="shared" si="61"/>
        <v/>
      </c>
      <c r="B198" s="77" t="str">
        <f t="shared" si="62"/>
        <v/>
      </c>
      <c r="C198" s="77" t="str">
        <f t="shared" si="63"/>
        <v/>
      </c>
      <c r="D198" s="77" t="str">
        <f t="shared" si="64"/>
        <v/>
      </c>
      <c r="E198" s="77" t="str">
        <f t="shared" si="65"/>
        <v/>
      </c>
      <c r="F198" s="77" t="str">
        <f t="shared" si="66"/>
        <v/>
      </c>
      <c r="G198" s="199" t="str">
        <f>IF(Paramétrage!DY517&lt;&gt;0,Paramétrage!DW517,"")</f>
        <v/>
      </c>
      <c r="H198" s="2" t="str">
        <f>IF(Paramétrage!DY517&lt;&gt;0,Paramétrage!DX517,"")</f>
        <v/>
      </c>
      <c r="I198" s="2" t="str">
        <f t="shared" si="67"/>
        <v/>
      </c>
      <c r="J198" s="2" t="str">
        <f>IF(Paramétrage!DY517&lt;&gt;0,Paramétrage!DY517,"")</f>
        <v/>
      </c>
      <c r="K198" s="2" t="str">
        <f>IF(Paramétrage!DZ517&lt;&gt;0,Paramétrage!DZ517,"")</f>
        <v/>
      </c>
      <c r="L198" s="2" t="str">
        <f t="shared" si="68"/>
        <v/>
      </c>
      <c r="M198" s="2" t="str">
        <f t="shared" si="69"/>
        <v/>
      </c>
      <c r="N198" s="2" t="str">
        <f t="shared" si="70"/>
        <v/>
      </c>
      <c r="O198" s="2" t="str">
        <f>IF(Paramétrage!DY517&lt;&gt;0,Paramétrage!EA517,"")</f>
        <v/>
      </c>
      <c r="P198" s="9" t="e">
        <f>IF(Paramétrage!#REF!,#REF!-#REF!,0)</f>
        <v>#REF!</v>
      </c>
      <c r="Q198" s="2"/>
      <c r="R198" s="2" t="e">
        <f>IF(#REF!&lt;&gt;"",ROUNDUP(MIN(S$3,T$3),0),"")</f>
        <v>#REF!</v>
      </c>
      <c r="S198" s="2"/>
    </row>
    <row r="199" spans="1:19" x14ac:dyDescent="0.35">
      <c r="A199" s="77" t="str">
        <f t="shared" si="61"/>
        <v/>
      </c>
      <c r="B199" s="77" t="str">
        <f t="shared" si="62"/>
        <v/>
      </c>
      <c r="C199" s="77" t="str">
        <f t="shared" si="63"/>
        <v/>
      </c>
      <c r="D199" s="77" t="str">
        <f t="shared" si="64"/>
        <v/>
      </c>
      <c r="E199" s="77" t="str">
        <f t="shared" si="65"/>
        <v/>
      </c>
      <c r="F199" s="77" t="str">
        <f t="shared" si="66"/>
        <v/>
      </c>
      <c r="G199" s="199" t="str">
        <f>IF(Paramétrage!DY518&lt;&gt;0,Paramétrage!DW518,"")</f>
        <v/>
      </c>
      <c r="H199" s="2" t="str">
        <f>IF(Paramétrage!DY518&lt;&gt;0,Paramétrage!DX518,"")</f>
        <v/>
      </c>
      <c r="I199" s="2" t="str">
        <f t="shared" si="67"/>
        <v/>
      </c>
      <c r="J199" s="2" t="str">
        <f>IF(Paramétrage!DY518&lt;&gt;0,Paramétrage!DY518,"")</f>
        <v/>
      </c>
      <c r="K199" s="2" t="str">
        <f>IF(Paramétrage!DZ518&lt;&gt;0,Paramétrage!DZ518,"")</f>
        <v/>
      </c>
      <c r="L199" s="2" t="str">
        <f t="shared" si="68"/>
        <v/>
      </c>
      <c r="M199" s="2" t="str">
        <f t="shared" si="69"/>
        <v/>
      </c>
      <c r="N199" s="2" t="str">
        <f t="shared" si="70"/>
        <v/>
      </c>
      <c r="O199" s="2" t="str">
        <f>IF(Paramétrage!DY518&lt;&gt;0,Paramétrage!EA518,"")</f>
        <v/>
      </c>
      <c r="P199" s="9" t="e">
        <f>IF(Paramétrage!#REF!,#REF!-#REF!,0)</f>
        <v>#REF!</v>
      </c>
      <c r="Q199" s="2"/>
      <c r="R199" s="2" t="e">
        <f>IF(#REF!&lt;&gt;"",ROUNDUP(MIN(S$3,T$3),0),"")</f>
        <v>#REF!</v>
      </c>
      <c r="S199" s="2"/>
    </row>
    <row r="200" spans="1:19" x14ac:dyDescent="0.35">
      <c r="A200" s="77" t="str">
        <f t="shared" si="61"/>
        <v/>
      </c>
      <c r="B200" s="77" t="str">
        <f t="shared" si="62"/>
        <v/>
      </c>
      <c r="C200" s="77" t="str">
        <f t="shared" si="63"/>
        <v/>
      </c>
      <c r="D200" s="77" t="str">
        <f t="shared" si="64"/>
        <v/>
      </c>
      <c r="E200" s="77" t="str">
        <f t="shared" si="65"/>
        <v/>
      </c>
      <c r="F200" s="77" t="str">
        <f t="shared" si="66"/>
        <v/>
      </c>
      <c r="G200" s="199" t="str">
        <f>IF(Paramétrage!DY519&lt;&gt;0,Paramétrage!DW519,"")</f>
        <v/>
      </c>
      <c r="H200" s="2" t="str">
        <f>IF(Paramétrage!DY519&lt;&gt;0,Paramétrage!DX519,"")</f>
        <v/>
      </c>
      <c r="I200" s="2" t="str">
        <f t="shared" si="67"/>
        <v/>
      </c>
      <c r="J200" s="2" t="str">
        <f>IF(Paramétrage!DY519&lt;&gt;0,Paramétrage!DY519,"")</f>
        <v/>
      </c>
      <c r="K200" s="2" t="str">
        <f>IF(Paramétrage!DZ519&lt;&gt;0,Paramétrage!DZ519,"")</f>
        <v/>
      </c>
      <c r="L200" s="2" t="str">
        <f t="shared" si="68"/>
        <v/>
      </c>
      <c r="M200" s="2" t="str">
        <f t="shared" si="69"/>
        <v/>
      </c>
      <c r="N200" s="2" t="str">
        <f t="shared" si="70"/>
        <v/>
      </c>
      <c r="O200" s="2" t="str">
        <f>IF(Paramétrage!DY519&lt;&gt;0,Paramétrage!EA519,"")</f>
        <v/>
      </c>
      <c r="P200" s="9" t="e">
        <f>IF(Paramétrage!#REF!,#REF!-#REF!,0)</f>
        <v>#REF!</v>
      </c>
      <c r="Q200" s="2"/>
      <c r="R200" s="2" t="e">
        <f>IF(#REF!&lt;&gt;"",ROUNDUP(MIN(S$3,T$3),0),"")</f>
        <v>#REF!</v>
      </c>
      <c r="S200" s="2"/>
    </row>
    <row r="201" spans="1:19" x14ac:dyDescent="0.35">
      <c r="A201" s="77" t="str">
        <f t="shared" si="61"/>
        <v/>
      </c>
      <c r="B201" s="77" t="str">
        <f t="shared" si="62"/>
        <v/>
      </c>
      <c r="C201" s="77" t="str">
        <f t="shared" si="63"/>
        <v/>
      </c>
      <c r="D201" s="77" t="str">
        <f t="shared" si="64"/>
        <v/>
      </c>
      <c r="E201" s="77" t="str">
        <f t="shared" si="65"/>
        <v/>
      </c>
      <c r="F201" s="77" t="str">
        <f t="shared" si="66"/>
        <v/>
      </c>
      <c r="G201" s="199" t="str">
        <f>IF(Paramétrage!DY520&lt;&gt;0,Paramétrage!DW520,"")</f>
        <v/>
      </c>
      <c r="H201" s="2" t="str">
        <f>IF(Paramétrage!DY520&lt;&gt;0,Paramétrage!DX520,"")</f>
        <v/>
      </c>
      <c r="I201" s="2" t="str">
        <f t="shared" si="67"/>
        <v/>
      </c>
      <c r="J201" s="2" t="str">
        <f>IF(Paramétrage!DY520&lt;&gt;0,Paramétrage!DY520,"")</f>
        <v/>
      </c>
      <c r="K201" s="2" t="str">
        <f>IF(Paramétrage!DZ520&lt;&gt;0,Paramétrage!DZ520,"")</f>
        <v/>
      </c>
      <c r="L201" s="2" t="str">
        <f t="shared" si="68"/>
        <v/>
      </c>
      <c r="M201" s="2" t="str">
        <f t="shared" si="69"/>
        <v/>
      </c>
      <c r="N201" s="2" t="str">
        <f t="shared" si="70"/>
        <v/>
      </c>
      <c r="O201" s="2" t="str">
        <f>IF(Paramétrage!DY520&lt;&gt;0,Paramétrage!EA520,"")</f>
        <v/>
      </c>
      <c r="P201" s="9" t="e">
        <f>IF(Paramétrage!#REF!,#REF!-#REF!,0)</f>
        <v>#REF!</v>
      </c>
      <c r="Q201" s="2"/>
      <c r="R201" s="2" t="e">
        <f>IF(#REF!&lt;&gt;"",ROUNDUP(MIN(S$3,T$3),0),"")</f>
        <v>#REF!</v>
      </c>
      <c r="S201" s="2"/>
    </row>
    <row r="202" spans="1:19" x14ac:dyDescent="0.35">
      <c r="A202" s="77" t="str">
        <f t="shared" si="61"/>
        <v/>
      </c>
      <c r="B202" s="77" t="str">
        <f t="shared" si="62"/>
        <v/>
      </c>
      <c r="C202" s="77" t="str">
        <f t="shared" si="63"/>
        <v/>
      </c>
      <c r="D202" s="77" t="str">
        <f t="shared" si="64"/>
        <v/>
      </c>
      <c r="E202" s="77" t="str">
        <f t="shared" si="65"/>
        <v/>
      </c>
      <c r="F202" s="77" t="str">
        <f t="shared" si="66"/>
        <v/>
      </c>
      <c r="G202" s="199" t="str">
        <f>IF(Paramétrage!DY521&lt;&gt;0,Paramétrage!DW521,"")</f>
        <v/>
      </c>
      <c r="H202" s="2" t="str">
        <f>IF(Paramétrage!DY521&lt;&gt;0,Paramétrage!DX521,"")</f>
        <v/>
      </c>
      <c r="I202" s="2" t="str">
        <f t="shared" si="67"/>
        <v/>
      </c>
      <c r="J202" s="2" t="str">
        <f>IF(Paramétrage!DY521&lt;&gt;0,Paramétrage!DY521,"")</f>
        <v/>
      </c>
      <c r="K202" s="2" t="str">
        <f>IF(Paramétrage!DZ521&lt;&gt;0,Paramétrage!DZ521,"")</f>
        <v/>
      </c>
      <c r="L202" s="2" t="str">
        <f t="shared" si="68"/>
        <v/>
      </c>
      <c r="M202" s="2" t="str">
        <f t="shared" si="69"/>
        <v/>
      </c>
      <c r="N202" s="2" t="str">
        <f t="shared" si="70"/>
        <v/>
      </c>
      <c r="O202" s="2" t="str">
        <f>IF(Paramétrage!DY521&lt;&gt;0,Paramétrage!EA521,"")</f>
        <v/>
      </c>
      <c r="P202" s="9" t="e">
        <f>IF(Paramétrage!#REF!,#REF!-#REF!,0)</f>
        <v>#REF!</v>
      </c>
      <c r="Q202" s="2"/>
      <c r="R202" s="2" t="e">
        <f>IF(#REF!&lt;&gt;"",ROUNDUP(MIN(S$3,T$3),0),"")</f>
        <v>#REF!</v>
      </c>
      <c r="S202" s="2"/>
    </row>
    <row r="203" spans="1:19" x14ac:dyDescent="0.35">
      <c r="A203" s="77" t="str">
        <f t="shared" si="61"/>
        <v/>
      </c>
      <c r="B203" s="77" t="str">
        <f t="shared" si="62"/>
        <v/>
      </c>
      <c r="C203" s="77" t="str">
        <f t="shared" si="63"/>
        <v/>
      </c>
      <c r="D203" s="77" t="str">
        <f t="shared" si="64"/>
        <v/>
      </c>
      <c r="E203" s="77" t="str">
        <f t="shared" si="65"/>
        <v/>
      </c>
      <c r="F203" s="77" t="str">
        <f t="shared" si="66"/>
        <v/>
      </c>
      <c r="G203" s="199" t="str">
        <f>IF(Paramétrage!DY522&lt;&gt;0,Paramétrage!DW522,"")</f>
        <v/>
      </c>
      <c r="H203" s="2" t="str">
        <f>IF(Paramétrage!DY522&lt;&gt;0,Paramétrage!DX522,"")</f>
        <v/>
      </c>
      <c r="I203" s="2" t="str">
        <f t="shared" si="67"/>
        <v/>
      </c>
      <c r="J203" s="2" t="str">
        <f>IF(Paramétrage!DY522&lt;&gt;0,Paramétrage!DY522,"")</f>
        <v/>
      </c>
      <c r="K203" s="2" t="str">
        <f>IF(Paramétrage!DZ522&lt;&gt;0,Paramétrage!DZ522,"")</f>
        <v/>
      </c>
      <c r="L203" s="2" t="str">
        <f t="shared" si="68"/>
        <v/>
      </c>
      <c r="M203" s="2" t="str">
        <f t="shared" si="69"/>
        <v/>
      </c>
      <c r="N203" s="2" t="str">
        <f t="shared" si="70"/>
        <v/>
      </c>
      <c r="O203" s="2" t="str">
        <f>IF(Paramétrage!DY522&lt;&gt;0,Paramétrage!EA522,"")</f>
        <v/>
      </c>
      <c r="P203" s="9" t="e">
        <f>IF(Paramétrage!#REF!,#REF!-#REF!,0)</f>
        <v>#REF!</v>
      </c>
      <c r="Q203" s="2"/>
      <c r="R203" s="2" t="e">
        <f>IF(#REF!&lt;&gt;"",ROUNDUP(MIN(S$3,T$3),0),"")</f>
        <v>#REF!</v>
      </c>
      <c r="S203" s="2"/>
    </row>
    <row r="204" spans="1:19" x14ac:dyDescent="0.35">
      <c r="A204" s="77" t="str">
        <f t="shared" si="61"/>
        <v/>
      </c>
      <c r="B204" s="77" t="str">
        <f t="shared" si="62"/>
        <v/>
      </c>
      <c r="C204" s="77" t="str">
        <f t="shared" si="63"/>
        <v/>
      </c>
      <c r="D204" s="77" t="str">
        <f t="shared" si="64"/>
        <v/>
      </c>
      <c r="E204" s="77" t="str">
        <f t="shared" si="65"/>
        <v/>
      </c>
      <c r="F204" s="77" t="str">
        <f t="shared" si="66"/>
        <v/>
      </c>
      <c r="G204" s="199" t="str">
        <f>IF(Paramétrage!DY523&lt;&gt;0,Paramétrage!DW523,"")</f>
        <v/>
      </c>
      <c r="H204" s="2" t="str">
        <f>IF(Paramétrage!DY523&lt;&gt;0,Paramétrage!DX523,"")</f>
        <v/>
      </c>
      <c r="I204" s="2" t="str">
        <f t="shared" si="67"/>
        <v/>
      </c>
      <c r="J204" s="2" t="str">
        <f>IF(Paramétrage!DY523&lt;&gt;0,Paramétrage!DY523,"")</f>
        <v/>
      </c>
      <c r="K204" s="2" t="str">
        <f>IF(Paramétrage!DZ523&lt;&gt;0,Paramétrage!DZ523,"")</f>
        <v/>
      </c>
      <c r="L204" s="2" t="str">
        <f t="shared" si="68"/>
        <v/>
      </c>
      <c r="M204" s="2" t="str">
        <f t="shared" si="69"/>
        <v/>
      </c>
      <c r="N204" s="2" t="str">
        <f t="shared" si="70"/>
        <v/>
      </c>
      <c r="O204" s="2" t="str">
        <f>IF(Paramétrage!DY523&lt;&gt;0,Paramétrage!EA523,"")</f>
        <v/>
      </c>
      <c r="P204" s="9" t="e">
        <f>IF(Paramétrage!#REF!,#REF!-#REF!,0)</f>
        <v>#REF!</v>
      </c>
      <c r="Q204" s="2"/>
      <c r="R204" s="2" t="e">
        <f>IF(#REF!&lt;&gt;"",ROUNDUP(MIN(S$3,T$3),0),"")</f>
        <v>#REF!</v>
      </c>
      <c r="S204" s="2"/>
    </row>
    <row r="205" spans="1:19" x14ac:dyDescent="0.35">
      <c r="A205" s="77" t="str">
        <f t="shared" si="61"/>
        <v/>
      </c>
      <c r="B205" s="77" t="str">
        <f t="shared" si="62"/>
        <v/>
      </c>
      <c r="C205" s="77" t="str">
        <f t="shared" si="63"/>
        <v/>
      </c>
      <c r="D205" s="77" t="str">
        <f t="shared" si="64"/>
        <v/>
      </c>
      <c r="E205" s="77" t="str">
        <f t="shared" si="65"/>
        <v/>
      </c>
      <c r="F205" s="77" t="str">
        <f t="shared" si="66"/>
        <v/>
      </c>
      <c r="G205" s="199" t="str">
        <f>IF(Paramétrage!DY524&lt;&gt;0,Paramétrage!DW524,"")</f>
        <v/>
      </c>
      <c r="H205" s="2" t="str">
        <f>IF(Paramétrage!DY524&lt;&gt;0,Paramétrage!DX524,"")</f>
        <v/>
      </c>
      <c r="I205" s="2" t="str">
        <f t="shared" si="67"/>
        <v/>
      </c>
      <c r="J205" s="2" t="str">
        <f>IF(Paramétrage!DY524&lt;&gt;0,Paramétrage!DY524,"")</f>
        <v/>
      </c>
      <c r="K205" s="2" t="str">
        <f>IF(Paramétrage!DZ524&lt;&gt;0,Paramétrage!DZ524,"")</f>
        <v/>
      </c>
      <c r="L205" s="2" t="str">
        <f t="shared" si="68"/>
        <v/>
      </c>
      <c r="M205" s="2" t="str">
        <f t="shared" si="69"/>
        <v/>
      </c>
      <c r="N205" s="2" t="str">
        <f t="shared" si="70"/>
        <v/>
      </c>
      <c r="O205" s="2" t="str">
        <f>IF(Paramétrage!DY524&lt;&gt;0,Paramétrage!EA524,"")</f>
        <v/>
      </c>
      <c r="P205" s="9" t="e">
        <f>IF(Paramétrage!#REF!,#REF!-#REF!,0)</f>
        <v>#REF!</v>
      </c>
      <c r="Q205" s="2"/>
      <c r="R205" s="2" t="e">
        <f>IF(#REF!&lt;&gt;"",ROUNDUP(MIN(S$3,T$3),0),"")</f>
        <v>#REF!</v>
      </c>
      <c r="S205" s="2"/>
    </row>
    <row r="206" spans="1:19" x14ac:dyDescent="0.35">
      <c r="A206" s="77" t="str">
        <f t="shared" si="61"/>
        <v/>
      </c>
      <c r="B206" s="77" t="str">
        <f t="shared" si="62"/>
        <v/>
      </c>
      <c r="C206" s="77" t="str">
        <f t="shared" si="63"/>
        <v/>
      </c>
      <c r="D206" s="77" t="str">
        <f t="shared" si="64"/>
        <v/>
      </c>
      <c r="E206" s="77" t="str">
        <f t="shared" si="65"/>
        <v/>
      </c>
      <c r="F206" s="77" t="str">
        <f t="shared" si="66"/>
        <v/>
      </c>
      <c r="G206" s="199" t="str">
        <f>IF(Paramétrage!DY525&lt;&gt;0,Paramétrage!DW525,"")</f>
        <v/>
      </c>
      <c r="H206" s="2" t="str">
        <f>IF(Paramétrage!DY525&lt;&gt;0,Paramétrage!DX525,"")</f>
        <v/>
      </c>
      <c r="I206" s="2" t="str">
        <f t="shared" si="67"/>
        <v/>
      </c>
      <c r="J206" s="2" t="str">
        <f>IF(Paramétrage!DY525&lt;&gt;0,Paramétrage!DY525,"")</f>
        <v/>
      </c>
      <c r="K206" s="2" t="str">
        <f>IF(Paramétrage!DZ525&lt;&gt;0,Paramétrage!DZ525,"")</f>
        <v/>
      </c>
      <c r="L206" s="2" t="str">
        <f t="shared" si="68"/>
        <v/>
      </c>
      <c r="M206" s="2" t="str">
        <f t="shared" si="69"/>
        <v/>
      </c>
      <c r="N206" s="2" t="str">
        <f t="shared" si="70"/>
        <v/>
      </c>
      <c r="O206" s="2" t="str">
        <f>IF(Paramétrage!DY525&lt;&gt;0,Paramétrage!EA525,"")</f>
        <v/>
      </c>
      <c r="P206" s="9" t="e">
        <f>IF(Paramétrage!#REF!,#REF!-#REF!,0)</f>
        <v>#REF!</v>
      </c>
      <c r="Q206" s="2"/>
      <c r="R206" s="2" t="e">
        <f>IF(#REF!&lt;&gt;"",ROUNDUP(MIN(S$3,T$3),0),"")</f>
        <v>#REF!</v>
      </c>
      <c r="S206" s="2"/>
    </row>
    <row r="207" spans="1:19" x14ac:dyDescent="0.35">
      <c r="A207" s="77" t="str">
        <f t="shared" si="61"/>
        <v/>
      </c>
      <c r="B207" s="77" t="str">
        <f t="shared" si="62"/>
        <v/>
      </c>
      <c r="C207" s="77" t="str">
        <f t="shared" si="63"/>
        <v/>
      </c>
      <c r="D207" s="77" t="str">
        <f t="shared" si="64"/>
        <v/>
      </c>
      <c r="E207" s="77" t="str">
        <f t="shared" si="65"/>
        <v/>
      </c>
      <c r="F207" s="77" t="str">
        <f t="shared" si="66"/>
        <v/>
      </c>
      <c r="G207" s="199" t="str">
        <f>IF(Paramétrage!DY526&lt;&gt;0,Paramétrage!DW526,"")</f>
        <v/>
      </c>
      <c r="H207" s="2" t="str">
        <f>IF(Paramétrage!DY526&lt;&gt;0,Paramétrage!DX526,"")</f>
        <v/>
      </c>
      <c r="I207" s="2" t="str">
        <f t="shared" si="67"/>
        <v/>
      </c>
      <c r="J207" s="2" t="str">
        <f>IF(Paramétrage!DY526&lt;&gt;0,Paramétrage!DY526,"")</f>
        <v/>
      </c>
      <c r="K207" s="2" t="str">
        <f>IF(Paramétrage!DZ526&lt;&gt;0,Paramétrage!DZ526,"")</f>
        <v/>
      </c>
      <c r="L207" s="2" t="str">
        <f t="shared" si="68"/>
        <v/>
      </c>
      <c r="M207" s="2" t="str">
        <f t="shared" si="69"/>
        <v/>
      </c>
      <c r="N207" s="2" t="str">
        <f t="shared" si="70"/>
        <v/>
      </c>
      <c r="O207" s="2" t="str">
        <f>IF(Paramétrage!DY526&lt;&gt;0,Paramétrage!EA526,"")</f>
        <v/>
      </c>
      <c r="P207" s="9" t="e">
        <f>IF(Paramétrage!#REF!,#REF!-#REF!,0)</f>
        <v>#REF!</v>
      </c>
      <c r="Q207" s="2"/>
      <c r="R207" s="2" t="e">
        <f>IF(#REF!&lt;&gt;"",ROUNDUP(MIN(S$3,T$3),0),"")</f>
        <v>#REF!</v>
      </c>
      <c r="S207" s="2"/>
    </row>
    <row r="208" spans="1:19" x14ac:dyDescent="0.35">
      <c r="A208" s="77" t="str">
        <f t="shared" si="61"/>
        <v/>
      </c>
      <c r="B208" s="77" t="str">
        <f t="shared" si="62"/>
        <v/>
      </c>
      <c r="C208" s="77" t="str">
        <f t="shared" si="63"/>
        <v/>
      </c>
      <c r="D208" s="77" t="str">
        <f t="shared" si="64"/>
        <v/>
      </c>
      <c r="E208" s="77" t="str">
        <f t="shared" si="65"/>
        <v/>
      </c>
      <c r="F208" s="77" t="str">
        <f t="shared" si="66"/>
        <v/>
      </c>
      <c r="G208" s="199" t="str">
        <f>IF(Paramétrage!DY527&lt;&gt;0,Paramétrage!DW527,"")</f>
        <v/>
      </c>
      <c r="H208" s="2" t="str">
        <f>IF(Paramétrage!DY527&lt;&gt;0,Paramétrage!DX527,"")</f>
        <v/>
      </c>
      <c r="I208" s="2" t="str">
        <f t="shared" si="67"/>
        <v/>
      </c>
      <c r="J208" s="2" t="str">
        <f>IF(Paramétrage!DY527&lt;&gt;0,Paramétrage!DY527,"")</f>
        <v/>
      </c>
      <c r="K208" s="2" t="str">
        <f>IF(Paramétrage!DZ527&lt;&gt;0,Paramétrage!DZ527,"")</f>
        <v/>
      </c>
      <c r="L208" s="2" t="str">
        <f t="shared" si="68"/>
        <v/>
      </c>
      <c r="M208" s="2" t="str">
        <f t="shared" si="69"/>
        <v/>
      </c>
      <c r="N208" s="2" t="str">
        <f t="shared" si="70"/>
        <v/>
      </c>
      <c r="O208" s="2" t="str">
        <f>IF(Paramétrage!DY527&lt;&gt;0,Paramétrage!EA527,"")</f>
        <v/>
      </c>
      <c r="P208" s="9" t="e">
        <f>IF(Paramétrage!#REF!,#REF!-#REF!,0)</f>
        <v>#REF!</v>
      </c>
      <c r="Q208" s="2"/>
      <c r="R208" s="2" t="e">
        <f>IF(#REF!&lt;&gt;"",ROUNDUP(MIN(S$3,T$3),0),"")</f>
        <v>#REF!</v>
      </c>
      <c r="S208" s="2"/>
    </row>
    <row r="209" spans="1:20" x14ac:dyDescent="0.35">
      <c r="A209" s="77" t="str">
        <f t="shared" si="61"/>
        <v/>
      </c>
      <c r="B209" s="77" t="str">
        <f t="shared" si="62"/>
        <v/>
      </c>
      <c r="C209" s="77" t="str">
        <f t="shared" si="63"/>
        <v/>
      </c>
      <c r="D209" s="77" t="str">
        <f t="shared" si="64"/>
        <v/>
      </c>
      <c r="E209" s="77" t="str">
        <f t="shared" si="65"/>
        <v/>
      </c>
      <c r="F209" s="77" t="str">
        <f t="shared" si="66"/>
        <v/>
      </c>
      <c r="G209" s="199" t="str">
        <f>IF(Paramétrage!DY528&lt;&gt;0,Paramétrage!DW528,"")</f>
        <v/>
      </c>
      <c r="H209" s="2" t="str">
        <f>IF(Paramétrage!DY528&lt;&gt;0,Paramétrage!DX528,"")</f>
        <v/>
      </c>
      <c r="I209" s="2" t="str">
        <f t="shared" si="67"/>
        <v/>
      </c>
      <c r="J209" s="2" t="str">
        <f>IF(Paramétrage!DY528&lt;&gt;0,Paramétrage!DY528,"")</f>
        <v/>
      </c>
      <c r="K209" s="2" t="str">
        <f>IF(Paramétrage!DZ528&lt;&gt;0,Paramétrage!DZ528,"")</f>
        <v/>
      </c>
      <c r="L209" s="2" t="str">
        <f t="shared" si="68"/>
        <v/>
      </c>
      <c r="M209" s="2" t="str">
        <f t="shared" si="69"/>
        <v/>
      </c>
      <c r="N209" s="2" t="str">
        <f t="shared" si="70"/>
        <v/>
      </c>
      <c r="O209" s="2" t="str">
        <f>IF(Paramétrage!DY528&lt;&gt;0,Paramétrage!EA528,"")</f>
        <v/>
      </c>
      <c r="P209" s="9" t="e">
        <f>IF(Paramétrage!#REF!,#REF!-#REF!,0)</f>
        <v>#REF!</v>
      </c>
      <c r="Q209" s="2"/>
      <c r="R209" s="2" t="e">
        <f>IF(#REF!&lt;&gt;"",ROUNDUP(MIN(S$3,T$3),0),"")</f>
        <v>#REF!</v>
      </c>
      <c r="S209" s="2"/>
    </row>
    <row r="210" spans="1:20" x14ac:dyDescent="0.35">
      <c r="A210" s="469"/>
      <c r="B210" s="469"/>
      <c r="C210" s="469"/>
      <c r="D210" s="469"/>
      <c r="E210" s="469"/>
      <c r="F210" s="469"/>
      <c r="G210" s="475" t="s">
        <v>734</v>
      </c>
      <c r="H210" s="469"/>
      <c r="I210" s="469"/>
      <c r="J210" s="469"/>
      <c r="K210" s="469"/>
      <c r="L210" s="469"/>
      <c r="M210" s="469"/>
      <c r="N210" s="469"/>
      <c r="O210" s="469"/>
      <c r="P210" s="469" t="e">
        <f>IF(Paramétrage!#REF!,#REF!-#REF!,0)</f>
        <v>#REF!</v>
      </c>
      <c r="Q210" s="469"/>
      <c r="R210" s="469" t="e">
        <f>IF(#REF!&lt;&gt;"",ROUNDUP(MIN(S$3,T$3),0),"")</f>
        <v>#REF!</v>
      </c>
      <c r="S210" s="2"/>
    </row>
    <row r="211" spans="1:20" ht="87" x14ac:dyDescent="0.35">
      <c r="A211" s="23" t="s">
        <v>353</v>
      </c>
      <c r="B211" s="23" t="s">
        <v>365</v>
      </c>
      <c r="C211" s="23" t="s">
        <v>361</v>
      </c>
      <c r="D211" s="23" t="s">
        <v>362</v>
      </c>
      <c r="E211" s="23" t="s">
        <v>363</v>
      </c>
      <c r="F211" s="23" t="s">
        <v>364</v>
      </c>
      <c r="G211" s="106" t="s">
        <v>167</v>
      </c>
      <c r="H211" s="106" t="s">
        <v>24</v>
      </c>
      <c r="I211" s="106" t="s">
        <v>165</v>
      </c>
      <c r="J211" s="106" t="s">
        <v>106</v>
      </c>
      <c r="K211" s="106" t="s">
        <v>166</v>
      </c>
      <c r="L211" s="106" t="s">
        <v>22</v>
      </c>
      <c r="M211" s="106" t="s">
        <v>164</v>
      </c>
      <c r="N211" s="106" t="s">
        <v>108</v>
      </c>
      <c r="O211" s="106" t="s">
        <v>107</v>
      </c>
      <c r="P211" s="9" t="e">
        <f>IF(Paramétrage!#REF!,#REF!-#REF!,0)</f>
        <v>#REF!</v>
      </c>
      <c r="Q211" s="200">
        <f>Paramétrage!D3</f>
        <v>0</v>
      </c>
      <c r="R211" s="201" t="s">
        <v>338</v>
      </c>
      <c r="S211" s="106" t="s">
        <v>347</v>
      </c>
      <c r="T211" s="28" t="s">
        <v>348</v>
      </c>
    </row>
    <row r="212" spans="1:20" x14ac:dyDescent="0.35">
      <c r="A212" s="77" t="str">
        <f>IF(J212&lt;&gt;"",I212,"")</f>
        <v/>
      </c>
      <c r="B212" s="77" t="str">
        <f>IF(J212&lt;&gt;"",1,"")</f>
        <v/>
      </c>
      <c r="C212" s="77" t="str">
        <f>IF(J212&lt;&gt;"",L212,"")</f>
        <v/>
      </c>
      <c r="D212" s="77" t="str">
        <f>IF(J212&lt;&gt;"",L212,"")</f>
        <v/>
      </c>
      <c r="E212" s="77" t="str">
        <f>IF(J212&lt;&gt;"",M212,"")</f>
        <v/>
      </c>
      <c r="F212" s="77" t="str">
        <f>IF(J212&lt;&gt;"",N212,"")</f>
        <v/>
      </c>
      <c r="G212" s="199" t="str">
        <f>IF(Paramétrage!ET501&lt;&gt;0,Paramétrage!ER501,"")</f>
        <v/>
      </c>
      <c r="H212" s="2" t="str">
        <f>IF(Paramétrage!ET501&lt;&gt;0,Paramétrage!ES501,"")</f>
        <v/>
      </c>
      <c r="I212" s="2" t="str">
        <f>IF(J212&lt;&gt;"",DATEDIF($Q$2,G212,"d")*1440+H212*60,"")</f>
        <v/>
      </c>
      <c r="J212" s="2" t="str">
        <f>IF(Paramétrage!ET501&lt;&gt;0,Paramétrage!ET501,"")</f>
        <v/>
      </c>
      <c r="K212" s="2" t="str">
        <f>IF(Paramétrage!EU501&lt;&gt;0,Paramétrage!EU501,"")</f>
        <v/>
      </c>
      <c r="L212" s="2" t="str">
        <f>IF(J212&lt;&gt;"",ROUNDUP(J212/K212,0),"")</f>
        <v/>
      </c>
      <c r="M212" s="2" t="str">
        <f>IF(J212&lt;&gt;"",J212/L212,"")</f>
        <v/>
      </c>
      <c r="N212" s="2" t="str">
        <f>IF(J212&lt;&gt;"",M212/O212,"")</f>
        <v/>
      </c>
      <c r="O212" s="2" t="str">
        <f>IF(Paramétrage!ET501&lt;&gt;0,Paramétrage!EV501,"")</f>
        <v/>
      </c>
      <c r="P212" s="9" t="e">
        <f>IF(Paramétrage!#REF!,#REF!-#REF!,0)</f>
        <v>#REF!</v>
      </c>
      <c r="Q212" s="2"/>
      <c r="R212" s="2" t="e">
        <f>IF(#REF!&lt;&gt;"",ROUNDUP(MIN(S$3,T$3),0),"")</f>
        <v>#REF!</v>
      </c>
      <c r="S212" s="2"/>
    </row>
    <row r="213" spans="1:20" x14ac:dyDescent="0.35">
      <c r="A213" s="77" t="str">
        <f t="shared" ref="A213:A240" si="71">IF(J213&lt;&gt;"",I213,"")</f>
        <v/>
      </c>
      <c r="B213" s="77" t="str">
        <f t="shared" ref="B213:B240" si="72">IF(J213&lt;&gt;"",1,"")</f>
        <v/>
      </c>
      <c r="C213" s="77" t="str">
        <f t="shared" ref="C213:C240" si="73">IF(J213&lt;&gt;"",L213,"")</f>
        <v/>
      </c>
      <c r="D213" s="77" t="str">
        <f t="shared" ref="D213:D240" si="74">IF(J213&lt;&gt;"",L213,"")</f>
        <v/>
      </c>
      <c r="E213" s="77" t="str">
        <f t="shared" ref="E213:E240" si="75">IF(J213&lt;&gt;"",M213,"")</f>
        <v/>
      </c>
      <c r="F213" s="77" t="str">
        <f t="shared" ref="F213:F240" si="76">IF(J213&lt;&gt;"",N213,"")</f>
        <v/>
      </c>
      <c r="G213" s="199" t="str">
        <f>IF(Paramétrage!ET502&lt;&gt;0,Paramétrage!ER502,"")</f>
        <v/>
      </c>
      <c r="H213" s="2" t="str">
        <f>IF(Paramétrage!ET502&lt;&gt;0,Paramétrage!ES502,"")</f>
        <v/>
      </c>
      <c r="I213" s="2" t="str">
        <f t="shared" ref="I213:I240" si="77">IF(J213&lt;&gt;"",DATEDIF($Q$2,G213,"d")*1440+H213*60,"")</f>
        <v/>
      </c>
      <c r="J213" s="2" t="str">
        <f>IF(Paramétrage!ET502&lt;&gt;0,Paramétrage!ET502,"")</f>
        <v/>
      </c>
      <c r="K213" s="2" t="str">
        <f>IF(Paramétrage!EU502&lt;&gt;0,Paramétrage!EU502,"")</f>
        <v/>
      </c>
      <c r="L213" s="2" t="str">
        <f t="shared" ref="L213:L240" si="78">IF(J213&lt;&gt;"",ROUNDUP(J213/K213,0),"")</f>
        <v/>
      </c>
      <c r="M213" s="2" t="str">
        <f t="shared" ref="M213:M240" si="79">IF(J213&lt;&gt;"",J213/L213,"")</f>
        <v/>
      </c>
      <c r="N213" s="2" t="str">
        <f t="shared" ref="N213:N240" si="80">IF(J213&lt;&gt;"",M213/O213,"")</f>
        <v/>
      </c>
      <c r="O213" s="2" t="str">
        <f>IF(Paramétrage!ET502&lt;&gt;0,Paramétrage!EV502,"")</f>
        <v/>
      </c>
      <c r="P213" s="9" t="e">
        <f>IF(Paramétrage!#REF!,#REF!-#REF!,0)</f>
        <v>#REF!</v>
      </c>
      <c r="Q213" s="2"/>
      <c r="R213" s="2" t="e">
        <f>IF(#REF!&lt;&gt;"",ROUNDUP(MIN(S$3,T$3),0),"")</f>
        <v>#REF!</v>
      </c>
      <c r="S213" s="2"/>
    </row>
    <row r="214" spans="1:20" x14ac:dyDescent="0.35">
      <c r="A214" s="77" t="str">
        <f t="shared" si="71"/>
        <v/>
      </c>
      <c r="B214" s="77" t="str">
        <f t="shared" si="72"/>
        <v/>
      </c>
      <c r="C214" s="77" t="str">
        <f t="shared" si="73"/>
        <v/>
      </c>
      <c r="D214" s="77" t="str">
        <f t="shared" si="74"/>
        <v/>
      </c>
      <c r="E214" s="77" t="str">
        <f t="shared" si="75"/>
        <v/>
      </c>
      <c r="F214" s="77" t="str">
        <f t="shared" si="76"/>
        <v/>
      </c>
      <c r="G214" s="199" t="str">
        <f>IF(Paramétrage!ET503&lt;&gt;0,Paramétrage!ER503,"")</f>
        <v/>
      </c>
      <c r="H214" s="2" t="str">
        <f>IF(Paramétrage!ET503&lt;&gt;0,Paramétrage!ES503,"")</f>
        <v/>
      </c>
      <c r="I214" s="2" t="str">
        <f t="shared" si="77"/>
        <v/>
      </c>
      <c r="J214" s="2" t="str">
        <f>IF(Paramétrage!ET503&lt;&gt;0,Paramétrage!ET503,"")</f>
        <v/>
      </c>
      <c r="K214" s="2" t="str">
        <f>IF(Paramétrage!EU503&lt;&gt;0,Paramétrage!EU503,"")</f>
        <v/>
      </c>
      <c r="L214" s="2" t="str">
        <f t="shared" si="78"/>
        <v/>
      </c>
      <c r="M214" s="2" t="str">
        <f t="shared" si="79"/>
        <v/>
      </c>
      <c r="N214" s="2" t="str">
        <f t="shared" si="80"/>
        <v/>
      </c>
      <c r="O214" s="2" t="str">
        <f>IF(Paramétrage!ET503&lt;&gt;0,Paramétrage!EV503,"")</f>
        <v/>
      </c>
      <c r="P214" s="9" t="e">
        <f>IF(Paramétrage!#REF!,#REF!-#REF!,0)</f>
        <v>#REF!</v>
      </c>
      <c r="Q214" s="2"/>
      <c r="R214" s="2" t="e">
        <f>IF(#REF!&lt;&gt;"",ROUNDUP(MIN(S$3,T$3),0),"")</f>
        <v>#REF!</v>
      </c>
      <c r="S214" s="2"/>
    </row>
    <row r="215" spans="1:20" x14ac:dyDescent="0.35">
      <c r="A215" s="77" t="str">
        <f t="shared" si="71"/>
        <v/>
      </c>
      <c r="B215" s="77" t="str">
        <f t="shared" si="72"/>
        <v/>
      </c>
      <c r="C215" s="77" t="str">
        <f t="shared" si="73"/>
        <v/>
      </c>
      <c r="D215" s="77" t="str">
        <f t="shared" si="74"/>
        <v/>
      </c>
      <c r="E215" s="77" t="str">
        <f t="shared" si="75"/>
        <v/>
      </c>
      <c r="F215" s="77" t="str">
        <f t="shared" si="76"/>
        <v/>
      </c>
      <c r="G215" s="199" t="str">
        <f>IF(Paramétrage!ET504&lt;&gt;0,Paramétrage!ER504,"")</f>
        <v/>
      </c>
      <c r="H215" s="2" t="str">
        <f>IF(Paramétrage!ET504&lt;&gt;0,Paramétrage!ES504,"")</f>
        <v/>
      </c>
      <c r="I215" s="2" t="str">
        <f t="shared" si="77"/>
        <v/>
      </c>
      <c r="J215" s="2" t="str">
        <f>IF(Paramétrage!ET504&lt;&gt;0,Paramétrage!ET504,"")</f>
        <v/>
      </c>
      <c r="K215" s="2" t="str">
        <f>IF(Paramétrage!EU504&lt;&gt;0,Paramétrage!EU504,"")</f>
        <v/>
      </c>
      <c r="L215" s="2" t="str">
        <f t="shared" si="78"/>
        <v/>
      </c>
      <c r="M215" s="2" t="str">
        <f t="shared" si="79"/>
        <v/>
      </c>
      <c r="N215" s="2" t="str">
        <f t="shared" si="80"/>
        <v/>
      </c>
      <c r="O215" s="2" t="str">
        <f>IF(Paramétrage!ET504&lt;&gt;0,Paramétrage!EV504,"")</f>
        <v/>
      </c>
      <c r="P215" s="9" t="e">
        <f>IF(Paramétrage!#REF!,#REF!-#REF!,0)</f>
        <v>#REF!</v>
      </c>
      <c r="Q215" s="2"/>
      <c r="R215" s="2" t="e">
        <f>IF(#REF!&lt;&gt;"",ROUNDUP(MIN(S$3,T$3),0),"")</f>
        <v>#REF!</v>
      </c>
      <c r="S215" s="2"/>
    </row>
    <row r="216" spans="1:20" x14ac:dyDescent="0.35">
      <c r="A216" s="77" t="str">
        <f t="shared" si="71"/>
        <v/>
      </c>
      <c r="B216" s="77" t="str">
        <f t="shared" si="72"/>
        <v/>
      </c>
      <c r="C216" s="77" t="str">
        <f t="shared" si="73"/>
        <v/>
      </c>
      <c r="D216" s="77" t="str">
        <f t="shared" si="74"/>
        <v/>
      </c>
      <c r="E216" s="77" t="str">
        <f t="shared" si="75"/>
        <v/>
      </c>
      <c r="F216" s="77" t="str">
        <f t="shared" si="76"/>
        <v/>
      </c>
      <c r="G216" s="199" t="str">
        <f>IF(Paramétrage!ET505&lt;&gt;0,Paramétrage!ER505,"")</f>
        <v/>
      </c>
      <c r="H216" s="2" t="str">
        <f>IF(Paramétrage!ET505&lt;&gt;0,Paramétrage!ES505,"")</f>
        <v/>
      </c>
      <c r="I216" s="2" t="str">
        <f t="shared" si="77"/>
        <v/>
      </c>
      <c r="J216" s="2" t="str">
        <f>IF(Paramétrage!ET505&lt;&gt;0,Paramétrage!ET505,"")</f>
        <v/>
      </c>
      <c r="K216" s="2" t="str">
        <f>IF(Paramétrage!EU505&lt;&gt;0,Paramétrage!EU505,"")</f>
        <v/>
      </c>
      <c r="L216" s="2" t="str">
        <f t="shared" si="78"/>
        <v/>
      </c>
      <c r="M216" s="2" t="str">
        <f t="shared" si="79"/>
        <v/>
      </c>
      <c r="N216" s="2" t="str">
        <f t="shared" si="80"/>
        <v/>
      </c>
      <c r="O216" s="2" t="str">
        <f>IF(Paramétrage!ET505&lt;&gt;0,Paramétrage!EV505,"")</f>
        <v/>
      </c>
      <c r="P216" s="9" t="e">
        <f>IF(Paramétrage!#REF!,#REF!-#REF!,0)</f>
        <v>#REF!</v>
      </c>
      <c r="Q216" s="2"/>
      <c r="R216" s="2" t="e">
        <f>IF(#REF!&lt;&gt;"",ROUNDUP(MIN(S$3,T$3),0),"")</f>
        <v>#REF!</v>
      </c>
      <c r="S216" s="2"/>
    </row>
    <row r="217" spans="1:20" x14ac:dyDescent="0.35">
      <c r="A217" s="77" t="str">
        <f t="shared" si="71"/>
        <v/>
      </c>
      <c r="B217" s="77" t="str">
        <f t="shared" si="72"/>
        <v/>
      </c>
      <c r="C217" s="77" t="str">
        <f t="shared" si="73"/>
        <v/>
      </c>
      <c r="D217" s="77" t="str">
        <f t="shared" si="74"/>
        <v/>
      </c>
      <c r="E217" s="77" t="str">
        <f t="shared" si="75"/>
        <v/>
      </c>
      <c r="F217" s="77" t="str">
        <f t="shared" si="76"/>
        <v/>
      </c>
      <c r="G217" s="199" t="str">
        <f>IF(Paramétrage!ET506&lt;&gt;0,Paramétrage!ER506,"")</f>
        <v/>
      </c>
      <c r="H217" s="2" t="str">
        <f>IF(Paramétrage!ET506&lt;&gt;0,Paramétrage!ES506,"")</f>
        <v/>
      </c>
      <c r="I217" s="2" t="str">
        <f t="shared" si="77"/>
        <v/>
      </c>
      <c r="J217" s="2" t="str">
        <f>IF(Paramétrage!ET506&lt;&gt;0,Paramétrage!ET506,"")</f>
        <v/>
      </c>
      <c r="K217" s="2" t="str">
        <f>IF(Paramétrage!EU506&lt;&gt;0,Paramétrage!EU506,"")</f>
        <v/>
      </c>
      <c r="L217" s="2" t="str">
        <f t="shared" si="78"/>
        <v/>
      </c>
      <c r="M217" s="2" t="str">
        <f t="shared" si="79"/>
        <v/>
      </c>
      <c r="N217" s="2" t="str">
        <f t="shared" si="80"/>
        <v/>
      </c>
      <c r="O217" s="2" t="str">
        <f>IF(Paramétrage!ET506&lt;&gt;0,Paramétrage!EV506,"")</f>
        <v/>
      </c>
      <c r="P217" s="9" t="e">
        <f>IF(Paramétrage!#REF!,#REF!-#REF!,0)</f>
        <v>#REF!</v>
      </c>
      <c r="Q217" s="2"/>
      <c r="R217" s="2" t="e">
        <f>IF(#REF!&lt;&gt;"",ROUNDUP(MIN(S$3,T$3),0),"")</f>
        <v>#REF!</v>
      </c>
      <c r="S217" s="2"/>
    </row>
    <row r="218" spans="1:20" x14ac:dyDescent="0.35">
      <c r="A218" s="77" t="str">
        <f t="shared" si="71"/>
        <v/>
      </c>
      <c r="B218" s="77" t="str">
        <f t="shared" si="72"/>
        <v/>
      </c>
      <c r="C218" s="77" t="str">
        <f t="shared" si="73"/>
        <v/>
      </c>
      <c r="D218" s="77" t="str">
        <f t="shared" si="74"/>
        <v/>
      </c>
      <c r="E218" s="77" t="str">
        <f t="shared" si="75"/>
        <v/>
      </c>
      <c r="F218" s="77" t="str">
        <f t="shared" si="76"/>
        <v/>
      </c>
      <c r="G218" s="199" t="str">
        <f>IF(Paramétrage!ET507&lt;&gt;0,Paramétrage!ER507,"")</f>
        <v/>
      </c>
      <c r="H218" s="2" t="str">
        <f>IF(Paramétrage!ET507&lt;&gt;0,Paramétrage!ES507,"")</f>
        <v/>
      </c>
      <c r="I218" s="2" t="str">
        <f t="shared" si="77"/>
        <v/>
      </c>
      <c r="J218" s="2" t="str">
        <f>IF(Paramétrage!ET507&lt;&gt;0,Paramétrage!ET507,"")</f>
        <v/>
      </c>
      <c r="K218" s="2" t="str">
        <f>IF(Paramétrage!EU507&lt;&gt;0,Paramétrage!EU507,"")</f>
        <v/>
      </c>
      <c r="L218" s="2" t="str">
        <f t="shared" si="78"/>
        <v/>
      </c>
      <c r="M218" s="2" t="str">
        <f t="shared" si="79"/>
        <v/>
      </c>
      <c r="N218" s="2" t="str">
        <f t="shared" si="80"/>
        <v/>
      </c>
      <c r="O218" s="2" t="str">
        <f>IF(Paramétrage!ET507&lt;&gt;0,Paramétrage!EV507,"")</f>
        <v/>
      </c>
      <c r="P218" s="9" t="e">
        <f>IF(Paramétrage!#REF!,#REF!-#REF!,0)</f>
        <v>#REF!</v>
      </c>
      <c r="Q218" s="2"/>
      <c r="R218" s="2" t="e">
        <f>IF(#REF!&lt;&gt;"",ROUNDUP(MIN(S$3,T$3),0),"")</f>
        <v>#REF!</v>
      </c>
      <c r="S218" s="2"/>
    </row>
    <row r="219" spans="1:20" x14ac:dyDescent="0.35">
      <c r="A219" s="77" t="str">
        <f t="shared" si="71"/>
        <v/>
      </c>
      <c r="B219" s="77" t="str">
        <f t="shared" si="72"/>
        <v/>
      </c>
      <c r="C219" s="77" t="str">
        <f t="shared" si="73"/>
        <v/>
      </c>
      <c r="D219" s="77" t="str">
        <f t="shared" si="74"/>
        <v/>
      </c>
      <c r="E219" s="77" t="str">
        <f t="shared" si="75"/>
        <v/>
      </c>
      <c r="F219" s="77" t="str">
        <f t="shared" si="76"/>
        <v/>
      </c>
      <c r="G219" s="199" t="str">
        <f>IF(Paramétrage!ET508&lt;&gt;0,Paramétrage!ER508,"")</f>
        <v/>
      </c>
      <c r="H219" s="2" t="str">
        <f>IF(Paramétrage!ET508&lt;&gt;0,Paramétrage!ES508,"")</f>
        <v/>
      </c>
      <c r="I219" s="2" t="str">
        <f t="shared" si="77"/>
        <v/>
      </c>
      <c r="J219" s="2" t="str">
        <f>IF(Paramétrage!ET508&lt;&gt;0,Paramétrage!ET508,"")</f>
        <v/>
      </c>
      <c r="K219" s="2" t="str">
        <f>IF(Paramétrage!EU508&lt;&gt;0,Paramétrage!EU508,"")</f>
        <v/>
      </c>
      <c r="L219" s="2" t="str">
        <f t="shared" si="78"/>
        <v/>
      </c>
      <c r="M219" s="2" t="str">
        <f t="shared" si="79"/>
        <v/>
      </c>
      <c r="N219" s="2" t="str">
        <f t="shared" si="80"/>
        <v/>
      </c>
      <c r="O219" s="2" t="str">
        <f>IF(Paramétrage!ET508&lt;&gt;0,Paramétrage!EV508,"")</f>
        <v/>
      </c>
      <c r="P219" s="9" t="e">
        <f>IF(Paramétrage!#REF!,#REF!-#REF!,0)</f>
        <v>#REF!</v>
      </c>
      <c r="Q219" s="2"/>
      <c r="R219" s="2" t="e">
        <f>IF(#REF!&lt;&gt;"",ROUNDUP(MIN(S$3,T$3),0),"")</f>
        <v>#REF!</v>
      </c>
      <c r="S219" s="2"/>
    </row>
    <row r="220" spans="1:20" x14ac:dyDescent="0.35">
      <c r="A220" s="77" t="str">
        <f t="shared" si="71"/>
        <v/>
      </c>
      <c r="B220" s="77" t="str">
        <f t="shared" si="72"/>
        <v/>
      </c>
      <c r="C220" s="77" t="str">
        <f t="shared" si="73"/>
        <v/>
      </c>
      <c r="D220" s="77" t="str">
        <f t="shared" si="74"/>
        <v/>
      </c>
      <c r="E220" s="77" t="str">
        <f t="shared" si="75"/>
        <v/>
      </c>
      <c r="F220" s="77" t="str">
        <f t="shared" si="76"/>
        <v/>
      </c>
      <c r="G220" s="199" t="str">
        <f>IF(Paramétrage!ET509&lt;&gt;0,Paramétrage!ER509,"")</f>
        <v/>
      </c>
      <c r="H220" s="2" t="str">
        <f>IF(Paramétrage!ET509&lt;&gt;0,Paramétrage!ES509,"")</f>
        <v/>
      </c>
      <c r="I220" s="2" t="str">
        <f t="shared" si="77"/>
        <v/>
      </c>
      <c r="J220" s="2" t="str">
        <f>IF(Paramétrage!ET509&lt;&gt;0,Paramétrage!ET509,"")</f>
        <v/>
      </c>
      <c r="K220" s="2" t="str">
        <f>IF(Paramétrage!EU509&lt;&gt;0,Paramétrage!EU509,"")</f>
        <v/>
      </c>
      <c r="L220" s="2" t="str">
        <f t="shared" si="78"/>
        <v/>
      </c>
      <c r="M220" s="2" t="str">
        <f t="shared" si="79"/>
        <v/>
      </c>
      <c r="N220" s="2" t="str">
        <f t="shared" si="80"/>
        <v/>
      </c>
      <c r="O220" s="2" t="str">
        <f>IF(Paramétrage!ET509&lt;&gt;0,Paramétrage!EV509,"")</f>
        <v/>
      </c>
      <c r="P220" s="9" t="e">
        <f>IF(Paramétrage!#REF!,#REF!-#REF!,0)</f>
        <v>#REF!</v>
      </c>
      <c r="Q220" s="2"/>
      <c r="R220" s="2" t="e">
        <f>IF(#REF!&lt;&gt;"",ROUNDUP(MIN(S$3,T$3),0),"")</f>
        <v>#REF!</v>
      </c>
      <c r="S220" s="2"/>
    </row>
    <row r="221" spans="1:20" x14ac:dyDescent="0.35">
      <c r="A221" s="77" t="str">
        <f t="shared" si="71"/>
        <v/>
      </c>
      <c r="B221" s="77" t="str">
        <f t="shared" si="72"/>
        <v/>
      </c>
      <c r="C221" s="77" t="str">
        <f t="shared" si="73"/>
        <v/>
      </c>
      <c r="D221" s="77" t="str">
        <f t="shared" si="74"/>
        <v/>
      </c>
      <c r="E221" s="77" t="str">
        <f t="shared" si="75"/>
        <v/>
      </c>
      <c r="F221" s="77" t="str">
        <f t="shared" si="76"/>
        <v/>
      </c>
      <c r="G221" s="199" t="str">
        <f>IF(Paramétrage!ET510&lt;&gt;0,Paramétrage!ER510,"")</f>
        <v/>
      </c>
      <c r="H221" s="2" t="str">
        <f>IF(Paramétrage!ET510&lt;&gt;0,Paramétrage!ES510,"")</f>
        <v/>
      </c>
      <c r="I221" s="2" t="str">
        <f t="shared" si="77"/>
        <v/>
      </c>
      <c r="J221" s="2" t="str">
        <f>IF(Paramétrage!ET510&lt;&gt;0,Paramétrage!ET510,"")</f>
        <v/>
      </c>
      <c r="K221" s="2" t="str">
        <f>IF(Paramétrage!EU510&lt;&gt;0,Paramétrage!EU510,"")</f>
        <v/>
      </c>
      <c r="L221" s="2" t="str">
        <f t="shared" si="78"/>
        <v/>
      </c>
      <c r="M221" s="2" t="str">
        <f t="shared" si="79"/>
        <v/>
      </c>
      <c r="N221" s="2" t="str">
        <f t="shared" si="80"/>
        <v/>
      </c>
      <c r="O221" s="2" t="str">
        <f>IF(Paramétrage!ET510&lt;&gt;0,Paramétrage!EV510,"")</f>
        <v/>
      </c>
      <c r="P221" s="9" t="e">
        <f>IF(Paramétrage!#REF!,#REF!-#REF!,0)</f>
        <v>#REF!</v>
      </c>
      <c r="Q221" s="2"/>
      <c r="R221" s="2" t="e">
        <f>IF(#REF!&lt;&gt;"",ROUNDUP(MIN(S$3,T$3),0),"")</f>
        <v>#REF!</v>
      </c>
      <c r="S221" s="2"/>
    </row>
    <row r="222" spans="1:20" x14ac:dyDescent="0.35">
      <c r="A222" s="77" t="str">
        <f t="shared" si="71"/>
        <v/>
      </c>
      <c r="B222" s="77" t="str">
        <f t="shared" si="72"/>
        <v/>
      </c>
      <c r="C222" s="77" t="str">
        <f t="shared" si="73"/>
        <v/>
      </c>
      <c r="D222" s="77" t="str">
        <f t="shared" si="74"/>
        <v/>
      </c>
      <c r="E222" s="77" t="str">
        <f t="shared" si="75"/>
        <v/>
      </c>
      <c r="F222" s="77" t="str">
        <f t="shared" si="76"/>
        <v/>
      </c>
      <c r="G222" s="199" t="str">
        <f>IF(Paramétrage!ET511&lt;&gt;0,Paramétrage!ER511,"")</f>
        <v/>
      </c>
      <c r="H222" s="2" t="str">
        <f>IF(Paramétrage!ET511&lt;&gt;0,Paramétrage!ES511,"")</f>
        <v/>
      </c>
      <c r="I222" s="2" t="str">
        <f t="shared" si="77"/>
        <v/>
      </c>
      <c r="J222" s="2" t="str">
        <f>IF(Paramétrage!ET511&lt;&gt;0,Paramétrage!ET511,"")</f>
        <v/>
      </c>
      <c r="K222" s="2" t="str">
        <f>IF(Paramétrage!EU511&lt;&gt;0,Paramétrage!EU511,"")</f>
        <v/>
      </c>
      <c r="L222" s="2" t="str">
        <f t="shared" si="78"/>
        <v/>
      </c>
      <c r="M222" s="2" t="str">
        <f t="shared" si="79"/>
        <v/>
      </c>
      <c r="N222" s="2" t="str">
        <f t="shared" si="80"/>
        <v/>
      </c>
      <c r="O222" s="2" t="str">
        <f>IF(Paramétrage!ET511&lt;&gt;0,Paramétrage!EV511,"")</f>
        <v/>
      </c>
      <c r="P222" s="9" t="e">
        <f>IF(Paramétrage!#REF!,#REF!-#REF!,0)</f>
        <v>#REF!</v>
      </c>
      <c r="Q222" s="2"/>
      <c r="R222" s="2" t="e">
        <f>IF(#REF!&lt;&gt;"",ROUNDUP(MIN(S$3,T$3),0),"")</f>
        <v>#REF!</v>
      </c>
      <c r="S222" s="2"/>
    </row>
    <row r="223" spans="1:20" x14ac:dyDescent="0.35">
      <c r="A223" s="77" t="str">
        <f t="shared" si="71"/>
        <v/>
      </c>
      <c r="B223" s="77" t="str">
        <f t="shared" si="72"/>
        <v/>
      </c>
      <c r="C223" s="77" t="str">
        <f t="shared" si="73"/>
        <v/>
      </c>
      <c r="D223" s="77" t="str">
        <f t="shared" si="74"/>
        <v/>
      </c>
      <c r="E223" s="77" t="str">
        <f t="shared" si="75"/>
        <v/>
      </c>
      <c r="F223" s="77" t="str">
        <f t="shared" si="76"/>
        <v/>
      </c>
      <c r="G223" s="199" t="str">
        <f>IF(Paramétrage!ET512&lt;&gt;0,Paramétrage!ER512,"")</f>
        <v/>
      </c>
      <c r="H223" s="2" t="str">
        <f>IF(Paramétrage!ET512&lt;&gt;0,Paramétrage!ES512,"")</f>
        <v/>
      </c>
      <c r="I223" s="2" t="str">
        <f t="shared" si="77"/>
        <v/>
      </c>
      <c r="J223" s="2" t="str">
        <f>IF(Paramétrage!ET512&lt;&gt;0,Paramétrage!ET512,"")</f>
        <v/>
      </c>
      <c r="K223" s="2" t="str">
        <f>IF(Paramétrage!EU512&lt;&gt;0,Paramétrage!EU512,"")</f>
        <v/>
      </c>
      <c r="L223" s="2" t="str">
        <f t="shared" si="78"/>
        <v/>
      </c>
      <c r="M223" s="2" t="str">
        <f t="shared" si="79"/>
        <v/>
      </c>
      <c r="N223" s="2" t="str">
        <f t="shared" si="80"/>
        <v/>
      </c>
      <c r="O223" s="2" t="str">
        <f>IF(Paramétrage!ET512&lt;&gt;0,Paramétrage!EV512,"")</f>
        <v/>
      </c>
      <c r="P223" s="9" t="e">
        <f>IF(Paramétrage!#REF!,#REF!-#REF!,0)</f>
        <v>#REF!</v>
      </c>
      <c r="Q223" s="2"/>
      <c r="R223" s="2" t="e">
        <f>IF(#REF!&lt;&gt;"",ROUNDUP(MIN(S$3,T$3),0),"")</f>
        <v>#REF!</v>
      </c>
      <c r="S223" s="2"/>
    </row>
    <row r="224" spans="1:20" x14ac:dyDescent="0.35">
      <c r="A224" s="77" t="str">
        <f t="shared" si="71"/>
        <v/>
      </c>
      <c r="B224" s="77" t="str">
        <f t="shared" si="72"/>
        <v/>
      </c>
      <c r="C224" s="77" t="str">
        <f t="shared" si="73"/>
        <v/>
      </c>
      <c r="D224" s="77" t="str">
        <f t="shared" si="74"/>
        <v/>
      </c>
      <c r="E224" s="77" t="str">
        <f t="shared" si="75"/>
        <v/>
      </c>
      <c r="F224" s="77" t="str">
        <f t="shared" si="76"/>
        <v/>
      </c>
      <c r="G224" s="199" t="str">
        <f>IF(Paramétrage!ET513&lt;&gt;0,Paramétrage!ER513,"")</f>
        <v/>
      </c>
      <c r="H224" s="2" t="str">
        <f>IF(Paramétrage!ET513&lt;&gt;0,Paramétrage!ES513,"")</f>
        <v/>
      </c>
      <c r="I224" s="2" t="str">
        <f t="shared" si="77"/>
        <v/>
      </c>
      <c r="J224" s="2" t="str">
        <f>IF(Paramétrage!ET513&lt;&gt;0,Paramétrage!ET513,"")</f>
        <v/>
      </c>
      <c r="K224" s="2" t="str">
        <f>IF(Paramétrage!EU513&lt;&gt;0,Paramétrage!EU513,"")</f>
        <v/>
      </c>
      <c r="L224" s="2" t="str">
        <f t="shared" si="78"/>
        <v/>
      </c>
      <c r="M224" s="2" t="str">
        <f t="shared" si="79"/>
        <v/>
      </c>
      <c r="N224" s="2" t="str">
        <f t="shared" si="80"/>
        <v/>
      </c>
      <c r="O224" s="2" t="str">
        <f>IF(Paramétrage!ET513&lt;&gt;0,Paramétrage!EV513,"")</f>
        <v/>
      </c>
      <c r="P224" s="9" t="e">
        <f>IF(Paramétrage!#REF!,#REF!-#REF!,0)</f>
        <v>#REF!</v>
      </c>
      <c r="Q224" s="2"/>
      <c r="R224" s="2" t="e">
        <f>IF(#REF!&lt;&gt;"",ROUNDUP(MIN(S$3,T$3),0),"")</f>
        <v>#REF!</v>
      </c>
      <c r="S224" s="2"/>
    </row>
    <row r="225" spans="1:19" x14ac:dyDescent="0.35">
      <c r="A225" s="77" t="str">
        <f t="shared" si="71"/>
        <v/>
      </c>
      <c r="B225" s="77" t="str">
        <f t="shared" si="72"/>
        <v/>
      </c>
      <c r="C225" s="77" t="str">
        <f t="shared" si="73"/>
        <v/>
      </c>
      <c r="D225" s="77" t="str">
        <f t="shared" si="74"/>
        <v/>
      </c>
      <c r="E225" s="77" t="str">
        <f t="shared" si="75"/>
        <v/>
      </c>
      <c r="F225" s="77" t="str">
        <f t="shared" si="76"/>
        <v/>
      </c>
      <c r="G225" s="199" t="str">
        <f>IF(Paramétrage!ET514&lt;&gt;0,Paramétrage!ER514,"")</f>
        <v/>
      </c>
      <c r="H225" s="2" t="str">
        <f>IF(Paramétrage!ET514&lt;&gt;0,Paramétrage!ES514,"")</f>
        <v/>
      </c>
      <c r="I225" s="2" t="str">
        <f t="shared" si="77"/>
        <v/>
      </c>
      <c r="J225" s="2" t="str">
        <f>IF(Paramétrage!ET514&lt;&gt;0,Paramétrage!ET514,"")</f>
        <v/>
      </c>
      <c r="K225" s="2" t="str">
        <f>IF(Paramétrage!EU514&lt;&gt;0,Paramétrage!EU514,"")</f>
        <v/>
      </c>
      <c r="L225" s="2" t="str">
        <f t="shared" si="78"/>
        <v/>
      </c>
      <c r="M225" s="2" t="str">
        <f t="shared" si="79"/>
        <v/>
      </c>
      <c r="N225" s="2" t="str">
        <f t="shared" si="80"/>
        <v/>
      </c>
      <c r="O225" s="2" t="str">
        <f>IF(Paramétrage!ET514&lt;&gt;0,Paramétrage!EV514,"")</f>
        <v/>
      </c>
      <c r="P225" s="9" t="e">
        <f>IF(Paramétrage!#REF!,#REF!-#REF!,0)</f>
        <v>#REF!</v>
      </c>
      <c r="Q225" s="2"/>
      <c r="R225" s="2" t="e">
        <f>IF(#REF!&lt;&gt;"",ROUNDUP(MIN(S$3,T$3),0),"")</f>
        <v>#REF!</v>
      </c>
      <c r="S225" s="2"/>
    </row>
    <row r="226" spans="1:19" x14ac:dyDescent="0.35">
      <c r="A226" s="77" t="str">
        <f t="shared" si="71"/>
        <v/>
      </c>
      <c r="B226" s="77" t="str">
        <f t="shared" si="72"/>
        <v/>
      </c>
      <c r="C226" s="77" t="str">
        <f t="shared" si="73"/>
        <v/>
      </c>
      <c r="D226" s="77" t="str">
        <f t="shared" si="74"/>
        <v/>
      </c>
      <c r="E226" s="77" t="str">
        <f t="shared" si="75"/>
        <v/>
      </c>
      <c r="F226" s="77" t="str">
        <f t="shared" si="76"/>
        <v/>
      </c>
      <c r="G226" s="199" t="str">
        <f>IF(Paramétrage!ET515&lt;&gt;0,Paramétrage!ER515,"")</f>
        <v/>
      </c>
      <c r="H226" s="2" t="str">
        <f>IF(Paramétrage!ET515&lt;&gt;0,Paramétrage!ES515,"")</f>
        <v/>
      </c>
      <c r="I226" s="2" t="str">
        <f t="shared" si="77"/>
        <v/>
      </c>
      <c r="J226" s="2" t="str">
        <f>IF(Paramétrage!ET515&lt;&gt;0,Paramétrage!ET515,"")</f>
        <v/>
      </c>
      <c r="K226" s="2" t="str">
        <f>IF(Paramétrage!EU515&lt;&gt;0,Paramétrage!EU515,"")</f>
        <v/>
      </c>
      <c r="L226" s="2" t="str">
        <f t="shared" si="78"/>
        <v/>
      </c>
      <c r="M226" s="2" t="str">
        <f t="shared" si="79"/>
        <v/>
      </c>
      <c r="N226" s="2" t="str">
        <f t="shared" si="80"/>
        <v/>
      </c>
      <c r="O226" s="2" t="str">
        <f>IF(Paramétrage!ET515&lt;&gt;0,Paramétrage!EV515,"")</f>
        <v/>
      </c>
      <c r="P226" s="9" t="e">
        <f>IF(Paramétrage!#REF!,#REF!-#REF!,0)</f>
        <v>#REF!</v>
      </c>
      <c r="Q226" s="2"/>
      <c r="R226" s="2" t="e">
        <f>IF(#REF!&lt;&gt;"",ROUNDUP(MIN(S$3,T$3),0),"")</f>
        <v>#REF!</v>
      </c>
      <c r="S226" s="2"/>
    </row>
    <row r="227" spans="1:19" x14ac:dyDescent="0.35">
      <c r="A227" s="77" t="str">
        <f t="shared" si="71"/>
        <v/>
      </c>
      <c r="B227" s="77" t="str">
        <f t="shared" si="72"/>
        <v/>
      </c>
      <c r="C227" s="77" t="str">
        <f t="shared" si="73"/>
        <v/>
      </c>
      <c r="D227" s="77" t="str">
        <f t="shared" si="74"/>
        <v/>
      </c>
      <c r="E227" s="77" t="str">
        <f t="shared" si="75"/>
        <v/>
      </c>
      <c r="F227" s="77" t="str">
        <f t="shared" si="76"/>
        <v/>
      </c>
      <c r="G227" s="199" t="str">
        <f>IF(Paramétrage!ET516&lt;&gt;0,Paramétrage!ER516,"")</f>
        <v/>
      </c>
      <c r="H227" s="2" t="str">
        <f>IF(Paramétrage!ET516&lt;&gt;0,Paramétrage!ES516,"")</f>
        <v/>
      </c>
      <c r="I227" s="2" t="str">
        <f t="shared" si="77"/>
        <v/>
      </c>
      <c r="J227" s="2" t="str">
        <f>IF(Paramétrage!ET516&lt;&gt;0,Paramétrage!ET516,"")</f>
        <v/>
      </c>
      <c r="K227" s="2" t="str">
        <f>IF(Paramétrage!EU516&lt;&gt;0,Paramétrage!EU516,"")</f>
        <v/>
      </c>
      <c r="L227" s="2" t="str">
        <f t="shared" si="78"/>
        <v/>
      </c>
      <c r="M227" s="2" t="str">
        <f t="shared" si="79"/>
        <v/>
      </c>
      <c r="N227" s="2" t="str">
        <f t="shared" si="80"/>
        <v/>
      </c>
      <c r="O227" s="2" t="str">
        <f>IF(Paramétrage!ET516&lt;&gt;0,Paramétrage!EV516,"")</f>
        <v/>
      </c>
      <c r="P227" s="9" t="e">
        <f>IF(Paramétrage!#REF!,#REF!-#REF!,0)</f>
        <v>#REF!</v>
      </c>
      <c r="Q227" s="2"/>
      <c r="R227" s="2" t="e">
        <f>IF(#REF!&lt;&gt;"",ROUNDUP(MIN(S$3,T$3),0),"")</f>
        <v>#REF!</v>
      </c>
      <c r="S227" s="2"/>
    </row>
    <row r="228" spans="1:19" x14ac:dyDescent="0.35">
      <c r="A228" s="77" t="str">
        <f t="shared" si="71"/>
        <v/>
      </c>
      <c r="B228" s="77" t="str">
        <f t="shared" si="72"/>
        <v/>
      </c>
      <c r="C228" s="77" t="str">
        <f t="shared" si="73"/>
        <v/>
      </c>
      <c r="D228" s="77" t="str">
        <f t="shared" si="74"/>
        <v/>
      </c>
      <c r="E228" s="77" t="str">
        <f t="shared" si="75"/>
        <v/>
      </c>
      <c r="F228" s="77" t="str">
        <f t="shared" si="76"/>
        <v/>
      </c>
      <c r="G228" s="199" t="str">
        <f>IF(Paramétrage!ET517&lt;&gt;0,Paramétrage!ER517,"")</f>
        <v/>
      </c>
      <c r="H228" s="2" t="str">
        <f>IF(Paramétrage!ET517&lt;&gt;0,Paramétrage!ES517,"")</f>
        <v/>
      </c>
      <c r="I228" s="2" t="str">
        <f t="shared" si="77"/>
        <v/>
      </c>
      <c r="J228" s="2" t="str">
        <f>IF(Paramétrage!ET517&lt;&gt;0,Paramétrage!ET517,"")</f>
        <v/>
      </c>
      <c r="K228" s="2" t="str">
        <f>IF(Paramétrage!EU517&lt;&gt;0,Paramétrage!EU517,"")</f>
        <v/>
      </c>
      <c r="L228" s="2" t="str">
        <f t="shared" si="78"/>
        <v/>
      </c>
      <c r="M228" s="2" t="str">
        <f t="shared" si="79"/>
        <v/>
      </c>
      <c r="N228" s="2" t="str">
        <f t="shared" si="80"/>
        <v/>
      </c>
      <c r="O228" s="2" t="str">
        <f>IF(Paramétrage!ET517&lt;&gt;0,Paramétrage!EV517,"")</f>
        <v/>
      </c>
      <c r="P228" s="9" t="e">
        <f>IF(Paramétrage!#REF!,#REF!-#REF!,0)</f>
        <v>#REF!</v>
      </c>
      <c r="Q228" s="2"/>
      <c r="R228" s="2" t="e">
        <f>IF(#REF!&lt;&gt;"",ROUNDUP(MIN(S$3,T$3),0),"")</f>
        <v>#REF!</v>
      </c>
      <c r="S228" s="2"/>
    </row>
    <row r="229" spans="1:19" x14ac:dyDescent="0.35">
      <c r="A229" s="77" t="str">
        <f t="shared" si="71"/>
        <v/>
      </c>
      <c r="B229" s="77" t="str">
        <f t="shared" si="72"/>
        <v/>
      </c>
      <c r="C229" s="77" t="str">
        <f t="shared" si="73"/>
        <v/>
      </c>
      <c r="D229" s="77" t="str">
        <f t="shared" si="74"/>
        <v/>
      </c>
      <c r="E229" s="77" t="str">
        <f t="shared" si="75"/>
        <v/>
      </c>
      <c r="F229" s="77" t="str">
        <f t="shared" si="76"/>
        <v/>
      </c>
      <c r="G229" s="199" t="str">
        <f>IF(Paramétrage!ET518&lt;&gt;0,Paramétrage!ER518,"")</f>
        <v/>
      </c>
      <c r="H229" s="2" t="str">
        <f>IF(Paramétrage!ET518&lt;&gt;0,Paramétrage!ES518,"")</f>
        <v/>
      </c>
      <c r="I229" s="2" t="str">
        <f t="shared" si="77"/>
        <v/>
      </c>
      <c r="J229" s="2" t="str">
        <f>IF(Paramétrage!ET518&lt;&gt;0,Paramétrage!ET518,"")</f>
        <v/>
      </c>
      <c r="K229" s="2" t="str">
        <f>IF(Paramétrage!EU518&lt;&gt;0,Paramétrage!EU518,"")</f>
        <v/>
      </c>
      <c r="L229" s="2" t="str">
        <f t="shared" si="78"/>
        <v/>
      </c>
      <c r="M229" s="2" t="str">
        <f t="shared" si="79"/>
        <v/>
      </c>
      <c r="N229" s="2" t="str">
        <f t="shared" si="80"/>
        <v/>
      </c>
      <c r="O229" s="2" t="str">
        <f>IF(Paramétrage!ET518&lt;&gt;0,Paramétrage!EV518,"")</f>
        <v/>
      </c>
      <c r="P229" s="9" t="e">
        <f>IF(Paramétrage!#REF!,#REF!-#REF!,0)</f>
        <v>#REF!</v>
      </c>
      <c r="Q229" s="2"/>
      <c r="R229" s="2" t="e">
        <f>IF(#REF!&lt;&gt;"",ROUNDUP(MIN(S$3,T$3),0),"")</f>
        <v>#REF!</v>
      </c>
      <c r="S229" s="2"/>
    </row>
    <row r="230" spans="1:19" x14ac:dyDescent="0.35">
      <c r="A230" s="77" t="str">
        <f t="shared" si="71"/>
        <v/>
      </c>
      <c r="B230" s="77" t="str">
        <f t="shared" si="72"/>
        <v/>
      </c>
      <c r="C230" s="77" t="str">
        <f t="shared" si="73"/>
        <v/>
      </c>
      <c r="D230" s="77" t="str">
        <f t="shared" si="74"/>
        <v/>
      </c>
      <c r="E230" s="77" t="str">
        <f t="shared" si="75"/>
        <v/>
      </c>
      <c r="F230" s="77" t="str">
        <f t="shared" si="76"/>
        <v/>
      </c>
      <c r="G230" s="199" t="str">
        <f>IF(Paramétrage!ET519&lt;&gt;0,Paramétrage!ER519,"")</f>
        <v/>
      </c>
      <c r="H230" s="2" t="str">
        <f>IF(Paramétrage!ET519&lt;&gt;0,Paramétrage!ES519,"")</f>
        <v/>
      </c>
      <c r="I230" s="2" t="str">
        <f t="shared" si="77"/>
        <v/>
      </c>
      <c r="J230" s="2" t="str">
        <f>IF(Paramétrage!ET519&lt;&gt;0,Paramétrage!ET519,"")</f>
        <v/>
      </c>
      <c r="K230" s="2" t="str">
        <f>IF(Paramétrage!EU519&lt;&gt;0,Paramétrage!EU519,"")</f>
        <v/>
      </c>
      <c r="L230" s="2" t="str">
        <f t="shared" si="78"/>
        <v/>
      </c>
      <c r="M230" s="2" t="str">
        <f t="shared" si="79"/>
        <v/>
      </c>
      <c r="N230" s="2" t="str">
        <f t="shared" si="80"/>
        <v/>
      </c>
      <c r="O230" s="2" t="str">
        <f>IF(Paramétrage!ET519&lt;&gt;0,Paramétrage!EV519,"")</f>
        <v/>
      </c>
      <c r="P230" s="9" t="e">
        <f>IF(Paramétrage!#REF!,#REF!-#REF!,0)</f>
        <v>#REF!</v>
      </c>
      <c r="Q230" s="2"/>
      <c r="R230" s="2" t="e">
        <f>IF(#REF!&lt;&gt;"",ROUNDUP(MIN(S$3,T$3),0),"")</f>
        <v>#REF!</v>
      </c>
      <c r="S230" s="2"/>
    </row>
    <row r="231" spans="1:19" x14ac:dyDescent="0.35">
      <c r="A231" s="77" t="str">
        <f t="shared" si="71"/>
        <v/>
      </c>
      <c r="B231" s="77" t="str">
        <f t="shared" si="72"/>
        <v/>
      </c>
      <c r="C231" s="77" t="str">
        <f t="shared" si="73"/>
        <v/>
      </c>
      <c r="D231" s="77" t="str">
        <f t="shared" si="74"/>
        <v/>
      </c>
      <c r="E231" s="77" t="str">
        <f t="shared" si="75"/>
        <v/>
      </c>
      <c r="F231" s="77" t="str">
        <f t="shared" si="76"/>
        <v/>
      </c>
      <c r="G231" s="199" t="str">
        <f>IF(Paramétrage!ET520&lt;&gt;0,Paramétrage!ER520,"")</f>
        <v/>
      </c>
      <c r="H231" s="2" t="str">
        <f>IF(Paramétrage!ET520&lt;&gt;0,Paramétrage!ES520,"")</f>
        <v/>
      </c>
      <c r="I231" s="2" t="str">
        <f t="shared" si="77"/>
        <v/>
      </c>
      <c r="J231" s="2" t="str">
        <f>IF(Paramétrage!ET520&lt;&gt;0,Paramétrage!ET520,"")</f>
        <v/>
      </c>
      <c r="K231" s="2" t="str">
        <f>IF(Paramétrage!EU520&lt;&gt;0,Paramétrage!EU520,"")</f>
        <v/>
      </c>
      <c r="L231" s="2" t="str">
        <f t="shared" si="78"/>
        <v/>
      </c>
      <c r="M231" s="2" t="str">
        <f t="shared" si="79"/>
        <v/>
      </c>
      <c r="N231" s="2" t="str">
        <f t="shared" si="80"/>
        <v/>
      </c>
      <c r="O231" s="2" t="str">
        <f>IF(Paramétrage!ET520&lt;&gt;0,Paramétrage!EV520,"")</f>
        <v/>
      </c>
      <c r="P231" s="9" t="e">
        <f>IF(Paramétrage!#REF!,#REF!-#REF!,0)</f>
        <v>#REF!</v>
      </c>
      <c r="Q231" s="2"/>
      <c r="R231" s="2" t="e">
        <f>IF(#REF!&lt;&gt;"",ROUNDUP(MIN(S$3,T$3),0),"")</f>
        <v>#REF!</v>
      </c>
      <c r="S231" s="2"/>
    </row>
    <row r="232" spans="1:19" x14ac:dyDescent="0.35">
      <c r="A232" s="77" t="str">
        <f t="shared" si="71"/>
        <v/>
      </c>
      <c r="B232" s="77" t="str">
        <f t="shared" si="72"/>
        <v/>
      </c>
      <c r="C232" s="77" t="str">
        <f t="shared" si="73"/>
        <v/>
      </c>
      <c r="D232" s="77" t="str">
        <f t="shared" si="74"/>
        <v/>
      </c>
      <c r="E232" s="77" t="str">
        <f t="shared" si="75"/>
        <v/>
      </c>
      <c r="F232" s="77" t="str">
        <f t="shared" si="76"/>
        <v/>
      </c>
      <c r="G232" s="199" t="str">
        <f>IF(Paramétrage!ET521&lt;&gt;0,Paramétrage!ER521,"")</f>
        <v/>
      </c>
      <c r="H232" s="2" t="str">
        <f>IF(Paramétrage!ET521&lt;&gt;0,Paramétrage!ES521,"")</f>
        <v/>
      </c>
      <c r="I232" s="2" t="str">
        <f t="shared" si="77"/>
        <v/>
      </c>
      <c r="J232" s="2" t="str">
        <f>IF(Paramétrage!ET521&lt;&gt;0,Paramétrage!ET521,"")</f>
        <v/>
      </c>
      <c r="K232" s="2" t="str">
        <f>IF(Paramétrage!EU521&lt;&gt;0,Paramétrage!EU521,"")</f>
        <v/>
      </c>
      <c r="L232" s="2" t="str">
        <f t="shared" si="78"/>
        <v/>
      </c>
      <c r="M232" s="2" t="str">
        <f t="shared" si="79"/>
        <v/>
      </c>
      <c r="N232" s="2" t="str">
        <f t="shared" si="80"/>
        <v/>
      </c>
      <c r="O232" s="2" t="str">
        <f>IF(Paramétrage!ET521&lt;&gt;0,Paramétrage!EV521,"")</f>
        <v/>
      </c>
      <c r="P232" s="9" t="e">
        <f>IF(Paramétrage!#REF!,#REF!-#REF!,0)</f>
        <v>#REF!</v>
      </c>
      <c r="Q232" s="2"/>
      <c r="R232" s="2" t="e">
        <f>IF(#REF!&lt;&gt;"",ROUNDUP(MIN(S$3,T$3),0),"")</f>
        <v>#REF!</v>
      </c>
      <c r="S232" s="2"/>
    </row>
    <row r="233" spans="1:19" x14ac:dyDescent="0.35">
      <c r="A233" s="77" t="str">
        <f t="shared" si="71"/>
        <v/>
      </c>
      <c r="B233" s="77" t="str">
        <f t="shared" si="72"/>
        <v/>
      </c>
      <c r="C233" s="77" t="str">
        <f t="shared" si="73"/>
        <v/>
      </c>
      <c r="D233" s="77" t="str">
        <f t="shared" si="74"/>
        <v/>
      </c>
      <c r="E233" s="77" t="str">
        <f t="shared" si="75"/>
        <v/>
      </c>
      <c r="F233" s="77" t="str">
        <f t="shared" si="76"/>
        <v/>
      </c>
      <c r="G233" s="199" t="str">
        <f>IF(Paramétrage!ET522&lt;&gt;0,Paramétrage!ER522,"")</f>
        <v/>
      </c>
      <c r="H233" s="2" t="str">
        <f>IF(Paramétrage!ET522&lt;&gt;0,Paramétrage!ES522,"")</f>
        <v/>
      </c>
      <c r="I233" s="2" t="str">
        <f t="shared" si="77"/>
        <v/>
      </c>
      <c r="J233" s="2" t="str">
        <f>IF(Paramétrage!ET522&lt;&gt;0,Paramétrage!ET522,"")</f>
        <v/>
      </c>
      <c r="K233" s="2" t="str">
        <f>IF(Paramétrage!EU522&lt;&gt;0,Paramétrage!EU522,"")</f>
        <v/>
      </c>
      <c r="L233" s="2" t="str">
        <f t="shared" si="78"/>
        <v/>
      </c>
      <c r="M233" s="2" t="str">
        <f t="shared" si="79"/>
        <v/>
      </c>
      <c r="N233" s="2" t="str">
        <f t="shared" si="80"/>
        <v/>
      </c>
      <c r="O233" s="2" t="str">
        <f>IF(Paramétrage!ET522&lt;&gt;0,Paramétrage!EV522,"")</f>
        <v/>
      </c>
      <c r="P233" s="9" t="e">
        <f>IF(Paramétrage!#REF!,#REF!-#REF!,0)</f>
        <v>#REF!</v>
      </c>
      <c r="Q233" s="2"/>
      <c r="R233" s="2" t="e">
        <f>IF(#REF!&lt;&gt;"",ROUNDUP(MIN(S$3,T$3),0),"")</f>
        <v>#REF!</v>
      </c>
      <c r="S233" s="2"/>
    </row>
    <row r="234" spans="1:19" x14ac:dyDescent="0.35">
      <c r="A234" s="77" t="str">
        <f t="shared" si="71"/>
        <v/>
      </c>
      <c r="B234" s="77" t="str">
        <f t="shared" si="72"/>
        <v/>
      </c>
      <c r="C234" s="77" t="str">
        <f t="shared" si="73"/>
        <v/>
      </c>
      <c r="D234" s="77" t="str">
        <f t="shared" si="74"/>
        <v/>
      </c>
      <c r="E234" s="77" t="str">
        <f t="shared" si="75"/>
        <v/>
      </c>
      <c r="F234" s="77" t="str">
        <f t="shared" si="76"/>
        <v/>
      </c>
      <c r="G234" s="199" t="str">
        <f>IF(Paramétrage!ET523&lt;&gt;0,Paramétrage!ER523,"")</f>
        <v/>
      </c>
      <c r="H234" s="2" t="str">
        <f>IF(Paramétrage!ET523&lt;&gt;0,Paramétrage!ES523,"")</f>
        <v/>
      </c>
      <c r="I234" s="2" t="str">
        <f t="shared" si="77"/>
        <v/>
      </c>
      <c r="J234" s="2" t="str">
        <f>IF(Paramétrage!ET523&lt;&gt;0,Paramétrage!ET523,"")</f>
        <v/>
      </c>
      <c r="K234" s="2" t="str">
        <f>IF(Paramétrage!EU523&lt;&gt;0,Paramétrage!EU523,"")</f>
        <v/>
      </c>
      <c r="L234" s="2" t="str">
        <f t="shared" si="78"/>
        <v/>
      </c>
      <c r="M234" s="2" t="str">
        <f t="shared" si="79"/>
        <v/>
      </c>
      <c r="N234" s="2" t="str">
        <f t="shared" si="80"/>
        <v/>
      </c>
      <c r="O234" s="2" t="str">
        <f>IF(Paramétrage!ET523&lt;&gt;0,Paramétrage!EV523,"")</f>
        <v/>
      </c>
      <c r="P234" s="9" t="e">
        <f>IF(Paramétrage!#REF!,#REF!-#REF!,0)</f>
        <v>#REF!</v>
      </c>
      <c r="Q234" s="2"/>
      <c r="R234" s="2" t="e">
        <f>IF(#REF!&lt;&gt;"",ROUNDUP(MIN(S$3,T$3),0),"")</f>
        <v>#REF!</v>
      </c>
      <c r="S234" s="2"/>
    </row>
    <row r="235" spans="1:19" x14ac:dyDescent="0.35">
      <c r="A235" s="77" t="str">
        <f t="shared" si="71"/>
        <v/>
      </c>
      <c r="B235" s="77" t="str">
        <f t="shared" si="72"/>
        <v/>
      </c>
      <c r="C235" s="77" t="str">
        <f t="shared" si="73"/>
        <v/>
      </c>
      <c r="D235" s="77" t="str">
        <f t="shared" si="74"/>
        <v/>
      </c>
      <c r="E235" s="77" t="str">
        <f t="shared" si="75"/>
        <v/>
      </c>
      <c r="F235" s="77" t="str">
        <f t="shared" si="76"/>
        <v/>
      </c>
      <c r="G235" s="199" t="str">
        <f>IF(Paramétrage!ET524&lt;&gt;0,Paramétrage!ER524,"")</f>
        <v/>
      </c>
      <c r="H235" s="2" t="str">
        <f>IF(Paramétrage!ET524&lt;&gt;0,Paramétrage!ES524,"")</f>
        <v/>
      </c>
      <c r="I235" s="2" t="str">
        <f t="shared" si="77"/>
        <v/>
      </c>
      <c r="J235" s="2" t="str">
        <f>IF(Paramétrage!ET524&lt;&gt;0,Paramétrage!ET524,"")</f>
        <v/>
      </c>
      <c r="K235" s="2" t="str">
        <f>IF(Paramétrage!EU524&lt;&gt;0,Paramétrage!EU524,"")</f>
        <v/>
      </c>
      <c r="L235" s="2" t="str">
        <f t="shared" si="78"/>
        <v/>
      </c>
      <c r="M235" s="2" t="str">
        <f t="shared" si="79"/>
        <v/>
      </c>
      <c r="N235" s="2" t="str">
        <f t="shared" si="80"/>
        <v/>
      </c>
      <c r="O235" s="2" t="str">
        <f>IF(Paramétrage!ET524&lt;&gt;0,Paramétrage!EV524,"")</f>
        <v/>
      </c>
      <c r="P235" s="9" t="e">
        <f>IF(Paramétrage!#REF!,#REF!-#REF!,0)</f>
        <v>#REF!</v>
      </c>
      <c r="Q235" s="2"/>
      <c r="R235" s="2" t="e">
        <f>IF(#REF!&lt;&gt;"",ROUNDUP(MIN(S$3,T$3),0),"")</f>
        <v>#REF!</v>
      </c>
      <c r="S235" s="2"/>
    </row>
    <row r="236" spans="1:19" x14ac:dyDescent="0.35">
      <c r="A236" s="77" t="str">
        <f t="shared" si="71"/>
        <v/>
      </c>
      <c r="B236" s="77" t="str">
        <f t="shared" si="72"/>
        <v/>
      </c>
      <c r="C236" s="77" t="str">
        <f t="shared" si="73"/>
        <v/>
      </c>
      <c r="D236" s="77" t="str">
        <f t="shared" si="74"/>
        <v/>
      </c>
      <c r="E236" s="77" t="str">
        <f t="shared" si="75"/>
        <v/>
      </c>
      <c r="F236" s="77" t="str">
        <f t="shared" si="76"/>
        <v/>
      </c>
      <c r="G236" s="199" t="str">
        <f>IF(Paramétrage!ET525&lt;&gt;0,Paramétrage!ER525,"")</f>
        <v/>
      </c>
      <c r="H236" s="2" t="str">
        <f>IF(Paramétrage!ET525&lt;&gt;0,Paramétrage!ES525,"")</f>
        <v/>
      </c>
      <c r="I236" s="2" t="str">
        <f t="shared" si="77"/>
        <v/>
      </c>
      <c r="J236" s="2" t="str">
        <f>IF(Paramétrage!ET525&lt;&gt;0,Paramétrage!ET525,"")</f>
        <v/>
      </c>
      <c r="K236" s="2" t="str">
        <f>IF(Paramétrage!EU525&lt;&gt;0,Paramétrage!EU525,"")</f>
        <v/>
      </c>
      <c r="L236" s="2" t="str">
        <f t="shared" si="78"/>
        <v/>
      </c>
      <c r="M236" s="2" t="str">
        <f t="shared" si="79"/>
        <v/>
      </c>
      <c r="N236" s="2" t="str">
        <f t="shared" si="80"/>
        <v/>
      </c>
      <c r="O236" s="2" t="str">
        <f>IF(Paramétrage!ET525&lt;&gt;0,Paramétrage!EV525,"")</f>
        <v/>
      </c>
      <c r="P236" s="9" t="e">
        <f>IF(Paramétrage!#REF!,#REF!-#REF!,0)</f>
        <v>#REF!</v>
      </c>
      <c r="Q236" s="2"/>
      <c r="R236" s="2" t="e">
        <f>IF(#REF!&lt;&gt;"",ROUNDUP(MIN(S$3,T$3),0),"")</f>
        <v>#REF!</v>
      </c>
      <c r="S236" s="2"/>
    </row>
    <row r="237" spans="1:19" x14ac:dyDescent="0.35">
      <c r="A237" s="77" t="str">
        <f t="shared" si="71"/>
        <v/>
      </c>
      <c r="B237" s="77" t="str">
        <f t="shared" si="72"/>
        <v/>
      </c>
      <c r="C237" s="77" t="str">
        <f t="shared" si="73"/>
        <v/>
      </c>
      <c r="D237" s="77" t="str">
        <f t="shared" si="74"/>
        <v/>
      </c>
      <c r="E237" s="77" t="str">
        <f t="shared" si="75"/>
        <v/>
      </c>
      <c r="F237" s="77" t="str">
        <f t="shared" si="76"/>
        <v/>
      </c>
      <c r="G237" s="199" t="str">
        <f>IF(Paramétrage!ET526&lt;&gt;0,Paramétrage!ER526,"")</f>
        <v/>
      </c>
      <c r="H237" s="2" t="str">
        <f>IF(Paramétrage!ET526&lt;&gt;0,Paramétrage!ES526,"")</f>
        <v/>
      </c>
      <c r="I237" s="2" t="str">
        <f t="shared" si="77"/>
        <v/>
      </c>
      <c r="J237" s="2" t="str">
        <f>IF(Paramétrage!ET526&lt;&gt;0,Paramétrage!ET526,"")</f>
        <v/>
      </c>
      <c r="K237" s="2" t="str">
        <f>IF(Paramétrage!EU526&lt;&gt;0,Paramétrage!EU526,"")</f>
        <v/>
      </c>
      <c r="L237" s="2" t="str">
        <f t="shared" si="78"/>
        <v/>
      </c>
      <c r="M237" s="2" t="str">
        <f t="shared" si="79"/>
        <v/>
      </c>
      <c r="N237" s="2" t="str">
        <f t="shared" si="80"/>
        <v/>
      </c>
      <c r="O237" s="2" t="str">
        <f>IF(Paramétrage!ET526&lt;&gt;0,Paramétrage!EV526,"")</f>
        <v/>
      </c>
      <c r="P237" s="9" t="e">
        <f>IF(Paramétrage!#REF!,#REF!-#REF!,0)</f>
        <v>#REF!</v>
      </c>
      <c r="Q237" s="2"/>
      <c r="R237" s="2" t="e">
        <f>IF(#REF!&lt;&gt;"",ROUNDUP(MIN(S$3,T$3),0),"")</f>
        <v>#REF!</v>
      </c>
      <c r="S237" s="2"/>
    </row>
    <row r="238" spans="1:19" x14ac:dyDescent="0.35">
      <c r="A238" s="77" t="str">
        <f t="shared" si="71"/>
        <v/>
      </c>
      <c r="B238" s="77" t="str">
        <f t="shared" si="72"/>
        <v/>
      </c>
      <c r="C238" s="77" t="str">
        <f t="shared" si="73"/>
        <v/>
      </c>
      <c r="D238" s="77" t="str">
        <f t="shared" si="74"/>
        <v/>
      </c>
      <c r="E238" s="77" t="str">
        <f t="shared" si="75"/>
        <v/>
      </c>
      <c r="F238" s="77" t="str">
        <f t="shared" si="76"/>
        <v/>
      </c>
      <c r="G238" s="199" t="str">
        <f>IF(Paramétrage!ET527&lt;&gt;0,Paramétrage!ER527,"")</f>
        <v/>
      </c>
      <c r="H238" s="2" t="str">
        <f>IF(Paramétrage!ET527&lt;&gt;0,Paramétrage!ES527,"")</f>
        <v/>
      </c>
      <c r="I238" s="2" t="str">
        <f t="shared" si="77"/>
        <v/>
      </c>
      <c r="J238" s="2" t="str">
        <f>IF(Paramétrage!ET527&lt;&gt;0,Paramétrage!ET527,"")</f>
        <v/>
      </c>
      <c r="K238" s="2" t="str">
        <f>IF(Paramétrage!EU527&lt;&gt;0,Paramétrage!EU527,"")</f>
        <v/>
      </c>
      <c r="L238" s="2" t="str">
        <f t="shared" si="78"/>
        <v/>
      </c>
      <c r="M238" s="2" t="str">
        <f t="shared" si="79"/>
        <v/>
      </c>
      <c r="N238" s="2" t="str">
        <f t="shared" si="80"/>
        <v/>
      </c>
      <c r="O238" s="2" t="str">
        <f>IF(Paramétrage!ET527&lt;&gt;0,Paramétrage!EV527,"")</f>
        <v/>
      </c>
      <c r="P238" s="9" t="e">
        <f>IF(Paramétrage!#REF!,#REF!-#REF!,0)</f>
        <v>#REF!</v>
      </c>
      <c r="Q238" s="2"/>
      <c r="R238" s="2" t="e">
        <f>IF(#REF!&lt;&gt;"",ROUNDUP(MIN(S$3,T$3),0),"")</f>
        <v>#REF!</v>
      </c>
      <c r="S238" s="2"/>
    </row>
    <row r="239" spans="1:19" x14ac:dyDescent="0.35">
      <c r="A239" s="77" t="str">
        <f t="shared" si="71"/>
        <v/>
      </c>
      <c r="B239" s="77" t="str">
        <f t="shared" si="72"/>
        <v/>
      </c>
      <c r="C239" s="77" t="str">
        <f t="shared" si="73"/>
        <v/>
      </c>
      <c r="D239" s="77" t="str">
        <f t="shared" si="74"/>
        <v/>
      </c>
      <c r="E239" s="77" t="str">
        <f t="shared" si="75"/>
        <v/>
      </c>
      <c r="F239" s="77" t="str">
        <f t="shared" si="76"/>
        <v/>
      </c>
      <c r="G239" s="199" t="str">
        <f>IF(Paramétrage!ET528&lt;&gt;0,Paramétrage!ER528,"")</f>
        <v/>
      </c>
      <c r="H239" s="2" t="str">
        <f>IF(Paramétrage!ET528&lt;&gt;0,Paramétrage!ES528,"")</f>
        <v/>
      </c>
      <c r="I239" s="2" t="str">
        <f t="shared" si="77"/>
        <v/>
      </c>
      <c r="J239" s="2" t="str">
        <f>IF(Paramétrage!ET528&lt;&gt;0,Paramétrage!ET528,"")</f>
        <v/>
      </c>
      <c r="K239" s="2" t="str">
        <f>IF(Paramétrage!EU528&lt;&gt;0,Paramétrage!EU528,"")</f>
        <v/>
      </c>
      <c r="L239" s="2" t="str">
        <f t="shared" si="78"/>
        <v/>
      </c>
      <c r="M239" s="2" t="str">
        <f t="shared" si="79"/>
        <v/>
      </c>
      <c r="N239" s="2" t="str">
        <f t="shared" si="80"/>
        <v/>
      </c>
      <c r="O239" s="2" t="str">
        <f>IF(Paramétrage!ET528&lt;&gt;0,Paramétrage!EV528,"")</f>
        <v/>
      </c>
      <c r="P239" s="9" t="e">
        <f>IF(Paramétrage!#REF!,#REF!-#REF!,0)</f>
        <v>#REF!</v>
      </c>
      <c r="Q239" s="2"/>
      <c r="R239" s="2" t="e">
        <f>IF(#REF!&lt;&gt;"",ROUNDUP(MIN(S$3,T$3),0),"")</f>
        <v>#REF!</v>
      </c>
      <c r="S239" s="2"/>
    </row>
    <row r="240" spans="1:19" x14ac:dyDescent="0.35">
      <c r="A240" s="77" t="str">
        <f t="shared" si="71"/>
        <v/>
      </c>
      <c r="B240" s="77" t="str">
        <f t="shared" si="72"/>
        <v/>
      </c>
      <c r="C240" s="77" t="str">
        <f t="shared" si="73"/>
        <v/>
      </c>
      <c r="D240" s="77" t="str">
        <f t="shared" si="74"/>
        <v/>
      </c>
      <c r="E240" s="77" t="str">
        <f t="shared" si="75"/>
        <v/>
      </c>
      <c r="F240" s="77" t="str">
        <f t="shared" si="76"/>
        <v/>
      </c>
      <c r="G240" s="199" t="str">
        <f>IF(Paramétrage!ET529&lt;&gt;0,Paramétrage!ER529,"")</f>
        <v/>
      </c>
      <c r="H240" s="2" t="str">
        <f>IF(Paramétrage!ET529&lt;&gt;0,Paramétrage!ES529,"")</f>
        <v/>
      </c>
      <c r="I240" s="2" t="str">
        <f t="shared" si="77"/>
        <v/>
      </c>
      <c r="J240" s="2" t="str">
        <f>IF(Paramétrage!ET529&lt;&gt;0,Paramétrage!ET529,"")</f>
        <v/>
      </c>
      <c r="K240" s="2" t="str">
        <f>IF(Paramétrage!EU529&lt;&gt;0,Paramétrage!EU529,"")</f>
        <v/>
      </c>
      <c r="L240" s="2" t="str">
        <f t="shared" si="78"/>
        <v/>
      </c>
      <c r="M240" s="2" t="str">
        <f t="shared" si="79"/>
        <v/>
      </c>
      <c r="N240" s="2" t="str">
        <f t="shared" si="80"/>
        <v/>
      </c>
      <c r="O240" s="2" t="str">
        <f>IF(Paramétrage!ET529&lt;&gt;0,Paramétrage!EV529,"")</f>
        <v/>
      </c>
      <c r="P240" s="9" t="e">
        <f>IF(Paramétrage!#REF!,#REF!-#REF!,0)</f>
        <v>#REF!</v>
      </c>
      <c r="Q240" s="2"/>
      <c r="R240" s="2" t="e">
        <f>IF(#REF!&lt;&gt;"",ROUNDUP(MIN(S$3,T$3),0),"")</f>
        <v>#REF!</v>
      </c>
      <c r="S240" s="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rgb="FFFF0000"/>
  </sheetPr>
  <dimension ref="A1:RT550"/>
  <sheetViews>
    <sheetView topLeftCell="A34" zoomScale="116" zoomScaleNormal="116" workbookViewId="0">
      <selection activeCell="A547" sqref="A547"/>
    </sheetView>
  </sheetViews>
  <sheetFormatPr baseColWidth="10" defaultRowHeight="14.5" x14ac:dyDescent="0.35"/>
  <cols>
    <col min="1" max="1" width="40.7265625" customWidth="1"/>
    <col min="2" max="2" width="29.1796875" customWidth="1"/>
    <col min="3" max="3" width="19.54296875" customWidth="1"/>
    <col min="4" max="4" width="14" customWidth="1"/>
    <col min="5" max="5" width="21.81640625" customWidth="1"/>
    <col min="6" max="6" width="26.453125" customWidth="1"/>
    <col min="7" max="7" width="21" customWidth="1"/>
    <col min="8" max="8" width="18.453125" customWidth="1"/>
    <col min="9" max="9" width="30.36328125" bestFit="1" customWidth="1"/>
    <col min="10" max="10" width="12.54296875" bestFit="1" customWidth="1"/>
    <col min="11" max="11" width="11.6328125" bestFit="1" customWidth="1"/>
    <col min="12" max="12" width="12.08984375" bestFit="1" customWidth="1"/>
    <col min="13" max="13" width="12.54296875" bestFit="1" customWidth="1"/>
    <col min="17" max="17" width="22.7265625" customWidth="1"/>
    <col min="18" max="18" width="16.7265625" customWidth="1"/>
    <col min="19" max="19" width="27.7265625" style="217" customWidth="1"/>
    <col min="24" max="24" width="12" bestFit="1" customWidth="1"/>
    <col min="27" max="27" width="15.1796875" customWidth="1"/>
    <col min="36" max="36" width="23.7265625" customWidth="1"/>
    <col min="43" max="43" width="21.81640625" customWidth="1"/>
  </cols>
  <sheetData>
    <row r="1" spans="1:67" ht="29.25" customHeight="1" x14ac:dyDescent="0.35">
      <c r="A1" s="699" t="s">
        <v>174</v>
      </c>
      <c r="B1" s="699"/>
      <c r="C1" s="699" t="s">
        <v>175</v>
      </c>
      <c r="D1" s="700"/>
      <c r="E1" s="114"/>
    </row>
    <row r="2" spans="1:67" x14ac:dyDescent="0.35">
      <c r="A2" s="82"/>
      <c r="B2" s="82">
        <v>2017</v>
      </c>
      <c r="D2" s="115" t="s">
        <v>218</v>
      </c>
      <c r="E2" s="115" t="s">
        <v>219</v>
      </c>
    </row>
    <row r="3" spans="1:67" x14ac:dyDescent="0.35">
      <c r="A3" s="82"/>
      <c r="B3" s="82">
        <v>8</v>
      </c>
      <c r="C3" s="4"/>
      <c r="D3" s="127"/>
      <c r="E3" s="127">
        <f>D3+E1</f>
        <v>0</v>
      </c>
    </row>
    <row r="4" spans="1:67" x14ac:dyDescent="0.35">
      <c r="A4" s="82"/>
      <c r="B4" s="82">
        <v>22</v>
      </c>
      <c r="D4" s="116"/>
      <c r="E4" s="116"/>
      <c r="AF4" t="s">
        <v>292</v>
      </c>
    </row>
    <row r="5" spans="1:67" s="88" customFormat="1" x14ac:dyDescent="0.35">
      <c r="A5" s="23"/>
      <c r="B5"/>
      <c r="C5"/>
      <c r="D5"/>
      <c r="E5"/>
      <c r="F5" s="668" t="s">
        <v>138</v>
      </c>
      <c r="G5" s="668"/>
      <c r="H5" s="668"/>
      <c r="I5" s="668"/>
      <c r="J5" s="668"/>
      <c r="K5" s="668"/>
      <c r="L5" s="668"/>
      <c r="M5" s="668"/>
      <c r="N5" s="668"/>
      <c r="O5" s="668"/>
      <c r="P5" s="668"/>
      <c r="Q5" s="668"/>
      <c r="R5"/>
      <c r="S5" s="668" t="s">
        <v>143</v>
      </c>
      <c r="T5" s="668"/>
      <c r="U5" s="668"/>
      <c r="V5" s="668"/>
      <c r="W5" s="668"/>
      <c r="X5" s="668"/>
      <c r="Y5" s="668"/>
      <c r="Z5" s="668"/>
      <c r="AA5" s="668"/>
      <c r="AB5" s="668"/>
      <c r="AC5" s="668"/>
      <c r="AD5" s="668"/>
      <c r="AF5" s="676">
        <v>107</v>
      </c>
      <c r="AG5" s="676"/>
      <c r="AH5" s="676"/>
      <c r="AI5" s="676"/>
      <c r="AL5" s="675">
        <v>7</v>
      </c>
      <c r="AM5" s="675"/>
      <c r="AN5" s="675"/>
      <c r="AO5" s="675"/>
      <c r="AQ5" s="668" t="s">
        <v>543</v>
      </c>
      <c r="AR5" s="668"/>
      <c r="AS5" s="668"/>
      <c r="AT5" s="668"/>
      <c r="AU5" s="668"/>
      <c r="AV5" s="668"/>
      <c r="AW5" s="668"/>
      <c r="AX5" s="668"/>
      <c r="AY5" s="668"/>
      <c r="AZ5" s="668"/>
      <c r="BA5" s="668"/>
      <c r="BB5" s="668"/>
      <c r="BD5" s="668" t="s">
        <v>543</v>
      </c>
      <c r="BE5" s="668"/>
      <c r="BF5" s="668"/>
      <c r="BG5" s="668"/>
      <c r="BH5" s="668"/>
      <c r="BI5" s="668"/>
      <c r="BJ5" s="668"/>
      <c r="BK5" s="668"/>
      <c r="BL5" s="668"/>
      <c r="BM5" s="668"/>
      <c r="BN5" s="668"/>
      <c r="BO5" s="668"/>
    </row>
    <row r="6" spans="1:67" s="88" customFormat="1" ht="44.25" customHeight="1" thickBot="1" x14ac:dyDescent="0.4">
      <c r="A6" s="23"/>
      <c r="B6" s="288" t="s">
        <v>111</v>
      </c>
      <c r="C6" s="701" t="s">
        <v>154</v>
      </c>
      <c r="D6" s="701"/>
      <c r="E6" s="217" t="s">
        <v>443</v>
      </c>
      <c r="F6" s="289" t="s">
        <v>58</v>
      </c>
      <c r="G6" s="174" t="s">
        <v>416</v>
      </c>
      <c r="H6" s="174" t="s">
        <v>417</v>
      </c>
      <c r="I6" s="174" t="s">
        <v>418</v>
      </c>
      <c r="J6" s="174" t="s">
        <v>419</v>
      </c>
      <c r="K6" s="175" t="s">
        <v>420</v>
      </c>
      <c r="L6" s="175" t="s">
        <v>421</v>
      </c>
      <c r="M6" s="175" t="s">
        <v>422</v>
      </c>
      <c r="N6" s="175" t="s">
        <v>423</v>
      </c>
      <c r="O6" s="175" t="s">
        <v>424</v>
      </c>
      <c r="P6" s="175" t="s">
        <v>425</v>
      </c>
      <c r="Q6" s="175" t="s">
        <v>426</v>
      </c>
      <c r="R6"/>
      <c r="S6" s="289" t="s">
        <v>58</v>
      </c>
      <c r="T6" s="174" t="s">
        <v>416</v>
      </c>
      <c r="U6" s="174" t="s">
        <v>417</v>
      </c>
      <c r="V6" s="174" t="s">
        <v>418</v>
      </c>
      <c r="W6" s="174" t="s">
        <v>419</v>
      </c>
      <c r="X6" s="175" t="s">
        <v>420</v>
      </c>
      <c r="Y6" s="175" t="s">
        <v>421</v>
      </c>
      <c r="Z6" s="175" t="s">
        <v>422</v>
      </c>
      <c r="AA6" s="175" t="s">
        <v>423</v>
      </c>
      <c r="AB6" s="175" t="s">
        <v>424</v>
      </c>
      <c r="AC6" s="175" t="s">
        <v>425</v>
      </c>
      <c r="AD6" s="175" t="s">
        <v>426</v>
      </c>
      <c r="AF6" s="175" t="s">
        <v>134</v>
      </c>
      <c r="AG6" s="175" t="s">
        <v>135</v>
      </c>
      <c r="AH6" s="175" t="s">
        <v>136</v>
      </c>
      <c r="AI6" s="175" t="s">
        <v>137</v>
      </c>
      <c r="AJ6"/>
      <c r="AL6" s="175" t="s">
        <v>134</v>
      </c>
      <c r="AM6" s="175" t="s">
        <v>135</v>
      </c>
      <c r="AN6" s="175" t="s">
        <v>136</v>
      </c>
      <c r="AO6" s="175" t="s">
        <v>137</v>
      </c>
      <c r="AP6" s="151"/>
      <c r="AQ6" s="289" t="s">
        <v>58</v>
      </c>
      <c r="AR6" s="174" t="s">
        <v>416</v>
      </c>
      <c r="AS6" s="174" t="s">
        <v>417</v>
      </c>
      <c r="AT6" s="174" t="s">
        <v>418</v>
      </c>
      <c r="AU6" s="174" t="s">
        <v>419</v>
      </c>
      <c r="AV6" s="175" t="s">
        <v>134</v>
      </c>
      <c r="AW6" s="175" t="s">
        <v>135</v>
      </c>
      <c r="AX6" s="175" t="s">
        <v>136</v>
      </c>
      <c r="AY6" s="175" t="s">
        <v>137</v>
      </c>
      <c r="AZ6" s="175" t="s">
        <v>424</v>
      </c>
      <c r="BA6" s="175" t="s">
        <v>425</v>
      </c>
      <c r="BB6" s="175" t="s">
        <v>426</v>
      </c>
      <c r="BD6" s="289" t="s">
        <v>58</v>
      </c>
      <c r="BE6" s="174" t="s">
        <v>416</v>
      </c>
      <c r="BF6" s="174" t="s">
        <v>417</v>
      </c>
      <c r="BG6" s="174" t="s">
        <v>418</v>
      </c>
      <c r="BH6" s="174" t="s">
        <v>419</v>
      </c>
      <c r="BI6" s="175" t="s">
        <v>134</v>
      </c>
      <c r="BJ6" s="175" t="s">
        <v>135</v>
      </c>
      <c r="BK6" s="175" t="s">
        <v>136</v>
      </c>
      <c r="BL6" s="175" t="s">
        <v>137</v>
      </c>
      <c r="BM6" s="175" t="s">
        <v>424</v>
      </c>
      <c r="BN6" s="175" t="s">
        <v>425</v>
      </c>
      <c r="BO6" s="175" t="s">
        <v>426</v>
      </c>
    </row>
    <row r="7" spans="1:67" ht="15.5" x14ac:dyDescent="0.35">
      <c r="A7" s="669" t="s">
        <v>65</v>
      </c>
      <c r="B7" s="290" t="s">
        <v>73</v>
      </c>
      <c r="C7" s="291">
        <v>107</v>
      </c>
      <c r="D7" s="291">
        <v>7</v>
      </c>
      <c r="E7" s="217">
        <v>1</v>
      </c>
      <c r="F7" s="80" t="str">
        <f>B7</f>
        <v>DAP (Chambal)</v>
      </c>
      <c r="G7" s="89">
        <v>60</v>
      </c>
      <c r="H7" s="89">
        <v>240</v>
      </c>
      <c r="I7" s="89">
        <v>1805</v>
      </c>
      <c r="J7" s="302">
        <v>1</v>
      </c>
      <c r="K7" s="287">
        <v>0.15</v>
      </c>
      <c r="L7" s="287">
        <v>0.33</v>
      </c>
      <c r="M7" s="287">
        <v>0.22610441767068273</v>
      </c>
      <c r="N7" s="287">
        <v>8.9999999999999993E-3</v>
      </c>
      <c r="O7" s="89">
        <v>1</v>
      </c>
      <c r="P7" s="89">
        <v>1</v>
      </c>
      <c r="Q7" s="89">
        <v>1</v>
      </c>
      <c r="S7" s="80" t="str">
        <f>B7</f>
        <v>DAP (Chambal)</v>
      </c>
      <c r="T7" s="89">
        <v>60</v>
      </c>
      <c r="U7" s="89">
        <v>240</v>
      </c>
      <c r="V7" s="89">
        <v>1347</v>
      </c>
      <c r="W7" s="215">
        <v>1</v>
      </c>
      <c r="X7" s="287">
        <v>0.15</v>
      </c>
      <c r="Y7" s="287">
        <v>0.33</v>
      </c>
      <c r="Z7" s="287">
        <v>0.22610441767068273</v>
      </c>
      <c r="AA7" s="287">
        <v>8.9999999999999993E-3</v>
      </c>
      <c r="AB7" s="89">
        <v>1</v>
      </c>
      <c r="AC7" s="89">
        <v>1</v>
      </c>
      <c r="AD7" s="89">
        <v>1</v>
      </c>
      <c r="AF7" s="32">
        <f>$G7*$I7*$J7*K7/1000</f>
        <v>16.245000000000001</v>
      </c>
      <c r="AG7" s="32">
        <f>$G7*$I7*$J7*L7/1000</f>
        <v>35.738999999999997</v>
      </c>
      <c r="AH7" s="32">
        <f>$G7*$I7*$J7*M7/1000</f>
        <v>24.487108433734939</v>
      </c>
      <c r="AI7" s="32">
        <f>$G7*$I7*$J7*N7/1000</f>
        <v>0.9746999999999999</v>
      </c>
      <c r="AJ7" s="239" t="s">
        <v>73</v>
      </c>
      <c r="AL7" s="32">
        <f>$T7*$V7*$W7*X7/1000</f>
        <v>12.122999999999999</v>
      </c>
      <c r="AM7" s="32">
        <f>$T7*$V7*$W7*Y7/1000</f>
        <v>26.670600000000004</v>
      </c>
      <c r="AN7" s="32">
        <f>$T7*$V7*$W7*Z7/1000</f>
        <v>18.273759036144579</v>
      </c>
      <c r="AO7" s="32">
        <f>$T7*$V7*$W7*AA7/1000</f>
        <v>0.72738000000000003</v>
      </c>
      <c r="AP7" s="151"/>
      <c r="AQ7" s="80" t="str">
        <f>B7</f>
        <v>DAP (Chambal)</v>
      </c>
      <c r="AR7" s="89">
        <v>60</v>
      </c>
      <c r="AS7" s="89">
        <v>240</v>
      </c>
      <c r="AT7" s="89">
        <v>1347</v>
      </c>
      <c r="AU7" s="215">
        <v>1</v>
      </c>
      <c r="AV7" s="358">
        <v>0.15</v>
      </c>
      <c r="AW7" s="358">
        <v>0.33</v>
      </c>
      <c r="AX7" s="358">
        <v>0.22610441767068273</v>
      </c>
      <c r="AY7" s="358">
        <v>8.9999999999999993E-3</v>
      </c>
      <c r="AZ7" s="89">
        <v>1</v>
      </c>
      <c r="BA7" s="89">
        <v>1</v>
      </c>
      <c r="BB7" s="89">
        <v>1</v>
      </c>
      <c r="BD7" s="80" t="str">
        <f>+B7</f>
        <v>DAP (Chambal)</v>
      </c>
      <c r="BE7" s="89">
        <v>60</v>
      </c>
      <c r="BF7" s="89">
        <v>240</v>
      </c>
      <c r="BG7" s="89">
        <v>1347</v>
      </c>
      <c r="BH7" s="215">
        <v>1</v>
      </c>
      <c r="BI7" s="358">
        <v>0.15</v>
      </c>
      <c r="BJ7" s="358">
        <v>0.33</v>
      </c>
      <c r="BK7" s="358">
        <v>0.22610441767068273</v>
      </c>
      <c r="BL7" s="358">
        <v>8.9999999999999993E-3</v>
      </c>
      <c r="BM7" s="89">
        <v>1</v>
      </c>
      <c r="BN7" s="89">
        <v>1</v>
      </c>
      <c r="BO7" s="89">
        <v>1</v>
      </c>
    </row>
    <row r="8" spans="1:67" ht="15.5" x14ac:dyDescent="0.35">
      <c r="A8" s="670"/>
      <c r="B8" s="290" t="s">
        <v>370</v>
      </c>
      <c r="C8" s="291">
        <v>107</v>
      </c>
      <c r="D8" s="291">
        <v>7</v>
      </c>
      <c r="E8" s="217">
        <v>1</v>
      </c>
      <c r="F8" s="80" t="str">
        <f t="shared" ref="F8:F20" si="0">B8</f>
        <v>DAP (Std)</v>
      </c>
      <c r="G8" s="89">
        <v>60</v>
      </c>
      <c r="H8" s="89">
        <v>240</v>
      </c>
      <c r="I8" s="89">
        <v>1805</v>
      </c>
      <c r="J8" s="302">
        <v>1</v>
      </c>
      <c r="K8" s="358">
        <v>0.15</v>
      </c>
      <c r="L8" s="358">
        <v>0.33</v>
      </c>
      <c r="M8" s="287">
        <v>0.22610441767068273</v>
      </c>
      <c r="N8" s="358">
        <v>8.9999999999999993E-3</v>
      </c>
      <c r="O8" s="89">
        <v>1</v>
      </c>
      <c r="P8" s="89">
        <v>1</v>
      </c>
      <c r="Q8" s="89">
        <v>1</v>
      </c>
      <c r="S8" s="80" t="str">
        <f t="shared" ref="S8:S20" si="1">B8</f>
        <v>DAP (Std)</v>
      </c>
      <c r="T8" s="89">
        <v>60</v>
      </c>
      <c r="U8" s="89">
        <v>240</v>
      </c>
      <c r="V8" s="89">
        <v>1347</v>
      </c>
      <c r="W8" s="215">
        <v>1</v>
      </c>
      <c r="X8" s="358">
        <v>0.15</v>
      </c>
      <c r="Y8" s="358">
        <v>0.33</v>
      </c>
      <c r="Z8" s="287">
        <v>0.22610441767068273</v>
      </c>
      <c r="AA8" s="287">
        <v>9.8170459616242749E-4</v>
      </c>
      <c r="AB8" s="89">
        <v>1</v>
      </c>
      <c r="AC8" s="89">
        <v>1</v>
      </c>
      <c r="AD8" s="89">
        <v>1</v>
      </c>
      <c r="AF8" s="32">
        <f t="shared" ref="AF8:AF21" si="2">$G8*$I8*$J8*K8/1000</f>
        <v>16.245000000000001</v>
      </c>
      <c r="AG8" s="32">
        <f t="shared" ref="AG8:AG21" si="3">$G8*$I8*$J8*L8/1000</f>
        <v>35.738999999999997</v>
      </c>
      <c r="AH8" s="32">
        <f t="shared" ref="AH8:AH21" si="4">$G8*$I8*$J8*M8/1000</f>
        <v>24.487108433734939</v>
      </c>
      <c r="AI8" s="32">
        <f t="shared" ref="AI8:AI21" si="5">$G8*$I8*$J8*N8/1000</f>
        <v>0.9746999999999999</v>
      </c>
      <c r="AJ8" s="236" t="s">
        <v>370</v>
      </c>
      <c r="AL8" s="32">
        <f t="shared" ref="AL8:AL21" si="6">$T8*$V8*$W8*X8/1000</f>
        <v>12.122999999999999</v>
      </c>
      <c r="AM8" s="32">
        <f t="shared" ref="AM8:AM21" si="7">$T8*$V8*$W8*Y8/1000</f>
        <v>26.670600000000004</v>
      </c>
      <c r="AN8" s="32">
        <f t="shared" ref="AN8:AN21" si="8">$T8*$V8*$W8*Z8/1000</f>
        <v>18.273759036144579</v>
      </c>
      <c r="AO8" s="32">
        <f t="shared" ref="AO8:AO21" si="9">$T8*$V8*$W8*AA8/1000</f>
        <v>7.9341365461847391E-2</v>
      </c>
      <c r="AP8" s="151"/>
      <c r="AQ8" s="80" t="str">
        <f t="shared" ref="AQ8:AQ57" si="10">B8</f>
        <v>DAP (Std)</v>
      </c>
      <c r="AR8" s="89">
        <v>60</v>
      </c>
      <c r="AS8" s="89">
        <v>240</v>
      </c>
      <c r="AT8" s="89">
        <v>1347</v>
      </c>
      <c r="AU8" s="215">
        <v>1</v>
      </c>
      <c r="AV8" s="358">
        <v>0.15</v>
      </c>
      <c r="AW8" s="358">
        <v>0.33</v>
      </c>
      <c r="AX8" s="358">
        <v>0.22610441767068273</v>
      </c>
      <c r="AY8" s="358">
        <v>9.8170459616242749E-4</v>
      </c>
      <c r="AZ8" s="89">
        <v>1</v>
      </c>
      <c r="BA8" s="89">
        <v>1</v>
      </c>
      <c r="BB8" s="89">
        <v>1</v>
      </c>
      <c r="BD8" s="80" t="str">
        <f t="shared" ref="BD8:BD57" si="11">+B8</f>
        <v>DAP (Std)</v>
      </c>
      <c r="BE8" s="89">
        <v>60</v>
      </c>
      <c r="BF8" s="89">
        <v>240</v>
      </c>
      <c r="BG8" s="89">
        <v>1347</v>
      </c>
      <c r="BH8" s="215">
        <v>1</v>
      </c>
      <c r="BI8" s="358">
        <v>0.15</v>
      </c>
      <c r="BJ8" s="358">
        <v>0.33</v>
      </c>
      <c r="BK8" s="358">
        <v>0.22610441767068273</v>
      </c>
      <c r="BL8" s="358">
        <v>9.8170459616242749E-4</v>
      </c>
      <c r="BM8" s="89">
        <v>1</v>
      </c>
      <c r="BN8" s="89">
        <v>1</v>
      </c>
      <c r="BO8" s="89">
        <v>1</v>
      </c>
    </row>
    <row r="9" spans="1:67" ht="15.5" x14ac:dyDescent="0.35">
      <c r="A9" s="670"/>
      <c r="B9" s="292" t="s">
        <v>127</v>
      </c>
      <c r="C9" s="291">
        <v>107</v>
      </c>
      <c r="D9" s="291">
        <v>7</v>
      </c>
      <c r="E9" s="217">
        <v>1</v>
      </c>
      <c r="F9" s="80" t="str">
        <f t="shared" si="0"/>
        <v>DAP (EURO -normal)</v>
      </c>
      <c r="G9" s="89">
        <v>60</v>
      </c>
      <c r="H9" s="89">
        <v>240</v>
      </c>
      <c r="I9" s="89">
        <v>1805</v>
      </c>
      <c r="J9" s="302">
        <v>1</v>
      </c>
      <c r="K9" s="358">
        <v>0.15</v>
      </c>
      <c r="L9" s="358">
        <v>0.33</v>
      </c>
      <c r="M9" s="287">
        <v>0.22610441767068273</v>
      </c>
      <c r="N9" s="358">
        <v>8.9999999999999993E-3</v>
      </c>
      <c r="O9" s="89">
        <v>1</v>
      </c>
      <c r="P9" s="89">
        <v>1</v>
      </c>
      <c r="Q9" s="89">
        <v>1</v>
      </c>
      <c r="S9" s="80" t="str">
        <f t="shared" si="1"/>
        <v>DAP (EURO -normal)</v>
      </c>
      <c r="T9" s="89">
        <v>60</v>
      </c>
      <c r="U9" s="89">
        <v>240</v>
      </c>
      <c r="V9" s="89">
        <v>1347</v>
      </c>
      <c r="W9" s="215">
        <v>1</v>
      </c>
      <c r="X9" s="358">
        <v>0.15</v>
      </c>
      <c r="Y9" s="358">
        <v>0.33</v>
      </c>
      <c r="Z9" s="287">
        <v>0.22610441767068273</v>
      </c>
      <c r="AA9" s="287">
        <v>9.8170459616242749E-4</v>
      </c>
      <c r="AB9" s="89">
        <v>1</v>
      </c>
      <c r="AC9" s="89">
        <v>1</v>
      </c>
      <c r="AD9" s="89">
        <v>1</v>
      </c>
      <c r="AF9" s="32">
        <f t="shared" si="2"/>
        <v>16.245000000000001</v>
      </c>
      <c r="AG9" s="32">
        <f t="shared" si="3"/>
        <v>35.738999999999997</v>
      </c>
      <c r="AH9" s="32">
        <f t="shared" si="4"/>
        <v>24.487108433734939</v>
      </c>
      <c r="AI9" s="32">
        <f t="shared" si="5"/>
        <v>0.9746999999999999</v>
      </c>
      <c r="AJ9" s="232" t="s">
        <v>127</v>
      </c>
      <c r="AL9" s="32">
        <f t="shared" si="6"/>
        <v>12.122999999999999</v>
      </c>
      <c r="AM9" s="32">
        <f t="shared" si="7"/>
        <v>26.670600000000004</v>
      </c>
      <c r="AN9" s="32">
        <f t="shared" si="8"/>
        <v>18.273759036144579</v>
      </c>
      <c r="AO9" s="32">
        <f t="shared" si="9"/>
        <v>7.9341365461847391E-2</v>
      </c>
      <c r="AP9" s="151"/>
      <c r="AQ9" s="80" t="str">
        <f t="shared" si="10"/>
        <v>DAP (EURO -normal)</v>
      </c>
      <c r="AR9" s="89">
        <v>60</v>
      </c>
      <c r="AS9" s="89">
        <v>240</v>
      </c>
      <c r="AT9" s="89">
        <v>1347</v>
      </c>
      <c r="AU9" s="215">
        <v>1</v>
      </c>
      <c r="AV9" s="358">
        <v>0.15</v>
      </c>
      <c r="AW9" s="358">
        <v>0.33</v>
      </c>
      <c r="AX9" s="358">
        <v>0.22610441767068273</v>
      </c>
      <c r="AY9" s="358">
        <v>9.8170459616242749E-4</v>
      </c>
      <c r="AZ9" s="89">
        <v>1</v>
      </c>
      <c r="BA9" s="89">
        <v>1</v>
      </c>
      <c r="BB9" s="89">
        <v>1</v>
      </c>
      <c r="BD9" s="80" t="str">
        <f t="shared" si="11"/>
        <v>DAP (EURO -normal)</v>
      </c>
      <c r="BE9" s="89">
        <v>60</v>
      </c>
      <c r="BF9" s="89">
        <v>240</v>
      </c>
      <c r="BG9" s="89">
        <v>1347</v>
      </c>
      <c r="BH9" s="215">
        <v>1</v>
      </c>
      <c r="BI9" s="358">
        <v>0.15</v>
      </c>
      <c r="BJ9" s="358">
        <v>0.33</v>
      </c>
      <c r="BK9" s="358">
        <v>0.22610441767068273</v>
      </c>
      <c r="BL9" s="358">
        <v>9.8170459616242749E-4</v>
      </c>
      <c r="BM9" s="89">
        <v>1</v>
      </c>
      <c r="BN9" s="89">
        <v>1</v>
      </c>
      <c r="BO9" s="89">
        <v>1</v>
      </c>
    </row>
    <row r="10" spans="1:67" ht="15.5" x14ac:dyDescent="0.35">
      <c r="A10" s="670"/>
      <c r="B10" s="290" t="s">
        <v>128</v>
      </c>
      <c r="C10" s="291">
        <v>107</v>
      </c>
      <c r="D10" s="291">
        <v>7</v>
      </c>
      <c r="E10" s="217">
        <v>1</v>
      </c>
      <c r="F10" s="80" t="str">
        <f t="shared" si="0"/>
        <v>DAP (EURO - fin)</v>
      </c>
      <c r="G10" s="89">
        <v>60</v>
      </c>
      <c r="H10" s="89">
        <v>240</v>
      </c>
      <c r="I10" s="89">
        <v>1805</v>
      </c>
      <c r="J10" s="302">
        <v>1</v>
      </c>
      <c r="K10" s="358">
        <v>0.15</v>
      </c>
      <c r="L10" s="358">
        <v>0.33</v>
      </c>
      <c r="M10" s="287">
        <v>0.22610441767068273</v>
      </c>
      <c r="N10" s="358">
        <v>8.9999999999999993E-3</v>
      </c>
      <c r="O10" s="89">
        <v>1</v>
      </c>
      <c r="P10" s="89">
        <v>1</v>
      </c>
      <c r="Q10" s="89">
        <v>1</v>
      </c>
      <c r="S10" s="80" t="str">
        <f t="shared" si="1"/>
        <v>DAP (EURO - fin)</v>
      </c>
      <c r="T10" s="89">
        <v>60</v>
      </c>
      <c r="U10" s="89">
        <v>240</v>
      </c>
      <c r="V10" s="89">
        <v>1347</v>
      </c>
      <c r="W10" s="215">
        <v>1</v>
      </c>
      <c r="X10" s="358">
        <v>0.15</v>
      </c>
      <c r="Y10" s="358">
        <v>0.33</v>
      </c>
      <c r="Z10" s="287">
        <v>0.22610441767068273</v>
      </c>
      <c r="AA10" s="287">
        <v>9.8170459616242749E-4</v>
      </c>
      <c r="AB10" s="89">
        <v>1</v>
      </c>
      <c r="AC10" s="89">
        <v>1</v>
      </c>
      <c r="AD10" s="89">
        <v>1</v>
      </c>
      <c r="AF10" s="32">
        <f t="shared" si="2"/>
        <v>16.245000000000001</v>
      </c>
      <c r="AG10" s="32">
        <f t="shared" si="3"/>
        <v>35.738999999999997</v>
      </c>
      <c r="AH10" s="32">
        <f t="shared" si="4"/>
        <v>24.487108433734939</v>
      </c>
      <c r="AI10" s="32">
        <f t="shared" si="5"/>
        <v>0.9746999999999999</v>
      </c>
      <c r="AJ10" s="236" t="s">
        <v>128</v>
      </c>
      <c r="AL10" s="32">
        <f t="shared" si="6"/>
        <v>12.122999999999999</v>
      </c>
      <c r="AM10" s="32">
        <f t="shared" si="7"/>
        <v>26.670600000000004</v>
      </c>
      <c r="AN10" s="32">
        <f t="shared" si="8"/>
        <v>18.273759036144579</v>
      </c>
      <c r="AO10" s="32">
        <f t="shared" si="9"/>
        <v>7.9341365461847391E-2</v>
      </c>
      <c r="AP10" s="151"/>
      <c r="AQ10" s="80" t="str">
        <f t="shared" si="10"/>
        <v>DAP (EURO - fin)</v>
      </c>
      <c r="AR10" s="89">
        <v>60</v>
      </c>
      <c r="AS10" s="89">
        <v>240</v>
      </c>
      <c r="AT10" s="89">
        <v>1347</v>
      </c>
      <c r="AU10" s="215">
        <v>1</v>
      </c>
      <c r="AV10" s="358">
        <v>0.15</v>
      </c>
      <c r="AW10" s="358">
        <v>0.33</v>
      </c>
      <c r="AX10" s="358">
        <v>0.22610441767068273</v>
      </c>
      <c r="AY10" s="358">
        <v>9.8170459616242749E-4</v>
      </c>
      <c r="AZ10" s="89">
        <v>1</v>
      </c>
      <c r="BA10" s="89">
        <v>1</v>
      </c>
      <c r="BB10" s="89">
        <v>1</v>
      </c>
      <c r="BD10" s="80" t="str">
        <f t="shared" si="11"/>
        <v>DAP (EURO - fin)</v>
      </c>
      <c r="BE10" s="89">
        <v>60</v>
      </c>
      <c r="BF10" s="89">
        <v>240</v>
      </c>
      <c r="BG10" s="89">
        <v>1347</v>
      </c>
      <c r="BH10" s="215">
        <v>1</v>
      </c>
      <c r="BI10" s="358">
        <v>0.15</v>
      </c>
      <c r="BJ10" s="358">
        <v>0.33</v>
      </c>
      <c r="BK10" s="358">
        <v>0.22610441767068273</v>
      </c>
      <c r="BL10" s="358">
        <v>9.8170459616242749E-4</v>
      </c>
      <c r="BM10" s="89">
        <v>1</v>
      </c>
      <c r="BN10" s="89">
        <v>1</v>
      </c>
      <c r="BO10" s="89">
        <v>1</v>
      </c>
    </row>
    <row r="11" spans="1:67" ht="16" thickBot="1" x14ac:dyDescent="0.4">
      <c r="A11" s="671"/>
      <c r="B11" s="290" t="s">
        <v>74</v>
      </c>
      <c r="C11" s="291">
        <v>107</v>
      </c>
      <c r="D11" s="291">
        <v>7</v>
      </c>
      <c r="E11" s="217">
        <v>1</v>
      </c>
      <c r="F11" s="80" t="str">
        <f t="shared" si="0"/>
        <v>DAP (Std Noir)</v>
      </c>
      <c r="G11" s="89">
        <v>60</v>
      </c>
      <c r="H11" s="89">
        <v>240</v>
      </c>
      <c r="I11" s="89">
        <v>1805</v>
      </c>
      <c r="J11" s="302">
        <v>1</v>
      </c>
      <c r="K11" s="358">
        <v>0.15</v>
      </c>
      <c r="L11" s="358">
        <v>0.33</v>
      </c>
      <c r="M11" s="287">
        <v>0.22610441767068273</v>
      </c>
      <c r="N11" s="358">
        <v>8.9999999999999993E-3</v>
      </c>
      <c r="O11" s="89">
        <v>1</v>
      </c>
      <c r="P11" s="89">
        <v>1</v>
      </c>
      <c r="Q11" s="89">
        <v>1</v>
      </c>
      <c r="S11" s="80" t="str">
        <f t="shared" si="1"/>
        <v>DAP (Std Noir)</v>
      </c>
      <c r="T11" s="89">
        <v>60</v>
      </c>
      <c r="U11" s="89">
        <v>240</v>
      </c>
      <c r="V11" s="89">
        <v>1347</v>
      </c>
      <c r="W11" s="215">
        <v>1</v>
      </c>
      <c r="X11" s="358">
        <v>0.15</v>
      </c>
      <c r="Y11" s="358">
        <v>0.33</v>
      </c>
      <c r="Z11" s="287">
        <v>0.22610441767068273</v>
      </c>
      <c r="AA11" s="287">
        <v>9.8170459616242749E-4</v>
      </c>
      <c r="AB11" s="89">
        <v>1</v>
      </c>
      <c r="AC11" s="89">
        <v>1</v>
      </c>
      <c r="AD11" s="89">
        <v>1</v>
      </c>
      <c r="AF11" s="32">
        <f t="shared" si="2"/>
        <v>16.245000000000001</v>
      </c>
      <c r="AG11" s="32">
        <f t="shared" si="3"/>
        <v>35.738999999999997</v>
      </c>
      <c r="AH11" s="32">
        <f t="shared" si="4"/>
        <v>24.487108433734939</v>
      </c>
      <c r="AI11" s="32">
        <f t="shared" si="5"/>
        <v>0.9746999999999999</v>
      </c>
      <c r="AJ11" s="240" t="s">
        <v>74</v>
      </c>
      <c r="AL11" s="32">
        <f t="shared" si="6"/>
        <v>12.122999999999999</v>
      </c>
      <c r="AM11" s="32">
        <f t="shared" si="7"/>
        <v>26.670600000000004</v>
      </c>
      <c r="AN11" s="32">
        <f t="shared" si="8"/>
        <v>18.273759036144579</v>
      </c>
      <c r="AO11" s="32">
        <f t="shared" si="9"/>
        <v>7.9341365461847391E-2</v>
      </c>
      <c r="AP11" s="151"/>
      <c r="AQ11" s="80" t="str">
        <f t="shared" si="10"/>
        <v>DAP (Std Noir)</v>
      </c>
      <c r="AR11" s="89">
        <v>60</v>
      </c>
      <c r="AS11" s="89">
        <v>240</v>
      </c>
      <c r="AT11" s="89">
        <v>1347</v>
      </c>
      <c r="AU11" s="215">
        <v>1</v>
      </c>
      <c r="AV11" s="358">
        <v>0.15</v>
      </c>
      <c r="AW11" s="358">
        <v>0.33</v>
      </c>
      <c r="AX11" s="358">
        <v>0.22610441767068273</v>
      </c>
      <c r="AY11" s="358">
        <v>9.8170459616242749E-4</v>
      </c>
      <c r="AZ11" s="89">
        <v>1</v>
      </c>
      <c r="BA11" s="89">
        <v>1</v>
      </c>
      <c r="BB11" s="89">
        <v>1</v>
      </c>
      <c r="BD11" s="80" t="str">
        <f t="shared" si="11"/>
        <v>DAP (Std Noir)</v>
      </c>
      <c r="BE11" s="89">
        <v>60</v>
      </c>
      <c r="BF11" s="89">
        <v>240</v>
      </c>
      <c r="BG11" s="89">
        <v>1347</v>
      </c>
      <c r="BH11" s="215">
        <v>1</v>
      </c>
      <c r="BI11" s="358">
        <v>0.15</v>
      </c>
      <c r="BJ11" s="358">
        <v>0.33</v>
      </c>
      <c r="BK11" s="358">
        <v>0.22610441767068273</v>
      </c>
      <c r="BL11" s="358">
        <v>9.8170459616242749E-4</v>
      </c>
      <c r="BM11" s="89">
        <v>1</v>
      </c>
      <c r="BN11" s="89">
        <v>1</v>
      </c>
      <c r="BO11" s="89">
        <v>1</v>
      </c>
    </row>
    <row r="12" spans="1:67" ht="15.5" x14ac:dyDescent="0.35">
      <c r="A12" s="669" t="s">
        <v>101</v>
      </c>
      <c r="B12" s="293" t="s">
        <v>371</v>
      </c>
      <c r="C12" s="291">
        <v>107</v>
      </c>
      <c r="D12" s="291">
        <v>7</v>
      </c>
      <c r="E12" s="217">
        <v>2</v>
      </c>
      <c r="F12" s="80" t="str">
        <f t="shared" si="0"/>
        <v xml:space="preserve">MAP (Std) (11-52) </v>
      </c>
      <c r="G12" s="89">
        <v>60</v>
      </c>
      <c r="H12" s="89">
        <v>240</v>
      </c>
      <c r="I12" s="89">
        <v>1805</v>
      </c>
      <c r="J12" s="302">
        <v>1</v>
      </c>
      <c r="K12" s="287">
        <v>0.11</v>
      </c>
      <c r="L12" s="351">
        <v>0.42499999999999999</v>
      </c>
      <c r="M12" s="287">
        <v>0.13700000000000001</v>
      </c>
      <c r="N12" s="351">
        <v>4.0000000000000001E-3</v>
      </c>
      <c r="O12" s="89">
        <v>1</v>
      </c>
      <c r="P12" s="89">
        <v>1</v>
      </c>
      <c r="Q12" s="89">
        <v>1</v>
      </c>
      <c r="S12" s="80" t="str">
        <f t="shared" si="1"/>
        <v xml:space="preserve">MAP (Std) (11-52) </v>
      </c>
      <c r="T12" s="89">
        <v>60</v>
      </c>
      <c r="U12" s="89">
        <v>240</v>
      </c>
      <c r="V12" s="89">
        <v>1347</v>
      </c>
      <c r="W12" s="215">
        <v>1</v>
      </c>
      <c r="X12" s="287">
        <v>0.11</v>
      </c>
      <c r="Y12" s="287">
        <v>0.42499999999999999</v>
      </c>
      <c r="Z12" s="287">
        <v>0.13700000000000001</v>
      </c>
      <c r="AA12" s="287">
        <v>4.0000000000000001E-3</v>
      </c>
      <c r="AB12" s="89">
        <v>1</v>
      </c>
      <c r="AC12" s="89">
        <v>1</v>
      </c>
      <c r="AD12" s="89">
        <v>1</v>
      </c>
      <c r="AF12" s="32">
        <f>$G12*$I12*$J12*K12/1000</f>
        <v>11.913</v>
      </c>
      <c r="AG12" s="32">
        <f t="shared" si="3"/>
        <v>46.027500000000003</v>
      </c>
      <c r="AH12" s="32">
        <f t="shared" si="4"/>
        <v>14.8371</v>
      </c>
      <c r="AI12" s="32">
        <f t="shared" si="5"/>
        <v>0.43319999999999997</v>
      </c>
      <c r="AJ12" s="241" t="s">
        <v>371</v>
      </c>
      <c r="AL12" s="32">
        <f>$T12*$V12*$W12*X12/1000</f>
        <v>8.8902000000000001</v>
      </c>
      <c r="AM12" s="32">
        <f t="shared" si="7"/>
        <v>34.348500000000001</v>
      </c>
      <c r="AN12" s="32">
        <f t="shared" si="8"/>
        <v>11.072340000000001</v>
      </c>
      <c r="AO12" s="32">
        <f t="shared" si="9"/>
        <v>0.32328000000000001</v>
      </c>
      <c r="AP12" s="151"/>
      <c r="AQ12" s="80" t="str">
        <f t="shared" si="10"/>
        <v xml:space="preserve">MAP (Std) (11-52) </v>
      </c>
      <c r="AR12" s="89">
        <v>60</v>
      </c>
      <c r="AS12" s="89">
        <v>240</v>
      </c>
      <c r="AT12" s="89">
        <v>1347</v>
      </c>
      <c r="AU12" s="215">
        <v>1</v>
      </c>
      <c r="AV12" s="358">
        <v>0.11</v>
      </c>
      <c r="AW12" s="358">
        <v>0.42499999999999999</v>
      </c>
      <c r="AX12" s="358">
        <v>0.13700000000000001</v>
      </c>
      <c r="AY12" s="358">
        <v>4.0000000000000001E-3</v>
      </c>
      <c r="AZ12" s="89">
        <v>1</v>
      </c>
      <c r="BA12" s="89">
        <v>1</v>
      </c>
      <c r="BB12" s="89">
        <v>1</v>
      </c>
      <c r="BD12" s="80" t="str">
        <f t="shared" si="11"/>
        <v xml:space="preserve">MAP (Std) (11-52) </v>
      </c>
      <c r="BE12" s="89">
        <v>60</v>
      </c>
      <c r="BF12" s="89">
        <v>240</v>
      </c>
      <c r="BG12" s="89">
        <v>1347</v>
      </c>
      <c r="BH12" s="215">
        <v>1</v>
      </c>
      <c r="BI12" s="358">
        <v>0.11</v>
      </c>
      <c r="BJ12" s="358">
        <v>0.42499999999999999</v>
      </c>
      <c r="BK12" s="358">
        <v>0.13700000000000001</v>
      </c>
      <c r="BL12" s="358">
        <v>4.0000000000000001E-3</v>
      </c>
      <c r="BM12" s="89">
        <v>1</v>
      </c>
      <c r="BN12" s="89">
        <v>1</v>
      </c>
      <c r="BO12" s="89">
        <v>1</v>
      </c>
    </row>
    <row r="13" spans="1:67" ht="15.5" x14ac:dyDescent="0.35">
      <c r="A13" s="670"/>
      <c r="B13" s="290" t="s">
        <v>372</v>
      </c>
      <c r="C13" s="291">
        <v>107</v>
      </c>
      <c r="D13" s="291">
        <v>7</v>
      </c>
      <c r="E13" s="217">
        <v>2</v>
      </c>
      <c r="F13" s="80" t="str">
        <f t="shared" si="0"/>
        <v xml:space="preserve">MAP (Clair) (11-52) </v>
      </c>
      <c r="G13" s="89">
        <v>60</v>
      </c>
      <c r="H13" s="89">
        <v>240</v>
      </c>
      <c r="I13" s="89">
        <v>1805</v>
      </c>
      <c r="J13" s="302">
        <v>1</v>
      </c>
      <c r="K13" s="287">
        <v>0.11</v>
      </c>
      <c r="L13" s="287">
        <v>0.42399999999999999</v>
      </c>
      <c r="M13" s="287">
        <v>0.13700000000000001</v>
      </c>
      <c r="N13" s="287">
        <v>0</v>
      </c>
      <c r="O13" s="89">
        <v>1</v>
      </c>
      <c r="P13" s="89">
        <v>1</v>
      </c>
      <c r="Q13" s="89">
        <v>1</v>
      </c>
      <c r="S13" s="80" t="str">
        <f t="shared" si="1"/>
        <v xml:space="preserve">MAP (Clair) (11-52) </v>
      </c>
      <c r="T13" s="89">
        <v>60</v>
      </c>
      <c r="U13" s="89">
        <v>240</v>
      </c>
      <c r="V13" s="89">
        <v>1347</v>
      </c>
      <c r="W13" s="215">
        <v>1</v>
      </c>
      <c r="X13" s="287">
        <v>0.11</v>
      </c>
      <c r="Y13" s="287">
        <v>0.42399999999999999</v>
      </c>
      <c r="Z13" s="287">
        <v>0.13700000000000001</v>
      </c>
      <c r="AA13" s="287">
        <v>0</v>
      </c>
      <c r="AB13" s="89">
        <v>1</v>
      </c>
      <c r="AC13" s="89">
        <v>1</v>
      </c>
      <c r="AD13" s="89">
        <v>1</v>
      </c>
      <c r="AF13" s="32">
        <f t="shared" si="2"/>
        <v>11.913</v>
      </c>
      <c r="AG13" s="32">
        <f t="shared" si="3"/>
        <v>45.919199999999996</v>
      </c>
      <c r="AH13" s="32">
        <f t="shared" si="4"/>
        <v>14.8371</v>
      </c>
      <c r="AI13" s="32">
        <f t="shared" si="5"/>
        <v>0</v>
      </c>
      <c r="AJ13" s="236" t="s">
        <v>372</v>
      </c>
      <c r="AL13" s="32">
        <f t="shared" si="6"/>
        <v>8.8902000000000001</v>
      </c>
      <c r="AM13" s="32">
        <f t="shared" si="7"/>
        <v>34.267679999999999</v>
      </c>
      <c r="AN13" s="32">
        <f t="shared" si="8"/>
        <v>11.072340000000001</v>
      </c>
      <c r="AO13" s="32">
        <f t="shared" si="9"/>
        <v>0</v>
      </c>
      <c r="AP13" s="151"/>
      <c r="AQ13" s="80" t="str">
        <f t="shared" si="10"/>
        <v xml:space="preserve">MAP (Clair) (11-52) </v>
      </c>
      <c r="AR13" s="89">
        <v>60</v>
      </c>
      <c r="AS13" s="89">
        <v>240</v>
      </c>
      <c r="AT13" s="89">
        <v>1347</v>
      </c>
      <c r="AU13" s="215">
        <v>1</v>
      </c>
      <c r="AV13" s="358">
        <v>0.11</v>
      </c>
      <c r="AW13" s="358">
        <v>0.42399999999999999</v>
      </c>
      <c r="AX13" s="358">
        <v>0.13700000000000001</v>
      </c>
      <c r="AY13" s="358">
        <v>0</v>
      </c>
      <c r="AZ13" s="89">
        <v>1</v>
      </c>
      <c r="BA13" s="89">
        <v>1</v>
      </c>
      <c r="BB13" s="89">
        <v>1</v>
      </c>
      <c r="BD13" s="80" t="str">
        <f t="shared" si="11"/>
        <v xml:space="preserve">MAP (Clair) (11-52) </v>
      </c>
      <c r="BE13" s="89">
        <v>60</v>
      </c>
      <c r="BF13" s="89">
        <v>240</v>
      </c>
      <c r="BG13" s="89">
        <v>1347</v>
      </c>
      <c r="BH13" s="215">
        <v>1</v>
      </c>
      <c r="BI13" s="358">
        <v>0.11</v>
      </c>
      <c r="BJ13" s="358">
        <v>0.42399999999999999</v>
      </c>
      <c r="BK13" s="358">
        <v>0.13700000000000001</v>
      </c>
      <c r="BL13" s="358">
        <v>0</v>
      </c>
      <c r="BM13" s="89">
        <v>1</v>
      </c>
      <c r="BN13" s="89">
        <v>1</v>
      </c>
      <c r="BO13" s="89">
        <v>1</v>
      </c>
    </row>
    <row r="14" spans="1:67" ht="15.5" x14ac:dyDescent="0.35">
      <c r="A14" s="670"/>
      <c r="B14" s="295" t="s">
        <v>82</v>
      </c>
      <c r="C14" s="291">
        <v>107</v>
      </c>
      <c r="D14" s="291">
        <v>7</v>
      </c>
      <c r="E14" s="217">
        <v>2</v>
      </c>
      <c r="F14" s="80" t="str">
        <f t="shared" si="0"/>
        <v>MAP (TAP) (11-52)</v>
      </c>
      <c r="G14" s="287">
        <v>60</v>
      </c>
      <c r="H14" s="287">
        <v>240</v>
      </c>
      <c r="I14" s="89">
        <v>1805</v>
      </c>
      <c r="J14" s="302">
        <v>1</v>
      </c>
      <c r="K14" s="287">
        <v>0.11</v>
      </c>
      <c r="L14" s="351">
        <v>0.42499999999999999</v>
      </c>
      <c r="M14" s="287">
        <v>0.13700000000000001</v>
      </c>
      <c r="N14" s="351">
        <v>4.0000000000000001E-3</v>
      </c>
      <c r="O14" s="89">
        <v>1</v>
      </c>
      <c r="P14" s="89">
        <v>1</v>
      </c>
      <c r="Q14" s="89">
        <v>1</v>
      </c>
      <c r="S14" s="80" t="str">
        <f t="shared" si="1"/>
        <v>MAP (TAP) (11-52)</v>
      </c>
      <c r="T14" s="287">
        <v>60</v>
      </c>
      <c r="U14" s="287">
        <v>240</v>
      </c>
      <c r="V14" s="89">
        <v>1347</v>
      </c>
      <c r="W14" s="215">
        <v>1</v>
      </c>
      <c r="X14" s="287">
        <v>0.11</v>
      </c>
      <c r="Y14" s="287">
        <v>0.42499999999999999</v>
      </c>
      <c r="Z14" s="287">
        <v>0.13700000000000001</v>
      </c>
      <c r="AA14" s="287">
        <v>4.0000000000000001E-3</v>
      </c>
      <c r="AB14" s="89">
        <v>1</v>
      </c>
      <c r="AC14" s="89">
        <v>1</v>
      </c>
      <c r="AD14" s="89">
        <v>1</v>
      </c>
      <c r="AF14" s="32">
        <f t="shared" si="2"/>
        <v>11.913</v>
      </c>
      <c r="AG14" s="32">
        <f t="shared" si="3"/>
        <v>46.027500000000003</v>
      </c>
      <c r="AH14" s="32">
        <f t="shared" si="4"/>
        <v>14.8371</v>
      </c>
      <c r="AI14" s="32">
        <f t="shared" si="5"/>
        <v>0.43319999999999997</v>
      </c>
      <c r="AJ14" s="237" t="s">
        <v>82</v>
      </c>
      <c r="AL14" s="32">
        <f>$T14*$V14*$W14*X14/1000</f>
        <v>8.8902000000000001</v>
      </c>
      <c r="AM14" s="32">
        <f t="shared" si="7"/>
        <v>34.348500000000001</v>
      </c>
      <c r="AN14" s="32">
        <f t="shared" si="8"/>
        <v>11.072340000000001</v>
      </c>
      <c r="AO14" s="32">
        <f t="shared" si="9"/>
        <v>0.32328000000000001</v>
      </c>
      <c r="AP14" s="151"/>
      <c r="AQ14" s="80" t="str">
        <f t="shared" si="10"/>
        <v>MAP (TAP) (11-52)</v>
      </c>
      <c r="AR14" s="358">
        <v>60</v>
      </c>
      <c r="AS14" s="358">
        <v>240</v>
      </c>
      <c r="AT14" s="89">
        <v>1347</v>
      </c>
      <c r="AU14" s="215">
        <v>1</v>
      </c>
      <c r="AV14" s="358">
        <v>0.11</v>
      </c>
      <c r="AW14" s="358">
        <v>0.42499999999999999</v>
      </c>
      <c r="AX14" s="358">
        <v>0.13700000000000001</v>
      </c>
      <c r="AY14" s="358">
        <v>4.0000000000000001E-3</v>
      </c>
      <c r="AZ14" s="89">
        <v>1</v>
      </c>
      <c r="BA14" s="89">
        <v>1</v>
      </c>
      <c r="BB14" s="89">
        <v>1</v>
      </c>
      <c r="BD14" s="80" t="str">
        <f t="shared" si="11"/>
        <v>MAP (TAP) (11-52)</v>
      </c>
      <c r="BE14" s="358">
        <v>60</v>
      </c>
      <c r="BF14" s="358">
        <v>240</v>
      </c>
      <c r="BG14" s="89">
        <v>1347</v>
      </c>
      <c r="BH14" s="215">
        <v>1</v>
      </c>
      <c r="BI14" s="358">
        <v>0.11</v>
      </c>
      <c r="BJ14" s="358">
        <v>0.42499999999999999</v>
      </c>
      <c r="BK14" s="358">
        <v>0.13700000000000001</v>
      </c>
      <c r="BL14" s="358">
        <v>4.0000000000000001E-3</v>
      </c>
      <c r="BM14" s="89">
        <v>1</v>
      </c>
      <c r="BN14" s="89">
        <v>1</v>
      </c>
      <c r="BO14" s="89">
        <v>1</v>
      </c>
    </row>
    <row r="15" spans="1:67" ht="15.5" x14ac:dyDescent="0.35">
      <c r="A15" s="670"/>
      <c r="B15" s="293" t="s">
        <v>373</v>
      </c>
      <c r="C15" s="291">
        <v>107</v>
      </c>
      <c r="D15" s="291">
        <v>7</v>
      </c>
      <c r="E15" s="217">
        <v>2</v>
      </c>
      <c r="F15" s="80" t="str">
        <f t="shared" si="0"/>
        <v xml:space="preserve">MAP (Reach) (11-52) </v>
      </c>
      <c r="G15" s="89">
        <v>60</v>
      </c>
      <c r="H15" s="89">
        <v>240</v>
      </c>
      <c r="I15" s="89">
        <v>1805</v>
      </c>
      <c r="J15" s="302">
        <v>1</v>
      </c>
      <c r="K15" s="287">
        <v>0.11</v>
      </c>
      <c r="L15" s="287">
        <v>0.42399999999999999</v>
      </c>
      <c r="M15" s="287">
        <v>0.13700000000000001</v>
      </c>
      <c r="N15" s="287">
        <v>0</v>
      </c>
      <c r="O15" s="89">
        <v>1</v>
      </c>
      <c r="P15" s="89">
        <v>1</v>
      </c>
      <c r="Q15" s="89">
        <v>1</v>
      </c>
      <c r="S15" s="80" t="str">
        <f t="shared" si="1"/>
        <v xml:space="preserve">MAP (Reach) (11-52) </v>
      </c>
      <c r="T15" s="89">
        <v>60</v>
      </c>
      <c r="U15" s="89">
        <v>240</v>
      </c>
      <c r="V15" s="89">
        <v>1347</v>
      </c>
      <c r="W15" s="215">
        <v>1</v>
      </c>
      <c r="X15" s="287">
        <v>0.11</v>
      </c>
      <c r="Y15" s="287">
        <v>0.42399999999999999</v>
      </c>
      <c r="Z15" s="287">
        <v>0.13700000000000001</v>
      </c>
      <c r="AA15" s="287">
        <v>0</v>
      </c>
      <c r="AB15" s="89">
        <v>1</v>
      </c>
      <c r="AC15" s="89">
        <v>1</v>
      </c>
      <c r="AD15" s="89">
        <v>1</v>
      </c>
      <c r="AF15" s="32">
        <f t="shared" si="2"/>
        <v>11.913</v>
      </c>
      <c r="AG15" s="32">
        <f t="shared" si="3"/>
        <v>45.919199999999996</v>
      </c>
      <c r="AH15" s="32">
        <f t="shared" si="4"/>
        <v>14.8371</v>
      </c>
      <c r="AI15" s="32">
        <f t="shared" si="5"/>
        <v>0</v>
      </c>
      <c r="AJ15" s="233" t="s">
        <v>373</v>
      </c>
      <c r="AL15" s="32">
        <f t="shared" si="6"/>
        <v>8.8902000000000001</v>
      </c>
      <c r="AM15" s="32">
        <f t="shared" si="7"/>
        <v>34.267679999999999</v>
      </c>
      <c r="AN15" s="32">
        <f t="shared" si="8"/>
        <v>11.072340000000001</v>
      </c>
      <c r="AO15" s="32">
        <f t="shared" si="9"/>
        <v>0</v>
      </c>
      <c r="AP15" s="151"/>
      <c r="AQ15" s="80" t="str">
        <f t="shared" si="10"/>
        <v xml:space="preserve">MAP (Reach) (11-52) </v>
      </c>
      <c r="AR15" s="89">
        <v>60</v>
      </c>
      <c r="AS15" s="89">
        <v>240</v>
      </c>
      <c r="AT15" s="89">
        <v>1347</v>
      </c>
      <c r="AU15" s="215">
        <v>1</v>
      </c>
      <c r="AV15" s="358">
        <v>0.11</v>
      </c>
      <c r="AW15" s="358">
        <v>0.42399999999999999</v>
      </c>
      <c r="AX15" s="358">
        <v>0.13700000000000001</v>
      </c>
      <c r="AY15" s="358">
        <v>0</v>
      </c>
      <c r="AZ15" s="89">
        <v>1</v>
      </c>
      <c r="BA15" s="89">
        <v>1</v>
      </c>
      <c r="BB15" s="89">
        <v>1</v>
      </c>
      <c r="BD15" s="80" t="str">
        <f t="shared" si="11"/>
        <v xml:space="preserve">MAP (Reach) (11-52) </v>
      </c>
      <c r="BE15" s="89">
        <v>60</v>
      </c>
      <c r="BF15" s="89">
        <v>240</v>
      </c>
      <c r="BG15" s="89">
        <v>1347</v>
      </c>
      <c r="BH15" s="215">
        <v>1</v>
      </c>
      <c r="BI15" s="358">
        <v>0.11</v>
      </c>
      <c r="BJ15" s="358">
        <v>0.42399999999999999</v>
      </c>
      <c r="BK15" s="358">
        <v>0.13700000000000001</v>
      </c>
      <c r="BL15" s="358">
        <v>0</v>
      </c>
      <c r="BM15" s="89">
        <v>1</v>
      </c>
      <c r="BN15" s="89">
        <v>1</v>
      </c>
      <c r="BO15" s="89">
        <v>1</v>
      </c>
    </row>
    <row r="16" spans="1:67" ht="15.5" x14ac:dyDescent="0.35">
      <c r="A16" s="670"/>
      <c r="B16" s="293" t="s">
        <v>374</v>
      </c>
      <c r="C16" s="291">
        <v>107</v>
      </c>
      <c r="D16" s="291">
        <v>7</v>
      </c>
      <c r="E16" s="217">
        <v>2</v>
      </c>
      <c r="F16" s="80" t="str">
        <f t="shared" si="0"/>
        <v xml:space="preserve">MAP (Std) (11-54) </v>
      </c>
      <c r="G16" s="89">
        <v>60</v>
      </c>
      <c r="H16" s="89">
        <v>240</v>
      </c>
      <c r="I16" s="89">
        <v>1805</v>
      </c>
      <c r="J16" s="302">
        <v>1</v>
      </c>
      <c r="K16" s="287">
        <v>0.11</v>
      </c>
      <c r="L16" s="287">
        <v>0.42399999999999999</v>
      </c>
      <c r="M16" s="287">
        <v>0.13700000000000001</v>
      </c>
      <c r="N16" s="287">
        <v>0</v>
      </c>
      <c r="O16" s="89">
        <v>1</v>
      </c>
      <c r="P16" s="89">
        <v>1</v>
      </c>
      <c r="Q16" s="89">
        <v>1</v>
      </c>
      <c r="S16" s="80" t="str">
        <f t="shared" si="1"/>
        <v xml:space="preserve">MAP (Std) (11-54) </v>
      </c>
      <c r="T16" s="89">
        <v>60</v>
      </c>
      <c r="U16" s="89">
        <v>240</v>
      </c>
      <c r="V16" s="89">
        <v>1347</v>
      </c>
      <c r="W16" s="215">
        <v>1</v>
      </c>
      <c r="X16" s="358">
        <v>0.11</v>
      </c>
      <c r="Y16" s="287">
        <v>0.47299999999999998</v>
      </c>
      <c r="Z16" s="287">
        <v>0.13700000000000001</v>
      </c>
      <c r="AA16" s="287">
        <v>4.0000000000000001E-3</v>
      </c>
      <c r="AB16" s="89">
        <v>1</v>
      </c>
      <c r="AC16" s="89">
        <v>1</v>
      </c>
      <c r="AD16" s="89">
        <v>1</v>
      </c>
      <c r="AF16" s="32">
        <f t="shared" si="2"/>
        <v>11.913</v>
      </c>
      <c r="AG16" s="32">
        <f t="shared" si="3"/>
        <v>45.919199999999996</v>
      </c>
      <c r="AH16" s="32">
        <f t="shared" si="4"/>
        <v>14.8371</v>
      </c>
      <c r="AI16" s="32">
        <f t="shared" si="5"/>
        <v>0</v>
      </c>
      <c r="AJ16" s="233" t="s">
        <v>374</v>
      </c>
      <c r="AL16" s="32">
        <f t="shared" si="6"/>
        <v>8.8902000000000001</v>
      </c>
      <c r="AM16" s="32">
        <f t="shared" si="7"/>
        <v>38.22786</v>
      </c>
      <c r="AN16" s="32">
        <f t="shared" si="8"/>
        <v>11.072340000000001</v>
      </c>
      <c r="AO16" s="32">
        <f t="shared" si="9"/>
        <v>0.32328000000000001</v>
      </c>
      <c r="AP16" s="151"/>
      <c r="AQ16" s="80" t="str">
        <f t="shared" si="10"/>
        <v xml:space="preserve">MAP (Std) (11-54) </v>
      </c>
      <c r="AR16" s="89">
        <v>60</v>
      </c>
      <c r="AS16" s="89">
        <v>240</v>
      </c>
      <c r="AT16" s="89">
        <v>1347</v>
      </c>
      <c r="AU16" s="215">
        <v>1</v>
      </c>
      <c r="AV16" s="358">
        <v>0.11</v>
      </c>
      <c r="AW16" s="358">
        <v>0.47299999999999998</v>
      </c>
      <c r="AX16" s="358">
        <v>0.13700000000000001</v>
      </c>
      <c r="AY16" s="358">
        <v>4.0000000000000001E-3</v>
      </c>
      <c r="AZ16" s="89">
        <v>1</v>
      </c>
      <c r="BA16" s="89">
        <v>1</v>
      </c>
      <c r="BB16" s="89">
        <v>1</v>
      </c>
      <c r="BD16" s="80" t="str">
        <f t="shared" si="11"/>
        <v xml:space="preserve">MAP (Std) (11-54) </v>
      </c>
      <c r="BE16" s="89">
        <v>60</v>
      </c>
      <c r="BF16" s="89">
        <v>240</v>
      </c>
      <c r="BG16" s="89">
        <v>1347</v>
      </c>
      <c r="BH16" s="215">
        <v>1</v>
      </c>
      <c r="BI16" s="358">
        <v>0.11</v>
      </c>
      <c r="BJ16" s="358">
        <v>0.47299999999999998</v>
      </c>
      <c r="BK16" s="358">
        <v>0.13700000000000001</v>
      </c>
      <c r="BL16" s="358">
        <v>4.0000000000000001E-3</v>
      </c>
      <c r="BM16" s="89">
        <v>1</v>
      </c>
      <c r="BN16" s="89">
        <v>1</v>
      </c>
      <c r="BO16" s="89">
        <v>1</v>
      </c>
    </row>
    <row r="17" spans="1:67" ht="15.5" x14ac:dyDescent="0.35">
      <c r="A17" s="670"/>
      <c r="B17" s="290" t="s">
        <v>85</v>
      </c>
      <c r="C17" s="291">
        <v>107</v>
      </c>
      <c r="D17" s="291">
        <v>7</v>
      </c>
      <c r="E17" s="217">
        <v>2</v>
      </c>
      <c r="F17" s="80" t="str">
        <f t="shared" si="0"/>
        <v>MAP (Clair) (11-54)</v>
      </c>
      <c r="G17" s="89">
        <v>60</v>
      </c>
      <c r="H17" s="89">
        <v>240</v>
      </c>
      <c r="I17" s="89">
        <v>1805</v>
      </c>
      <c r="J17" s="302">
        <v>1</v>
      </c>
      <c r="K17" s="287">
        <v>0.11</v>
      </c>
      <c r="L17" s="351">
        <v>0.42499999999999999</v>
      </c>
      <c r="M17" s="287">
        <v>0.13700000000000001</v>
      </c>
      <c r="N17" s="351">
        <v>2E-3</v>
      </c>
      <c r="O17" s="89">
        <v>1</v>
      </c>
      <c r="P17" s="89">
        <v>1</v>
      </c>
      <c r="Q17" s="89">
        <v>1</v>
      </c>
      <c r="S17" s="80" t="str">
        <f t="shared" si="1"/>
        <v>MAP (Clair) (11-54)</v>
      </c>
      <c r="T17" s="89">
        <v>60</v>
      </c>
      <c r="U17" s="89">
        <v>240</v>
      </c>
      <c r="V17" s="89">
        <v>1347</v>
      </c>
      <c r="W17" s="215">
        <v>1</v>
      </c>
      <c r="X17" s="358">
        <v>0.11</v>
      </c>
      <c r="Y17" s="287">
        <v>0.47299999999999998</v>
      </c>
      <c r="Z17" s="287">
        <v>0.13700000000000001</v>
      </c>
      <c r="AA17" s="287">
        <v>0</v>
      </c>
      <c r="AB17" s="89">
        <v>1</v>
      </c>
      <c r="AC17" s="89">
        <v>1</v>
      </c>
      <c r="AD17" s="89">
        <v>1</v>
      </c>
      <c r="AF17" s="32">
        <f t="shared" si="2"/>
        <v>11.913</v>
      </c>
      <c r="AG17" s="32">
        <f t="shared" si="3"/>
        <v>46.027500000000003</v>
      </c>
      <c r="AH17" s="32">
        <f t="shared" si="4"/>
        <v>14.8371</v>
      </c>
      <c r="AI17" s="32">
        <f t="shared" si="5"/>
        <v>0.21659999999999999</v>
      </c>
      <c r="AJ17" s="236" t="s">
        <v>85</v>
      </c>
      <c r="AL17" s="32">
        <f t="shared" si="6"/>
        <v>8.8902000000000001</v>
      </c>
      <c r="AM17" s="32">
        <f t="shared" si="7"/>
        <v>38.22786</v>
      </c>
      <c r="AN17" s="32">
        <f t="shared" si="8"/>
        <v>11.072340000000001</v>
      </c>
      <c r="AO17" s="32">
        <f t="shared" si="9"/>
        <v>0</v>
      </c>
      <c r="AP17" s="151"/>
      <c r="AQ17" s="80" t="str">
        <f t="shared" si="10"/>
        <v>MAP (Clair) (11-54)</v>
      </c>
      <c r="AR17" s="89">
        <v>60</v>
      </c>
      <c r="AS17" s="89">
        <v>240</v>
      </c>
      <c r="AT17" s="89">
        <v>1347</v>
      </c>
      <c r="AU17" s="215">
        <v>1</v>
      </c>
      <c r="AV17" s="358">
        <v>0.11</v>
      </c>
      <c r="AW17" s="358">
        <v>0.47299999999999998</v>
      </c>
      <c r="AX17" s="358">
        <v>0.13700000000000001</v>
      </c>
      <c r="AY17" s="358">
        <v>0</v>
      </c>
      <c r="AZ17" s="89">
        <v>1</v>
      </c>
      <c r="BA17" s="89">
        <v>1</v>
      </c>
      <c r="BB17" s="89">
        <v>1</v>
      </c>
      <c r="BD17" s="80" t="str">
        <f t="shared" si="11"/>
        <v>MAP (Clair) (11-54)</v>
      </c>
      <c r="BE17" s="89">
        <v>60</v>
      </c>
      <c r="BF17" s="89">
        <v>240</v>
      </c>
      <c r="BG17" s="89">
        <v>1347</v>
      </c>
      <c r="BH17" s="215">
        <v>1</v>
      </c>
      <c r="BI17" s="358">
        <v>0.11</v>
      </c>
      <c r="BJ17" s="358">
        <v>0.47299999999999998</v>
      </c>
      <c r="BK17" s="358">
        <v>0.13700000000000001</v>
      </c>
      <c r="BL17" s="358">
        <v>0</v>
      </c>
      <c r="BM17" s="89">
        <v>1</v>
      </c>
      <c r="BN17" s="89">
        <v>1</v>
      </c>
      <c r="BO17" s="89">
        <v>1</v>
      </c>
    </row>
    <row r="18" spans="1:67" ht="15.5" x14ac:dyDescent="0.35">
      <c r="A18" s="670"/>
      <c r="B18" s="293" t="s">
        <v>375</v>
      </c>
      <c r="C18" s="291">
        <v>107</v>
      </c>
      <c r="D18" s="291">
        <v>7</v>
      </c>
      <c r="E18" s="217">
        <v>2</v>
      </c>
      <c r="F18" s="80" t="str">
        <f t="shared" si="0"/>
        <v xml:space="preserve">MAP (Reach) (11-54) </v>
      </c>
      <c r="G18" s="89">
        <v>60</v>
      </c>
      <c r="H18" s="89">
        <v>240</v>
      </c>
      <c r="I18" s="89">
        <v>1805</v>
      </c>
      <c r="J18" s="302">
        <v>1</v>
      </c>
      <c r="K18" s="287">
        <v>0.11</v>
      </c>
      <c r="L18" s="287">
        <v>0.42399999999999999</v>
      </c>
      <c r="M18" s="287">
        <v>0.13700000000000001</v>
      </c>
      <c r="N18" s="287">
        <v>0</v>
      </c>
      <c r="O18" s="89">
        <v>1</v>
      </c>
      <c r="P18" s="89">
        <v>1</v>
      </c>
      <c r="Q18" s="89">
        <v>1</v>
      </c>
      <c r="S18" s="80" t="str">
        <f t="shared" si="1"/>
        <v xml:space="preserve">MAP (Reach) (11-54) </v>
      </c>
      <c r="T18" s="89">
        <v>60</v>
      </c>
      <c r="U18" s="89">
        <v>240</v>
      </c>
      <c r="V18" s="89">
        <v>1347</v>
      </c>
      <c r="W18" s="215">
        <v>1</v>
      </c>
      <c r="X18" s="287">
        <v>0.08</v>
      </c>
      <c r="Y18" s="287">
        <v>0.47299999999999998</v>
      </c>
      <c r="Z18" s="287">
        <v>0.13700000000000001</v>
      </c>
      <c r="AA18" s="287">
        <v>0</v>
      </c>
      <c r="AB18" s="89">
        <v>1</v>
      </c>
      <c r="AC18" s="89">
        <v>1</v>
      </c>
      <c r="AD18" s="89">
        <v>1</v>
      </c>
      <c r="AF18" s="32">
        <f t="shared" si="2"/>
        <v>11.913</v>
      </c>
      <c r="AG18" s="32">
        <f t="shared" si="3"/>
        <v>45.919199999999996</v>
      </c>
      <c r="AH18" s="32">
        <f t="shared" si="4"/>
        <v>14.8371</v>
      </c>
      <c r="AI18" s="32">
        <f t="shared" si="5"/>
        <v>0</v>
      </c>
      <c r="AJ18" s="233" t="s">
        <v>375</v>
      </c>
      <c r="AL18" s="32">
        <f t="shared" si="6"/>
        <v>6.4656000000000002</v>
      </c>
      <c r="AM18" s="32">
        <f t="shared" si="7"/>
        <v>38.22786</v>
      </c>
      <c r="AN18" s="32">
        <f t="shared" si="8"/>
        <v>11.072340000000001</v>
      </c>
      <c r="AO18" s="32">
        <f t="shared" si="9"/>
        <v>0</v>
      </c>
      <c r="AP18" s="151"/>
      <c r="AQ18" s="80" t="str">
        <f t="shared" si="10"/>
        <v xml:space="preserve">MAP (Reach) (11-54) </v>
      </c>
      <c r="AR18" s="89">
        <v>60</v>
      </c>
      <c r="AS18" s="89">
        <v>240</v>
      </c>
      <c r="AT18" s="89">
        <v>1347</v>
      </c>
      <c r="AU18" s="215">
        <v>1</v>
      </c>
      <c r="AV18" s="358">
        <v>0.08</v>
      </c>
      <c r="AW18" s="358">
        <v>0.47299999999999998</v>
      </c>
      <c r="AX18" s="358">
        <v>0.13700000000000001</v>
      </c>
      <c r="AY18" s="358">
        <v>0</v>
      </c>
      <c r="AZ18" s="89">
        <v>1</v>
      </c>
      <c r="BA18" s="89">
        <v>1</v>
      </c>
      <c r="BB18" s="89">
        <v>1</v>
      </c>
      <c r="BD18" s="80" t="str">
        <f t="shared" si="11"/>
        <v xml:space="preserve">MAP (Reach) (11-54) </v>
      </c>
      <c r="BE18" s="89">
        <v>60</v>
      </c>
      <c r="BF18" s="89">
        <v>240</v>
      </c>
      <c r="BG18" s="89">
        <v>1347</v>
      </c>
      <c r="BH18" s="215">
        <v>1</v>
      </c>
      <c r="BI18" s="358">
        <v>0.08</v>
      </c>
      <c r="BJ18" s="358">
        <v>0.47299999999999998</v>
      </c>
      <c r="BK18" s="358">
        <v>0.13700000000000001</v>
      </c>
      <c r="BL18" s="358">
        <v>0</v>
      </c>
      <c r="BM18" s="89">
        <v>1</v>
      </c>
      <c r="BN18" s="89">
        <v>1</v>
      </c>
      <c r="BO18" s="89">
        <v>1</v>
      </c>
    </row>
    <row r="19" spans="1:67" ht="15.5" x14ac:dyDescent="0.35">
      <c r="A19" s="670"/>
      <c r="B19" s="293" t="s">
        <v>376</v>
      </c>
      <c r="C19" s="291">
        <v>107</v>
      </c>
      <c r="D19" s="291">
        <v>7</v>
      </c>
      <c r="E19" s="217">
        <v>2</v>
      </c>
      <c r="F19" s="80" t="str">
        <f t="shared" si="0"/>
        <v>MAP désulfaté</v>
      </c>
      <c r="G19" s="89">
        <v>60</v>
      </c>
      <c r="H19" s="89">
        <v>240</v>
      </c>
      <c r="I19" s="89">
        <v>1805</v>
      </c>
      <c r="J19" s="302">
        <v>1</v>
      </c>
      <c r="K19" s="215">
        <v>0</v>
      </c>
      <c r="L19" s="215">
        <v>0.6</v>
      </c>
      <c r="M19" s="287">
        <v>0.13700000000000001</v>
      </c>
      <c r="N19" s="287">
        <v>0</v>
      </c>
      <c r="O19" s="89">
        <v>1</v>
      </c>
      <c r="P19" s="89">
        <v>1</v>
      </c>
      <c r="Q19" s="89">
        <v>1</v>
      </c>
      <c r="S19" s="80" t="str">
        <f t="shared" si="1"/>
        <v>MAP désulfaté</v>
      </c>
      <c r="T19" s="89">
        <v>60</v>
      </c>
      <c r="U19" s="89">
        <v>240</v>
      </c>
      <c r="V19" s="89">
        <v>1347</v>
      </c>
      <c r="W19" s="215">
        <v>1</v>
      </c>
      <c r="X19" s="215">
        <v>0</v>
      </c>
      <c r="Y19" s="215">
        <v>0.6</v>
      </c>
      <c r="Z19" s="287">
        <v>0.13700000000000001</v>
      </c>
      <c r="AA19" s="287">
        <v>0</v>
      </c>
      <c r="AB19" s="89">
        <v>1</v>
      </c>
      <c r="AC19" s="89">
        <v>1</v>
      </c>
      <c r="AD19" s="89">
        <v>1</v>
      </c>
      <c r="AF19" s="32">
        <f t="shared" si="2"/>
        <v>0</v>
      </c>
      <c r="AG19" s="32">
        <f t="shared" si="3"/>
        <v>64.98</v>
      </c>
      <c r="AH19" s="32">
        <f t="shared" si="4"/>
        <v>14.8371</v>
      </c>
      <c r="AI19" s="32">
        <f t="shared" si="5"/>
        <v>0</v>
      </c>
      <c r="AJ19" s="233" t="s">
        <v>376</v>
      </c>
      <c r="AL19" s="32">
        <f t="shared" si="6"/>
        <v>0</v>
      </c>
      <c r="AM19" s="32">
        <f t="shared" si="7"/>
        <v>48.491999999999997</v>
      </c>
      <c r="AN19" s="32">
        <f t="shared" si="8"/>
        <v>11.072340000000001</v>
      </c>
      <c r="AO19" s="32">
        <f t="shared" si="9"/>
        <v>0</v>
      </c>
      <c r="AP19" s="151"/>
      <c r="AQ19" s="80" t="str">
        <f t="shared" si="10"/>
        <v>MAP désulfaté</v>
      </c>
      <c r="AR19" s="89">
        <v>60</v>
      </c>
      <c r="AS19" s="89">
        <v>240</v>
      </c>
      <c r="AT19" s="89">
        <v>1347</v>
      </c>
      <c r="AU19" s="215">
        <v>1</v>
      </c>
      <c r="AV19" s="215">
        <v>0</v>
      </c>
      <c r="AW19" s="215">
        <v>0.6</v>
      </c>
      <c r="AX19" s="358">
        <v>0.13700000000000001</v>
      </c>
      <c r="AY19" s="358">
        <v>0</v>
      </c>
      <c r="AZ19" s="89">
        <v>1</v>
      </c>
      <c r="BA19" s="89">
        <v>1</v>
      </c>
      <c r="BB19" s="89">
        <v>1</v>
      </c>
      <c r="BD19" s="80" t="str">
        <f t="shared" si="11"/>
        <v>MAP désulfaté</v>
      </c>
      <c r="BE19" s="89">
        <v>60</v>
      </c>
      <c r="BF19" s="89">
        <v>240</v>
      </c>
      <c r="BG19" s="89">
        <v>1347</v>
      </c>
      <c r="BH19" s="215">
        <v>1</v>
      </c>
      <c r="BI19" s="215">
        <v>0</v>
      </c>
      <c r="BJ19" s="215">
        <v>0.6</v>
      </c>
      <c r="BK19" s="358">
        <v>0.13700000000000001</v>
      </c>
      <c r="BL19" s="358">
        <v>0</v>
      </c>
      <c r="BM19" s="89">
        <v>1</v>
      </c>
      <c r="BN19" s="89">
        <v>1</v>
      </c>
      <c r="BO19" s="89">
        <v>1</v>
      </c>
    </row>
    <row r="20" spans="1:67" ht="16" thickBot="1" x14ac:dyDescent="0.4">
      <c r="A20" s="670"/>
      <c r="B20" s="293" t="s">
        <v>377</v>
      </c>
      <c r="C20" s="291">
        <v>107</v>
      </c>
      <c r="D20" s="291">
        <v>7</v>
      </c>
      <c r="E20" s="217">
        <v>2</v>
      </c>
      <c r="F20" s="80" t="str">
        <f t="shared" si="0"/>
        <v>MAP (11-52) Zn</v>
      </c>
      <c r="G20" s="89">
        <v>60</v>
      </c>
      <c r="H20" s="89">
        <v>240</v>
      </c>
      <c r="I20" s="89">
        <v>1805</v>
      </c>
      <c r="J20" s="302">
        <v>1</v>
      </c>
      <c r="K20" s="287">
        <v>0.11</v>
      </c>
      <c r="L20" s="287">
        <v>0.42299999999999999</v>
      </c>
      <c r="M20" s="287">
        <v>0.13700000000000001</v>
      </c>
      <c r="N20" s="287">
        <v>0</v>
      </c>
      <c r="O20" s="89">
        <v>1</v>
      </c>
      <c r="P20" s="89">
        <v>1</v>
      </c>
      <c r="Q20" s="89">
        <v>1</v>
      </c>
      <c r="S20" s="80" t="str">
        <f t="shared" si="1"/>
        <v>MAP (11-52) Zn</v>
      </c>
      <c r="T20" s="89">
        <v>60</v>
      </c>
      <c r="U20" s="89">
        <v>240</v>
      </c>
      <c r="V20" s="89">
        <v>1347</v>
      </c>
      <c r="W20" s="215">
        <v>1</v>
      </c>
      <c r="X20" s="287">
        <v>0.08</v>
      </c>
      <c r="Y20" s="287">
        <v>0.47299999999999998</v>
      </c>
      <c r="Z20" s="287">
        <v>0.13700000000000001</v>
      </c>
      <c r="AA20" s="287">
        <v>0</v>
      </c>
      <c r="AB20" s="89">
        <v>1</v>
      </c>
      <c r="AC20" s="89">
        <v>1</v>
      </c>
      <c r="AD20" s="89">
        <v>1</v>
      </c>
      <c r="AF20" s="32">
        <f t="shared" si="2"/>
        <v>11.913</v>
      </c>
      <c r="AG20" s="32">
        <f t="shared" si="3"/>
        <v>45.810900000000004</v>
      </c>
      <c r="AH20" s="32">
        <f t="shared" si="4"/>
        <v>14.8371</v>
      </c>
      <c r="AI20" s="32">
        <f t="shared" si="5"/>
        <v>0</v>
      </c>
      <c r="AJ20" s="242" t="s">
        <v>377</v>
      </c>
      <c r="AL20" s="32">
        <f t="shared" si="6"/>
        <v>6.4656000000000002</v>
      </c>
      <c r="AM20" s="32">
        <f t="shared" si="7"/>
        <v>38.22786</v>
      </c>
      <c r="AN20" s="32">
        <f t="shared" si="8"/>
        <v>11.072340000000001</v>
      </c>
      <c r="AO20" s="32">
        <f t="shared" si="9"/>
        <v>0</v>
      </c>
      <c r="AP20" s="151"/>
      <c r="AQ20" s="80" t="str">
        <f t="shared" si="10"/>
        <v>MAP (11-52) Zn</v>
      </c>
      <c r="AR20" s="89">
        <v>60</v>
      </c>
      <c r="AS20" s="89">
        <v>240</v>
      </c>
      <c r="AT20" s="89">
        <v>1347</v>
      </c>
      <c r="AU20" s="215">
        <v>1</v>
      </c>
      <c r="AV20" s="358">
        <v>0.08</v>
      </c>
      <c r="AW20" s="358">
        <v>0.47299999999999998</v>
      </c>
      <c r="AX20" s="358">
        <v>0.13700000000000001</v>
      </c>
      <c r="AY20" s="358">
        <v>0</v>
      </c>
      <c r="AZ20" s="89">
        <v>1</v>
      </c>
      <c r="BA20" s="89">
        <v>1</v>
      </c>
      <c r="BB20" s="89">
        <v>1</v>
      </c>
      <c r="BD20" s="80" t="str">
        <f t="shared" si="11"/>
        <v>MAP (11-52) Zn</v>
      </c>
      <c r="BE20" s="89">
        <v>60</v>
      </c>
      <c r="BF20" s="89">
        <v>240</v>
      </c>
      <c r="BG20" s="89">
        <v>1347</v>
      </c>
      <c r="BH20" s="215">
        <v>1</v>
      </c>
      <c r="BI20" s="358">
        <v>0.08</v>
      </c>
      <c r="BJ20" s="358">
        <v>0.47299999999999998</v>
      </c>
      <c r="BK20" s="358">
        <v>0.13700000000000001</v>
      </c>
      <c r="BL20" s="358">
        <v>0</v>
      </c>
      <c r="BM20" s="89">
        <v>1</v>
      </c>
      <c r="BN20" s="89">
        <v>1</v>
      </c>
      <c r="BO20" s="89">
        <v>1</v>
      </c>
    </row>
    <row r="21" spans="1:67" ht="16" thickBot="1" x14ac:dyDescent="0.4">
      <c r="A21" s="671"/>
      <c r="B21" s="355" t="s">
        <v>466</v>
      </c>
      <c r="C21" s="291">
        <v>107</v>
      </c>
      <c r="D21" s="291">
        <v>7</v>
      </c>
      <c r="E21" s="217">
        <v>2</v>
      </c>
      <c r="F21" s="355" t="s">
        <v>461</v>
      </c>
      <c r="G21" s="89">
        <v>60</v>
      </c>
      <c r="H21" s="89">
        <v>240</v>
      </c>
      <c r="I21" s="89">
        <v>1805</v>
      </c>
      <c r="J21" s="302">
        <v>1</v>
      </c>
      <c r="K21" s="287">
        <v>0.11</v>
      </c>
      <c r="L21" s="287">
        <v>0.42499999999999999</v>
      </c>
      <c r="M21" s="287">
        <v>0.13700000000000001</v>
      </c>
      <c r="N21" s="287">
        <v>2E-3</v>
      </c>
      <c r="O21" s="89">
        <v>1</v>
      </c>
      <c r="P21" s="89">
        <v>1</v>
      </c>
      <c r="Q21" s="89">
        <v>1</v>
      </c>
      <c r="S21" s="355" t="s">
        <v>461</v>
      </c>
      <c r="T21" s="89">
        <v>60</v>
      </c>
      <c r="U21" s="89">
        <v>240</v>
      </c>
      <c r="V21" s="89">
        <v>1347</v>
      </c>
      <c r="W21" s="215">
        <v>1</v>
      </c>
      <c r="X21" s="287">
        <v>0</v>
      </c>
      <c r="Y21" s="287">
        <v>0.6</v>
      </c>
      <c r="Z21" s="287">
        <v>0.13700000000000001</v>
      </c>
      <c r="AA21" s="287">
        <v>2E-3</v>
      </c>
      <c r="AB21" s="89">
        <v>1</v>
      </c>
      <c r="AC21" s="89">
        <v>1</v>
      </c>
      <c r="AD21" s="89">
        <v>1</v>
      </c>
      <c r="AF21" s="32">
        <f t="shared" si="2"/>
        <v>11.913</v>
      </c>
      <c r="AG21" s="32">
        <f t="shared" si="3"/>
        <v>46.027500000000003</v>
      </c>
      <c r="AH21" s="32">
        <f t="shared" si="4"/>
        <v>14.8371</v>
      </c>
      <c r="AI21" s="32">
        <f t="shared" si="5"/>
        <v>0.21659999999999999</v>
      </c>
      <c r="AJ21" s="355" t="s">
        <v>461</v>
      </c>
      <c r="AL21" s="32">
        <f t="shared" si="6"/>
        <v>0</v>
      </c>
      <c r="AM21" s="32">
        <f t="shared" si="7"/>
        <v>48.491999999999997</v>
      </c>
      <c r="AN21" s="32">
        <f t="shared" si="8"/>
        <v>11.072340000000001</v>
      </c>
      <c r="AO21" s="32">
        <f t="shared" si="9"/>
        <v>0.16164000000000001</v>
      </c>
      <c r="AP21" s="151"/>
      <c r="AQ21" s="80" t="str">
        <f t="shared" si="10"/>
        <v>MAP Kidee</v>
      </c>
      <c r="AR21" s="89">
        <v>60</v>
      </c>
      <c r="AS21" s="89">
        <v>240</v>
      </c>
      <c r="AT21" s="89">
        <v>1347</v>
      </c>
      <c r="AU21" s="215">
        <v>1</v>
      </c>
      <c r="AV21" s="358">
        <v>0</v>
      </c>
      <c r="AW21" s="358">
        <v>0.6</v>
      </c>
      <c r="AX21" s="358">
        <v>0.13700000000000001</v>
      </c>
      <c r="AY21" s="358">
        <v>2E-3</v>
      </c>
      <c r="AZ21" s="89">
        <v>1</v>
      </c>
      <c r="BA21" s="89">
        <v>1</v>
      </c>
      <c r="BB21" s="89">
        <v>1</v>
      </c>
      <c r="BD21" s="80" t="str">
        <f t="shared" si="11"/>
        <v>MAP Kidee</v>
      </c>
      <c r="BE21" s="89">
        <v>60</v>
      </c>
      <c r="BF21" s="89">
        <v>240</v>
      </c>
      <c r="BG21" s="89">
        <v>1347</v>
      </c>
      <c r="BH21" s="215">
        <v>1</v>
      </c>
      <c r="BI21" s="358">
        <v>0</v>
      </c>
      <c r="BJ21" s="358">
        <v>0.6</v>
      </c>
      <c r="BK21" s="358">
        <v>0.13700000000000001</v>
      </c>
      <c r="BL21" s="358">
        <v>2E-3</v>
      </c>
      <c r="BM21" s="89">
        <v>1</v>
      </c>
      <c r="BN21" s="89">
        <v>1</v>
      </c>
      <c r="BO21" s="89">
        <v>1</v>
      </c>
    </row>
    <row r="22" spans="1:67" ht="15.5" x14ac:dyDescent="0.35">
      <c r="A22" s="672" t="s">
        <v>102</v>
      </c>
      <c r="B22" s="352" t="s">
        <v>83</v>
      </c>
      <c r="C22" s="291">
        <v>107</v>
      </c>
      <c r="D22" s="291">
        <v>7</v>
      </c>
      <c r="E22" s="217">
        <v>3</v>
      </c>
      <c r="F22" s="80" t="str">
        <f t="shared" ref="F22:F29" si="12">B22</f>
        <v>NPS (12-46-7S)</v>
      </c>
      <c r="G22" s="89">
        <v>60</v>
      </c>
      <c r="H22" s="89">
        <v>240</v>
      </c>
      <c r="I22" s="89">
        <v>1805</v>
      </c>
      <c r="J22" s="302">
        <v>1</v>
      </c>
      <c r="K22" s="358">
        <v>0</v>
      </c>
      <c r="L22" s="358">
        <v>0.46500000000000002</v>
      </c>
      <c r="M22" s="358">
        <v>0.16200000000000001</v>
      </c>
      <c r="N22" s="358">
        <v>0.158</v>
      </c>
      <c r="O22" s="89">
        <v>1</v>
      </c>
      <c r="P22" s="89">
        <v>1</v>
      </c>
      <c r="Q22" s="89">
        <v>1</v>
      </c>
      <c r="S22" s="80" t="str">
        <f t="shared" ref="S22:S29" si="13">B22</f>
        <v>NPS (12-46-7S)</v>
      </c>
      <c r="T22" s="89">
        <v>60</v>
      </c>
      <c r="U22" s="89">
        <v>240</v>
      </c>
      <c r="V22" s="89">
        <v>1347</v>
      </c>
      <c r="W22" s="215">
        <v>1</v>
      </c>
      <c r="X22" s="358">
        <v>0</v>
      </c>
      <c r="Y22" s="358">
        <v>0.46500000000000002</v>
      </c>
      <c r="Z22" s="358">
        <v>0.16200000000000001</v>
      </c>
      <c r="AA22" s="358">
        <v>0.158</v>
      </c>
      <c r="AB22" s="89">
        <v>1</v>
      </c>
      <c r="AC22" s="89">
        <v>1</v>
      </c>
      <c r="AD22" s="89">
        <v>1</v>
      </c>
      <c r="AF22" s="32">
        <f t="shared" ref="AF22:AF31" si="14">$G22*$I22*$J22*K22/1000</f>
        <v>0</v>
      </c>
      <c r="AG22" s="32">
        <f t="shared" ref="AG22:AG31" si="15">$G22*$I22*$J22*L22/1000</f>
        <v>50.359499999999997</v>
      </c>
      <c r="AH22" s="32">
        <f t="shared" ref="AH22:AH31" si="16">$G22*$I22*$J22*M22/1000</f>
        <v>17.544600000000003</v>
      </c>
      <c r="AI22" s="32">
        <f t="shared" ref="AI22:AI31" si="17">$G22*$I22*$J22*N22/1000</f>
        <v>17.1114</v>
      </c>
      <c r="AJ22" s="241" t="s">
        <v>83</v>
      </c>
      <c r="AL22" s="32">
        <f t="shared" ref="AL22:AL31" si="18">$T22*$V22*$W22*X22/1000</f>
        <v>0</v>
      </c>
      <c r="AM22" s="32">
        <f t="shared" ref="AM22:AM31" si="19">$T22*$V22*$W22*Y22/1000</f>
        <v>37.581300000000006</v>
      </c>
      <c r="AN22" s="32">
        <f t="shared" ref="AN22:AN31" si="20">$T22*$V22*$W22*Z22/1000</f>
        <v>13.092840000000001</v>
      </c>
      <c r="AO22" s="32">
        <f t="shared" ref="AO22:AO31" si="21">$T22*$V22*$W22*AA22/1000</f>
        <v>12.76956</v>
      </c>
      <c r="AP22" s="356"/>
      <c r="AQ22" s="80" t="str">
        <f t="shared" si="10"/>
        <v>NPS (12-46-7S)</v>
      </c>
      <c r="AR22" s="89">
        <v>60</v>
      </c>
      <c r="AS22" s="89">
        <v>240</v>
      </c>
      <c r="AT22" s="89">
        <v>1347</v>
      </c>
      <c r="AU22" s="215">
        <v>1</v>
      </c>
      <c r="AV22" s="358">
        <v>0</v>
      </c>
      <c r="AW22" s="358">
        <v>0.46500000000000002</v>
      </c>
      <c r="AX22" s="358">
        <v>0.16200000000000001</v>
      </c>
      <c r="AY22" s="358">
        <v>0.158</v>
      </c>
      <c r="AZ22" s="89">
        <v>1</v>
      </c>
      <c r="BA22" s="89">
        <v>1</v>
      </c>
      <c r="BB22" s="89">
        <v>1</v>
      </c>
      <c r="BD22" s="80" t="str">
        <f t="shared" si="11"/>
        <v>NPS (12-46-7S)</v>
      </c>
      <c r="BE22" s="89">
        <v>60</v>
      </c>
      <c r="BF22" s="89">
        <v>240</v>
      </c>
      <c r="BG22" s="89">
        <v>1347</v>
      </c>
      <c r="BH22" s="215">
        <v>1</v>
      </c>
      <c r="BI22" s="358">
        <v>0</v>
      </c>
      <c r="BJ22" s="358">
        <v>0.46500000000000002</v>
      </c>
      <c r="BK22" s="358">
        <v>0.16200000000000001</v>
      </c>
      <c r="BL22" s="358">
        <v>0.158</v>
      </c>
      <c r="BM22" s="89">
        <v>1</v>
      </c>
      <c r="BN22" s="89">
        <v>1</v>
      </c>
      <c r="BO22" s="89">
        <v>1</v>
      </c>
    </row>
    <row r="23" spans="1:67" ht="15.5" x14ac:dyDescent="0.35">
      <c r="A23" s="673"/>
      <c r="B23" s="293" t="s">
        <v>378</v>
      </c>
      <c r="C23" s="291">
        <v>107</v>
      </c>
      <c r="D23" s="291">
        <v>7</v>
      </c>
      <c r="E23" s="217">
        <v>3</v>
      </c>
      <c r="F23" s="80" t="str">
        <f t="shared" si="12"/>
        <v>NPS (12-46-7S-Zn)</v>
      </c>
      <c r="G23" s="89">
        <v>60</v>
      </c>
      <c r="H23" s="89">
        <v>240</v>
      </c>
      <c r="I23" s="89">
        <v>1805</v>
      </c>
      <c r="J23" s="302">
        <v>1</v>
      </c>
      <c r="K23" s="358">
        <v>0</v>
      </c>
      <c r="L23" s="358">
        <v>0.46500000000000002</v>
      </c>
      <c r="M23" s="358">
        <v>0.16200000000000001</v>
      </c>
      <c r="N23" s="358">
        <v>0.158</v>
      </c>
      <c r="O23" s="89">
        <v>1</v>
      </c>
      <c r="P23" s="89">
        <v>1</v>
      </c>
      <c r="Q23" s="89">
        <v>1</v>
      </c>
      <c r="S23" s="80" t="str">
        <f t="shared" si="13"/>
        <v>NPS (12-46-7S-Zn)</v>
      </c>
      <c r="T23" s="89">
        <v>60</v>
      </c>
      <c r="U23" s="89">
        <v>240</v>
      </c>
      <c r="V23" s="89">
        <v>1347</v>
      </c>
      <c r="W23" s="215">
        <v>1</v>
      </c>
      <c r="X23" s="358">
        <v>0</v>
      </c>
      <c r="Y23" s="358">
        <v>0.46500000000000002</v>
      </c>
      <c r="Z23" s="358">
        <v>0.16200000000000001</v>
      </c>
      <c r="AA23" s="358">
        <v>0.158</v>
      </c>
      <c r="AB23" s="89">
        <v>1</v>
      </c>
      <c r="AC23" s="89">
        <v>1</v>
      </c>
      <c r="AD23" s="89">
        <v>1</v>
      </c>
      <c r="AF23" s="32">
        <f t="shared" si="14"/>
        <v>0</v>
      </c>
      <c r="AG23" s="32">
        <f t="shared" si="15"/>
        <v>50.359499999999997</v>
      </c>
      <c r="AH23" s="32">
        <f t="shared" si="16"/>
        <v>17.544600000000003</v>
      </c>
      <c r="AI23" s="32">
        <f t="shared" si="17"/>
        <v>17.1114</v>
      </c>
      <c r="AJ23" s="233" t="s">
        <v>378</v>
      </c>
      <c r="AL23" s="32">
        <f t="shared" si="18"/>
        <v>0</v>
      </c>
      <c r="AM23" s="32">
        <f t="shared" si="19"/>
        <v>37.581300000000006</v>
      </c>
      <c r="AN23" s="32">
        <f t="shared" si="20"/>
        <v>13.092840000000001</v>
      </c>
      <c r="AO23" s="32">
        <f t="shared" si="21"/>
        <v>12.76956</v>
      </c>
      <c r="AP23" s="356"/>
      <c r="AQ23" s="80" t="str">
        <f t="shared" si="10"/>
        <v>NPS (12-46-7S-Zn)</v>
      </c>
      <c r="AR23" s="89">
        <v>60</v>
      </c>
      <c r="AS23" s="89">
        <v>240</v>
      </c>
      <c r="AT23" s="89">
        <v>1347</v>
      </c>
      <c r="AU23" s="215">
        <v>1</v>
      </c>
      <c r="AV23" s="358">
        <v>0</v>
      </c>
      <c r="AW23" s="358">
        <v>0.46500000000000002</v>
      </c>
      <c r="AX23" s="358">
        <v>0.16200000000000001</v>
      </c>
      <c r="AY23" s="358">
        <v>0.158</v>
      </c>
      <c r="AZ23" s="89">
        <v>1</v>
      </c>
      <c r="BA23" s="89">
        <v>1</v>
      </c>
      <c r="BB23" s="89">
        <v>1</v>
      </c>
      <c r="BD23" s="80" t="str">
        <f t="shared" si="11"/>
        <v>NPS (12-46-7S-Zn)</v>
      </c>
      <c r="BE23" s="89">
        <v>60</v>
      </c>
      <c r="BF23" s="89">
        <v>240</v>
      </c>
      <c r="BG23" s="89">
        <v>1347</v>
      </c>
      <c r="BH23" s="215">
        <v>1</v>
      </c>
      <c r="BI23" s="358">
        <v>0</v>
      </c>
      <c r="BJ23" s="358">
        <v>0.46500000000000002</v>
      </c>
      <c r="BK23" s="358">
        <v>0.16200000000000001</v>
      </c>
      <c r="BL23" s="358">
        <v>0.158</v>
      </c>
      <c r="BM23" s="89">
        <v>1</v>
      </c>
      <c r="BN23" s="89">
        <v>1</v>
      </c>
      <c r="BO23" s="89">
        <v>1</v>
      </c>
    </row>
    <row r="24" spans="1:67" ht="15.5" x14ac:dyDescent="0.35">
      <c r="A24" s="673"/>
      <c r="B24" s="293" t="s">
        <v>379</v>
      </c>
      <c r="C24" s="291">
        <v>107</v>
      </c>
      <c r="D24" s="291">
        <v>7</v>
      </c>
      <c r="E24" s="217">
        <v>3</v>
      </c>
      <c r="F24" s="80" t="str">
        <f t="shared" si="12"/>
        <v>NPS (12-48-5s)</v>
      </c>
      <c r="G24" s="89">
        <v>60</v>
      </c>
      <c r="H24" s="89">
        <v>240</v>
      </c>
      <c r="I24" s="89">
        <v>1805</v>
      </c>
      <c r="J24" s="302">
        <v>1</v>
      </c>
      <c r="K24" s="358">
        <v>0.02</v>
      </c>
      <c r="L24" s="358">
        <v>0.46800000000000003</v>
      </c>
      <c r="M24" s="358">
        <v>0.16200000000000001</v>
      </c>
      <c r="N24" s="358">
        <v>0.15</v>
      </c>
      <c r="O24" s="89">
        <v>1</v>
      </c>
      <c r="P24" s="89">
        <v>1</v>
      </c>
      <c r="Q24" s="89">
        <v>1</v>
      </c>
      <c r="S24" s="80" t="str">
        <f t="shared" si="13"/>
        <v>NPS (12-48-5s)</v>
      </c>
      <c r="T24" s="89">
        <v>60</v>
      </c>
      <c r="U24" s="89">
        <v>240</v>
      </c>
      <c r="V24" s="89">
        <v>1347</v>
      </c>
      <c r="W24" s="215">
        <v>1</v>
      </c>
      <c r="X24" s="358">
        <v>0.02</v>
      </c>
      <c r="Y24" s="358">
        <v>0.44500000000000001</v>
      </c>
      <c r="Z24" s="358">
        <v>0.16200000000000001</v>
      </c>
      <c r="AA24" s="358">
        <v>0.214</v>
      </c>
      <c r="AB24" s="89">
        <v>1</v>
      </c>
      <c r="AC24" s="89">
        <v>1</v>
      </c>
      <c r="AD24" s="89">
        <v>1</v>
      </c>
      <c r="AF24" s="32">
        <f t="shared" si="14"/>
        <v>2.1659999999999999</v>
      </c>
      <c r="AG24" s="32">
        <f t="shared" si="15"/>
        <v>50.684400000000004</v>
      </c>
      <c r="AH24" s="32">
        <f t="shared" si="16"/>
        <v>17.544600000000003</v>
      </c>
      <c r="AI24" s="32">
        <f t="shared" si="17"/>
        <v>16.245000000000001</v>
      </c>
      <c r="AJ24" s="233" t="s">
        <v>379</v>
      </c>
      <c r="AL24" s="32">
        <f t="shared" si="18"/>
        <v>1.6164000000000001</v>
      </c>
      <c r="AM24" s="32">
        <f t="shared" si="19"/>
        <v>35.9649</v>
      </c>
      <c r="AN24" s="32">
        <f t="shared" si="20"/>
        <v>13.092840000000001</v>
      </c>
      <c r="AO24" s="32">
        <f t="shared" si="21"/>
        <v>17.295480000000001</v>
      </c>
      <c r="AP24" s="356"/>
      <c r="AQ24" s="80" t="str">
        <f t="shared" si="10"/>
        <v>NPS (12-48-5s)</v>
      </c>
      <c r="AR24" s="89">
        <v>60</v>
      </c>
      <c r="AS24" s="89">
        <v>240</v>
      </c>
      <c r="AT24" s="89">
        <v>1347</v>
      </c>
      <c r="AU24" s="215">
        <v>1</v>
      </c>
      <c r="AV24" s="358">
        <v>0.02</v>
      </c>
      <c r="AW24" s="358">
        <v>0.44500000000000001</v>
      </c>
      <c r="AX24" s="358">
        <v>0.16200000000000001</v>
      </c>
      <c r="AY24" s="358">
        <v>0.214</v>
      </c>
      <c r="AZ24" s="89">
        <v>1</v>
      </c>
      <c r="BA24" s="89">
        <v>1</v>
      </c>
      <c r="BB24" s="89">
        <v>1</v>
      </c>
      <c r="BD24" s="80" t="str">
        <f t="shared" si="11"/>
        <v>NPS (12-48-5s)</v>
      </c>
      <c r="BE24" s="89">
        <v>60</v>
      </c>
      <c r="BF24" s="89">
        <v>240</v>
      </c>
      <c r="BG24" s="89">
        <v>1347</v>
      </c>
      <c r="BH24" s="215">
        <v>1</v>
      </c>
      <c r="BI24" s="358">
        <v>0.02</v>
      </c>
      <c r="BJ24" s="358">
        <v>0.44500000000000001</v>
      </c>
      <c r="BK24" s="358">
        <v>0.16200000000000001</v>
      </c>
      <c r="BL24" s="358">
        <v>0.214</v>
      </c>
      <c r="BM24" s="89">
        <v>1</v>
      </c>
      <c r="BN24" s="89">
        <v>1</v>
      </c>
      <c r="BO24" s="89">
        <v>1</v>
      </c>
    </row>
    <row r="25" spans="1:67" ht="15.5" x14ac:dyDescent="0.35">
      <c r="A25" s="673"/>
      <c r="B25" s="293" t="s">
        <v>380</v>
      </c>
      <c r="C25" s="291">
        <v>107</v>
      </c>
      <c r="D25" s="291">
        <v>7</v>
      </c>
      <c r="E25" s="217">
        <v>3</v>
      </c>
      <c r="F25" s="80" t="str">
        <f t="shared" si="12"/>
        <v>NPS (12-48-5s-Zn)</v>
      </c>
      <c r="G25" s="89">
        <v>60</v>
      </c>
      <c r="H25" s="89">
        <v>240</v>
      </c>
      <c r="I25" s="89">
        <v>1805</v>
      </c>
      <c r="J25" s="302">
        <v>1</v>
      </c>
      <c r="K25" s="358">
        <v>0.02</v>
      </c>
      <c r="L25" s="358">
        <v>0.46800000000000003</v>
      </c>
      <c r="M25" s="358">
        <v>0.16200000000000001</v>
      </c>
      <c r="N25" s="358">
        <v>0.15</v>
      </c>
      <c r="O25" s="89">
        <v>1</v>
      </c>
      <c r="P25" s="89">
        <v>1</v>
      </c>
      <c r="Q25" s="89">
        <v>1</v>
      </c>
      <c r="S25" s="80" t="str">
        <f t="shared" si="13"/>
        <v>NPS (12-48-5s-Zn)</v>
      </c>
      <c r="T25" s="89">
        <v>60</v>
      </c>
      <c r="U25" s="89">
        <v>240</v>
      </c>
      <c r="V25" s="89">
        <v>1347</v>
      </c>
      <c r="W25" s="215">
        <v>1</v>
      </c>
      <c r="X25" s="358">
        <v>0.02</v>
      </c>
      <c r="Y25" s="358">
        <v>0.46800000000000003</v>
      </c>
      <c r="Z25" s="358">
        <v>0.16200000000000001</v>
      </c>
      <c r="AA25" s="358">
        <v>0.15</v>
      </c>
      <c r="AB25" s="89">
        <v>1</v>
      </c>
      <c r="AC25" s="89">
        <v>1</v>
      </c>
      <c r="AD25" s="89">
        <v>1</v>
      </c>
      <c r="AF25" s="32">
        <f t="shared" si="14"/>
        <v>2.1659999999999999</v>
      </c>
      <c r="AG25" s="32">
        <f t="shared" si="15"/>
        <v>50.684400000000004</v>
      </c>
      <c r="AH25" s="32">
        <f t="shared" si="16"/>
        <v>17.544600000000003</v>
      </c>
      <c r="AI25" s="32">
        <f t="shared" si="17"/>
        <v>16.245000000000001</v>
      </c>
      <c r="AJ25" s="233" t="s">
        <v>380</v>
      </c>
      <c r="AL25" s="32">
        <f t="shared" si="18"/>
        <v>1.6164000000000001</v>
      </c>
      <c r="AM25" s="32">
        <f t="shared" si="19"/>
        <v>37.82376</v>
      </c>
      <c r="AN25" s="32">
        <f t="shared" si="20"/>
        <v>13.092840000000001</v>
      </c>
      <c r="AO25" s="32">
        <f t="shared" si="21"/>
        <v>12.122999999999999</v>
      </c>
      <c r="AP25" s="356"/>
      <c r="AQ25" s="80" t="str">
        <f t="shared" si="10"/>
        <v>NPS (12-48-5s-Zn)</v>
      </c>
      <c r="AR25" s="89">
        <v>60</v>
      </c>
      <c r="AS25" s="89">
        <v>240</v>
      </c>
      <c r="AT25" s="89">
        <v>1347</v>
      </c>
      <c r="AU25" s="215">
        <v>1</v>
      </c>
      <c r="AV25" s="358">
        <v>0.02</v>
      </c>
      <c r="AW25" s="358">
        <v>0.46800000000000003</v>
      </c>
      <c r="AX25" s="358">
        <v>0.16200000000000001</v>
      </c>
      <c r="AY25" s="358">
        <v>0.15</v>
      </c>
      <c r="AZ25" s="89">
        <v>1</v>
      </c>
      <c r="BA25" s="89">
        <v>1</v>
      </c>
      <c r="BB25" s="89">
        <v>1</v>
      </c>
      <c r="BD25" s="80" t="str">
        <f t="shared" si="11"/>
        <v>NPS (12-48-5s-Zn)</v>
      </c>
      <c r="BE25" s="89">
        <v>60</v>
      </c>
      <c r="BF25" s="89">
        <v>240</v>
      </c>
      <c r="BG25" s="89">
        <v>1347</v>
      </c>
      <c r="BH25" s="215">
        <v>1</v>
      </c>
      <c r="BI25" s="358">
        <v>0.02</v>
      </c>
      <c r="BJ25" s="358">
        <v>0.46800000000000003</v>
      </c>
      <c r="BK25" s="358">
        <v>0.16200000000000001</v>
      </c>
      <c r="BL25" s="358">
        <v>0.15</v>
      </c>
      <c r="BM25" s="89">
        <v>1</v>
      </c>
      <c r="BN25" s="89">
        <v>1</v>
      </c>
      <c r="BO25" s="89">
        <v>1</v>
      </c>
    </row>
    <row r="26" spans="1:67" ht="15.5" x14ac:dyDescent="0.35">
      <c r="A26" s="673"/>
      <c r="B26" s="293" t="s">
        <v>381</v>
      </c>
      <c r="C26" s="291">
        <v>107</v>
      </c>
      <c r="D26" s="291">
        <v>7</v>
      </c>
      <c r="E26" s="217">
        <v>3</v>
      </c>
      <c r="F26" s="80" t="str">
        <f t="shared" si="12"/>
        <v>NPS (12-48-7s)</v>
      </c>
      <c r="G26" s="89">
        <v>60</v>
      </c>
      <c r="H26" s="89">
        <v>240</v>
      </c>
      <c r="I26" s="89">
        <v>1805</v>
      </c>
      <c r="J26" s="302">
        <v>1</v>
      </c>
      <c r="K26" s="358">
        <v>0.02</v>
      </c>
      <c r="L26" s="358">
        <v>0.46800000000000003</v>
      </c>
      <c r="M26" s="358">
        <v>0.16200000000000001</v>
      </c>
      <c r="N26" s="358">
        <v>0.15</v>
      </c>
      <c r="O26" s="89">
        <v>1</v>
      </c>
      <c r="P26" s="89">
        <v>1</v>
      </c>
      <c r="Q26" s="89">
        <v>1</v>
      </c>
      <c r="S26" s="80" t="str">
        <f t="shared" si="13"/>
        <v>NPS (12-48-7s)</v>
      </c>
      <c r="T26" s="89">
        <v>60</v>
      </c>
      <c r="U26" s="89">
        <v>240</v>
      </c>
      <c r="V26" s="89">
        <v>1347</v>
      </c>
      <c r="W26" s="215">
        <v>1</v>
      </c>
      <c r="X26" s="358">
        <v>0.02</v>
      </c>
      <c r="Y26" s="358">
        <v>0.46800000000000003</v>
      </c>
      <c r="Z26" s="358">
        <v>0.16200000000000001</v>
      </c>
      <c r="AA26" s="358">
        <v>0.15</v>
      </c>
      <c r="AB26" s="89">
        <v>1</v>
      </c>
      <c r="AC26" s="89">
        <v>1</v>
      </c>
      <c r="AD26" s="89">
        <v>1</v>
      </c>
      <c r="AF26" s="32">
        <f t="shared" si="14"/>
        <v>2.1659999999999999</v>
      </c>
      <c r="AG26" s="32">
        <f t="shared" si="15"/>
        <v>50.684400000000004</v>
      </c>
      <c r="AH26" s="32">
        <f t="shared" si="16"/>
        <v>17.544600000000003</v>
      </c>
      <c r="AI26" s="32">
        <f t="shared" si="17"/>
        <v>16.245000000000001</v>
      </c>
      <c r="AJ26" s="233" t="s">
        <v>381</v>
      </c>
      <c r="AL26" s="32">
        <f t="shared" si="18"/>
        <v>1.6164000000000001</v>
      </c>
      <c r="AM26" s="32">
        <f t="shared" si="19"/>
        <v>37.82376</v>
      </c>
      <c r="AN26" s="32">
        <f t="shared" si="20"/>
        <v>13.092840000000001</v>
      </c>
      <c r="AO26" s="32">
        <f t="shared" si="21"/>
        <v>12.122999999999999</v>
      </c>
      <c r="AP26" s="356"/>
      <c r="AQ26" s="80" t="str">
        <f t="shared" si="10"/>
        <v>NPS (12-48-7s)</v>
      </c>
      <c r="AR26" s="89">
        <v>60</v>
      </c>
      <c r="AS26" s="89">
        <v>240</v>
      </c>
      <c r="AT26" s="89">
        <v>1347</v>
      </c>
      <c r="AU26" s="215">
        <v>1</v>
      </c>
      <c r="AV26" s="358">
        <v>0.02</v>
      </c>
      <c r="AW26" s="358">
        <v>0.46800000000000003</v>
      </c>
      <c r="AX26" s="358">
        <v>0.16200000000000001</v>
      </c>
      <c r="AY26" s="358">
        <v>0.15</v>
      </c>
      <c r="AZ26" s="89">
        <v>1</v>
      </c>
      <c r="BA26" s="89">
        <v>1</v>
      </c>
      <c r="BB26" s="89">
        <v>1</v>
      </c>
      <c r="BD26" s="80" t="str">
        <f t="shared" si="11"/>
        <v>NPS (12-48-7s)</v>
      </c>
      <c r="BE26" s="89">
        <v>60</v>
      </c>
      <c r="BF26" s="89">
        <v>240</v>
      </c>
      <c r="BG26" s="89">
        <v>1347</v>
      </c>
      <c r="BH26" s="215">
        <v>1</v>
      </c>
      <c r="BI26" s="358">
        <v>0.02</v>
      </c>
      <c r="BJ26" s="358">
        <v>0.46800000000000003</v>
      </c>
      <c r="BK26" s="358">
        <v>0.16200000000000001</v>
      </c>
      <c r="BL26" s="358">
        <v>0.15</v>
      </c>
      <c r="BM26" s="89">
        <v>1</v>
      </c>
      <c r="BN26" s="89">
        <v>1</v>
      </c>
      <c r="BO26" s="89">
        <v>1</v>
      </c>
    </row>
    <row r="27" spans="1:67" ht="15.5" x14ac:dyDescent="0.35">
      <c r="A27" s="673"/>
      <c r="B27" s="293" t="s">
        <v>382</v>
      </c>
      <c r="C27" s="291">
        <v>107</v>
      </c>
      <c r="D27" s="291">
        <v>7</v>
      </c>
      <c r="E27" s="217">
        <v>3</v>
      </c>
      <c r="F27" s="80" t="str">
        <f t="shared" si="12"/>
        <v>NPS (16-20-13S)</v>
      </c>
      <c r="G27" s="89">
        <v>60</v>
      </c>
      <c r="H27" s="89">
        <v>240</v>
      </c>
      <c r="I27" s="89">
        <v>1805</v>
      </c>
      <c r="J27" s="302">
        <v>1</v>
      </c>
      <c r="K27" s="358">
        <v>0.02</v>
      </c>
      <c r="L27" s="358">
        <v>0.44500000000000001</v>
      </c>
      <c r="M27" s="215">
        <v>0.2</v>
      </c>
      <c r="N27" s="358">
        <v>0.15</v>
      </c>
      <c r="O27" s="89">
        <v>1</v>
      </c>
      <c r="P27" s="89">
        <v>1</v>
      </c>
      <c r="Q27" s="89">
        <v>1</v>
      </c>
      <c r="S27" s="80" t="str">
        <f t="shared" si="13"/>
        <v>NPS (16-20-13S)</v>
      </c>
      <c r="T27" s="89">
        <v>60</v>
      </c>
      <c r="U27" s="89">
        <v>240</v>
      </c>
      <c r="V27" s="89">
        <v>1347</v>
      </c>
      <c r="W27" s="215">
        <v>1</v>
      </c>
      <c r="X27" s="358">
        <v>0.02</v>
      </c>
      <c r="Y27" s="358">
        <v>0.44500000000000001</v>
      </c>
      <c r="Z27" s="215">
        <v>0.2</v>
      </c>
      <c r="AA27" s="358">
        <v>0.15</v>
      </c>
      <c r="AB27" s="89">
        <v>1</v>
      </c>
      <c r="AC27" s="89">
        <v>1</v>
      </c>
      <c r="AD27" s="89">
        <v>1</v>
      </c>
      <c r="AF27" s="32">
        <f t="shared" si="14"/>
        <v>2.1659999999999999</v>
      </c>
      <c r="AG27" s="32">
        <f t="shared" si="15"/>
        <v>48.1935</v>
      </c>
      <c r="AH27" s="32">
        <f t="shared" si="16"/>
        <v>21.66</v>
      </c>
      <c r="AI27" s="32">
        <f t="shared" si="17"/>
        <v>16.245000000000001</v>
      </c>
      <c r="AJ27" s="233" t="s">
        <v>382</v>
      </c>
      <c r="AL27" s="32">
        <f t="shared" si="18"/>
        <v>1.6164000000000001</v>
      </c>
      <c r="AM27" s="32">
        <f t="shared" si="19"/>
        <v>35.9649</v>
      </c>
      <c r="AN27" s="32">
        <f t="shared" si="20"/>
        <v>16.164000000000001</v>
      </c>
      <c r="AO27" s="32">
        <f t="shared" si="21"/>
        <v>12.122999999999999</v>
      </c>
      <c r="AP27" s="356"/>
      <c r="AQ27" s="80" t="str">
        <f t="shared" si="10"/>
        <v>NPS (16-20-13S)</v>
      </c>
      <c r="AR27" s="89">
        <v>60</v>
      </c>
      <c r="AS27" s="89">
        <v>240</v>
      </c>
      <c r="AT27" s="89">
        <v>1347</v>
      </c>
      <c r="AU27" s="215">
        <v>1</v>
      </c>
      <c r="AV27" s="358">
        <v>0.02</v>
      </c>
      <c r="AW27" s="358">
        <v>0.44500000000000001</v>
      </c>
      <c r="AX27" s="215">
        <v>0.2</v>
      </c>
      <c r="AY27" s="358">
        <v>0.15</v>
      </c>
      <c r="AZ27" s="89">
        <v>1</v>
      </c>
      <c r="BA27" s="89">
        <v>1</v>
      </c>
      <c r="BB27" s="89">
        <v>1</v>
      </c>
      <c r="BD27" s="80" t="str">
        <f t="shared" si="11"/>
        <v>NPS (16-20-13S)</v>
      </c>
      <c r="BE27" s="89">
        <v>60</v>
      </c>
      <c r="BF27" s="89">
        <v>240</v>
      </c>
      <c r="BG27" s="89">
        <v>1347</v>
      </c>
      <c r="BH27" s="215">
        <v>1</v>
      </c>
      <c r="BI27" s="358">
        <v>0.02</v>
      </c>
      <c r="BJ27" s="358">
        <v>0.44500000000000001</v>
      </c>
      <c r="BK27" s="215">
        <v>0.2</v>
      </c>
      <c r="BL27" s="358">
        <v>0.15</v>
      </c>
      <c r="BM27" s="89">
        <v>1</v>
      </c>
      <c r="BN27" s="89">
        <v>1</v>
      </c>
      <c r="BO27" s="89">
        <v>1</v>
      </c>
    </row>
    <row r="28" spans="1:67" ht="15.5" x14ac:dyDescent="0.35">
      <c r="A28" s="673"/>
      <c r="B28" s="293" t="s">
        <v>383</v>
      </c>
      <c r="C28" s="291">
        <v>107</v>
      </c>
      <c r="D28" s="291">
        <v>7</v>
      </c>
      <c r="E28" s="217">
        <v>3</v>
      </c>
      <c r="F28" s="80" t="str">
        <f t="shared" si="12"/>
        <v>NPS (12-40-1Zn)</v>
      </c>
      <c r="G28" s="89">
        <v>60</v>
      </c>
      <c r="H28" s="89">
        <v>240</v>
      </c>
      <c r="I28" s="89">
        <v>1805</v>
      </c>
      <c r="J28" s="302">
        <v>1</v>
      </c>
      <c r="K28" s="215">
        <v>9.2999999999999999E-2</v>
      </c>
      <c r="L28" s="215">
        <v>0.33200000000000002</v>
      </c>
      <c r="M28" s="215">
        <v>0.16200000000000001</v>
      </c>
      <c r="N28" s="215">
        <v>0.17599999999999999</v>
      </c>
      <c r="O28" s="89">
        <v>1</v>
      </c>
      <c r="P28" s="89">
        <v>1</v>
      </c>
      <c r="Q28" s="89">
        <v>1</v>
      </c>
      <c r="S28" s="80" t="str">
        <f t="shared" si="13"/>
        <v>NPS (12-40-1Zn)</v>
      </c>
      <c r="T28" s="89">
        <v>60</v>
      </c>
      <c r="U28" s="89">
        <v>240</v>
      </c>
      <c r="V28" s="89">
        <v>1347</v>
      </c>
      <c r="W28" s="215">
        <v>1</v>
      </c>
      <c r="X28" s="215">
        <v>9.2999999999999999E-2</v>
      </c>
      <c r="Y28" s="215">
        <v>0.33200000000000002</v>
      </c>
      <c r="Z28" s="215">
        <v>0.16200000000000001</v>
      </c>
      <c r="AA28" s="215">
        <v>0.17599999999999999</v>
      </c>
      <c r="AB28" s="89">
        <v>1</v>
      </c>
      <c r="AC28" s="89">
        <v>1</v>
      </c>
      <c r="AD28" s="89">
        <v>1</v>
      </c>
      <c r="AF28" s="32">
        <f t="shared" si="14"/>
        <v>10.071899999999999</v>
      </c>
      <c r="AG28" s="32">
        <f t="shared" si="15"/>
        <v>35.955599999999997</v>
      </c>
      <c r="AH28" s="32">
        <f t="shared" si="16"/>
        <v>17.544600000000003</v>
      </c>
      <c r="AI28" s="32">
        <f t="shared" si="17"/>
        <v>19.0608</v>
      </c>
      <c r="AJ28" s="233" t="s">
        <v>383</v>
      </c>
      <c r="AL28" s="32">
        <f t="shared" si="18"/>
        <v>7.5162599999999999</v>
      </c>
      <c r="AM28" s="32">
        <f t="shared" si="19"/>
        <v>26.832240000000002</v>
      </c>
      <c r="AN28" s="32">
        <f t="shared" si="20"/>
        <v>13.092840000000001</v>
      </c>
      <c r="AO28" s="32">
        <f t="shared" si="21"/>
        <v>14.224320000000001</v>
      </c>
      <c r="AP28" s="356"/>
      <c r="AQ28" s="80" t="str">
        <f t="shared" si="10"/>
        <v>NPS (12-40-1Zn)</v>
      </c>
      <c r="AR28" s="89">
        <v>60</v>
      </c>
      <c r="AS28" s="89">
        <v>240</v>
      </c>
      <c r="AT28" s="89">
        <v>1347</v>
      </c>
      <c r="AU28" s="215">
        <v>1</v>
      </c>
      <c r="AV28" s="215">
        <v>9.2999999999999999E-2</v>
      </c>
      <c r="AW28" s="215">
        <v>0.33200000000000002</v>
      </c>
      <c r="AX28" s="215">
        <v>0.16200000000000001</v>
      </c>
      <c r="AY28" s="215">
        <v>0.17599999999999999</v>
      </c>
      <c r="AZ28" s="89">
        <v>1</v>
      </c>
      <c r="BA28" s="89">
        <v>1</v>
      </c>
      <c r="BB28" s="89">
        <v>1</v>
      </c>
      <c r="BD28" s="80" t="str">
        <f t="shared" si="11"/>
        <v>NPS (12-40-1Zn)</v>
      </c>
      <c r="BE28" s="89">
        <v>60</v>
      </c>
      <c r="BF28" s="89">
        <v>240</v>
      </c>
      <c r="BG28" s="89">
        <v>1347</v>
      </c>
      <c r="BH28" s="215">
        <v>1</v>
      </c>
      <c r="BI28" s="215">
        <v>9.2999999999999999E-2</v>
      </c>
      <c r="BJ28" s="215">
        <v>0.33200000000000002</v>
      </c>
      <c r="BK28" s="215">
        <v>0.16200000000000001</v>
      </c>
      <c r="BL28" s="215">
        <v>0.17599999999999999</v>
      </c>
      <c r="BM28" s="89">
        <v>1</v>
      </c>
      <c r="BN28" s="89">
        <v>1</v>
      </c>
      <c r="BO28" s="89">
        <v>1</v>
      </c>
    </row>
    <row r="29" spans="1:67" ht="16" thickBot="1" x14ac:dyDescent="0.4">
      <c r="A29" s="673"/>
      <c r="B29" s="352" t="s">
        <v>384</v>
      </c>
      <c r="C29" s="291">
        <v>107</v>
      </c>
      <c r="D29" s="291">
        <v>7</v>
      </c>
      <c r="E29" s="217">
        <v>3</v>
      </c>
      <c r="F29" s="80" t="str">
        <f t="shared" si="12"/>
        <v>NPS (20-20-15S)</v>
      </c>
      <c r="G29" s="89">
        <v>60</v>
      </c>
      <c r="H29" s="89">
        <v>240</v>
      </c>
      <c r="I29" s="89">
        <v>1805</v>
      </c>
      <c r="J29" s="302">
        <v>1</v>
      </c>
      <c r="K29" s="215">
        <v>0.21</v>
      </c>
      <c r="L29" s="215">
        <v>0</v>
      </c>
      <c r="M29" s="215">
        <v>0.247</v>
      </c>
      <c r="N29" s="215">
        <v>0.45900000000000002</v>
      </c>
      <c r="O29" s="89">
        <v>1</v>
      </c>
      <c r="P29" s="89">
        <v>1</v>
      </c>
      <c r="Q29" s="89">
        <v>1</v>
      </c>
      <c r="S29" s="80" t="str">
        <f t="shared" si="13"/>
        <v>NPS (20-20-15S)</v>
      </c>
      <c r="T29" s="89">
        <v>60</v>
      </c>
      <c r="U29" s="89">
        <v>240</v>
      </c>
      <c r="V29" s="89">
        <v>1347</v>
      </c>
      <c r="W29" s="215">
        <v>1</v>
      </c>
      <c r="X29" s="215">
        <v>0.21</v>
      </c>
      <c r="Y29" s="215">
        <v>0</v>
      </c>
      <c r="Z29" s="215">
        <v>0.247</v>
      </c>
      <c r="AA29" s="215">
        <v>0.45900000000000002</v>
      </c>
      <c r="AB29" s="89">
        <v>1</v>
      </c>
      <c r="AC29" s="89">
        <v>1</v>
      </c>
      <c r="AD29" s="89">
        <v>1</v>
      </c>
      <c r="AF29" s="32">
        <f t="shared" si="14"/>
        <v>22.742999999999999</v>
      </c>
      <c r="AG29" s="32">
        <f t="shared" si="15"/>
        <v>0</v>
      </c>
      <c r="AH29" s="32">
        <f t="shared" si="16"/>
        <v>26.7501</v>
      </c>
      <c r="AI29" s="32">
        <f t="shared" si="17"/>
        <v>49.709700000000005</v>
      </c>
      <c r="AJ29" s="242" t="s">
        <v>384</v>
      </c>
      <c r="AL29" s="32">
        <f t="shared" si="18"/>
        <v>16.972200000000001</v>
      </c>
      <c r="AM29" s="32">
        <f t="shared" si="19"/>
        <v>0</v>
      </c>
      <c r="AN29" s="32">
        <f t="shared" si="20"/>
        <v>19.962540000000001</v>
      </c>
      <c r="AO29" s="32">
        <f t="shared" si="21"/>
        <v>37.096380000000003</v>
      </c>
      <c r="AP29" s="356"/>
      <c r="AQ29" s="80" t="str">
        <f t="shared" si="10"/>
        <v>NPS (20-20-15S)</v>
      </c>
      <c r="AR29" s="89">
        <v>60</v>
      </c>
      <c r="AS29" s="89">
        <v>240</v>
      </c>
      <c r="AT29" s="89">
        <v>1347</v>
      </c>
      <c r="AU29" s="215">
        <v>1</v>
      </c>
      <c r="AV29" s="215">
        <v>0.21</v>
      </c>
      <c r="AW29" s="215">
        <v>0</v>
      </c>
      <c r="AX29" s="215">
        <v>0.247</v>
      </c>
      <c r="AY29" s="215">
        <v>0.45900000000000002</v>
      </c>
      <c r="AZ29" s="89">
        <v>1</v>
      </c>
      <c r="BA29" s="89">
        <v>1</v>
      </c>
      <c r="BB29" s="89">
        <v>1</v>
      </c>
      <c r="BD29" s="80" t="str">
        <f t="shared" si="11"/>
        <v>NPS (20-20-15S)</v>
      </c>
      <c r="BE29" s="89">
        <v>60</v>
      </c>
      <c r="BF29" s="89">
        <v>240</v>
      </c>
      <c r="BG29" s="89">
        <v>1347</v>
      </c>
      <c r="BH29" s="215">
        <v>1</v>
      </c>
      <c r="BI29" s="215">
        <v>0.21</v>
      </c>
      <c r="BJ29" s="215">
        <v>0</v>
      </c>
      <c r="BK29" s="215">
        <v>0.247</v>
      </c>
      <c r="BL29" s="215">
        <v>0.45900000000000002</v>
      </c>
      <c r="BM29" s="89">
        <v>1</v>
      </c>
      <c r="BN29" s="89">
        <v>1</v>
      </c>
      <c r="BO29" s="89">
        <v>1</v>
      </c>
    </row>
    <row r="30" spans="1:67" ht="15.5" x14ac:dyDescent="0.35">
      <c r="A30" s="673"/>
      <c r="B30" s="362" t="s">
        <v>465</v>
      </c>
      <c r="C30" s="291">
        <v>107</v>
      </c>
      <c r="D30" s="291">
        <v>7</v>
      </c>
      <c r="E30" s="217">
        <v>3</v>
      </c>
      <c r="F30" s="362" t="s">
        <v>465</v>
      </c>
      <c r="G30" s="89">
        <v>60</v>
      </c>
      <c r="H30" s="89">
        <v>240</v>
      </c>
      <c r="I30" s="89">
        <v>1805</v>
      </c>
      <c r="J30" s="302">
        <v>1</v>
      </c>
      <c r="K30" s="215">
        <v>0.23200000000000001</v>
      </c>
      <c r="L30" s="215">
        <v>0</v>
      </c>
      <c r="M30" s="215">
        <v>0.219</v>
      </c>
      <c r="N30" s="215">
        <v>0.40200000000000002</v>
      </c>
      <c r="O30" s="89">
        <v>1</v>
      </c>
      <c r="P30" s="89">
        <v>1</v>
      </c>
      <c r="Q30" s="89">
        <v>1</v>
      </c>
      <c r="S30" s="362" t="s">
        <v>465</v>
      </c>
      <c r="T30" s="89">
        <v>60</v>
      </c>
      <c r="U30" s="89">
        <v>240</v>
      </c>
      <c r="V30" s="89">
        <v>1347</v>
      </c>
      <c r="W30" s="215">
        <v>1</v>
      </c>
      <c r="X30" s="215">
        <v>0.23200000000000001</v>
      </c>
      <c r="Y30" s="215">
        <v>0</v>
      </c>
      <c r="Z30" s="215">
        <v>0.219</v>
      </c>
      <c r="AA30" s="215">
        <v>0.40200000000000002</v>
      </c>
      <c r="AB30" s="89">
        <v>1</v>
      </c>
      <c r="AC30" s="89">
        <v>1</v>
      </c>
      <c r="AD30" s="89">
        <v>1</v>
      </c>
      <c r="AF30" s="32">
        <f t="shared" si="14"/>
        <v>25.125600000000002</v>
      </c>
      <c r="AG30" s="32">
        <f t="shared" si="15"/>
        <v>0</v>
      </c>
      <c r="AH30" s="32">
        <f t="shared" si="16"/>
        <v>23.717700000000001</v>
      </c>
      <c r="AI30" s="32">
        <f t="shared" si="17"/>
        <v>43.536600000000007</v>
      </c>
      <c r="AJ30" s="362" t="s">
        <v>465</v>
      </c>
      <c r="AL30" s="32">
        <f t="shared" si="18"/>
        <v>18.750240000000002</v>
      </c>
      <c r="AM30" s="32">
        <f t="shared" si="19"/>
        <v>0</v>
      </c>
      <c r="AN30" s="32">
        <f t="shared" si="20"/>
        <v>17.699580000000001</v>
      </c>
      <c r="AO30" s="32">
        <f t="shared" si="21"/>
        <v>32.489640000000001</v>
      </c>
      <c r="AP30" s="187"/>
      <c r="AQ30" s="80" t="str">
        <f t="shared" si="10"/>
        <v>NPS (16-20)</v>
      </c>
      <c r="AR30" s="89">
        <v>60</v>
      </c>
      <c r="AS30" s="89">
        <v>240</v>
      </c>
      <c r="AT30" s="89">
        <v>1347</v>
      </c>
      <c r="AU30" s="215">
        <v>1</v>
      </c>
      <c r="AV30" s="215">
        <v>0.23200000000000001</v>
      </c>
      <c r="AW30" s="215">
        <v>0</v>
      </c>
      <c r="AX30" s="215">
        <v>0.219</v>
      </c>
      <c r="AY30" s="215">
        <v>0.40200000000000002</v>
      </c>
      <c r="AZ30" s="89">
        <v>1</v>
      </c>
      <c r="BA30" s="89">
        <v>1</v>
      </c>
      <c r="BB30" s="89">
        <v>1</v>
      </c>
      <c r="BD30" s="80" t="str">
        <f t="shared" si="11"/>
        <v>NPS (16-20)</v>
      </c>
      <c r="BE30" s="89">
        <v>60</v>
      </c>
      <c r="BF30" s="89">
        <v>240</v>
      </c>
      <c r="BG30" s="89">
        <v>1347</v>
      </c>
      <c r="BH30" s="215">
        <v>1</v>
      </c>
      <c r="BI30" s="215">
        <v>0.23200000000000001</v>
      </c>
      <c r="BJ30" s="215">
        <v>0</v>
      </c>
      <c r="BK30" s="215">
        <v>0.219</v>
      </c>
      <c r="BL30" s="215">
        <v>0.40200000000000002</v>
      </c>
      <c r="BM30" s="89">
        <v>1</v>
      </c>
      <c r="BN30" s="89">
        <v>1</v>
      </c>
      <c r="BO30" s="89">
        <v>1</v>
      </c>
    </row>
    <row r="31" spans="1:67" ht="16" thickBot="1" x14ac:dyDescent="0.4">
      <c r="A31" s="674"/>
      <c r="B31" s="362" t="s">
        <v>87</v>
      </c>
      <c r="C31" s="364">
        <v>107</v>
      </c>
      <c r="D31" s="291">
        <v>7</v>
      </c>
      <c r="E31" s="217">
        <v>3</v>
      </c>
      <c r="F31" s="362" t="s">
        <v>87</v>
      </c>
      <c r="G31" s="361"/>
      <c r="H31" s="361"/>
      <c r="I31" s="89">
        <v>1805</v>
      </c>
      <c r="J31" s="302">
        <v>1</v>
      </c>
      <c r="K31" s="363"/>
      <c r="L31" s="363"/>
      <c r="M31" s="363"/>
      <c r="N31" s="363"/>
      <c r="O31" s="361"/>
      <c r="P31" s="361"/>
      <c r="Q31" s="361"/>
      <c r="S31" s="362" t="s">
        <v>87</v>
      </c>
      <c r="T31" s="89">
        <v>60</v>
      </c>
      <c r="U31" s="89">
        <v>240</v>
      </c>
      <c r="V31" s="89">
        <v>1347</v>
      </c>
      <c r="W31" s="215">
        <v>1</v>
      </c>
      <c r="X31" s="215">
        <v>0</v>
      </c>
      <c r="Y31" s="215">
        <v>0.46500000000000002</v>
      </c>
      <c r="Z31" s="215">
        <v>0.161</v>
      </c>
      <c r="AA31" s="215">
        <v>0.185</v>
      </c>
      <c r="AB31" s="89">
        <v>1</v>
      </c>
      <c r="AC31" s="89">
        <v>1</v>
      </c>
      <c r="AD31" s="89">
        <v>1</v>
      </c>
      <c r="AF31" s="32">
        <f t="shared" si="14"/>
        <v>0</v>
      </c>
      <c r="AG31" s="32">
        <f t="shared" si="15"/>
        <v>0</v>
      </c>
      <c r="AH31" s="32">
        <f t="shared" si="16"/>
        <v>0</v>
      </c>
      <c r="AI31" s="32">
        <f t="shared" si="17"/>
        <v>0</v>
      </c>
      <c r="AJ31" s="362" t="s">
        <v>87</v>
      </c>
      <c r="AL31" s="32">
        <f t="shared" si="18"/>
        <v>0</v>
      </c>
      <c r="AM31" s="32">
        <f t="shared" si="19"/>
        <v>37.581300000000006</v>
      </c>
      <c r="AN31" s="32">
        <f t="shared" si="20"/>
        <v>13.01202</v>
      </c>
      <c r="AO31" s="32">
        <f t="shared" si="21"/>
        <v>14.951700000000001</v>
      </c>
      <c r="AP31" s="187"/>
      <c r="AQ31" s="80" t="str">
        <f t="shared" si="10"/>
        <v>NPS (12-46-7S-1Z)</v>
      </c>
      <c r="AR31" s="89">
        <v>60</v>
      </c>
      <c r="AS31" s="89">
        <v>240</v>
      </c>
      <c r="AT31" s="89">
        <v>1347</v>
      </c>
      <c r="AU31" s="215">
        <v>1</v>
      </c>
      <c r="AV31" s="215">
        <v>0</v>
      </c>
      <c r="AW31" s="215">
        <v>0.46500000000000002</v>
      </c>
      <c r="AX31" s="215">
        <v>0.161</v>
      </c>
      <c r="AY31" s="215">
        <v>0.185</v>
      </c>
      <c r="AZ31" s="89">
        <v>1</v>
      </c>
      <c r="BA31" s="89">
        <v>1</v>
      </c>
      <c r="BB31" s="89">
        <v>1</v>
      </c>
      <c r="BD31" s="80" t="str">
        <f t="shared" si="11"/>
        <v>NPS (12-46-7S-1Z)</v>
      </c>
      <c r="BE31" s="89">
        <v>60</v>
      </c>
      <c r="BF31" s="89">
        <v>240</v>
      </c>
      <c r="BG31" s="89">
        <v>1347</v>
      </c>
      <c r="BH31" s="215">
        <v>1</v>
      </c>
      <c r="BI31" s="215">
        <v>0</v>
      </c>
      <c r="BJ31" s="215">
        <v>0.46500000000000002</v>
      </c>
      <c r="BK31" s="215">
        <v>0.161</v>
      </c>
      <c r="BL31" s="215">
        <v>0.185</v>
      </c>
      <c r="BM31" s="89">
        <v>1</v>
      </c>
      <c r="BN31" s="89">
        <v>1</v>
      </c>
      <c r="BO31" s="89">
        <v>1</v>
      </c>
    </row>
    <row r="32" spans="1:67" ht="16" thickBot="1" x14ac:dyDescent="0.4">
      <c r="A32" s="357" t="s">
        <v>68</v>
      </c>
      <c r="B32" s="293" t="s">
        <v>68</v>
      </c>
      <c r="C32" s="298"/>
      <c r="D32" s="291">
        <v>7</v>
      </c>
      <c r="E32" s="217">
        <v>4</v>
      </c>
      <c r="F32" s="296" t="str">
        <f>B32</f>
        <v>TSP</v>
      </c>
      <c r="G32" s="296">
        <v>0</v>
      </c>
      <c r="H32" s="296">
        <v>0</v>
      </c>
      <c r="I32" s="89">
        <v>1805</v>
      </c>
      <c r="J32" s="302">
        <v>1</v>
      </c>
      <c r="K32" s="296">
        <v>0</v>
      </c>
      <c r="L32" s="296">
        <v>0</v>
      </c>
      <c r="M32" s="296">
        <v>0</v>
      </c>
      <c r="N32" s="296">
        <v>0</v>
      </c>
      <c r="O32" s="296">
        <v>0</v>
      </c>
      <c r="P32" s="296">
        <v>0</v>
      </c>
      <c r="Q32" s="296">
        <v>0</v>
      </c>
      <c r="S32" s="80" t="str">
        <f>B32</f>
        <v>TSP</v>
      </c>
      <c r="T32" s="358">
        <v>60</v>
      </c>
      <c r="U32" s="358">
        <v>240</v>
      </c>
      <c r="V32" s="89">
        <v>1347</v>
      </c>
      <c r="W32" s="215">
        <v>1</v>
      </c>
      <c r="X32" s="215">
        <v>6.5000000000000002E-2</v>
      </c>
      <c r="Y32" s="215">
        <v>0.312</v>
      </c>
      <c r="Z32" s="215"/>
      <c r="AA32" s="215">
        <v>0</v>
      </c>
      <c r="AB32" s="358">
        <v>1</v>
      </c>
      <c r="AC32" s="358">
        <v>1</v>
      </c>
      <c r="AD32" s="358">
        <v>1</v>
      </c>
      <c r="AF32" s="32">
        <f>$G32*$I32*$J32*K32/1000</f>
        <v>0</v>
      </c>
      <c r="AG32" s="32">
        <f>$G32*$I32*$J32*L32/1000</f>
        <v>0</v>
      </c>
      <c r="AH32" s="32">
        <f>$G32*$I32*$J32*M32/1000</f>
        <v>0</v>
      </c>
      <c r="AI32" s="32">
        <f>$G32*$I32*$J32*N32/1000</f>
        <v>0</v>
      </c>
      <c r="AJ32" s="243" t="s">
        <v>68</v>
      </c>
      <c r="AL32" s="32">
        <f t="shared" ref="AL32:AO39" si="22">$T32*$V32*$W32*X32/1000</f>
        <v>5.2533000000000003</v>
      </c>
      <c r="AM32" s="32">
        <f t="shared" si="22"/>
        <v>25.21584</v>
      </c>
      <c r="AN32" s="32">
        <f t="shared" si="22"/>
        <v>0</v>
      </c>
      <c r="AO32" s="32">
        <f t="shared" si="22"/>
        <v>0</v>
      </c>
      <c r="AP32" s="356"/>
      <c r="AQ32" s="80" t="str">
        <f t="shared" si="10"/>
        <v>TSP</v>
      </c>
      <c r="AR32" s="358">
        <v>60</v>
      </c>
      <c r="AS32" s="358">
        <v>240</v>
      </c>
      <c r="AT32" s="89">
        <v>1347</v>
      </c>
      <c r="AU32" s="215">
        <v>1</v>
      </c>
      <c r="AV32" s="215">
        <v>6.5000000000000002E-2</v>
      </c>
      <c r="AW32" s="215">
        <v>0.312</v>
      </c>
      <c r="AX32" s="215"/>
      <c r="AY32" s="215">
        <v>0</v>
      </c>
      <c r="AZ32" s="358">
        <v>1</v>
      </c>
      <c r="BA32" s="358">
        <v>1</v>
      </c>
      <c r="BB32" s="358">
        <v>1</v>
      </c>
      <c r="BD32" s="80" t="str">
        <f t="shared" si="11"/>
        <v>TSP</v>
      </c>
      <c r="BE32" s="358">
        <v>60</v>
      </c>
      <c r="BF32" s="358">
        <v>240</v>
      </c>
      <c r="BG32" s="89">
        <v>1347</v>
      </c>
      <c r="BH32" s="215">
        <v>1</v>
      </c>
      <c r="BI32" s="215">
        <v>6.5000000000000002E-2</v>
      </c>
      <c r="BJ32" s="215">
        <v>0.312</v>
      </c>
      <c r="BK32" s="215"/>
      <c r="BL32" s="215">
        <v>0</v>
      </c>
      <c r="BM32" s="358">
        <v>1</v>
      </c>
      <c r="BN32" s="358">
        <v>1</v>
      </c>
      <c r="BO32" s="358">
        <v>1</v>
      </c>
    </row>
    <row r="33" spans="1:67" ht="15.5" x14ac:dyDescent="0.35">
      <c r="A33" s="669" t="s">
        <v>67</v>
      </c>
      <c r="B33" s="299" t="s">
        <v>385</v>
      </c>
      <c r="C33" s="291">
        <v>107</v>
      </c>
      <c r="D33" s="291">
        <v>7</v>
      </c>
      <c r="E33" s="217">
        <v>5</v>
      </c>
      <c r="F33" s="80" t="str">
        <f t="shared" ref="F33:F38" si="23">B33</f>
        <v>ASP (Std)</v>
      </c>
      <c r="G33" s="89">
        <v>60</v>
      </c>
      <c r="H33" s="89">
        <v>240</v>
      </c>
      <c r="I33" s="89">
        <v>1805</v>
      </c>
      <c r="J33" s="302">
        <v>1</v>
      </c>
      <c r="K33" s="215">
        <v>0.19500000000000001</v>
      </c>
      <c r="L33" s="360">
        <v>0.19500000000000001</v>
      </c>
      <c r="M33" s="360">
        <v>0.23400000000000001</v>
      </c>
      <c r="N33" s="360">
        <v>0.217</v>
      </c>
      <c r="O33" s="89">
        <v>1</v>
      </c>
      <c r="P33" s="89">
        <v>1</v>
      </c>
      <c r="Q33" s="89">
        <v>1</v>
      </c>
      <c r="S33" s="80" t="str">
        <f t="shared" ref="S33:S39" si="24">B33</f>
        <v>ASP (Std)</v>
      </c>
      <c r="T33" s="89">
        <v>60</v>
      </c>
      <c r="U33" s="89">
        <v>240</v>
      </c>
      <c r="V33" s="89">
        <v>1347</v>
      </c>
      <c r="W33" s="215">
        <v>1</v>
      </c>
      <c r="X33" s="215">
        <v>0.19500000000000001</v>
      </c>
      <c r="Y33" s="360">
        <v>0.19500000000000001</v>
      </c>
      <c r="Z33" s="360">
        <v>0.23400000000000001</v>
      </c>
      <c r="AA33" s="360">
        <v>0.217</v>
      </c>
      <c r="AB33" s="89">
        <v>1</v>
      </c>
      <c r="AC33" s="89">
        <v>1</v>
      </c>
      <c r="AD33" s="89">
        <v>1</v>
      </c>
      <c r="AF33" s="32">
        <f t="shared" ref="AF33:AF38" si="25">$G33*$I33*$J33*K33/1000</f>
        <v>21.118500000000001</v>
      </c>
      <c r="AG33" s="32">
        <f t="shared" ref="AG33:AG38" si="26">$G33*$I33*$J33*L33/1000</f>
        <v>21.118500000000001</v>
      </c>
      <c r="AH33" s="32">
        <f t="shared" ref="AH33:AH38" si="27">$G33*$I33*$J33*M33/1000</f>
        <v>25.342200000000002</v>
      </c>
      <c r="AI33" s="32">
        <f t="shared" ref="AI33:AI38" si="28">$G33*$I33*$J33*N33/1000</f>
        <v>23.501099999999997</v>
      </c>
      <c r="AJ33" s="244" t="s">
        <v>385</v>
      </c>
      <c r="AL33" s="32">
        <f t="shared" si="22"/>
        <v>15.7599</v>
      </c>
      <c r="AM33" s="32">
        <f t="shared" si="22"/>
        <v>15.7599</v>
      </c>
      <c r="AN33" s="32">
        <f t="shared" si="22"/>
        <v>18.91188</v>
      </c>
      <c r="AO33" s="32">
        <f t="shared" si="22"/>
        <v>17.537939999999999</v>
      </c>
      <c r="AP33" s="356"/>
      <c r="AQ33" s="80" t="str">
        <f t="shared" si="10"/>
        <v>ASP (Std)</v>
      </c>
      <c r="AR33" s="89">
        <v>60</v>
      </c>
      <c r="AS33" s="89">
        <v>240</v>
      </c>
      <c r="AT33" s="89">
        <v>1347</v>
      </c>
      <c r="AU33" s="215">
        <v>1</v>
      </c>
      <c r="AV33" s="215">
        <v>0.19500000000000001</v>
      </c>
      <c r="AW33" s="360">
        <v>0.19500000000000001</v>
      </c>
      <c r="AX33" s="360">
        <v>0.23400000000000001</v>
      </c>
      <c r="AY33" s="360">
        <v>0.217</v>
      </c>
      <c r="AZ33" s="89">
        <v>1</v>
      </c>
      <c r="BA33" s="89">
        <v>1</v>
      </c>
      <c r="BB33" s="89">
        <v>1</v>
      </c>
      <c r="BD33" s="80" t="str">
        <f t="shared" si="11"/>
        <v>ASP (Std)</v>
      </c>
      <c r="BE33" s="89">
        <v>60</v>
      </c>
      <c r="BF33" s="89">
        <v>240</v>
      </c>
      <c r="BG33" s="89">
        <v>1347</v>
      </c>
      <c r="BH33" s="215">
        <v>1</v>
      </c>
      <c r="BI33" s="215">
        <v>0.19500000000000001</v>
      </c>
      <c r="BJ33" s="360">
        <v>0.19500000000000001</v>
      </c>
      <c r="BK33" s="360">
        <v>0.23400000000000001</v>
      </c>
      <c r="BL33" s="360">
        <v>0.217</v>
      </c>
      <c r="BM33" s="89">
        <v>1</v>
      </c>
      <c r="BN33" s="89">
        <v>1</v>
      </c>
      <c r="BO33" s="89">
        <v>1</v>
      </c>
    </row>
    <row r="34" spans="1:67" ht="15.5" x14ac:dyDescent="0.35">
      <c r="A34" s="670"/>
      <c r="B34" s="299" t="s">
        <v>386</v>
      </c>
      <c r="C34" s="291">
        <v>107</v>
      </c>
      <c r="D34" s="291">
        <v>7</v>
      </c>
      <c r="E34" s="217">
        <v>5</v>
      </c>
      <c r="F34" s="80" t="str">
        <f t="shared" si="23"/>
        <v xml:space="preserve">ASP (euro) (19-38) </v>
      </c>
      <c r="G34" s="89">
        <v>60</v>
      </c>
      <c r="H34" s="89">
        <v>240</v>
      </c>
      <c r="I34" s="89">
        <v>1805</v>
      </c>
      <c r="J34" s="302">
        <v>1</v>
      </c>
      <c r="K34" s="215">
        <v>0.19500000000000001</v>
      </c>
      <c r="L34" s="215">
        <v>0.193</v>
      </c>
      <c r="M34" s="215">
        <v>0.23499999999999999</v>
      </c>
      <c r="N34" s="215">
        <v>0.214</v>
      </c>
      <c r="O34" s="89">
        <v>1</v>
      </c>
      <c r="P34" s="89">
        <v>1</v>
      </c>
      <c r="Q34" s="89">
        <v>1</v>
      </c>
      <c r="S34" s="80" t="str">
        <f t="shared" si="24"/>
        <v xml:space="preserve">ASP (euro) (19-38) </v>
      </c>
      <c r="T34" s="89">
        <v>60</v>
      </c>
      <c r="U34" s="89">
        <v>240</v>
      </c>
      <c r="V34" s="89">
        <v>1347</v>
      </c>
      <c r="W34" s="215">
        <v>1</v>
      </c>
      <c r="X34" s="215">
        <v>0.19500000000000001</v>
      </c>
      <c r="Y34" s="215">
        <v>0.193</v>
      </c>
      <c r="Z34" s="215">
        <v>0.23499999999999999</v>
      </c>
      <c r="AA34" s="215">
        <v>0.214</v>
      </c>
      <c r="AB34" s="89">
        <v>1</v>
      </c>
      <c r="AC34" s="89">
        <v>1</v>
      </c>
      <c r="AD34" s="89">
        <v>1</v>
      </c>
      <c r="AF34" s="32">
        <f t="shared" si="25"/>
        <v>21.118500000000001</v>
      </c>
      <c r="AG34" s="32">
        <f t="shared" si="26"/>
        <v>20.901900000000001</v>
      </c>
      <c r="AH34" s="32">
        <f t="shared" si="27"/>
        <v>25.450500000000002</v>
      </c>
      <c r="AI34" s="32">
        <f t="shared" si="28"/>
        <v>23.176200000000001</v>
      </c>
      <c r="AJ34" s="234" t="s">
        <v>386</v>
      </c>
      <c r="AL34" s="32">
        <f t="shared" si="22"/>
        <v>15.7599</v>
      </c>
      <c r="AM34" s="32">
        <f t="shared" si="22"/>
        <v>15.59826</v>
      </c>
      <c r="AN34" s="32">
        <f t="shared" si="22"/>
        <v>18.992699999999999</v>
      </c>
      <c r="AO34" s="32">
        <f t="shared" si="22"/>
        <v>17.295480000000001</v>
      </c>
      <c r="AP34" s="356"/>
      <c r="AQ34" s="80" t="str">
        <f t="shared" si="10"/>
        <v xml:space="preserve">ASP (euro) (19-38) </v>
      </c>
      <c r="AR34" s="89">
        <v>60</v>
      </c>
      <c r="AS34" s="89">
        <v>240</v>
      </c>
      <c r="AT34" s="89">
        <v>1347</v>
      </c>
      <c r="AU34" s="215">
        <v>1</v>
      </c>
      <c r="AV34" s="215">
        <v>0.19500000000000001</v>
      </c>
      <c r="AW34" s="215">
        <v>0.193</v>
      </c>
      <c r="AX34" s="215">
        <v>0.23499999999999999</v>
      </c>
      <c r="AY34" s="215">
        <v>0.214</v>
      </c>
      <c r="AZ34" s="89">
        <v>1</v>
      </c>
      <c r="BA34" s="89">
        <v>1</v>
      </c>
      <c r="BB34" s="89">
        <v>1</v>
      </c>
      <c r="BD34" s="80" t="str">
        <f t="shared" si="11"/>
        <v xml:space="preserve">ASP (euro) (19-38) </v>
      </c>
      <c r="BE34" s="89">
        <v>60</v>
      </c>
      <c r="BF34" s="89">
        <v>240</v>
      </c>
      <c r="BG34" s="89">
        <v>1347</v>
      </c>
      <c r="BH34" s="215">
        <v>1</v>
      </c>
      <c r="BI34" s="215">
        <v>0.19500000000000001</v>
      </c>
      <c r="BJ34" s="215">
        <v>0.193</v>
      </c>
      <c r="BK34" s="215">
        <v>0.23499999999999999</v>
      </c>
      <c r="BL34" s="215">
        <v>0.214</v>
      </c>
      <c r="BM34" s="89">
        <v>1</v>
      </c>
      <c r="BN34" s="89">
        <v>1</v>
      </c>
      <c r="BO34" s="89">
        <v>1</v>
      </c>
    </row>
    <row r="35" spans="1:67" ht="15.5" x14ac:dyDescent="0.35">
      <c r="A35" s="670"/>
      <c r="B35" s="299" t="s">
        <v>387</v>
      </c>
      <c r="C35" s="291">
        <v>107</v>
      </c>
      <c r="D35" s="291">
        <v>7</v>
      </c>
      <c r="E35" s="217">
        <v>5</v>
      </c>
      <c r="F35" s="80" t="str">
        <f t="shared" si="23"/>
        <v xml:space="preserve">ASP (Chambal) (19-38) </v>
      </c>
      <c r="G35" s="89">
        <v>60</v>
      </c>
      <c r="H35" s="89">
        <v>240</v>
      </c>
      <c r="I35" s="89">
        <v>1805</v>
      </c>
      <c r="J35" s="302">
        <v>1</v>
      </c>
      <c r="K35" s="215">
        <v>0.19500000000000001</v>
      </c>
      <c r="L35" s="215">
        <v>0.193</v>
      </c>
      <c r="M35" s="215">
        <v>0.23499999999999999</v>
      </c>
      <c r="N35" s="215">
        <v>0.214</v>
      </c>
      <c r="O35" s="89">
        <v>1</v>
      </c>
      <c r="P35" s="89">
        <v>1</v>
      </c>
      <c r="Q35" s="89">
        <v>1</v>
      </c>
      <c r="S35" s="80" t="str">
        <f t="shared" si="24"/>
        <v xml:space="preserve">ASP (Chambal) (19-38) </v>
      </c>
      <c r="T35" s="89">
        <v>60</v>
      </c>
      <c r="U35" s="89">
        <v>240</v>
      </c>
      <c r="V35" s="89">
        <v>1347</v>
      </c>
      <c r="W35" s="215">
        <v>1</v>
      </c>
      <c r="X35" s="215">
        <v>0.19500000000000001</v>
      </c>
      <c r="Y35" s="215">
        <v>0.193</v>
      </c>
      <c r="Z35" s="215">
        <v>0.23499999999999999</v>
      </c>
      <c r="AA35" s="215">
        <v>0.214</v>
      </c>
      <c r="AB35" s="89">
        <v>1</v>
      </c>
      <c r="AC35" s="89">
        <v>1</v>
      </c>
      <c r="AD35" s="89">
        <v>1</v>
      </c>
      <c r="AF35" s="32">
        <f t="shared" si="25"/>
        <v>21.118500000000001</v>
      </c>
      <c r="AG35" s="32">
        <f t="shared" si="26"/>
        <v>20.901900000000001</v>
      </c>
      <c r="AH35" s="32">
        <f t="shared" si="27"/>
        <v>25.450500000000002</v>
      </c>
      <c r="AI35" s="32">
        <f t="shared" si="28"/>
        <v>23.176200000000001</v>
      </c>
      <c r="AJ35" s="234" t="s">
        <v>387</v>
      </c>
      <c r="AL35" s="32">
        <f t="shared" si="22"/>
        <v>15.7599</v>
      </c>
      <c r="AM35" s="32">
        <f t="shared" si="22"/>
        <v>15.59826</v>
      </c>
      <c r="AN35" s="32">
        <f t="shared" si="22"/>
        <v>18.992699999999999</v>
      </c>
      <c r="AO35" s="32">
        <f t="shared" si="22"/>
        <v>17.295480000000001</v>
      </c>
      <c r="AP35" s="356"/>
      <c r="AQ35" s="80" t="str">
        <f t="shared" si="10"/>
        <v xml:space="preserve">ASP (Chambal) (19-38) </v>
      </c>
      <c r="AR35" s="89">
        <v>60</v>
      </c>
      <c r="AS35" s="89">
        <v>240</v>
      </c>
      <c r="AT35" s="89">
        <v>1347</v>
      </c>
      <c r="AU35" s="215">
        <v>1</v>
      </c>
      <c r="AV35" s="215">
        <v>0.19500000000000001</v>
      </c>
      <c r="AW35" s="215">
        <v>0.193</v>
      </c>
      <c r="AX35" s="215">
        <v>0.23499999999999999</v>
      </c>
      <c r="AY35" s="215">
        <v>0.214</v>
      </c>
      <c r="AZ35" s="89">
        <v>1</v>
      </c>
      <c r="BA35" s="89">
        <v>1</v>
      </c>
      <c r="BB35" s="89">
        <v>1</v>
      </c>
      <c r="BD35" s="80" t="str">
        <f t="shared" si="11"/>
        <v xml:space="preserve">ASP (Chambal) (19-38) </v>
      </c>
      <c r="BE35" s="89">
        <v>60</v>
      </c>
      <c r="BF35" s="89">
        <v>240</v>
      </c>
      <c r="BG35" s="89">
        <v>1347</v>
      </c>
      <c r="BH35" s="215">
        <v>1</v>
      </c>
      <c r="BI35" s="215">
        <v>0.19500000000000001</v>
      </c>
      <c r="BJ35" s="215">
        <v>0.193</v>
      </c>
      <c r="BK35" s="215">
        <v>0.23499999999999999</v>
      </c>
      <c r="BL35" s="215">
        <v>0.214</v>
      </c>
      <c r="BM35" s="89">
        <v>1</v>
      </c>
      <c r="BN35" s="89">
        <v>1</v>
      </c>
      <c r="BO35" s="89">
        <v>1</v>
      </c>
    </row>
    <row r="36" spans="1:67" ht="15.5" x14ac:dyDescent="0.35">
      <c r="A36" s="670"/>
      <c r="B36" s="299" t="s">
        <v>388</v>
      </c>
      <c r="C36" s="291">
        <v>107</v>
      </c>
      <c r="D36" s="291">
        <v>7</v>
      </c>
      <c r="E36" s="217">
        <v>5</v>
      </c>
      <c r="F36" s="80" t="str">
        <f t="shared" si="23"/>
        <v>ASP Borique</v>
      </c>
      <c r="G36" s="89">
        <v>60</v>
      </c>
      <c r="H36" s="89">
        <v>240</v>
      </c>
      <c r="I36" s="89">
        <v>1805</v>
      </c>
      <c r="J36" s="302">
        <v>1</v>
      </c>
      <c r="K36" s="215">
        <v>0.19500000000000001</v>
      </c>
      <c r="L36" s="215">
        <v>0.193</v>
      </c>
      <c r="M36" s="215">
        <v>0.23499999999999999</v>
      </c>
      <c r="N36" s="215">
        <v>0.214</v>
      </c>
      <c r="O36" s="89">
        <v>1</v>
      </c>
      <c r="P36" s="89">
        <v>1</v>
      </c>
      <c r="Q36" s="89">
        <v>1</v>
      </c>
      <c r="S36" s="80" t="str">
        <f t="shared" si="24"/>
        <v>ASP Borique</v>
      </c>
      <c r="T36" s="89">
        <v>60</v>
      </c>
      <c r="U36" s="89">
        <v>240</v>
      </c>
      <c r="V36" s="89">
        <v>1347</v>
      </c>
      <c r="W36" s="215">
        <v>1</v>
      </c>
      <c r="X36" s="215">
        <v>0.19500000000000001</v>
      </c>
      <c r="Y36" s="215">
        <v>0.193</v>
      </c>
      <c r="Z36" s="215">
        <v>0.23499999999999999</v>
      </c>
      <c r="AA36" s="215">
        <v>0.214</v>
      </c>
      <c r="AB36" s="89">
        <v>1</v>
      </c>
      <c r="AC36" s="89">
        <v>1</v>
      </c>
      <c r="AD36" s="89">
        <v>1</v>
      </c>
      <c r="AF36" s="32">
        <f t="shared" si="25"/>
        <v>21.118500000000001</v>
      </c>
      <c r="AG36" s="32">
        <f t="shared" si="26"/>
        <v>20.901900000000001</v>
      </c>
      <c r="AH36" s="32">
        <f t="shared" si="27"/>
        <v>25.450500000000002</v>
      </c>
      <c r="AI36" s="32">
        <f t="shared" si="28"/>
        <v>23.176200000000001</v>
      </c>
      <c r="AJ36" s="234" t="s">
        <v>388</v>
      </c>
      <c r="AL36" s="32">
        <f t="shared" si="22"/>
        <v>15.7599</v>
      </c>
      <c r="AM36" s="32">
        <f t="shared" si="22"/>
        <v>15.59826</v>
      </c>
      <c r="AN36" s="32">
        <f t="shared" si="22"/>
        <v>18.992699999999999</v>
      </c>
      <c r="AO36" s="32">
        <f t="shared" si="22"/>
        <v>17.295480000000001</v>
      </c>
      <c r="AP36" s="356"/>
      <c r="AQ36" s="80" t="str">
        <f t="shared" si="10"/>
        <v>ASP Borique</v>
      </c>
      <c r="AR36" s="89">
        <v>60</v>
      </c>
      <c r="AS36" s="89">
        <v>240</v>
      </c>
      <c r="AT36" s="89">
        <v>1347</v>
      </c>
      <c r="AU36" s="215">
        <v>1</v>
      </c>
      <c r="AV36" s="215">
        <v>0.19500000000000001</v>
      </c>
      <c r="AW36" s="215">
        <v>0.193</v>
      </c>
      <c r="AX36" s="215">
        <v>0.23499999999999999</v>
      </c>
      <c r="AY36" s="215">
        <v>0.214</v>
      </c>
      <c r="AZ36" s="89">
        <v>1</v>
      </c>
      <c r="BA36" s="89">
        <v>1</v>
      </c>
      <c r="BB36" s="89">
        <v>1</v>
      </c>
      <c r="BD36" s="80" t="str">
        <f t="shared" si="11"/>
        <v>ASP Borique</v>
      </c>
      <c r="BE36" s="89">
        <v>60</v>
      </c>
      <c r="BF36" s="89">
        <v>240</v>
      </c>
      <c r="BG36" s="89">
        <v>1347</v>
      </c>
      <c r="BH36" s="215">
        <v>1</v>
      </c>
      <c r="BI36" s="215">
        <v>0.19500000000000001</v>
      </c>
      <c r="BJ36" s="215">
        <v>0.193</v>
      </c>
      <c r="BK36" s="215">
        <v>0.23499999999999999</v>
      </c>
      <c r="BL36" s="215">
        <v>0.214</v>
      </c>
      <c r="BM36" s="89">
        <v>1</v>
      </c>
      <c r="BN36" s="89">
        <v>1</v>
      </c>
      <c r="BO36" s="89">
        <v>1</v>
      </c>
    </row>
    <row r="37" spans="1:67" ht="16" thickBot="1" x14ac:dyDescent="0.4">
      <c r="A37" s="670"/>
      <c r="B37" s="299" t="s">
        <v>389</v>
      </c>
      <c r="C37" s="291">
        <v>107</v>
      </c>
      <c r="D37" s="291">
        <v>7</v>
      </c>
      <c r="E37" s="217">
        <v>5</v>
      </c>
      <c r="F37" s="80" t="str">
        <f t="shared" si="23"/>
        <v>ASP Zinc</v>
      </c>
      <c r="G37" s="89">
        <v>60</v>
      </c>
      <c r="H37" s="89">
        <v>240</v>
      </c>
      <c r="I37" s="89">
        <v>1805</v>
      </c>
      <c r="J37" s="302">
        <v>1</v>
      </c>
      <c r="K37" s="215">
        <v>0.19500000000000001</v>
      </c>
      <c r="L37" s="215">
        <v>0.193</v>
      </c>
      <c r="M37" s="215">
        <v>0.23499999999999999</v>
      </c>
      <c r="N37" s="215">
        <v>0.214</v>
      </c>
      <c r="O37" s="89">
        <v>1</v>
      </c>
      <c r="P37" s="89">
        <v>1</v>
      </c>
      <c r="Q37" s="89">
        <v>1</v>
      </c>
      <c r="S37" s="80" t="str">
        <f t="shared" si="24"/>
        <v>ASP Zinc</v>
      </c>
      <c r="T37" s="89">
        <v>60</v>
      </c>
      <c r="U37" s="89">
        <v>240</v>
      </c>
      <c r="V37" s="89">
        <v>1347</v>
      </c>
      <c r="W37" s="215">
        <v>1</v>
      </c>
      <c r="X37" s="215">
        <v>0.19500000000000001</v>
      </c>
      <c r="Y37" s="215">
        <v>0.193</v>
      </c>
      <c r="Z37" s="215">
        <v>0.23499999999999999</v>
      </c>
      <c r="AA37" s="215">
        <v>0.214</v>
      </c>
      <c r="AB37" s="89">
        <v>1</v>
      </c>
      <c r="AC37" s="89">
        <v>1</v>
      </c>
      <c r="AD37" s="89">
        <v>1</v>
      </c>
      <c r="AF37" s="32">
        <f t="shared" si="25"/>
        <v>21.118500000000001</v>
      </c>
      <c r="AG37" s="32">
        <f t="shared" si="26"/>
        <v>20.901900000000001</v>
      </c>
      <c r="AH37" s="32">
        <f t="shared" si="27"/>
        <v>25.450500000000002</v>
      </c>
      <c r="AI37" s="32">
        <f t="shared" si="28"/>
        <v>23.176200000000001</v>
      </c>
      <c r="AJ37" s="235" t="s">
        <v>389</v>
      </c>
      <c r="AL37" s="32">
        <f t="shared" si="22"/>
        <v>15.7599</v>
      </c>
      <c r="AM37" s="32">
        <f t="shared" si="22"/>
        <v>15.59826</v>
      </c>
      <c r="AN37" s="32">
        <f t="shared" si="22"/>
        <v>18.992699999999999</v>
      </c>
      <c r="AO37" s="32">
        <f t="shared" si="22"/>
        <v>17.295480000000001</v>
      </c>
      <c r="AP37" s="356"/>
      <c r="AQ37" s="80" t="str">
        <f t="shared" si="10"/>
        <v>ASP Zinc</v>
      </c>
      <c r="AR37" s="89">
        <v>60</v>
      </c>
      <c r="AS37" s="89">
        <v>240</v>
      </c>
      <c r="AT37" s="89">
        <v>1347</v>
      </c>
      <c r="AU37" s="215">
        <v>1</v>
      </c>
      <c r="AV37" s="215">
        <v>0.19500000000000001</v>
      </c>
      <c r="AW37" s="215">
        <v>0.193</v>
      </c>
      <c r="AX37" s="215">
        <v>0.23499999999999999</v>
      </c>
      <c r="AY37" s="215">
        <v>0.214</v>
      </c>
      <c r="AZ37" s="89">
        <v>1</v>
      </c>
      <c r="BA37" s="89">
        <v>1</v>
      </c>
      <c r="BB37" s="89">
        <v>1</v>
      </c>
      <c r="BD37" s="80" t="str">
        <f t="shared" si="11"/>
        <v>ASP Zinc</v>
      </c>
      <c r="BE37" s="89">
        <v>60</v>
      </c>
      <c r="BF37" s="89">
        <v>240</v>
      </c>
      <c r="BG37" s="89">
        <v>1347</v>
      </c>
      <c r="BH37" s="215">
        <v>1</v>
      </c>
      <c r="BI37" s="215">
        <v>0.19500000000000001</v>
      </c>
      <c r="BJ37" s="215">
        <v>0.193</v>
      </c>
      <c r="BK37" s="215">
        <v>0.23499999999999999</v>
      </c>
      <c r="BL37" s="215">
        <v>0.214</v>
      </c>
      <c r="BM37" s="89">
        <v>1</v>
      </c>
      <c r="BN37" s="89">
        <v>1</v>
      </c>
      <c r="BO37" s="89">
        <v>1</v>
      </c>
    </row>
    <row r="38" spans="1:67" ht="15.5" x14ac:dyDescent="0.35">
      <c r="A38" s="670"/>
      <c r="B38" s="365" t="s">
        <v>462</v>
      </c>
      <c r="C38" s="291">
        <v>107</v>
      </c>
      <c r="D38" s="364"/>
      <c r="E38" s="217">
        <v>5</v>
      </c>
      <c r="F38" s="355" t="str">
        <f t="shared" si="23"/>
        <v>ASP (18,9-37,7-6,95S-0,1B)</v>
      </c>
      <c r="G38" s="89">
        <v>60</v>
      </c>
      <c r="H38" s="89">
        <v>240</v>
      </c>
      <c r="I38" s="89">
        <v>1805</v>
      </c>
      <c r="J38" s="302">
        <v>1</v>
      </c>
      <c r="K38" s="215">
        <v>0.19500000000000001</v>
      </c>
      <c r="L38" s="215">
        <v>0.19500000000000001</v>
      </c>
      <c r="M38" s="215">
        <v>0.23400000000000001</v>
      </c>
      <c r="N38" s="215">
        <v>0.217</v>
      </c>
      <c r="O38" s="89">
        <v>1</v>
      </c>
      <c r="P38" s="89">
        <v>1</v>
      </c>
      <c r="Q38" s="89">
        <v>1</v>
      </c>
      <c r="S38" s="296" t="str">
        <f t="shared" si="24"/>
        <v>ASP (18,9-37,7-6,95S-0,1B)</v>
      </c>
      <c r="T38" s="361">
        <v>0</v>
      </c>
      <c r="U38" s="361">
        <v>0</v>
      </c>
      <c r="V38" s="361">
        <v>0</v>
      </c>
      <c r="W38" s="361">
        <v>0</v>
      </c>
      <c r="X38" s="361">
        <v>0</v>
      </c>
      <c r="Y38" s="361">
        <v>0</v>
      </c>
      <c r="Z38" s="361">
        <v>0</v>
      </c>
      <c r="AA38" s="361">
        <v>0</v>
      </c>
      <c r="AB38" s="361">
        <v>0</v>
      </c>
      <c r="AC38" s="361">
        <v>0</v>
      </c>
      <c r="AD38" s="361">
        <v>0</v>
      </c>
      <c r="AF38" s="32">
        <f t="shared" si="25"/>
        <v>21.118500000000001</v>
      </c>
      <c r="AG38" s="32">
        <f t="shared" si="26"/>
        <v>21.118500000000001</v>
      </c>
      <c r="AH38" s="32">
        <f t="shared" si="27"/>
        <v>25.342200000000002</v>
      </c>
      <c r="AI38" s="32">
        <f t="shared" si="28"/>
        <v>23.501099999999997</v>
      </c>
      <c r="AJ38" s="365" t="s">
        <v>462</v>
      </c>
      <c r="AL38" s="32">
        <f t="shared" si="22"/>
        <v>0</v>
      </c>
      <c r="AM38" s="32">
        <f t="shared" si="22"/>
        <v>0</v>
      </c>
      <c r="AN38" s="32">
        <f t="shared" si="22"/>
        <v>0</v>
      </c>
      <c r="AO38" s="32">
        <f t="shared" si="22"/>
        <v>0</v>
      </c>
      <c r="AP38" s="187"/>
      <c r="AQ38" s="80" t="str">
        <f t="shared" si="10"/>
        <v>ASP (18,9-37,7-6,95S-0,1B)</v>
      </c>
      <c r="AR38" s="361">
        <v>0</v>
      </c>
      <c r="AS38" s="361">
        <v>0</v>
      </c>
      <c r="AT38" s="361">
        <v>0</v>
      </c>
      <c r="AU38" s="361">
        <v>0</v>
      </c>
      <c r="AV38" s="361">
        <v>0</v>
      </c>
      <c r="AW38" s="361">
        <v>0</v>
      </c>
      <c r="AX38" s="361">
        <v>0</v>
      </c>
      <c r="AY38" s="361">
        <v>0</v>
      </c>
      <c r="AZ38" s="361">
        <v>0</v>
      </c>
      <c r="BA38" s="361">
        <v>0</v>
      </c>
      <c r="BB38" s="361">
        <v>0</v>
      </c>
      <c r="BD38" s="80" t="str">
        <f t="shared" si="11"/>
        <v>ASP (18,9-37,7-6,95S-0,1B)</v>
      </c>
      <c r="BE38" s="361">
        <v>0</v>
      </c>
      <c r="BF38" s="361">
        <v>0</v>
      </c>
      <c r="BG38" s="361">
        <v>0</v>
      </c>
      <c r="BH38" s="361">
        <v>0</v>
      </c>
      <c r="BI38" s="361">
        <v>0</v>
      </c>
      <c r="BJ38" s="361">
        <v>0</v>
      </c>
      <c r="BK38" s="361">
        <v>0</v>
      </c>
      <c r="BL38" s="361">
        <v>0</v>
      </c>
      <c r="BM38" s="361">
        <v>0</v>
      </c>
      <c r="BN38" s="361">
        <v>0</v>
      </c>
      <c r="BO38" s="361">
        <v>0</v>
      </c>
    </row>
    <row r="39" spans="1:67" ht="16" thickBot="1" x14ac:dyDescent="0.4">
      <c r="A39" s="671"/>
      <c r="B39" s="365" t="s">
        <v>463</v>
      </c>
      <c r="C39" s="291">
        <v>107</v>
      </c>
      <c r="D39" s="364"/>
      <c r="E39" s="217">
        <v>5</v>
      </c>
      <c r="F39" s="365" t="s">
        <v>463</v>
      </c>
      <c r="G39" s="89">
        <v>60</v>
      </c>
      <c r="H39" s="89">
        <v>240</v>
      </c>
      <c r="I39" s="89">
        <v>1805</v>
      </c>
      <c r="J39" s="302">
        <v>1</v>
      </c>
      <c r="K39" s="215">
        <v>0.14000000000000001</v>
      </c>
      <c r="L39" s="215">
        <v>0.22700000000000001</v>
      </c>
      <c r="M39" s="215">
        <v>0.222</v>
      </c>
      <c r="N39" s="215">
        <v>0.23499999999999999</v>
      </c>
      <c r="O39" s="89">
        <v>1</v>
      </c>
      <c r="P39" s="89">
        <v>1</v>
      </c>
      <c r="Q39" s="89">
        <v>1</v>
      </c>
      <c r="S39" s="296" t="str">
        <f t="shared" si="24"/>
        <v>ASP 17,7-35,5-7,6S-0,1B-2,2Zn</v>
      </c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F39" s="32">
        <f>$G39*$I39*$J39*K39/1000</f>
        <v>15.162000000000003</v>
      </c>
      <c r="AG39" s="32">
        <f>$G39*$I39*$J39*L39/1000</f>
        <v>24.584100000000003</v>
      </c>
      <c r="AH39" s="32">
        <f>$G39*$I39*$J39*M39/1000</f>
        <v>24.0426</v>
      </c>
      <c r="AI39" s="32">
        <f>$G39*$I39*$J39*N39/1000</f>
        <v>25.450500000000002</v>
      </c>
      <c r="AJ39" s="365" t="s">
        <v>463</v>
      </c>
      <c r="AL39" s="32">
        <f t="shared" si="22"/>
        <v>0</v>
      </c>
      <c r="AM39" s="32">
        <f t="shared" si="22"/>
        <v>0</v>
      </c>
      <c r="AN39" s="32">
        <f t="shared" si="22"/>
        <v>0</v>
      </c>
      <c r="AO39" s="32">
        <f t="shared" si="22"/>
        <v>0</v>
      </c>
      <c r="AP39" s="356"/>
      <c r="AQ39" s="80" t="str">
        <f t="shared" si="10"/>
        <v>ASP 17,7-35,5-7,6S-0,1B-2,2Zn</v>
      </c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D39" s="80" t="str">
        <f t="shared" si="11"/>
        <v>ASP 17,7-35,5-7,6S-0,1B-2,2Zn</v>
      </c>
      <c r="BE39" s="294"/>
      <c r="BF39" s="294"/>
      <c r="BG39" s="294"/>
      <c r="BH39" s="294"/>
      <c r="BI39" s="294"/>
      <c r="BJ39" s="294"/>
      <c r="BK39" s="294"/>
      <c r="BL39" s="294"/>
      <c r="BM39" s="294"/>
      <c r="BN39" s="294"/>
      <c r="BO39" s="294"/>
    </row>
    <row r="40" spans="1:67" ht="15.5" x14ac:dyDescent="0.35">
      <c r="A40" s="669" t="s">
        <v>103</v>
      </c>
      <c r="B40" s="291" t="s">
        <v>390</v>
      </c>
      <c r="C40" s="291">
        <v>107</v>
      </c>
      <c r="D40" s="298"/>
      <c r="E40" s="217">
        <v>6</v>
      </c>
      <c r="F40" s="80" t="str">
        <f t="shared" ref="F40:F46" si="29">B40</f>
        <v>NPk (12-23-14)</v>
      </c>
      <c r="G40" s="89">
        <v>60</v>
      </c>
      <c r="H40" s="89">
        <v>240</v>
      </c>
      <c r="I40" s="89">
        <v>1805</v>
      </c>
      <c r="J40" s="302">
        <v>1</v>
      </c>
      <c r="K40" s="215">
        <v>0.14699999999999999</v>
      </c>
      <c r="L40" s="215">
        <v>0.94</v>
      </c>
      <c r="M40" s="215">
        <v>0.17399999999999999</v>
      </c>
      <c r="N40" s="215">
        <v>0.153</v>
      </c>
      <c r="O40" s="89">
        <v>1</v>
      </c>
      <c r="P40" s="89">
        <v>1</v>
      </c>
      <c r="Q40" s="89">
        <v>1</v>
      </c>
      <c r="S40" s="296" t="str">
        <f t="shared" ref="S40:S46" si="30">B40</f>
        <v>NPk (12-23-14)</v>
      </c>
      <c r="T40" s="294">
        <v>0</v>
      </c>
      <c r="U40" s="294">
        <v>0</v>
      </c>
      <c r="V40" s="294">
        <v>0</v>
      </c>
      <c r="W40" s="294">
        <v>0</v>
      </c>
      <c r="X40" s="294">
        <v>0</v>
      </c>
      <c r="Y40" s="294">
        <v>0</v>
      </c>
      <c r="Z40" s="294">
        <v>0</v>
      </c>
      <c r="AA40" s="294">
        <v>0</v>
      </c>
      <c r="AB40" s="294">
        <v>0</v>
      </c>
      <c r="AC40" s="294">
        <v>0</v>
      </c>
      <c r="AD40" s="294">
        <v>0</v>
      </c>
      <c r="AF40" s="32">
        <f t="shared" ref="AF40:AF46" si="31">$G40*$I40*$J40*K40/1000</f>
        <v>15.920099999999998</v>
      </c>
      <c r="AG40" s="32">
        <f t="shared" ref="AG40:AG46" si="32">$G40*$I40*$J40*L40/1000</f>
        <v>101.80200000000001</v>
      </c>
      <c r="AH40" s="32">
        <f t="shared" ref="AH40:AH46" si="33">$G40*$I40*$J40*M40/1000</f>
        <v>18.844199999999997</v>
      </c>
      <c r="AI40" s="32">
        <f t="shared" ref="AI40:AI46" si="34">$G40*$I40*$J40*N40/1000</f>
        <v>16.569900000000001</v>
      </c>
      <c r="AJ40" s="241" t="s">
        <v>390</v>
      </c>
      <c r="AL40" s="32">
        <f t="shared" ref="AL40:AL46" si="35">$T40*$V40*$W40*X40/1000</f>
        <v>0</v>
      </c>
      <c r="AM40" s="32">
        <f t="shared" ref="AM40:AM46" si="36">$T40*$V40*$W40*Y40/1000</f>
        <v>0</v>
      </c>
      <c r="AN40" s="32">
        <f t="shared" ref="AN40:AN46" si="37">$T40*$V40*$W40*Z40/1000</f>
        <v>0</v>
      </c>
      <c r="AO40" s="32">
        <f t="shared" ref="AO40:AO46" si="38">$T40*$V40*$W40*AA40/1000</f>
        <v>0</v>
      </c>
      <c r="AP40" s="356"/>
      <c r="AQ40" s="80" t="str">
        <f t="shared" si="10"/>
        <v>NPk (12-23-14)</v>
      </c>
      <c r="AR40" s="294">
        <v>0</v>
      </c>
      <c r="AS40" s="294">
        <v>0</v>
      </c>
      <c r="AT40" s="294">
        <v>0</v>
      </c>
      <c r="AU40" s="294">
        <v>0</v>
      </c>
      <c r="AV40" s="294">
        <v>0</v>
      </c>
      <c r="AW40" s="294">
        <v>0</v>
      </c>
      <c r="AX40" s="294">
        <v>0</v>
      </c>
      <c r="AY40" s="294">
        <v>0</v>
      </c>
      <c r="AZ40" s="294">
        <v>0</v>
      </c>
      <c r="BA40" s="294">
        <v>0</v>
      </c>
      <c r="BB40" s="294">
        <v>0</v>
      </c>
      <c r="BD40" s="80" t="str">
        <f t="shared" si="11"/>
        <v>NPk (12-23-14)</v>
      </c>
      <c r="BE40" s="294">
        <v>0</v>
      </c>
      <c r="BF40" s="294">
        <v>0</v>
      </c>
      <c r="BG40" s="294">
        <v>0</v>
      </c>
      <c r="BH40" s="294">
        <v>0</v>
      </c>
      <c r="BI40" s="294">
        <v>0</v>
      </c>
      <c r="BJ40" s="294">
        <v>0</v>
      </c>
      <c r="BK40" s="294">
        <v>0</v>
      </c>
      <c r="BL40" s="294">
        <v>0</v>
      </c>
      <c r="BM40" s="294">
        <v>0</v>
      </c>
      <c r="BN40" s="294">
        <v>0</v>
      </c>
      <c r="BO40" s="294">
        <v>0</v>
      </c>
    </row>
    <row r="41" spans="1:67" ht="15.5" x14ac:dyDescent="0.35">
      <c r="A41" s="670"/>
      <c r="B41" s="291" t="s">
        <v>391</v>
      </c>
      <c r="C41" s="291">
        <v>107</v>
      </c>
      <c r="D41" s="298"/>
      <c r="E41" s="217">
        <v>6</v>
      </c>
      <c r="F41" s="80" t="str">
        <f t="shared" si="29"/>
        <v>NPk (14-23-14-B2O3)</v>
      </c>
      <c r="G41" s="89">
        <v>60</v>
      </c>
      <c r="H41" s="89">
        <v>240</v>
      </c>
      <c r="I41" s="89">
        <v>1805</v>
      </c>
      <c r="J41" s="302">
        <v>1</v>
      </c>
      <c r="K41" s="215">
        <v>0.14699999999999999</v>
      </c>
      <c r="L41" s="215">
        <v>0.94</v>
      </c>
      <c r="M41" s="215">
        <v>0.17399999999999999</v>
      </c>
      <c r="N41" s="215">
        <v>0.153</v>
      </c>
      <c r="O41" s="89">
        <v>1</v>
      </c>
      <c r="P41" s="89">
        <v>1</v>
      </c>
      <c r="Q41" s="89">
        <v>1</v>
      </c>
      <c r="S41" s="296" t="str">
        <f t="shared" si="30"/>
        <v>NPk (14-23-14-B2O3)</v>
      </c>
      <c r="T41" s="294">
        <v>0</v>
      </c>
      <c r="U41" s="294">
        <v>0</v>
      </c>
      <c r="V41" s="294">
        <v>0</v>
      </c>
      <c r="W41" s="294">
        <v>0</v>
      </c>
      <c r="X41" s="294">
        <v>0</v>
      </c>
      <c r="Y41" s="294">
        <v>0</v>
      </c>
      <c r="Z41" s="294">
        <v>0</v>
      </c>
      <c r="AA41" s="294">
        <v>0</v>
      </c>
      <c r="AB41" s="294">
        <v>0</v>
      </c>
      <c r="AC41" s="294">
        <v>0</v>
      </c>
      <c r="AD41" s="294">
        <v>0</v>
      </c>
      <c r="AF41" s="32">
        <f t="shared" si="31"/>
        <v>15.920099999999998</v>
      </c>
      <c r="AG41" s="32">
        <f t="shared" si="32"/>
        <v>101.80200000000001</v>
      </c>
      <c r="AH41" s="32">
        <f t="shared" si="33"/>
        <v>18.844199999999997</v>
      </c>
      <c r="AI41" s="32">
        <f t="shared" si="34"/>
        <v>16.569900000000001</v>
      </c>
      <c r="AJ41" s="233" t="s">
        <v>391</v>
      </c>
      <c r="AL41" s="32">
        <f t="shared" si="35"/>
        <v>0</v>
      </c>
      <c r="AM41" s="32">
        <f t="shared" si="36"/>
        <v>0</v>
      </c>
      <c r="AN41" s="32">
        <f t="shared" si="37"/>
        <v>0</v>
      </c>
      <c r="AO41" s="32">
        <f t="shared" si="38"/>
        <v>0</v>
      </c>
      <c r="AP41" s="356"/>
      <c r="AQ41" s="80" t="str">
        <f t="shared" si="10"/>
        <v>NPk (14-23-14-B2O3)</v>
      </c>
      <c r="AR41" s="294">
        <v>0</v>
      </c>
      <c r="AS41" s="294">
        <v>0</v>
      </c>
      <c r="AT41" s="294">
        <v>0</v>
      </c>
      <c r="AU41" s="294">
        <v>0</v>
      </c>
      <c r="AV41" s="294">
        <v>0</v>
      </c>
      <c r="AW41" s="294">
        <v>0</v>
      </c>
      <c r="AX41" s="294">
        <v>0</v>
      </c>
      <c r="AY41" s="294">
        <v>0</v>
      </c>
      <c r="AZ41" s="294">
        <v>0</v>
      </c>
      <c r="BA41" s="294">
        <v>0</v>
      </c>
      <c r="BB41" s="294">
        <v>0</v>
      </c>
      <c r="BD41" s="80" t="str">
        <f t="shared" si="11"/>
        <v>NPk (14-23-14-B2O3)</v>
      </c>
      <c r="BE41" s="294">
        <v>0</v>
      </c>
      <c r="BF41" s="294">
        <v>0</v>
      </c>
      <c r="BG41" s="294">
        <v>0</v>
      </c>
      <c r="BH41" s="294">
        <v>0</v>
      </c>
      <c r="BI41" s="294">
        <v>0</v>
      </c>
      <c r="BJ41" s="294">
        <v>0</v>
      </c>
      <c r="BK41" s="294">
        <v>0</v>
      </c>
      <c r="BL41" s="294">
        <v>0</v>
      </c>
      <c r="BM41" s="294">
        <v>0</v>
      </c>
      <c r="BN41" s="294">
        <v>0</v>
      </c>
      <c r="BO41" s="294">
        <v>0</v>
      </c>
    </row>
    <row r="42" spans="1:67" ht="15.5" x14ac:dyDescent="0.35">
      <c r="A42" s="670"/>
      <c r="B42" s="291" t="s">
        <v>79</v>
      </c>
      <c r="C42" s="291">
        <v>107</v>
      </c>
      <c r="D42" s="298"/>
      <c r="E42" s="217">
        <v>6</v>
      </c>
      <c r="F42" s="80" t="str">
        <f t="shared" si="29"/>
        <v>NPk (12-24-12)</v>
      </c>
      <c r="G42" s="89">
        <v>60</v>
      </c>
      <c r="H42" s="89">
        <v>240</v>
      </c>
      <c r="I42" s="89">
        <v>1805</v>
      </c>
      <c r="J42" s="302">
        <v>1</v>
      </c>
      <c r="K42" s="215">
        <v>0.155</v>
      </c>
      <c r="L42" s="215">
        <v>9.6000000000000002E-2</v>
      </c>
      <c r="M42" s="215">
        <v>0.14899999999999999</v>
      </c>
      <c r="N42" s="215">
        <v>0.184</v>
      </c>
      <c r="O42" s="89">
        <v>1</v>
      </c>
      <c r="P42" s="89">
        <v>1</v>
      </c>
      <c r="Q42" s="89">
        <v>1</v>
      </c>
      <c r="S42" s="296" t="str">
        <f t="shared" si="30"/>
        <v>NPk (12-24-12)</v>
      </c>
      <c r="T42" s="294">
        <v>0</v>
      </c>
      <c r="U42" s="294">
        <v>0</v>
      </c>
      <c r="V42" s="294">
        <v>0</v>
      </c>
      <c r="W42" s="294">
        <v>0</v>
      </c>
      <c r="X42" s="294">
        <v>0</v>
      </c>
      <c r="Y42" s="294">
        <v>0</v>
      </c>
      <c r="Z42" s="294">
        <v>0</v>
      </c>
      <c r="AA42" s="294">
        <v>0</v>
      </c>
      <c r="AB42" s="294">
        <v>0</v>
      </c>
      <c r="AC42" s="294">
        <v>0</v>
      </c>
      <c r="AD42" s="294">
        <v>0</v>
      </c>
      <c r="AF42" s="32">
        <f t="shared" si="31"/>
        <v>16.7865</v>
      </c>
      <c r="AG42" s="32">
        <f t="shared" si="32"/>
        <v>10.396800000000001</v>
      </c>
      <c r="AH42" s="32">
        <f t="shared" si="33"/>
        <v>16.136699999999998</v>
      </c>
      <c r="AI42" s="32">
        <f t="shared" si="34"/>
        <v>19.927199999999999</v>
      </c>
      <c r="AJ42" s="233" t="s">
        <v>79</v>
      </c>
      <c r="AL42" s="32">
        <f t="shared" si="35"/>
        <v>0</v>
      </c>
      <c r="AM42" s="32">
        <f t="shared" si="36"/>
        <v>0</v>
      </c>
      <c r="AN42" s="32">
        <f t="shared" si="37"/>
        <v>0</v>
      </c>
      <c r="AO42" s="32">
        <f t="shared" si="38"/>
        <v>0</v>
      </c>
      <c r="AP42" s="356"/>
      <c r="AQ42" s="80" t="str">
        <f t="shared" si="10"/>
        <v>NPk (12-24-12)</v>
      </c>
      <c r="AR42" s="294">
        <v>0</v>
      </c>
      <c r="AS42" s="294">
        <v>0</v>
      </c>
      <c r="AT42" s="294">
        <v>0</v>
      </c>
      <c r="AU42" s="294">
        <v>0</v>
      </c>
      <c r="AV42" s="294">
        <v>0</v>
      </c>
      <c r="AW42" s="294">
        <v>0</v>
      </c>
      <c r="AX42" s="294">
        <v>0</v>
      </c>
      <c r="AY42" s="294">
        <v>0</v>
      </c>
      <c r="AZ42" s="294">
        <v>0</v>
      </c>
      <c r="BA42" s="294">
        <v>0</v>
      </c>
      <c r="BB42" s="294">
        <v>0</v>
      </c>
      <c r="BD42" s="80" t="str">
        <f t="shared" si="11"/>
        <v>NPk (12-24-12)</v>
      </c>
      <c r="BE42" s="294">
        <v>0</v>
      </c>
      <c r="BF42" s="294">
        <v>0</v>
      </c>
      <c r="BG42" s="294">
        <v>0</v>
      </c>
      <c r="BH42" s="294">
        <v>0</v>
      </c>
      <c r="BI42" s="294">
        <v>0</v>
      </c>
      <c r="BJ42" s="294">
        <v>0</v>
      </c>
      <c r="BK42" s="294">
        <v>0</v>
      </c>
      <c r="BL42" s="294">
        <v>0</v>
      </c>
      <c r="BM42" s="294">
        <v>0</v>
      </c>
      <c r="BN42" s="294">
        <v>0</v>
      </c>
      <c r="BO42" s="294">
        <v>0</v>
      </c>
    </row>
    <row r="43" spans="1:67" ht="15.5" x14ac:dyDescent="0.35">
      <c r="A43" s="670"/>
      <c r="B43" s="291" t="s">
        <v>392</v>
      </c>
      <c r="C43" s="291">
        <v>107</v>
      </c>
      <c r="D43" s="298"/>
      <c r="E43" s="217">
        <v>6</v>
      </c>
      <c r="F43" s="80" t="str">
        <f t="shared" si="29"/>
        <v>NPk (12-24-12-B2O3)</v>
      </c>
      <c r="G43" s="89">
        <v>60</v>
      </c>
      <c r="H43" s="89">
        <v>240</v>
      </c>
      <c r="I43" s="89">
        <v>1805</v>
      </c>
      <c r="J43" s="302">
        <v>1</v>
      </c>
      <c r="K43" s="215">
        <v>0.155</v>
      </c>
      <c r="L43" s="215">
        <v>9.6000000000000002E-2</v>
      </c>
      <c r="M43" s="215">
        <v>0.14899999999999999</v>
      </c>
      <c r="N43" s="215">
        <v>0.184</v>
      </c>
      <c r="O43" s="89">
        <v>1</v>
      </c>
      <c r="P43" s="89">
        <v>1</v>
      </c>
      <c r="Q43" s="89">
        <v>1</v>
      </c>
      <c r="S43" s="296" t="str">
        <f t="shared" si="30"/>
        <v>NPk (12-24-12-B2O3)</v>
      </c>
      <c r="T43" s="294">
        <v>0</v>
      </c>
      <c r="U43" s="294">
        <v>0</v>
      </c>
      <c r="V43" s="294">
        <v>0</v>
      </c>
      <c r="W43" s="294">
        <v>0</v>
      </c>
      <c r="X43" s="294">
        <v>0</v>
      </c>
      <c r="Y43" s="294">
        <v>0</v>
      </c>
      <c r="Z43" s="294">
        <v>0</v>
      </c>
      <c r="AA43" s="294">
        <v>0</v>
      </c>
      <c r="AB43" s="294">
        <v>0</v>
      </c>
      <c r="AC43" s="294">
        <v>0</v>
      </c>
      <c r="AD43" s="294">
        <v>0</v>
      </c>
      <c r="AF43" s="32">
        <f t="shared" si="31"/>
        <v>16.7865</v>
      </c>
      <c r="AG43" s="32">
        <f t="shared" si="32"/>
        <v>10.396800000000001</v>
      </c>
      <c r="AH43" s="32">
        <f t="shared" si="33"/>
        <v>16.136699999999998</v>
      </c>
      <c r="AI43" s="32">
        <f t="shared" si="34"/>
        <v>19.927199999999999</v>
      </c>
      <c r="AJ43" s="233" t="s">
        <v>392</v>
      </c>
      <c r="AL43" s="32">
        <f t="shared" si="35"/>
        <v>0</v>
      </c>
      <c r="AM43" s="32">
        <f t="shared" si="36"/>
        <v>0</v>
      </c>
      <c r="AN43" s="32">
        <f t="shared" si="37"/>
        <v>0</v>
      </c>
      <c r="AO43" s="32">
        <f t="shared" si="38"/>
        <v>0</v>
      </c>
      <c r="AP43" s="356"/>
      <c r="AQ43" s="80" t="str">
        <f t="shared" si="10"/>
        <v>NPk (12-24-12-B2O3)</v>
      </c>
      <c r="AR43" s="294">
        <v>0</v>
      </c>
      <c r="AS43" s="294">
        <v>0</v>
      </c>
      <c r="AT43" s="294">
        <v>0</v>
      </c>
      <c r="AU43" s="294">
        <v>0</v>
      </c>
      <c r="AV43" s="294">
        <v>0</v>
      </c>
      <c r="AW43" s="294">
        <v>0</v>
      </c>
      <c r="AX43" s="294">
        <v>0</v>
      </c>
      <c r="AY43" s="294">
        <v>0</v>
      </c>
      <c r="AZ43" s="294">
        <v>0</v>
      </c>
      <c r="BA43" s="294">
        <v>0</v>
      </c>
      <c r="BB43" s="294">
        <v>0</v>
      </c>
      <c r="BD43" s="80" t="str">
        <f t="shared" si="11"/>
        <v>NPk (12-24-12-B2O3)</v>
      </c>
      <c r="BE43" s="294">
        <v>0</v>
      </c>
      <c r="BF43" s="294">
        <v>0</v>
      </c>
      <c r="BG43" s="294">
        <v>0</v>
      </c>
      <c r="BH43" s="294">
        <v>0</v>
      </c>
      <c r="BI43" s="294">
        <v>0</v>
      </c>
      <c r="BJ43" s="294">
        <v>0</v>
      </c>
      <c r="BK43" s="294">
        <v>0</v>
      </c>
      <c r="BL43" s="294">
        <v>0</v>
      </c>
      <c r="BM43" s="294">
        <v>0</v>
      </c>
      <c r="BN43" s="294">
        <v>0</v>
      </c>
      <c r="BO43" s="294">
        <v>0</v>
      </c>
    </row>
    <row r="44" spans="1:67" ht="15.5" x14ac:dyDescent="0.35">
      <c r="A44" s="670"/>
      <c r="B44" s="291" t="s">
        <v>427</v>
      </c>
      <c r="C44" s="291">
        <v>107</v>
      </c>
      <c r="D44" s="298"/>
      <c r="E44" s="217">
        <v>6</v>
      </c>
      <c r="F44" s="80" t="str">
        <f t="shared" si="29"/>
        <v>NPk (14-15-15)</v>
      </c>
      <c r="G44" s="89">
        <v>60</v>
      </c>
      <c r="H44" s="89">
        <v>240</v>
      </c>
      <c r="I44" s="89">
        <v>1805</v>
      </c>
      <c r="J44" s="302">
        <v>1</v>
      </c>
      <c r="K44" s="215">
        <v>0.16</v>
      </c>
      <c r="L44" s="215">
        <v>0</v>
      </c>
      <c r="M44" s="215">
        <v>0.17899999999999999</v>
      </c>
      <c r="N44" s="215">
        <v>0.30599999999999999</v>
      </c>
      <c r="O44" s="89">
        <v>1</v>
      </c>
      <c r="P44" s="89">
        <v>1</v>
      </c>
      <c r="Q44" s="89">
        <v>1</v>
      </c>
      <c r="S44" s="296" t="str">
        <f t="shared" si="30"/>
        <v>NPk (14-15-15)</v>
      </c>
      <c r="T44" s="294">
        <v>0</v>
      </c>
      <c r="U44" s="294">
        <v>0</v>
      </c>
      <c r="V44" s="294">
        <v>0</v>
      </c>
      <c r="W44" s="294">
        <v>0</v>
      </c>
      <c r="X44" s="294">
        <v>0</v>
      </c>
      <c r="Y44" s="294">
        <v>0</v>
      </c>
      <c r="Z44" s="294">
        <v>0</v>
      </c>
      <c r="AA44" s="294">
        <v>0</v>
      </c>
      <c r="AB44" s="294">
        <v>0</v>
      </c>
      <c r="AC44" s="294">
        <v>0</v>
      </c>
      <c r="AD44" s="294">
        <v>0</v>
      </c>
      <c r="AF44" s="32">
        <f t="shared" si="31"/>
        <v>17.327999999999999</v>
      </c>
      <c r="AG44" s="32">
        <f t="shared" si="32"/>
        <v>0</v>
      </c>
      <c r="AH44" s="32">
        <f t="shared" si="33"/>
        <v>19.3857</v>
      </c>
      <c r="AI44" s="32">
        <f t="shared" si="34"/>
        <v>33.139800000000001</v>
      </c>
      <c r="AJ44" s="233" t="s">
        <v>75</v>
      </c>
      <c r="AL44" s="32">
        <f t="shared" si="35"/>
        <v>0</v>
      </c>
      <c r="AM44" s="32">
        <f t="shared" si="36"/>
        <v>0</v>
      </c>
      <c r="AN44" s="32">
        <f t="shared" si="37"/>
        <v>0</v>
      </c>
      <c r="AO44" s="32">
        <f t="shared" si="38"/>
        <v>0</v>
      </c>
      <c r="AP44" s="356"/>
      <c r="AQ44" s="80" t="str">
        <f t="shared" si="10"/>
        <v>NPk (14-15-15)</v>
      </c>
      <c r="AR44" s="294">
        <v>0</v>
      </c>
      <c r="AS44" s="294">
        <v>0</v>
      </c>
      <c r="AT44" s="294">
        <v>0</v>
      </c>
      <c r="AU44" s="294">
        <v>0</v>
      </c>
      <c r="AV44" s="294">
        <v>0</v>
      </c>
      <c r="AW44" s="294">
        <v>0</v>
      </c>
      <c r="AX44" s="294">
        <v>0</v>
      </c>
      <c r="AY44" s="294">
        <v>0</v>
      </c>
      <c r="AZ44" s="294">
        <v>0</v>
      </c>
      <c r="BA44" s="294">
        <v>0</v>
      </c>
      <c r="BB44" s="294">
        <v>0</v>
      </c>
      <c r="BD44" s="80" t="str">
        <f t="shared" si="11"/>
        <v>NPk (14-15-15)</v>
      </c>
      <c r="BE44" s="294">
        <v>0</v>
      </c>
      <c r="BF44" s="294">
        <v>0</v>
      </c>
      <c r="BG44" s="294">
        <v>0</v>
      </c>
      <c r="BH44" s="294">
        <v>0</v>
      </c>
      <c r="BI44" s="294">
        <v>0</v>
      </c>
      <c r="BJ44" s="294">
        <v>0</v>
      </c>
      <c r="BK44" s="294">
        <v>0</v>
      </c>
      <c r="BL44" s="294">
        <v>0</v>
      </c>
      <c r="BM44" s="294">
        <v>0</v>
      </c>
      <c r="BN44" s="294">
        <v>0</v>
      </c>
      <c r="BO44" s="294">
        <v>0</v>
      </c>
    </row>
    <row r="45" spans="1:67" ht="15.5" x14ac:dyDescent="0.35">
      <c r="A45" s="670"/>
      <c r="B45" s="291" t="s">
        <v>428</v>
      </c>
      <c r="C45" s="291">
        <v>107</v>
      </c>
      <c r="D45" s="298"/>
      <c r="E45" s="217">
        <v>6</v>
      </c>
      <c r="F45" s="80" t="str">
        <f t="shared" si="29"/>
        <v>NPk (14-15-15-B2O3)</v>
      </c>
      <c r="G45" s="89">
        <v>60</v>
      </c>
      <c r="H45" s="89">
        <v>240</v>
      </c>
      <c r="I45" s="89">
        <v>1805</v>
      </c>
      <c r="J45" s="302">
        <v>1</v>
      </c>
      <c r="K45" s="215">
        <v>0.16</v>
      </c>
      <c r="L45" s="215">
        <v>0</v>
      </c>
      <c r="M45" s="215">
        <v>0.17899999999999999</v>
      </c>
      <c r="N45" s="215">
        <v>0.30599999999999999</v>
      </c>
      <c r="O45" s="89">
        <v>1</v>
      </c>
      <c r="P45" s="89">
        <v>1</v>
      </c>
      <c r="Q45" s="89">
        <v>1</v>
      </c>
      <c r="S45" s="296" t="str">
        <f t="shared" si="30"/>
        <v>NPk (14-15-15-B2O3)</v>
      </c>
      <c r="T45" s="294">
        <v>0</v>
      </c>
      <c r="U45" s="294">
        <v>0</v>
      </c>
      <c r="V45" s="294">
        <v>0</v>
      </c>
      <c r="W45" s="294">
        <v>0</v>
      </c>
      <c r="X45" s="294">
        <v>0</v>
      </c>
      <c r="Y45" s="294">
        <v>0</v>
      </c>
      <c r="Z45" s="294">
        <v>0</v>
      </c>
      <c r="AA45" s="294">
        <v>0</v>
      </c>
      <c r="AB45" s="294">
        <v>0</v>
      </c>
      <c r="AC45" s="294">
        <v>0</v>
      </c>
      <c r="AD45" s="294">
        <v>0</v>
      </c>
      <c r="AF45" s="32">
        <f t="shared" si="31"/>
        <v>17.327999999999999</v>
      </c>
      <c r="AG45" s="32">
        <f t="shared" si="32"/>
        <v>0</v>
      </c>
      <c r="AH45" s="32">
        <f t="shared" si="33"/>
        <v>19.3857</v>
      </c>
      <c r="AI45" s="32">
        <f t="shared" si="34"/>
        <v>33.139800000000001</v>
      </c>
      <c r="AJ45" s="233" t="s">
        <v>393</v>
      </c>
      <c r="AL45" s="32">
        <f t="shared" si="35"/>
        <v>0</v>
      </c>
      <c r="AM45" s="32">
        <f t="shared" si="36"/>
        <v>0</v>
      </c>
      <c r="AN45" s="32">
        <f t="shared" si="37"/>
        <v>0</v>
      </c>
      <c r="AO45" s="32">
        <f t="shared" si="38"/>
        <v>0</v>
      </c>
      <c r="AP45" s="356"/>
      <c r="AQ45" s="80" t="str">
        <f t="shared" si="10"/>
        <v>NPk (14-15-15-B2O3)</v>
      </c>
      <c r="AR45" s="294">
        <v>0</v>
      </c>
      <c r="AS45" s="294">
        <v>0</v>
      </c>
      <c r="AT45" s="294">
        <v>0</v>
      </c>
      <c r="AU45" s="294">
        <v>0</v>
      </c>
      <c r="AV45" s="294">
        <v>0</v>
      </c>
      <c r="AW45" s="294">
        <v>0</v>
      </c>
      <c r="AX45" s="294">
        <v>0</v>
      </c>
      <c r="AY45" s="294">
        <v>0</v>
      </c>
      <c r="AZ45" s="294">
        <v>0</v>
      </c>
      <c r="BA45" s="294">
        <v>0</v>
      </c>
      <c r="BB45" s="294">
        <v>0</v>
      </c>
      <c r="BD45" s="80" t="str">
        <f t="shared" si="11"/>
        <v>NPk (14-15-15-B2O3)</v>
      </c>
      <c r="BE45" s="294">
        <v>0</v>
      </c>
      <c r="BF45" s="294">
        <v>0</v>
      </c>
      <c r="BG45" s="294">
        <v>0</v>
      </c>
      <c r="BH45" s="294">
        <v>0</v>
      </c>
      <c r="BI45" s="294">
        <v>0</v>
      </c>
      <c r="BJ45" s="294">
        <v>0</v>
      </c>
      <c r="BK45" s="294">
        <v>0</v>
      </c>
      <c r="BL45" s="294">
        <v>0</v>
      </c>
      <c r="BM45" s="294">
        <v>0</v>
      </c>
      <c r="BN45" s="294">
        <v>0</v>
      </c>
      <c r="BO45" s="294">
        <v>0</v>
      </c>
    </row>
    <row r="46" spans="1:67" ht="15.5" x14ac:dyDescent="0.35">
      <c r="A46" s="670"/>
      <c r="B46" s="303" t="s">
        <v>394</v>
      </c>
      <c r="C46" s="291">
        <v>107</v>
      </c>
      <c r="D46" s="298"/>
      <c r="E46" s="217">
        <v>6</v>
      </c>
      <c r="F46" s="80" t="str">
        <f t="shared" si="29"/>
        <v>NPK (10-18-24-7S)</v>
      </c>
      <c r="G46" s="89">
        <v>60</v>
      </c>
      <c r="H46" s="89">
        <v>240</v>
      </c>
      <c r="I46" s="89">
        <v>1805</v>
      </c>
      <c r="J46" s="302">
        <v>1</v>
      </c>
      <c r="K46" s="300">
        <v>0.21</v>
      </c>
      <c r="L46" s="300">
        <v>0</v>
      </c>
      <c r="M46" s="300">
        <v>0.125</v>
      </c>
      <c r="N46" s="300">
        <v>0.184</v>
      </c>
      <c r="O46" s="89">
        <v>1</v>
      </c>
      <c r="P46" s="89">
        <v>1</v>
      </c>
      <c r="Q46" s="89">
        <v>1</v>
      </c>
      <c r="S46" s="296" t="str">
        <f t="shared" si="30"/>
        <v>NPK (10-18-24-7S)</v>
      </c>
      <c r="T46" s="294">
        <v>0</v>
      </c>
      <c r="U46" s="294">
        <v>0</v>
      </c>
      <c r="V46" s="294">
        <v>0</v>
      </c>
      <c r="W46" s="294">
        <v>0</v>
      </c>
      <c r="X46" s="294">
        <v>0</v>
      </c>
      <c r="Y46" s="294">
        <v>0</v>
      </c>
      <c r="Z46" s="294">
        <v>0</v>
      </c>
      <c r="AA46" s="294">
        <v>0</v>
      </c>
      <c r="AB46" s="294">
        <v>0</v>
      </c>
      <c r="AC46" s="294">
        <v>0</v>
      </c>
      <c r="AD46" s="294">
        <v>0</v>
      </c>
      <c r="AF46" s="32">
        <f t="shared" si="31"/>
        <v>22.742999999999999</v>
      </c>
      <c r="AG46" s="32">
        <f t="shared" si="32"/>
        <v>0</v>
      </c>
      <c r="AH46" s="32">
        <f t="shared" si="33"/>
        <v>13.5375</v>
      </c>
      <c r="AI46" s="32">
        <f t="shared" si="34"/>
        <v>19.927199999999999</v>
      </c>
      <c r="AJ46" s="234" t="s">
        <v>394</v>
      </c>
      <c r="AL46" s="32">
        <f t="shared" si="35"/>
        <v>0</v>
      </c>
      <c r="AM46" s="32">
        <f t="shared" si="36"/>
        <v>0</v>
      </c>
      <c r="AN46" s="32">
        <f t="shared" si="37"/>
        <v>0</v>
      </c>
      <c r="AO46" s="32">
        <f t="shared" si="38"/>
        <v>0</v>
      </c>
      <c r="AP46" s="356"/>
      <c r="AQ46" s="80" t="str">
        <f t="shared" si="10"/>
        <v>NPK (10-18-24-7S)</v>
      </c>
      <c r="AR46" s="294">
        <v>0</v>
      </c>
      <c r="AS46" s="294">
        <v>0</v>
      </c>
      <c r="AT46" s="294">
        <v>0</v>
      </c>
      <c r="AU46" s="294">
        <v>0</v>
      </c>
      <c r="AV46" s="294">
        <v>0</v>
      </c>
      <c r="AW46" s="294">
        <v>0</v>
      </c>
      <c r="AX46" s="294">
        <v>0</v>
      </c>
      <c r="AY46" s="294">
        <v>0</v>
      </c>
      <c r="AZ46" s="294">
        <v>0</v>
      </c>
      <c r="BA46" s="294">
        <v>0</v>
      </c>
      <c r="BB46" s="294">
        <v>0</v>
      </c>
      <c r="BD46" s="80" t="str">
        <f t="shared" si="11"/>
        <v>NPK (10-18-24-7S)</v>
      </c>
      <c r="BE46" s="294">
        <v>0</v>
      </c>
      <c r="BF46" s="294">
        <v>0</v>
      </c>
      <c r="BG46" s="294">
        <v>0</v>
      </c>
      <c r="BH46" s="294">
        <v>0</v>
      </c>
      <c r="BI46" s="294">
        <v>0</v>
      </c>
      <c r="BJ46" s="294">
        <v>0</v>
      </c>
      <c r="BK46" s="294">
        <v>0</v>
      </c>
      <c r="BL46" s="294">
        <v>0</v>
      </c>
      <c r="BM46" s="294">
        <v>0</v>
      </c>
      <c r="BN46" s="294">
        <v>0</v>
      </c>
      <c r="BO46" s="294">
        <v>0</v>
      </c>
    </row>
    <row r="47" spans="1:67" ht="15.5" x14ac:dyDescent="0.35">
      <c r="A47" s="670"/>
      <c r="B47" s="305" t="s">
        <v>395</v>
      </c>
      <c r="C47" s="291">
        <v>107</v>
      </c>
      <c r="D47" s="298"/>
      <c r="E47" s="217">
        <v>6</v>
      </c>
      <c r="F47" s="80" t="str">
        <f t="shared" ref="F47:F57" si="39">B47</f>
        <v>NPK (14-28-14)</v>
      </c>
      <c r="G47" s="89">
        <v>60</v>
      </c>
      <c r="H47" s="89">
        <v>240</v>
      </c>
      <c r="I47" s="89">
        <v>1805</v>
      </c>
      <c r="J47" s="302">
        <v>1</v>
      </c>
      <c r="K47" s="215">
        <v>0.21</v>
      </c>
      <c r="L47" s="215">
        <v>0</v>
      </c>
      <c r="M47" s="215">
        <v>0.14899999999999999</v>
      </c>
      <c r="N47" s="215">
        <v>0.184</v>
      </c>
      <c r="O47" s="89">
        <v>1</v>
      </c>
      <c r="P47" s="89">
        <v>1</v>
      </c>
      <c r="Q47" s="89">
        <v>1</v>
      </c>
      <c r="S47" s="296" t="str">
        <f t="shared" ref="S47:S57" si="40">B47</f>
        <v>NPK (14-28-14)</v>
      </c>
      <c r="T47" s="294">
        <v>0</v>
      </c>
      <c r="U47" s="294">
        <v>0</v>
      </c>
      <c r="V47" s="294">
        <v>0</v>
      </c>
      <c r="W47" s="294">
        <v>0</v>
      </c>
      <c r="X47" s="294">
        <v>0</v>
      </c>
      <c r="Y47" s="294">
        <v>0</v>
      </c>
      <c r="Z47" s="294">
        <v>0</v>
      </c>
      <c r="AA47" s="294">
        <v>0</v>
      </c>
      <c r="AB47" s="294">
        <v>0</v>
      </c>
      <c r="AC47" s="294">
        <v>0</v>
      </c>
      <c r="AD47" s="294">
        <v>0</v>
      </c>
      <c r="AF47" s="32">
        <f t="shared" ref="AF47:AF57" si="41">$G47*$I47*$J47*K47/1000</f>
        <v>22.742999999999999</v>
      </c>
      <c r="AG47" s="32">
        <f t="shared" ref="AG47:AG57" si="42">$G47*$I47*$J47*L47/1000</f>
        <v>0</v>
      </c>
      <c r="AH47" s="32">
        <f t="shared" ref="AH47:AH57" si="43">$G47*$I47*$J47*M47/1000</f>
        <v>16.136699999999998</v>
      </c>
      <c r="AI47" s="32">
        <f t="shared" ref="AI47:AI57" si="44">$G47*$I47*$J47*N47/1000</f>
        <v>19.927199999999999</v>
      </c>
      <c r="AJ47" s="238" t="s">
        <v>395</v>
      </c>
      <c r="AL47" s="32">
        <f t="shared" ref="AL47:AL57" si="45">$T47*$V47*$W47*X47/1000</f>
        <v>0</v>
      </c>
      <c r="AM47" s="32">
        <f t="shared" ref="AM47:AM57" si="46">$T47*$V47*$W47*Y47/1000</f>
        <v>0</v>
      </c>
      <c r="AN47" s="32">
        <f t="shared" ref="AN47:AN57" si="47">$T47*$V47*$W47*Z47/1000</f>
        <v>0</v>
      </c>
      <c r="AO47" s="32">
        <f t="shared" ref="AO47:AO57" si="48">$T47*$V47*$W47*AA47/1000</f>
        <v>0</v>
      </c>
      <c r="AP47" s="356"/>
      <c r="AQ47" s="80" t="str">
        <f t="shared" si="10"/>
        <v>NPK (14-28-14)</v>
      </c>
      <c r="AR47" s="294">
        <v>0</v>
      </c>
      <c r="AS47" s="294">
        <v>0</v>
      </c>
      <c r="AT47" s="294">
        <v>0</v>
      </c>
      <c r="AU47" s="294">
        <v>0</v>
      </c>
      <c r="AV47" s="294">
        <v>0</v>
      </c>
      <c r="AW47" s="294">
        <v>0</v>
      </c>
      <c r="AX47" s="294">
        <v>0</v>
      </c>
      <c r="AY47" s="294">
        <v>0</v>
      </c>
      <c r="AZ47" s="294">
        <v>0</v>
      </c>
      <c r="BA47" s="294">
        <v>0</v>
      </c>
      <c r="BB47" s="294">
        <v>0</v>
      </c>
      <c r="BD47" s="80" t="str">
        <f t="shared" si="11"/>
        <v>NPK (14-28-14)</v>
      </c>
      <c r="BE47" s="294">
        <v>0</v>
      </c>
      <c r="BF47" s="294">
        <v>0</v>
      </c>
      <c r="BG47" s="294">
        <v>0</v>
      </c>
      <c r="BH47" s="294">
        <v>0</v>
      </c>
      <c r="BI47" s="294">
        <v>0</v>
      </c>
      <c r="BJ47" s="294">
        <v>0</v>
      </c>
      <c r="BK47" s="294">
        <v>0</v>
      </c>
      <c r="BL47" s="294">
        <v>0</v>
      </c>
      <c r="BM47" s="294">
        <v>0</v>
      </c>
      <c r="BN47" s="294">
        <v>0</v>
      </c>
      <c r="BO47" s="294">
        <v>0</v>
      </c>
    </row>
    <row r="48" spans="1:67" ht="24" customHeight="1" thickBot="1" x14ac:dyDescent="0.4">
      <c r="A48" s="670"/>
      <c r="B48" s="303" t="s">
        <v>396</v>
      </c>
      <c r="C48" s="291">
        <v>107</v>
      </c>
      <c r="D48" s="298"/>
      <c r="E48" s="217">
        <v>6</v>
      </c>
      <c r="F48" s="80" t="str">
        <f t="shared" si="39"/>
        <v>NPK (14-18-18-5S-1B2O3)</v>
      </c>
      <c r="G48" s="89">
        <v>60</v>
      </c>
      <c r="H48" s="89">
        <v>240</v>
      </c>
      <c r="I48" s="89">
        <v>1805</v>
      </c>
      <c r="J48" s="302">
        <v>1</v>
      </c>
      <c r="K48" s="215">
        <v>0.21</v>
      </c>
      <c r="L48" s="215">
        <v>0</v>
      </c>
      <c r="M48" s="215">
        <v>0.17399999999999999</v>
      </c>
      <c r="N48" s="215">
        <v>0.153</v>
      </c>
      <c r="O48" s="89">
        <v>1</v>
      </c>
      <c r="P48" s="89">
        <v>1</v>
      </c>
      <c r="Q48" s="89">
        <v>1</v>
      </c>
      <c r="S48" s="296" t="str">
        <f t="shared" si="40"/>
        <v>NPK (14-18-18-5S-1B2O3)</v>
      </c>
      <c r="T48" s="294">
        <v>0</v>
      </c>
      <c r="U48" s="294">
        <v>0</v>
      </c>
      <c r="V48" s="294">
        <v>0</v>
      </c>
      <c r="W48" s="294">
        <v>0</v>
      </c>
      <c r="X48" s="294">
        <v>0</v>
      </c>
      <c r="Y48" s="294">
        <v>0</v>
      </c>
      <c r="Z48" s="294">
        <v>0</v>
      </c>
      <c r="AA48" s="294">
        <v>0</v>
      </c>
      <c r="AB48" s="294">
        <v>0</v>
      </c>
      <c r="AC48" s="294">
        <v>0</v>
      </c>
      <c r="AD48" s="294">
        <v>0</v>
      </c>
      <c r="AF48" s="32">
        <f t="shared" si="41"/>
        <v>22.742999999999999</v>
      </c>
      <c r="AG48" s="32">
        <f t="shared" si="42"/>
        <v>0</v>
      </c>
      <c r="AH48" s="32">
        <f t="shared" si="43"/>
        <v>18.844199999999997</v>
      </c>
      <c r="AI48" s="32">
        <f t="shared" si="44"/>
        <v>16.569900000000001</v>
      </c>
      <c r="AJ48" s="235" t="s">
        <v>396</v>
      </c>
      <c r="AL48" s="32">
        <f t="shared" si="45"/>
        <v>0</v>
      </c>
      <c r="AM48" s="32">
        <f t="shared" si="46"/>
        <v>0</v>
      </c>
      <c r="AN48" s="32">
        <f t="shared" si="47"/>
        <v>0</v>
      </c>
      <c r="AO48" s="32">
        <f t="shared" si="48"/>
        <v>0</v>
      </c>
      <c r="AP48" s="356"/>
      <c r="AQ48" s="80" t="str">
        <f t="shared" si="10"/>
        <v>NPK (14-18-18-5S-1B2O3)</v>
      </c>
      <c r="AR48" s="294">
        <v>0</v>
      </c>
      <c r="AS48" s="294">
        <v>0</v>
      </c>
      <c r="AT48" s="294">
        <v>0</v>
      </c>
      <c r="AU48" s="294">
        <v>0</v>
      </c>
      <c r="AV48" s="294">
        <v>0</v>
      </c>
      <c r="AW48" s="294">
        <v>0</v>
      </c>
      <c r="AX48" s="294">
        <v>0</v>
      </c>
      <c r="AY48" s="294">
        <v>0</v>
      </c>
      <c r="AZ48" s="294">
        <v>0</v>
      </c>
      <c r="BA48" s="294">
        <v>0</v>
      </c>
      <c r="BB48" s="294">
        <v>0</v>
      </c>
      <c r="BD48" s="80" t="str">
        <f t="shared" si="11"/>
        <v>NPK (14-18-18-5S-1B2O3)</v>
      </c>
      <c r="BE48" s="294">
        <v>0</v>
      </c>
      <c r="BF48" s="294">
        <v>0</v>
      </c>
      <c r="BG48" s="294">
        <v>0</v>
      </c>
      <c r="BH48" s="294">
        <v>0</v>
      </c>
      <c r="BI48" s="294">
        <v>0</v>
      </c>
      <c r="BJ48" s="294">
        <v>0</v>
      </c>
      <c r="BK48" s="294">
        <v>0</v>
      </c>
      <c r="BL48" s="294">
        <v>0</v>
      </c>
      <c r="BM48" s="294">
        <v>0</v>
      </c>
      <c r="BN48" s="294">
        <v>0</v>
      </c>
      <c r="BO48" s="294">
        <v>0</v>
      </c>
    </row>
    <row r="49" spans="1:67" ht="15.5" x14ac:dyDescent="0.35">
      <c r="A49" s="670"/>
      <c r="B49" s="303" t="s">
        <v>453</v>
      </c>
      <c r="C49" s="353">
        <v>107</v>
      </c>
      <c r="D49" s="230"/>
      <c r="E49" s="217">
        <v>6</v>
      </c>
      <c r="F49" s="229" t="str">
        <f t="shared" si="39"/>
        <v>NPk (14-15-15-10S)</v>
      </c>
      <c r="G49" s="306">
        <v>60</v>
      </c>
      <c r="H49" s="306">
        <v>240</v>
      </c>
      <c r="I49" s="89">
        <v>1805</v>
      </c>
      <c r="J49" s="302">
        <v>1</v>
      </c>
      <c r="K49" s="306">
        <v>0.16</v>
      </c>
      <c r="L49" s="306">
        <v>0</v>
      </c>
      <c r="M49" s="306">
        <v>0.17299999999999999</v>
      </c>
      <c r="N49" s="306">
        <v>0.309</v>
      </c>
      <c r="O49" s="306">
        <v>1</v>
      </c>
      <c r="P49" s="306">
        <v>1</v>
      </c>
      <c r="Q49" s="306">
        <v>1</v>
      </c>
      <c r="S49" s="231" t="str">
        <f t="shared" si="40"/>
        <v>NPk (14-15-15-10S)</v>
      </c>
      <c r="T49" s="294">
        <v>0</v>
      </c>
      <c r="U49" s="306">
        <v>0</v>
      </c>
      <c r="V49" s="306">
        <v>0</v>
      </c>
      <c r="W49" s="306">
        <v>0</v>
      </c>
      <c r="X49" s="306">
        <v>0</v>
      </c>
      <c r="Y49" s="306">
        <v>0</v>
      </c>
      <c r="Z49" s="306">
        <v>0</v>
      </c>
      <c r="AA49" s="306">
        <v>0</v>
      </c>
      <c r="AB49" s="306">
        <v>0</v>
      </c>
      <c r="AC49" s="306">
        <v>0</v>
      </c>
      <c r="AD49" s="306">
        <v>0</v>
      </c>
      <c r="AF49" s="32">
        <f t="shared" si="41"/>
        <v>17.327999999999999</v>
      </c>
      <c r="AG49" s="359">
        <f t="shared" si="42"/>
        <v>0</v>
      </c>
      <c r="AH49" s="359">
        <f t="shared" si="43"/>
        <v>18.735899999999997</v>
      </c>
      <c r="AI49" s="359">
        <f t="shared" si="44"/>
        <v>33.464700000000001</v>
      </c>
      <c r="AJ49" s="234" t="str">
        <f t="shared" ref="AJ49:AJ57" si="49">S49</f>
        <v>NPk (14-15-15-10S)</v>
      </c>
      <c r="AL49" s="32">
        <f t="shared" si="45"/>
        <v>0</v>
      </c>
      <c r="AM49" s="32">
        <f t="shared" si="46"/>
        <v>0</v>
      </c>
      <c r="AN49" s="32">
        <f t="shared" si="47"/>
        <v>0</v>
      </c>
      <c r="AO49" s="32">
        <f t="shared" si="48"/>
        <v>0</v>
      </c>
      <c r="AP49" s="356"/>
      <c r="AQ49" s="80" t="str">
        <f t="shared" si="10"/>
        <v>NPk (14-15-15-10S)</v>
      </c>
      <c r="AR49" s="294">
        <v>0</v>
      </c>
      <c r="AS49" s="306">
        <v>0</v>
      </c>
      <c r="AT49" s="306">
        <v>0</v>
      </c>
      <c r="AU49" s="306">
        <v>0</v>
      </c>
      <c r="AV49" s="306">
        <v>0</v>
      </c>
      <c r="AW49" s="306">
        <v>0</v>
      </c>
      <c r="AX49" s="306">
        <v>0</v>
      </c>
      <c r="AY49" s="306">
        <v>0</v>
      </c>
      <c r="AZ49" s="306">
        <v>0</v>
      </c>
      <c r="BA49" s="306">
        <v>0</v>
      </c>
      <c r="BB49" s="306">
        <v>0</v>
      </c>
      <c r="BD49" s="80" t="str">
        <f t="shared" si="11"/>
        <v>NPk (14-15-15-10S)</v>
      </c>
      <c r="BE49" s="294">
        <v>0</v>
      </c>
      <c r="BF49" s="306">
        <v>0</v>
      </c>
      <c r="BG49" s="306">
        <v>0</v>
      </c>
      <c r="BH49" s="306">
        <v>0</v>
      </c>
      <c r="BI49" s="306">
        <v>0</v>
      </c>
      <c r="BJ49" s="306">
        <v>0</v>
      </c>
      <c r="BK49" s="306">
        <v>0</v>
      </c>
      <c r="BL49" s="306">
        <v>0</v>
      </c>
      <c r="BM49" s="306">
        <v>0</v>
      </c>
      <c r="BN49" s="306">
        <v>0</v>
      </c>
      <c r="BO49" s="306">
        <v>0</v>
      </c>
    </row>
    <row r="50" spans="1:67" ht="15.5" x14ac:dyDescent="0.35">
      <c r="A50" s="670"/>
      <c r="B50" s="303" t="s">
        <v>454</v>
      </c>
      <c r="C50" s="354">
        <v>107</v>
      </c>
      <c r="D50" s="216"/>
      <c r="E50" s="217">
        <v>6</v>
      </c>
      <c r="F50" s="80" t="str">
        <f t="shared" si="39"/>
        <v>NPk (10-20-10-6S)</v>
      </c>
      <c r="G50" s="304">
        <v>60</v>
      </c>
      <c r="H50" s="304">
        <v>240</v>
      </c>
      <c r="I50" s="89">
        <v>1805</v>
      </c>
      <c r="J50" s="302">
        <v>1</v>
      </c>
      <c r="K50" s="304">
        <v>0.20599999999999999</v>
      </c>
      <c r="L50" s="304">
        <v>0</v>
      </c>
      <c r="M50" s="304">
        <v>0.13</v>
      </c>
      <c r="N50" s="304">
        <v>0.21299999999999999</v>
      </c>
      <c r="O50" s="304">
        <v>1</v>
      </c>
      <c r="P50" s="304">
        <v>1</v>
      </c>
      <c r="Q50" s="304">
        <v>1</v>
      </c>
      <c r="S50" s="218" t="str">
        <f t="shared" si="40"/>
        <v>NPk (10-20-10-6S)</v>
      </c>
      <c r="T50" s="294">
        <v>0</v>
      </c>
      <c r="U50" s="306">
        <v>0</v>
      </c>
      <c r="V50" s="306">
        <v>0</v>
      </c>
      <c r="W50" s="306">
        <v>0</v>
      </c>
      <c r="X50" s="306">
        <v>0</v>
      </c>
      <c r="Y50" s="306">
        <v>0</v>
      </c>
      <c r="Z50" s="306">
        <v>0</v>
      </c>
      <c r="AA50" s="306">
        <v>0</v>
      </c>
      <c r="AB50" s="306">
        <v>0</v>
      </c>
      <c r="AC50" s="306">
        <v>0</v>
      </c>
      <c r="AD50" s="306">
        <v>0</v>
      </c>
      <c r="AF50" s="32">
        <f t="shared" si="41"/>
        <v>22.309799999999999</v>
      </c>
      <c r="AG50" s="359">
        <f t="shared" si="42"/>
        <v>0</v>
      </c>
      <c r="AH50" s="359">
        <f t="shared" si="43"/>
        <v>14.079000000000001</v>
      </c>
      <c r="AI50" s="359">
        <f t="shared" si="44"/>
        <v>23.067899999999998</v>
      </c>
      <c r="AJ50" s="234" t="str">
        <f t="shared" si="49"/>
        <v>NPk (10-20-10-6S)</v>
      </c>
      <c r="AL50" s="32">
        <f t="shared" si="45"/>
        <v>0</v>
      </c>
      <c r="AM50" s="32">
        <f t="shared" si="46"/>
        <v>0</v>
      </c>
      <c r="AN50" s="32">
        <f t="shared" si="47"/>
        <v>0</v>
      </c>
      <c r="AO50" s="32">
        <f t="shared" si="48"/>
        <v>0</v>
      </c>
      <c r="AP50" s="356"/>
      <c r="AQ50" s="80" t="str">
        <f t="shared" si="10"/>
        <v>NPk (10-20-10-6S)</v>
      </c>
      <c r="AR50" s="294">
        <v>0</v>
      </c>
      <c r="AS50" s="306">
        <v>0</v>
      </c>
      <c r="AT50" s="306">
        <v>0</v>
      </c>
      <c r="AU50" s="306">
        <v>0</v>
      </c>
      <c r="AV50" s="306">
        <v>0</v>
      </c>
      <c r="AW50" s="306">
        <v>0</v>
      </c>
      <c r="AX50" s="306">
        <v>0</v>
      </c>
      <c r="AY50" s="306">
        <v>0</v>
      </c>
      <c r="AZ50" s="306">
        <v>0</v>
      </c>
      <c r="BA50" s="306">
        <v>0</v>
      </c>
      <c r="BB50" s="306">
        <v>0</v>
      </c>
      <c r="BD50" s="80" t="str">
        <f t="shared" si="11"/>
        <v>NPk (10-20-10-6S)</v>
      </c>
      <c r="BE50" s="294">
        <v>0</v>
      </c>
      <c r="BF50" s="306">
        <v>0</v>
      </c>
      <c r="BG50" s="306">
        <v>0</v>
      </c>
      <c r="BH50" s="306">
        <v>0</v>
      </c>
      <c r="BI50" s="306">
        <v>0</v>
      </c>
      <c r="BJ50" s="306">
        <v>0</v>
      </c>
      <c r="BK50" s="306">
        <v>0</v>
      </c>
      <c r="BL50" s="306">
        <v>0</v>
      </c>
      <c r="BM50" s="306">
        <v>0</v>
      </c>
      <c r="BN50" s="306">
        <v>0</v>
      </c>
      <c r="BO50" s="306">
        <v>0</v>
      </c>
    </row>
    <row r="51" spans="1:67" ht="15.5" x14ac:dyDescent="0.35">
      <c r="A51" s="670"/>
      <c r="B51" s="303" t="s">
        <v>464</v>
      </c>
      <c r="C51" s="354">
        <v>107</v>
      </c>
      <c r="D51" s="216"/>
      <c r="E51" s="217">
        <v>6</v>
      </c>
      <c r="F51" s="80" t="str">
        <f t="shared" si="39"/>
        <v>NPk (12-24-12-6S)</v>
      </c>
      <c r="G51" s="304">
        <v>60</v>
      </c>
      <c r="H51" s="304">
        <v>240</v>
      </c>
      <c r="I51" s="89">
        <v>1805</v>
      </c>
      <c r="J51" s="302">
        <v>1</v>
      </c>
      <c r="K51" s="304">
        <v>0.14799999999999999</v>
      </c>
      <c r="L51" s="304">
        <v>0.111</v>
      </c>
      <c r="M51" s="304">
        <v>0.154</v>
      </c>
      <c r="N51" s="304">
        <v>0.155</v>
      </c>
      <c r="O51" s="304">
        <v>1</v>
      </c>
      <c r="P51" s="304">
        <v>1</v>
      </c>
      <c r="Q51" s="304">
        <v>1</v>
      </c>
      <c r="S51" s="218" t="str">
        <f t="shared" si="40"/>
        <v>NPk (12-24-12-6S)</v>
      </c>
      <c r="T51" s="294">
        <v>0</v>
      </c>
      <c r="U51" s="306">
        <v>0</v>
      </c>
      <c r="V51" s="306">
        <v>0</v>
      </c>
      <c r="W51" s="306">
        <v>0</v>
      </c>
      <c r="X51" s="306">
        <v>0</v>
      </c>
      <c r="Y51" s="306">
        <v>0</v>
      </c>
      <c r="Z51" s="306">
        <v>0</v>
      </c>
      <c r="AA51" s="306">
        <v>0</v>
      </c>
      <c r="AB51" s="306">
        <v>0</v>
      </c>
      <c r="AC51" s="306">
        <v>0</v>
      </c>
      <c r="AD51" s="306">
        <v>0</v>
      </c>
      <c r="AF51" s="32">
        <f t="shared" si="41"/>
        <v>16.028400000000001</v>
      </c>
      <c r="AG51" s="359">
        <f t="shared" si="42"/>
        <v>12.0213</v>
      </c>
      <c r="AH51" s="359">
        <f t="shared" si="43"/>
        <v>16.6782</v>
      </c>
      <c r="AI51" s="359">
        <f t="shared" si="44"/>
        <v>16.7865</v>
      </c>
      <c r="AJ51" s="234" t="str">
        <f t="shared" si="49"/>
        <v>NPk (12-24-12-6S)</v>
      </c>
      <c r="AL51" s="32">
        <f t="shared" si="45"/>
        <v>0</v>
      </c>
      <c r="AM51" s="32">
        <f t="shared" si="46"/>
        <v>0</v>
      </c>
      <c r="AN51" s="32">
        <f t="shared" si="47"/>
        <v>0</v>
      </c>
      <c r="AO51" s="32">
        <f t="shared" si="48"/>
        <v>0</v>
      </c>
      <c r="AP51" s="356"/>
      <c r="AQ51" s="80" t="str">
        <f t="shared" si="10"/>
        <v>NPk (12-24-12-6S)</v>
      </c>
      <c r="AR51" s="294">
        <v>0</v>
      </c>
      <c r="AS51" s="306">
        <v>0</v>
      </c>
      <c r="AT51" s="306">
        <v>0</v>
      </c>
      <c r="AU51" s="306">
        <v>0</v>
      </c>
      <c r="AV51" s="306">
        <v>0</v>
      </c>
      <c r="AW51" s="306">
        <v>0</v>
      </c>
      <c r="AX51" s="306">
        <v>0</v>
      </c>
      <c r="AY51" s="306">
        <v>0</v>
      </c>
      <c r="AZ51" s="306">
        <v>0</v>
      </c>
      <c r="BA51" s="306">
        <v>0</v>
      </c>
      <c r="BB51" s="306">
        <v>0</v>
      </c>
      <c r="BD51" s="80" t="str">
        <f t="shared" si="11"/>
        <v>NPk (12-24-12-6S)</v>
      </c>
      <c r="BE51" s="294">
        <v>0</v>
      </c>
      <c r="BF51" s="306">
        <v>0</v>
      </c>
      <c r="BG51" s="306">
        <v>0</v>
      </c>
      <c r="BH51" s="306">
        <v>0</v>
      </c>
      <c r="BI51" s="306">
        <v>0</v>
      </c>
      <c r="BJ51" s="306">
        <v>0</v>
      </c>
      <c r="BK51" s="306">
        <v>0</v>
      </c>
      <c r="BL51" s="306">
        <v>0</v>
      </c>
      <c r="BM51" s="306">
        <v>0</v>
      </c>
      <c r="BN51" s="306">
        <v>0</v>
      </c>
      <c r="BO51" s="306">
        <v>0</v>
      </c>
    </row>
    <row r="52" spans="1:67" ht="15.5" x14ac:dyDescent="0.35">
      <c r="A52" s="670"/>
      <c r="B52" s="303" t="s">
        <v>455</v>
      </c>
      <c r="C52" s="354">
        <v>107</v>
      </c>
      <c r="D52" s="216"/>
      <c r="E52" s="217">
        <v>6</v>
      </c>
      <c r="F52" s="80" t="str">
        <f t="shared" si="39"/>
        <v>NPk (14-23-14-5S-1B2O3)</v>
      </c>
      <c r="G52" s="304">
        <v>60</v>
      </c>
      <c r="H52" s="304">
        <v>240</v>
      </c>
      <c r="I52" s="89">
        <v>1805</v>
      </c>
      <c r="J52" s="302">
        <v>1</v>
      </c>
      <c r="K52" s="304">
        <v>0.113</v>
      </c>
      <c r="L52" s="304">
        <v>0.13800000000000001</v>
      </c>
      <c r="M52" s="304">
        <v>0.17299999999999999</v>
      </c>
      <c r="N52" s="304">
        <v>0.183</v>
      </c>
      <c r="O52" s="304">
        <v>1</v>
      </c>
      <c r="P52" s="304">
        <v>1</v>
      </c>
      <c r="Q52" s="304">
        <v>1</v>
      </c>
      <c r="S52" s="218" t="str">
        <f t="shared" si="40"/>
        <v>NPk (14-23-14-5S-1B2O3)</v>
      </c>
      <c r="T52" s="294">
        <v>0</v>
      </c>
      <c r="U52" s="306">
        <v>0</v>
      </c>
      <c r="V52" s="306">
        <v>0</v>
      </c>
      <c r="W52" s="306">
        <v>0</v>
      </c>
      <c r="X52" s="306">
        <v>0</v>
      </c>
      <c r="Y52" s="306">
        <v>0</v>
      </c>
      <c r="Z52" s="306">
        <v>0</v>
      </c>
      <c r="AA52" s="306">
        <v>0</v>
      </c>
      <c r="AB52" s="306">
        <v>0</v>
      </c>
      <c r="AC52" s="306">
        <v>0</v>
      </c>
      <c r="AD52" s="306">
        <v>0</v>
      </c>
      <c r="AF52" s="32">
        <f t="shared" si="41"/>
        <v>12.2379</v>
      </c>
      <c r="AG52" s="359">
        <f t="shared" si="42"/>
        <v>14.945400000000001</v>
      </c>
      <c r="AH52" s="359">
        <f t="shared" si="43"/>
        <v>18.735899999999997</v>
      </c>
      <c r="AI52" s="359">
        <f t="shared" si="44"/>
        <v>19.818899999999999</v>
      </c>
      <c r="AJ52" s="234" t="str">
        <f t="shared" si="49"/>
        <v>NPk (14-23-14-5S-1B2O3)</v>
      </c>
      <c r="AL52" s="32">
        <f t="shared" si="45"/>
        <v>0</v>
      </c>
      <c r="AM52" s="32">
        <f t="shared" si="46"/>
        <v>0</v>
      </c>
      <c r="AN52" s="32">
        <f t="shared" si="47"/>
        <v>0</v>
      </c>
      <c r="AO52" s="32">
        <f t="shared" si="48"/>
        <v>0</v>
      </c>
      <c r="AP52" s="356"/>
      <c r="AQ52" s="80" t="str">
        <f t="shared" si="10"/>
        <v>NPk (14-23-14-5S-1B2O3)</v>
      </c>
      <c r="AR52" s="294">
        <v>0</v>
      </c>
      <c r="AS52" s="306">
        <v>0</v>
      </c>
      <c r="AT52" s="306">
        <v>0</v>
      </c>
      <c r="AU52" s="306">
        <v>0</v>
      </c>
      <c r="AV52" s="306">
        <v>0</v>
      </c>
      <c r="AW52" s="306">
        <v>0</v>
      </c>
      <c r="AX52" s="306">
        <v>0</v>
      </c>
      <c r="AY52" s="306">
        <v>0</v>
      </c>
      <c r="AZ52" s="306">
        <v>0</v>
      </c>
      <c r="BA52" s="306">
        <v>0</v>
      </c>
      <c r="BB52" s="306">
        <v>0</v>
      </c>
      <c r="BD52" s="80" t="str">
        <f t="shared" si="11"/>
        <v>NPk (14-23-14-5S-1B2O3)</v>
      </c>
      <c r="BE52" s="294">
        <v>0</v>
      </c>
      <c r="BF52" s="306">
        <v>0</v>
      </c>
      <c r="BG52" s="306">
        <v>0</v>
      </c>
      <c r="BH52" s="306">
        <v>0</v>
      </c>
      <c r="BI52" s="306">
        <v>0</v>
      </c>
      <c r="BJ52" s="306">
        <v>0</v>
      </c>
      <c r="BK52" s="306">
        <v>0</v>
      </c>
      <c r="BL52" s="306">
        <v>0</v>
      </c>
      <c r="BM52" s="306">
        <v>0</v>
      </c>
      <c r="BN52" s="306">
        <v>0</v>
      </c>
      <c r="BO52" s="306">
        <v>0</v>
      </c>
    </row>
    <row r="53" spans="1:67" ht="15.5" x14ac:dyDescent="0.35">
      <c r="A53" s="670"/>
      <c r="B53" s="303" t="s">
        <v>456</v>
      </c>
      <c r="C53" s="354">
        <v>107</v>
      </c>
      <c r="D53" s="216"/>
      <c r="E53" s="217">
        <v>6</v>
      </c>
      <c r="F53" s="80" t="str">
        <f t="shared" si="39"/>
        <v>NPk (12-20-18-6S-1B2O3)</v>
      </c>
      <c r="G53" s="304">
        <v>60</v>
      </c>
      <c r="H53" s="304">
        <v>240</v>
      </c>
      <c r="I53" s="89">
        <v>1805</v>
      </c>
      <c r="J53" s="302">
        <v>1</v>
      </c>
      <c r="K53" s="304">
        <v>0.14199999999999999</v>
      </c>
      <c r="L53" s="304">
        <v>8.4000000000000005E-2</v>
      </c>
      <c r="M53" s="304">
        <v>0.154</v>
      </c>
      <c r="N53" s="304">
        <v>0.186</v>
      </c>
      <c r="O53" s="304">
        <v>1</v>
      </c>
      <c r="P53" s="304">
        <v>1</v>
      </c>
      <c r="Q53" s="304">
        <v>1</v>
      </c>
      <c r="S53" s="218" t="str">
        <f t="shared" si="40"/>
        <v>NPk (12-20-18-6S-1B2O3)</v>
      </c>
      <c r="T53" s="294">
        <v>0</v>
      </c>
      <c r="U53" s="306">
        <v>0</v>
      </c>
      <c r="V53" s="306">
        <v>0</v>
      </c>
      <c r="W53" s="306">
        <v>0</v>
      </c>
      <c r="X53" s="306">
        <v>0</v>
      </c>
      <c r="Y53" s="306">
        <v>0</v>
      </c>
      <c r="Z53" s="306">
        <v>0</v>
      </c>
      <c r="AA53" s="306">
        <v>0</v>
      </c>
      <c r="AB53" s="306">
        <v>0</v>
      </c>
      <c r="AC53" s="306">
        <v>0</v>
      </c>
      <c r="AD53" s="306">
        <v>0</v>
      </c>
      <c r="AF53" s="32">
        <f t="shared" si="41"/>
        <v>15.378599999999999</v>
      </c>
      <c r="AG53" s="359">
        <f t="shared" si="42"/>
        <v>9.0972000000000008</v>
      </c>
      <c r="AH53" s="359">
        <f t="shared" si="43"/>
        <v>16.6782</v>
      </c>
      <c r="AI53" s="359">
        <f t="shared" si="44"/>
        <v>20.143799999999999</v>
      </c>
      <c r="AJ53" s="234" t="str">
        <f t="shared" si="49"/>
        <v>NPk (12-20-18-6S-1B2O3)</v>
      </c>
      <c r="AL53" s="32">
        <f t="shared" si="45"/>
        <v>0</v>
      </c>
      <c r="AM53" s="32">
        <f t="shared" si="46"/>
        <v>0</v>
      </c>
      <c r="AN53" s="32">
        <f t="shared" si="47"/>
        <v>0</v>
      </c>
      <c r="AO53" s="32">
        <f t="shared" si="48"/>
        <v>0</v>
      </c>
      <c r="AP53" s="356"/>
      <c r="AQ53" s="80" t="str">
        <f t="shared" si="10"/>
        <v>NPk (12-20-18-6S-1B2O3)</v>
      </c>
      <c r="AR53" s="294">
        <v>0</v>
      </c>
      <c r="AS53" s="306">
        <v>0</v>
      </c>
      <c r="AT53" s="306">
        <v>0</v>
      </c>
      <c r="AU53" s="306">
        <v>0</v>
      </c>
      <c r="AV53" s="306">
        <v>0</v>
      </c>
      <c r="AW53" s="306">
        <v>0</v>
      </c>
      <c r="AX53" s="306">
        <v>0</v>
      </c>
      <c r="AY53" s="306">
        <v>0</v>
      </c>
      <c r="AZ53" s="306">
        <v>0</v>
      </c>
      <c r="BA53" s="306">
        <v>0</v>
      </c>
      <c r="BB53" s="306">
        <v>0</v>
      </c>
      <c r="BD53" s="80" t="str">
        <f t="shared" si="11"/>
        <v>NPk (12-20-18-6S-1B2O3)</v>
      </c>
      <c r="BE53" s="294">
        <v>0</v>
      </c>
      <c r="BF53" s="306">
        <v>0</v>
      </c>
      <c r="BG53" s="306">
        <v>0</v>
      </c>
      <c r="BH53" s="306">
        <v>0</v>
      </c>
      <c r="BI53" s="306">
        <v>0</v>
      </c>
      <c r="BJ53" s="306">
        <v>0</v>
      </c>
      <c r="BK53" s="306">
        <v>0</v>
      </c>
      <c r="BL53" s="306">
        <v>0</v>
      </c>
      <c r="BM53" s="306">
        <v>0</v>
      </c>
      <c r="BN53" s="306">
        <v>0</v>
      </c>
      <c r="BO53" s="306">
        <v>0</v>
      </c>
    </row>
    <row r="54" spans="1:67" ht="15.5" x14ac:dyDescent="0.35">
      <c r="A54" s="670"/>
      <c r="B54" s="295" t="s">
        <v>457</v>
      </c>
      <c r="C54" s="354">
        <v>107</v>
      </c>
      <c r="D54" s="216"/>
      <c r="E54" s="217">
        <v>6</v>
      </c>
      <c r="F54" s="80" t="str">
        <f t="shared" si="39"/>
        <v>NPk (14-15-15-10S-1B2O3))</v>
      </c>
      <c r="G54" s="304">
        <v>60</v>
      </c>
      <c r="H54" s="304">
        <v>240</v>
      </c>
      <c r="I54" s="89">
        <v>1805</v>
      </c>
      <c r="J54" s="302">
        <v>1</v>
      </c>
      <c r="K54" s="304">
        <v>0.16</v>
      </c>
      <c r="L54" s="304">
        <v>0</v>
      </c>
      <c r="M54" s="304">
        <v>0.17299999999999999</v>
      </c>
      <c r="N54" s="304">
        <v>0.309</v>
      </c>
      <c r="O54" s="304">
        <v>1</v>
      </c>
      <c r="P54" s="304">
        <v>1</v>
      </c>
      <c r="Q54" s="304">
        <v>1</v>
      </c>
      <c r="S54" s="218" t="str">
        <f t="shared" si="40"/>
        <v>NPk (14-15-15-10S-1B2O3))</v>
      </c>
      <c r="T54" s="294">
        <v>0</v>
      </c>
      <c r="U54" s="306">
        <v>0</v>
      </c>
      <c r="V54" s="306">
        <v>0</v>
      </c>
      <c r="W54" s="306">
        <v>0</v>
      </c>
      <c r="X54" s="306">
        <v>0</v>
      </c>
      <c r="Y54" s="306">
        <v>0</v>
      </c>
      <c r="Z54" s="306">
        <v>0</v>
      </c>
      <c r="AA54" s="306">
        <v>0</v>
      </c>
      <c r="AB54" s="306">
        <v>0</v>
      </c>
      <c r="AC54" s="306">
        <v>0</v>
      </c>
      <c r="AD54" s="306">
        <v>0</v>
      </c>
      <c r="AF54" s="32">
        <f t="shared" si="41"/>
        <v>17.327999999999999</v>
      </c>
      <c r="AG54" s="359">
        <f t="shared" si="42"/>
        <v>0</v>
      </c>
      <c r="AH54" s="359">
        <f t="shared" si="43"/>
        <v>18.735899999999997</v>
      </c>
      <c r="AI54" s="359">
        <f t="shared" si="44"/>
        <v>33.464700000000001</v>
      </c>
      <c r="AJ54" s="234" t="str">
        <f t="shared" si="49"/>
        <v>NPk (14-15-15-10S-1B2O3))</v>
      </c>
      <c r="AL54" s="32">
        <f t="shared" si="45"/>
        <v>0</v>
      </c>
      <c r="AM54" s="32">
        <f t="shared" si="46"/>
        <v>0</v>
      </c>
      <c r="AN54" s="32">
        <f t="shared" si="47"/>
        <v>0</v>
      </c>
      <c r="AO54" s="32">
        <f t="shared" si="48"/>
        <v>0</v>
      </c>
      <c r="AP54" s="356"/>
      <c r="AQ54" s="80" t="str">
        <f t="shared" si="10"/>
        <v>NPk (14-15-15-10S-1B2O3))</v>
      </c>
      <c r="AR54" s="294">
        <v>0</v>
      </c>
      <c r="AS54" s="306">
        <v>0</v>
      </c>
      <c r="AT54" s="306">
        <v>0</v>
      </c>
      <c r="AU54" s="306">
        <v>0</v>
      </c>
      <c r="AV54" s="306">
        <v>0</v>
      </c>
      <c r="AW54" s="306">
        <v>0</v>
      </c>
      <c r="AX54" s="306">
        <v>0</v>
      </c>
      <c r="AY54" s="306">
        <v>0</v>
      </c>
      <c r="AZ54" s="306">
        <v>0</v>
      </c>
      <c r="BA54" s="306">
        <v>0</v>
      </c>
      <c r="BB54" s="306">
        <v>0</v>
      </c>
      <c r="BD54" s="80" t="str">
        <f t="shared" si="11"/>
        <v>NPk (14-15-15-10S-1B2O3))</v>
      </c>
      <c r="BE54" s="294">
        <v>0</v>
      </c>
      <c r="BF54" s="306">
        <v>0</v>
      </c>
      <c r="BG54" s="306">
        <v>0</v>
      </c>
      <c r="BH54" s="306">
        <v>0</v>
      </c>
      <c r="BI54" s="306">
        <v>0</v>
      </c>
      <c r="BJ54" s="306">
        <v>0</v>
      </c>
      <c r="BK54" s="306">
        <v>0</v>
      </c>
      <c r="BL54" s="306">
        <v>0</v>
      </c>
      <c r="BM54" s="306">
        <v>0</v>
      </c>
      <c r="BN54" s="306">
        <v>0</v>
      </c>
      <c r="BO54" s="306">
        <v>0</v>
      </c>
    </row>
    <row r="55" spans="1:67" ht="29" x14ac:dyDescent="0.35">
      <c r="A55" s="670"/>
      <c r="B55" s="290" t="s">
        <v>458</v>
      </c>
      <c r="C55" s="354">
        <v>107</v>
      </c>
      <c r="D55" s="216"/>
      <c r="E55" s="217">
        <v>6</v>
      </c>
      <c r="F55" s="80" t="str">
        <f t="shared" si="39"/>
        <v>NPk (12-30-12-3S-0,1Cu-0,2ZN)</v>
      </c>
      <c r="G55" s="304">
        <v>60</v>
      </c>
      <c r="H55" s="304">
        <v>240</v>
      </c>
      <c r="I55" s="89">
        <v>1805</v>
      </c>
      <c r="J55" s="302">
        <v>1</v>
      </c>
      <c r="K55" s="304">
        <v>0.126</v>
      </c>
      <c r="L55" s="304">
        <v>0.187</v>
      </c>
      <c r="M55" s="304">
        <v>0.154</v>
      </c>
      <c r="N55" s="304">
        <v>0.155</v>
      </c>
      <c r="O55" s="304">
        <v>1</v>
      </c>
      <c r="P55" s="304">
        <v>1</v>
      </c>
      <c r="Q55" s="304">
        <v>1</v>
      </c>
      <c r="S55" s="218" t="str">
        <f t="shared" si="40"/>
        <v>NPk (12-30-12-3S-0,1Cu-0,2ZN)</v>
      </c>
      <c r="T55" s="294">
        <v>0</v>
      </c>
      <c r="U55" s="306">
        <v>0</v>
      </c>
      <c r="V55" s="306">
        <v>0</v>
      </c>
      <c r="W55" s="306">
        <v>0</v>
      </c>
      <c r="X55" s="306">
        <v>0</v>
      </c>
      <c r="Y55" s="306">
        <v>0</v>
      </c>
      <c r="Z55" s="306">
        <v>0</v>
      </c>
      <c r="AA55" s="306">
        <v>0</v>
      </c>
      <c r="AB55" s="306">
        <v>0</v>
      </c>
      <c r="AC55" s="306">
        <v>0</v>
      </c>
      <c r="AD55" s="306">
        <v>0</v>
      </c>
      <c r="AF55" s="32">
        <f t="shared" si="41"/>
        <v>13.645799999999999</v>
      </c>
      <c r="AG55" s="359">
        <f t="shared" si="42"/>
        <v>20.252099999999999</v>
      </c>
      <c r="AH55" s="359">
        <f t="shared" si="43"/>
        <v>16.6782</v>
      </c>
      <c r="AI55" s="359">
        <f t="shared" si="44"/>
        <v>16.7865</v>
      </c>
      <c r="AJ55" s="234" t="str">
        <f t="shared" si="49"/>
        <v>NPk (12-30-12-3S-0,1Cu-0,2ZN)</v>
      </c>
      <c r="AL55" s="32">
        <f t="shared" si="45"/>
        <v>0</v>
      </c>
      <c r="AM55" s="32">
        <f t="shared" si="46"/>
        <v>0</v>
      </c>
      <c r="AN55" s="32">
        <f t="shared" si="47"/>
        <v>0</v>
      </c>
      <c r="AO55" s="32">
        <f t="shared" si="48"/>
        <v>0</v>
      </c>
      <c r="AP55" s="356"/>
      <c r="AQ55" s="80" t="str">
        <f t="shared" si="10"/>
        <v>NPk (12-30-12-3S-0,1Cu-0,2ZN)</v>
      </c>
      <c r="AR55" s="294">
        <v>0</v>
      </c>
      <c r="AS55" s="306">
        <v>0</v>
      </c>
      <c r="AT55" s="306">
        <v>0</v>
      </c>
      <c r="AU55" s="306">
        <v>0</v>
      </c>
      <c r="AV55" s="306">
        <v>0</v>
      </c>
      <c r="AW55" s="306">
        <v>0</v>
      </c>
      <c r="AX55" s="306">
        <v>0</v>
      </c>
      <c r="AY55" s="306">
        <v>0</v>
      </c>
      <c r="AZ55" s="306">
        <v>0</v>
      </c>
      <c r="BA55" s="306">
        <v>0</v>
      </c>
      <c r="BB55" s="306">
        <v>0</v>
      </c>
      <c r="BD55" s="80" t="str">
        <f t="shared" si="11"/>
        <v>NPk (12-30-12-3S-0,1Cu-0,2ZN)</v>
      </c>
      <c r="BE55" s="294">
        <v>0</v>
      </c>
      <c r="BF55" s="306">
        <v>0</v>
      </c>
      <c r="BG55" s="306">
        <v>0</v>
      </c>
      <c r="BH55" s="306">
        <v>0</v>
      </c>
      <c r="BI55" s="306">
        <v>0</v>
      </c>
      <c r="BJ55" s="306">
        <v>0</v>
      </c>
      <c r="BK55" s="306">
        <v>0</v>
      </c>
      <c r="BL55" s="306">
        <v>0</v>
      </c>
      <c r="BM55" s="306">
        <v>0</v>
      </c>
      <c r="BN55" s="306">
        <v>0</v>
      </c>
      <c r="BO55" s="306">
        <v>0</v>
      </c>
    </row>
    <row r="56" spans="1:67" ht="15.5" x14ac:dyDescent="0.35">
      <c r="A56" s="670"/>
      <c r="B56" s="295" t="s">
        <v>459</v>
      </c>
      <c r="C56" s="354">
        <v>107</v>
      </c>
      <c r="D56" s="216"/>
      <c r="E56" s="217">
        <v>6</v>
      </c>
      <c r="F56" s="80" t="str">
        <f t="shared" si="39"/>
        <v>NPk(14-18-18-6S-1B2O3)</v>
      </c>
      <c r="G56" s="304">
        <v>60</v>
      </c>
      <c r="H56" s="304">
        <v>240</v>
      </c>
      <c r="I56" s="89">
        <v>1805</v>
      </c>
      <c r="J56" s="302">
        <v>1</v>
      </c>
      <c r="K56" s="304">
        <v>0.16600000000000001</v>
      </c>
      <c r="L56" s="304">
        <v>2.9000000000000001E-2</v>
      </c>
      <c r="M56" s="304">
        <v>0.17299999999999999</v>
      </c>
      <c r="N56" s="304">
        <v>0.23699999999999999</v>
      </c>
      <c r="O56" s="304">
        <v>1</v>
      </c>
      <c r="P56" s="304">
        <v>1</v>
      </c>
      <c r="Q56" s="304">
        <v>1</v>
      </c>
      <c r="S56" s="218" t="str">
        <f t="shared" si="40"/>
        <v>NPk(14-18-18-6S-1B2O3)</v>
      </c>
      <c r="T56" s="294">
        <v>0</v>
      </c>
      <c r="U56" s="306">
        <v>0</v>
      </c>
      <c r="V56" s="306">
        <v>0</v>
      </c>
      <c r="W56" s="306">
        <v>0</v>
      </c>
      <c r="X56" s="306">
        <v>0</v>
      </c>
      <c r="Y56" s="306">
        <v>0</v>
      </c>
      <c r="Z56" s="306">
        <v>0</v>
      </c>
      <c r="AA56" s="306">
        <v>0</v>
      </c>
      <c r="AB56" s="306">
        <v>0</v>
      </c>
      <c r="AC56" s="306">
        <v>0</v>
      </c>
      <c r="AD56" s="306">
        <v>0</v>
      </c>
      <c r="AF56" s="32">
        <f t="shared" si="41"/>
        <v>17.977799999999998</v>
      </c>
      <c r="AG56" s="359">
        <f t="shared" si="42"/>
        <v>3.1407000000000003</v>
      </c>
      <c r="AH56" s="359">
        <f t="shared" si="43"/>
        <v>18.735899999999997</v>
      </c>
      <c r="AI56" s="359">
        <f t="shared" si="44"/>
        <v>25.667099999999998</v>
      </c>
      <c r="AJ56" s="234" t="str">
        <f t="shared" si="49"/>
        <v>NPk(14-18-18-6S-1B2O3)</v>
      </c>
      <c r="AL56" s="32">
        <f t="shared" si="45"/>
        <v>0</v>
      </c>
      <c r="AM56" s="32">
        <f t="shared" si="46"/>
        <v>0</v>
      </c>
      <c r="AN56" s="32">
        <f t="shared" si="47"/>
        <v>0</v>
      </c>
      <c r="AO56" s="32">
        <f t="shared" si="48"/>
        <v>0</v>
      </c>
      <c r="AP56" s="356"/>
      <c r="AQ56" s="80" t="str">
        <f t="shared" si="10"/>
        <v>NPk(14-18-18-6S-1B2O3)</v>
      </c>
      <c r="AR56" s="294">
        <v>0</v>
      </c>
      <c r="AS56" s="306">
        <v>0</v>
      </c>
      <c r="AT56" s="306">
        <v>0</v>
      </c>
      <c r="AU56" s="306">
        <v>0</v>
      </c>
      <c r="AV56" s="306">
        <v>0</v>
      </c>
      <c r="AW56" s="306">
        <v>0</v>
      </c>
      <c r="AX56" s="306">
        <v>0</v>
      </c>
      <c r="AY56" s="306">
        <v>0</v>
      </c>
      <c r="AZ56" s="306">
        <v>0</v>
      </c>
      <c r="BA56" s="306">
        <v>0</v>
      </c>
      <c r="BB56" s="306">
        <v>0</v>
      </c>
      <c r="BD56" s="80" t="str">
        <f t="shared" si="11"/>
        <v>NPk(14-18-18-6S-1B2O3)</v>
      </c>
      <c r="BE56" s="294">
        <v>0</v>
      </c>
      <c r="BF56" s="306">
        <v>0</v>
      </c>
      <c r="BG56" s="306">
        <v>0</v>
      </c>
      <c r="BH56" s="306">
        <v>0</v>
      </c>
      <c r="BI56" s="306">
        <v>0</v>
      </c>
      <c r="BJ56" s="306">
        <v>0</v>
      </c>
      <c r="BK56" s="306">
        <v>0</v>
      </c>
      <c r="BL56" s="306">
        <v>0</v>
      </c>
      <c r="BM56" s="306">
        <v>0</v>
      </c>
      <c r="BN56" s="306">
        <v>0</v>
      </c>
      <c r="BO56" s="306">
        <v>0</v>
      </c>
    </row>
    <row r="57" spans="1:67" ht="15.5" x14ac:dyDescent="0.35">
      <c r="A57" s="671"/>
      <c r="B57" s="290" t="s">
        <v>460</v>
      </c>
      <c r="C57" s="354">
        <v>107</v>
      </c>
      <c r="D57" s="216"/>
      <c r="E57" s="217">
        <v>6</v>
      </c>
      <c r="F57" s="80" t="str">
        <f t="shared" si="39"/>
        <v>NPK (12-32-16-4S)</v>
      </c>
      <c r="G57" s="304">
        <v>60</v>
      </c>
      <c r="H57" s="304">
        <v>240</v>
      </c>
      <c r="I57" s="89">
        <v>1805</v>
      </c>
      <c r="J57" s="302">
        <v>1</v>
      </c>
      <c r="K57" s="304">
        <v>0.218</v>
      </c>
      <c r="L57" s="304">
        <v>0.106</v>
      </c>
      <c r="M57" s="304">
        <v>0.154</v>
      </c>
      <c r="N57" s="304">
        <v>0.123</v>
      </c>
      <c r="O57" s="304">
        <v>1</v>
      </c>
      <c r="P57" s="304">
        <v>1</v>
      </c>
      <c r="Q57" s="304">
        <v>1</v>
      </c>
      <c r="S57" s="218" t="str">
        <f t="shared" si="40"/>
        <v>NPK (12-32-16-4S)</v>
      </c>
      <c r="T57" s="294">
        <v>0</v>
      </c>
      <c r="U57" s="306">
        <v>0</v>
      </c>
      <c r="V57" s="306">
        <v>0</v>
      </c>
      <c r="W57" s="306">
        <v>0</v>
      </c>
      <c r="X57" s="306">
        <v>0</v>
      </c>
      <c r="Y57" s="306">
        <v>0</v>
      </c>
      <c r="Z57" s="306">
        <v>0</v>
      </c>
      <c r="AA57" s="306">
        <v>0</v>
      </c>
      <c r="AB57" s="306">
        <v>0</v>
      </c>
      <c r="AC57" s="306">
        <v>0</v>
      </c>
      <c r="AD57" s="306">
        <v>0</v>
      </c>
      <c r="AF57" s="32">
        <f t="shared" si="41"/>
        <v>23.609400000000001</v>
      </c>
      <c r="AG57" s="359">
        <f t="shared" si="42"/>
        <v>11.479799999999999</v>
      </c>
      <c r="AH57" s="359">
        <f t="shared" si="43"/>
        <v>16.6782</v>
      </c>
      <c r="AI57" s="359">
        <f t="shared" si="44"/>
        <v>13.3209</v>
      </c>
      <c r="AJ57" s="234" t="str">
        <f t="shared" si="49"/>
        <v>NPK (12-32-16-4S)</v>
      </c>
      <c r="AL57" s="32">
        <f t="shared" si="45"/>
        <v>0</v>
      </c>
      <c r="AM57" s="32">
        <f t="shared" si="46"/>
        <v>0</v>
      </c>
      <c r="AN57" s="32">
        <f t="shared" si="47"/>
        <v>0</v>
      </c>
      <c r="AO57" s="32">
        <f t="shared" si="48"/>
        <v>0</v>
      </c>
      <c r="AP57" s="356"/>
      <c r="AQ57" s="80" t="str">
        <f t="shared" si="10"/>
        <v>NPK (12-32-16-4S)</v>
      </c>
      <c r="AR57" s="294">
        <v>0</v>
      </c>
      <c r="AS57" s="306">
        <v>0</v>
      </c>
      <c r="AT57" s="306">
        <v>0</v>
      </c>
      <c r="AU57" s="306">
        <v>0</v>
      </c>
      <c r="AV57" s="306">
        <v>0</v>
      </c>
      <c r="AW57" s="306">
        <v>0</v>
      </c>
      <c r="AX57" s="306">
        <v>0</v>
      </c>
      <c r="AY57" s="306">
        <v>0</v>
      </c>
      <c r="AZ57" s="306">
        <v>0</v>
      </c>
      <c r="BA57" s="306">
        <v>0</v>
      </c>
      <c r="BB57" s="306">
        <v>0</v>
      </c>
      <c r="BD57" s="80" t="str">
        <f t="shared" si="11"/>
        <v>NPK (12-32-16-4S)</v>
      </c>
      <c r="BE57" s="294">
        <v>0</v>
      </c>
      <c r="BF57" s="306">
        <v>0</v>
      </c>
      <c r="BG57" s="306">
        <v>0</v>
      </c>
      <c r="BH57" s="306">
        <v>0</v>
      </c>
      <c r="BI57" s="306">
        <v>0</v>
      </c>
      <c r="BJ57" s="306">
        <v>0</v>
      </c>
      <c r="BK57" s="306">
        <v>0</v>
      </c>
      <c r="BL57" s="306">
        <v>0</v>
      </c>
      <c r="BM57" s="306">
        <v>0</v>
      </c>
      <c r="BN57" s="306">
        <v>0</v>
      </c>
      <c r="BO57" s="306">
        <v>0</v>
      </c>
    </row>
    <row r="58" spans="1:67" ht="15.5" x14ac:dyDescent="0.35">
      <c r="A58" s="80"/>
      <c r="B58" s="290"/>
      <c r="C58" s="354"/>
      <c r="D58" s="216"/>
      <c r="E58" s="217"/>
      <c r="F58" s="80"/>
      <c r="G58" s="304"/>
      <c r="H58" s="304"/>
      <c r="I58" s="304"/>
      <c r="J58" s="306"/>
      <c r="K58" s="304"/>
      <c r="L58" s="304"/>
      <c r="M58" s="304"/>
      <c r="N58" s="304"/>
      <c r="O58" s="304"/>
      <c r="P58" s="304"/>
      <c r="Q58" s="304"/>
      <c r="S58" s="218"/>
      <c r="T58" s="294"/>
      <c r="U58" s="306"/>
      <c r="V58" s="306"/>
      <c r="W58" s="306"/>
      <c r="X58" s="306"/>
      <c r="Y58" s="306"/>
      <c r="Z58" s="306"/>
      <c r="AA58" s="306"/>
      <c r="AB58" s="306"/>
      <c r="AC58" s="306"/>
      <c r="AD58" s="306"/>
      <c r="AF58" s="32"/>
      <c r="AG58" s="359"/>
      <c r="AH58" s="359"/>
      <c r="AI58" s="359"/>
      <c r="AJ58" s="234"/>
      <c r="AL58" s="32"/>
      <c r="AM58" s="32"/>
      <c r="AN58" s="32"/>
      <c r="AO58" s="32"/>
      <c r="AP58" s="356"/>
      <c r="AQ58" s="80"/>
      <c r="AR58" s="294"/>
      <c r="AS58" s="306"/>
      <c r="AT58" s="306"/>
      <c r="AU58" s="306"/>
      <c r="AV58" s="306"/>
      <c r="AW58" s="306"/>
      <c r="AX58" s="306"/>
      <c r="AY58" s="306"/>
      <c r="AZ58" s="306"/>
      <c r="BA58" s="306"/>
      <c r="BB58" s="306"/>
      <c r="BD58" s="80"/>
      <c r="BE58" s="294"/>
      <c r="BF58" s="306"/>
      <c r="BG58" s="306"/>
      <c r="BH58" s="306"/>
      <c r="BI58" s="306"/>
      <c r="BJ58" s="306"/>
      <c r="BK58" s="306"/>
      <c r="BL58" s="306"/>
      <c r="BM58" s="306"/>
      <c r="BN58" s="306"/>
      <c r="BO58" s="306"/>
    </row>
    <row r="59" spans="1:67" ht="15.5" x14ac:dyDescent="0.35">
      <c r="A59" s="80"/>
      <c r="B59" s="216"/>
      <c r="C59" s="216"/>
      <c r="D59" s="216"/>
      <c r="F59" s="80"/>
      <c r="G59" s="304"/>
      <c r="H59" s="304"/>
      <c r="I59" s="304"/>
      <c r="J59" s="304"/>
      <c r="K59" s="304"/>
      <c r="L59" s="304"/>
      <c r="M59" s="304"/>
      <c r="N59" s="304"/>
      <c r="O59" s="304"/>
      <c r="P59" s="304"/>
      <c r="Q59" s="304"/>
      <c r="S59" s="218"/>
      <c r="T59" s="304"/>
      <c r="U59" s="304"/>
      <c r="V59" s="304"/>
      <c r="W59" s="307"/>
      <c r="X59" s="304"/>
      <c r="Y59" s="304"/>
      <c r="Z59" s="304"/>
      <c r="AA59" s="304"/>
      <c r="AB59" s="304"/>
      <c r="AC59" s="304"/>
      <c r="AD59" s="304"/>
      <c r="AP59" s="356"/>
      <c r="AQ59" s="80"/>
      <c r="AR59" s="304"/>
      <c r="AS59" s="304"/>
      <c r="AT59" s="304"/>
      <c r="AU59" s="307"/>
      <c r="AV59" s="304"/>
      <c r="AW59" s="304"/>
      <c r="AX59" s="304"/>
      <c r="AY59" s="304"/>
      <c r="AZ59" s="304"/>
      <c r="BA59" s="304"/>
      <c r="BB59" s="304"/>
      <c r="BD59" s="80"/>
      <c r="BE59" s="304"/>
      <c r="BF59" s="304"/>
      <c r="BG59" s="304"/>
      <c r="BH59" s="307"/>
      <c r="BI59" s="304"/>
      <c r="BJ59" s="304"/>
      <c r="BK59" s="304"/>
      <c r="BL59" s="304"/>
      <c r="BM59" s="304"/>
      <c r="BN59" s="304"/>
      <c r="BO59" s="304"/>
    </row>
    <row r="60" spans="1:67" ht="15.5" x14ac:dyDescent="0.35">
      <c r="A60" s="80"/>
      <c r="B60" s="216"/>
      <c r="C60" s="216"/>
      <c r="D60" s="216"/>
      <c r="F60" s="80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S60" s="218"/>
      <c r="T60" s="304"/>
      <c r="U60" s="304"/>
      <c r="V60" s="304"/>
      <c r="W60" s="307"/>
      <c r="X60" s="304"/>
      <c r="Y60" s="304"/>
      <c r="Z60" s="304"/>
      <c r="AA60" s="304"/>
      <c r="AB60" s="304"/>
      <c r="AC60" s="304"/>
      <c r="AD60" s="304"/>
      <c r="AP60" s="356"/>
      <c r="AQ60" s="80"/>
      <c r="AR60" s="304"/>
      <c r="AS60" s="304"/>
      <c r="AT60" s="304"/>
      <c r="AU60" s="307"/>
      <c r="AV60" s="304"/>
      <c r="AW60" s="304"/>
      <c r="AX60" s="304"/>
      <c r="AY60" s="304"/>
      <c r="AZ60" s="304"/>
      <c r="BA60" s="304"/>
      <c r="BB60" s="304"/>
      <c r="BD60" s="80"/>
      <c r="BE60" s="304"/>
      <c r="BF60" s="304"/>
      <c r="BG60" s="304"/>
      <c r="BH60" s="307"/>
      <c r="BI60" s="304"/>
      <c r="BJ60" s="304"/>
      <c r="BK60" s="304"/>
      <c r="BL60" s="304"/>
      <c r="BM60" s="304"/>
      <c r="BN60" s="304"/>
      <c r="BO60" s="304"/>
    </row>
    <row r="61" spans="1:67" ht="15.5" x14ac:dyDescent="0.35">
      <c r="A61" s="80"/>
      <c r="B61" s="216"/>
      <c r="C61" s="216"/>
      <c r="D61" s="216"/>
      <c r="F61" s="80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S61" s="218"/>
      <c r="T61" s="304"/>
      <c r="U61" s="304"/>
      <c r="V61" s="304"/>
      <c r="W61" s="307"/>
      <c r="X61" s="304"/>
      <c r="Y61" s="304"/>
      <c r="Z61" s="304"/>
      <c r="AA61" s="304"/>
      <c r="AB61" s="304"/>
      <c r="AC61" s="304"/>
      <c r="AD61" s="304"/>
      <c r="AP61" s="356"/>
      <c r="AQ61" s="80"/>
      <c r="AR61" s="304"/>
      <c r="AS61" s="304"/>
      <c r="AT61" s="304"/>
      <c r="AU61" s="307"/>
      <c r="AV61" s="304"/>
      <c r="AW61" s="304"/>
      <c r="AX61" s="304"/>
      <c r="AY61" s="304"/>
      <c r="AZ61" s="304"/>
      <c r="BA61" s="304"/>
      <c r="BB61" s="304"/>
      <c r="BD61" s="80"/>
      <c r="BE61" s="304"/>
      <c r="BF61" s="304"/>
      <c r="BG61" s="304"/>
      <c r="BH61" s="307"/>
      <c r="BI61" s="304"/>
      <c r="BJ61" s="304"/>
      <c r="BK61" s="304"/>
      <c r="BL61" s="304"/>
      <c r="BM61" s="304"/>
      <c r="BN61" s="304"/>
      <c r="BO61" s="304"/>
    </row>
    <row r="62" spans="1:67" ht="15.5" x14ac:dyDescent="0.35">
      <c r="A62" s="80"/>
      <c r="B62" s="216"/>
      <c r="C62" s="216"/>
      <c r="D62" s="216"/>
      <c r="F62" s="80"/>
      <c r="G62" s="304"/>
      <c r="H62" s="304"/>
      <c r="I62" s="304"/>
      <c r="J62" s="304"/>
      <c r="K62" s="304"/>
      <c r="L62" s="304"/>
      <c r="M62" s="304"/>
      <c r="N62" s="304"/>
      <c r="O62" s="304"/>
      <c r="P62" s="304"/>
      <c r="Q62" s="304"/>
      <c r="S62" s="218"/>
      <c r="T62" s="304"/>
      <c r="U62" s="304"/>
      <c r="V62" s="304"/>
      <c r="W62" s="307"/>
      <c r="X62" s="304"/>
      <c r="Y62" s="304"/>
      <c r="Z62" s="304"/>
      <c r="AA62" s="304"/>
      <c r="AB62" s="304"/>
      <c r="AC62" s="304"/>
      <c r="AD62" s="304"/>
      <c r="AP62" s="356"/>
      <c r="AQ62" s="80"/>
      <c r="AR62" s="304"/>
      <c r="AS62" s="304"/>
      <c r="AT62" s="304"/>
      <c r="AU62" s="307"/>
      <c r="AV62" s="304"/>
      <c r="AW62" s="304"/>
      <c r="AX62" s="304"/>
      <c r="AY62" s="304"/>
      <c r="AZ62" s="304"/>
      <c r="BA62" s="304"/>
      <c r="BB62" s="304"/>
      <c r="BD62" s="80"/>
      <c r="BE62" s="304"/>
      <c r="BF62" s="304"/>
      <c r="BG62" s="304"/>
      <c r="BH62" s="307"/>
      <c r="BI62" s="304"/>
      <c r="BJ62" s="304"/>
      <c r="BK62" s="304"/>
      <c r="BL62" s="304"/>
      <c r="BM62" s="304"/>
      <c r="BN62" s="304"/>
      <c r="BO62" s="304"/>
    </row>
    <row r="63" spans="1:67" s="2" customFormat="1" ht="15.5" x14ac:dyDescent="0.35">
      <c r="A63" s="30"/>
      <c r="B63" s="30"/>
      <c r="C63" s="30"/>
      <c r="D63" s="30"/>
      <c r="F63" s="30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S63" s="219"/>
      <c r="T63" s="93"/>
      <c r="U63" s="93"/>
      <c r="V63" s="93"/>
      <c r="W63" s="92"/>
      <c r="X63" s="93"/>
      <c r="Y63" s="93"/>
      <c r="Z63" s="93"/>
      <c r="AA63" s="93"/>
      <c r="AB63" s="93"/>
      <c r="AC63" s="93"/>
      <c r="AD63" s="93"/>
      <c r="AE63" t="s">
        <v>397</v>
      </c>
      <c r="AF63" s="2">
        <f>MAX(AF7:AF62)</f>
        <v>25.125600000000002</v>
      </c>
      <c r="AG63" s="2">
        <f>MAX(AG7:AG62)</f>
        <v>101.80200000000001</v>
      </c>
      <c r="AH63" s="2">
        <f>MAX(AH7:AH62)</f>
        <v>26.7501</v>
      </c>
      <c r="AI63" s="2">
        <f>MAX(AI7:AI62)</f>
        <v>49.709700000000005</v>
      </c>
      <c r="AK63" s="2" t="s">
        <v>397</v>
      </c>
      <c r="AL63" s="2">
        <f>MAX(AL7:AL44)</f>
        <v>18.750240000000002</v>
      </c>
      <c r="AM63" s="2">
        <f>MAX(AM7:AM44)</f>
        <v>48.491999999999997</v>
      </c>
      <c r="AN63" s="2">
        <f>MAX(AN7:AN44)</f>
        <v>19.962540000000001</v>
      </c>
      <c r="AO63" s="2">
        <f>MAX(AO7:AO44)</f>
        <v>37.096380000000003</v>
      </c>
    </row>
    <row r="64" spans="1:67" s="8" customFormat="1" ht="15.5" x14ac:dyDescent="0.35">
      <c r="A64" s="94" t="s">
        <v>147</v>
      </c>
      <c r="B64" s="94"/>
      <c r="C64" s="94"/>
      <c r="D64" s="94"/>
      <c r="F64" s="94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S64" s="220"/>
      <c r="T64" s="95"/>
      <c r="U64" s="95"/>
      <c r="V64" s="95"/>
      <c r="W64" s="96"/>
      <c r="X64" s="95"/>
      <c r="Y64" s="95"/>
      <c r="Z64" s="95"/>
      <c r="AA64" s="95"/>
      <c r="AB64" s="95"/>
      <c r="AC64" s="95"/>
      <c r="AD64" s="95"/>
    </row>
    <row r="65" spans="1:30" s="24" customFormat="1" ht="47.25" customHeight="1" x14ac:dyDescent="0.35">
      <c r="A65" s="98" t="s">
        <v>90</v>
      </c>
      <c r="B65" s="681">
        <v>7</v>
      </c>
      <c r="C65" s="682"/>
      <c r="D65" s="681">
        <v>107</v>
      </c>
      <c r="E65" s="682"/>
      <c r="F65" s="98"/>
      <c r="H65" s="99" t="s">
        <v>150</v>
      </c>
      <c r="I65" s="692" t="s">
        <v>151</v>
      </c>
      <c r="J65" s="693"/>
      <c r="K65" s="93"/>
      <c r="L65" s="93"/>
      <c r="M65" s="93"/>
      <c r="N65" s="93"/>
      <c r="O65" s="93"/>
      <c r="P65" s="93"/>
      <c r="Q65" s="93"/>
      <c r="S65" s="221"/>
      <c r="T65" s="93"/>
      <c r="U65" s="93"/>
      <c r="V65" s="93"/>
      <c r="W65" s="100"/>
      <c r="X65" s="93"/>
      <c r="Y65" s="93"/>
      <c r="Z65" s="93"/>
      <c r="AA65" s="93"/>
      <c r="AB65" s="93"/>
      <c r="AC65" s="93"/>
      <c r="AD65" s="93"/>
    </row>
    <row r="66" spans="1:30" s="2" customFormat="1" ht="15.5" x14ac:dyDescent="0.35">
      <c r="A66" s="30"/>
      <c r="B66" s="31" t="s">
        <v>148</v>
      </c>
      <c r="C66" s="31" t="s">
        <v>149</v>
      </c>
      <c r="D66" s="31" t="s">
        <v>148</v>
      </c>
      <c r="E66" s="31" t="s">
        <v>149</v>
      </c>
      <c r="F66" s="30"/>
      <c r="G66" s="93"/>
      <c r="H66" s="358">
        <v>7</v>
      </c>
      <c r="I66" s="679">
        <v>10</v>
      </c>
      <c r="J66" s="680"/>
      <c r="K66" s="93"/>
      <c r="L66" s="93"/>
      <c r="M66" s="93"/>
      <c r="N66" s="93"/>
      <c r="O66" s="93"/>
      <c r="P66" s="93"/>
      <c r="Q66" s="93"/>
      <c r="S66" s="219"/>
      <c r="T66" s="93"/>
      <c r="U66" s="93"/>
      <c r="V66" s="93"/>
      <c r="W66" s="92"/>
      <c r="X66" s="93"/>
      <c r="Y66" s="93"/>
      <c r="Z66" s="93"/>
      <c r="AA66" s="93"/>
      <c r="AB66" s="93"/>
      <c r="AC66" s="93"/>
      <c r="AD66" s="93"/>
    </row>
    <row r="67" spans="1:30" s="2" customFormat="1" ht="15.5" x14ac:dyDescent="0.35">
      <c r="A67" s="97" t="str">
        <f>B7</f>
        <v>DAP (Chambal)</v>
      </c>
      <c r="B67" s="102">
        <v>100</v>
      </c>
      <c r="C67" s="102">
        <v>150</v>
      </c>
      <c r="D67" s="102">
        <v>100</v>
      </c>
      <c r="E67" s="102">
        <v>150</v>
      </c>
      <c r="F67" s="30"/>
      <c r="G67" s="93"/>
      <c r="H67" s="358">
        <v>107</v>
      </c>
      <c r="I67" s="679">
        <v>10</v>
      </c>
      <c r="J67" s="680"/>
      <c r="K67" s="93"/>
      <c r="L67" s="93"/>
      <c r="M67" s="93"/>
      <c r="N67" s="93"/>
      <c r="O67" s="93"/>
      <c r="P67" s="93"/>
      <c r="Q67" s="93"/>
      <c r="S67" s="219"/>
      <c r="T67" s="93"/>
      <c r="U67" s="93"/>
      <c r="V67" s="93"/>
      <c r="W67" s="92"/>
      <c r="X67" s="93"/>
      <c r="Y67" s="93"/>
      <c r="Z67" s="93"/>
      <c r="AA67" s="93"/>
      <c r="AB67" s="93"/>
      <c r="AC67" s="93"/>
      <c r="AD67" s="93"/>
    </row>
    <row r="68" spans="1:30" s="2" customFormat="1" ht="15.5" x14ac:dyDescent="0.35">
      <c r="A68" s="97" t="s">
        <v>65</v>
      </c>
      <c r="B68" s="102">
        <v>100</v>
      </c>
      <c r="C68" s="102">
        <v>150</v>
      </c>
      <c r="D68" s="102">
        <v>100</v>
      </c>
      <c r="E68" s="102">
        <v>150</v>
      </c>
      <c r="F68" s="30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S68" s="219"/>
      <c r="T68" s="93"/>
      <c r="U68" s="93"/>
      <c r="V68" s="93"/>
      <c r="W68" s="92"/>
      <c r="X68" s="93"/>
      <c r="Y68" s="93"/>
      <c r="Z68" s="93"/>
      <c r="AA68" s="93"/>
      <c r="AB68" s="93"/>
      <c r="AC68" s="93"/>
      <c r="AD68" s="93"/>
    </row>
    <row r="69" spans="1:30" s="2" customFormat="1" ht="15.5" x14ac:dyDescent="0.35">
      <c r="A69" s="97" t="s">
        <v>73</v>
      </c>
      <c r="B69" s="102">
        <v>100</v>
      </c>
      <c r="C69" s="102">
        <v>150</v>
      </c>
      <c r="D69" s="102">
        <v>100</v>
      </c>
      <c r="E69" s="102">
        <v>150</v>
      </c>
      <c r="F69" s="30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S69" s="219"/>
      <c r="T69" s="93"/>
      <c r="U69" s="93"/>
      <c r="V69" s="93"/>
      <c r="W69" s="92"/>
      <c r="X69" s="93"/>
      <c r="Y69" s="93"/>
      <c r="Z69" s="93"/>
      <c r="AA69" s="93"/>
      <c r="AB69" s="93"/>
      <c r="AC69" s="93"/>
      <c r="AD69" s="93"/>
    </row>
    <row r="70" spans="1:30" s="2" customFormat="1" ht="15.5" x14ac:dyDescent="0.35">
      <c r="A70" s="97" t="s">
        <v>127</v>
      </c>
      <c r="B70" s="102">
        <v>100</v>
      </c>
      <c r="C70" s="102">
        <v>150</v>
      </c>
      <c r="D70" s="102">
        <v>100</v>
      </c>
      <c r="E70" s="102">
        <v>150</v>
      </c>
      <c r="F70" s="30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S70" s="219"/>
      <c r="T70" s="93"/>
      <c r="U70" s="93"/>
      <c r="V70" s="93"/>
      <c r="W70" s="92"/>
      <c r="X70" s="93"/>
      <c r="Y70" s="93"/>
      <c r="Z70" s="93"/>
      <c r="AA70" s="93"/>
      <c r="AB70" s="93"/>
      <c r="AC70" s="93"/>
      <c r="AD70" s="93"/>
    </row>
    <row r="71" spans="1:30" s="2" customFormat="1" ht="15.5" x14ac:dyDescent="0.35">
      <c r="A71" s="97" t="s">
        <v>128</v>
      </c>
      <c r="B71" s="102">
        <v>100</v>
      </c>
      <c r="C71" s="102">
        <v>150</v>
      </c>
      <c r="D71" s="102">
        <v>100</v>
      </c>
      <c r="E71" s="102">
        <v>150</v>
      </c>
      <c r="F71" s="30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S71" s="219"/>
      <c r="T71" s="93"/>
      <c r="U71" s="93"/>
      <c r="V71" s="93"/>
      <c r="W71" s="92"/>
      <c r="X71" s="93"/>
      <c r="Y71" s="93"/>
      <c r="Z71" s="93"/>
      <c r="AA71" s="93"/>
      <c r="AB71" s="93"/>
      <c r="AC71" s="93"/>
      <c r="AD71" s="93"/>
    </row>
    <row r="72" spans="1:30" s="2" customFormat="1" ht="15.5" x14ac:dyDescent="0.35">
      <c r="A72" s="97" t="s">
        <v>74</v>
      </c>
      <c r="B72" s="102">
        <v>100</v>
      </c>
      <c r="C72" s="102">
        <v>150</v>
      </c>
      <c r="D72" s="102">
        <v>100</v>
      </c>
      <c r="E72" s="102">
        <v>150</v>
      </c>
      <c r="F72" s="30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S72" s="219"/>
      <c r="T72" s="93"/>
      <c r="U72" s="93"/>
      <c r="V72" s="93"/>
      <c r="W72" s="92"/>
      <c r="X72" s="93"/>
      <c r="Y72" s="93"/>
      <c r="Z72" s="93"/>
      <c r="AA72" s="93"/>
      <c r="AB72" s="93"/>
      <c r="AC72" s="93"/>
      <c r="AD72" s="93"/>
    </row>
    <row r="73" spans="1:30" s="2" customFormat="1" ht="15.5" x14ac:dyDescent="0.35">
      <c r="A73" s="97" t="s">
        <v>72</v>
      </c>
      <c r="B73" s="102">
        <v>100</v>
      </c>
      <c r="C73" s="102">
        <v>150</v>
      </c>
      <c r="D73" s="102">
        <v>100</v>
      </c>
      <c r="E73" s="102">
        <v>150</v>
      </c>
      <c r="F73" s="30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S73" s="219"/>
      <c r="T73" s="93"/>
      <c r="U73" s="93"/>
      <c r="V73" s="93"/>
      <c r="W73" s="92"/>
      <c r="X73" s="93"/>
      <c r="Y73" s="93"/>
      <c r="Z73" s="93"/>
      <c r="AA73" s="93"/>
      <c r="AB73" s="93"/>
      <c r="AC73" s="93"/>
      <c r="AD73" s="93"/>
    </row>
    <row r="74" spans="1:30" s="2" customFormat="1" ht="15.5" x14ac:dyDescent="0.35">
      <c r="A74" s="97" t="s">
        <v>81</v>
      </c>
      <c r="B74" s="102">
        <v>100</v>
      </c>
      <c r="C74" s="102">
        <v>150</v>
      </c>
      <c r="D74" s="102">
        <v>100</v>
      </c>
      <c r="E74" s="102">
        <v>150</v>
      </c>
      <c r="F74" s="30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S74" s="219"/>
      <c r="T74" s="93"/>
      <c r="U74" s="93"/>
      <c r="V74" s="93"/>
      <c r="W74" s="92"/>
      <c r="X74" s="93"/>
      <c r="Y74" s="93"/>
      <c r="Z74" s="93"/>
      <c r="AA74" s="93"/>
      <c r="AB74" s="93"/>
      <c r="AC74" s="93"/>
      <c r="AD74" s="93"/>
    </row>
    <row r="75" spans="1:30" s="2" customFormat="1" ht="15.5" x14ac:dyDescent="0.35">
      <c r="A75" s="97" t="s">
        <v>85</v>
      </c>
      <c r="B75" s="102">
        <v>100</v>
      </c>
      <c r="C75" s="102">
        <v>150</v>
      </c>
      <c r="D75" s="102">
        <v>100</v>
      </c>
      <c r="E75" s="102">
        <v>150</v>
      </c>
      <c r="F75" s="30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S75" s="219"/>
      <c r="T75" s="93"/>
      <c r="U75" s="93"/>
      <c r="V75" s="93"/>
      <c r="W75" s="92"/>
      <c r="X75" s="93"/>
      <c r="Y75" s="93"/>
      <c r="Z75" s="93"/>
      <c r="AA75" s="93"/>
      <c r="AB75" s="93"/>
      <c r="AC75" s="93"/>
      <c r="AD75" s="93"/>
    </row>
    <row r="76" spans="1:30" s="2" customFormat="1" ht="15.5" x14ac:dyDescent="0.35">
      <c r="A76" s="97" t="s">
        <v>84</v>
      </c>
      <c r="B76" s="102">
        <v>100</v>
      </c>
      <c r="C76" s="102">
        <v>150</v>
      </c>
      <c r="D76" s="102">
        <v>100</v>
      </c>
      <c r="E76" s="102">
        <v>150</v>
      </c>
      <c r="F76" s="30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S76" s="219"/>
      <c r="T76" s="93"/>
      <c r="U76" s="93"/>
      <c r="V76" s="93"/>
      <c r="W76" s="92"/>
      <c r="X76" s="93"/>
      <c r="Y76" s="93"/>
      <c r="Z76" s="93"/>
      <c r="AA76" s="93"/>
      <c r="AB76" s="93"/>
      <c r="AC76" s="93"/>
      <c r="AD76" s="93"/>
    </row>
    <row r="77" spans="1:30" s="2" customFormat="1" ht="15.5" x14ac:dyDescent="0.35">
      <c r="A77" s="97" t="s">
        <v>99</v>
      </c>
      <c r="B77" s="102">
        <v>100</v>
      </c>
      <c r="C77" s="102">
        <v>150</v>
      </c>
      <c r="D77" s="102">
        <v>100</v>
      </c>
      <c r="E77" s="102">
        <v>150</v>
      </c>
      <c r="F77" s="30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S77" s="219"/>
      <c r="T77" s="93"/>
      <c r="U77" s="93"/>
      <c r="V77" s="93"/>
      <c r="W77" s="92"/>
      <c r="X77" s="93"/>
      <c r="Y77" s="93"/>
      <c r="Z77" s="93"/>
      <c r="AA77" s="93"/>
      <c r="AB77" s="93"/>
      <c r="AC77" s="93"/>
      <c r="AD77" s="93"/>
    </row>
    <row r="78" spans="1:30" s="2" customFormat="1" ht="15.5" x14ac:dyDescent="0.35">
      <c r="A78" s="97" t="s">
        <v>76</v>
      </c>
      <c r="B78" s="102">
        <v>100</v>
      </c>
      <c r="C78" s="102">
        <v>150</v>
      </c>
      <c r="D78" s="102">
        <v>100</v>
      </c>
      <c r="E78" s="102">
        <v>150</v>
      </c>
      <c r="F78" s="30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S78" s="219"/>
      <c r="T78" s="93"/>
      <c r="U78" s="93"/>
      <c r="V78" s="93"/>
      <c r="W78" s="92"/>
      <c r="X78" s="93"/>
      <c r="Y78" s="93"/>
      <c r="Z78" s="93"/>
      <c r="AA78" s="93"/>
      <c r="AB78" s="93"/>
      <c r="AC78" s="93"/>
      <c r="AD78" s="93"/>
    </row>
    <row r="79" spans="1:30" s="2" customFormat="1" ht="15.5" x14ac:dyDescent="0.35">
      <c r="A79" s="97" t="s">
        <v>80</v>
      </c>
      <c r="B79" s="102">
        <v>100</v>
      </c>
      <c r="C79" s="102">
        <v>150</v>
      </c>
      <c r="D79" s="102">
        <v>100</v>
      </c>
      <c r="E79" s="102">
        <v>150</v>
      </c>
      <c r="F79" s="30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S79" s="219"/>
      <c r="T79" s="93"/>
      <c r="U79" s="93"/>
      <c r="V79" s="93"/>
      <c r="W79" s="92"/>
      <c r="X79" s="93"/>
      <c r="Y79" s="93"/>
      <c r="Z79" s="93"/>
      <c r="AA79" s="93"/>
      <c r="AB79" s="93"/>
      <c r="AC79" s="93"/>
      <c r="AD79" s="93"/>
    </row>
    <row r="80" spans="1:30" s="2" customFormat="1" ht="15.5" x14ac:dyDescent="0.35">
      <c r="A80" s="97" t="s">
        <v>77</v>
      </c>
      <c r="B80" s="102">
        <v>100</v>
      </c>
      <c r="C80" s="102">
        <v>150</v>
      </c>
      <c r="D80" s="102">
        <v>100</v>
      </c>
      <c r="E80" s="102">
        <v>150</v>
      </c>
      <c r="F80" s="30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S80" s="219"/>
      <c r="T80" s="93"/>
      <c r="U80" s="93"/>
      <c r="V80" s="93"/>
      <c r="W80" s="92"/>
      <c r="X80" s="93"/>
      <c r="Y80" s="93"/>
      <c r="Z80" s="93"/>
      <c r="AA80" s="93"/>
      <c r="AB80" s="93"/>
      <c r="AC80" s="93"/>
      <c r="AD80" s="93"/>
    </row>
    <row r="81" spans="1:30" s="2" customFormat="1" ht="15.5" x14ac:dyDescent="0.35">
      <c r="A81" s="97" t="s">
        <v>79</v>
      </c>
      <c r="B81" s="102">
        <v>100</v>
      </c>
      <c r="C81" s="102">
        <v>150</v>
      </c>
      <c r="D81" s="102">
        <v>100</v>
      </c>
      <c r="E81" s="102">
        <v>150</v>
      </c>
      <c r="F81" s="30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S81" s="219"/>
      <c r="T81" s="93"/>
      <c r="U81" s="93"/>
      <c r="V81" s="93"/>
      <c r="W81" s="92"/>
      <c r="X81" s="93"/>
      <c r="Y81" s="93"/>
      <c r="Z81" s="93"/>
      <c r="AA81" s="93"/>
      <c r="AB81" s="93"/>
      <c r="AC81" s="93"/>
      <c r="AD81" s="93"/>
    </row>
    <row r="82" spans="1:30" s="2" customFormat="1" ht="15.5" x14ac:dyDescent="0.35">
      <c r="A82" s="97" t="s">
        <v>78</v>
      </c>
      <c r="B82" s="102">
        <v>100</v>
      </c>
      <c r="C82" s="102">
        <v>150</v>
      </c>
      <c r="D82" s="102">
        <v>100</v>
      </c>
      <c r="E82" s="102">
        <v>150</v>
      </c>
      <c r="F82" s="30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S82" s="219"/>
      <c r="T82" s="93"/>
      <c r="U82" s="93"/>
      <c r="V82" s="93"/>
      <c r="W82" s="92"/>
      <c r="X82" s="93"/>
      <c r="Y82" s="93"/>
      <c r="Z82" s="93"/>
      <c r="AA82" s="93"/>
      <c r="AB82" s="93"/>
      <c r="AC82" s="93"/>
      <c r="AD82" s="93"/>
    </row>
    <row r="83" spans="1:30" s="2" customFormat="1" ht="15.5" x14ac:dyDescent="0.35">
      <c r="A83" s="97" t="s">
        <v>75</v>
      </c>
      <c r="B83" s="102">
        <v>100</v>
      </c>
      <c r="C83" s="102">
        <v>150</v>
      </c>
      <c r="D83" s="102">
        <v>100</v>
      </c>
      <c r="E83" s="102">
        <v>150</v>
      </c>
      <c r="F83" s="30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S83" s="219"/>
      <c r="T83" s="93"/>
      <c r="U83" s="93"/>
      <c r="V83" s="93"/>
      <c r="W83" s="92"/>
      <c r="X83" s="93"/>
      <c r="Y83" s="93"/>
      <c r="Z83" s="93"/>
      <c r="AA83" s="93"/>
      <c r="AB83" s="93"/>
      <c r="AC83" s="93"/>
      <c r="AD83" s="93"/>
    </row>
    <row r="84" spans="1:30" s="2" customFormat="1" ht="15.5" x14ac:dyDescent="0.35">
      <c r="A84" s="97" t="s">
        <v>83</v>
      </c>
      <c r="B84" s="102">
        <v>100</v>
      </c>
      <c r="C84" s="102">
        <v>150</v>
      </c>
      <c r="D84" s="102">
        <v>100</v>
      </c>
      <c r="E84" s="102">
        <v>150</v>
      </c>
      <c r="F84" s="30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S84" s="219"/>
      <c r="T84" s="93"/>
      <c r="U84" s="93"/>
      <c r="V84" s="93"/>
      <c r="W84" s="92"/>
      <c r="X84" s="93"/>
      <c r="Y84" s="93"/>
      <c r="Z84" s="93"/>
      <c r="AA84" s="93"/>
      <c r="AB84" s="93"/>
      <c r="AC84" s="93"/>
      <c r="AD84" s="93"/>
    </row>
    <row r="85" spans="1:30" s="2" customFormat="1" ht="15.5" x14ac:dyDescent="0.35">
      <c r="A85" s="97" t="s">
        <v>87</v>
      </c>
      <c r="B85" s="102">
        <v>100</v>
      </c>
      <c r="C85" s="102">
        <v>150</v>
      </c>
      <c r="D85" s="102">
        <v>100</v>
      </c>
      <c r="E85" s="102">
        <v>150</v>
      </c>
      <c r="F85" s="30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S85" s="219"/>
      <c r="T85" s="93"/>
      <c r="U85" s="93"/>
      <c r="V85" s="93"/>
      <c r="W85" s="92"/>
      <c r="X85" s="93"/>
      <c r="Y85" s="93"/>
      <c r="Z85" s="93"/>
      <c r="AA85" s="93"/>
      <c r="AB85" s="93"/>
      <c r="AC85" s="93"/>
      <c r="AD85" s="93"/>
    </row>
    <row r="86" spans="1:30" s="2" customFormat="1" ht="15.5" x14ac:dyDescent="0.35">
      <c r="A86" s="97" t="s">
        <v>86</v>
      </c>
      <c r="B86" s="102">
        <v>100</v>
      </c>
      <c r="C86" s="102">
        <v>150</v>
      </c>
      <c r="D86" s="102">
        <v>100</v>
      </c>
      <c r="E86" s="102">
        <v>150</v>
      </c>
      <c r="F86" s="30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S86" s="219"/>
      <c r="T86" s="93"/>
      <c r="U86" s="93"/>
      <c r="V86" s="93"/>
      <c r="W86" s="92"/>
      <c r="X86" s="93"/>
      <c r="Y86" s="93"/>
      <c r="Z86" s="93"/>
      <c r="AA86" s="93"/>
      <c r="AB86" s="93"/>
      <c r="AC86" s="93"/>
      <c r="AD86" s="93"/>
    </row>
    <row r="87" spans="1:30" s="2" customFormat="1" ht="15.5" x14ac:dyDescent="0.35">
      <c r="A87" s="97" t="s">
        <v>68</v>
      </c>
      <c r="B87" s="102">
        <v>100</v>
      </c>
      <c r="C87" s="102">
        <v>150</v>
      </c>
      <c r="D87" s="102">
        <v>100</v>
      </c>
      <c r="E87" s="102">
        <v>150</v>
      </c>
      <c r="F87" s="30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S87" s="219"/>
      <c r="T87" s="93"/>
      <c r="U87" s="93"/>
      <c r="V87" s="93"/>
      <c r="W87" s="92"/>
      <c r="X87" s="93"/>
      <c r="Y87" s="93"/>
      <c r="Z87" s="93"/>
      <c r="AA87" s="93"/>
      <c r="AB87" s="93"/>
      <c r="AC87" s="93"/>
      <c r="AD87" s="93"/>
    </row>
    <row r="88" spans="1:30" s="2" customFormat="1" ht="15.5" x14ac:dyDescent="0.35">
      <c r="A88" s="80"/>
      <c r="B88" s="102"/>
      <c r="C88" s="102"/>
      <c r="D88" s="102"/>
      <c r="E88" s="102"/>
      <c r="F88" s="30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S88" s="219"/>
      <c r="T88" s="93"/>
      <c r="U88" s="93"/>
      <c r="V88" s="93"/>
      <c r="W88" s="92"/>
      <c r="X88" s="93"/>
      <c r="Y88" s="93"/>
      <c r="Z88" s="93"/>
      <c r="AA88" s="93"/>
      <c r="AB88" s="93"/>
      <c r="AC88" s="93"/>
      <c r="AD88" s="93"/>
    </row>
    <row r="89" spans="1:30" s="2" customFormat="1" ht="15.5" x14ac:dyDescent="0.35">
      <c r="A89" s="80"/>
      <c r="B89" s="102"/>
      <c r="C89" s="102"/>
      <c r="D89" s="102"/>
      <c r="E89" s="102"/>
      <c r="F89" s="30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S89" s="219"/>
      <c r="T89" s="93"/>
      <c r="U89" s="93"/>
      <c r="V89" s="93"/>
      <c r="W89" s="92"/>
      <c r="X89" s="93"/>
      <c r="Y89" s="93"/>
      <c r="Z89" s="93"/>
      <c r="AA89" s="93"/>
      <c r="AB89" s="93"/>
      <c r="AC89" s="93"/>
      <c r="AD89" s="93"/>
    </row>
    <row r="90" spans="1:30" s="2" customFormat="1" ht="15.5" x14ac:dyDescent="0.35">
      <c r="A90" s="80"/>
      <c r="B90" s="102"/>
      <c r="C90" s="102"/>
      <c r="D90" s="102"/>
      <c r="E90" s="102"/>
      <c r="F90" s="30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S90" s="219"/>
      <c r="T90" s="93"/>
      <c r="U90" s="93"/>
      <c r="V90" s="93"/>
      <c r="W90" s="92"/>
      <c r="X90" s="93"/>
      <c r="Y90" s="93"/>
      <c r="Z90" s="93"/>
      <c r="AA90" s="93"/>
      <c r="AB90" s="93"/>
      <c r="AC90" s="93"/>
      <c r="AD90" s="93"/>
    </row>
    <row r="91" spans="1:30" s="2" customFormat="1" ht="15.5" x14ac:dyDescent="0.35">
      <c r="A91" s="80"/>
      <c r="B91" s="102"/>
      <c r="C91" s="102"/>
      <c r="D91" s="102"/>
      <c r="E91" s="102"/>
      <c r="F91" s="30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S91" s="219"/>
      <c r="T91" s="93"/>
      <c r="U91" s="93"/>
      <c r="V91" s="93"/>
      <c r="W91" s="92"/>
      <c r="X91" s="93"/>
      <c r="Y91" s="93"/>
      <c r="Z91" s="93"/>
      <c r="AA91" s="93"/>
      <c r="AB91" s="93"/>
      <c r="AC91" s="93"/>
      <c r="AD91" s="93"/>
    </row>
    <row r="92" spans="1:30" s="2" customFormat="1" ht="15.5" x14ac:dyDescent="0.35">
      <c r="A92" s="80"/>
      <c r="B92" s="102"/>
      <c r="C92" s="102"/>
      <c r="D92" s="102"/>
      <c r="E92" s="102"/>
      <c r="F92" s="30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S92" s="219"/>
      <c r="T92" s="93"/>
      <c r="U92" s="93"/>
      <c r="V92" s="93"/>
      <c r="W92" s="92"/>
      <c r="X92" s="93"/>
      <c r="Y92" s="93"/>
      <c r="Z92" s="93"/>
      <c r="AA92" s="93"/>
      <c r="AB92" s="93"/>
      <c r="AC92" s="93"/>
      <c r="AD92" s="93"/>
    </row>
    <row r="93" spans="1:30" s="2" customFormat="1" ht="15.5" x14ac:dyDescent="0.35">
      <c r="A93" s="80"/>
      <c r="B93" s="102"/>
      <c r="C93" s="102"/>
      <c r="D93" s="102"/>
      <c r="E93" s="102"/>
      <c r="F93" s="30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S93" s="219"/>
      <c r="T93" s="93"/>
      <c r="U93" s="93"/>
      <c r="V93" s="93"/>
      <c r="W93" s="92"/>
      <c r="X93" s="93"/>
      <c r="Y93" s="93"/>
      <c r="Z93" s="93"/>
      <c r="AA93" s="93"/>
      <c r="AB93" s="93"/>
      <c r="AC93" s="93"/>
      <c r="AD93" s="93"/>
    </row>
    <row r="94" spans="1:30" s="2" customFormat="1" ht="15.5" x14ac:dyDescent="0.35">
      <c r="A94" s="80"/>
      <c r="B94" s="102"/>
      <c r="C94" s="102"/>
      <c r="D94" s="102"/>
      <c r="E94" s="102"/>
      <c r="F94" s="30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S94" s="219"/>
      <c r="T94" s="93"/>
      <c r="U94" s="93"/>
      <c r="V94" s="93"/>
      <c r="W94" s="92"/>
      <c r="X94" s="93"/>
      <c r="Y94" s="93"/>
      <c r="Z94" s="93"/>
      <c r="AA94" s="93"/>
      <c r="AB94" s="93"/>
      <c r="AC94" s="93"/>
      <c r="AD94" s="93"/>
    </row>
    <row r="95" spans="1:30" s="2" customFormat="1" ht="15.5" x14ac:dyDescent="0.35">
      <c r="A95" s="80"/>
      <c r="B95" s="102"/>
      <c r="C95" s="102"/>
      <c r="D95" s="102"/>
      <c r="E95" s="102"/>
      <c r="F95" s="30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S95" s="219"/>
      <c r="T95" s="93"/>
      <c r="U95" s="93"/>
      <c r="V95" s="93"/>
      <c r="W95" s="92"/>
      <c r="X95" s="93"/>
      <c r="Y95" s="93"/>
      <c r="Z95" s="93"/>
      <c r="AA95" s="93"/>
      <c r="AB95" s="93"/>
      <c r="AC95" s="93"/>
      <c r="AD95" s="93"/>
    </row>
    <row r="96" spans="1:30" s="2" customFormat="1" ht="15.5" x14ac:dyDescent="0.35">
      <c r="A96" s="80"/>
      <c r="B96" s="102"/>
      <c r="C96" s="102"/>
      <c r="D96" s="102"/>
      <c r="E96" s="102"/>
      <c r="F96" s="30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S96" s="219"/>
      <c r="T96" s="93"/>
      <c r="U96" s="93"/>
      <c r="V96" s="93"/>
      <c r="W96" s="92"/>
      <c r="X96" s="93"/>
      <c r="Y96" s="93"/>
      <c r="Z96" s="93"/>
      <c r="AA96" s="93"/>
      <c r="AB96" s="93"/>
      <c r="AC96" s="93"/>
      <c r="AD96" s="93"/>
    </row>
    <row r="97" spans="1:30" s="2" customFormat="1" ht="15.5" x14ac:dyDescent="0.35">
      <c r="A97" s="80"/>
      <c r="B97" s="102"/>
      <c r="C97" s="102"/>
      <c r="D97" s="102"/>
      <c r="E97" s="102"/>
      <c r="F97" s="30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S97" s="219"/>
      <c r="T97" s="93"/>
      <c r="U97" s="93"/>
      <c r="V97" s="93"/>
      <c r="W97" s="92"/>
      <c r="X97" s="93"/>
      <c r="Y97" s="93"/>
      <c r="Z97" s="93"/>
      <c r="AA97" s="93"/>
      <c r="AB97" s="93"/>
      <c r="AC97" s="93"/>
      <c r="AD97" s="93"/>
    </row>
    <row r="98" spans="1:30" s="2" customFormat="1" ht="15.5" x14ac:dyDescent="0.35">
      <c r="A98" s="80"/>
      <c r="B98" s="102"/>
      <c r="C98" s="102"/>
      <c r="D98" s="102"/>
      <c r="E98" s="102"/>
      <c r="F98" s="30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S98" s="219"/>
      <c r="T98" s="93"/>
      <c r="U98" s="93"/>
      <c r="V98" s="93"/>
      <c r="W98" s="92"/>
      <c r="X98" s="93"/>
      <c r="Y98" s="93"/>
      <c r="Z98" s="93"/>
      <c r="AA98" s="93"/>
      <c r="AB98" s="93"/>
      <c r="AC98" s="93"/>
      <c r="AD98" s="93"/>
    </row>
    <row r="99" spans="1:30" s="2" customFormat="1" ht="15.5" x14ac:dyDescent="0.35">
      <c r="A99" s="80"/>
      <c r="B99" s="102"/>
      <c r="C99" s="102"/>
      <c r="D99" s="102"/>
      <c r="E99" s="102"/>
      <c r="F99" s="30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S99" s="219"/>
      <c r="T99" s="93"/>
      <c r="U99" s="93"/>
      <c r="V99" s="93"/>
      <c r="W99" s="92"/>
      <c r="X99" s="93"/>
      <c r="Y99" s="93"/>
      <c r="Z99" s="93"/>
      <c r="AA99" s="93"/>
      <c r="AB99" s="93"/>
      <c r="AC99" s="93"/>
      <c r="AD99" s="93"/>
    </row>
    <row r="100" spans="1:30" s="2" customFormat="1" ht="15.5" x14ac:dyDescent="0.35">
      <c r="A100" s="80"/>
      <c r="B100" s="102"/>
      <c r="C100" s="102"/>
      <c r="D100" s="102"/>
      <c r="E100" s="102"/>
      <c r="F100" s="30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S100" s="219"/>
      <c r="T100" s="93"/>
      <c r="U100" s="93"/>
      <c r="V100" s="93"/>
      <c r="W100" s="92"/>
      <c r="X100" s="93"/>
      <c r="Y100" s="93"/>
      <c r="Z100" s="93"/>
      <c r="AA100" s="93"/>
      <c r="AB100" s="93"/>
      <c r="AC100" s="93"/>
      <c r="AD100" s="93"/>
    </row>
    <row r="101" spans="1:30" s="2" customFormat="1" ht="15.5" x14ac:dyDescent="0.35">
      <c r="A101" s="80"/>
      <c r="B101" s="102"/>
      <c r="C101" s="102"/>
      <c r="D101" s="102"/>
      <c r="E101" s="102"/>
      <c r="F101" s="30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S101" s="219"/>
      <c r="T101" s="93"/>
      <c r="U101" s="93"/>
      <c r="V101" s="93"/>
      <c r="W101" s="92"/>
      <c r="X101" s="93"/>
      <c r="Y101" s="93"/>
      <c r="Z101" s="93"/>
      <c r="AA101" s="93"/>
      <c r="AB101" s="93"/>
      <c r="AC101" s="93"/>
      <c r="AD101" s="93"/>
    </row>
    <row r="102" spans="1:30" s="2" customFormat="1" ht="15.5" x14ac:dyDescent="0.35">
      <c r="A102" s="80"/>
      <c r="B102" s="102"/>
      <c r="C102" s="102"/>
      <c r="D102" s="102"/>
      <c r="E102" s="102"/>
      <c r="F102" s="30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S102" s="219"/>
      <c r="T102" s="93"/>
      <c r="U102" s="93"/>
      <c r="V102" s="93"/>
      <c r="W102" s="92"/>
      <c r="X102" s="93"/>
      <c r="Y102" s="93"/>
      <c r="Z102" s="93"/>
      <c r="AA102" s="93"/>
      <c r="AB102" s="93"/>
      <c r="AC102" s="93"/>
      <c r="AD102" s="93"/>
    </row>
    <row r="103" spans="1:30" s="2" customFormat="1" ht="16" thickBot="1" x14ac:dyDescent="0.4">
      <c r="A103" s="30"/>
      <c r="B103" s="30"/>
      <c r="C103" s="30"/>
      <c r="D103" s="30"/>
      <c r="F103" s="30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S103" s="219"/>
      <c r="T103" s="93"/>
      <c r="U103" s="93"/>
      <c r="V103" s="93"/>
      <c r="W103" s="92"/>
      <c r="X103" s="93"/>
      <c r="Y103" s="93"/>
      <c r="Z103" s="93"/>
      <c r="AA103" s="93"/>
      <c r="AB103" s="93"/>
      <c r="AC103" s="93"/>
      <c r="AD103" s="93"/>
    </row>
    <row r="104" spans="1:30" s="2" customFormat="1" ht="43.5" x14ac:dyDescent="0.35">
      <c r="A104" s="110" t="s">
        <v>197</v>
      </c>
      <c r="B104" s="111" t="s">
        <v>121</v>
      </c>
      <c r="C104" s="168" t="s">
        <v>446</v>
      </c>
      <c r="D104" s="129" t="s">
        <v>139</v>
      </c>
      <c r="E104" s="31" t="s">
        <v>492</v>
      </c>
      <c r="F104" s="30" t="s">
        <v>583</v>
      </c>
      <c r="G104" s="93"/>
      <c r="H104" s="110" t="s">
        <v>197</v>
      </c>
      <c r="I104" s="111" t="s">
        <v>121</v>
      </c>
      <c r="J104" s="168" t="s">
        <v>446</v>
      </c>
      <c r="K104" s="129" t="s">
        <v>139</v>
      </c>
      <c r="L104" s="31" t="s">
        <v>492</v>
      </c>
      <c r="M104" s="30" t="s">
        <v>583</v>
      </c>
      <c r="N104" s="93"/>
      <c r="O104" s="93"/>
      <c r="P104" s="93"/>
      <c r="Q104" s="93"/>
      <c r="S104" s="219"/>
      <c r="T104" s="93"/>
      <c r="U104" s="93"/>
      <c r="V104" s="93"/>
      <c r="W104" s="92"/>
      <c r="X104" s="93"/>
      <c r="Y104" s="93"/>
      <c r="Z104" s="93"/>
      <c r="AA104" s="93"/>
      <c r="AB104" s="93"/>
      <c r="AC104" s="93"/>
      <c r="AD104" s="93"/>
    </row>
    <row r="105" spans="1:30" s="2" customFormat="1" ht="15.5" x14ac:dyDescent="0.35">
      <c r="A105" s="97" t="s">
        <v>400</v>
      </c>
      <c r="B105" s="113"/>
      <c r="C105" s="166"/>
      <c r="D105" s="31">
        <v>1</v>
      </c>
      <c r="E105" s="31">
        <v>240</v>
      </c>
      <c r="F105" s="30">
        <v>60</v>
      </c>
      <c r="G105" s="93"/>
      <c r="H105" s="97" t="s">
        <v>544</v>
      </c>
      <c r="I105" s="113"/>
      <c r="J105" s="166"/>
      <c r="K105" s="31">
        <v>1</v>
      </c>
      <c r="L105" s="31">
        <v>240</v>
      </c>
      <c r="M105" s="30">
        <v>60</v>
      </c>
      <c r="N105" s="93"/>
      <c r="O105" s="93"/>
      <c r="P105" s="93"/>
      <c r="Q105" s="93"/>
      <c r="S105" s="219"/>
      <c r="T105" s="93"/>
      <c r="U105" s="93"/>
      <c r="V105" s="93"/>
      <c r="W105" s="92"/>
      <c r="X105" s="93"/>
      <c r="Y105" s="93"/>
      <c r="Z105" s="93"/>
      <c r="AA105" s="93"/>
      <c r="AB105" s="93"/>
      <c r="AC105" s="93"/>
      <c r="AD105" s="93"/>
    </row>
    <row r="106" spans="1:30" s="2" customFormat="1" ht="15.5" x14ac:dyDescent="0.35">
      <c r="A106" s="97" t="s">
        <v>401</v>
      </c>
      <c r="B106" s="113"/>
      <c r="C106" s="166"/>
      <c r="D106" s="31">
        <v>2</v>
      </c>
      <c r="E106" s="31">
        <v>240</v>
      </c>
      <c r="F106" s="30">
        <v>60</v>
      </c>
      <c r="G106" s="93"/>
      <c r="H106" s="97" t="s">
        <v>581</v>
      </c>
      <c r="I106" s="113"/>
      <c r="J106" s="166"/>
      <c r="K106" s="31">
        <v>2</v>
      </c>
      <c r="L106" s="31">
        <v>240</v>
      </c>
      <c r="M106" s="30">
        <v>60</v>
      </c>
      <c r="N106" s="93"/>
      <c r="O106" s="93"/>
      <c r="P106" s="93"/>
      <c r="Q106" s="93"/>
      <c r="S106" s="219"/>
      <c r="T106" s="93"/>
      <c r="U106" s="93"/>
      <c r="V106" s="93"/>
      <c r="W106" s="92"/>
      <c r="X106" s="93"/>
      <c r="Y106" s="93"/>
      <c r="Z106" s="93"/>
      <c r="AA106" s="93"/>
      <c r="AB106" s="93"/>
      <c r="AC106" s="93"/>
      <c r="AD106" s="93"/>
    </row>
    <row r="107" spans="1:30" s="2" customFormat="1" ht="15.5" x14ac:dyDescent="0.35">
      <c r="A107" s="97" t="s">
        <v>402</v>
      </c>
      <c r="B107" s="113"/>
      <c r="C107" s="166"/>
      <c r="D107" s="31">
        <v>3</v>
      </c>
      <c r="E107" s="31">
        <v>240</v>
      </c>
      <c r="F107" s="30">
        <v>60</v>
      </c>
      <c r="G107" s="93"/>
      <c r="H107" s="97" t="s">
        <v>582</v>
      </c>
      <c r="I107" s="113"/>
      <c r="J107" s="166"/>
      <c r="K107" s="31">
        <v>3</v>
      </c>
      <c r="L107" s="31">
        <v>240</v>
      </c>
      <c r="M107" s="30">
        <v>60</v>
      </c>
      <c r="N107" s="93"/>
      <c r="O107" s="93"/>
      <c r="P107" s="93"/>
      <c r="Q107" s="93"/>
      <c r="S107" s="219"/>
      <c r="T107" s="93"/>
      <c r="U107" s="93"/>
      <c r="V107" s="93"/>
      <c r="W107" s="92"/>
      <c r="X107" s="93"/>
      <c r="Y107" s="93"/>
      <c r="Z107" s="93"/>
      <c r="AA107" s="93"/>
      <c r="AB107" s="93"/>
      <c r="AC107" s="93"/>
      <c r="AD107" s="93"/>
    </row>
    <row r="108" spans="1:30" s="2" customFormat="1" ht="15.5" x14ac:dyDescent="0.35">
      <c r="A108" s="112" t="s">
        <v>403</v>
      </c>
      <c r="B108" s="113"/>
      <c r="C108" s="166"/>
      <c r="D108" s="31">
        <v>4</v>
      </c>
      <c r="E108" s="31">
        <v>240</v>
      </c>
      <c r="F108" s="30">
        <v>60</v>
      </c>
      <c r="G108" s="93"/>
      <c r="H108" s="97" t="s">
        <v>606</v>
      </c>
      <c r="I108" s="113"/>
      <c r="J108" s="166"/>
      <c r="K108" s="31">
        <v>4</v>
      </c>
      <c r="L108" s="31">
        <v>240</v>
      </c>
      <c r="M108" s="30">
        <v>60</v>
      </c>
      <c r="N108" s="93"/>
      <c r="O108" s="93"/>
      <c r="P108" s="93"/>
      <c r="Q108" s="93"/>
      <c r="S108" s="219"/>
      <c r="T108" s="93"/>
      <c r="U108" s="93"/>
      <c r="V108" s="93"/>
      <c r="W108" s="92"/>
      <c r="X108" s="93"/>
      <c r="Y108" s="93"/>
      <c r="Z108" s="93"/>
      <c r="AA108" s="93"/>
      <c r="AB108" s="93"/>
      <c r="AC108" s="93"/>
      <c r="AD108" s="93"/>
    </row>
    <row r="109" spans="1:30" s="2" customFormat="1" ht="15.5" x14ac:dyDescent="0.35">
      <c r="A109" s="112" t="s">
        <v>404</v>
      </c>
      <c r="B109" s="113"/>
      <c r="C109" s="166"/>
      <c r="D109" s="31">
        <v>5</v>
      </c>
      <c r="E109" s="31">
        <v>240</v>
      </c>
      <c r="F109" s="30">
        <v>60</v>
      </c>
      <c r="G109" s="93"/>
      <c r="H109" s="97" t="s">
        <v>639</v>
      </c>
      <c r="I109" s="113"/>
      <c r="J109" s="166"/>
      <c r="K109" s="31">
        <v>5</v>
      </c>
      <c r="L109" s="31">
        <v>240</v>
      </c>
      <c r="M109" s="30">
        <v>60</v>
      </c>
      <c r="N109" s="93"/>
      <c r="O109" s="93"/>
      <c r="P109" s="93"/>
      <c r="Q109" s="93"/>
      <c r="S109" s="219"/>
      <c r="T109" s="93"/>
      <c r="U109" s="93"/>
      <c r="V109" s="93"/>
      <c r="W109" s="92"/>
      <c r="X109" s="93"/>
      <c r="Y109" s="93"/>
      <c r="Z109" s="93"/>
      <c r="AA109" s="93"/>
      <c r="AB109" s="93"/>
      <c r="AC109" s="93"/>
      <c r="AD109" s="93"/>
    </row>
    <row r="110" spans="1:30" s="2" customFormat="1" ht="15.5" x14ac:dyDescent="0.35">
      <c r="A110" s="112" t="s">
        <v>405</v>
      </c>
      <c r="B110" s="113"/>
      <c r="C110" s="166"/>
      <c r="D110" s="31">
        <v>6</v>
      </c>
      <c r="E110" s="31">
        <v>240</v>
      </c>
      <c r="F110" s="30">
        <v>60</v>
      </c>
      <c r="G110" s="93"/>
      <c r="H110" s="97" t="s">
        <v>669</v>
      </c>
      <c r="I110" s="113"/>
      <c r="J110" s="166"/>
      <c r="K110" s="31">
        <v>6</v>
      </c>
      <c r="L110" s="31">
        <v>240</v>
      </c>
      <c r="M110" s="30">
        <v>60</v>
      </c>
      <c r="N110" s="93"/>
      <c r="O110" s="93"/>
      <c r="P110" s="93"/>
      <c r="Q110" s="93"/>
      <c r="S110" s="219"/>
      <c r="T110" s="93"/>
      <c r="U110" s="93"/>
      <c r="V110" s="93"/>
      <c r="W110" s="92"/>
      <c r="X110" s="93"/>
      <c r="Y110" s="93"/>
      <c r="Z110" s="93"/>
      <c r="AA110" s="93"/>
      <c r="AB110" s="93"/>
      <c r="AC110" s="93"/>
      <c r="AD110" s="93"/>
    </row>
    <row r="111" spans="1:30" s="2" customFormat="1" ht="16" thickBot="1" x14ac:dyDescent="0.4">
      <c r="A111" s="112" t="s">
        <v>406</v>
      </c>
      <c r="B111" s="113"/>
      <c r="C111" s="167"/>
      <c r="D111" s="31">
        <v>7</v>
      </c>
      <c r="E111" s="31">
        <v>240</v>
      </c>
      <c r="F111" s="30">
        <v>60</v>
      </c>
      <c r="G111" s="93"/>
      <c r="H111" s="93"/>
      <c r="I111" s="93"/>
      <c r="J111" s="93"/>
      <c r="K111" s="93"/>
      <c r="L111" s="93"/>
      <c r="M111" s="30"/>
      <c r="N111" s="93"/>
      <c r="O111" s="93"/>
      <c r="P111" s="93"/>
      <c r="Q111" s="93"/>
      <c r="S111" s="219"/>
      <c r="T111" s="93"/>
      <c r="U111" s="93"/>
      <c r="V111" s="93"/>
      <c r="W111" s="92"/>
      <c r="X111" s="93"/>
      <c r="Y111" s="93"/>
      <c r="Z111" s="93"/>
      <c r="AA111" s="93"/>
      <c r="AB111" s="93"/>
      <c r="AC111" s="93"/>
      <c r="AD111" s="93"/>
    </row>
    <row r="112" spans="1:30" s="2" customFormat="1" ht="15.5" x14ac:dyDescent="0.35">
      <c r="A112" s="401"/>
      <c r="B112" s="401"/>
      <c r="C112" s="401"/>
      <c r="D112" s="401"/>
      <c r="E112" s="401"/>
      <c r="F112" s="401"/>
      <c r="G112" s="401"/>
      <c r="H112" s="401"/>
      <c r="I112" s="401"/>
      <c r="J112" s="401"/>
      <c r="K112" s="401"/>
      <c r="L112" s="401"/>
      <c r="M112" s="401"/>
      <c r="N112" s="93"/>
      <c r="O112" s="93"/>
      <c r="P112" s="93"/>
      <c r="Q112" s="93"/>
      <c r="S112" s="219"/>
      <c r="T112" s="93"/>
      <c r="U112" s="93"/>
      <c r="V112" s="93"/>
      <c r="W112" s="92"/>
      <c r="X112" s="93"/>
      <c r="Y112" s="93"/>
      <c r="Z112" s="93"/>
      <c r="AA112" s="93"/>
      <c r="AB112" s="93"/>
      <c r="AC112" s="93"/>
      <c r="AD112" s="93"/>
    </row>
    <row r="113" spans="1:30" s="2" customFormat="1" ht="15.5" x14ac:dyDescent="0.35">
      <c r="A113" s="401"/>
      <c r="B113" s="110"/>
      <c r="C113" s="110"/>
      <c r="D113" s="30"/>
      <c r="E113" s="30"/>
      <c r="F113" s="30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S113" s="219"/>
      <c r="T113" s="93"/>
      <c r="U113" s="93"/>
      <c r="V113" s="93"/>
      <c r="W113" s="92"/>
      <c r="X113" s="93"/>
      <c r="Y113" s="93"/>
      <c r="Z113" s="93"/>
      <c r="AA113" s="93"/>
      <c r="AB113" s="93"/>
      <c r="AC113" s="93"/>
      <c r="AD113" s="93"/>
    </row>
    <row r="114" spans="1:30" s="2" customFormat="1" ht="15.5" x14ac:dyDescent="0.35">
      <c r="A114" s="401"/>
      <c r="B114" s="110"/>
      <c r="C114" s="110"/>
      <c r="D114" s="30"/>
      <c r="E114" s="30"/>
      <c r="F114" s="30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S114" s="219"/>
      <c r="T114" s="93"/>
      <c r="U114" s="93"/>
      <c r="V114" s="93"/>
      <c r="W114" s="92"/>
      <c r="X114" s="93"/>
      <c r="Y114" s="93"/>
      <c r="Z114" s="93"/>
      <c r="AA114" s="93"/>
      <c r="AB114" s="93"/>
      <c r="AC114" s="93"/>
      <c r="AD114" s="93"/>
    </row>
    <row r="115" spans="1:30" s="2" customFormat="1" ht="15.5" x14ac:dyDescent="0.35">
      <c r="A115" s="401"/>
      <c r="B115" s="110"/>
      <c r="C115" s="110"/>
      <c r="D115" s="30"/>
      <c r="E115" s="30"/>
      <c r="F115" s="30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S115" s="219"/>
      <c r="T115" s="93"/>
      <c r="U115" s="93"/>
      <c r="V115" s="93"/>
      <c r="W115" s="92"/>
      <c r="X115" s="93"/>
      <c r="Y115" s="93"/>
      <c r="Z115" s="93"/>
      <c r="AA115" s="93"/>
      <c r="AB115" s="93"/>
      <c r="AC115" s="93"/>
      <c r="AD115" s="93"/>
    </row>
    <row r="116" spans="1:30" s="2" customFormat="1" ht="15.5" x14ac:dyDescent="0.35">
      <c r="A116" s="401"/>
      <c r="B116" s="110"/>
      <c r="C116" s="110"/>
      <c r="D116" s="30"/>
      <c r="E116" s="30"/>
      <c r="F116" s="30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S116" s="219"/>
      <c r="T116" s="93"/>
      <c r="U116" s="93"/>
      <c r="V116" s="93"/>
      <c r="W116" s="92"/>
      <c r="X116" s="93"/>
      <c r="Y116" s="93"/>
      <c r="Z116" s="93"/>
      <c r="AA116" s="93"/>
      <c r="AB116" s="93"/>
      <c r="AC116" s="93"/>
      <c r="AD116" s="93"/>
    </row>
    <row r="117" spans="1:30" s="2" customFormat="1" ht="15.5" x14ac:dyDescent="0.35">
      <c r="A117" s="401"/>
      <c r="B117" s="110"/>
      <c r="C117" s="110"/>
      <c r="D117" s="30"/>
      <c r="E117" s="30"/>
      <c r="F117" s="30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S117" s="219"/>
      <c r="T117" s="93"/>
      <c r="U117" s="93"/>
      <c r="V117" s="93"/>
      <c r="W117" s="92"/>
      <c r="X117" s="93"/>
      <c r="Y117" s="93"/>
      <c r="Z117" s="93"/>
      <c r="AA117" s="93"/>
      <c r="AB117" s="93"/>
      <c r="AC117" s="93"/>
      <c r="AD117" s="93"/>
    </row>
    <row r="118" spans="1:30" s="2" customFormat="1" ht="15.5" x14ac:dyDescent="0.35">
      <c r="A118" s="401"/>
      <c r="B118" s="110"/>
      <c r="C118" s="110"/>
      <c r="D118" s="30"/>
      <c r="E118" s="30"/>
      <c r="F118" s="30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S118" s="219"/>
      <c r="T118" s="93"/>
      <c r="U118" s="93"/>
      <c r="V118" s="93"/>
      <c r="W118" s="92"/>
      <c r="X118" s="93"/>
      <c r="Y118" s="93"/>
      <c r="Z118" s="93"/>
      <c r="AA118" s="93"/>
      <c r="AB118" s="93"/>
      <c r="AC118" s="93"/>
      <c r="AD118" s="93"/>
    </row>
    <row r="119" spans="1:30" s="2" customFormat="1" ht="15.5" x14ac:dyDescent="0.35">
      <c r="A119" s="401"/>
      <c r="B119" s="110"/>
      <c r="C119" s="110"/>
      <c r="D119" s="30"/>
      <c r="E119" s="30"/>
      <c r="F119" s="30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S119" s="219"/>
      <c r="T119" s="93"/>
      <c r="U119" s="93"/>
      <c r="V119" s="93"/>
      <c r="W119" s="92"/>
      <c r="X119" s="93"/>
      <c r="Y119" s="93"/>
      <c r="Z119" s="93"/>
      <c r="AA119" s="93"/>
      <c r="AB119" s="93"/>
      <c r="AC119" s="93"/>
      <c r="AD119" s="93"/>
    </row>
    <row r="120" spans="1:30" s="2" customFormat="1" ht="15.5" x14ac:dyDescent="0.35">
      <c r="A120" s="401"/>
      <c r="B120" s="110"/>
      <c r="C120" s="110"/>
      <c r="D120" s="30"/>
      <c r="E120" s="30"/>
      <c r="F120" s="30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S120" s="219"/>
      <c r="T120" s="93"/>
      <c r="U120" s="93"/>
      <c r="V120" s="93"/>
      <c r="W120" s="92"/>
      <c r="X120" s="93"/>
      <c r="Y120" s="93"/>
      <c r="Z120" s="93"/>
      <c r="AA120" s="93"/>
      <c r="AB120" s="93"/>
      <c r="AC120" s="93"/>
      <c r="AD120" s="93"/>
    </row>
    <row r="121" spans="1:30" s="2" customFormat="1" ht="15.5" x14ac:dyDescent="0.35">
      <c r="A121" s="401"/>
      <c r="B121" s="110"/>
      <c r="C121" s="110"/>
      <c r="D121" s="30"/>
      <c r="E121" s="30"/>
      <c r="F121" s="30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S121" s="219"/>
      <c r="T121" s="93"/>
      <c r="U121" s="93"/>
      <c r="V121" s="93"/>
      <c r="W121" s="92"/>
      <c r="X121" s="93"/>
      <c r="Y121" s="93"/>
      <c r="Z121" s="93"/>
      <c r="AA121" s="93"/>
      <c r="AB121" s="93"/>
      <c r="AC121" s="93"/>
      <c r="AD121" s="93"/>
    </row>
    <row r="122" spans="1:30" s="2" customFormat="1" ht="15.5" x14ac:dyDescent="0.35">
      <c r="A122" s="401"/>
      <c r="B122" s="110"/>
      <c r="C122" s="110"/>
      <c r="D122" s="30"/>
      <c r="E122" s="30"/>
      <c r="F122" s="30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S122" s="219"/>
      <c r="T122" s="93"/>
      <c r="U122" s="93"/>
      <c r="V122" s="93"/>
      <c r="W122" s="92"/>
      <c r="X122" s="93"/>
      <c r="Y122" s="93"/>
      <c r="Z122" s="93"/>
      <c r="AA122" s="93"/>
      <c r="AB122" s="93"/>
      <c r="AC122" s="93"/>
      <c r="AD122" s="93"/>
    </row>
    <row r="123" spans="1:30" s="2" customFormat="1" ht="15.5" x14ac:dyDescent="0.35">
      <c r="A123" s="401"/>
      <c r="B123" s="110"/>
      <c r="C123" s="110"/>
      <c r="D123" s="30"/>
      <c r="E123" s="30"/>
      <c r="F123" s="30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S123" s="219"/>
      <c r="T123" s="93"/>
      <c r="U123" s="93"/>
      <c r="V123" s="93"/>
      <c r="W123" s="92"/>
      <c r="X123" s="93"/>
      <c r="Y123" s="93"/>
      <c r="Z123" s="93"/>
      <c r="AA123" s="93"/>
      <c r="AB123" s="93"/>
      <c r="AC123" s="93"/>
      <c r="AD123" s="93"/>
    </row>
    <row r="124" spans="1:30" s="2" customFormat="1" ht="14.5" customHeight="1" x14ac:dyDescent="0.35">
      <c r="A124" s="401"/>
      <c r="B124" s="110"/>
      <c r="C124" s="110"/>
      <c r="D124" s="30"/>
      <c r="E124" s="30"/>
      <c r="F124" s="30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S124" s="219"/>
      <c r="T124" s="93"/>
      <c r="U124" s="93"/>
      <c r="V124" s="93"/>
      <c r="W124" s="92"/>
      <c r="X124" s="93"/>
      <c r="Y124" s="93"/>
      <c r="Z124" s="93"/>
      <c r="AA124" s="93"/>
      <c r="AB124" s="93"/>
      <c r="AC124" s="93"/>
      <c r="AD124" s="93"/>
    </row>
    <row r="125" spans="1:30" s="2" customFormat="1" ht="14.5" customHeight="1" x14ac:dyDescent="0.35">
      <c r="A125" s="401"/>
      <c r="B125" s="110"/>
      <c r="C125" s="110"/>
      <c r="D125" s="30"/>
      <c r="E125" s="30"/>
      <c r="F125" s="30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S125" s="219"/>
      <c r="T125" s="93"/>
      <c r="U125" s="93"/>
      <c r="V125" s="93"/>
      <c r="W125" s="92"/>
      <c r="X125" s="93"/>
      <c r="Y125" s="93"/>
      <c r="Z125" s="93"/>
      <c r="AA125" s="93"/>
      <c r="AB125" s="93"/>
      <c r="AC125" s="93"/>
      <c r="AD125" s="93"/>
    </row>
    <row r="126" spans="1:30" s="2" customFormat="1" ht="14.5" customHeight="1" x14ac:dyDescent="0.35">
      <c r="A126" s="401"/>
      <c r="B126" s="110"/>
      <c r="C126" s="110"/>
      <c r="D126" s="30"/>
      <c r="E126" s="30"/>
      <c r="F126" s="30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S126" s="219"/>
      <c r="T126" s="93"/>
      <c r="U126" s="93"/>
      <c r="V126" s="93"/>
      <c r="W126" s="92"/>
      <c r="X126" s="93"/>
      <c r="Y126" s="93"/>
      <c r="Z126" s="93"/>
      <c r="AA126" s="93"/>
      <c r="AB126" s="93"/>
      <c r="AC126" s="93"/>
      <c r="AD126" s="93"/>
    </row>
    <row r="127" spans="1:30" s="2" customFormat="1" ht="14.5" customHeight="1" x14ac:dyDescent="0.35">
      <c r="A127" s="401"/>
      <c r="B127" s="110"/>
      <c r="C127" s="110"/>
      <c r="D127" s="30"/>
      <c r="E127" s="30"/>
      <c r="F127" s="30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S127" s="219"/>
      <c r="T127" s="93"/>
      <c r="U127" s="93"/>
      <c r="V127" s="93"/>
      <c r="W127" s="92"/>
      <c r="X127" s="93"/>
      <c r="Y127" s="93"/>
      <c r="Z127" s="93"/>
      <c r="AA127" s="93"/>
      <c r="AB127" s="93"/>
      <c r="AC127" s="93"/>
      <c r="AD127" s="93"/>
    </row>
    <row r="128" spans="1:30" s="2" customFormat="1" ht="15.5" x14ac:dyDescent="0.35">
      <c r="A128" s="30"/>
      <c r="B128" s="30"/>
      <c r="C128" s="30"/>
      <c r="D128" s="30"/>
      <c r="F128" s="30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S128" s="219"/>
      <c r="T128" s="93"/>
      <c r="U128" s="93"/>
      <c r="V128" s="93"/>
      <c r="W128" s="92"/>
      <c r="X128" s="93"/>
      <c r="Y128" s="93"/>
      <c r="Z128" s="93"/>
      <c r="AA128" s="93"/>
      <c r="AB128" s="93"/>
      <c r="AC128" s="93"/>
      <c r="AD128" s="93"/>
    </row>
    <row r="129" spans="1:30" s="2" customFormat="1" ht="15.5" x14ac:dyDescent="0.35">
      <c r="A129" s="30"/>
      <c r="B129" s="30"/>
      <c r="C129" s="30"/>
      <c r="D129" s="30"/>
      <c r="F129" s="30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S129" s="219"/>
      <c r="T129" s="93"/>
      <c r="U129" s="93"/>
      <c r="V129" s="93"/>
      <c r="W129" s="92"/>
      <c r="X129" s="93"/>
      <c r="Y129" s="93"/>
      <c r="Z129" s="93"/>
      <c r="AA129" s="93"/>
      <c r="AB129" s="93"/>
      <c r="AC129" s="93"/>
      <c r="AD129" s="93"/>
    </row>
    <row r="130" spans="1:30" s="2" customFormat="1" ht="15.5" x14ac:dyDescent="0.35">
      <c r="A130" s="30"/>
      <c r="B130" s="30"/>
      <c r="C130" s="30"/>
      <c r="D130" s="30"/>
      <c r="F130" s="30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S130" s="219"/>
      <c r="T130" s="93"/>
      <c r="U130" s="93"/>
      <c r="V130" s="93"/>
      <c r="W130" s="92"/>
      <c r="X130" s="93"/>
      <c r="Y130" s="93"/>
      <c r="Z130" s="93"/>
      <c r="AA130" s="93"/>
      <c r="AB130" s="93"/>
      <c r="AC130" s="93"/>
      <c r="AD130" s="93"/>
    </row>
    <row r="131" spans="1:30" x14ac:dyDescent="0.35">
      <c r="A131" s="30"/>
      <c r="B131" s="30"/>
      <c r="C131" s="30"/>
    </row>
    <row r="132" spans="1:30" x14ac:dyDescent="0.35">
      <c r="A132" s="81" t="s">
        <v>129</v>
      </c>
      <c r="B132" s="30"/>
      <c r="C132" s="30"/>
      <c r="H132" s="81" t="s">
        <v>542</v>
      </c>
      <c r="I132" s="30"/>
      <c r="J132" s="30"/>
    </row>
    <row r="133" spans="1:30" s="165" customFormat="1" ht="72.5" x14ac:dyDescent="0.35">
      <c r="A133" s="171" t="s">
        <v>66</v>
      </c>
      <c r="B133" s="105" t="s">
        <v>139</v>
      </c>
      <c r="C133" s="105" t="s">
        <v>162</v>
      </c>
      <c r="D133" s="337" t="s">
        <v>366</v>
      </c>
      <c r="E133" s="170" t="s">
        <v>59</v>
      </c>
      <c r="F133" s="169" t="s">
        <v>302</v>
      </c>
      <c r="H133" s="391" t="s">
        <v>66</v>
      </c>
      <c r="I133" s="392" t="s">
        <v>139</v>
      </c>
      <c r="J133" s="392" t="s">
        <v>162</v>
      </c>
      <c r="K133" s="392" t="s">
        <v>366</v>
      </c>
      <c r="L133" s="170" t="s">
        <v>59</v>
      </c>
      <c r="M133" s="169" t="s">
        <v>302</v>
      </c>
      <c r="S133" s="3"/>
    </row>
    <row r="134" spans="1:30" x14ac:dyDescent="0.35">
      <c r="A134" s="366"/>
      <c r="B134" s="82"/>
      <c r="C134" s="82"/>
      <c r="D134" s="82"/>
      <c r="E134" s="57"/>
      <c r="F134" s="203"/>
      <c r="H134" s="366"/>
      <c r="I134" s="82"/>
      <c r="J134" s="82"/>
      <c r="K134" s="82"/>
      <c r="L134" s="57"/>
      <c r="M134" s="203"/>
      <c r="R134" s="30"/>
      <c r="S134" s="704"/>
      <c r="T134" s="30"/>
      <c r="U134" s="30"/>
      <c r="V134" s="30"/>
    </row>
    <row r="135" spans="1:30" x14ac:dyDescent="0.35">
      <c r="A135" s="82"/>
      <c r="B135" s="82"/>
      <c r="C135" s="82"/>
      <c r="D135" s="82"/>
      <c r="E135" s="57"/>
      <c r="F135" s="203"/>
      <c r="H135" s="82"/>
      <c r="I135" s="82"/>
      <c r="J135" s="82"/>
      <c r="K135" s="82"/>
      <c r="L135" s="57"/>
      <c r="M135" s="203"/>
      <c r="R135" s="30"/>
      <c r="S135" s="30"/>
      <c r="T135" s="30"/>
      <c r="U135" s="30"/>
      <c r="V135" s="30"/>
    </row>
    <row r="136" spans="1:30" x14ac:dyDescent="0.35">
      <c r="A136" s="82"/>
      <c r="B136" s="82"/>
      <c r="C136" s="82"/>
      <c r="D136" s="82"/>
      <c r="E136" s="57"/>
      <c r="F136" s="203"/>
      <c r="H136" s="82"/>
      <c r="I136" s="82"/>
      <c r="J136" s="82"/>
      <c r="K136" s="82"/>
      <c r="L136" s="57"/>
      <c r="M136" s="203"/>
      <c r="R136" s="30"/>
      <c r="S136" s="30"/>
      <c r="T136" s="30"/>
      <c r="U136" s="30"/>
      <c r="V136" s="30"/>
    </row>
    <row r="137" spans="1:30" x14ac:dyDescent="0.35">
      <c r="A137" s="82"/>
      <c r="B137" s="82"/>
      <c r="C137" s="82"/>
      <c r="D137" s="82"/>
      <c r="E137" s="57"/>
      <c r="F137" s="203"/>
      <c r="H137" s="82"/>
      <c r="I137" s="82"/>
      <c r="J137" s="82"/>
      <c r="K137" s="82"/>
      <c r="L137" s="57"/>
      <c r="M137" s="203"/>
      <c r="R137" s="30"/>
      <c r="S137" s="30"/>
      <c r="T137" s="30"/>
      <c r="U137" s="30"/>
      <c r="V137" s="30"/>
    </row>
    <row r="138" spans="1:30" x14ac:dyDescent="0.35">
      <c r="A138" s="82"/>
      <c r="B138" s="82"/>
      <c r="C138" s="82"/>
      <c r="D138" s="82"/>
      <c r="E138" s="57"/>
      <c r="F138" s="203"/>
      <c r="H138" s="82"/>
      <c r="I138" s="82"/>
      <c r="J138" s="82"/>
      <c r="K138" s="82"/>
      <c r="L138" s="57"/>
      <c r="M138" s="203"/>
      <c r="R138" s="30"/>
      <c r="S138" s="30"/>
      <c r="T138" s="30"/>
      <c r="U138" s="30"/>
      <c r="V138" s="30"/>
    </row>
    <row r="139" spans="1:30" x14ac:dyDescent="0.35">
      <c r="A139" s="82"/>
      <c r="B139" s="82"/>
      <c r="C139" s="82"/>
      <c r="D139" s="82"/>
      <c r="E139" s="57"/>
      <c r="F139" s="203"/>
      <c r="H139" s="82"/>
      <c r="I139" s="82"/>
      <c r="J139" s="82"/>
      <c r="K139" s="82"/>
      <c r="L139" s="57"/>
      <c r="M139" s="203"/>
      <c r="R139" s="30"/>
      <c r="S139" s="30"/>
      <c r="T139" s="30"/>
      <c r="U139" s="30"/>
      <c r="V139" s="30"/>
    </row>
    <row r="140" spans="1:30" x14ac:dyDescent="0.35">
      <c r="A140" s="82"/>
      <c r="B140" s="82"/>
      <c r="C140" s="82"/>
      <c r="D140" s="82"/>
      <c r="E140" s="57"/>
      <c r="F140" s="203"/>
      <c r="H140" s="366"/>
      <c r="I140" s="82"/>
      <c r="J140" s="82"/>
      <c r="K140" s="82"/>
      <c r="L140" s="57"/>
      <c r="M140" s="203"/>
      <c r="R140" s="30"/>
      <c r="S140" s="30"/>
      <c r="T140" s="30"/>
      <c r="U140" s="30"/>
      <c r="V140" s="30"/>
    </row>
    <row r="141" spans="1:30" x14ac:dyDescent="0.35">
      <c r="A141" s="82"/>
      <c r="B141" s="82"/>
      <c r="C141" s="82"/>
      <c r="D141" s="82"/>
      <c r="E141" s="57"/>
      <c r="F141" s="203"/>
      <c r="H141" s="82"/>
      <c r="I141" s="82"/>
      <c r="J141" s="82"/>
      <c r="K141" s="82"/>
      <c r="L141" s="57"/>
      <c r="M141" s="203"/>
      <c r="R141" s="30"/>
      <c r="S141" s="30"/>
      <c r="T141" s="30"/>
      <c r="U141" s="30"/>
      <c r="V141" s="30"/>
    </row>
    <row r="142" spans="1:30" x14ac:dyDescent="0.35">
      <c r="A142" s="366"/>
      <c r="B142" s="82"/>
      <c r="C142" s="82"/>
      <c r="D142" s="82"/>
      <c r="E142" s="57"/>
      <c r="F142" s="203"/>
      <c r="H142" s="82"/>
      <c r="I142" s="82"/>
      <c r="J142" s="82"/>
      <c r="K142" s="82"/>
      <c r="L142" s="57"/>
      <c r="M142" s="203"/>
      <c r="R142" s="30"/>
      <c r="S142" s="219"/>
      <c r="T142" s="30"/>
      <c r="U142" s="30"/>
      <c r="V142" s="30"/>
    </row>
    <row r="143" spans="1:30" x14ac:dyDescent="0.35">
      <c r="A143" s="82"/>
      <c r="B143" s="82"/>
      <c r="C143" s="82"/>
      <c r="D143" s="82"/>
      <c r="E143" s="57"/>
      <c r="F143" s="203"/>
      <c r="H143" s="82"/>
      <c r="I143" s="82"/>
      <c r="J143" s="82"/>
      <c r="K143" s="82"/>
      <c r="L143" s="57"/>
      <c r="M143" s="203"/>
    </row>
    <row r="144" spans="1:30" x14ac:dyDescent="0.35">
      <c r="A144" s="82"/>
      <c r="B144" s="82"/>
      <c r="C144" s="82"/>
      <c r="D144" s="82"/>
      <c r="E144" s="57"/>
      <c r="F144" s="203"/>
      <c r="H144" s="82"/>
      <c r="I144" s="82"/>
      <c r="J144" s="82"/>
      <c r="K144" s="82"/>
      <c r="L144" s="57"/>
      <c r="M144" s="203"/>
    </row>
    <row r="145" spans="1:13" x14ac:dyDescent="0.35">
      <c r="A145" s="82"/>
      <c r="B145" s="82"/>
      <c r="C145" s="82"/>
      <c r="D145" s="82"/>
      <c r="E145" s="57"/>
      <c r="F145" s="203"/>
      <c r="H145" s="82"/>
      <c r="I145" s="82"/>
      <c r="J145" s="82"/>
      <c r="K145" s="82"/>
      <c r="L145" s="57"/>
      <c r="M145" s="203"/>
    </row>
    <row r="146" spans="1:13" x14ac:dyDescent="0.35">
      <c r="A146" s="82"/>
      <c r="B146" s="82"/>
      <c r="C146" s="82"/>
      <c r="D146" s="82"/>
      <c r="E146" s="57"/>
      <c r="F146" s="203"/>
      <c r="H146" s="82"/>
      <c r="I146" s="83"/>
      <c r="J146" s="82"/>
      <c r="K146" s="82"/>
      <c r="L146" s="57"/>
      <c r="M146" s="203"/>
    </row>
    <row r="147" spans="1:13" x14ac:dyDescent="0.35">
      <c r="A147" s="82"/>
      <c r="B147" s="82"/>
      <c r="C147" s="82"/>
      <c r="D147" s="82"/>
      <c r="E147" s="57"/>
      <c r="F147" s="203"/>
      <c r="H147" s="82"/>
      <c r="I147" s="83"/>
      <c r="J147" s="82"/>
      <c r="K147" s="82"/>
      <c r="L147" s="57"/>
      <c r="M147" s="203"/>
    </row>
    <row r="148" spans="1:13" x14ac:dyDescent="0.35">
      <c r="A148" s="82"/>
      <c r="B148" s="82"/>
      <c r="C148" s="82"/>
      <c r="D148" s="82"/>
      <c r="E148" s="57"/>
      <c r="F148" s="203"/>
      <c r="H148" s="82"/>
      <c r="I148" s="83"/>
      <c r="J148" s="82"/>
      <c r="K148" s="82"/>
      <c r="L148" s="57"/>
      <c r="M148" s="203"/>
    </row>
    <row r="149" spans="1:13" x14ac:dyDescent="0.35">
      <c r="A149" s="82"/>
      <c r="B149" s="82"/>
      <c r="C149" s="82"/>
      <c r="D149" s="82"/>
      <c r="E149" s="57"/>
      <c r="F149" s="203"/>
      <c r="H149" s="82"/>
      <c r="I149" s="83"/>
      <c r="J149" s="82"/>
      <c r="K149" s="82"/>
      <c r="L149" s="57"/>
      <c r="M149" s="203"/>
    </row>
    <row r="150" spans="1:13" x14ac:dyDescent="0.35">
      <c r="A150" s="82"/>
      <c r="B150" s="83"/>
      <c r="C150" s="82"/>
      <c r="D150" s="82"/>
      <c r="E150" s="57"/>
      <c r="F150" s="203"/>
      <c r="H150" s="82"/>
      <c r="I150" s="83"/>
      <c r="J150" s="82"/>
      <c r="K150" s="82"/>
      <c r="L150" s="57"/>
      <c r="M150" s="203"/>
    </row>
    <row r="151" spans="1:13" x14ac:dyDescent="0.35">
      <c r="A151" s="82"/>
      <c r="B151" s="83"/>
      <c r="C151" s="82"/>
      <c r="D151" s="82"/>
      <c r="E151" s="57"/>
      <c r="F151" s="203"/>
      <c r="H151" s="82"/>
      <c r="I151" s="83"/>
      <c r="J151" s="82"/>
      <c r="K151" s="82"/>
      <c r="L151" s="57"/>
      <c r="M151" s="203"/>
    </row>
    <row r="152" spans="1:13" x14ac:dyDescent="0.35">
      <c r="A152" s="82"/>
      <c r="B152" s="83"/>
      <c r="C152" s="82"/>
      <c r="D152" s="82"/>
      <c r="E152" s="57"/>
      <c r="F152" s="203"/>
      <c r="H152" s="82"/>
      <c r="I152" s="83"/>
      <c r="J152" s="82"/>
      <c r="K152" s="82"/>
      <c r="L152" s="57"/>
      <c r="M152" s="203"/>
    </row>
    <row r="153" spans="1:13" x14ac:dyDescent="0.35">
      <c r="A153" s="82"/>
      <c r="B153" s="83"/>
      <c r="C153" s="82"/>
      <c r="D153" s="82"/>
      <c r="E153" s="57"/>
      <c r="F153" s="203"/>
      <c r="H153" s="82"/>
      <c r="I153" s="83"/>
      <c r="J153" s="82"/>
      <c r="K153" s="82"/>
      <c r="L153" s="57"/>
      <c r="M153" s="203"/>
    </row>
    <row r="154" spans="1:13" x14ac:dyDescent="0.35">
      <c r="A154" s="82"/>
      <c r="B154" s="83"/>
      <c r="C154" s="82"/>
      <c r="D154" s="82"/>
      <c r="E154" s="57"/>
      <c r="F154" s="203"/>
      <c r="H154" s="82"/>
      <c r="I154" s="83"/>
      <c r="J154" s="82"/>
      <c r="K154" s="82"/>
      <c r="L154" s="57"/>
      <c r="M154" s="203"/>
    </row>
    <row r="155" spans="1:13" x14ac:dyDescent="0.35">
      <c r="A155" s="82"/>
      <c r="B155" s="83"/>
      <c r="C155" s="82"/>
      <c r="D155" s="82"/>
      <c r="E155" s="57"/>
      <c r="F155" s="203"/>
      <c r="H155" s="82"/>
      <c r="I155" s="83"/>
      <c r="J155" s="82"/>
      <c r="K155" s="82"/>
      <c r="L155" s="57"/>
      <c r="M155" s="203"/>
    </row>
    <row r="156" spans="1:13" x14ac:dyDescent="0.35">
      <c r="A156" s="82"/>
      <c r="B156" s="83"/>
      <c r="C156" s="82"/>
      <c r="D156" s="82"/>
      <c r="E156" s="57"/>
      <c r="F156" s="203"/>
      <c r="H156" s="82"/>
      <c r="I156" s="83"/>
      <c r="J156" s="82"/>
      <c r="K156" s="82"/>
      <c r="L156" s="57"/>
      <c r="M156" s="203"/>
    </row>
    <row r="157" spans="1:13" x14ac:dyDescent="0.35">
      <c r="A157" s="82"/>
      <c r="B157" s="83"/>
      <c r="C157" s="82"/>
      <c r="D157" s="82"/>
      <c r="E157" s="57"/>
      <c r="F157" s="203"/>
      <c r="H157" s="82"/>
      <c r="I157" s="83"/>
      <c r="J157" s="82"/>
      <c r="K157" s="82"/>
      <c r="L157" s="57"/>
      <c r="M157" s="203"/>
    </row>
    <row r="158" spans="1:13" x14ac:dyDescent="0.35">
      <c r="A158" s="82"/>
      <c r="B158" s="83"/>
      <c r="C158" s="82"/>
      <c r="D158" s="82"/>
      <c r="E158" s="57"/>
      <c r="F158" s="203"/>
      <c r="H158" s="82"/>
      <c r="I158" s="83"/>
      <c r="J158" s="82"/>
      <c r="K158" s="82"/>
      <c r="L158" s="57"/>
      <c r="M158" s="203"/>
    </row>
    <row r="159" spans="1:13" x14ac:dyDescent="0.35">
      <c r="A159" s="82"/>
      <c r="B159" s="83"/>
      <c r="C159" s="82"/>
      <c r="D159" s="82"/>
      <c r="E159" s="57"/>
      <c r="F159" s="203"/>
      <c r="H159" s="82"/>
      <c r="I159" s="83"/>
      <c r="J159" s="82"/>
      <c r="K159" s="82"/>
      <c r="L159" s="57"/>
      <c r="M159" s="203"/>
    </row>
    <row r="160" spans="1:13" x14ac:dyDescent="0.35">
      <c r="A160" s="82"/>
      <c r="B160" s="83"/>
      <c r="C160" s="82"/>
      <c r="D160" s="82"/>
      <c r="E160" s="57"/>
      <c r="F160" s="203"/>
      <c r="H160" s="82"/>
      <c r="I160" s="83"/>
      <c r="J160" s="82"/>
      <c r="K160" s="82"/>
      <c r="L160" s="57"/>
      <c r="M160" s="203"/>
    </row>
    <row r="161" spans="1:13" x14ac:dyDescent="0.35">
      <c r="A161" s="82"/>
      <c r="B161" s="83"/>
      <c r="C161" s="82"/>
      <c r="D161" s="82"/>
      <c r="E161" s="57"/>
      <c r="F161" s="203"/>
      <c r="H161" s="82"/>
      <c r="I161" s="83"/>
      <c r="J161" s="82"/>
      <c r="K161" s="82"/>
      <c r="L161" s="57"/>
      <c r="M161" s="203"/>
    </row>
    <row r="162" spans="1:13" x14ac:dyDescent="0.35">
      <c r="A162" s="82"/>
      <c r="B162" s="83"/>
      <c r="C162" s="82"/>
      <c r="D162" s="82"/>
      <c r="E162" s="57"/>
      <c r="F162" s="203"/>
      <c r="H162" s="82"/>
      <c r="I162" s="83"/>
      <c r="J162" s="82"/>
      <c r="K162" s="82"/>
      <c r="L162" s="57"/>
      <c r="M162" s="203"/>
    </row>
    <row r="163" spans="1:13" x14ac:dyDescent="0.35">
      <c r="A163" s="82"/>
      <c r="B163" s="83"/>
      <c r="C163" s="82"/>
      <c r="D163" s="82"/>
      <c r="E163" s="57"/>
      <c r="F163" s="203"/>
      <c r="H163" s="82"/>
      <c r="I163" s="83"/>
      <c r="J163" s="82"/>
      <c r="K163" s="82"/>
      <c r="L163" s="57"/>
      <c r="M163" s="203"/>
    </row>
    <row r="164" spans="1:13" x14ac:dyDescent="0.35">
      <c r="A164" s="82"/>
      <c r="B164" s="83"/>
      <c r="C164" s="82"/>
      <c r="D164" s="82"/>
      <c r="E164" s="57"/>
      <c r="F164" s="203"/>
      <c r="H164" s="82"/>
      <c r="I164" s="83"/>
      <c r="J164" s="82"/>
      <c r="K164" s="82"/>
      <c r="L164" s="57"/>
      <c r="M164" s="203"/>
    </row>
    <row r="165" spans="1:13" x14ac:dyDescent="0.35">
      <c r="A165" s="82"/>
      <c r="B165" s="83"/>
      <c r="C165" s="82"/>
      <c r="D165" s="82"/>
      <c r="E165" s="57"/>
      <c r="F165" s="203"/>
      <c r="H165" s="82"/>
      <c r="I165" s="83"/>
      <c r="J165" s="82"/>
      <c r="K165" s="82"/>
      <c r="L165" s="57"/>
      <c r="M165" s="203"/>
    </row>
    <row r="166" spans="1:13" x14ac:dyDescent="0.35">
      <c r="A166" s="82"/>
      <c r="B166" s="83"/>
      <c r="C166" s="82"/>
      <c r="D166" s="82"/>
      <c r="E166" s="57"/>
      <c r="F166" s="203"/>
      <c r="H166" s="82"/>
      <c r="I166" s="83"/>
      <c r="J166" s="82"/>
      <c r="K166" s="82"/>
      <c r="L166" s="57"/>
      <c r="M166" s="203"/>
    </row>
    <row r="167" spans="1:13" x14ac:dyDescent="0.35">
      <c r="A167" s="82"/>
      <c r="B167" s="83"/>
      <c r="C167" s="82"/>
      <c r="D167" s="82"/>
      <c r="E167" s="57"/>
      <c r="F167" s="203"/>
      <c r="H167" s="82"/>
      <c r="I167" s="83"/>
      <c r="J167" s="82"/>
      <c r="K167" s="82"/>
      <c r="L167" s="57"/>
      <c r="M167" s="203"/>
    </row>
    <row r="168" spans="1:13" x14ac:dyDescent="0.35">
      <c r="A168" s="82"/>
      <c r="B168" s="83"/>
      <c r="C168" s="82"/>
      <c r="D168" s="82"/>
      <c r="E168" s="57"/>
      <c r="F168" s="203"/>
      <c r="H168" s="82"/>
      <c r="I168" s="83"/>
      <c r="J168" s="82"/>
      <c r="K168" s="82"/>
      <c r="L168" s="57"/>
      <c r="M168" s="203"/>
    </row>
    <row r="169" spans="1:13" x14ac:dyDescent="0.35">
      <c r="A169" s="82"/>
      <c r="B169" s="83"/>
      <c r="C169" s="82"/>
      <c r="D169" s="82"/>
      <c r="E169" s="57"/>
      <c r="F169" s="203"/>
      <c r="H169" s="82"/>
      <c r="I169" s="83"/>
      <c r="J169" s="82"/>
      <c r="K169" s="82"/>
      <c r="L169" s="57"/>
      <c r="M169" s="203"/>
    </row>
    <row r="170" spans="1:13" x14ac:dyDescent="0.35">
      <c r="A170" s="82"/>
      <c r="B170" s="83"/>
      <c r="C170" s="82"/>
      <c r="D170" s="82"/>
      <c r="E170" s="57"/>
      <c r="F170" s="203"/>
      <c r="H170" s="82"/>
      <c r="I170" s="83"/>
      <c r="J170" s="82"/>
      <c r="K170" s="82"/>
      <c r="L170" s="57"/>
      <c r="M170" s="203"/>
    </row>
    <row r="171" spans="1:13" x14ac:dyDescent="0.35">
      <c r="A171" s="82"/>
      <c r="B171" s="83"/>
      <c r="C171" s="82"/>
      <c r="D171" s="82"/>
      <c r="E171" s="57"/>
      <c r="F171" s="203"/>
      <c r="H171" s="82"/>
      <c r="I171" s="83"/>
      <c r="J171" s="82"/>
      <c r="K171" s="82"/>
      <c r="L171" s="57"/>
      <c r="M171" s="203"/>
    </row>
    <row r="172" spans="1:13" x14ac:dyDescent="0.35">
      <c r="A172" s="82"/>
      <c r="B172" s="83"/>
      <c r="C172" s="82"/>
      <c r="D172" s="82"/>
      <c r="E172" s="57"/>
      <c r="F172" s="203"/>
      <c r="H172" s="82"/>
      <c r="I172" s="83"/>
      <c r="J172" s="82"/>
      <c r="K172" s="82"/>
      <c r="L172" s="57"/>
      <c r="M172" s="203"/>
    </row>
    <row r="173" spans="1:13" x14ac:dyDescent="0.35">
      <c r="A173" s="82"/>
      <c r="B173" s="83"/>
      <c r="C173" s="82"/>
      <c r="D173" s="82"/>
      <c r="E173" s="57"/>
      <c r="F173" s="203"/>
      <c r="H173" s="82"/>
      <c r="I173" s="83"/>
      <c r="J173" s="82"/>
      <c r="K173" s="82"/>
      <c r="L173" s="57"/>
      <c r="M173" s="203"/>
    </row>
    <row r="174" spans="1:13" x14ac:dyDescent="0.35">
      <c r="A174" s="82"/>
      <c r="B174" s="83"/>
      <c r="C174" s="82"/>
      <c r="D174" s="82"/>
      <c r="E174" s="57"/>
      <c r="F174" s="203"/>
      <c r="H174" s="82"/>
      <c r="I174" s="83"/>
      <c r="J174" s="82"/>
      <c r="K174" s="82"/>
      <c r="L174" s="57"/>
      <c r="M174" s="203"/>
    </row>
    <row r="175" spans="1:13" x14ac:dyDescent="0.35">
      <c r="A175" s="82"/>
      <c r="B175" s="83"/>
      <c r="C175" s="82"/>
      <c r="D175" s="82"/>
      <c r="E175" s="57"/>
      <c r="F175" s="203"/>
      <c r="H175" s="82"/>
      <c r="I175" s="83"/>
      <c r="J175" s="82"/>
      <c r="K175" s="82"/>
      <c r="L175" s="57"/>
      <c r="M175" s="203"/>
    </row>
    <row r="176" spans="1:13" x14ac:dyDescent="0.35">
      <c r="A176" s="82"/>
      <c r="B176" s="83"/>
      <c r="C176" s="82"/>
      <c r="D176" s="82"/>
      <c r="E176" s="57"/>
      <c r="F176" s="203"/>
      <c r="H176" s="82"/>
      <c r="I176" s="83"/>
      <c r="J176" s="82"/>
      <c r="K176" s="82"/>
      <c r="L176" s="57"/>
      <c r="M176" s="203"/>
    </row>
    <row r="177" spans="1:13" x14ac:dyDescent="0.35">
      <c r="A177" s="82"/>
      <c r="B177" s="83"/>
      <c r="C177" s="82"/>
      <c r="D177" s="82"/>
      <c r="E177" s="57"/>
      <c r="F177" s="203"/>
      <c r="H177" s="82"/>
      <c r="I177" s="83"/>
      <c r="J177" s="82"/>
      <c r="K177" s="82"/>
      <c r="L177" s="57"/>
      <c r="M177" s="203"/>
    </row>
    <row r="178" spans="1:13" x14ac:dyDescent="0.35">
      <c r="A178" s="82"/>
      <c r="B178" s="83"/>
      <c r="C178" s="82"/>
      <c r="D178" s="82"/>
      <c r="E178" s="57"/>
      <c r="F178" s="203"/>
      <c r="H178" s="82"/>
      <c r="I178" s="83"/>
      <c r="J178" s="82"/>
      <c r="K178" s="82"/>
      <c r="L178" s="57"/>
      <c r="M178" s="203"/>
    </row>
    <row r="179" spans="1:13" x14ac:dyDescent="0.35">
      <c r="A179" s="82"/>
      <c r="B179" s="83"/>
      <c r="C179" s="82"/>
      <c r="D179" s="82"/>
      <c r="E179" s="57"/>
      <c r="F179" s="203"/>
      <c r="H179" s="82"/>
      <c r="I179" s="83"/>
      <c r="J179" s="82"/>
      <c r="K179" s="82"/>
      <c r="L179" s="57"/>
      <c r="M179" s="203"/>
    </row>
    <row r="180" spans="1:13" x14ac:dyDescent="0.35">
      <c r="A180" s="82"/>
      <c r="B180" s="83"/>
      <c r="C180" s="82"/>
      <c r="D180" s="82"/>
      <c r="E180" s="57"/>
      <c r="F180" s="203"/>
      <c r="H180" s="82"/>
      <c r="I180" s="83"/>
      <c r="J180" s="82"/>
      <c r="K180" s="82"/>
      <c r="L180" s="57"/>
      <c r="M180" s="203"/>
    </row>
    <row r="181" spans="1:13" x14ac:dyDescent="0.35">
      <c r="A181" s="82"/>
      <c r="B181" s="83"/>
      <c r="C181" s="82"/>
      <c r="D181" s="82"/>
      <c r="E181" s="57"/>
      <c r="F181" s="203"/>
      <c r="H181" s="82"/>
      <c r="I181" s="83"/>
      <c r="J181" s="82"/>
      <c r="K181" s="82"/>
      <c r="L181" s="57"/>
      <c r="M181" s="203"/>
    </row>
    <row r="182" spans="1:13" x14ac:dyDescent="0.35">
      <c r="A182" s="82"/>
      <c r="B182" s="83"/>
      <c r="C182" s="82"/>
      <c r="D182" s="82"/>
      <c r="E182" s="57"/>
      <c r="F182" s="203"/>
      <c r="H182" s="82"/>
      <c r="I182" s="83"/>
      <c r="J182" s="82"/>
      <c r="K182" s="82"/>
      <c r="L182" s="57"/>
      <c r="M182" s="203"/>
    </row>
    <row r="183" spans="1:13" x14ac:dyDescent="0.35">
      <c r="A183" s="30"/>
      <c r="B183" s="30"/>
      <c r="C183" s="30"/>
    </row>
    <row r="184" spans="1:13" x14ac:dyDescent="0.35">
      <c r="A184" s="30"/>
      <c r="B184" s="30"/>
      <c r="C184" s="30"/>
    </row>
    <row r="185" spans="1:13" x14ac:dyDescent="0.35">
      <c r="A185" s="30"/>
      <c r="B185" s="30"/>
      <c r="C185" s="30"/>
    </row>
    <row r="186" spans="1:13" x14ac:dyDescent="0.35">
      <c r="A186" s="30"/>
      <c r="B186" s="30"/>
      <c r="C186" s="30"/>
    </row>
    <row r="187" spans="1:13" x14ac:dyDescent="0.35">
      <c r="A187" s="30"/>
      <c r="B187" s="30"/>
      <c r="C187" s="30"/>
    </row>
    <row r="188" spans="1:13" x14ac:dyDescent="0.35">
      <c r="A188" s="30"/>
      <c r="B188" s="30"/>
      <c r="C188" s="30"/>
    </row>
    <row r="189" spans="1:13" x14ac:dyDescent="0.35">
      <c r="A189" s="30"/>
      <c r="B189" s="30"/>
      <c r="C189" s="30"/>
    </row>
    <row r="190" spans="1:13" x14ac:dyDescent="0.35">
      <c r="A190" s="30"/>
      <c r="B190" s="30"/>
      <c r="C190" s="30"/>
    </row>
    <row r="191" spans="1:13" x14ac:dyDescent="0.35">
      <c r="A191" s="30"/>
      <c r="B191" s="30"/>
      <c r="C191" s="30"/>
    </row>
    <row r="192" spans="1:13" x14ac:dyDescent="0.35">
      <c r="A192" s="30"/>
      <c r="B192" s="30"/>
      <c r="C192" s="30"/>
    </row>
    <row r="193" spans="1:3" x14ac:dyDescent="0.35">
      <c r="A193" s="30"/>
      <c r="B193" s="30"/>
      <c r="C193" s="30"/>
    </row>
    <row r="194" spans="1:3" x14ac:dyDescent="0.35">
      <c r="A194" s="30"/>
      <c r="B194" s="30"/>
      <c r="C194" s="30"/>
    </row>
    <row r="195" spans="1:3" x14ac:dyDescent="0.35">
      <c r="A195" s="30"/>
      <c r="B195" s="30"/>
      <c r="C195" s="30"/>
    </row>
    <row r="196" spans="1:3" x14ac:dyDescent="0.35">
      <c r="A196" s="30"/>
      <c r="B196" s="30"/>
      <c r="C196" s="30"/>
    </row>
    <row r="197" spans="1:3" x14ac:dyDescent="0.35">
      <c r="A197" s="30"/>
      <c r="B197" s="30"/>
      <c r="C197" s="30"/>
    </row>
    <row r="198" spans="1:3" x14ac:dyDescent="0.35">
      <c r="A198" s="30"/>
      <c r="B198" s="30"/>
      <c r="C198" s="30"/>
    </row>
    <row r="199" spans="1:3" x14ac:dyDescent="0.35">
      <c r="A199" s="30"/>
      <c r="B199" s="30"/>
      <c r="C199" s="30"/>
    </row>
    <row r="200" spans="1:3" x14ac:dyDescent="0.35">
      <c r="A200" s="30"/>
      <c r="B200" s="30"/>
      <c r="C200" s="30"/>
    </row>
    <row r="201" spans="1:3" x14ac:dyDescent="0.35">
      <c r="A201" s="30"/>
      <c r="B201" s="30"/>
      <c r="C201" s="30"/>
    </row>
    <row r="202" spans="1:3" x14ac:dyDescent="0.35">
      <c r="A202" s="30"/>
      <c r="B202" s="30"/>
      <c r="C202" s="30"/>
    </row>
    <row r="203" spans="1:3" x14ac:dyDescent="0.35">
      <c r="A203" s="30"/>
      <c r="B203" s="30"/>
      <c r="C203" s="30"/>
    </row>
    <row r="204" spans="1:3" x14ac:dyDescent="0.35">
      <c r="A204" s="30"/>
      <c r="B204" s="30"/>
      <c r="C204" s="30"/>
    </row>
    <row r="205" spans="1:3" x14ac:dyDescent="0.35">
      <c r="A205" s="30"/>
      <c r="B205" s="30"/>
      <c r="C205" s="30"/>
    </row>
    <row r="206" spans="1:3" x14ac:dyDescent="0.35">
      <c r="A206" s="30"/>
      <c r="B206" s="30"/>
      <c r="C206" s="30"/>
    </row>
    <row r="207" spans="1:3" x14ac:dyDescent="0.35">
      <c r="A207" s="30"/>
      <c r="B207" s="30"/>
      <c r="C207" s="30"/>
    </row>
    <row r="208" spans="1:3" x14ac:dyDescent="0.35">
      <c r="A208" s="30"/>
      <c r="B208" s="30"/>
      <c r="C208" s="30"/>
    </row>
    <row r="209" spans="1:33" x14ac:dyDescent="0.35">
      <c r="A209" s="30"/>
      <c r="B209" s="30"/>
      <c r="C209" s="30"/>
    </row>
    <row r="210" spans="1:33" x14ac:dyDescent="0.35">
      <c r="A210" s="30"/>
      <c r="B210" s="30"/>
      <c r="C210" s="30"/>
    </row>
    <row r="211" spans="1:33" x14ac:dyDescent="0.35">
      <c r="A211" s="30"/>
      <c r="B211" s="30"/>
      <c r="C211" s="30"/>
    </row>
    <row r="212" spans="1:33" x14ac:dyDescent="0.35">
      <c r="A212" s="30"/>
      <c r="B212" s="30"/>
      <c r="C212" s="30"/>
    </row>
    <row r="213" spans="1:33" x14ac:dyDescent="0.35">
      <c r="A213" s="30"/>
      <c r="B213" s="30"/>
      <c r="C213" s="30"/>
    </row>
    <row r="214" spans="1:33" x14ac:dyDescent="0.35">
      <c r="A214" s="30"/>
      <c r="B214" s="30"/>
      <c r="C214" s="30"/>
    </row>
    <row r="215" spans="1:33" x14ac:dyDescent="0.35">
      <c r="A215" s="30"/>
      <c r="B215" s="30"/>
      <c r="C215" s="30"/>
    </row>
    <row r="216" spans="1:33" x14ac:dyDescent="0.35">
      <c r="A216" s="30"/>
      <c r="B216" s="30"/>
      <c r="C216" s="30"/>
    </row>
    <row r="217" spans="1:33" x14ac:dyDescent="0.35">
      <c r="A217" s="30"/>
      <c r="B217" s="30"/>
      <c r="C217" s="30"/>
    </row>
    <row r="218" spans="1:33" x14ac:dyDescent="0.35">
      <c r="A218" s="30"/>
      <c r="B218" s="30"/>
      <c r="C218" s="30"/>
    </row>
    <row r="219" spans="1:33" x14ac:dyDescent="0.35">
      <c r="A219" s="30"/>
      <c r="B219" s="30"/>
      <c r="C219" s="30"/>
    </row>
    <row r="220" spans="1:33" ht="28.5" customHeight="1" thickBot="1" x14ac:dyDescent="0.4">
      <c r="A220" s="410" t="s">
        <v>497</v>
      </c>
      <c r="B220" s="30"/>
      <c r="C220" s="30"/>
      <c r="Q220" s="677" t="s">
        <v>296</v>
      </c>
      <c r="R220" s="677"/>
      <c r="S220" s="677"/>
      <c r="T220" s="677"/>
      <c r="U220" s="677"/>
      <c r="V220" s="677"/>
      <c r="W220" s="677"/>
      <c r="X220" s="677"/>
      <c r="Y220" s="677"/>
      <c r="Z220" s="677"/>
      <c r="AA220" s="677"/>
      <c r="AB220" s="677"/>
    </row>
    <row r="221" spans="1:33" s="23" customFormat="1" ht="44" thickBot="1" x14ac:dyDescent="0.4">
      <c r="A221" s="173" t="s">
        <v>112</v>
      </c>
      <c r="B221" s="174" t="s">
        <v>113</v>
      </c>
      <c r="C221" s="174" t="s">
        <v>114</v>
      </c>
      <c r="D221" s="174" t="s">
        <v>115</v>
      </c>
      <c r="E221" s="175" t="s">
        <v>116</v>
      </c>
      <c r="F221" s="175" t="s">
        <v>117</v>
      </c>
      <c r="G221" s="175" t="s">
        <v>118</v>
      </c>
      <c r="H221" s="175" t="s">
        <v>119</v>
      </c>
      <c r="I221" s="175" t="s">
        <v>120</v>
      </c>
      <c r="J221" s="28" t="s">
        <v>429</v>
      </c>
      <c r="K221" s="75" t="s">
        <v>121</v>
      </c>
      <c r="L221" s="75" t="s">
        <v>122</v>
      </c>
      <c r="N221" s="101" t="s">
        <v>148</v>
      </c>
      <c r="O221" s="101" t="s">
        <v>149</v>
      </c>
      <c r="Q221" s="154" t="s">
        <v>112</v>
      </c>
      <c r="R221" s="155" t="s">
        <v>113</v>
      </c>
      <c r="S221" s="222" t="s">
        <v>114</v>
      </c>
      <c r="T221" s="156" t="s">
        <v>115</v>
      </c>
      <c r="U221" s="157" t="s">
        <v>116</v>
      </c>
      <c r="V221" s="157" t="s">
        <v>117</v>
      </c>
      <c r="W221" s="157" t="s">
        <v>118</v>
      </c>
      <c r="X221" s="157" t="s">
        <v>119</v>
      </c>
      <c r="Y221" s="157" t="s">
        <v>120</v>
      </c>
      <c r="AA221" s="678" t="s">
        <v>301</v>
      </c>
      <c r="AB221" s="678"/>
    </row>
    <row r="222" spans="1:33" ht="15" thickBot="1" x14ac:dyDescent="0.4">
      <c r="A222" s="176" t="s">
        <v>430</v>
      </c>
      <c r="B222" s="74">
        <v>9</v>
      </c>
      <c r="C222" s="74">
        <v>9</v>
      </c>
      <c r="D222" s="309">
        <f t="shared" ref="D222:D227" si="50">J222/24/60*1000</f>
        <v>1840.2777777777778</v>
      </c>
      <c r="E222" s="74">
        <v>0.32850000000000001</v>
      </c>
      <c r="F222" s="140">
        <v>1</v>
      </c>
      <c r="G222" s="140">
        <v>1</v>
      </c>
      <c r="H222" s="140">
        <v>1</v>
      </c>
      <c r="I222" s="140">
        <v>1</v>
      </c>
      <c r="J222" s="345">
        <v>2650</v>
      </c>
      <c r="K222" s="76"/>
      <c r="L222" s="76"/>
      <c r="N222" s="102">
        <v>100</v>
      </c>
      <c r="O222" s="102">
        <v>150</v>
      </c>
      <c r="Q222" s="158" t="s">
        <v>9</v>
      </c>
      <c r="R222" s="159">
        <v>9</v>
      </c>
      <c r="S222" s="223">
        <v>9</v>
      </c>
      <c r="T222" s="160">
        <f>110000/60</f>
        <v>1833.3333333333333</v>
      </c>
      <c r="U222" s="159">
        <v>0.32800000000000001</v>
      </c>
      <c r="V222" s="159">
        <v>0.91683333333333328</v>
      </c>
      <c r="W222" s="159">
        <v>1</v>
      </c>
      <c r="X222" s="159">
        <v>1</v>
      </c>
      <c r="Y222" s="159">
        <v>1</v>
      </c>
      <c r="AA222" s="124" t="s">
        <v>0</v>
      </c>
      <c r="AB222" s="1">
        <v>0.28699999999999998</v>
      </c>
      <c r="AE222" s="23"/>
      <c r="AF222" s="23"/>
      <c r="AG222" s="23"/>
    </row>
    <row r="223" spans="1:33" ht="15" thickBot="1" x14ac:dyDescent="0.4">
      <c r="A223" s="176" t="s">
        <v>431</v>
      </c>
      <c r="B223" s="74">
        <v>9</v>
      </c>
      <c r="C223" s="74">
        <v>9</v>
      </c>
      <c r="D223" s="309">
        <f t="shared" si="50"/>
        <v>1840.2777777777778</v>
      </c>
      <c r="E223" s="74">
        <v>0.32850000000000001</v>
      </c>
      <c r="F223" s="140">
        <v>1</v>
      </c>
      <c r="G223" s="140">
        <v>1</v>
      </c>
      <c r="H223" s="140">
        <v>1</v>
      </c>
      <c r="I223" s="140">
        <v>1</v>
      </c>
      <c r="J223" s="308">
        <v>2650</v>
      </c>
      <c r="K223" s="76"/>
      <c r="L223" s="76"/>
      <c r="N223" s="102">
        <v>100</v>
      </c>
      <c r="O223" s="102">
        <v>150</v>
      </c>
      <c r="Q223" s="158" t="s">
        <v>10</v>
      </c>
      <c r="R223" s="159">
        <f t="shared" ref="R223:U227" si="51">R222</f>
        <v>9</v>
      </c>
      <c r="S223" s="223">
        <f t="shared" si="51"/>
        <v>9</v>
      </c>
      <c r="T223" s="160">
        <f t="shared" si="51"/>
        <v>1833.3333333333333</v>
      </c>
      <c r="U223" s="159">
        <f t="shared" si="51"/>
        <v>0.32800000000000001</v>
      </c>
      <c r="V223" s="159">
        <v>0.91683333333333328</v>
      </c>
      <c r="W223" s="159">
        <v>1</v>
      </c>
      <c r="X223" s="159">
        <v>1</v>
      </c>
      <c r="Y223" s="159">
        <v>1</v>
      </c>
      <c r="AA223" s="124" t="s">
        <v>1</v>
      </c>
      <c r="AB223" s="1">
        <v>0.50009090909090903</v>
      </c>
      <c r="AE223" s="23"/>
      <c r="AF223" s="23"/>
      <c r="AG223" s="23"/>
    </row>
    <row r="224" spans="1:33" ht="15" thickBot="1" x14ac:dyDescent="0.4">
      <c r="A224" s="176" t="s">
        <v>439</v>
      </c>
      <c r="B224" s="74">
        <v>9</v>
      </c>
      <c r="C224" s="74">
        <v>9</v>
      </c>
      <c r="D224" s="309">
        <f t="shared" si="50"/>
        <v>1840.2777777777778</v>
      </c>
      <c r="E224" s="74">
        <v>0.32850000000000001</v>
      </c>
      <c r="F224" s="140">
        <v>1</v>
      </c>
      <c r="G224" s="140">
        <v>1</v>
      </c>
      <c r="H224" s="140">
        <v>1</v>
      </c>
      <c r="I224" s="140">
        <v>1</v>
      </c>
      <c r="J224" s="308">
        <v>2650</v>
      </c>
      <c r="K224" s="76"/>
      <c r="L224" s="76"/>
      <c r="N224" s="102">
        <v>100</v>
      </c>
      <c r="O224" s="102">
        <v>150</v>
      </c>
      <c r="Q224" s="158" t="s">
        <v>11</v>
      </c>
      <c r="R224" s="159">
        <f t="shared" si="51"/>
        <v>9</v>
      </c>
      <c r="S224" s="223">
        <f t="shared" si="51"/>
        <v>9</v>
      </c>
      <c r="T224" s="160">
        <f t="shared" si="51"/>
        <v>1833.3333333333333</v>
      </c>
      <c r="U224" s="159">
        <f t="shared" si="51"/>
        <v>0.32800000000000001</v>
      </c>
      <c r="V224" s="159">
        <v>0.91683333333333328</v>
      </c>
      <c r="W224" s="159">
        <v>1</v>
      </c>
      <c r="X224" s="159">
        <v>1</v>
      </c>
      <c r="Y224" s="159">
        <v>1</v>
      </c>
      <c r="AA224" s="124" t="s">
        <v>2</v>
      </c>
      <c r="AB224" s="1">
        <v>0.18</v>
      </c>
      <c r="AE224" s="23"/>
      <c r="AF224" s="23"/>
      <c r="AG224" s="23"/>
    </row>
    <row r="225" spans="1:33" ht="15.75" customHeight="1" thickBot="1" x14ac:dyDescent="0.4">
      <c r="A225" s="176" t="s">
        <v>432</v>
      </c>
      <c r="B225" s="74">
        <v>9</v>
      </c>
      <c r="C225" s="74">
        <v>9</v>
      </c>
      <c r="D225" s="309">
        <f t="shared" si="50"/>
        <v>1840.2777777777778</v>
      </c>
      <c r="E225" s="74">
        <v>0.32850000000000001</v>
      </c>
      <c r="F225" s="140">
        <v>1</v>
      </c>
      <c r="G225" s="140">
        <v>1</v>
      </c>
      <c r="H225" s="140">
        <v>1</v>
      </c>
      <c r="I225" s="140">
        <v>1</v>
      </c>
      <c r="J225" s="308">
        <v>2650</v>
      </c>
      <c r="K225" s="76"/>
      <c r="L225" s="76"/>
      <c r="N225" s="102">
        <v>100</v>
      </c>
      <c r="O225" s="102">
        <v>150</v>
      </c>
      <c r="Q225" s="158" t="s">
        <v>12</v>
      </c>
      <c r="R225" s="159">
        <f t="shared" si="51"/>
        <v>9</v>
      </c>
      <c r="S225" s="223">
        <f t="shared" si="51"/>
        <v>9</v>
      </c>
      <c r="T225" s="160">
        <f t="shared" si="51"/>
        <v>1833.3333333333333</v>
      </c>
      <c r="U225" s="159">
        <f t="shared" si="51"/>
        <v>0.32800000000000001</v>
      </c>
      <c r="V225" s="159">
        <v>0.91683333333333328</v>
      </c>
      <c r="W225" s="159">
        <v>1</v>
      </c>
      <c r="X225" s="159">
        <v>1</v>
      </c>
      <c r="Y225" s="159">
        <v>1</v>
      </c>
      <c r="AA225" s="124" t="s">
        <v>15</v>
      </c>
      <c r="AB225" s="1">
        <v>1.3</v>
      </c>
      <c r="AE225" s="23"/>
      <c r="AF225" s="23"/>
      <c r="AG225" s="23"/>
    </row>
    <row r="226" spans="1:33" ht="15" thickBot="1" x14ac:dyDescent="0.4">
      <c r="A226" s="176" t="s">
        <v>433</v>
      </c>
      <c r="B226" s="74">
        <v>9</v>
      </c>
      <c r="C226" s="74">
        <v>9</v>
      </c>
      <c r="D226" s="309">
        <f t="shared" si="50"/>
        <v>1840.2777777777778</v>
      </c>
      <c r="E226" s="74">
        <v>0.32850000000000001</v>
      </c>
      <c r="F226" s="140">
        <v>1</v>
      </c>
      <c r="G226" s="140">
        <v>1</v>
      </c>
      <c r="H226" s="140">
        <v>1</v>
      </c>
      <c r="I226" s="140">
        <v>1</v>
      </c>
      <c r="J226" s="308">
        <v>2650</v>
      </c>
      <c r="K226" s="76"/>
      <c r="L226" s="76"/>
      <c r="N226" s="102">
        <v>100</v>
      </c>
      <c r="O226" s="102">
        <v>150</v>
      </c>
      <c r="Q226" s="158" t="s">
        <v>13</v>
      </c>
      <c r="R226" s="159">
        <f t="shared" si="51"/>
        <v>9</v>
      </c>
      <c r="S226" s="223">
        <f t="shared" si="51"/>
        <v>9</v>
      </c>
      <c r="T226" s="160">
        <f t="shared" si="51"/>
        <v>1833.3333333333333</v>
      </c>
      <c r="U226" s="159">
        <f t="shared" si="51"/>
        <v>0.32800000000000001</v>
      </c>
      <c r="V226" s="159">
        <v>0.91683333333333328</v>
      </c>
      <c r="W226" s="159">
        <v>1</v>
      </c>
      <c r="X226" s="159">
        <v>1</v>
      </c>
      <c r="Y226" s="159">
        <v>1</v>
      </c>
      <c r="AA226" s="124" t="s">
        <v>3</v>
      </c>
      <c r="AB226" s="1">
        <v>2.7272727272727271</v>
      </c>
      <c r="AE226" s="23"/>
      <c r="AF226" s="23"/>
      <c r="AG226" s="23"/>
    </row>
    <row r="227" spans="1:33" ht="15" thickBot="1" x14ac:dyDescent="0.4">
      <c r="A227" s="176" t="s">
        <v>434</v>
      </c>
      <c r="B227" s="74">
        <v>9</v>
      </c>
      <c r="C227" s="74">
        <v>9</v>
      </c>
      <c r="D227" s="309">
        <f t="shared" si="50"/>
        <v>1840.2777777777778</v>
      </c>
      <c r="E227" s="74">
        <v>0.32850000000000001</v>
      </c>
      <c r="F227" s="140">
        <v>1</v>
      </c>
      <c r="G227" s="140">
        <v>1</v>
      </c>
      <c r="H227" s="140">
        <v>1</v>
      </c>
      <c r="I227" s="140">
        <v>1</v>
      </c>
      <c r="J227" s="308">
        <v>2650</v>
      </c>
      <c r="K227" s="76"/>
      <c r="L227" s="78"/>
      <c r="N227" s="102">
        <v>100</v>
      </c>
      <c r="O227" s="102">
        <v>150</v>
      </c>
      <c r="Q227" s="158" t="s">
        <v>14</v>
      </c>
      <c r="R227" s="159">
        <f t="shared" si="51"/>
        <v>9</v>
      </c>
      <c r="S227" s="223">
        <f t="shared" si="51"/>
        <v>9</v>
      </c>
      <c r="T227" s="160">
        <f t="shared" si="51"/>
        <v>1833.3333333333333</v>
      </c>
      <c r="U227" s="159">
        <f t="shared" si="51"/>
        <v>0.32800000000000001</v>
      </c>
      <c r="V227" s="159">
        <v>0.91683333333333328</v>
      </c>
      <c r="W227" s="159">
        <v>1</v>
      </c>
      <c r="X227" s="159">
        <v>1</v>
      </c>
      <c r="Y227" s="159">
        <v>1</v>
      </c>
      <c r="AA227" s="124" t="s">
        <v>4</v>
      </c>
      <c r="AB227" s="1">
        <v>6.3181818181818186E-2</v>
      </c>
      <c r="AE227" s="23"/>
      <c r="AF227" s="23"/>
      <c r="AG227" s="23"/>
    </row>
    <row r="228" spans="1:33" s="2" customFormat="1" ht="29" x14ac:dyDescent="0.35">
      <c r="B228" s="178" t="s">
        <v>303</v>
      </c>
      <c r="D228" s="411">
        <f>SUM(D222:D227)*24*60/1000</f>
        <v>15900</v>
      </c>
      <c r="E228" s="411">
        <f>D228*E227</f>
        <v>5223.1500000000005</v>
      </c>
      <c r="F228" s="172"/>
      <c r="G228" s="30"/>
      <c r="I228" s="106" t="s">
        <v>237</v>
      </c>
      <c r="J228" s="2">
        <f>SUM(J222:J227)</f>
        <v>15900</v>
      </c>
      <c r="S228" s="400"/>
      <c r="AA228" s="118" t="s">
        <v>5</v>
      </c>
      <c r="AB228" s="2">
        <v>4.0000000000000001E-3</v>
      </c>
      <c r="AE228" s="24"/>
      <c r="AF228" s="24"/>
      <c r="AG228" s="24"/>
    </row>
    <row r="229" spans="1:33" s="2" customFormat="1" x14ac:dyDescent="0.35">
      <c r="B229" s="178"/>
      <c r="D229" s="411"/>
      <c r="E229" s="411"/>
      <c r="F229" s="172"/>
      <c r="G229" s="30"/>
      <c r="I229" s="106"/>
      <c r="S229" s="400"/>
      <c r="AA229" s="118"/>
      <c r="AE229" s="24"/>
      <c r="AF229" s="24"/>
      <c r="AG229" s="24"/>
    </row>
    <row r="230" spans="1:33" s="2" customFormat="1" x14ac:dyDescent="0.35">
      <c r="B230" s="178"/>
      <c r="D230" s="411"/>
      <c r="E230" s="411"/>
      <c r="F230" s="172"/>
      <c r="G230" s="30"/>
      <c r="I230" s="106"/>
      <c r="S230" s="400"/>
      <c r="AA230" s="118"/>
      <c r="AE230" s="24"/>
      <c r="AF230" s="24"/>
      <c r="AG230" s="24"/>
    </row>
    <row r="231" spans="1:33" s="2" customFormat="1" x14ac:dyDescent="0.35">
      <c r="B231" s="178"/>
      <c r="D231" s="411"/>
      <c r="E231" s="411"/>
      <c r="F231" s="172"/>
      <c r="G231" s="30"/>
      <c r="I231" s="106"/>
      <c r="S231" s="400"/>
      <c r="AA231" s="118"/>
      <c r="AE231" s="24"/>
      <c r="AF231" s="24"/>
      <c r="AG231" s="24"/>
    </row>
    <row r="232" spans="1:33" s="2" customFormat="1" ht="15" thickBot="1" x14ac:dyDescent="0.4">
      <c r="B232" s="178"/>
      <c r="D232" s="411"/>
      <c r="E232" s="411"/>
      <c r="F232" s="172"/>
      <c r="G232" s="30"/>
      <c r="I232" s="106"/>
      <c r="S232" s="400"/>
      <c r="AA232" s="118"/>
      <c r="AE232" s="24"/>
      <c r="AF232" s="24"/>
      <c r="AG232" s="24"/>
    </row>
    <row r="233" spans="1:33" ht="44" thickBot="1" x14ac:dyDescent="0.4">
      <c r="B233" s="174" t="s">
        <v>113</v>
      </c>
      <c r="C233" s="174" t="s">
        <v>114</v>
      </c>
      <c r="D233" s="174" t="s">
        <v>115</v>
      </c>
      <c r="E233" s="175" t="s">
        <v>116</v>
      </c>
      <c r="F233" s="175" t="s">
        <v>117</v>
      </c>
      <c r="G233" s="175" t="s">
        <v>118</v>
      </c>
      <c r="H233" s="175" t="s">
        <v>119</v>
      </c>
      <c r="I233" s="175" t="s">
        <v>120</v>
      </c>
      <c r="J233" s="28" t="s">
        <v>429</v>
      </c>
      <c r="K233" s="75" t="s">
        <v>121</v>
      </c>
      <c r="L233" s="75" t="s">
        <v>122</v>
      </c>
      <c r="AA233" s="124"/>
      <c r="AB233" s="1"/>
      <c r="AE233" s="23"/>
      <c r="AF233" s="23"/>
      <c r="AG233" s="23"/>
    </row>
    <row r="234" spans="1:33" ht="18.5" x14ac:dyDescent="0.35">
      <c r="A234" s="410" t="s">
        <v>498</v>
      </c>
      <c r="B234" s="178"/>
      <c r="C234" s="2"/>
      <c r="D234" s="411"/>
      <c r="E234" s="411"/>
      <c r="F234" s="172"/>
      <c r="G234" s="25"/>
      <c r="I234" s="106"/>
      <c r="J234" s="2"/>
      <c r="AA234" s="124"/>
      <c r="AB234" s="1"/>
      <c r="AE234" s="23"/>
      <c r="AF234" s="23"/>
      <c r="AG234" s="23"/>
    </row>
    <row r="235" spans="1:33" x14ac:dyDescent="0.35">
      <c r="A235" t="s">
        <v>504</v>
      </c>
      <c r="B235">
        <v>9</v>
      </c>
      <c r="C235">
        <v>9</v>
      </c>
      <c r="D235" s="172">
        <f>+J235/24/60*1000</f>
        <v>2916.6666666666665</v>
      </c>
      <c r="E235" s="25">
        <v>0.32850000000000001</v>
      </c>
      <c r="F235">
        <v>1</v>
      </c>
      <c r="G235">
        <v>1</v>
      </c>
      <c r="H235">
        <v>1</v>
      </c>
      <c r="I235">
        <v>1</v>
      </c>
      <c r="J235">
        <v>4200</v>
      </c>
      <c r="K235" s="1"/>
      <c r="L235" s="1"/>
      <c r="U235" s="110">
        <f>AG222</f>
        <v>0</v>
      </c>
      <c r="V235">
        <f>AG223+AG227</f>
        <v>0</v>
      </c>
      <c r="X235">
        <f>AG235</f>
        <v>0</v>
      </c>
      <c r="AA235" s="124" t="s">
        <v>6</v>
      </c>
      <c r="AB235" s="1">
        <v>9.0909090909090915E-8</v>
      </c>
      <c r="AE235" s="23"/>
      <c r="AF235" s="23"/>
      <c r="AG235" s="23"/>
    </row>
    <row r="236" spans="1:33" ht="18.5" x14ac:dyDescent="0.35">
      <c r="A236" s="410" t="s">
        <v>502</v>
      </c>
      <c r="D236" s="172"/>
      <c r="E236" s="25"/>
      <c r="U236" s="110"/>
      <c r="AA236" s="124"/>
      <c r="AB236" s="1"/>
      <c r="AE236" s="23"/>
      <c r="AF236" s="23"/>
      <c r="AG236" s="23"/>
    </row>
    <row r="237" spans="1:33" x14ac:dyDescent="0.35">
      <c r="A237" t="s">
        <v>505</v>
      </c>
      <c r="B237">
        <v>9</v>
      </c>
      <c r="C237">
        <v>9</v>
      </c>
      <c r="D237" s="172">
        <f>+J237/24/60*1000</f>
        <v>2916.6666666666665</v>
      </c>
      <c r="E237" s="25">
        <v>0.32850000000000001</v>
      </c>
      <c r="F237">
        <v>1</v>
      </c>
      <c r="G237">
        <v>1</v>
      </c>
      <c r="H237">
        <v>1</v>
      </c>
      <c r="I237">
        <v>1</v>
      </c>
      <c r="J237">
        <v>4200</v>
      </c>
      <c r="K237" s="1"/>
      <c r="L237" s="1"/>
      <c r="U237" s="110"/>
      <c r="AA237" s="124"/>
      <c r="AB237" s="1"/>
      <c r="AE237" s="23"/>
      <c r="AF237" s="23"/>
      <c r="AG237" s="23"/>
    </row>
    <row r="238" spans="1:33" ht="18.5" x14ac:dyDescent="0.35">
      <c r="A238" s="410" t="s">
        <v>500</v>
      </c>
      <c r="D238" s="172"/>
      <c r="E238" s="25"/>
      <c r="U238" s="110"/>
      <c r="AA238" s="124"/>
      <c r="AB238" s="1"/>
      <c r="AE238" s="23"/>
      <c r="AF238" s="23"/>
      <c r="AG238" s="23"/>
    </row>
    <row r="239" spans="1:33" x14ac:dyDescent="0.35">
      <c r="A239" t="s">
        <v>507</v>
      </c>
      <c r="B239">
        <v>9</v>
      </c>
      <c r="C239">
        <v>9</v>
      </c>
      <c r="D239" s="172">
        <f>+J239/24/60*1000</f>
        <v>2916.6666666666665</v>
      </c>
      <c r="E239" s="25">
        <v>0.32850000000000001</v>
      </c>
      <c r="F239">
        <v>1</v>
      </c>
      <c r="G239">
        <v>1</v>
      </c>
      <c r="H239">
        <v>1</v>
      </c>
      <c r="I239">
        <v>1</v>
      </c>
      <c r="J239">
        <v>4200</v>
      </c>
      <c r="K239" s="1"/>
      <c r="L239" s="1"/>
      <c r="U239" s="110"/>
      <c r="AA239" s="124"/>
      <c r="AB239" s="1"/>
      <c r="AE239" s="23"/>
      <c r="AF239" s="23"/>
      <c r="AG239" s="23"/>
    </row>
    <row r="240" spans="1:33" ht="18.5" x14ac:dyDescent="0.35">
      <c r="A240" s="410" t="s">
        <v>499</v>
      </c>
      <c r="D240" s="172"/>
      <c r="E240" s="25"/>
      <c r="U240" s="110"/>
      <c r="AA240" s="124"/>
      <c r="AB240" s="1"/>
      <c r="AE240" s="23"/>
      <c r="AF240" s="23"/>
      <c r="AG240" s="23"/>
    </row>
    <row r="241" spans="1:33" x14ac:dyDescent="0.35">
      <c r="A241" t="s">
        <v>506</v>
      </c>
      <c r="B241">
        <v>9</v>
      </c>
      <c r="C241">
        <v>9</v>
      </c>
      <c r="D241" s="172">
        <f>+J241/24/60*1000</f>
        <v>2916.6666666666665</v>
      </c>
      <c r="E241" s="25">
        <v>0.32850000000000001</v>
      </c>
      <c r="F241">
        <v>1</v>
      </c>
      <c r="G241">
        <v>1</v>
      </c>
      <c r="H241">
        <v>1</v>
      </c>
      <c r="I241">
        <v>1</v>
      </c>
      <c r="J241">
        <v>4200</v>
      </c>
      <c r="K241" s="1"/>
      <c r="L241" s="1"/>
      <c r="U241" s="110"/>
      <c r="AA241" s="124"/>
      <c r="AB241" s="1"/>
      <c r="AE241" s="23"/>
      <c r="AF241" s="23"/>
      <c r="AG241" s="23"/>
    </row>
    <row r="242" spans="1:33" ht="18.5" x14ac:dyDescent="0.35">
      <c r="A242" s="410" t="s">
        <v>501</v>
      </c>
      <c r="D242" s="172"/>
      <c r="E242" s="25"/>
      <c r="U242" s="110"/>
      <c r="AA242" s="124"/>
      <c r="AB242" s="1"/>
      <c r="AE242" s="23"/>
      <c r="AF242" s="23"/>
      <c r="AG242" s="23"/>
    </row>
    <row r="243" spans="1:33" x14ac:dyDescent="0.35">
      <c r="A243" t="s">
        <v>508</v>
      </c>
      <c r="B243">
        <v>9</v>
      </c>
      <c r="C243">
        <v>9</v>
      </c>
      <c r="D243" s="172">
        <f>+J243/24/60*1000</f>
        <v>2916.6666666666665</v>
      </c>
      <c r="E243" s="25">
        <v>0.32850000000000001</v>
      </c>
      <c r="F243">
        <v>1</v>
      </c>
      <c r="G243">
        <v>1</v>
      </c>
      <c r="H243">
        <v>1</v>
      </c>
      <c r="I243">
        <v>1</v>
      </c>
      <c r="J243">
        <v>4200</v>
      </c>
      <c r="K243" s="1"/>
      <c r="L243" s="1"/>
      <c r="U243" s="110"/>
      <c r="AA243" s="124"/>
      <c r="AB243" s="1"/>
      <c r="AE243" s="23"/>
      <c r="AF243" s="23"/>
      <c r="AG243" s="23"/>
    </row>
    <row r="244" spans="1:33" ht="18.5" x14ac:dyDescent="0.35">
      <c r="A244" s="410" t="s">
        <v>503</v>
      </c>
      <c r="D244" s="172"/>
      <c r="E244" s="25"/>
      <c r="U244" s="110"/>
      <c r="AA244" s="124"/>
      <c r="AB244" s="1"/>
      <c r="AE244" s="23"/>
      <c r="AF244" s="23"/>
      <c r="AG244" s="23"/>
    </row>
    <row r="245" spans="1:33" x14ac:dyDescent="0.35">
      <c r="A245" t="s">
        <v>509</v>
      </c>
      <c r="B245">
        <v>9</v>
      </c>
      <c r="C245">
        <v>9</v>
      </c>
      <c r="D245" s="172">
        <f>+J245/24/60*1000</f>
        <v>2916.6666666666665</v>
      </c>
      <c r="E245" s="25">
        <v>0.32850000000000001</v>
      </c>
      <c r="F245">
        <v>1</v>
      </c>
      <c r="G245">
        <v>1</v>
      </c>
      <c r="H245">
        <v>1</v>
      </c>
      <c r="I245">
        <v>1</v>
      </c>
      <c r="J245">
        <v>4200</v>
      </c>
      <c r="K245" s="1"/>
      <c r="L245" s="1"/>
      <c r="U245" s="110"/>
      <c r="AA245" s="124"/>
      <c r="AB245" s="1"/>
      <c r="AE245" s="23"/>
      <c r="AF245" s="23"/>
      <c r="AG245" s="23"/>
    </row>
    <row r="246" spans="1:33" ht="18.5" x14ac:dyDescent="0.35">
      <c r="A246" s="410" t="s">
        <v>516</v>
      </c>
      <c r="D246" s="172"/>
      <c r="E246" s="25"/>
      <c r="U246" s="110"/>
      <c r="AA246" s="124"/>
      <c r="AB246" s="1"/>
      <c r="AE246" s="23"/>
      <c r="AF246" s="23"/>
      <c r="AG246" s="23"/>
    </row>
    <row r="247" spans="1:33" x14ac:dyDescent="0.35">
      <c r="A247" t="s">
        <v>518</v>
      </c>
      <c r="B247">
        <v>9</v>
      </c>
      <c r="C247">
        <v>9</v>
      </c>
      <c r="D247" s="172">
        <f>+J247/24/60*1000</f>
        <v>2916.6666666666665</v>
      </c>
      <c r="E247" s="25">
        <v>0.32850000000000001</v>
      </c>
      <c r="F247">
        <v>1</v>
      </c>
      <c r="G247">
        <v>1</v>
      </c>
      <c r="H247">
        <v>1</v>
      </c>
      <c r="I247">
        <v>1</v>
      </c>
      <c r="J247">
        <v>4200</v>
      </c>
      <c r="K247" s="1"/>
      <c r="L247" s="1"/>
      <c r="AA247" s="124" t="s">
        <v>7</v>
      </c>
      <c r="AB247" s="1">
        <v>1</v>
      </c>
      <c r="AE247" s="23"/>
      <c r="AF247" s="23"/>
      <c r="AG247" s="23"/>
    </row>
    <row r="248" spans="1:33" x14ac:dyDescent="0.35">
      <c r="D248">
        <f>1350/24/60*1000</f>
        <v>937.5</v>
      </c>
      <c r="AA248" s="124" t="s">
        <v>8</v>
      </c>
      <c r="AB248" s="1">
        <v>1.2727272727272727</v>
      </c>
      <c r="AE248" s="23"/>
      <c r="AF248" s="23"/>
      <c r="AG248" s="23"/>
    </row>
    <row r="249" spans="1:33" ht="15" thickBot="1" x14ac:dyDescent="0.4"/>
    <row r="250" spans="1:33" ht="40" thickBot="1" x14ac:dyDescent="0.4">
      <c r="A250" s="85" t="s">
        <v>112</v>
      </c>
      <c r="B250" s="85" t="s">
        <v>113</v>
      </c>
      <c r="C250" s="86" t="s">
        <v>114</v>
      </c>
      <c r="D250" s="86" t="s">
        <v>115</v>
      </c>
      <c r="E250" s="86" t="s">
        <v>130</v>
      </c>
      <c r="F250" s="86" t="s">
        <v>229</v>
      </c>
      <c r="G250" s="86" t="s">
        <v>118</v>
      </c>
      <c r="H250" s="86" t="s">
        <v>131</v>
      </c>
      <c r="K250" s="75" t="s">
        <v>133</v>
      </c>
      <c r="L250" s="75" t="s">
        <v>122</v>
      </c>
      <c r="N250" s="101" t="s">
        <v>148</v>
      </c>
      <c r="O250" s="101" t="s">
        <v>149</v>
      </c>
      <c r="Q250" s="348" t="s">
        <v>435</v>
      </c>
      <c r="R250" s="99" t="s">
        <v>436</v>
      </c>
      <c r="S250" s="310" t="s">
        <v>437</v>
      </c>
      <c r="T250" s="310" t="s">
        <v>438</v>
      </c>
    </row>
    <row r="251" spans="1:33" ht="15.75" customHeight="1" thickBot="1" x14ac:dyDescent="0.4">
      <c r="A251" s="301" t="s">
        <v>447</v>
      </c>
      <c r="B251" s="74">
        <v>60</v>
      </c>
      <c r="C251" s="74">
        <v>240</v>
      </c>
      <c r="D251" s="74">
        <f t="shared" ref="D251:D256" si="52">S251</f>
        <v>2394.6360153256705</v>
      </c>
      <c r="E251" s="74">
        <v>0.88400000000000001</v>
      </c>
      <c r="F251" s="74">
        <v>1.0874999999999999</v>
      </c>
      <c r="G251" s="74">
        <v>1</v>
      </c>
      <c r="H251" s="74">
        <v>1.45</v>
      </c>
      <c r="I251" s="301" t="s">
        <v>447</v>
      </c>
      <c r="K251" s="76"/>
      <c r="L251" s="76"/>
      <c r="N251" s="102">
        <v>100</v>
      </c>
      <c r="O251" s="102">
        <v>150</v>
      </c>
      <c r="P251" s="349">
        <v>1400</v>
      </c>
      <c r="Q251" s="349">
        <v>1000</v>
      </c>
      <c r="R251" s="297">
        <f t="shared" ref="R251:R256" si="53">Q251/0.29</f>
        <v>3448.2758620689656</v>
      </c>
      <c r="S251" s="297">
        <f t="shared" ref="S251:S256" si="54">R251*1000/1440</f>
        <v>2394.6360153256705</v>
      </c>
      <c r="T251" s="297">
        <f t="shared" ref="T251:T256" si="55">R251/24</f>
        <v>143.67816091954023</v>
      </c>
    </row>
    <row r="252" spans="1:33" ht="15.75" customHeight="1" thickBot="1" x14ac:dyDescent="0.4">
      <c r="A252" s="301" t="s">
        <v>448</v>
      </c>
      <c r="B252" s="74">
        <v>60</v>
      </c>
      <c r="C252" s="74">
        <v>240</v>
      </c>
      <c r="D252" s="74">
        <f t="shared" si="52"/>
        <v>2394.6360153256705</v>
      </c>
      <c r="E252" s="74">
        <v>0.88400000000000001</v>
      </c>
      <c r="F252" s="74">
        <v>1.0874999999999999</v>
      </c>
      <c r="G252" s="74">
        <v>1</v>
      </c>
      <c r="H252" s="74">
        <v>1.45</v>
      </c>
      <c r="I252" s="301" t="s">
        <v>448</v>
      </c>
      <c r="K252" s="76"/>
      <c r="L252" s="76"/>
      <c r="N252" s="102">
        <v>100</v>
      </c>
      <c r="O252" s="102">
        <v>150</v>
      </c>
      <c r="P252" s="349">
        <v>1400</v>
      </c>
      <c r="Q252" s="349">
        <v>1000</v>
      </c>
      <c r="R252" s="297">
        <f t="shared" si="53"/>
        <v>3448.2758620689656</v>
      </c>
      <c r="S252" s="297">
        <f t="shared" si="54"/>
        <v>2394.6360153256705</v>
      </c>
      <c r="T252" s="297">
        <f t="shared" si="55"/>
        <v>143.67816091954023</v>
      </c>
    </row>
    <row r="253" spans="1:33" ht="15.75" customHeight="1" thickBot="1" x14ac:dyDescent="0.4">
      <c r="A253" s="301" t="s">
        <v>449</v>
      </c>
      <c r="B253" s="74">
        <v>60</v>
      </c>
      <c r="C253" s="74">
        <v>240</v>
      </c>
      <c r="D253" s="74">
        <f t="shared" si="52"/>
        <v>2394.6360153256705</v>
      </c>
      <c r="E253" s="74">
        <v>0.88400000000000001</v>
      </c>
      <c r="F253" s="74">
        <v>1.0874999999999999</v>
      </c>
      <c r="G253" s="74">
        <v>1</v>
      </c>
      <c r="H253" s="74">
        <v>1.45</v>
      </c>
      <c r="I253" s="301" t="s">
        <v>449</v>
      </c>
      <c r="K253" s="76"/>
      <c r="L253" s="76"/>
      <c r="N253" s="102">
        <v>100</v>
      </c>
      <c r="O253" s="102">
        <v>150</v>
      </c>
      <c r="P253" s="349">
        <v>1400</v>
      </c>
      <c r="Q253" s="349">
        <v>1000</v>
      </c>
      <c r="R253" s="297">
        <f t="shared" si="53"/>
        <v>3448.2758620689656</v>
      </c>
      <c r="S253" s="297">
        <f t="shared" si="54"/>
        <v>2394.6360153256705</v>
      </c>
      <c r="T253" s="297">
        <f t="shared" si="55"/>
        <v>143.67816091954023</v>
      </c>
    </row>
    <row r="254" spans="1:33" ht="15.75" customHeight="1" thickBot="1" x14ac:dyDescent="0.4">
      <c r="A254" s="301" t="s">
        <v>450</v>
      </c>
      <c r="B254" s="74">
        <v>60</v>
      </c>
      <c r="C254" s="74">
        <v>240</v>
      </c>
      <c r="D254" s="74">
        <f t="shared" si="52"/>
        <v>1317.0498084291189</v>
      </c>
      <c r="E254" s="74">
        <v>0.88400000000000001</v>
      </c>
      <c r="F254" s="74">
        <v>1.0874999999999999</v>
      </c>
      <c r="G254" s="74">
        <v>1</v>
      </c>
      <c r="H254" s="74">
        <v>1.45</v>
      </c>
      <c r="I254" s="301" t="s">
        <v>450</v>
      </c>
      <c r="K254" s="76"/>
      <c r="L254" s="76"/>
      <c r="N254" s="102">
        <v>100</v>
      </c>
      <c r="O254" s="102">
        <v>150</v>
      </c>
      <c r="P254" s="349">
        <v>550</v>
      </c>
      <c r="Q254" s="349">
        <v>550</v>
      </c>
      <c r="R254" s="297">
        <f t="shared" si="53"/>
        <v>1896.5517241379312</v>
      </c>
      <c r="S254" s="297">
        <f t="shared" si="54"/>
        <v>1317.0498084291189</v>
      </c>
      <c r="T254" s="297">
        <f t="shared" si="55"/>
        <v>79.022988505747136</v>
      </c>
    </row>
    <row r="255" spans="1:33" ht="15.75" customHeight="1" thickBot="1" x14ac:dyDescent="0.4">
      <c r="A255" s="301" t="s">
        <v>451</v>
      </c>
      <c r="B255" s="74">
        <v>60</v>
      </c>
      <c r="C255" s="74">
        <v>240</v>
      </c>
      <c r="D255" s="74">
        <f t="shared" si="52"/>
        <v>1795.9770114942528</v>
      </c>
      <c r="E255" s="74">
        <v>0.88400000000000001</v>
      </c>
      <c r="F255" s="74">
        <v>1.0874999999999999</v>
      </c>
      <c r="G255" s="74">
        <v>1</v>
      </c>
      <c r="H255" s="74">
        <v>1.45</v>
      </c>
      <c r="I255" s="301" t="s">
        <v>451</v>
      </c>
      <c r="K255" s="76"/>
      <c r="L255" s="76"/>
      <c r="N255" s="102">
        <v>100</v>
      </c>
      <c r="O255" s="102">
        <v>150</v>
      </c>
      <c r="P255" s="350">
        <v>750</v>
      </c>
      <c r="Q255" s="350">
        <v>750</v>
      </c>
      <c r="R255" s="297">
        <f t="shared" si="53"/>
        <v>2586.2068965517242</v>
      </c>
      <c r="S255" s="297">
        <f t="shared" si="54"/>
        <v>1795.9770114942528</v>
      </c>
      <c r="T255" s="297">
        <f t="shared" si="55"/>
        <v>107.75862068965517</v>
      </c>
    </row>
    <row r="256" spans="1:33" ht="15.75" customHeight="1" x14ac:dyDescent="0.35">
      <c r="A256" s="402" t="s">
        <v>452</v>
      </c>
      <c r="B256" s="403">
        <v>60</v>
      </c>
      <c r="C256" s="403">
        <v>240</v>
      </c>
      <c r="D256" s="403">
        <f t="shared" si="52"/>
        <v>2394.6360153256705</v>
      </c>
      <c r="E256" s="403">
        <v>0.88400000000000001</v>
      </c>
      <c r="F256" s="403">
        <v>1.0874999999999999</v>
      </c>
      <c r="G256" s="403">
        <v>1</v>
      </c>
      <c r="H256" s="403">
        <v>1.45</v>
      </c>
      <c r="I256" s="402" t="s">
        <v>452</v>
      </c>
      <c r="K256" s="404"/>
      <c r="L256" s="405"/>
      <c r="N256" s="406">
        <v>100</v>
      </c>
      <c r="O256" s="406">
        <v>150</v>
      </c>
      <c r="P256" s="407">
        <v>1450</v>
      </c>
      <c r="Q256" s="407">
        <v>1000</v>
      </c>
      <c r="R256" s="388">
        <f t="shared" si="53"/>
        <v>3448.2758620689656</v>
      </c>
      <c r="S256" s="388">
        <f t="shared" si="54"/>
        <v>2394.6360153256705</v>
      </c>
      <c r="T256" s="388">
        <f t="shared" si="55"/>
        <v>143.67816091954023</v>
      </c>
    </row>
    <row r="257" spans="1:20" s="30" customFormat="1" ht="15.75" customHeight="1" x14ac:dyDescent="0.35">
      <c r="A257" s="408"/>
      <c r="B257" s="110"/>
      <c r="C257" s="110"/>
      <c r="D257" s="110"/>
      <c r="E257" s="110"/>
      <c r="F257" s="110"/>
      <c r="G257" s="110"/>
      <c r="H257" s="110"/>
      <c r="I257" s="408"/>
      <c r="K257" s="110"/>
      <c r="L257" s="110"/>
      <c r="P257" s="110"/>
      <c r="Q257" s="110"/>
      <c r="R257" s="409"/>
      <c r="S257" s="409"/>
      <c r="T257" s="409"/>
    </row>
    <row r="258" spans="1:20" s="30" customFormat="1" ht="15.75" customHeight="1" x14ac:dyDescent="0.35">
      <c r="A258" s="408"/>
      <c r="B258" s="110"/>
      <c r="C258" s="110"/>
      <c r="D258" s="110"/>
      <c r="E258" s="110"/>
      <c r="F258" s="110"/>
      <c r="G258" s="110"/>
      <c r="H258" s="110"/>
      <c r="I258" s="408"/>
      <c r="K258" s="110"/>
      <c r="L258" s="110"/>
      <c r="P258" s="110"/>
      <c r="Q258" s="110"/>
      <c r="R258" s="409"/>
      <c r="S258" s="409"/>
      <c r="T258" s="409"/>
    </row>
    <row r="259" spans="1:20" s="30" customFormat="1" ht="15.75" customHeight="1" thickBot="1" x14ac:dyDescent="0.4">
      <c r="A259" s="408"/>
      <c r="B259" s="110"/>
      <c r="C259" s="110"/>
      <c r="D259" s="110"/>
      <c r="E259" s="110"/>
      <c r="F259" s="110"/>
      <c r="G259" s="110"/>
      <c r="H259" s="110"/>
      <c r="I259" s="408"/>
      <c r="K259" s="110"/>
      <c r="L259" s="110"/>
      <c r="P259" s="110"/>
      <c r="Q259" s="110"/>
      <c r="R259" s="409"/>
      <c r="S259" s="409"/>
      <c r="T259" s="409"/>
    </row>
    <row r="260" spans="1:20" s="30" customFormat="1" ht="41" customHeight="1" thickBot="1" x14ac:dyDescent="0.4">
      <c r="A260" s="408"/>
      <c r="B260" s="85" t="s">
        <v>113</v>
      </c>
      <c r="C260" s="85" t="s">
        <v>114</v>
      </c>
      <c r="D260" s="85" t="s">
        <v>115</v>
      </c>
      <c r="E260" s="85" t="s">
        <v>130</v>
      </c>
      <c r="F260" s="85" t="s">
        <v>229</v>
      </c>
      <c r="G260" s="85" t="s">
        <v>118</v>
      </c>
      <c r="H260" s="85" t="s">
        <v>131</v>
      </c>
      <c r="I260" s="408"/>
      <c r="J260" s="436" t="s">
        <v>540</v>
      </c>
      <c r="K260" s="75" t="s">
        <v>133</v>
      </c>
      <c r="L260" s="75" t="s">
        <v>122</v>
      </c>
      <c r="P260" s="110"/>
      <c r="Q260" s="110"/>
      <c r="R260" s="409"/>
      <c r="S260" s="409"/>
      <c r="T260" s="409"/>
    </row>
    <row r="261" spans="1:20" s="30" customFormat="1" ht="15.75" customHeight="1" x14ac:dyDescent="0.35">
      <c r="A261" s="410" t="s">
        <v>498</v>
      </c>
      <c r="B261" s="110"/>
      <c r="C261" s="110"/>
      <c r="D261" s="110"/>
      <c r="E261" s="110"/>
      <c r="F261" s="110"/>
      <c r="G261" s="110"/>
      <c r="H261" s="110"/>
      <c r="I261" s="408"/>
      <c r="K261" s="110"/>
      <c r="L261" s="110"/>
      <c r="P261" s="110"/>
      <c r="Q261" s="110"/>
      <c r="R261" s="409"/>
      <c r="S261" s="409"/>
      <c r="T261" s="409"/>
    </row>
    <row r="262" spans="1:20" s="30" customFormat="1" ht="15.75" customHeight="1" x14ac:dyDescent="0.35">
      <c r="A262" t="s">
        <v>510</v>
      </c>
      <c r="B262" s="110">
        <v>60</v>
      </c>
      <c r="C262" s="110">
        <v>240</v>
      </c>
      <c r="D262" s="110">
        <f>J262*1000/1440</f>
        <v>1041.6666666666667</v>
      </c>
      <c r="E262" s="110">
        <v>0.88400000000000001</v>
      </c>
      <c r="F262" s="110">
        <v>1.0874999999999999</v>
      </c>
      <c r="G262" s="110">
        <v>1</v>
      </c>
      <c r="H262" s="110">
        <v>1.45</v>
      </c>
      <c r="I262" s="408"/>
      <c r="J262" s="110">
        <v>1500</v>
      </c>
      <c r="K262" s="450"/>
      <c r="L262" s="450"/>
      <c r="P262" s="110"/>
      <c r="Q262" s="110"/>
      <c r="R262" s="409"/>
      <c r="S262" s="409"/>
      <c r="T262" s="409"/>
    </row>
    <row r="263" spans="1:20" s="30" customFormat="1" ht="15.75" customHeight="1" x14ac:dyDescent="0.35">
      <c r="A263" s="410" t="s">
        <v>502</v>
      </c>
      <c r="B263" s="110"/>
      <c r="C263" s="110"/>
      <c r="D263" s="110"/>
      <c r="E263" s="110"/>
      <c r="F263" s="110"/>
      <c r="G263" s="110"/>
      <c r="H263" s="110"/>
      <c r="I263" s="408"/>
      <c r="K263" s="110"/>
      <c r="L263" s="110"/>
      <c r="P263" s="110"/>
      <c r="Q263" s="110"/>
      <c r="R263" s="409"/>
      <c r="S263" s="409"/>
      <c r="T263" s="409"/>
    </row>
    <row r="264" spans="1:20" s="30" customFormat="1" ht="15.75" customHeight="1" x14ac:dyDescent="0.35">
      <c r="A264" t="s">
        <v>511</v>
      </c>
      <c r="B264" s="110">
        <v>60</v>
      </c>
      <c r="C264" s="110">
        <v>240</v>
      </c>
      <c r="D264" s="110">
        <f>J264*1000/1440</f>
        <v>1041.6666666666667</v>
      </c>
      <c r="E264" s="110">
        <v>0.88400000000000001</v>
      </c>
      <c r="F264" s="110">
        <v>1.0874999999999999</v>
      </c>
      <c r="G264" s="110">
        <v>1</v>
      </c>
      <c r="H264" s="110">
        <v>1.45</v>
      </c>
      <c r="I264" s="408"/>
      <c r="J264" s="110">
        <v>1500</v>
      </c>
      <c r="K264" s="450"/>
      <c r="L264" s="450"/>
      <c r="P264" s="110"/>
      <c r="Q264" s="110"/>
      <c r="R264" s="409"/>
      <c r="S264" s="409"/>
      <c r="T264" s="409"/>
    </row>
    <row r="265" spans="1:20" s="30" customFormat="1" ht="15.75" customHeight="1" x14ac:dyDescent="0.35">
      <c r="A265" s="410" t="s">
        <v>500</v>
      </c>
      <c r="B265" s="110"/>
      <c r="C265" s="110"/>
      <c r="D265" s="110"/>
      <c r="E265" s="110"/>
      <c r="F265" s="110"/>
      <c r="G265" s="110"/>
      <c r="H265" s="110"/>
      <c r="I265" s="408"/>
      <c r="K265" s="110"/>
      <c r="L265" s="110"/>
      <c r="P265" s="110"/>
      <c r="Q265" s="110"/>
      <c r="R265" s="409"/>
      <c r="S265" s="409"/>
      <c r="T265" s="409"/>
    </row>
    <row r="266" spans="1:20" s="30" customFormat="1" ht="15.75" customHeight="1" x14ac:dyDescent="0.35">
      <c r="A266" t="s">
        <v>512</v>
      </c>
      <c r="B266" s="110">
        <v>60</v>
      </c>
      <c r="C266" s="110">
        <v>240</v>
      </c>
      <c r="D266" s="110">
        <f>J266*1000/1440</f>
        <v>1041.6666666666667</v>
      </c>
      <c r="E266" s="110">
        <v>0.88400000000000001</v>
      </c>
      <c r="F266" s="110">
        <v>1.0874999999999999</v>
      </c>
      <c r="G266" s="110">
        <v>1</v>
      </c>
      <c r="H266" s="110">
        <v>1.45</v>
      </c>
      <c r="I266" s="408"/>
      <c r="J266" s="110">
        <v>1500</v>
      </c>
      <c r="K266" s="450"/>
      <c r="L266" s="450"/>
      <c r="P266" s="110"/>
      <c r="Q266" s="110"/>
      <c r="R266" s="409"/>
      <c r="S266" s="409"/>
      <c r="T266" s="409"/>
    </row>
    <row r="267" spans="1:20" s="30" customFormat="1" ht="15.75" customHeight="1" x14ac:dyDescent="0.35">
      <c r="A267" s="410" t="s">
        <v>499</v>
      </c>
      <c r="B267" s="110"/>
      <c r="C267" s="110"/>
      <c r="D267" s="110"/>
      <c r="E267" s="110"/>
      <c r="F267" s="110"/>
      <c r="G267" s="110"/>
      <c r="H267" s="110"/>
      <c r="I267" s="408"/>
      <c r="K267" s="110"/>
      <c r="L267" s="110"/>
      <c r="P267" s="110"/>
      <c r="Q267" s="110"/>
      <c r="R267" s="409"/>
      <c r="S267" s="409"/>
      <c r="T267" s="409"/>
    </row>
    <row r="268" spans="1:20" s="30" customFormat="1" ht="15.75" customHeight="1" x14ac:dyDescent="0.35">
      <c r="A268" t="s">
        <v>513</v>
      </c>
      <c r="B268" s="110">
        <v>60</v>
      </c>
      <c r="C268" s="110">
        <v>240</v>
      </c>
      <c r="D268" s="110">
        <f>J268*1000/1440</f>
        <v>1041.6666666666667</v>
      </c>
      <c r="E268" s="110">
        <v>0.88400000000000001</v>
      </c>
      <c r="F268" s="110">
        <v>1.0874999999999999</v>
      </c>
      <c r="G268" s="110">
        <v>1</v>
      </c>
      <c r="H268" s="110">
        <v>1.45</v>
      </c>
      <c r="I268" s="408"/>
      <c r="J268" s="110">
        <v>1500</v>
      </c>
      <c r="K268" s="450"/>
      <c r="L268" s="450"/>
      <c r="P268" s="110"/>
      <c r="Q268" s="110"/>
      <c r="R268" s="409"/>
      <c r="S268" s="409"/>
      <c r="T268" s="409"/>
    </row>
    <row r="269" spans="1:20" s="30" customFormat="1" ht="15.75" customHeight="1" x14ac:dyDescent="0.35">
      <c r="A269" s="410" t="s">
        <v>501</v>
      </c>
      <c r="B269" s="110"/>
      <c r="C269" s="110"/>
      <c r="D269" s="110"/>
      <c r="E269" s="110"/>
      <c r="F269" s="110"/>
      <c r="G269" s="110"/>
      <c r="H269" s="110"/>
      <c r="I269" s="408"/>
      <c r="K269" s="110"/>
      <c r="L269" s="110"/>
      <c r="P269" s="110"/>
      <c r="Q269" s="110"/>
      <c r="R269" s="409"/>
      <c r="S269" s="409"/>
      <c r="T269" s="409"/>
    </row>
    <row r="270" spans="1:20" s="30" customFormat="1" ht="15.75" customHeight="1" x14ac:dyDescent="0.35">
      <c r="A270" t="s">
        <v>514</v>
      </c>
      <c r="B270" s="110">
        <v>60</v>
      </c>
      <c r="C270" s="110">
        <v>240</v>
      </c>
      <c r="D270" s="110">
        <f>J270*1000/1440</f>
        <v>1041.6666666666667</v>
      </c>
      <c r="E270" s="110">
        <v>0.88400000000000001</v>
      </c>
      <c r="F270" s="110">
        <v>1.0874999999999999</v>
      </c>
      <c r="G270" s="110">
        <v>1</v>
      </c>
      <c r="H270" s="110">
        <v>1.45</v>
      </c>
      <c r="I270" s="408"/>
      <c r="J270" s="110">
        <v>1500</v>
      </c>
      <c r="K270" s="450"/>
      <c r="L270" s="450"/>
      <c r="P270" s="110"/>
      <c r="Q270" s="110"/>
      <c r="R270" s="409"/>
      <c r="S270" s="409"/>
      <c r="T270" s="409"/>
    </row>
    <row r="271" spans="1:20" s="30" customFormat="1" ht="15.75" customHeight="1" x14ac:dyDescent="0.35">
      <c r="A271" s="410" t="s">
        <v>503</v>
      </c>
      <c r="B271" s="110"/>
      <c r="C271" s="110"/>
      <c r="D271" s="110"/>
      <c r="E271" s="110"/>
      <c r="F271" s="110"/>
      <c r="G271" s="110"/>
      <c r="H271" s="110"/>
      <c r="I271" s="408"/>
      <c r="K271" s="110"/>
      <c r="L271" s="110"/>
      <c r="P271" s="110"/>
      <c r="Q271" s="110"/>
      <c r="R271" s="409"/>
      <c r="S271" s="409"/>
      <c r="T271" s="409"/>
    </row>
    <row r="272" spans="1:20" s="30" customFormat="1" ht="15.75" customHeight="1" x14ac:dyDescent="0.35">
      <c r="A272" t="s">
        <v>515</v>
      </c>
      <c r="B272" s="110">
        <v>60</v>
      </c>
      <c r="C272" s="110">
        <v>240</v>
      </c>
      <c r="D272" s="110">
        <f>J272*1000/1440</f>
        <v>1041.6666666666667</v>
      </c>
      <c r="E272" s="110">
        <v>0.88400000000000001</v>
      </c>
      <c r="F272" s="110">
        <v>1.0874999999999999</v>
      </c>
      <c r="G272" s="110">
        <v>1</v>
      </c>
      <c r="H272" s="110">
        <v>1.45</v>
      </c>
      <c r="I272" s="408"/>
      <c r="J272" s="110">
        <v>1500</v>
      </c>
      <c r="K272" s="450"/>
      <c r="L272" s="450"/>
      <c r="P272" s="110"/>
      <c r="Q272" s="110"/>
      <c r="R272" s="409"/>
      <c r="S272" s="409"/>
      <c r="T272" s="409"/>
    </row>
    <row r="273" spans="1:20" s="30" customFormat="1" ht="15.75" customHeight="1" x14ac:dyDescent="0.35">
      <c r="A273" s="410" t="s">
        <v>516</v>
      </c>
      <c r="B273" s="110"/>
      <c r="C273" s="110"/>
      <c r="D273" s="110"/>
      <c r="E273" s="110"/>
      <c r="F273" s="110"/>
      <c r="G273" s="110"/>
      <c r="H273" s="110"/>
      <c r="I273" s="408"/>
      <c r="K273" s="110"/>
      <c r="L273" s="110"/>
      <c r="P273" s="110"/>
      <c r="Q273" s="110"/>
      <c r="R273" s="409"/>
      <c r="S273" s="409"/>
      <c r="T273" s="409"/>
    </row>
    <row r="274" spans="1:20" s="30" customFormat="1" ht="15.75" customHeight="1" x14ac:dyDescent="0.35">
      <c r="A274" t="s">
        <v>517</v>
      </c>
      <c r="B274" s="110">
        <v>60</v>
      </c>
      <c r="C274" s="110">
        <v>240</v>
      </c>
      <c r="D274" s="110">
        <f>J274*1000/1440</f>
        <v>1041.6666666666667</v>
      </c>
      <c r="E274" s="110">
        <v>0.88400000000000001</v>
      </c>
      <c r="F274" s="110">
        <v>1.0874999999999999</v>
      </c>
      <c r="G274" s="110">
        <v>1</v>
      </c>
      <c r="H274" s="110">
        <v>1.45</v>
      </c>
      <c r="I274" s="408"/>
      <c r="J274" s="110">
        <v>1500</v>
      </c>
      <c r="K274" s="450"/>
      <c r="L274" s="450"/>
      <c r="P274" s="110"/>
      <c r="Q274" s="110"/>
      <c r="R274" s="409"/>
      <c r="S274" s="409"/>
      <c r="T274" s="409"/>
    </row>
    <row r="275" spans="1:20" s="30" customFormat="1" ht="15.75" customHeight="1" x14ac:dyDescent="0.35">
      <c r="A275" s="408"/>
      <c r="B275" s="110"/>
      <c r="C275" s="110"/>
      <c r="D275" s="110"/>
      <c r="E275" s="110"/>
      <c r="F275" s="110"/>
      <c r="G275" s="110"/>
      <c r="H275" s="110"/>
      <c r="K275" s="110"/>
      <c r="L275" s="110"/>
      <c r="Q275" s="110">
        <f>SUM(Q251:Q256)</f>
        <v>5300</v>
      </c>
      <c r="R275" s="409">
        <f>SUM(R251:R256)/(1.28*0.29)</f>
        <v>49234.542211652799</v>
      </c>
      <c r="S275" s="409"/>
      <c r="T275" s="409"/>
    </row>
    <row r="276" spans="1:20" s="30" customFormat="1" ht="15.75" customHeight="1" x14ac:dyDescent="0.35">
      <c r="A276" s="408"/>
      <c r="B276" s="110"/>
      <c r="C276" s="110"/>
      <c r="D276" s="110"/>
      <c r="E276" s="110"/>
      <c r="F276" s="110"/>
      <c r="G276" s="110"/>
      <c r="H276" s="110"/>
      <c r="K276" s="110"/>
      <c r="L276" s="110"/>
      <c r="S276" s="219"/>
    </row>
    <row r="277" spans="1:20" ht="21" customHeight="1" x14ac:dyDescent="0.35">
      <c r="A277" s="683" t="s">
        <v>231</v>
      </c>
      <c r="B277" s="684"/>
      <c r="C277" s="684"/>
      <c r="D277" s="684"/>
      <c r="E277" s="684"/>
      <c r="F277" s="684"/>
      <c r="G277" s="684"/>
      <c r="H277" s="684"/>
    </row>
    <row r="278" spans="1:20" ht="29.25" customHeight="1" x14ac:dyDescent="0.35">
      <c r="A278" s="178"/>
      <c r="B278" s="179" t="s">
        <v>303</v>
      </c>
      <c r="C278" s="179"/>
      <c r="D278" s="180">
        <f>SUM(D251:D274)*24*60/1000</f>
        <v>28775.862068965522</v>
      </c>
      <c r="E278" s="180">
        <f>$D$278*E274</f>
        <v>25437.862068965522</v>
      </c>
      <c r="F278" s="180">
        <f>$D$278*F274</f>
        <v>31293.750000000004</v>
      </c>
      <c r="G278" s="180"/>
      <c r="H278" s="180">
        <f>$D$278*H274</f>
        <v>41725.000000000007</v>
      </c>
    </row>
    <row r="279" spans="1:20" ht="15" thickBot="1" x14ac:dyDescent="0.4">
      <c r="E279">
        <f>E278/24</f>
        <v>1059.91091954023</v>
      </c>
    </row>
    <row r="280" spans="1:20" ht="40" thickBot="1" x14ac:dyDescent="0.4">
      <c r="A280" s="84" t="s">
        <v>112</v>
      </c>
      <c r="B280" s="85" t="s">
        <v>113</v>
      </c>
      <c r="C280" s="86" t="s">
        <v>114</v>
      </c>
      <c r="D280" s="346" t="s">
        <v>115</v>
      </c>
      <c r="E280" s="73" t="s">
        <v>132</v>
      </c>
      <c r="H280" s="75" t="s">
        <v>133</v>
      </c>
      <c r="I280" s="75" t="s">
        <v>122</v>
      </c>
      <c r="K280" s="347" t="s">
        <v>435</v>
      </c>
      <c r="L280" s="310" t="s">
        <v>440</v>
      </c>
      <c r="M280" s="310" t="s">
        <v>441</v>
      </c>
      <c r="N280" s="101" t="s">
        <v>148</v>
      </c>
      <c r="O280" s="101" t="s">
        <v>149</v>
      </c>
    </row>
    <row r="281" spans="1:20" ht="15.75" customHeight="1" thickBot="1" x14ac:dyDescent="0.4">
      <c r="A281" s="301" t="s">
        <v>37</v>
      </c>
      <c r="B281" s="74">
        <v>60</v>
      </c>
      <c r="C281" s="74">
        <v>60</v>
      </c>
      <c r="D281" s="322">
        <v>321.50205761316869</v>
      </c>
      <c r="E281" s="74">
        <v>1</v>
      </c>
      <c r="H281" s="76"/>
      <c r="I281" s="76"/>
      <c r="K281" s="129">
        <v>250</v>
      </c>
      <c r="L281" s="32">
        <f>K281/0.54</f>
        <v>462.96296296296293</v>
      </c>
      <c r="M281" s="32">
        <f>L281*1000/1440</f>
        <v>321.50205761316869</v>
      </c>
      <c r="N281" s="102">
        <v>100</v>
      </c>
      <c r="O281" s="102">
        <v>150</v>
      </c>
    </row>
    <row r="282" spans="1:20" ht="15.75" customHeight="1" thickBot="1" x14ac:dyDescent="0.4">
      <c r="A282" s="301" t="s">
        <v>38</v>
      </c>
      <c r="B282" s="74">
        <v>60</v>
      </c>
      <c r="C282" s="74">
        <v>60</v>
      </c>
      <c r="D282" s="322">
        <v>321.50205761316869</v>
      </c>
      <c r="E282" s="74">
        <v>1</v>
      </c>
      <c r="H282" s="76"/>
      <c r="I282" s="76"/>
      <c r="K282" s="129">
        <v>250</v>
      </c>
      <c r="L282" s="32">
        <f t="shared" ref="L282:L300" si="56">K282/0.54</f>
        <v>462.96296296296293</v>
      </c>
      <c r="M282" s="32">
        <v>321.50205761316869</v>
      </c>
      <c r="N282" s="102">
        <v>100</v>
      </c>
      <c r="O282" s="102">
        <v>150</v>
      </c>
    </row>
    <row r="283" spans="1:20" ht="15.75" customHeight="1" thickBot="1" x14ac:dyDescent="0.4">
      <c r="A283" s="301" t="s">
        <v>39</v>
      </c>
      <c r="B283" s="74">
        <v>60</v>
      </c>
      <c r="C283" s="74">
        <v>60</v>
      </c>
      <c r="D283" s="322">
        <v>321.50205761316869</v>
      </c>
      <c r="E283" s="74">
        <v>1</v>
      </c>
      <c r="H283" s="76"/>
      <c r="I283" s="76"/>
      <c r="K283" s="129">
        <v>250</v>
      </c>
      <c r="L283" s="32">
        <f t="shared" si="56"/>
        <v>462.96296296296293</v>
      </c>
      <c r="M283" s="32">
        <v>321.50205761316869</v>
      </c>
      <c r="N283" s="102">
        <v>100</v>
      </c>
      <c r="O283" s="102">
        <v>150</v>
      </c>
    </row>
    <row r="284" spans="1:20" ht="15.75" customHeight="1" thickBot="1" x14ac:dyDescent="0.4">
      <c r="A284" s="301" t="s">
        <v>40</v>
      </c>
      <c r="B284" s="74">
        <v>60</v>
      </c>
      <c r="C284" s="74">
        <v>60</v>
      </c>
      <c r="D284" s="322">
        <v>321.50205761316869</v>
      </c>
      <c r="E284" s="74">
        <v>1</v>
      </c>
      <c r="H284" s="76"/>
      <c r="I284" s="76"/>
      <c r="K284" s="129">
        <v>250</v>
      </c>
      <c r="L284" s="32">
        <f t="shared" si="56"/>
        <v>462.96296296296293</v>
      </c>
      <c r="M284" s="32">
        <v>321.50205761316869</v>
      </c>
      <c r="N284" s="102">
        <v>100</v>
      </c>
      <c r="O284" s="102">
        <v>150</v>
      </c>
    </row>
    <row r="285" spans="1:20" ht="15.75" customHeight="1" thickBot="1" x14ac:dyDescent="0.4">
      <c r="A285" s="301" t="s">
        <v>41</v>
      </c>
      <c r="B285" s="74">
        <v>60</v>
      </c>
      <c r="C285" s="74">
        <v>60</v>
      </c>
      <c r="D285" s="322">
        <v>321.50205761316869</v>
      </c>
      <c r="E285" s="74">
        <v>1</v>
      </c>
      <c r="H285" s="76"/>
      <c r="I285" s="76"/>
      <c r="K285" s="129">
        <v>250</v>
      </c>
      <c r="L285" s="32">
        <f t="shared" si="56"/>
        <v>462.96296296296293</v>
      </c>
      <c r="M285" s="32">
        <v>321.50205761316869</v>
      </c>
      <c r="N285" s="102">
        <v>100</v>
      </c>
      <c r="O285" s="102">
        <v>150</v>
      </c>
    </row>
    <row r="286" spans="1:20" ht="15.75" customHeight="1" thickBot="1" x14ac:dyDescent="0.4">
      <c r="A286" s="301" t="s">
        <v>42</v>
      </c>
      <c r="B286" s="74">
        <v>60</v>
      </c>
      <c r="C286" s="74">
        <v>60</v>
      </c>
      <c r="D286" s="322">
        <v>321.50205761316869</v>
      </c>
      <c r="E286" s="74">
        <v>1</v>
      </c>
      <c r="H286" s="76"/>
      <c r="I286" s="76"/>
      <c r="K286" s="129">
        <v>250</v>
      </c>
      <c r="L286" s="32">
        <f t="shared" si="56"/>
        <v>462.96296296296293</v>
      </c>
      <c r="M286" s="32">
        <v>321.50205761316869</v>
      </c>
      <c r="N286" s="102">
        <v>100</v>
      </c>
      <c r="O286" s="102">
        <v>150</v>
      </c>
    </row>
    <row r="287" spans="1:20" ht="15.75" customHeight="1" thickBot="1" x14ac:dyDescent="0.4">
      <c r="A287" s="301" t="s">
        <v>43</v>
      </c>
      <c r="B287" s="74">
        <v>60</v>
      </c>
      <c r="C287" s="74">
        <v>60</v>
      </c>
      <c r="D287" s="322">
        <v>321.50205761316869</v>
      </c>
      <c r="E287" s="74">
        <v>1</v>
      </c>
      <c r="H287" s="76"/>
      <c r="I287" s="76"/>
      <c r="K287" s="129">
        <v>250</v>
      </c>
      <c r="L287" s="32">
        <f t="shared" si="56"/>
        <v>462.96296296296293</v>
      </c>
      <c r="M287" s="32">
        <v>321.50205761316869</v>
      </c>
      <c r="N287" s="102">
        <v>100</v>
      </c>
      <c r="O287" s="102">
        <v>150</v>
      </c>
    </row>
    <row r="288" spans="1:20" ht="15.75" customHeight="1" thickBot="1" x14ac:dyDescent="0.4">
      <c r="A288" s="301" t="s">
        <v>44</v>
      </c>
      <c r="B288" s="74">
        <v>60</v>
      </c>
      <c r="C288" s="74">
        <v>60</v>
      </c>
      <c r="D288" s="322">
        <v>321.50205761316869</v>
      </c>
      <c r="E288" s="74">
        <v>1</v>
      </c>
      <c r="H288" s="76"/>
      <c r="I288" s="76"/>
      <c r="K288" s="129">
        <v>250</v>
      </c>
      <c r="L288" s="32">
        <f t="shared" si="56"/>
        <v>462.96296296296293</v>
      </c>
      <c r="M288" s="32">
        <v>321.50205761316869</v>
      </c>
      <c r="N288" s="102">
        <v>100</v>
      </c>
      <c r="O288" s="102">
        <v>150</v>
      </c>
    </row>
    <row r="289" spans="1:19" ht="15.75" customHeight="1" thickBot="1" x14ac:dyDescent="0.4">
      <c r="A289" s="301" t="s">
        <v>45</v>
      </c>
      <c r="B289" s="74">
        <v>60</v>
      </c>
      <c r="C289" s="74">
        <v>60</v>
      </c>
      <c r="D289" s="322">
        <v>321.50205761316869</v>
      </c>
      <c r="E289" s="74">
        <v>1</v>
      </c>
      <c r="H289" s="76"/>
      <c r="I289" s="76"/>
      <c r="K289" s="129">
        <v>250</v>
      </c>
      <c r="L289" s="32">
        <f t="shared" si="56"/>
        <v>462.96296296296293</v>
      </c>
      <c r="M289" s="32">
        <v>321.50205761316869</v>
      </c>
      <c r="N289" s="102">
        <v>100</v>
      </c>
      <c r="O289" s="102">
        <v>150</v>
      </c>
    </row>
    <row r="290" spans="1:19" ht="15.75" customHeight="1" thickBot="1" x14ac:dyDescent="0.4">
      <c r="A290" s="301" t="s">
        <v>46</v>
      </c>
      <c r="B290" s="74">
        <v>60</v>
      </c>
      <c r="C290" s="74">
        <v>60</v>
      </c>
      <c r="D290" s="322">
        <v>321.50205761316869</v>
      </c>
      <c r="E290" s="74">
        <v>1</v>
      </c>
      <c r="H290" s="76"/>
      <c r="I290" s="76"/>
      <c r="K290" s="129">
        <v>250</v>
      </c>
      <c r="L290" s="32">
        <f t="shared" si="56"/>
        <v>462.96296296296293</v>
      </c>
      <c r="M290" s="32">
        <v>321.50205761316869</v>
      </c>
      <c r="N290" s="102">
        <v>100</v>
      </c>
      <c r="O290" s="102">
        <v>150</v>
      </c>
    </row>
    <row r="291" spans="1:19" ht="15.75" customHeight="1" thickBot="1" x14ac:dyDescent="0.4">
      <c r="A291" s="301" t="s">
        <v>47</v>
      </c>
      <c r="B291" s="74">
        <v>60</v>
      </c>
      <c r="C291" s="74">
        <v>60</v>
      </c>
      <c r="D291" s="322">
        <v>321.50205761316869</v>
      </c>
      <c r="E291" s="74">
        <v>1</v>
      </c>
      <c r="H291" s="76"/>
      <c r="I291" s="76"/>
      <c r="K291" s="129">
        <v>250</v>
      </c>
      <c r="L291" s="32">
        <f t="shared" si="56"/>
        <v>462.96296296296293</v>
      </c>
      <c r="M291" s="32">
        <v>321.50205761316869</v>
      </c>
      <c r="N291" s="102">
        <v>100</v>
      </c>
      <c r="O291" s="102">
        <v>150</v>
      </c>
    </row>
    <row r="292" spans="1:19" ht="15.75" customHeight="1" thickBot="1" x14ac:dyDescent="0.4">
      <c r="A292" s="301" t="s">
        <v>48</v>
      </c>
      <c r="B292" s="74">
        <v>60</v>
      </c>
      <c r="C292" s="74">
        <v>60</v>
      </c>
      <c r="D292" s="322">
        <v>321.50205761316869</v>
      </c>
      <c r="E292" s="74">
        <v>1</v>
      </c>
      <c r="H292" s="76"/>
      <c r="I292" s="76"/>
      <c r="K292" s="129">
        <v>250</v>
      </c>
      <c r="L292" s="32">
        <f t="shared" si="56"/>
        <v>462.96296296296293</v>
      </c>
      <c r="M292" s="32">
        <v>321.50205761316869</v>
      </c>
      <c r="N292" s="102">
        <v>100</v>
      </c>
      <c r="O292" s="102">
        <v>150</v>
      </c>
    </row>
    <row r="293" spans="1:19" ht="15.75" customHeight="1" thickBot="1" x14ac:dyDescent="0.4">
      <c r="A293" s="301" t="s">
        <v>49</v>
      </c>
      <c r="B293" s="74">
        <v>60</v>
      </c>
      <c r="C293" s="74">
        <v>60</v>
      </c>
      <c r="D293" s="322">
        <v>321.50205761316869</v>
      </c>
      <c r="E293" s="74">
        <v>1</v>
      </c>
      <c r="H293" s="76"/>
      <c r="I293" s="76"/>
      <c r="K293" s="129">
        <v>250</v>
      </c>
      <c r="L293" s="32">
        <f t="shared" si="56"/>
        <v>462.96296296296293</v>
      </c>
      <c r="M293" s="32">
        <v>321.50205761316869</v>
      </c>
      <c r="N293" s="102">
        <v>100</v>
      </c>
      <c r="O293" s="102">
        <v>150</v>
      </c>
    </row>
    <row r="294" spans="1:19" ht="15.75" customHeight="1" thickBot="1" x14ac:dyDescent="0.4">
      <c r="A294" s="301" t="s">
        <v>50</v>
      </c>
      <c r="B294" s="74">
        <v>60</v>
      </c>
      <c r="C294" s="74">
        <v>60</v>
      </c>
      <c r="D294" s="322">
        <v>321.50205761316869</v>
      </c>
      <c r="E294" s="74">
        <v>1</v>
      </c>
      <c r="H294" s="76"/>
      <c r="I294" s="76"/>
      <c r="K294" s="129">
        <v>250</v>
      </c>
      <c r="L294" s="32">
        <f t="shared" si="56"/>
        <v>462.96296296296293</v>
      </c>
      <c r="M294" s="32">
        <v>321.50205761316869</v>
      </c>
      <c r="N294" s="102">
        <v>100</v>
      </c>
      <c r="O294" s="102">
        <v>150</v>
      </c>
    </row>
    <row r="295" spans="1:19" ht="15.75" customHeight="1" thickBot="1" x14ac:dyDescent="0.4">
      <c r="A295" s="301" t="s">
        <v>51</v>
      </c>
      <c r="B295" s="74">
        <v>60</v>
      </c>
      <c r="C295" s="74">
        <v>60</v>
      </c>
      <c r="D295" s="322">
        <v>321.50205761316869</v>
      </c>
      <c r="E295" s="74">
        <v>1</v>
      </c>
      <c r="H295" s="76"/>
      <c r="I295" s="76"/>
      <c r="K295" s="129">
        <v>250</v>
      </c>
      <c r="L295" s="32">
        <f t="shared" si="56"/>
        <v>462.96296296296293</v>
      </c>
      <c r="M295" s="32">
        <v>321.50205761316869</v>
      </c>
      <c r="N295" s="102">
        <v>100</v>
      </c>
      <c r="O295" s="102">
        <v>150</v>
      </c>
    </row>
    <row r="296" spans="1:19" ht="15.75" customHeight="1" thickBot="1" x14ac:dyDescent="0.4">
      <c r="A296" s="301" t="s">
        <v>52</v>
      </c>
      <c r="B296" s="74">
        <v>60</v>
      </c>
      <c r="C296" s="74">
        <v>60</v>
      </c>
      <c r="D296" s="322">
        <v>321.50205761316869</v>
      </c>
      <c r="E296" s="74">
        <v>1</v>
      </c>
      <c r="H296" s="76"/>
      <c r="I296" s="76"/>
      <c r="K296" s="129">
        <v>250</v>
      </c>
      <c r="L296" s="32">
        <f t="shared" si="56"/>
        <v>462.96296296296293</v>
      </c>
      <c r="M296" s="32">
        <v>321.50205761316869</v>
      </c>
      <c r="N296" s="102">
        <v>100</v>
      </c>
      <c r="O296" s="102">
        <v>150</v>
      </c>
    </row>
    <row r="297" spans="1:19" ht="15.75" customHeight="1" thickBot="1" x14ac:dyDescent="0.4">
      <c r="A297" s="301" t="s">
        <v>53</v>
      </c>
      <c r="B297" s="74">
        <v>60</v>
      </c>
      <c r="C297" s="74">
        <v>60</v>
      </c>
      <c r="D297" s="322">
        <v>353.65226337448559</v>
      </c>
      <c r="E297" s="74">
        <v>1</v>
      </c>
      <c r="H297" s="76"/>
      <c r="I297" s="76"/>
      <c r="K297" s="129">
        <v>275</v>
      </c>
      <c r="L297" s="32">
        <f t="shared" si="56"/>
        <v>509.25925925925924</v>
      </c>
      <c r="M297" s="32">
        <v>353.65226337448559</v>
      </c>
      <c r="N297" s="102">
        <v>100</v>
      </c>
      <c r="O297" s="102">
        <v>150</v>
      </c>
    </row>
    <row r="298" spans="1:19" ht="15.75" customHeight="1" thickBot="1" x14ac:dyDescent="0.4">
      <c r="A298" s="301" t="s">
        <v>54</v>
      </c>
      <c r="B298" s="74">
        <v>60</v>
      </c>
      <c r="C298" s="74">
        <v>60</v>
      </c>
      <c r="D298" s="322">
        <v>353.65226337448559</v>
      </c>
      <c r="E298" s="74">
        <v>1</v>
      </c>
      <c r="H298" s="76"/>
      <c r="I298" s="76"/>
      <c r="K298" s="129">
        <v>275</v>
      </c>
      <c r="L298" s="32">
        <f t="shared" si="56"/>
        <v>509.25925925925924</v>
      </c>
      <c r="M298" s="32">
        <v>353.65226337448559</v>
      </c>
      <c r="N298" s="102">
        <v>100</v>
      </c>
      <c r="O298" s="102">
        <v>150</v>
      </c>
    </row>
    <row r="299" spans="1:19" ht="15.75" customHeight="1" thickBot="1" x14ac:dyDescent="0.4">
      <c r="A299" s="301" t="s">
        <v>55</v>
      </c>
      <c r="B299" s="74">
        <v>60</v>
      </c>
      <c r="C299" s="74">
        <v>60</v>
      </c>
      <c r="D299" s="322">
        <v>353.65226337448559</v>
      </c>
      <c r="E299" s="74">
        <v>1</v>
      </c>
      <c r="H299" s="76"/>
      <c r="I299" s="76"/>
      <c r="K299" s="129">
        <v>275</v>
      </c>
      <c r="L299" s="32">
        <f t="shared" si="56"/>
        <v>509.25925925925924</v>
      </c>
      <c r="M299" s="32">
        <v>353.65226337448559</v>
      </c>
      <c r="N299" s="102">
        <v>100</v>
      </c>
      <c r="O299" s="102">
        <v>150</v>
      </c>
    </row>
    <row r="300" spans="1:19" ht="15.75" customHeight="1" thickBot="1" x14ac:dyDescent="0.4">
      <c r="A300" s="301" t="s">
        <v>56</v>
      </c>
      <c r="B300" s="74">
        <v>60</v>
      </c>
      <c r="C300" s="74">
        <v>60</v>
      </c>
      <c r="D300" s="322">
        <v>353.65226337448559</v>
      </c>
      <c r="E300" s="74">
        <v>1</v>
      </c>
      <c r="H300" s="76"/>
      <c r="I300" s="76"/>
      <c r="K300" s="129">
        <v>275</v>
      </c>
      <c r="L300" s="32">
        <f t="shared" si="56"/>
        <v>509.25925925925924</v>
      </c>
      <c r="M300" s="32">
        <v>353.65226337448559</v>
      </c>
      <c r="N300" s="102">
        <v>100</v>
      </c>
      <c r="O300" s="102">
        <v>150</v>
      </c>
    </row>
    <row r="301" spans="1:19" x14ac:dyDescent="0.35">
      <c r="B301" s="179" t="s">
        <v>303</v>
      </c>
      <c r="D301" s="77">
        <f>SUM(D281:D300)*24*60/1000</f>
        <v>9444.4444444444416</v>
      </c>
    </row>
    <row r="302" spans="1:19" s="2" customFormat="1" x14ac:dyDescent="0.35">
      <c r="B302" s="178"/>
      <c r="S302" s="400"/>
    </row>
    <row r="303" spans="1:19" s="2" customFormat="1" ht="15" thickBot="1" x14ac:dyDescent="0.4">
      <c r="B303" s="178"/>
      <c r="S303" s="400"/>
    </row>
    <row r="304" spans="1:19" s="2" customFormat="1" ht="40" thickBot="1" x14ac:dyDescent="0.4">
      <c r="B304" s="85" t="s">
        <v>113</v>
      </c>
      <c r="C304" s="86" t="s">
        <v>114</v>
      </c>
      <c r="D304" s="346" t="s">
        <v>115</v>
      </c>
      <c r="E304" s="73" t="s">
        <v>132</v>
      </c>
      <c r="F304" s="73" t="s">
        <v>541</v>
      </c>
      <c r="H304" s="75" t="s">
        <v>133</v>
      </c>
      <c r="I304" s="75" t="s">
        <v>122</v>
      </c>
      <c r="S304" s="400"/>
    </row>
    <row r="305" spans="1:19" s="2" customFormat="1" ht="19" thickBot="1" x14ac:dyDescent="0.4">
      <c r="A305" s="410" t="s">
        <v>498</v>
      </c>
      <c r="B305" s="178"/>
      <c r="S305" s="400"/>
    </row>
    <row r="306" spans="1:19" s="2" customFormat="1" x14ac:dyDescent="0.35">
      <c r="A306" s="439" t="s">
        <v>519</v>
      </c>
      <c r="B306" s="437">
        <v>60</v>
      </c>
      <c r="C306" s="440">
        <v>60</v>
      </c>
      <c r="D306" s="441">
        <f>+F306*1000/1440</f>
        <v>277.77777777777777</v>
      </c>
      <c r="E306" s="440">
        <v>1</v>
      </c>
      <c r="F306" s="442">
        <v>400</v>
      </c>
      <c r="H306" s="82"/>
      <c r="I306" s="82"/>
      <c r="S306" s="400"/>
    </row>
    <row r="307" spans="1:19" s="2" customFormat="1" x14ac:dyDescent="0.35">
      <c r="A307" s="443" t="s">
        <v>520</v>
      </c>
      <c r="B307" s="348">
        <v>60</v>
      </c>
      <c r="C307" s="393">
        <v>60</v>
      </c>
      <c r="D307" s="444">
        <f>+F307*1000/1440</f>
        <v>277.77777777777777</v>
      </c>
      <c r="E307" s="393">
        <v>1</v>
      </c>
      <c r="F307" s="445">
        <v>400</v>
      </c>
      <c r="H307" s="82"/>
      <c r="I307" s="82"/>
      <c r="S307" s="400"/>
    </row>
    <row r="308" spans="1:19" s="2" customFormat="1" ht="15" thickBot="1" x14ac:dyDescent="0.4">
      <c r="A308" s="446" t="s">
        <v>521</v>
      </c>
      <c r="B308" s="438">
        <v>60</v>
      </c>
      <c r="C308" s="447">
        <v>60</v>
      </c>
      <c r="D308" s="448">
        <f>+F308*1000/1440</f>
        <v>277.77777777777777</v>
      </c>
      <c r="E308" s="447">
        <v>1</v>
      </c>
      <c r="F308" s="449">
        <v>400</v>
      </c>
      <c r="H308" s="82"/>
      <c r="I308" s="82"/>
      <c r="S308" s="400"/>
    </row>
    <row r="309" spans="1:19" s="2" customFormat="1" x14ac:dyDescent="0.35">
      <c r="B309" s="178"/>
      <c r="S309" s="400"/>
    </row>
    <row r="310" spans="1:19" s="2" customFormat="1" ht="19" thickBot="1" x14ac:dyDescent="0.4">
      <c r="A310" s="410" t="s">
        <v>502</v>
      </c>
      <c r="B310" s="178"/>
      <c r="S310" s="400"/>
    </row>
    <row r="311" spans="1:19" s="2" customFormat="1" x14ac:dyDescent="0.35">
      <c r="A311" t="s">
        <v>522</v>
      </c>
      <c r="B311" s="437">
        <v>60</v>
      </c>
      <c r="C311" s="440">
        <v>60</v>
      </c>
      <c r="D311" s="441">
        <f>+F311*1000/1440</f>
        <v>277.77777777777777</v>
      </c>
      <c r="E311" s="440">
        <v>1</v>
      </c>
      <c r="F311" s="442">
        <v>400</v>
      </c>
      <c r="H311" s="82"/>
      <c r="I311" s="82"/>
      <c r="S311" s="400"/>
    </row>
    <row r="312" spans="1:19" s="2" customFormat="1" x14ac:dyDescent="0.35">
      <c r="A312" t="s">
        <v>523</v>
      </c>
      <c r="B312" s="348">
        <v>60</v>
      </c>
      <c r="C312" s="481">
        <v>60</v>
      </c>
      <c r="D312" s="444">
        <f>+F312*1000/1440</f>
        <v>277.77777777777777</v>
      </c>
      <c r="E312" s="481">
        <v>1</v>
      </c>
      <c r="F312" s="445">
        <v>400</v>
      </c>
      <c r="H312" s="82"/>
      <c r="I312" s="82"/>
      <c r="S312" s="400"/>
    </row>
    <row r="313" spans="1:19" s="2" customFormat="1" ht="15" thickBot="1" x14ac:dyDescent="0.4">
      <c r="A313" t="s">
        <v>524</v>
      </c>
      <c r="B313" s="438">
        <v>60</v>
      </c>
      <c r="C313" s="447">
        <v>60</v>
      </c>
      <c r="D313" s="448">
        <f>+F313*1000/1440</f>
        <v>277.77777777777777</v>
      </c>
      <c r="E313" s="447">
        <v>1</v>
      </c>
      <c r="F313" s="449">
        <v>400</v>
      </c>
      <c r="H313" s="82"/>
      <c r="I313" s="82"/>
      <c r="S313" s="400"/>
    </row>
    <row r="314" spans="1:19" s="2" customFormat="1" x14ac:dyDescent="0.35">
      <c r="B314" s="178"/>
      <c r="S314" s="400"/>
    </row>
    <row r="315" spans="1:19" s="2" customFormat="1" ht="19" thickBot="1" x14ac:dyDescent="0.4">
      <c r="A315" s="410" t="s">
        <v>500</v>
      </c>
      <c r="B315" s="178"/>
      <c r="S315" s="400"/>
    </row>
    <row r="316" spans="1:19" s="2" customFormat="1" x14ac:dyDescent="0.35">
      <c r="A316" t="s">
        <v>528</v>
      </c>
      <c r="B316" s="437">
        <v>60</v>
      </c>
      <c r="C316" s="440">
        <v>60</v>
      </c>
      <c r="D316" s="441">
        <f>+F316*1000/1440</f>
        <v>277.77777777777777</v>
      </c>
      <c r="E316" s="440">
        <v>1</v>
      </c>
      <c r="F316" s="442">
        <v>400</v>
      </c>
      <c r="H316" s="82"/>
      <c r="I316" s="82"/>
      <c r="S316" s="400"/>
    </row>
    <row r="317" spans="1:19" s="2" customFormat="1" x14ac:dyDescent="0.35">
      <c r="A317" t="s">
        <v>529</v>
      </c>
      <c r="B317" s="348">
        <v>60</v>
      </c>
      <c r="C317" s="491">
        <v>60</v>
      </c>
      <c r="D317" s="444">
        <f>+F317*1000/1440</f>
        <v>277.77777777777777</v>
      </c>
      <c r="E317" s="491">
        <v>1</v>
      </c>
      <c r="F317" s="445">
        <v>400</v>
      </c>
      <c r="H317" s="82"/>
      <c r="I317" s="82"/>
      <c r="S317" s="400"/>
    </row>
    <row r="318" spans="1:19" s="2" customFormat="1" ht="15" thickBot="1" x14ac:dyDescent="0.4">
      <c r="A318" t="s">
        <v>530</v>
      </c>
      <c r="B318" s="438">
        <v>60</v>
      </c>
      <c r="C318" s="447">
        <v>60</v>
      </c>
      <c r="D318" s="448">
        <f>+F318*1000/1440</f>
        <v>277.77777777777777</v>
      </c>
      <c r="E318" s="447">
        <v>1</v>
      </c>
      <c r="F318" s="449">
        <v>400</v>
      </c>
      <c r="H318" s="82"/>
      <c r="I318" s="82"/>
      <c r="S318" s="400"/>
    </row>
    <row r="319" spans="1:19" s="2" customFormat="1" x14ac:dyDescent="0.35">
      <c r="B319" s="178"/>
      <c r="S319" s="400"/>
    </row>
    <row r="320" spans="1:19" s="2" customFormat="1" ht="19" thickBot="1" x14ac:dyDescent="0.4">
      <c r="A320" s="410" t="s">
        <v>499</v>
      </c>
      <c r="B320" s="178"/>
      <c r="S320" s="400"/>
    </row>
    <row r="321" spans="1:19" s="2" customFormat="1" x14ac:dyDescent="0.35">
      <c r="A321" t="s">
        <v>525</v>
      </c>
      <c r="B321" s="437">
        <v>60</v>
      </c>
      <c r="C321" s="440">
        <v>60</v>
      </c>
      <c r="D321" s="441">
        <f>+F321*1000/1440</f>
        <v>277.77777777777777</v>
      </c>
      <c r="E321" s="440">
        <v>1</v>
      </c>
      <c r="F321" s="442">
        <v>400</v>
      </c>
      <c r="H321" s="82"/>
      <c r="I321" s="82"/>
      <c r="S321" s="400"/>
    </row>
    <row r="322" spans="1:19" s="2" customFormat="1" x14ac:dyDescent="0.35">
      <c r="A322" t="s">
        <v>526</v>
      </c>
      <c r="B322" s="348">
        <v>60</v>
      </c>
      <c r="C322" s="513">
        <v>60</v>
      </c>
      <c r="D322" s="444">
        <f>+F322*1000/1440</f>
        <v>277.77777777777777</v>
      </c>
      <c r="E322" s="513">
        <v>1</v>
      </c>
      <c r="F322" s="445">
        <v>400</v>
      </c>
      <c r="H322" s="82"/>
      <c r="I322" s="82"/>
      <c r="S322" s="400"/>
    </row>
    <row r="323" spans="1:19" s="2" customFormat="1" ht="15" thickBot="1" x14ac:dyDescent="0.4">
      <c r="A323" t="s">
        <v>527</v>
      </c>
      <c r="B323" s="438">
        <v>60</v>
      </c>
      <c r="C323" s="447">
        <v>60</v>
      </c>
      <c r="D323" s="448">
        <f>+F323*1000/1440</f>
        <v>277.77777777777777</v>
      </c>
      <c r="E323" s="447">
        <v>1</v>
      </c>
      <c r="F323" s="449">
        <v>400</v>
      </c>
      <c r="H323" s="82"/>
      <c r="I323" s="82"/>
      <c r="S323" s="400"/>
    </row>
    <row r="324" spans="1:19" s="2" customFormat="1" x14ac:dyDescent="0.35">
      <c r="B324" s="178"/>
      <c r="S324" s="400"/>
    </row>
    <row r="325" spans="1:19" s="2" customFormat="1" ht="19" thickBot="1" x14ac:dyDescent="0.4">
      <c r="A325" s="410" t="s">
        <v>501</v>
      </c>
      <c r="B325" s="178"/>
      <c r="S325" s="400"/>
    </row>
    <row r="326" spans="1:19" s="2" customFormat="1" x14ac:dyDescent="0.35">
      <c r="A326" t="s">
        <v>531</v>
      </c>
      <c r="B326" s="437">
        <v>60</v>
      </c>
      <c r="C326" s="440">
        <v>60</v>
      </c>
      <c r="D326" s="441">
        <f>+F326*1000/1440</f>
        <v>277.77777777777777</v>
      </c>
      <c r="E326" s="440">
        <v>1</v>
      </c>
      <c r="F326" s="442">
        <v>400</v>
      </c>
      <c r="H326" s="82"/>
      <c r="I326" s="82"/>
      <c r="S326" s="400"/>
    </row>
    <row r="327" spans="1:19" s="2" customFormat="1" x14ac:dyDescent="0.35">
      <c r="A327" t="s">
        <v>532</v>
      </c>
      <c r="B327" s="348">
        <v>60</v>
      </c>
      <c r="C327" s="530">
        <v>60</v>
      </c>
      <c r="D327" s="444">
        <f>+F327*1000/1440</f>
        <v>277.77777777777777</v>
      </c>
      <c r="E327" s="530">
        <v>1</v>
      </c>
      <c r="F327" s="445">
        <v>400</v>
      </c>
      <c r="H327" s="82"/>
      <c r="I327" s="82"/>
      <c r="S327" s="400"/>
    </row>
    <row r="328" spans="1:19" s="2" customFormat="1" ht="15" thickBot="1" x14ac:dyDescent="0.4">
      <c r="A328" t="s">
        <v>533</v>
      </c>
      <c r="B328" s="438">
        <v>60</v>
      </c>
      <c r="C328" s="447">
        <v>60</v>
      </c>
      <c r="D328" s="448">
        <f>+F328*1000/1440</f>
        <v>277.77777777777777</v>
      </c>
      <c r="E328" s="447">
        <v>1</v>
      </c>
      <c r="F328" s="449">
        <v>400</v>
      </c>
      <c r="H328" s="82"/>
      <c r="I328" s="82"/>
      <c r="S328" s="400"/>
    </row>
    <row r="329" spans="1:19" s="2" customFormat="1" x14ac:dyDescent="0.35">
      <c r="B329" s="178"/>
      <c r="S329" s="400"/>
    </row>
    <row r="330" spans="1:19" s="2" customFormat="1" ht="19" thickBot="1" x14ac:dyDescent="0.4">
      <c r="A330" s="410" t="s">
        <v>503</v>
      </c>
      <c r="B330" s="178"/>
      <c r="S330" s="400"/>
    </row>
    <row r="331" spans="1:19" s="2" customFormat="1" x14ac:dyDescent="0.35">
      <c r="A331" t="s">
        <v>534</v>
      </c>
      <c r="B331" s="437">
        <v>60</v>
      </c>
      <c r="C331" s="440">
        <v>60</v>
      </c>
      <c r="D331" s="441">
        <f>+F331*1000/1440</f>
        <v>277.77777777777777</v>
      </c>
      <c r="E331" s="440">
        <v>1</v>
      </c>
      <c r="F331" s="442">
        <v>400</v>
      </c>
      <c r="H331" s="82"/>
      <c r="I331" s="82"/>
      <c r="S331" s="400"/>
    </row>
    <row r="332" spans="1:19" s="2" customFormat="1" x14ac:dyDescent="0.35">
      <c r="A332" t="s">
        <v>535</v>
      </c>
      <c r="B332" s="348">
        <v>60</v>
      </c>
      <c r="C332" s="530">
        <v>60</v>
      </c>
      <c r="D332" s="444">
        <f>+F332*1000/1440</f>
        <v>277.77777777777777</v>
      </c>
      <c r="E332" s="530">
        <v>1</v>
      </c>
      <c r="F332" s="445">
        <v>400</v>
      </c>
      <c r="H332" s="82"/>
      <c r="I332" s="82"/>
      <c r="S332" s="400"/>
    </row>
    <row r="333" spans="1:19" s="2" customFormat="1" ht="15" thickBot="1" x14ac:dyDescent="0.4">
      <c r="A333" t="s">
        <v>536</v>
      </c>
      <c r="B333" s="438">
        <v>60</v>
      </c>
      <c r="C333" s="447">
        <v>60</v>
      </c>
      <c r="D333" s="448">
        <f>+F333*1000/1440</f>
        <v>277.77777777777777</v>
      </c>
      <c r="E333" s="447">
        <v>1</v>
      </c>
      <c r="F333" s="449">
        <v>400</v>
      </c>
      <c r="H333" s="82"/>
      <c r="I333" s="82"/>
      <c r="S333" s="400"/>
    </row>
    <row r="334" spans="1:19" s="2" customFormat="1" x14ac:dyDescent="0.35">
      <c r="B334" s="178"/>
      <c r="S334" s="400"/>
    </row>
    <row r="335" spans="1:19" s="2" customFormat="1" ht="19" thickBot="1" x14ac:dyDescent="0.4">
      <c r="A335" s="410" t="s">
        <v>516</v>
      </c>
      <c r="B335" s="178"/>
      <c r="S335" s="400"/>
    </row>
    <row r="336" spans="1:19" s="2" customFormat="1" x14ac:dyDescent="0.35">
      <c r="A336" t="s">
        <v>537</v>
      </c>
      <c r="B336" s="437">
        <v>60</v>
      </c>
      <c r="C336" s="440">
        <v>60</v>
      </c>
      <c r="D336" s="441">
        <f>+F336*1000/1440</f>
        <v>277.77777777777777</v>
      </c>
      <c r="E336" s="440">
        <v>1</v>
      </c>
      <c r="F336" s="442">
        <v>400</v>
      </c>
      <c r="H336" s="82"/>
      <c r="I336" s="82"/>
      <c r="S336" s="400"/>
    </row>
    <row r="337" spans="1:19" s="2" customFormat="1" x14ac:dyDescent="0.35">
      <c r="A337" t="s">
        <v>538</v>
      </c>
      <c r="B337" s="348">
        <v>60</v>
      </c>
      <c r="C337" s="530">
        <v>60</v>
      </c>
      <c r="D337" s="444">
        <f>+F337*1000/1440</f>
        <v>277.77777777777777</v>
      </c>
      <c r="E337" s="530">
        <v>1</v>
      </c>
      <c r="F337" s="445">
        <v>400</v>
      </c>
      <c r="H337" s="82"/>
      <c r="I337" s="82"/>
      <c r="S337" s="400"/>
    </row>
    <row r="338" spans="1:19" s="2" customFormat="1" ht="15" thickBot="1" x14ac:dyDescent="0.4">
      <c r="A338" t="s">
        <v>539</v>
      </c>
      <c r="B338" s="438">
        <v>60</v>
      </c>
      <c r="C338" s="447">
        <v>60</v>
      </c>
      <c r="D338" s="448">
        <f>+F338*1000/1440</f>
        <v>277.77777777777777</v>
      </c>
      <c r="E338" s="447">
        <v>1</v>
      </c>
      <c r="F338" s="449">
        <v>400</v>
      </c>
      <c r="H338" s="82"/>
      <c r="I338" s="82"/>
      <c r="S338" s="400"/>
    </row>
    <row r="339" spans="1:19" s="2" customFormat="1" x14ac:dyDescent="0.35">
      <c r="B339" s="178"/>
      <c r="S339" s="400"/>
    </row>
    <row r="340" spans="1:19" s="2" customFormat="1" x14ac:dyDescent="0.35">
      <c r="B340" s="178"/>
      <c r="S340" s="400"/>
    </row>
    <row r="341" spans="1:19" s="2" customFormat="1" x14ac:dyDescent="0.35">
      <c r="B341" s="178"/>
      <c r="S341" s="400"/>
    </row>
    <row r="342" spans="1:19" s="2" customFormat="1" x14ac:dyDescent="0.35">
      <c r="B342" s="178"/>
      <c r="S342" s="400"/>
    </row>
    <row r="343" spans="1:19" s="2" customFormat="1" x14ac:dyDescent="0.35">
      <c r="B343" s="178"/>
      <c r="S343" s="400"/>
    </row>
    <row r="344" spans="1:19" s="2" customFormat="1" x14ac:dyDescent="0.35">
      <c r="B344" s="178"/>
      <c r="S344" s="400"/>
    </row>
    <row r="345" spans="1:19" s="2" customFormat="1" x14ac:dyDescent="0.35">
      <c r="B345" s="178"/>
      <c r="S345" s="400"/>
    </row>
    <row r="346" spans="1:19" s="2" customFormat="1" x14ac:dyDescent="0.35">
      <c r="B346" s="178"/>
      <c r="S346" s="400"/>
    </row>
    <row r="347" spans="1:19" s="2" customFormat="1" x14ac:dyDescent="0.35">
      <c r="G347" s="2">
        <f>81000-8000</f>
        <v>73000</v>
      </c>
      <c r="S347" s="400"/>
    </row>
    <row r="348" spans="1:19" s="2" customFormat="1" x14ac:dyDescent="0.35">
      <c r="S348" s="400"/>
    </row>
    <row r="349" spans="1:19" s="2" customFormat="1" ht="15" thickBot="1" x14ac:dyDescent="0.4">
      <c r="S349" s="400"/>
    </row>
    <row r="350" spans="1:19" ht="52.5" customHeight="1" x14ac:dyDescent="0.35">
      <c r="A350" s="702" t="s">
        <v>123</v>
      </c>
      <c r="B350" s="142" t="s">
        <v>124</v>
      </c>
      <c r="C350" s="142" t="s">
        <v>125</v>
      </c>
      <c r="D350" s="689" t="s">
        <v>28</v>
      </c>
      <c r="E350" s="143" t="s">
        <v>124</v>
      </c>
      <c r="F350" s="143" t="s">
        <v>287</v>
      </c>
      <c r="G350" s="687" t="s">
        <v>289</v>
      </c>
      <c r="I350" s="691" t="s">
        <v>152</v>
      </c>
    </row>
    <row r="351" spans="1:19" ht="17" thickBot="1" x14ac:dyDescent="0.4">
      <c r="A351" s="703"/>
      <c r="B351" s="145" t="s">
        <v>286</v>
      </c>
      <c r="C351" s="145" t="s">
        <v>126</v>
      </c>
      <c r="D351" s="690"/>
      <c r="E351" s="145" t="s">
        <v>283</v>
      </c>
      <c r="F351" s="145" t="s">
        <v>288</v>
      </c>
      <c r="G351" s="688"/>
      <c r="I351" s="691"/>
    </row>
    <row r="352" spans="1:19" ht="15" thickBot="1" x14ac:dyDescent="0.4">
      <c r="A352" s="604" t="s">
        <v>1150</v>
      </c>
      <c r="B352" s="576">
        <f>E352/2</f>
        <v>15000</v>
      </c>
      <c r="C352" s="577"/>
      <c r="D352" s="577">
        <v>2</v>
      </c>
      <c r="E352" s="578">
        <f>2*15000</f>
        <v>30000</v>
      </c>
      <c r="F352" s="705"/>
      <c r="G352" s="579">
        <f>F352/D352</f>
        <v>0</v>
      </c>
      <c r="I352" s="102">
        <v>10</v>
      </c>
    </row>
    <row r="353" spans="1:9" ht="15" thickBot="1" x14ac:dyDescent="0.4">
      <c r="A353" s="580" t="s">
        <v>25</v>
      </c>
      <c r="B353" s="555">
        <v>129</v>
      </c>
      <c r="C353" s="554"/>
      <c r="D353" s="554">
        <v>2</v>
      </c>
      <c r="E353" s="326">
        <f>B353*D353</f>
        <v>258</v>
      </c>
      <c r="F353" s="82"/>
      <c r="G353" s="579">
        <f t="shared" ref="G353:G355" si="57">F353/D353</f>
        <v>0</v>
      </c>
      <c r="I353" s="102">
        <v>0</v>
      </c>
    </row>
    <row r="354" spans="1:9" ht="15" thickBot="1" x14ac:dyDescent="0.4">
      <c r="A354" s="580" t="s">
        <v>26</v>
      </c>
      <c r="B354" s="555">
        <v>129</v>
      </c>
      <c r="C354" s="554"/>
      <c r="D354" s="554">
        <v>2</v>
      </c>
      <c r="E354" s="326">
        <f>B354*D354</f>
        <v>258</v>
      </c>
      <c r="F354" s="82"/>
      <c r="G354" s="579">
        <f t="shared" si="57"/>
        <v>0</v>
      </c>
      <c r="I354" s="102">
        <v>0</v>
      </c>
    </row>
    <row r="355" spans="1:9" x14ac:dyDescent="0.35">
      <c r="A355" s="580" t="s">
        <v>27</v>
      </c>
      <c r="B355" s="555">
        <v>129</v>
      </c>
      <c r="C355" s="554"/>
      <c r="D355" s="554">
        <v>2</v>
      </c>
      <c r="E355" s="326">
        <f>B355*D355</f>
        <v>258</v>
      </c>
      <c r="F355" s="82"/>
      <c r="G355" s="579">
        <f t="shared" si="57"/>
        <v>0</v>
      </c>
      <c r="I355" s="102">
        <v>0</v>
      </c>
    </row>
    <row r="356" spans="1:9" x14ac:dyDescent="0.35">
      <c r="A356" s="605" t="s">
        <v>1151</v>
      </c>
      <c r="B356" s="556">
        <f>E356/D356</f>
        <v>39673.913043478256</v>
      </c>
      <c r="C356" s="557">
        <v>0.98499999999999999</v>
      </c>
      <c r="D356" s="554">
        <v>1.84</v>
      </c>
      <c r="E356" s="326">
        <f>13500*6-4000-4000</f>
        <v>73000</v>
      </c>
      <c r="F356" s="706"/>
      <c r="G356" s="581">
        <f>F356/C356*D356</f>
        <v>0</v>
      </c>
      <c r="I356" s="102">
        <v>10</v>
      </c>
    </row>
    <row r="357" spans="1:9" x14ac:dyDescent="0.35">
      <c r="A357" s="606" t="s">
        <v>1152</v>
      </c>
      <c r="B357" s="556">
        <f>E357/D357/C357</f>
        <v>729927.00729927002</v>
      </c>
      <c r="C357" s="554">
        <v>1</v>
      </c>
      <c r="D357" s="558">
        <v>1.37</v>
      </c>
      <c r="E357" s="559">
        <v>1000000</v>
      </c>
      <c r="F357" s="706"/>
      <c r="G357" s="581">
        <f>F357/D357</f>
        <v>0</v>
      </c>
      <c r="I357" s="102">
        <v>10</v>
      </c>
    </row>
    <row r="358" spans="1:9" x14ac:dyDescent="0.35">
      <c r="A358" s="606" t="s">
        <v>1153</v>
      </c>
      <c r="B358" s="197">
        <v>51044.574999999997</v>
      </c>
      <c r="C358" s="557">
        <v>0.28999999999999998</v>
      </c>
      <c r="D358" s="558">
        <v>1.28</v>
      </c>
      <c r="E358" s="559">
        <f t="shared" ref="E358:E363" si="58">B358*C358*D358</f>
        <v>18947.74624</v>
      </c>
      <c r="F358" s="707"/>
      <c r="G358" s="583">
        <f>F358/C358*D358</f>
        <v>0</v>
      </c>
      <c r="I358" s="102">
        <v>10</v>
      </c>
    </row>
    <row r="359" spans="1:9" x14ac:dyDescent="0.35">
      <c r="A359" s="606" t="s">
        <v>1154</v>
      </c>
      <c r="B359" s="556">
        <v>55398.96</v>
      </c>
      <c r="C359" s="557">
        <v>0.54</v>
      </c>
      <c r="D359" s="558">
        <v>1.66</v>
      </c>
      <c r="E359" s="559">
        <f t="shared" si="58"/>
        <v>49659.627744000005</v>
      </c>
      <c r="F359" s="707"/>
      <c r="G359" s="583">
        <f>F359/D359</f>
        <v>0</v>
      </c>
      <c r="I359" s="102">
        <v>10</v>
      </c>
    </row>
    <row r="360" spans="1:9" x14ac:dyDescent="0.35">
      <c r="A360" s="606" t="s">
        <v>1192</v>
      </c>
      <c r="B360" s="197">
        <f>1200*2</f>
        <v>2400</v>
      </c>
      <c r="C360" s="557">
        <v>0.28999999999999998</v>
      </c>
      <c r="D360" s="558">
        <v>1.28</v>
      </c>
      <c r="E360" s="561">
        <f>B360*C360*D360</f>
        <v>890.88</v>
      </c>
      <c r="F360" s="708"/>
      <c r="G360" s="584">
        <f>F360/C360*D360</f>
        <v>0</v>
      </c>
      <c r="H360" s="185" t="s">
        <v>317</v>
      </c>
      <c r="I360" s="102">
        <v>10</v>
      </c>
    </row>
    <row r="361" spans="1:9" x14ac:dyDescent="0.35">
      <c r="A361" s="606" t="s">
        <v>1193</v>
      </c>
      <c r="B361" s="197">
        <f>1200*2</f>
        <v>2400</v>
      </c>
      <c r="C361" s="557">
        <v>0.54</v>
      </c>
      <c r="D361" s="558">
        <v>1.66</v>
      </c>
      <c r="E361" s="561">
        <f t="shared" si="58"/>
        <v>2151.3599999999997</v>
      </c>
      <c r="F361" s="708"/>
      <c r="G361" s="584">
        <f>F361/C361*D361</f>
        <v>0</v>
      </c>
      <c r="H361" s="185" t="s">
        <v>318</v>
      </c>
      <c r="I361" s="102">
        <v>10</v>
      </c>
    </row>
    <row r="362" spans="1:9" x14ac:dyDescent="0.35">
      <c r="A362" s="606" t="s">
        <v>1196</v>
      </c>
      <c r="B362" s="197">
        <v>600</v>
      </c>
      <c r="C362" s="554">
        <v>1</v>
      </c>
      <c r="D362" s="558">
        <v>2</v>
      </c>
      <c r="E362" s="561">
        <f t="shared" si="58"/>
        <v>1200</v>
      </c>
      <c r="F362" s="708"/>
      <c r="G362" s="584">
        <f>F362/C362*D362</f>
        <v>0</v>
      </c>
      <c r="H362" s="185" t="s">
        <v>319</v>
      </c>
      <c r="I362" s="102">
        <v>10</v>
      </c>
    </row>
    <row r="363" spans="1:9" x14ac:dyDescent="0.35">
      <c r="A363" s="582" t="s">
        <v>94</v>
      </c>
      <c r="B363" s="197">
        <v>300</v>
      </c>
      <c r="C363" s="557">
        <v>0.98499999999999999</v>
      </c>
      <c r="D363" s="554">
        <v>1.84</v>
      </c>
      <c r="E363" s="561">
        <f t="shared" si="58"/>
        <v>543.72</v>
      </c>
      <c r="F363" s="708"/>
      <c r="G363" s="584">
        <f>F363/C363*D363</f>
        <v>0</v>
      </c>
      <c r="H363" s="185" t="s">
        <v>320</v>
      </c>
      <c r="I363" s="102">
        <v>10</v>
      </c>
    </row>
    <row r="364" spans="1:9" x14ac:dyDescent="0.35">
      <c r="A364" s="606" t="s">
        <v>1194</v>
      </c>
      <c r="B364" s="560">
        <v>500</v>
      </c>
      <c r="C364" s="554"/>
      <c r="D364" s="558">
        <v>1</v>
      </c>
      <c r="E364" s="562">
        <f>B364*D364</f>
        <v>500</v>
      </c>
      <c r="F364" s="709"/>
      <c r="G364" s="585">
        <f>F364/D364</f>
        <v>0</v>
      </c>
      <c r="H364" s="185"/>
      <c r="I364" s="102">
        <v>10</v>
      </c>
    </row>
    <row r="365" spans="1:9" x14ac:dyDescent="0.35">
      <c r="A365" s="582" t="s">
        <v>95</v>
      </c>
      <c r="B365" s="560">
        <v>500</v>
      </c>
      <c r="C365" s="554"/>
      <c r="D365" s="558">
        <v>1</v>
      </c>
      <c r="E365" s="562">
        <f>B365*D365</f>
        <v>500</v>
      </c>
      <c r="F365" s="709"/>
      <c r="G365" s="585">
        <f t="shared" ref="G365:G366" si="59">F365/D365</f>
        <v>0</v>
      </c>
      <c r="H365" s="185"/>
      <c r="I365" s="102">
        <v>10</v>
      </c>
    </row>
    <row r="366" spans="1:9" x14ac:dyDescent="0.35">
      <c r="A366" s="582" t="s">
        <v>100</v>
      </c>
      <c r="B366" s="560">
        <f>E366/D366</f>
        <v>50</v>
      </c>
      <c r="C366" s="554"/>
      <c r="D366" s="558">
        <v>1</v>
      </c>
      <c r="E366" s="562">
        <v>50</v>
      </c>
      <c r="F366" s="709"/>
      <c r="G366" s="585">
        <f t="shared" si="59"/>
        <v>0</v>
      </c>
      <c r="H366" s="185"/>
      <c r="I366" s="102">
        <v>10</v>
      </c>
    </row>
    <row r="367" spans="1:9" x14ac:dyDescent="0.35">
      <c r="A367" s="606" t="s">
        <v>1198</v>
      </c>
      <c r="B367" s="197">
        <v>4000</v>
      </c>
      <c r="C367" s="557">
        <v>0.28999999999999998</v>
      </c>
      <c r="D367" s="558">
        <v>1.28</v>
      </c>
      <c r="E367" s="561">
        <f>B367*C367*D367</f>
        <v>1484.8</v>
      </c>
      <c r="F367" s="708"/>
      <c r="G367" s="586">
        <f>F367/C367*D367</f>
        <v>0</v>
      </c>
      <c r="H367" s="185" t="s">
        <v>321</v>
      </c>
      <c r="I367" s="102">
        <v>10</v>
      </c>
    </row>
    <row r="368" spans="1:9" x14ac:dyDescent="0.35">
      <c r="A368" s="606" t="s">
        <v>1199</v>
      </c>
      <c r="B368" s="197">
        <v>4000</v>
      </c>
      <c r="C368" s="557">
        <v>0.54</v>
      </c>
      <c r="D368" s="558">
        <v>1.66</v>
      </c>
      <c r="E368" s="561">
        <f>B368*C368*D368</f>
        <v>3585.6</v>
      </c>
      <c r="F368" s="708"/>
      <c r="G368" s="586">
        <f t="shared" ref="G368:G369" si="60">F368/C368*D368</f>
        <v>0</v>
      </c>
      <c r="H368" s="185" t="s">
        <v>322</v>
      </c>
      <c r="I368" s="102">
        <v>10</v>
      </c>
    </row>
    <row r="369" spans="1:9" x14ac:dyDescent="0.35">
      <c r="A369" s="605" t="s">
        <v>1197</v>
      </c>
      <c r="B369" s="197">
        <v>609</v>
      </c>
      <c r="C369" s="557">
        <v>0.98499999999999999</v>
      </c>
      <c r="D369" s="554">
        <v>1.84</v>
      </c>
      <c r="E369" s="561">
        <f>B369*C369*D369</f>
        <v>1103.7516000000001</v>
      </c>
      <c r="F369" s="708"/>
      <c r="G369" s="586">
        <f t="shared" si="60"/>
        <v>0</v>
      </c>
      <c r="H369" s="185" t="s">
        <v>323</v>
      </c>
      <c r="I369" s="102">
        <v>10</v>
      </c>
    </row>
    <row r="370" spans="1:9" x14ac:dyDescent="0.35">
      <c r="A370" s="606" t="s">
        <v>1195</v>
      </c>
      <c r="B370" s="560">
        <f>500*2</f>
        <v>1000</v>
      </c>
      <c r="C370" s="554"/>
      <c r="D370" s="558">
        <v>1</v>
      </c>
      <c r="E370" s="562">
        <f>B370*D370</f>
        <v>1000</v>
      </c>
      <c r="F370" s="709"/>
      <c r="G370" s="585">
        <f>F370/D370</f>
        <v>0</v>
      </c>
      <c r="H370" s="185"/>
      <c r="I370" s="102">
        <v>10</v>
      </c>
    </row>
    <row r="371" spans="1:9" x14ac:dyDescent="0.35">
      <c r="A371" s="582" t="s">
        <v>96</v>
      </c>
      <c r="B371" s="560">
        <f>500*2</f>
        <v>1000</v>
      </c>
      <c r="C371" s="554"/>
      <c r="D371" s="558">
        <v>1</v>
      </c>
      <c r="E371" s="562">
        <f>B371*D371</f>
        <v>1000</v>
      </c>
      <c r="F371" s="709"/>
      <c r="G371" s="585">
        <f>F371/D371</f>
        <v>0</v>
      </c>
      <c r="H371" s="185"/>
      <c r="I371" s="102">
        <v>10</v>
      </c>
    </row>
    <row r="372" spans="1:9" x14ac:dyDescent="0.35">
      <c r="A372" s="582" t="s">
        <v>467</v>
      </c>
      <c r="B372" s="197">
        <v>1000</v>
      </c>
      <c r="C372" s="557">
        <v>0.28999999999999998</v>
      </c>
      <c r="D372" s="558">
        <v>1.28</v>
      </c>
      <c r="E372" s="561">
        <f>B372*C372*D372</f>
        <v>371.2</v>
      </c>
      <c r="F372" s="708"/>
      <c r="G372" s="586">
        <f>F372/C372*D372</f>
        <v>0</v>
      </c>
      <c r="H372" s="185" t="s">
        <v>324</v>
      </c>
      <c r="I372" s="102">
        <v>10</v>
      </c>
    </row>
    <row r="373" spans="1:9" x14ac:dyDescent="0.35">
      <c r="A373" s="582" t="s">
        <v>468</v>
      </c>
      <c r="B373" s="197">
        <v>1000</v>
      </c>
      <c r="C373" s="557">
        <v>0.54</v>
      </c>
      <c r="D373" s="558">
        <v>1.66</v>
      </c>
      <c r="E373" s="561">
        <f t="shared" ref="E373:E378" si="61">B373*C373*D373</f>
        <v>896.4</v>
      </c>
      <c r="F373" s="708"/>
      <c r="G373" s="586">
        <f t="shared" ref="G373:G375" si="62">F373/C373*D373</f>
        <v>0</v>
      </c>
      <c r="H373" s="185" t="s">
        <v>325</v>
      </c>
      <c r="I373" s="102">
        <v>10</v>
      </c>
    </row>
    <row r="374" spans="1:9" x14ac:dyDescent="0.35">
      <c r="A374" s="582" t="s">
        <v>473</v>
      </c>
      <c r="B374" s="197">
        <v>600</v>
      </c>
      <c r="C374" s="557">
        <v>0.98499999999999999</v>
      </c>
      <c r="D374" s="554">
        <v>1.84</v>
      </c>
      <c r="E374" s="561">
        <f t="shared" si="61"/>
        <v>1087.44</v>
      </c>
      <c r="F374" s="708"/>
      <c r="G374" s="586">
        <f t="shared" si="62"/>
        <v>0</v>
      </c>
      <c r="H374" s="185" t="s">
        <v>326</v>
      </c>
      <c r="I374" s="102">
        <v>10</v>
      </c>
    </row>
    <row r="375" spans="1:9" x14ac:dyDescent="0.35">
      <c r="A375" s="606" t="s">
        <v>1191</v>
      </c>
      <c r="B375" s="197">
        <f>2*176.71*11.31</f>
        <v>3997.1802000000002</v>
      </c>
      <c r="C375" s="557">
        <v>0.28999999999999998</v>
      </c>
      <c r="D375" s="558">
        <v>1.28</v>
      </c>
      <c r="E375" s="561">
        <f t="shared" si="61"/>
        <v>1483.7532902400001</v>
      </c>
      <c r="F375" s="708"/>
      <c r="G375" s="586">
        <f t="shared" si="62"/>
        <v>0</v>
      </c>
      <c r="H375" s="185" t="s">
        <v>327</v>
      </c>
      <c r="I375" s="102">
        <v>10</v>
      </c>
    </row>
    <row r="376" spans="1:9" x14ac:dyDescent="0.35">
      <c r="A376" s="606" t="s">
        <v>1190</v>
      </c>
      <c r="B376" s="197">
        <f>4*176.71*11.31</f>
        <v>7994.3604000000005</v>
      </c>
      <c r="C376" s="557">
        <v>0.54</v>
      </c>
      <c r="D376" s="558">
        <v>1.66</v>
      </c>
      <c r="E376" s="561">
        <f t="shared" si="61"/>
        <v>7166.1446625600011</v>
      </c>
      <c r="F376" s="708"/>
      <c r="G376" s="586">
        <f>F376/D376</f>
        <v>0</v>
      </c>
      <c r="H376" s="185" t="s">
        <v>328</v>
      </c>
      <c r="I376" s="102">
        <v>10</v>
      </c>
    </row>
    <row r="377" spans="1:9" x14ac:dyDescent="0.35">
      <c r="A377" s="606" t="s">
        <v>1188</v>
      </c>
      <c r="B377" s="326">
        <f>E377/C377/D377</f>
        <v>2000</v>
      </c>
      <c r="C377" s="554">
        <v>1</v>
      </c>
      <c r="D377" s="558">
        <v>2</v>
      </c>
      <c r="E377" s="561">
        <f>2*2000*C377</f>
        <v>4000</v>
      </c>
      <c r="F377" s="708"/>
      <c r="G377" s="584">
        <f>F377/C377*D377</f>
        <v>0</v>
      </c>
      <c r="H377" s="185" t="s">
        <v>329</v>
      </c>
      <c r="I377" s="102">
        <v>10</v>
      </c>
    </row>
    <row r="378" spans="1:9" x14ac:dyDescent="0.35">
      <c r="A378" s="582" t="s">
        <v>97</v>
      </c>
      <c r="B378" s="197">
        <v>9</v>
      </c>
      <c r="C378" s="557">
        <v>0.98499999999999999</v>
      </c>
      <c r="D378" s="554">
        <v>1.84</v>
      </c>
      <c r="E378" s="561">
        <f t="shared" si="61"/>
        <v>16.311600000000002</v>
      </c>
      <c r="F378" s="708"/>
      <c r="G378" s="584">
        <f>F378/C378*D378</f>
        <v>0</v>
      </c>
      <c r="H378" s="185" t="s">
        <v>330</v>
      </c>
      <c r="I378" s="102">
        <v>10</v>
      </c>
    </row>
    <row r="379" spans="1:9" x14ac:dyDescent="0.35">
      <c r="A379" s="606" t="s">
        <v>1189</v>
      </c>
      <c r="B379" s="560">
        <f>E379</f>
        <v>50</v>
      </c>
      <c r="C379" s="554"/>
      <c r="D379" s="558">
        <v>1</v>
      </c>
      <c r="E379" s="562">
        <v>50</v>
      </c>
      <c r="F379" s="147"/>
      <c r="G379" s="585">
        <f>F379/D379</f>
        <v>0</v>
      </c>
      <c r="I379" s="102">
        <v>10</v>
      </c>
    </row>
    <row r="380" spans="1:9" x14ac:dyDescent="0.35">
      <c r="A380" s="582" t="s">
        <v>98</v>
      </c>
      <c r="B380" s="560">
        <f>E380</f>
        <v>50</v>
      </c>
      <c r="C380" s="554"/>
      <c r="D380" s="558">
        <v>1</v>
      </c>
      <c r="E380" s="562">
        <v>50</v>
      </c>
      <c r="F380" s="148"/>
      <c r="G380" s="585">
        <f>F380/D380</f>
        <v>0</v>
      </c>
      <c r="I380" s="102">
        <v>10</v>
      </c>
    </row>
    <row r="381" spans="1:9" x14ac:dyDescent="0.35">
      <c r="A381" s="582" t="s">
        <v>65</v>
      </c>
      <c r="B381" s="560">
        <f t="shared" ref="B381:B386" si="63">E381/D381</f>
        <v>150000</v>
      </c>
      <c r="C381" s="554"/>
      <c r="D381" s="558">
        <v>1</v>
      </c>
      <c r="E381" s="562">
        <v>150000</v>
      </c>
      <c r="F381" s="148"/>
      <c r="G381" s="585">
        <f t="shared" ref="G381:G386" si="64">F381/D381</f>
        <v>0</v>
      </c>
      <c r="I381" s="102">
        <v>10</v>
      </c>
    </row>
    <row r="382" spans="1:9" x14ac:dyDescent="0.35">
      <c r="A382" s="582" t="s">
        <v>101</v>
      </c>
      <c r="B382" s="560">
        <f t="shared" si="63"/>
        <v>150000</v>
      </c>
      <c r="C382" s="554"/>
      <c r="D382" s="558">
        <v>1</v>
      </c>
      <c r="E382" s="562">
        <v>150000</v>
      </c>
      <c r="F382" s="148"/>
      <c r="G382" s="585">
        <f t="shared" si="64"/>
        <v>0</v>
      </c>
      <c r="I382" s="102">
        <v>10</v>
      </c>
    </row>
    <row r="383" spans="1:9" x14ac:dyDescent="0.35">
      <c r="A383" s="582" t="s">
        <v>68</v>
      </c>
      <c r="B383" s="560">
        <f t="shared" si="63"/>
        <v>150000</v>
      </c>
      <c r="C383" s="554"/>
      <c r="D383" s="558">
        <v>1</v>
      </c>
      <c r="E383" s="562">
        <v>150000</v>
      </c>
      <c r="F383" s="148"/>
      <c r="G383" s="585">
        <f t="shared" si="64"/>
        <v>0</v>
      </c>
      <c r="I383" s="102">
        <v>10</v>
      </c>
    </row>
    <row r="384" spans="1:9" x14ac:dyDescent="0.35">
      <c r="A384" s="582" t="s">
        <v>67</v>
      </c>
      <c r="B384" s="560">
        <f t="shared" si="63"/>
        <v>150000</v>
      </c>
      <c r="C384" s="554"/>
      <c r="D384" s="558">
        <v>1</v>
      </c>
      <c r="E384" s="562">
        <v>150000</v>
      </c>
      <c r="F384" s="148"/>
      <c r="G384" s="585">
        <f t="shared" si="64"/>
        <v>0</v>
      </c>
      <c r="I384" s="102">
        <v>10</v>
      </c>
    </row>
    <row r="385" spans="1:19" x14ac:dyDescent="0.35">
      <c r="A385" s="582" t="s">
        <v>102</v>
      </c>
      <c r="B385" s="560">
        <f t="shared" si="63"/>
        <v>150000</v>
      </c>
      <c r="C385" s="554"/>
      <c r="D385" s="558">
        <v>1</v>
      </c>
      <c r="E385" s="562">
        <v>150000</v>
      </c>
      <c r="F385" s="148"/>
      <c r="G385" s="585">
        <f t="shared" si="64"/>
        <v>0</v>
      </c>
      <c r="I385" s="102">
        <v>10</v>
      </c>
    </row>
    <row r="386" spans="1:19" x14ac:dyDescent="0.35">
      <c r="A386" s="582" t="s">
        <v>103</v>
      </c>
      <c r="B386" s="560">
        <f t="shared" si="63"/>
        <v>150000</v>
      </c>
      <c r="C386" s="554"/>
      <c r="D386" s="558">
        <v>1</v>
      </c>
      <c r="E386" s="562">
        <v>150000</v>
      </c>
      <c r="F386" s="148"/>
      <c r="G386" s="585">
        <f t="shared" si="64"/>
        <v>0</v>
      </c>
      <c r="I386" s="102">
        <v>10</v>
      </c>
    </row>
    <row r="387" spans="1:19" x14ac:dyDescent="0.35">
      <c r="A387" s="582" t="s">
        <v>471</v>
      </c>
      <c r="B387" s="560">
        <f>E387/C387/D387</f>
        <v>2207.0183182520414</v>
      </c>
      <c r="C387" s="557">
        <v>0.98499999999999999</v>
      </c>
      <c r="D387" s="554">
        <v>1.84</v>
      </c>
      <c r="E387" s="562">
        <v>4000</v>
      </c>
      <c r="F387" s="148"/>
      <c r="G387" s="585">
        <f>F387/D387/C387</f>
        <v>0</v>
      </c>
    </row>
    <row r="388" spans="1:19" x14ac:dyDescent="0.35">
      <c r="A388" s="582" t="s">
        <v>472</v>
      </c>
      <c r="B388" s="560">
        <f>E388/C388/D388</f>
        <v>2207.0183182520414</v>
      </c>
      <c r="C388" s="557">
        <v>0.98499999999999999</v>
      </c>
      <c r="D388" s="554">
        <v>1.84</v>
      </c>
      <c r="E388" s="562">
        <v>4000</v>
      </c>
      <c r="F388" s="148"/>
      <c r="G388" s="585">
        <f>F388/D388/C388</f>
        <v>0</v>
      </c>
    </row>
    <row r="389" spans="1:19" x14ac:dyDescent="0.35">
      <c r="A389" s="582" t="s">
        <v>474</v>
      </c>
      <c r="B389" s="197">
        <f>E389/C389/D389</f>
        <v>27.587728978150516</v>
      </c>
      <c r="C389" s="557">
        <v>0.98499999999999999</v>
      </c>
      <c r="D389" s="554">
        <v>1.84</v>
      </c>
      <c r="E389" s="562">
        <v>50</v>
      </c>
      <c r="F389" s="82"/>
      <c r="G389" s="584">
        <f>F389/C389*D389</f>
        <v>0</v>
      </c>
    </row>
    <row r="390" spans="1:19" s="30" customFormat="1" x14ac:dyDescent="0.35">
      <c r="A390" s="606" t="s">
        <v>1155</v>
      </c>
      <c r="B390" s="57">
        <f>+E390/D390</f>
        <v>20000</v>
      </c>
      <c r="C390" s="485">
        <v>0.01</v>
      </c>
      <c r="D390" s="170">
        <v>2</v>
      </c>
      <c r="E390" s="563">
        <v>40000</v>
      </c>
      <c r="F390" s="148"/>
      <c r="G390" s="587">
        <f>+F390/D390</f>
        <v>0</v>
      </c>
      <c r="S390" s="219"/>
    </row>
    <row r="391" spans="1:19" s="30" customFormat="1" x14ac:dyDescent="0.35">
      <c r="A391" s="606" t="s">
        <v>1156</v>
      </c>
      <c r="B391" s="57">
        <f>+E391/D391</f>
        <v>8152.173913043478</v>
      </c>
      <c r="C391" s="485">
        <v>0.98499999999999999</v>
      </c>
      <c r="D391" s="170">
        <v>1.84</v>
      </c>
      <c r="E391" s="563">
        <v>15000</v>
      </c>
      <c r="F391" s="148"/>
      <c r="G391" s="587">
        <f>+F391/D391</f>
        <v>0</v>
      </c>
      <c r="S391" s="219"/>
    </row>
    <row r="392" spans="1:19" s="30" customFormat="1" x14ac:dyDescent="0.35">
      <c r="A392" s="606" t="s">
        <v>1157</v>
      </c>
      <c r="B392" s="57">
        <f>+E392/(C392*D392)</f>
        <v>53879.310344827587</v>
      </c>
      <c r="C392" s="485">
        <v>0.28999999999999998</v>
      </c>
      <c r="D392" s="486">
        <v>1.28</v>
      </c>
      <c r="E392" s="563">
        <v>20000</v>
      </c>
      <c r="F392" s="148"/>
      <c r="G392" s="587">
        <f>+F392/(C392*D392)</f>
        <v>0</v>
      </c>
      <c r="S392" s="219"/>
    </row>
    <row r="393" spans="1:19" s="30" customFormat="1" x14ac:dyDescent="0.35">
      <c r="A393" s="606" t="s">
        <v>1158</v>
      </c>
      <c r="B393" s="57">
        <f>+E393/(C393*D393)</f>
        <v>55778.670236501566</v>
      </c>
      <c r="C393" s="485">
        <v>0.54</v>
      </c>
      <c r="D393" s="486">
        <v>1.66</v>
      </c>
      <c r="E393" s="563">
        <v>50000</v>
      </c>
      <c r="F393" s="148"/>
      <c r="G393" s="587">
        <f>+F393/(C393*D393)</f>
        <v>0</v>
      </c>
      <c r="S393" s="219"/>
    </row>
    <row r="394" spans="1:19" s="30" customFormat="1" x14ac:dyDescent="0.35">
      <c r="A394" s="606" t="s">
        <v>1159</v>
      </c>
      <c r="B394" s="57">
        <f>E394/(D394)</f>
        <v>25000</v>
      </c>
      <c r="C394" s="485">
        <v>0.01</v>
      </c>
      <c r="D394" s="170">
        <v>2</v>
      </c>
      <c r="E394" s="563">
        <v>50000</v>
      </c>
      <c r="F394" s="148"/>
      <c r="G394" s="587">
        <f>+F394/D394</f>
        <v>0</v>
      </c>
      <c r="S394" s="219"/>
    </row>
    <row r="395" spans="1:19" s="30" customFormat="1" x14ac:dyDescent="0.35">
      <c r="A395" s="606" t="s">
        <v>567</v>
      </c>
      <c r="B395" s="57"/>
      <c r="C395" s="485">
        <v>0.01</v>
      </c>
      <c r="D395" s="170">
        <v>1</v>
      </c>
      <c r="E395" s="563"/>
      <c r="F395" s="82"/>
      <c r="G395" s="587">
        <f>+F395/D395</f>
        <v>0</v>
      </c>
      <c r="S395" s="219"/>
    </row>
    <row r="396" spans="1:19" s="30" customFormat="1" x14ac:dyDescent="0.35">
      <c r="A396" s="606" t="s">
        <v>568</v>
      </c>
      <c r="B396" s="57"/>
      <c r="C396" s="485">
        <v>0.01</v>
      </c>
      <c r="D396" s="170">
        <v>1</v>
      </c>
      <c r="E396" s="563"/>
      <c r="F396" s="82"/>
      <c r="G396" s="587">
        <f>+F396/D396</f>
        <v>0</v>
      </c>
      <c r="S396" s="219"/>
    </row>
    <row r="397" spans="1:19" s="30" customFormat="1" x14ac:dyDescent="0.35">
      <c r="A397" s="607" t="s">
        <v>1160</v>
      </c>
      <c r="B397" s="452">
        <f>+E397/D397</f>
        <v>20000</v>
      </c>
      <c r="C397" s="506">
        <v>0.01</v>
      </c>
      <c r="D397" s="564">
        <v>2</v>
      </c>
      <c r="E397" s="565">
        <v>40000</v>
      </c>
      <c r="F397" s="148"/>
      <c r="G397" s="457">
        <f>+F397/D397</f>
        <v>0</v>
      </c>
      <c r="S397" s="219"/>
    </row>
    <row r="398" spans="1:19" s="30" customFormat="1" x14ac:dyDescent="0.35">
      <c r="A398" s="607" t="s">
        <v>1161</v>
      </c>
      <c r="B398" s="452">
        <f>+E398/D398</f>
        <v>8152.173913043478</v>
      </c>
      <c r="C398" s="506">
        <v>0.98499999999999999</v>
      </c>
      <c r="D398" s="564">
        <v>1.84</v>
      </c>
      <c r="E398" s="565">
        <v>15000</v>
      </c>
      <c r="F398" s="148"/>
      <c r="G398" s="457">
        <f>+F398/D398</f>
        <v>0</v>
      </c>
      <c r="S398" s="219"/>
    </row>
    <row r="399" spans="1:19" s="30" customFormat="1" x14ac:dyDescent="0.35">
      <c r="A399" s="607" t="s">
        <v>1162</v>
      </c>
      <c r="B399" s="452">
        <f>+E399/(C399*D399)</f>
        <v>53879.310344827587</v>
      </c>
      <c r="C399" s="506">
        <v>0.28999999999999998</v>
      </c>
      <c r="D399" s="507">
        <v>1.28</v>
      </c>
      <c r="E399" s="565">
        <v>20000</v>
      </c>
      <c r="F399" s="148"/>
      <c r="G399" s="457">
        <f>+F399/(C399*D399)</f>
        <v>0</v>
      </c>
      <c r="S399" s="219"/>
    </row>
    <row r="400" spans="1:19" s="30" customFormat="1" x14ac:dyDescent="0.35">
      <c r="A400" s="607" t="s">
        <v>1163</v>
      </c>
      <c r="B400" s="452">
        <f>+E400/(C400*D400)</f>
        <v>55778.670236501566</v>
      </c>
      <c r="C400" s="506">
        <v>0.54</v>
      </c>
      <c r="D400" s="507">
        <v>1.66</v>
      </c>
      <c r="E400" s="565">
        <v>50000</v>
      </c>
      <c r="F400" s="148"/>
      <c r="G400" s="457">
        <f>+F400/(C400*D400)</f>
        <v>0</v>
      </c>
      <c r="S400" s="219"/>
    </row>
    <row r="401" spans="1:19" s="30" customFormat="1" x14ac:dyDescent="0.35">
      <c r="A401" s="607" t="s">
        <v>1164</v>
      </c>
      <c r="B401" s="452">
        <f>E401/(D401)</f>
        <v>25000</v>
      </c>
      <c r="C401" s="506">
        <v>0.01</v>
      </c>
      <c r="D401" s="564">
        <v>2</v>
      </c>
      <c r="E401" s="565">
        <v>50000</v>
      </c>
      <c r="F401" s="148"/>
      <c r="G401" s="457">
        <f>+F401/D401</f>
        <v>0</v>
      </c>
      <c r="S401" s="219"/>
    </row>
    <row r="402" spans="1:19" s="30" customFormat="1" x14ac:dyDescent="0.35">
      <c r="A402" s="607" t="s">
        <v>569</v>
      </c>
      <c r="B402" s="452"/>
      <c r="C402" s="506">
        <v>0.01</v>
      </c>
      <c r="D402" s="564">
        <v>1</v>
      </c>
      <c r="E402" s="565"/>
      <c r="F402" s="82"/>
      <c r="G402" s="457">
        <f>+F402/D402</f>
        <v>0</v>
      </c>
      <c r="S402" s="219"/>
    </row>
    <row r="403" spans="1:19" s="30" customFormat="1" x14ac:dyDescent="0.35">
      <c r="A403" s="607" t="s">
        <v>570</v>
      </c>
      <c r="B403" s="452"/>
      <c r="C403" s="506">
        <v>0.01</v>
      </c>
      <c r="D403" s="564">
        <v>1</v>
      </c>
      <c r="E403" s="565"/>
      <c r="F403" s="82"/>
      <c r="G403" s="457">
        <f>+F403/D403</f>
        <v>0</v>
      </c>
      <c r="S403" s="219"/>
    </row>
    <row r="404" spans="1:19" s="30" customFormat="1" x14ac:dyDescent="0.35">
      <c r="A404" s="608" t="s">
        <v>1165</v>
      </c>
      <c r="B404" s="47">
        <f>+E404/D404</f>
        <v>20000</v>
      </c>
      <c r="C404" s="487">
        <v>0.01</v>
      </c>
      <c r="D404" s="566">
        <v>2</v>
      </c>
      <c r="E404" s="567">
        <v>40000</v>
      </c>
      <c r="F404" s="148"/>
      <c r="G404" s="588">
        <f>+F404/D404</f>
        <v>0</v>
      </c>
      <c r="S404" s="219"/>
    </row>
    <row r="405" spans="1:19" s="30" customFormat="1" x14ac:dyDescent="0.35">
      <c r="A405" s="608" t="s">
        <v>1166</v>
      </c>
      <c r="B405" s="47">
        <f>+E405/D405</f>
        <v>8152.173913043478</v>
      </c>
      <c r="C405" s="487">
        <v>0.98499999999999999</v>
      </c>
      <c r="D405" s="566">
        <v>1.84</v>
      </c>
      <c r="E405" s="567">
        <v>15000</v>
      </c>
      <c r="F405" s="148"/>
      <c r="G405" s="588">
        <f>+F405/D405</f>
        <v>0</v>
      </c>
      <c r="S405" s="219"/>
    </row>
    <row r="406" spans="1:19" s="30" customFormat="1" x14ac:dyDescent="0.35">
      <c r="A406" s="608" t="s">
        <v>1167</v>
      </c>
      <c r="B406" s="47">
        <f>+E406/(C406*D406)</f>
        <v>53879.310344827587</v>
      </c>
      <c r="C406" s="487">
        <v>0.28999999999999998</v>
      </c>
      <c r="D406" s="488">
        <v>1.28</v>
      </c>
      <c r="E406" s="567">
        <v>20000</v>
      </c>
      <c r="F406" s="148"/>
      <c r="G406" s="588">
        <f>+F406/(C406*D406)</f>
        <v>0</v>
      </c>
      <c r="S406" s="219"/>
    </row>
    <row r="407" spans="1:19" s="30" customFormat="1" x14ac:dyDescent="0.35">
      <c r="A407" s="608" t="s">
        <v>1168</v>
      </c>
      <c r="B407" s="47">
        <f>+E407/(C407*D407)</f>
        <v>55778.670236501566</v>
      </c>
      <c r="C407" s="487">
        <v>0.54</v>
      </c>
      <c r="D407" s="488">
        <v>1.66</v>
      </c>
      <c r="E407" s="567">
        <v>50000</v>
      </c>
      <c r="F407" s="148"/>
      <c r="G407" s="588">
        <f>+F407/(C407*D407)</f>
        <v>0</v>
      </c>
      <c r="S407" s="219"/>
    </row>
    <row r="408" spans="1:19" s="30" customFormat="1" x14ac:dyDescent="0.35">
      <c r="A408" s="608" t="s">
        <v>1169</v>
      </c>
      <c r="B408" s="47">
        <f>E408/(D408)</f>
        <v>25000</v>
      </c>
      <c r="C408" s="487">
        <v>0.01</v>
      </c>
      <c r="D408" s="566">
        <v>2</v>
      </c>
      <c r="E408" s="567">
        <v>50000</v>
      </c>
      <c r="F408" s="148"/>
      <c r="G408" s="588">
        <f>+F408/D408</f>
        <v>0</v>
      </c>
      <c r="S408" s="219"/>
    </row>
    <row r="409" spans="1:19" s="30" customFormat="1" x14ac:dyDescent="0.35">
      <c r="A409" s="608" t="s">
        <v>607</v>
      </c>
      <c r="B409" s="47"/>
      <c r="C409" s="487">
        <v>0.01</v>
      </c>
      <c r="D409" s="566">
        <v>1</v>
      </c>
      <c r="E409" s="567"/>
      <c r="F409" s="82"/>
      <c r="G409" s="588">
        <f t="shared" ref="G409:G410" si="65">+F409/D409</f>
        <v>0</v>
      </c>
      <c r="S409" s="219"/>
    </row>
    <row r="410" spans="1:19" s="30" customFormat="1" x14ac:dyDescent="0.35">
      <c r="A410" s="608" t="s">
        <v>608</v>
      </c>
      <c r="B410" s="47"/>
      <c r="C410" s="487">
        <v>0.01</v>
      </c>
      <c r="D410" s="566">
        <v>1</v>
      </c>
      <c r="E410" s="567"/>
      <c r="F410" s="82"/>
      <c r="G410" s="588">
        <f t="shared" si="65"/>
        <v>0</v>
      </c>
      <c r="S410" s="219"/>
    </row>
    <row r="411" spans="1:19" s="30" customFormat="1" x14ac:dyDescent="0.35">
      <c r="A411" s="609" t="s">
        <v>1170</v>
      </c>
      <c r="B411" s="568">
        <f>+E411/D411</f>
        <v>20000</v>
      </c>
      <c r="C411" s="518">
        <v>0.01</v>
      </c>
      <c r="D411" s="569">
        <v>2</v>
      </c>
      <c r="E411" s="570">
        <v>40000</v>
      </c>
      <c r="F411" s="148"/>
      <c r="G411" s="589">
        <f>+F411/D411</f>
        <v>0</v>
      </c>
      <c r="S411" s="219"/>
    </row>
    <row r="412" spans="1:19" s="30" customFormat="1" x14ac:dyDescent="0.35">
      <c r="A412" s="609" t="s">
        <v>1171</v>
      </c>
      <c r="B412" s="568">
        <f>+E412/D412</f>
        <v>8152.173913043478</v>
      </c>
      <c r="C412" s="518">
        <v>0.98499999999999999</v>
      </c>
      <c r="D412" s="569">
        <v>1.84</v>
      </c>
      <c r="E412" s="570">
        <v>15000</v>
      </c>
      <c r="F412" s="148"/>
      <c r="G412" s="589">
        <f>+F412/D412</f>
        <v>0</v>
      </c>
      <c r="S412" s="219"/>
    </row>
    <row r="413" spans="1:19" s="30" customFormat="1" x14ac:dyDescent="0.35">
      <c r="A413" s="609" t="s">
        <v>1172</v>
      </c>
      <c r="B413" s="568">
        <f>+E413/(C413*D413)</f>
        <v>53879.310344827587</v>
      </c>
      <c r="C413" s="518">
        <v>0.28999999999999998</v>
      </c>
      <c r="D413" s="519">
        <v>1.28</v>
      </c>
      <c r="E413" s="570">
        <v>20000</v>
      </c>
      <c r="F413" s="148"/>
      <c r="G413" s="589">
        <f>+F413/(C413*D413)</f>
        <v>0</v>
      </c>
      <c r="S413" s="219"/>
    </row>
    <row r="414" spans="1:19" s="30" customFormat="1" x14ac:dyDescent="0.35">
      <c r="A414" s="609" t="s">
        <v>1173</v>
      </c>
      <c r="B414" s="568">
        <f>+E414/(C414*D414)</f>
        <v>55778.670236501566</v>
      </c>
      <c r="C414" s="518">
        <v>0.54</v>
      </c>
      <c r="D414" s="519">
        <v>1.66</v>
      </c>
      <c r="E414" s="570">
        <v>50000</v>
      </c>
      <c r="F414" s="148"/>
      <c r="G414" s="589">
        <f>+F414/(C414*D414)</f>
        <v>0</v>
      </c>
      <c r="S414" s="219"/>
    </row>
    <row r="415" spans="1:19" s="30" customFormat="1" x14ac:dyDescent="0.35">
      <c r="A415" s="609" t="s">
        <v>1174</v>
      </c>
      <c r="B415" s="568">
        <f>E415/(D415)</f>
        <v>25000</v>
      </c>
      <c r="C415" s="518">
        <v>0.01</v>
      </c>
      <c r="D415" s="569">
        <v>2</v>
      </c>
      <c r="E415" s="570">
        <v>50000</v>
      </c>
      <c r="F415" s="148"/>
      <c r="G415" s="589">
        <f>+F415/D415</f>
        <v>0</v>
      </c>
      <c r="S415" s="219"/>
    </row>
    <row r="416" spans="1:19" s="30" customFormat="1" x14ac:dyDescent="0.35">
      <c r="A416" s="609" t="s">
        <v>637</v>
      </c>
      <c r="B416" s="568"/>
      <c r="C416" s="518">
        <v>0.01</v>
      </c>
      <c r="D416" s="569">
        <v>1</v>
      </c>
      <c r="E416" s="570"/>
      <c r="F416" s="82"/>
      <c r="G416" s="589">
        <f t="shared" ref="G416:G417" si="66">+F416/D416</f>
        <v>0</v>
      </c>
      <c r="S416" s="219"/>
    </row>
    <row r="417" spans="1:19" s="30" customFormat="1" x14ac:dyDescent="0.35">
      <c r="A417" s="609" t="s">
        <v>638</v>
      </c>
      <c r="B417" s="568"/>
      <c r="C417" s="518">
        <v>0.01</v>
      </c>
      <c r="D417" s="569">
        <v>1</v>
      </c>
      <c r="E417" s="570"/>
      <c r="F417" s="82"/>
      <c r="G417" s="589">
        <f t="shared" si="66"/>
        <v>0</v>
      </c>
      <c r="S417" s="219"/>
    </row>
    <row r="418" spans="1:19" s="30" customFormat="1" x14ac:dyDescent="0.35">
      <c r="A418" s="610" t="s">
        <v>1175</v>
      </c>
      <c r="B418" s="367">
        <f>+E418/D418</f>
        <v>20000</v>
      </c>
      <c r="C418" s="536">
        <v>0.01</v>
      </c>
      <c r="D418" s="571">
        <v>2</v>
      </c>
      <c r="E418" s="572">
        <v>40000</v>
      </c>
      <c r="F418" s="148"/>
      <c r="G418" s="590">
        <f>+F418/D418</f>
        <v>0</v>
      </c>
      <c r="S418" s="219"/>
    </row>
    <row r="419" spans="1:19" s="30" customFormat="1" x14ac:dyDescent="0.35">
      <c r="A419" s="610" t="s">
        <v>1176</v>
      </c>
      <c r="B419" s="367">
        <f>+E419/D419</f>
        <v>8152.173913043478</v>
      </c>
      <c r="C419" s="536">
        <v>0.98499999999999999</v>
      </c>
      <c r="D419" s="571">
        <v>1.84</v>
      </c>
      <c r="E419" s="572">
        <v>15000</v>
      </c>
      <c r="F419" s="148"/>
      <c r="G419" s="590">
        <f>+F419/D419</f>
        <v>0</v>
      </c>
      <c r="S419" s="219"/>
    </row>
    <row r="420" spans="1:19" s="30" customFormat="1" x14ac:dyDescent="0.35">
      <c r="A420" s="610" t="s">
        <v>1177</v>
      </c>
      <c r="B420" s="367">
        <f>+E420/(C420*D420)</f>
        <v>53879.310344827587</v>
      </c>
      <c r="C420" s="536">
        <v>0.28999999999999998</v>
      </c>
      <c r="D420" s="537">
        <v>1.28</v>
      </c>
      <c r="E420" s="572">
        <v>20000</v>
      </c>
      <c r="F420" s="148"/>
      <c r="G420" s="590">
        <f>+F420/(C420*D420)</f>
        <v>0</v>
      </c>
      <c r="S420" s="219"/>
    </row>
    <row r="421" spans="1:19" s="30" customFormat="1" x14ac:dyDescent="0.35">
      <c r="A421" s="610" t="s">
        <v>1178</v>
      </c>
      <c r="B421" s="367">
        <f>+E421/(C421*D421)</f>
        <v>55778.670236501566</v>
      </c>
      <c r="C421" s="536">
        <v>0.54</v>
      </c>
      <c r="D421" s="537">
        <v>1.66</v>
      </c>
      <c r="E421" s="572">
        <v>50000</v>
      </c>
      <c r="F421" s="148"/>
      <c r="G421" s="590">
        <f>+F421/(C421*D421)</f>
        <v>0</v>
      </c>
      <c r="S421" s="219"/>
    </row>
    <row r="422" spans="1:19" s="30" customFormat="1" x14ac:dyDescent="0.35">
      <c r="A422" s="610" t="s">
        <v>1179</v>
      </c>
      <c r="B422" s="367">
        <f>E422/(D422)</f>
        <v>25000</v>
      </c>
      <c r="C422" s="536">
        <v>0.01</v>
      </c>
      <c r="D422" s="571">
        <v>2</v>
      </c>
      <c r="E422" s="572">
        <v>50000</v>
      </c>
      <c r="F422" s="148"/>
      <c r="G422" s="590">
        <f>+F422/D422</f>
        <v>0</v>
      </c>
      <c r="S422" s="219"/>
    </row>
    <row r="423" spans="1:19" s="30" customFormat="1" x14ac:dyDescent="0.35">
      <c r="A423" s="610" t="s">
        <v>670</v>
      </c>
      <c r="B423" s="367"/>
      <c r="C423" s="536">
        <v>0.01</v>
      </c>
      <c r="D423" s="571">
        <v>1</v>
      </c>
      <c r="E423" s="572"/>
      <c r="F423" s="82"/>
      <c r="G423" s="590">
        <f t="shared" ref="G423:G424" si="67">+F423/D423</f>
        <v>0</v>
      </c>
      <c r="S423" s="219"/>
    </row>
    <row r="424" spans="1:19" s="30" customFormat="1" x14ac:dyDescent="0.35">
      <c r="A424" s="610" t="s">
        <v>671</v>
      </c>
      <c r="B424" s="367"/>
      <c r="C424" s="536">
        <v>0.01</v>
      </c>
      <c r="D424" s="571">
        <v>1</v>
      </c>
      <c r="E424" s="572"/>
      <c r="F424" s="82"/>
      <c r="G424" s="590">
        <f t="shared" si="67"/>
        <v>0</v>
      </c>
      <c r="S424" s="219"/>
    </row>
    <row r="425" spans="1:19" s="515" customFormat="1" x14ac:dyDescent="0.35">
      <c r="A425" s="611" t="s">
        <v>1180</v>
      </c>
      <c r="B425" s="573">
        <f>+E425/D425</f>
        <v>20000</v>
      </c>
      <c r="C425" s="516">
        <v>0.01</v>
      </c>
      <c r="D425" s="574">
        <v>2</v>
      </c>
      <c r="E425" s="575">
        <v>40000</v>
      </c>
      <c r="F425" s="148"/>
      <c r="G425" s="591">
        <f>+F425/D425</f>
        <v>0</v>
      </c>
      <c r="S425" s="522"/>
    </row>
    <row r="426" spans="1:19" s="515" customFormat="1" x14ac:dyDescent="0.35">
      <c r="A426" s="611" t="s">
        <v>1181</v>
      </c>
      <c r="B426" s="573">
        <f>+E426/D426</f>
        <v>8152.173913043478</v>
      </c>
      <c r="C426" s="516">
        <v>0.98499999999999999</v>
      </c>
      <c r="D426" s="574">
        <v>1.84</v>
      </c>
      <c r="E426" s="575">
        <v>15000</v>
      </c>
      <c r="F426" s="148"/>
      <c r="G426" s="591">
        <f>+F426/D426</f>
        <v>0</v>
      </c>
      <c r="S426" s="522"/>
    </row>
    <row r="427" spans="1:19" s="515" customFormat="1" x14ac:dyDescent="0.35">
      <c r="A427" s="611" t="s">
        <v>1182</v>
      </c>
      <c r="B427" s="573">
        <f>+E427/(C427*D427)</f>
        <v>53879.310344827587</v>
      </c>
      <c r="C427" s="516">
        <v>0.28999999999999998</v>
      </c>
      <c r="D427" s="517">
        <v>1.28</v>
      </c>
      <c r="E427" s="575">
        <v>20000</v>
      </c>
      <c r="F427" s="148"/>
      <c r="G427" s="591">
        <f>+F427/(C427*D427)</f>
        <v>0</v>
      </c>
      <c r="S427" s="522"/>
    </row>
    <row r="428" spans="1:19" s="515" customFormat="1" x14ac:dyDescent="0.35">
      <c r="A428" s="611" t="s">
        <v>1183</v>
      </c>
      <c r="B428" s="573">
        <f>+E428/(C428*D428)</f>
        <v>55778.670236501566</v>
      </c>
      <c r="C428" s="516">
        <v>0.54</v>
      </c>
      <c r="D428" s="517">
        <v>1.66</v>
      </c>
      <c r="E428" s="575">
        <v>50000</v>
      </c>
      <c r="F428" s="148"/>
      <c r="G428" s="591">
        <f>+F428/(C428*D428)</f>
        <v>0</v>
      </c>
      <c r="S428" s="522"/>
    </row>
    <row r="429" spans="1:19" s="81" customFormat="1" x14ac:dyDescent="0.35">
      <c r="A429" s="612" t="s">
        <v>1184</v>
      </c>
      <c r="B429" s="82">
        <f>+E429/D429</f>
        <v>20000</v>
      </c>
      <c r="C429" s="524">
        <v>0.01</v>
      </c>
      <c r="D429" s="550">
        <v>2</v>
      </c>
      <c r="E429" s="147">
        <v>40000</v>
      </c>
      <c r="F429" s="148"/>
      <c r="G429" s="592">
        <f>+F429/D429</f>
        <v>0</v>
      </c>
      <c r="S429" s="523"/>
    </row>
    <row r="430" spans="1:19" s="81" customFormat="1" x14ac:dyDescent="0.35">
      <c r="A430" s="612" t="s">
        <v>1185</v>
      </c>
      <c r="B430" s="82">
        <f>+E430/D430</f>
        <v>8152.173913043478</v>
      </c>
      <c r="C430" s="524">
        <v>0.98499999999999999</v>
      </c>
      <c r="D430" s="550">
        <v>1.84</v>
      </c>
      <c r="E430" s="147">
        <v>15000</v>
      </c>
      <c r="F430" s="148"/>
      <c r="G430" s="592">
        <f>+F430/D430</f>
        <v>0</v>
      </c>
      <c r="S430" s="523"/>
    </row>
    <row r="431" spans="1:19" s="81" customFormat="1" x14ac:dyDescent="0.35">
      <c r="A431" s="612" t="s">
        <v>1186</v>
      </c>
      <c r="B431" s="82">
        <f>+E431/(C431*D431)</f>
        <v>53879.310344827587</v>
      </c>
      <c r="C431" s="524">
        <v>0.28999999999999998</v>
      </c>
      <c r="D431" s="525">
        <v>1.28</v>
      </c>
      <c r="E431" s="147">
        <v>20000</v>
      </c>
      <c r="F431" s="148"/>
      <c r="G431" s="592">
        <f>+F431/(C431*D431)</f>
        <v>0</v>
      </c>
      <c r="S431" s="523"/>
    </row>
    <row r="432" spans="1:19" s="81" customFormat="1" x14ac:dyDescent="0.35">
      <c r="A432" s="612" t="s">
        <v>1187</v>
      </c>
      <c r="B432" s="82">
        <f>+E432/(C432*D432)</f>
        <v>55778.670236501566</v>
      </c>
      <c r="C432" s="524">
        <v>0.54</v>
      </c>
      <c r="D432" s="525">
        <v>1.66</v>
      </c>
      <c r="E432" s="147">
        <v>50000</v>
      </c>
      <c r="F432" s="148"/>
      <c r="G432" s="592">
        <f>+F432/(C432*D432)</f>
        <v>0</v>
      </c>
      <c r="S432" s="523"/>
    </row>
    <row r="433" spans="1:488" s="30" customFormat="1" x14ac:dyDescent="0.35">
      <c r="A433" s="593" t="s">
        <v>745</v>
      </c>
      <c r="B433" s="546">
        <f t="shared" ref="B433:B438" si="68">E433/D433</f>
        <v>150000</v>
      </c>
      <c r="C433" s="547"/>
      <c r="D433" s="548">
        <v>1</v>
      </c>
      <c r="E433" s="549">
        <v>150000</v>
      </c>
      <c r="F433" s="148"/>
      <c r="G433" s="594">
        <f t="shared" ref="G433:G438" si="69">F433/D433</f>
        <v>0</v>
      </c>
      <c r="S433" s="219"/>
    </row>
    <row r="434" spans="1:488" s="30" customFormat="1" x14ac:dyDescent="0.35">
      <c r="A434" s="593" t="s">
        <v>746</v>
      </c>
      <c r="B434" s="546">
        <f t="shared" si="68"/>
        <v>150000</v>
      </c>
      <c r="C434" s="547"/>
      <c r="D434" s="548">
        <v>1</v>
      </c>
      <c r="E434" s="549">
        <v>150000</v>
      </c>
      <c r="F434" s="148"/>
      <c r="G434" s="594">
        <f t="shared" si="69"/>
        <v>0</v>
      </c>
      <c r="S434" s="219"/>
    </row>
    <row r="435" spans="1:488" s="30" customFormat="1" x14ac:dyDescent="0.35">
      <c r="A435" s="593" t="s">
        <v>747</v>
      </c>
      <c r="B435" s="546">
        <f t="shared" si="68"/>
        <v>150000</v>
      </c>
      <c r="C435" s="547"/>
      <c r="D435" s="548">
        <v>1</v>
      </c>
      <c r="E435" s="549">
        <v>150000</v>
      </c>
      <c r="F435" s="148"/>
      <c r="G435" s="594">
        <f t="shared" si="69"/>
        <v>0</v>
      </c>
      <c r="S435" s="219"/>
    </row>
    <row r="436" spans="1:488" s="30" customFormat="1" x14ac:dyDescent="0.35">
      <c r="A436" s="593" t="s">
        <v>748</v>
      </c>
      <c r="B436" s="546">
        <f t="shared" si="68"/>
        <v>150000</v>
      </c>
      <c r="C436" s="547"/>
      <c r="D436" s="548">
        <v>1</v>
      </c>
      <c r="E436" s="549">
        <v>150000</v>
      </c>
      <c r="F436" s="148"/>
      <c r="G436" s="594">
        <f t="shared" si="69"/>
        <v>0</v>
      </c>
      <c r="S436" s="219"/>
    </row>
    <row r="437" spans="1:488" s="30" customFormat="1" x14ac:dyDescent="0.35">
      <c r="A437" s="593" t="s">
        <v>749</v>
      </c>
      <c r="B437" s="546">
        <f t="shared" si="68"/>
        <v>150000</v>
      </c>
      <c r="C437" s="547"/>
      <c r="D437" s="548">
        <v>1</v>
      </c>
      <c r="E437" s="549">
        <v>150000</v>
      </c>
      <c r="F437" s="148"/>
      <c r="G437" s="594">
        <f t="shared" si="69"/>
        <v>0</v>
      </c>
      <c r="S437" s="219"/>
    </row>
    <row r="438" spans="1:488" s="30" customFormat="1" ht="15" thickBot="1" x14ac:dyDescent="0.4">
      <c r="A438" s="595" t="s">
        <v>750</v>
      </c>
      <c r="B438" s="596">
        <f t="shared" si="68"/>
        <v>150000</v>
      </c>
      <c r="C438" s="597"/>
      <c r="D438" s="598">
        <v>1</v>
      </c>
      <c r="E438" s="599">
        <v>150000</v>
      </c>
      <c r="F438" s="710"/>
      <c r="G438" s="600">
        <f t="shared" si="69"/>
        <v>0</v>
      </c>
      <c r="S438" s="219"/>
    </row>
    <row r="439" spans="1:488" s="30" customFormat="1" x14ac:dyDescent="0.35">
      <c r="S439" s="219"/>
    </row>
    <row r="441" spans="1:488" ht="36" customHeight="1" x14ac:dyDescent="0.45">
      <c r="A441" s="685" t="s">
        <v>171</v>
      </c>
      <c r="B441" s="686"/>
      <c r="C441" s="686"/>
      <c r="D441" s="686"/>
      <c r="E441" s="686"/>
      <c r="F441" s="686"/>
      <c r="G441" s="686"/>
      <c r="H441" s="686"/>
      <c r="I441" s="686"/>
      <c r="J441" s="686"/>
      <c r="K441" s="686"/>
    </row>
    <row r="444" spans="1:488" s="8" customFormat="1" ht="23.5" x14ac:dyDescent="0.55000000000000004">
      <c r="A444" s="69" t="s">
        <v>110</v>
      </c>
      <c r="S444" s="224"/>
    </row>
    <row r="445" spans="1:488" ht="15" thickBot="1" x14ac:dyDescent="0.4">
      <c r="B445" s="198" t="str">
        <f>CONCATENATE("Pour mémoire, conso quotidienne max ",D228," T et capacité max ", E352," T")</f>
        <v>Pour mémoire, conso quotidienne max 15900 T et capacité max 30000 T</v>
      </c>
      <c r="C445" s="79"/>
      <c r="D445" s="77"/>
      <c r="E445" s="79"/>
      <c r="L445" s="124" t="s">
        <v>498</v>
      </c>
      <c r="AB445" s="124" t="s">
        <v>502</v>
      </c>
      <c r="AW445" s="124" t="s">
        <v>500</v>
      </c>
      <c r="BR445" s="124" t="s">
        <v>499</v>
      </c>
      <c r="CM445" s="124" t="s">
        <v>501</v>
      </c>
      <c r="DH445" s="124" t="s">
        <v>503</v>
      </c>
      <c r="EC445" s="124" t="s">
        <v>516</v>
      </c>
      <c r="EX445" s="602" t="s">
        <v>756</v>
      </c>
      <c r="FN445" s="602" t="s">
        <v>757</v>
      </c>
      <c r="GD445" s="602" t="s">
        <v>761</v>
      </c>
      <c r="GT445" s="602" t="s">
        <v>773</v>
      </c>
      <c r="HJ445" s="602" t="s">
        <v>780</v>
      </c>
      <c r="HZ445" s="602" t="s">
        <v>787</v>
      </c>
      <c r="IP445" s="602" t="s">
        <v>794</v>
      </c>
      <c r="JF445" s="602" t="s">
        <v>799</v>
      </c>
      <c r="JV445" s="602" t="s">
        <v>806</v>
      </c>
      <c r="KL445" s="602" t="s">
        <v>813</v>
      </c>
      <c r="LB445" s="602" t="s">
        <v>820</v>
      </c>
      <c r="LR445" s="602" t="s">
        <v>827</v>
      </c>
      <c r="MH445" s="602" t="s">
        <v>834</v>
      </c>
      <c r="MX445" s="602" t="s">
        <v>841</v>
      </c>
      <c r="NN445" s="602" t="s">
        <v>848</v>
      </c>
      <c r="OD445" s="602" t="s">
        <v>855</v>
      </c>
      <c r="OT445" s="602" t="s">
        <v>862</v>
      </c>
      <c r="PJ445" s="602" t="s">
        <v>869</v>
      </c>
      <c r="PZ445" s="602" t="s">
        <v>876</v>
      </c>
      <c r="QP445" s="602" t="s">
        <v>883</v>
      </c>
      <c r="RF445" s="602" t="s">
        <v>890</v>
      </c>
    </row>
    <row r="446" spans="1:488" x14ac:dyDescent="0.35">
      <c r="B446" s="663" t="s">
        <v>172</v>
      </c>
      <c r="C446" s="664"/>
      <c r="D446" s="664"/>
      <c r="E446" s="664"/>
      <c r="F446" s="665"/>
      <c r="G446" s="644" t="s">
        <v>550</v>
      </c>
      <c r="H446" s="645"/>
      <c r="I446" s="645"/>
      <c r="J446" s="645"/>
      <c r="K446" s="646"/>
      <c r="L446" s="647" t="s">
        <v>559</v>
      </c>
      <c r="M446" s="648"/>
      <c r="N446" s="648"/>
      <c r="O446" s="648"/>
      <c r="P446" s="649"/>
      <c r="Q446" s="647" t="s">
        <v>551</v>
      </c>
      <c r="R446" s="648"/>
      <c r="S446" s="648"/>
      <c r="T446" s="648"/>
      <c r="U446" s="649"/>
      <c r="V446" s="660" t="s">
        <v>552</v>
      </c>
      <c r="W446" s="661"/>
      <c r="X446" s="661"/>
      <c r="Y446" s="661"/>
      <c r="Z446" s="662"/>
      <c r="AB446" s="663" t="s">
        <v>584</v>
      </c>
      <c r="AC446" s="664"/>
      <c r="AD446" s="664"/>
      <c r="AE446" s="664"/>
      <c r="AF446" s="665"/>
      <c r="AG446" s="644" t="s">
        <v>585</v>
      </c>
      <c r="AH446" s="645"/>
      <c r="AI446" s="645"/>
      <c r="AJ446" s="645"/>
      <c r="AK446" s="646"/>
      <c r="AL446" s="647" t="s">
        <v>586</v>
      </c>
      <c r="AM446" s="648"/>
      <c r="AN446" s="648"/>
      <c r="AO446" s="648"/>
      <c r="AP446" s="649"/>
      <c r="AQ446" s="650" t="s">
        <v>590</v>
      </c>
      <c r="AR446" s="651"/>
      <c r="AS446" s="651"/>
      <c r="AT446" s="651"/>
      <c r="AU446" s="652"/>
      <c r="AW446" s="663" t="s">
        <v>612</v>
      </c>
      <c r="AX446" s="664"/>
      <c r="AY446" s="664"/>
      <c r="AZ446" s="664"/>
      <c r="BA446" s="665"/>
      <c r="BB446" s="644" t="s">
        <v>613</v>
      </c>
      <c r="BC446" s="645"/>
      <c r="BD446" s="645"/>
      <c r="BE446" s="645"/>
      <c r="BF446" s="646"/>
      <c r="BG446" s="647" t="s">
        <v>614</v>
      </c>
      <c r="BH446" s="648"/>
      <c r="BI446" s="648"/>
      <c r="BJ446" s="648"/>
      <c r="BK446" s="649"/>
      <c r="BL446" s="650" t="s">
        <v>615</v>
      </c>
      <c r="BM446" s="651"/>
      <c r="BN446" s="651"/>
      <c r="BO446" s="651"/>
      <c r="BP446" s="652"/>
      <c r="BR446" s="663" t="s">
        <v>655</v>
      </c>
      <c r="BS446" s="664"/>
      <c r="BT446" s="664"/>
      <c r="BU446" s="664"/>
      <c r="BV446" s="665"/>
      <c r="BW446" s="644" t="s">
        <v>656</v>
      </c>
      <c r="BX446" s="645"/>
      <c r="BY446" s="645"/>
      <c r="BZ446" s="645"/>
      <c r="CA446" s="646"/>
      <c r="CB446" s="647" t="s">
        <v>657</v>
      </c>
      <c r="CC446" s="648"/>
      <c r="CD446" s="648"/>
      <c r="CE446" s="648"/>
      <c r="CF446" s="649"/>
      <c r="CG446" s="650" t="s">
        <v>658</v>
      </c>
      <c r="CH446" s="651"/>
      <c r="CI446" s="651"/>
      <c r="CJ446" s="651"/>
      <c r="CK446" s="652"/>
      <c r="CM446" s="663" t="s">
        <v>672</v>
      </c>
      <c r="CN446" s="664"/>
      <c r="CO446" s="664"/>
      <c r="CP446" s="664"/>
      <c r="CQ446" s="665"/>
      <c r="CR446" s="644" t="s">
        <v>673</v>
      </c>
      <c r="CS446" s="645"/>
      <c r="CT446" s="645"/>
      <c r="CU446" s="645"/>
      <c r="CV446" s="646"/>
      <c r="CW446" s="647" t="s">
        <v>674</v>
      </c>
      <c r="CX446" s="648"/>
      <c r="CY446" s="648"/>
      <c r="CZ446" s="648"/>
      <c r="DA446" s="649"/>
      <c r="DB446" s="650" t="s">
        <v>675</v>
      </c>
      <c r="DC446" s="651"/>
      <c r="DD446" s="651"/>
      <c r="DE446" s="651"/>
      <c r="DF446" s="652"/>
      <c r="DH446" s="663" t="s">
        <v>697</v>
      </c>
      <c r="DI446" s="664"/>
      <c r="DJ446" s="664"/>
      <c r="DK446" s="664"/>
      <c r="DL446" s="665"/>
      <c r="DM446" s="644" t="s">
        <v>698</v>
      </c>
      <c r="DN446" s="645"/>
      <c r="DO446" s="645"/>
      <c r="DP446" s="645"/>
      <c r="DQ446" s="646"/>
      <c r="DR446" s="647" t="s">
        <v>699</v>
      </c>
      <c r="DS446" s="648"/>
      <c r="DT446" s="648"/>
      <c r="DU446" s="648"/>
      <c r="DV446" s="649"/>
      <c r="DW446" s="650" t="s">
        <v>700</v>
      </c>
      <c r="DX446" s="651"/>
      <c r="DY446" s="651"/>
      <c r="DZ446" s="651"/>
      <c r="EA446" s="652"/>
      <c r="EC446" s="663" t="s">
        <v>716</v>
      </c>
      <c r="ED446" s="664"/>
      <c r="EE446" s="664"/>
      <c r="EF446" s="664"/>
      <c r="EG446" s="665"/>
      <c r="EH446" s="644" t="s">
        <v>717</v>
      </c>
      <c r="EI446" s="645"/>
      <c r="EJ446" s="645"/>
      <c r="EK446" s="645"/>
      <c r="EL446" s="646"/>
      <c r="EM446" s="647" t="s">
        <v>718</v>
      </c>
      <c r="EN446" s="648"/>
      <c r="EO446" s="648"/>
      <c r="EP446" s="648"/>
      <c r="EQ446" s="649"/>
      <c r="ER446" s="650" t="s">
        <v>719</v>
      </c>
      <c r="ES446" s="651"/>
      <c r="ET446" s="651"/>
      <c r="EU446" s="651"/>
      <c r="EV446" s="652"/>
      <c r="EX446" s="644" t="s">
        <v>751</v>
      </c>
      <c r="EY446" s="645"/>
      <c r="EZ446" s="645"/>
      <c r="FA446" s="645"/>
      <c r="FB446" s="646"/>
      <c r="FC446" s="647" t="s">
        <v>752</v>
      </c>
      <c r="FD446" s="648"/>
      <c r="FE446" s="648"/>
      <c r="FF446" s="648"/>
      <c r="FG446" s="649"/>
      <c r="FH446" s="650" t="s">
        <v>753</v>
      </c>
      <c r="FI446" s="651"/>
      <c r="FJ446" s="651"/>
      <c r="FK446" s="651"/>
      <c r="FL446" s="652"/>
      <c r="FN446" s="644" t="s">
        <v>758</v>
      </c>
      <c r="FO446" s="645"/>
      <c r="FP446" s="645"/>
      <c r="FQ446" s="645"/>
      <c r="FR446" s="646"/>
      <c r="FS446" s="647" t="s">
        <v>759</v>
      </c>
      <c r="FT446" s="648"/>
      <c r="FU446" s="648"/>
      <c r="FV446" s="648"/>
      <c r="FW446" s="649"/>
      <c r="FX446" s="650" t="s">
        <v>760</v>
      </c>
      <c r="FY446" s="651"/>
      <c r="FZ446" s="651"/>
      <c r="GA446" s="651"/>
      <c r="GB446" s="652"/>
      <c r="GD446" s="644" t="s">
        <v>762</v>
      </c>
      <c r="GE446" s="645"/>
      <c r="GF446" s="645"/>
      <c r="GG446" s="645"/>
      <c r="GH446" s="646"/>
      <c r="GI446" s="647" t="s">
        <v>763</v>
      </c>
      <c r="GJ446" s="648"/>
      <c r="GK446" s="648"/>
      <c r="GL446" s="648"/>
      <c r="GM446" s="649"/>
      <c r="GN446" s="650" t="s">
        <v>764</v>
      </c>
      <c r="GO446" s="651"/>
      <c r="GP446" s="651"/>
      <c r="GQ446" s="651"/>
      <c r="GR446" s="652"/>
      <c r="GT446" s="644" t="s">
        <v>774</v>
      </c>
      <c r="GU446" s="645"/>
      <c r="GV446" s="645"/>
      <c r="GW446" s="645"/>
      <c r="GX446" s="646"/>
      <c r="GY446" s="647" t="s">
        <v>775</v>
      </c>
      <c r="GZ446" s="648"/>
      <c r="HA446" s="648"/>
      <c r="HB446" s="648"/>
      <c r="HC446" s="649"/>
      <c r="HD446" s="650" t="s">
        <v>776</v>
      </c>
      <c r="HE446" s="651"/>
      <c r="HF446" s="651"/>
      <c r="HG446" s="651"/>
      <c r="HH446" s="652"/>
      <c r="HJ446" s="644" t="s">
        <v>781</v>
      </c>
      <c r="HK446" s="645"/>
      <c r="HL446" s="645"/>
      <c r="HM446" s="645"/>
      <c r="HN446" s="646"/>
      <c r="HO446" s="647" t="s">
        <v>782</v>
      </c>
      <c r="HP446" s="648"/>
      <c r="HQ446" s="648"/>
      <c r="HR446" s="648"/>
      <c r="HS446" s="649"/>
      <c r="HT446" s="650" t="s">
        <v>783</v>
      </c>
      <c r="HU446" s="651"/>
      <c r="HV446" s="651"/>
      <c r="HW446" s="651"/>
      <c r="HX446" s="652"/>
      <c r="HZ446" s="644" t="s">
        <v>788</v>
      </c>
      <c r="IA446" s="645"/>
      <c r="IB446" s="645"/>
      <c r="IC446" s="645"/>
      <c r="ID446" s="646"/>
      <c r="IE446" s="647" t="s">
        <v>789</v>
      </c>
      <c r="IF446" s="648"/>
      <c r="IG446" s="648"/>
      <c r="IH446" s="648"/>
      <c r="II446" s="649"/>
      <c r="IJ446" s="650" t="s">
        <v>790</v>
      </c>
      <c r="IK446" s="651"/>
      <c r="IL446" s="651"/>
      <c r="IM446" s="651"/>
      <c r="IN446" s="652"/>
      <c r="IP446" s="644" t="s">
        <v>796</v>
      </c>
      <c r="IQ446" s="645"/>
      <c r="IR446" s="645"/>
      <c r="IS446" s="645"/>
      <c r="IT446" s="646"/>
      <c r="IU446" s="647" t="s">
        <v>795</v>
      </c>
      <c r="IV446" s="648"/>
      <c r="IW446" s="648"/>
      <c r="IX446" s="648"/>
      <c r="IY446" s="649"/>
      <c r="IZ446" s="650" t="s">
        <v>797</v>
      </c>
      <c r="JA446" s="651"/>
      <c r="JB446" s="651"/>
      <c r="JC446" s="651"/>
      <c r="JD446" s="652"/>
      <c r="JF446" s="644" t="s">
        <v>800</v>
      </c>
      <c r="JG446" s="645"/>
      <c r="JH446" s="645"/>
      <c r="JI446" s="645"/>
      <c r="JJ446" s="646"/>
      <c r="JK446" s="647" t="s">
        <v>801</v>
      </c>
      <c r="JL446" s="648"/>
      <c r="JM446" s="648"/>
      <c r="JN446" s="648"/>
      <c r="JO446" s="649"/>
      <c r="JP446" s="650" t="s">
        <v>802</v>
      </c>
      <c r="JQ446" s="651"/>
      <c r="JR446" s="651"/>
      <c r="JS446" s="651"/>
      <c r="JT446" s="652"/>
      <c r="JV446" s="644" t="s">
        <v>807</v>
      </c>
      <c r="JW446" s="645"/>
      <c r="JX446" s="645"/>
      <c r="JY446" s="645"/>
      <c r="JZ446" s="646"/>
      <c r="KA446" s="647" t="s">
        <v>808</v>
      </c>
      <c r="KB446" s="648"/>
      <c r="KC446" s="648"/>
      <c r="KD446" s="648"/>
      <c r="KE446" s="649"/>
      <c r="KF446" s="650" t="s">
        <v>809</v>
      </c>
      <c r="KG446" s="651"/>
      <c r="KH446" s="651"/>
      <c r="KI446" s="651"/>
      <c r="KJ446" s="652"/>
      <c r="KL446" s="644" t="s">
        <v>814</v>
      </c>
      <c r="KM446" s="645"/>
      <c r="KN446" s="645"/>
      <c r="KO446" s="645"/>
      <c r="KP446" s="646"/>
      <c r="KQ446" s="647" t="s">
        <v>815</v>
      </c>
      <c r="KR446" s="648"/>
      <c r="KS446" s="648"/>
      <c r="KT446" s="648"/>
      <c r="KU446" s="649"/>
      <c r="KV446" s="650" t="s">
        <v>816</v>
      </c>
      <c r="KW446" s="651"/>
      <c r="KX446" s="651"/>
      <c r="KY446" s="651"/>
      <c r="KZ446" s="652"/>
      <c r="LB446" s="644" t="s">
        <v>821</v>
      </c>
      <c r="LC446" s="645"/>
      <c r="LD446" s="645"/>
      <c r="LE446" s="645"/>
      <c r="LF446" s="646"/>
      <c r="LG446" s="647" t="s">
        <v>822</v>
      </c>
      <c r="LH446" s="648"/>
      <c r="LI446" s="648"/>
      <c r="LJ446" s="648"/>
      <c r="LK446" s="649"/>
      <c r="LL446" s="650" t="s">
        <v>823</v>
      </c>
      <c r="LM446" s="651"/>
      <c r="LN446" s="651"/>
      <c r="LO446" s="651"/>
      <c r="LP446" s="652"/>
      <c r="LR446" s="644" t="s">
        <v>828</v>
      </c>
      <c r="LS446" s="645"/>
      <c r="LT446" s="645"/>
      <c r="LU446" s="645"/>
      <c r="LV446" s="646"/>
      <c r="LW446" s="647" t="s">
        <v>829</v>
      </c>
      <c r="LX446" s="648"/>
      <c r="LY446" s="648"/>
      <c r="LZ446" s="648"/>
      <c r="MA446" s="649"/>
      <c r="MB446" s="650" t="s">
        <v>830</v>
      </c>
      <c r="MC446" s="651"/>
      <c r="MD446" s="651"/>
      <c r="ME446" s="651"/>
      <c r="MF446" s="652"/>
      <c r="MH446" s="644" t="s">
        <v>835</v>
      </c>
      <c r="MI446" s="645"/>
      <c r="MJ446" s="645"/>
      <c r="MK446" s="645"/>
      <c r="ML446" s="646"/>
      <c r="MM446" s="647" t="s">
        <v>836</v>
      </c>
      <c r="MN446" s="648"/>
      <c r="MO446" s="648"/>
      <c r="MP446" s="648"/>
      <c r="MQ446" s="649"/>
      <c r="MR446" s="650" t="s">
        <v>837</v>
      </c>
      <c r="MS446" s="651"/>
      <c r="MT446" s="651"/>
      <c r="MU446" s="651"/>
      <c r="MV446" s="652"/>
      <c r="MX446" s="644" t="s">
        <v>842</v>
      </c>
      <c r="MY446" s="645"/>
      <c r="MZ446" s="645"/>
      <c r="NA446" s="645"/>
      <c r="NB446" s="646"/>
      <c r="NC446" s="647" t="s">
        <v>843</v>
      </c>
      <c r="ND446" s="648"/>
      <c r="NE446" s="648"/>
      <c r="NF446" s="648"/>
      <c r="NG446" s="649"/>
      <c r="NH446" s="650" t="s">
        <v>844</v>
      </c>
      <c r="NI446" s="651"/>
      <c r="NJ446" s="651"/>
      <c r="NK446" s="651"/>
      <c r="NL446" s="652"/>
      <c r="NN446" s="644" t="s">
        <v>849</v>
      </c>
      <c r="NO446" s="645"/>
      <c r="NP446" s="645"/>
      <c r="NQ446" s="645"/>
      <c r="NR446" s="646"/>
      <c r="NS446" s="647" t="s">
        <v>850</v>
      </c>
      <c r="NT446" s="648"/>
      <c r="NU446" s="648"/>
      <c r="NV446" s="648"/>
      <c r="NW446" s="649"/>
      <c r="NX446" s="650" t="s">
        <v>851</v>
      </c>
      <c r="NY446" s="651"/>
      <c r="NZ446" s="651"/>
      <c r="OA446" s="651"/>
      <c r="OB446" s="652"/>
      <c r="OD446" s="644" t="s">
        <v>856</v>
      </c>
      <c r="OE446" s="645"/>
      <c r="OF446" s="645"/>
      <c r="OG446" s="645"/>
      <c r="OH446" s="646"/>
      <c r="OI446" s="647" t="s">
        <v>857</v>
      </c>
      <c r="OJ446" s="648"/>
      <c r="OK446" s="648"/>
      <c r="OL446" s="648"/>
      <c r="OM446" s="649"/>
      <c r="ON446" s="650" t="s">
        <v>858</v>
      </c>
      <c r="OO446" s="651"/>
      <c r="OP446" s="651"/>
      <c r="OQ446" s="651"/>
      <c r="OR446" s="652"/>
      <c r="OT446" s="644" t="s">
        <v>863</v>
      </c>
      <c r="OU446" s="645"/>
      <c r="OV446" s="645"/>
      <c r="OW446" s="645"/>
      <c r="OX446" s="646"/>
      <c r="OY446" s="647" t="s">
        <v>864</v>
      </c>
      <c r="OZ446" s="648"/>
      <c r="PA446" s="648"/>
      <c r="PB446" s="648"/>
      <c r="PC446" s="649"/>
      <c r="PD446" s="650" t="s">
        <v>865</v>
      </c>
      <c r="PE446" s="651"/>
      <c r="PF446" s="651"/>
      <c r="PG446" s="651"/>
      <c r="PH446" s="652"/>
      <c r="PJ446" s="644" t="s">
        <v>870</v>
      </c>
      <c r="PK446" s="645"/>
      <c r="PL446" s="645"/>
      <c r="PM446" s="645"/>
      <c r="PN446" s="646"/>
      <c r="PO446" s="647" t="s">
        <v>871</v>
      </c>
      <c r="PP446" s="648"/>
      <c r="PQ446" s="648"/>
      <c r="PR446" s="648"/>
      <c r="PS446" s="649"/>
      <c r="PT446" s="650" t="s">
        <v>872</v>
      </c>
      <c r="PU446" s="651"/>
      <c r="PV446" s="651"/>
      <c r="PW446" s="651"/>
      <c r="PX446" s="652"/>
      <c r="PZ446" s="644" t="s">
        <v>877</v>
      </c>
      <c r="QA446" s="645"/>
      <c r="QB446" s="645"/>
      <c r="QC446" s="645"/>
      <c r="QD446" s="646"/>
      <c r="QE446" s="647" t="s">
        <v>878</v>
      </c>
      <c r="QF446" s="648"/>
      <c r="QG446" s="648"/>
      <c r="QH446" s="648"/>
      <c r="QI446" s="649"/>
      <c r="QJ446" s="650" t="s">
        <v>879</v>
      </c>
      <c r="QK446" s="651"/>
      <c r="QL446" s="651"/>
      <c r="QM446" s="651"/>
      <c r="QN446" s="652"/>
      <c r="QP446" s="644" t="s">
        <v>884</v>
      </c>
      <c r="QQ446" s="645"/>
      <c r="QR446" s="645"/>
      <c r="QS446" s="645"/>
      <c r="QT446" s="646"/>
      <c r="QU446" s="647" t="s">
        <v>885</v>
      </c>
      <c r="QV446" s="648"/>
      <c r="QW446" s="648"/>
      <c r="QX446" s="648"/>
      <c r="QY446" s="649"/>
      <c r="QZ446" s="650" t="s">
        <v>886</v>
      </c>
      <c r="RA446" s="651"/>
      <c r="RB446" s="651"/>
      <c r="RC446" s="651"/>
      <c r="RD446" s="652"/>
      <c r="RF446" s="644" t="s">
        <v>891</v>
      </c>
      <c r="RG446" s="645"/>
      <c r="RH446" s="645"/>
      <c r="RI446" s="645"/>
      <c r="RJ446" s="646"/>
      <c r="RK446" s="647" t="s">
        <v>892</v>
      </c>
      <c r="RL446" s="648"/>
      <c r="RM446" s="648"/>
      <c r="RN446" s="648"/>
      <c r="RO446" s="649"/>
      <c r="RP446" s="650" t="s">
        <v>893</v>
      </c>
      <c r="RQ446" s="651"/>
      <c r="RR446" s="651"/>
      <c r="RS446" s="651"/>
      <c r="RT446" s="652"/>
    </row>
    <row r="447" spans="1:488" ht="44" thickBot="1" x14ac:dyDescent="0.4">
      <c r="B447" s="666" t="s">
        <v>109</v>
      </c>
      <c r="C447" s="667"/>
      <c r="D447" s="39" t="s">
        <v>106</v>
      </c>
      <c r="E447" s="39" t="s">
        <v>166</v>
      </c>
      <c r="F447" s="40" t="s">
        <v>107</v>
      </c>
      <c r="G447" s="638" t="s">
        <v>109</v>
      </c>
      <c r="H447" s="639"/>
      <c r="I447" s="41" t="s">
        <v>106</v>
      </c>
      <c r="J447" s="41" t="s">
        <v>166</v>
      </c>
      <c r="K447" s="42" t="s">
        <v>107</v>
      </c>
      <c r="L447" s="653" t="s">
        <v>109</v>
      </c>
      <c r="M447" s="654"/>
      <c r="N447" s="51" t="s">
        <v>106</v>
      </c>
      <c r="O447" s="51" t="s">
        <v>166</v>
      </c>
      <c r="P447" s="52" t="s">
        <v>107</v>
      </c>
      <c r="Q447" s="653" t="s">
        <v>109</v>
      </c>
      <c r="R447" s="654"/>
      <c r="S447" s="466" t="s">
        <v>106</v>
      </c>
      <c r="T447" s="466" t="s">
        <v>166</v>
      </c>
      <c r="U447" s="52" t="s">
        <v>107</v>
      </c>
      <c r="V447" s="467" t="s">
        <v>109</v>
      </c>
      <c r="W447" s="468"/>
      <c r="X447" s="225" t="s">
        <v>106</v>
      </c>
      <c r="Y447" s="468" t="s">
        <v>166</v>
      </c>
      <c r="Z447" s="61" t="s">
        <v>107</v>
      </c>
      <c r="AB447" s="666" t="s">
        <v>109</v>
      </c>
      <c r="AC447" s="667"/>
      <c r="AD447" s="483" t="s">
        <v>106</v>
      </c>
      <c r="AE447" s="483" t="s">
        <v>166</v>
      </c>
      <c r="AF447" s="40" t="s">
        <v>107</v>
      </c>
      <c r="AG447" s="638" t="s">
        <v>109</v>
      </c>
      <c r="AH447" s="639"/>
      <c r="AI447" s="484" t="s">
        <v>106</v>
      </c>
      <c r="AJ447" s="484" t="s">
        <v>166</v>
      </c>
      <c r="AK447" s="42" t="s">
        <v>107</v>
      </c>
      <c r="AL447" s="653" t="s">
        <v>109</v>
      </c>
      <c r="AM447" s="654"/>
      <c r="AN447" s="482" t="s">
        <v>106</v>
      </c>
      <c r="AO447" s="482" t="s">
        <v>166</v>
      </c>
      <c r="AP447" s="52" t="s">
        <v>107</v>
      </c>
      <c r="AQ447" s="655" t="s">
        <v>109</v>
      </c>
      <c r="AR447" s="656"/>
      <c r="AS447" s="480" t="s">
        <v>106</v>
      </c>
      <c r="AT447" s="480" t="s">
        <v>166</v>
      </c>
      <c r="AU447" s="61" t="s">
        <v>107</v>
      </c>
      <c r="AW447" s="666" t="s">
        <v>109</v>
      </c>
      <c r="AX447" s="667"/>
      <c r="AY447" s="500" t="s">
        <v>106</v>
      </c>
      <c r="AZ447" s="500" t="s">
        <v>166</v>
      </c>
      <c r="BA447" s="40" t="s">
        <v>107</v>
      </c>
      <c r="BB447" s="638" t="s">
        <v>109</v>
      </c>
      <c r="BC447" s="639"/>
      <c r="BD447" s="499" t="s">
        <v>106</v>
      </c>
      <c r="BE447" s="499" t="s">
        <v>166</v>
      </c>
      <c r="BF447" s="42" t="s">
        <v>107</v>
      </c>
      <c r="BG447" s="653" t="s">
        <v>109</v>
      </c>
      <c r="BH447" s="654"/>
      <c r="BI447" s="501" t="s">
        <v>106</v>
      </c>
      <c r="BJ447" s="501" t="s">
        <v>166</v>
      </c>
      <c r="BK447" s="52" t="s">
        <v>107</v>
      </c>
      <c r="BL447" s="655" t="s">
        <v>109</v>
      </c>
      <c r="BM447" s="656"/>
      <c r="BN447" s="502" t="s">
        <v>106</v>
      </c>
      <c r="BO447" s="502" t="s">
        <v>166</v>
      </c>
      <c r="BP447" s="61" t="s">
        <v>107</v>
      </c>
      <c r="BR447" s="666" t="s">
        <v>109</v>
      </c>
      <c r="BS447" s="667"/>
      <c r="BT447" s="510" t="s">
        <v>106</v>
      </c>
      <c r="BU447" s="510" t="s">
        <v>166</v>
      </c>
      <c r="BV447" s="40" t="s">
        <v>107</v>
      </c>
      <c r="BW447" s="638" t="s">
        <v>109</v>
      </c>
      <c r="BX447" s="639"/>
      <c r="BY447" s="509" t="s">
        <v>106</v>
      </c>
      <c r="BZ447" s="509" t="s">
        <v>166</v>
      </c>
      <c r="CA447" s="42" t="s">
        <v>107</v>
      </c>
      <c r="CB447" s="653" t="s">
        <v>109</v>
      </c>
      <c r="CC447" s="654"/>
      <c r="CD447" s="511" t="s">
        <v>106</v>
      </c>
      <c r="CE447" s="511" t="s">
        <v>166</v>
      </c>
      <c r="CF447" s="52" t="s">
        <v>107</v>
      </c>
      <c r="CG447" s="655" t="s">
        <v>109</v>
      </c>
      <c r="CH447" s="656"/>
      <c r="CI447" s="512" t="s">
        <v>106</v>
      </c>
      <c r="CJ447" s="512" t="s">
        <v>166</v>
      </c>
      <c r="CK447" s="61" t="s">
        <v>107</v>
      </c>
      <c r="CM447" s="666" t="s">
        <v>109</v>
      </c>
      <c r="CN447" s="667"/>
      <c r="CO447" s="527" t="s">
        <v>106</v>
      </c>
      <c r="CP447" s="527" t="s">
        <v>166</v>
      </c>
      <c r="CQ447" s="40" t="s">
        <v>107</v>
      </c>
      <c r="CR447" s="638" t="s">
        <v>109</v>
      </c>
      <c r="CS447" s="639"/>
      <c r="CT447" s="526" t="s">
        <v>106</v>
      </c>
      <c r="CU447" s="526" t="s">
        <v>166</v>
      </c>
      <c r="CV447" s="42" t="s">
        <v>107</v>
      </c>
      <c r="CW447" s="653" t="s">
        <v>109</v>
      </c>
      <c r="CX447" s="654"/>
      <c r="CY447" s="528" t="s">
        <v>106</v>
      </c>
      <c r="CZ447" s="528" t="s">
        <v>166</v>
      </c>
      <c r="DA447" s="52" t="s">
        <v>107</v>
      </c>
      <c r="DB447" s="655" t="s">
        <v>109</v>
      </c>
      <c r="DC447" s="656"/>
      <c r="DD447" s="529" t="s">
        <v>106</v>
      </c>
      <c r="DE447" s="529" t="s">
        <v>166</v>
      </c>
      <c r="DF447" s="61" t="s">
        <v>107</v>
      </c>
      <c r="DH447" s="666" t="s">
        <v>109</v>
      </c>
      <c r="DI447" s="667"/>
      <c r="DJ447" s="532" t="s">
        <v>106</v>
      </c>
      <c r="DK447" s="532" t="s">
        <v>166</v>
      </c>
      <c r="DL447" s="40" t="s">
        <v>107</v>
      </c>
      <c r="DM447" s="638" t="s">
        <v>109</v>
      </c>
      <c r="DN447" s="639"/>
      <c r="DO447" s="531" t="s">
        <v>106</v>
      </c>
      <c r="DP447" s="531" t="s">
        <v>166</v>
      </c>
      <c r="DQ447" s="42" t="s">
        <v>107</v>
      </c>
      <c r="DR447" s="653" t="s">
        <v>109</v>
      </c>
      <c r="DS447" s="654"/>
      <c r="DT447" s="533" t="s">
        <v>106</v>
      </c>
      <c r="DU447" s="533" t="s">
        <v>166</v>
      </c>
      <c r="DV447" s="52" t="s">
        <v>107</v>
      </c>
      <c r="DW447" s="655" t="s">
        <v>109</v>
      </c>
      <c r="DX447" s="656"/>
      <c r="DY447" s="534" t="s">
        <v>106</v>
      </c>
      <c r="DZ447" s="534" t="s">
        <v>166</v>
      </c>
      <c r="EA447" s="61" t="s">
        <v>107</v>
      </c>
      <c r="EC447" s="666" t="s">
        <v>109</v>
      </c>
      <c r="ED447" s="667"/>
      <c r="EE447" s="541" t="s">
        <v>106</v>
      </c>
      <c r="EF447" s="541" t="s">
        <v>166</v>
      </c>
      <c r="EG447" s="40" t="s">
        <v>107</v>
      </c>
      <c r="EH447" s="638" t="s">
        <v>109</v>
      </c>
      <c r="EI447" s="639"/>
      <c r="EJ447" s="540" t="s">
        <v>106</v>
      </c>
      <c r="EK447" s="540" t="s">
        <v>166</v>
      </c>
      <c r="EL447" s="42" t="s">
        <v>107</v>
      </c>
      <c r="EM447" s="653" t="s">
        <v>109</v>
      </c>
      <c r="EN447" s="654"/>
      <c r="EO447" s="542" t="s">
        <v>106</v>
      </c>
      <c r="EP447" s="542" t="s">
        <v>166</v>
      </c>
      <c r="EQ447" s="52" t="s">
        <v>107</v>
      </c>
      <c r="ER447" s="655" t="s">
        <v>109</v>
      </c>
      <c r="ES447" s="656"/>
      <c r="ET447" s="543" t="s">
        <v>106</v>
      </c>
      <c r="EU447" s="543" t="s">
        <v>166</v>
      </c>
      <c r="EV447" s="61" t="s">
        <v>107</v>
      </c>
      <c r="EX447" s="638" t="s">
        <v>109</v>
      </c>
      <c r="EY447" s="639"/>
      <c r="EZ447" s="551" t="s">
        <v>106</v>
      </c>
      <c r="FA447" s="551" t="s">
        <v>166</v>
      </c>
      <c r="FB447" s="42" t="s">
        <v>107</v>
      </c>
      <c r="FC447" s="653" t="s">
        <v>109</v>
      </c>
      <c r="FD447" s="654"/>
      <c r="FE447" s="552" t="s">
        <v>106</v>
      </c>
      <c r="FF447" s="552" t="s">
        <v>166</v>
      </c>
      <c r="FG447" s="52" t="s">
        <v>107</v>
      </c>
      <c r="FH447" s="655" t="s">
        <v>109</v>
      </c>
      <c r="FI447" s="656"/>
      <c r="FJ447" s="553" t="s">
        <v>106</v>
      </c>
      <c r="FK447" s="553" t="s">
        <v>166</v>
      </c>
      <c r="FL447" s="61" t="s">
        <v>107</v>
      </c>
      <c r="FN447" s="638" t="s">
        <v>109</v>
      </c>
      <c r="FO447" s="639"/>
      <c r="FP447" s="551" t="s">
        <v>106</v>
      </c>
      <c r="FQ447" s="551" t="s">
        <v>166</v>
      </c>
      <c r="FR447" s="42" t="s">
        <v>107</v>
      </c>
      <c r="FS447" s="653" t="s">
        <v>109</v>
      </c>
      <c r="FT447" s="654"/>
      <c r="FU447" s="552" t="s">
        <v>106</v>
      </c>
      <c r="FV447" s="552" t="s">
        <v>166</v>
      </c>
      <c r="FW447" s="52" t="s">
        <v>107</v>
      </c>
      <c r="FX447" s="655" t="s">
        <v>109</v>
      </c>
      <c r="FY447" s="656"/>
      <c r="FZ447" s="553" t="s">
        <v>106</v>
      </c>
      <c r="GA447" s="553" t="s">
        <v>166</v>
      </c>
      <c r="GB447" s="61" t="s">
        <v>107</v>
      </c>
      <c r="GD447" s="638" t="s">
        <v>109</v>
      </c>
      <c r="GE447" s="639"/>
      <c r="GF447" s="551" t="s">
        <v>106</v>
      </c>
      <c r="GG447" s="551" t="s">
        <v>166</v>
      </c>
      <c r="GH447" s="42" t="s">
        <v>107</v>
      </c>
      <c r="GI447" s="653" t="s">
        <v>109</v>
      </c>
      <c r="GJ447" s="654"/>
      <c r="GK447" s="552" t="s">
        <v>106</v>
      </c>
      <c r="GL447" s="552" t="s">
        <v>166</v>
      </c>
      <c r="GM447" s="52" t="s">
        <v>107</v>
      </c>
      <c r="GN447" s="655" t="s">
        <v>109</v>
      </c>
      <c r="GO447" s="656"/>
      <c r="GP447" s="553" t="s">
        <v>106</v>
      </c>
      <c r="GQ447" s="553" t="s">
        <v>166</v>
      </c>
      <c r="GR447" s="61" t="s">
        <v>107</v>
      </c>
      <c r="GT447" s="638" t="s">
        <v>109</v>
      </c>
      <c r="GU447" s="639"/>
      <c r="GV447" s="551" t="s">
        <v>106</v>
      </c>
      <c r="GW447" s="551" t="s">
        <v>166</v>
      </c>
      <c r="GX447" s="42" t="s">
        <v>107</v>
      </c>
      <c r="GY447" s="653" t="s">
        <v>109</v>
      </c>
      <c r="GZ447" s="654"/>
      <c r="HA447" s="552" t="s">
        <v>106</v>
      </c>
      <c r="HB447" s="552" t="s">
        <v>166</v>
      </c>
      <c r="HC447" s="52" t="s">
        <v>107</v>
      </c>
      <c r="HD447" s="655" t="s">
        <v>109</v>
      </c>
      <c r="HE447" s="656"/>
      <c r="HF447" s="553" t="s">
        <v>106</v>
      </c>
      <c r="HG447" s="553" t="s">
        <v>166</v>
      </c>
      <c r="HH447" s="61" t="s">
        <v>107</v>
      </c>
      <c r="HJ447" s="638" t="s">
        <v>109</v>
      </c>
      <c r="HK447" s="639"/>
      <c r="HL447" s="551" t="s">
        <v>106</v>
      </c>
      <c r="HM447" s="551" t="s">
        <v>166</v>
      </c>
      <c r="HN447" s="42" t="s">
        <v>107</v>
      </c>
      <c r="HO447" s="653" t="s">
        <v>109</v>
      </c>
      <c r="HP447" s="654"/>
      <c r="HQ447" s="552" t="s">
        <v>106</v>
      </c>
      <c r="HR447" s="552" t="s">
        <v>166</v>
      </c>
      <c r="HS447" s="52" t="s">
        <v>107</v>
      </c>
      <c r="HT447" s="655" t="s">
        <v>109</v>
      </c>
      <c r="HU447" s="656"/>
      <c r="HV447" s="553" t="s">
        <v>106</v>
      </c>
      <c r="HW447" s="553" t="s">
        <v>166</v>
      </c>
      <c r="HX447" s="61" t="s">
        <v>107</v>
      </c>
      <c r="HZ447" s="638" t="s">
        <v>109</v>
      </c>
      <c r="IA447" s="639"/>
      <c r="IB447" s="551" t="s">
        <v>106</v>
      </c>
      <c r="IC447" s="551" t="s">
        <v>166</v>
      </c>
      <c r="ID447" s="42" t="s">
        <v>107</v>
      </c>
      <c r="IE447" s="653" t="s">
        <v>109</v>
      </c>
      <c r="IF447" s="654"/>
      <c r="IG447" s="552" t="s">
        <v>106</v>
      </c>
      <c r="IH447" s="552" t="s">
        <v>166</v>
      </c>
      <c r="II447" s="52" t="s">
        <v>107</v>
      </c>
      <c r="IJ447" s="655" t="s">
        <v>109</v>
      </c>
      <c r="IK447" s="656"/>
      <c r="IL447" s="553" t="s">
        <v>106</v>
      </c>
      <c r="IM447" s="553" t="s">
        <v>166</v>
      </c>
      <c r="IN447" s="61" t="s">
        <v>107</v>
      </c>
      <c r="IP447" s="638" t="s">
        <v>109</v>
      </c>
      <c r="IQ447" s="639"/>
      <c r="IR447" s="551" t="s">
        <v>106</v>
      </c>
      <c r="IS447" s="551" t="s">
        <v>166</v>
      </c>
      <c r="IT447" s="42" t="s">
        <v>107</v>
      </c>
      <c r="IU447" s="653" t="s">
        <v>109</v>
      </c>
      <c r="IV447" s="654"/>
      <c r="IW447" s="552" t="s">
        <v>106</v>
      </c>
      <c r="IX447" s="552" t="s">
        <v>166</v>
      </c>
      <c r="IY447" s="52" t="s">
        <v>107</v>
      </c>
      <c r="IZ447" s="655" t="s">
        <v>109</v>
      </c>
      <c r="JA447" s="656"/>
      <c r="JB447" s="553" t="s">
        <v>106</v>
      </c>
      <c r="JC447" s="553" t="s">
        <v>166</v>
      </c>
      <c r="JD447" s="61" t="s">
        <v>107</v>
      </c>
      <c r="JF447" s="638" t="s">
        <v>109</v>
      </c>
      <c r="JG447" s="639"/>
      <c r="JH447" s="551" t="s">
        <v>106</v>
      </c>
      <c r="JI447" s="551" t="s">
        <v>166</v>
      </c>
      <c r="JJ447" s="42" t="s">
        <v>107</v>
      </c>
      <c r="JK447" s="653" t="s">
        <v>109</v>
      </c>
      <c r="JL447" s="654"/>
      <c r="JM447" s="552" t="s">
        <v>106</v>
      </c>
      <c r="JN447" s="552" t="s">
        <v>166</v>
      </c>
      <c r="JO447" s="52" t="s">
        <v>107</v>
      </c>
      <c r="JP447" s="655" t="s">
        <v>109</v>
      </c>
      <c r="JQ447" s="656"/>
      <c r="JR447" s="553" t="s">
        <v>106</v>
      </c>
      <c r="JS447" s="553" t="s">
        <v>166</v>
      </c>
      <c r="JT447" s="61" t="s">
        <v>107</v>
      </c>
      <c r="JV447" s="638" t="s">
        <v>109</v>
      </c>
      <c r="JW447" s="639"/>
      <c r="JX447" s="551" t="s">
        <v>106</v>
      </c>
      <c r="JY447" s="551" t="s">
        <v>166</v>
      </c>
      <c r="JZ447" s="42" t="s">
        <v>107</v>
      </c>
      <c r="KA447" s="653" t="s">
        <v>109</v>
      </c>
      <c r="KB447" s="654"/>
      <c r="KC447" s="552" t="s">
        <v>106</v>
      </c>
      <c r="KD447" s="552" t="s">
        <v>166</v>
      </c>
      <c r="KE447" s="52" t="s">
        <v>107</v>
      </c>
      <c r="KF447" s="655" t="s">
        <v>109</v>
      </c>
      <c r="KG447" s="656"/>
      <c r="KH447" s="553" t="s">
        <v>106</v>
      </c>
      <c r="KI447" s="553" t="s">
        <v>166</v>
      </c>
      <c r="KJ447" s="61" t="s">
        <v>107</v>
      </c>
      <c r="KL447" s="638" t="s">
        <v>109</v>
      </c>
      <c r="KM447" s="639"/>
      <c r="KN447" s="551" t="s">
        <v>106</v>
      </c>
      <c r="KO447" s="551" t="s">
        <v>166</v>
      </c>
      <c r="KP447" s="42" t="s">
        <v>107</v>
      </c>
      <c r="KQ447" s="653" t="s">
        <v>109</v>
      </c>
      <c r="KR447" s="654"/>
      <c r="KS447" s="552" t="s">
        <v>106</v>
      </c>
      <c r="KT447" s="552" t="s">
        <v>166</v>
      </c>
      <c r="KU447" s="52" t="s">
        <v>107</v>
      </c>
      <c r="KV447" s="655" t="s">
        <v>109</v>
      </c>
      <c r="KW447" s="656"/>
      <c r="KX447" s="553" t="s">
        <v>106</v>
      </c>
      <c r="KY447" s="553" t="s">
        <v>166</v>
      </c>
      <c r="KZ447" s="61" t="s">
        <v>107</v>
      </c>
      <c r="LB447" s="638" t="s">
        <v>109</v>
      </c>
      <c r="LC447" s="639"/>
      <c r="LD447" s="551" t="s">
        <v>106</v>
      </c>
      <c r="LE447" s="551" t="s">
        <v>166</v>
      </c>
      <c r="LF447" s="42" t="s">
        <v>107</v>
      </c>
      <c r="LG447" s="653" t="s">
        <v>109</v>
      </c>
      <c r="LH447" s="654"/>
      <c r="LI447" s="552" t="s">
        <v>106</v>
      </c>
      <c r="LJ447" s="552" t="s">
        <v>166</v>
      </c>
      <c r="LK447" s="52" t="s">
        <v>107</v>
      </c>
      <c r="LL447" s="655" t="s">
        <v>109</v>
      </c>
      <c r="LM447" s="656"/>
      <c r="LN447" s="553" t="s">
        <v>106</v>
      </c>
      <c r="LO447" s="553" t="s">
        <v>166</v>
      </c>
      <c r="LP447" s="61" t="s">
        <v>107</v>
      </c>
      <c r="LR447" s="638" t="s">
        <v>109</v>
      </c>
      <c r="LS447" s="639"/>
      <c r="LT447" s="551" t="s">
        <v>106</v>
      </c>
      <c r="LU447" s="551" t="s">
        <v>166</v>
      </c>
      <c r="LV447" s="42" t="s">
        <v>107</v>
      </c>
      <c r="LW447" s="653" t="s">
        <v>109</v>
      </c>
      <c r="LX447" s="654"/>
      <c r="LY447" s="552" t="s">
        <v>106</v>
      </c>
      <c r="LZ447" s="552" t="s">
        <v>166</v>
      </c>
      <c r="MA447" s="52" t="s">
        <v>107</v>
      </c>
      <c r="MB447" s="655" t="s">
        <v>109</v>
      </c>
      <c r="MC447" s="656"/>
      <c r="MD447" s="553" t="s">
        <v>106</v>
      </c>
      <c r="ME447" s="553" t="s">
        <v>166</v>
      </c>
      <c r="MF447" s="61" t="s">
        <v>107</v>
      </c>
      <c r="MH447" s="638" t="s">
        <v>109</v>
      </c>
      <c r="MI447" s="639"/>
      <c r="MJ447" s="551" t="s">
        <v>106</v>
      </c>
      <c r="MK447" s="551" t="s">
        <v>166</v>
      </c>
      <c r="ML447" s="42" t="s">
        <v>107</v>
      </c>
      <c r="MM447" s="653" t="s">
        <v>109</v>
      </c>
      <c r="MN447" s="654"/>
      <c r="MO447" s="552" t="s">
        <v>106</v>
      </c>
      <c r="MP447" s="552" t="s">
        <v>166</v>
      </c>
      <c r="MQ447" s="52" t="s">
        <v>107</v>
      </c>
      <c r="MR447" s="655" t="s">
        <v>109</v>
      </c>
      <c r="MS447" s="656"/>
      <c r="MT447" s="553" t="s">
        <v>106</v>
      </c>
      <c r="MU447" s="553" t="s">
        <v>166</v>
      </c>
      <c r="MV447" s="61" t="s">
        <v>107</v>
      </c>
      <c r="MX447" s="638" t="s">
        <v>109</v>
      </c>
      <c r="MY447" s="639"/>
      <c r="MZ447" s="551" t="s">
        <v>106</v>
      </c>
      <c r="NA447" s="551" t="s">
        <v>166</v>
      </c>
      <c r="NB447" s="42" t="s">
        <v>107</v>
      </c>
      <c r="NC447" s="653" t="s">
        <v>109</v>
      </c>
      <c r="ND447" s="654"/>
      <c r="NE447" s="552" t="s">
        <v>106</v>
      </c>
      <c r="NF447" s="552" t="s">
        <v>166</v>
      </c>
      <c r="NG447" s="52" t="s">
        <v>107</v>
      </c>
      <c r="NH447" s="655" t="s">
        <v>109</v>
      </c>
      <c r="NI447" s="656"/>
      <c r="NJ447" s="553" t="s">
        <v>106</v>
      </c>
      <c r="NK447" s="553" t="s">
        <v>166</v>
      </c>
      <c r="NL447" s="61" t="s">
        <v>107</v>
      </c>
      <c r="NN447" s="638" t="s">
        <v>109</v>
      </c>
      <c r="NO447" s="639"/>
      <c r="NP447" s="551" t="s">
        <v>106</v>
      </c>
      <c r="NQ447" s="551" t="s">
        <v>166</v>
      </c>
      <c r="NR447" s="42" t="s">
        <v>107</v>
      </c>
      <c r="NS447" s="653" t="s">
        <v>109</v>
      </c>
      <c r="NT447" s="654"/>
      <c r="NU447" s="552" t="s">
        <v>106</v>
      </c>
      <c r="NV447" s="552" t="s">
        <v>166</v>
      </c>
      <c r="NW447" s="52" t="s">
        <v>107</v>
      </c>
      <c r="NX447" s="655" t="s">
        <v>109</v>
      </c>
      <c r="NY447" s="656"/>
      <c r="NZ447" s="553" t="s">
        <v>106</v>
      </c>
      <c r="OA447" s="553" t="s">
        <v>166</v>
      </c>
      <c r="OB447" s="61" t="s">
        <v>107</v>
      </c>
      <c r="OD447" s="638" t="s">
        <v>109</v>
      </c>
      <c r="OE447" s="639"/>
      <c r="OF447" s="551" t="s">
        <v>106</v>
      </c>
      <c r="OG447" s="551" t="s">
        <v>166</v>
      </c>
      <c r="OH447" s="42" t="s">
        <v>107</v>
      </c>
      <c r="OI447" s="653" t="s">
        <v>109</v>
      </c>
      <c r="OJ447" s="654"/>
      <c r="OK447" s="552" t="s">
        <v>106</v>
      </c>
      <c r="OL447" s="552" t="s">
        <v>166</v>
      </c>
      <c r="OM447" s="52" t="s">
        <v>107</v>
      </c>
      <c r="ON447" s="655" t="s">
        <v>109</v>
      </c>
      <c r="OO447" s="656"/>
      <c r="OP447" s="553" t="s">
        <v>106</v>
      </c>
      <c r="OQ447" s="553" t="s">
        <v>166</v>
      </c>
      <c r="OR447" s="61" t="s">
        <v>107</v>
      </c>
      <c r="OT447" s="638" t="s">
        <v>109</v>
      </c>
      <c r="OU447" s="639"/>
      <c r="OV447" s="551" t="s">
        <v>106</v>
      </c>
      <c r="OW447" s="551" t="s">
        <v>166</v>
      </c>
      <c r="OX447" s="42" t="s">
        <v>107</v>
      </c>
      <c r="OY447" s="653" t="s">
        <v>109</v>
      </c>
      <c r="OZ447" s="654"/>
      <c r="PA447" s="552" t="s">
        <v>106</v>
      </c>
      <c r="PB447" s="552" t="s">
        <v>166</v>
      </c>
      <c r="PC447" s="52" t="s">
        <v>107</v>
      </c>
      <c r="PD447" s="655" t="s">
        <v>109</v>
      </c>
      <c r="PE447" s="656"/>
      <c r="PF447" s="553" t="s">
        <v>106</v>
      </c>
      <c r="PG447" s="553" t="s">
        <v>166</v>
      </c>
      <c r="PH447" s="61" t="s">
        <v>107</v>
      </c>
      <c r="PJ447" s="638" t="s">
        <v>109</v>
      </c>
      <c r="PK447" s="639"/>
      <c r="PL447" s="551" t="s">
        <v>106</v>
      </c>
      <c r="PM447" s="551" t="s">
        <v>166</v>
      </c>
      <c r="PN447" s="42" t="s">
        <v>107</v>
      </c>
      <c r="PO447" s="653" t="s">
        <v>109</v>
      </c>
      <c r="PP447" s="654"/>
      <c r="PQ447" s="552" t="s">
        <v>106</v>
      </c>
      <c r="PR447" s="552" t="s">
        <v>166</v>
      </c>
      <c r="PS447" s="52" t="s">
        <v>107</v>
      </c>
      <c r="PT447" s="655" t="s">
        <v>109</v>
      </c>
      <c r="PU447" s="656"/>
      <c r="PV447" s="553" t="s">
        <v>106</v>
      </c>
      <c r="PW447" s="553" t="s">
        <v>166</v>
      </c>
      <c r="PX447" s="61" t="s">
        <v>107</v>
      </c>
      <c r="PZ447" s="638" t="s">
        <v>109</v>
      </c>
      <c r="QA447" s="639"/>
      <c r="QB447" s="551" t="s">
        <v>106</v>
      </c>
      <c r="QC447" s="551" t="s">
        <v>166</v>
      </c>
      <c r="QD447" s="42" t="s">
        <v>107</v>
      </c>
      <c r="QE447" s="653" t="s">
        <v>109</v>
      </c>
      <c r="QF447" s="654"/>
      <c r="QG447" s="552" t="s">
        <v>106</v>
      </c>
      <c r="QH447" s="552" t="s">
        <v>166</v>
      </c>
      <c r="QI447" s="52" t="s">
        <v>107</v>
      </c>
      <c r="QJ447" s="655" t="s">
        <v>109</v>
      </c>
      <c r="QK447" s="656"/>
      <c r="QL447" s="553" t="s">
        <v>106</v>
      </c>
      <c r="QM447" s="553" t="s">
        <v>166</v>
      </c>
      <c r="QN447" s="61" t="s">
        <v>107</v>
      </c>
      <c r="QP447" s="638" t="s">
        <v>109</v>
      </c>
      <c r="QQ447" s="639"/>
      <c r="QR447" s="551" t="s">
        <v>106</v>
      </c>
      <c r="QS447" s="551" t="s">
        <v>166</v>
      </c>
      <c r="QT447" s="42" t="s">
        <v>107</v>
      </c>
      <c r="QU447" s="653" t="s">
        <v>109</v>
      </c>
      <c r="QV447" s="654"/>
      <c r="QW447" s="552" t="s">
        <v>106</v>
      </c>
      <c r="QX447" s="552" t="s">
        <v>166</v>
      </c>
      <c r="QY447" s="52" t="s">
        <v>107</v>
      </c>
      <c r="QZ447" s="655" t="s">
        <v>109</v>
      </c>
      <c r="RA447" s="656"/>
      <c r="RB447" s="553" t="s">
        <v>106</v>
      </c>
      <c r="RC447" s="553" t="s">
        <v>166</v>
      </c>
      <c r="RD447" s="61" t="s">
        <v>107</v>
      </c>
      <c r="RF447" s="638" t="s">
        <v>109</v>
      </c>
      <c r="RG447" s="639"/>
      <c r="RH447" s="551" t="s">
        <v>106</v>
      </c>
      <c r="RI447" s="551" t="s">
        <v>166</v>
      </c>
      <c r="RJ447" s="42" t="s">
        <v>107</v>
      </c>
      <c r="RK447" s="653" t="s">
        <v>109</v>
      </c>
      <c r="RL447" s="654"/>
      <c r="RM447" s="552" t="s">
        <v>106</v>
      </c>
      <c r="RN447" s="552" t="s">
        <v>166</v>
      </c>
      <c r="RO447" s="52" t="s">
        <v>107</v>
      </c>
      <c r="RP447" s="655" t="s">
        <v>109</v>
      </c>
      <c r="RQ447" s="656"/>
      <c r="RR447" s="553" t="s">
        <v>106</v>
      </c>
      <c r="RS447" s="553" t="s">
        <v>166</v>
      </c>
      <c r="RT447" s="61" t="s">
        <v>107</v>
      </c>
    </row>
    <row r="448" spans="1:488" x14ac:dyDescent="0.35">
      <c r="A448" s="29">
        <v>1</v>
      </c>
      <c r="B448" s="283"/>
      <c r="C448" s="284"/>
      <c r="D448" s="284"/>
      <c r="E448" s="284"/>
      <c r="F448" s="38">
        <v>2</v>
      </c>
      <c r="G448" s="43"/>
      <c r="H448" s="44"/>
      <c r="J448" s="44"/>
      <c r="K448" s="45">
        <v>1.84</v>
      </c>
      <c r="L448" s="53"/>
      <c r="M448" s="54"/>
      <c r="N448" s="54"/>
      <c r="O448" s="54"/>
      <c r="P448" s="55">
        <v>1.28</v>
      </c>
      <c r="Q448" s="53"/>
      <c r="R448" s="54"/>
      <c r="S448" s="54"/>
      <c r="T448" s="54"/>
      <c r="U448" s="55">
        <v>1.28</v>
      </c>
      <c r="V448" s="43"/>
      <c r="W448" s="44"/>
      <c r="Y448" s="44"/>
      <c r="Z448" s="64">
        <v>1.66</v>
      </c>
      <c r="AB448" s="283"/>
      <c r="AC448" s="284"/>
      <c r="AD448" s="284"/>
      <c r="AE448" s="284"/>
      <c r="AF448" s="38">
        <v>2</v>
      </c>
      <c r="AG448" s="43"/>
      <c r="AH448" s="44"/>
      <c r="AJ448" s="44"/>
      <c r="AK448" s="45">
        <v>1.84</v>
      </c>
      <c r="AL448" s="53"/>
      <c r="AM448" s="54"/>
      <c r="AN448" s="54"/>
      <c r="AO448" s="54"/>
      <c r="AP448" s="55">
        <v>1.28</v>
      </c>
      <c r="AQ448" s="62"/>
      <c r="AR448" s="63"/>
      <c r="AS448" s="63"/>
      <c r="AT448" s="63"/>
      <c r="AU448" s="64">
        <v>1.28</v>
      </c>
      <c r="AW448" s="283"/>
      <c r="AX448" s="284"/>
      <c r="AY448" s="284"/>
      <c r="AZ448" s="284"/>
      <c r="BA448" s="38">
        <v>2</v>
      </c>
      <c r="BB448" s="43"/>
      <c r="BC448" s="44"/>
      <c r="BE448" s="44"/>
      <c r="BF448" s="45">
        <v>1.84</v>
      </c>
      <c r="BG448" s="53"/>
      <c r="BH448" s="54"/>
      <c r="BI448" s="54"/>
      <c r="BJ448" s="54"/>
      <c r="BK448" s="55">
        <v>1.28</v>
      </c>
      <c r="BL448" s="62"/>
      <c r="BM448" s="63"/>
      <c r="BN448" s="63"/>
      <c r="BO448" s="63"/>
      <c r="BP448" s="64">
        <v>1.28</v>
      </c>
      <c r="BR448" s="283"/>
      <c r="BS448" s="284"/>
      <c r="BT448" s="284"/>
      <c r="BU448" s="284"/>
      <c r="BV448" s="38">
        <v>2</v>
      </c>
      <c r="BW448" s="43"/>
      <c r="BX448" s="44"/>
      <c r="BZ448" s="44"/>
      <c r="CA448" s="45">
        <v>1.84</v>
      </c>
      <c r="CB448" s="53"/>
      <c r="CC448" s="54"/>
      <c r="CD448" s="54"/>
      <c r="CE448" s="54"/>
      <c r="CF448" s="55">
        <v>1.28</v>
      </c>
      <c r="CG448" s="62"/>
      <c r="CH448" s="63"/>
      <c r="CI448" s="63"/>
      <c r="CJ448" s="63"/>
      <c r="CK448" s="64">
        <v>1.28</v>
      </c>
      <c r="CM448" s="283"/>
      <c r="CN448" s="284"/>
      <c r="CO448" s="284"/>
      <c r="CP448" s="284"/>
      <c r="CQ448" s="38">
        <v>2</v>
      </c>
      <c r="CR448" s="43"/>
      <c r="CS448" s="44"/>
      <c r="CU448" s="44"/>
      <c r="CV448" s="45">
        <v>1.84</v>
      </c>
      <c r="CW448" s="53"/>
      <c r="CX448" s="54"/>
      <c r="CY448" s="54"/>
      <c r="CZ448" s="54"/>
      <c r="DA448" s="55">
        <v>1.28</v>
      </c>
      <c r="DB448" s="62"/>
      <c r="DC448" s="63"/>
      <c r="DD448" s="63"/>
      <c r="DE448" s="63"/>
      <c r="DF448" s="64">
        <v>1.28</v>
      </c>
      <c r="DH448" s="283"/>
      <c r="DI448" s="284"/>
      <c r="DJ448" s="284"/>
      <c r="DK448" s="284"/>
      <c r="DL448" s="38">
        <v>2</v>
      </c>
      <c r="DM448" s="43"/>
      <c r="DN448" s="44"/>
      <c r="DP448" s="44"/>
      <c r="DQ448" s="45">
        <v>1.84</v>
      </c>
      <c r="DR448" s="53"/>
      <c r="DS448" s="54"/>
      <c r="DT448" s="54"/>
      <c r="DU448" s="54"/>
      <c r="DV448" s="55">
        <v>1.28</v>
      </c>
      <c r="DW448" s="62"/>
      <c r="DX448" s="63"/>
      <c r="DY448" s="63"/>
      <c r="DZ448" s="63"/>
      <c r="EA448" s="64">
        <v>1.28</v>
      </c>
      <c r="EC448" s="283"/>
      <c r="ED448" s="284"/>
      <c r="EE448" s="284"/>
      <c r="EF448" s="284"/>
      <c r="EG448" s="38">
        <v>2</v>
      </c>
      <c r="EH448" s="43"/>
      <c r="EI448" s="44"/>
      <c r="EK448" s="44"/>
      <c r="EL448" s="45">
        <v>1.84</v>
      </c>
      <c r="EM448" s="53"/>
      <c r="EN448" s="54"/>
      <c r="EO448" s="54"/>
      <c r="EP448" s="54"/>
      <c r="EQ448" s="55">
        <v>1.28</v>
      </c>
      <c r="ER448" s="62"/>
      <c r="ES448" s="63"/>
      <c r="ET448" s="63"/>
      <c r="EU448" s="63"/>
      <c r="EV448" s="64">
        <v>1.28</v>
      </c>
      <c r="EX448" s="43"/>
      <c r="EY448" s="44"/>
      <c r="FA448" s="44"/>
      <c r="FB448" s="45">
        <v>1.84</v>
      </c>
      <c r="FC448" s="62"/>
      <c r="FD448" s="54"/>
      <c r="FE448" s="54"/>
      <c r="FF448" s="54"/>
      <c r="FG448" s="55">
        <v>1.28</v>
      </c>
      <c r="FH448" s="62"/>
      <c r="FI448" s="63"/>
      <c r="FJ448" s="63"/>
      <c r="FK448" s="63"/>
      <c r="FL448" s="64">
        <v>1.28</v>
      </c>
      <c r="FN448" s="43"/>
      <c r="FO448" s="44"/>
      <c r="FQ448" s="44"/>
      <c r="FR448" s="45">
        <v>1.84</v>
      </c>
      <c r="FS448" s="62"/>
      <c r="FT448" s="54"/>
      <c r="FU448" s="54"/>
      <c r="FV448" s="54"/>
      <c r="FW448" s="55">
        <v>1.28</v>
      </c>
      <c r="FX448" s="62"/>
      <c r="FY448" s="63"/>
      <c r="FZ448" s="63"/>
      <c r="GA448" s="63"/>
      <c r="GB448" s="64">
        <v>1.28</v>
      </c>
      <c r="GD448" s="43"/>
      <c r="GE448" s="44"/>
      <c r="GG448" s="44"/>
      <c r="GH448" s="45">
        <v>1.84</v>
      </c>
      <c r="GI448" s="53"/>
      <c r="GJ448" s="54"/>
      <c r="GK448" s="54"/>
      <c r="GL448" s="54"/>
      <c r="GM448" s="55">
        <v>1.28</v>
      </c>
      <c r="GN448" s="62"/>
      <c r="GO448" s="63"/>
      <c r="GP448" s="63"/>
      <c r="GQ448" s="63"/>
      <c r="GR448" s="64">
        <v>1.28</v>
      </c>
      <c r="GT448" s="43"/>
      <c r="GU448" s="44"/>
      <c r="GW448" s="44"/>
      <c r="GX448" s="45">
        <v>1.84</v>
      </c>
      <c r="GY448" s="53"/>
      <c r="GZ448" s="54"/>
      <c r="HA448" s="54"/>
      <c r="HB448" s="54"/>
      <c r="HC448" s="55">
        <v>1.28</v>
      </c>
      <c r="HD448" s="62"/>
      <c r="HE448" s="63"/>
      <c r="HF448" s="63"/>
      <c r="HG448" s="63"/>
      <c r="HH448" s="64">
        <v>1.28</v>
      </c>
      <c r="HJ448" s="43"/>
      <c r="HK448" s="44"/>
      <c r="HM448" s="44"/>
      <c r="HN448" s="45">
        <v>1.84</v>
      </c>
      <c r="HO448" s="53"/>
      <c r="HP448" s="54"/>
      <c r="HQ448" s="54"/>
      <c r="HR448" s="54"/>
      <c r="HS448" s="55">
        <v>1.28</v>
      </c>
      <c r="HT448" s="62"/>
      <c r="HU448" s="63"/>
      <c r="HV448" s="63"/>
      <c r="HW448" s="63"/>
      <c r="HX448" s="64">
        <v>1.28</v>
      </c>
      <c r="HZ448" s="43"/>
      <c r="IA448" s="44"/>
      <c r="IC448" s="44"/>
      <c r="ID448" s="45">
        <v>1.84</v>
      </c>
      <c r="IE448" s="53"/>
      <c r="IF448" s="54"/>
      <c r="IG448" s="54"/>
      <c r="IH448" s="54"/>
      <c r="II448" s="55">
        <v>1.28</v>
      </c>
      <c r="IJ448" s="62"/>
      <c r="IK448" s="63"/>
      <c r="IL448" s="63"/>
      <c r="IM448" s="63"/>
      <c r="IN448" s="64">
        <v>1.28</v>
      </c>
      <c r="IP448" s="43"/>
      <c r="IQ448" s="44"/>
      <c r="IS448" s="44"/>
      <c r="IT448" s="45">
        <v>1.84</v>
      </c>
      <c r="IU448" s="62"/>
      <c r="IV448" s="54"/>
      <c r="IW448" s="54"/>
      <c r="IX448" s="54"/>
      <c r="IY448" s="55">
        <v>1.28</v>
      </c>
      <c r="IZ448" s="62"/>
      <c r="JA448" s="63"/>
      <c r="JB448" s="63"/>
      <c r="JC448" s="63"/>
      <c r="JD448" s="64">
        <v>1.28</v>
      </c>
      <c r="JF448" s="43"/>
      <c r="JG448" s="44"/>
      <c r="JI448" s="44"/>
      <c r="JJ448" s="45">
        <v>1.84</v>
      </c>
      <c r="JK448" s="62"/>
      <c r="JL448" s="54"/>
      <c r="JM448" s="54"/>
      <c r="JN448" s="54"/>
      <c r="JO448" s="55">
        <v>1.28</v>
      </c>
      <c r="JP448" s="62"/>
      <c r="JQ448" s="63"/>
      <c r="JR448" s="63"/>
      <c r="JS448" s="63"/>
      <c r="JT448" s="64">
        <v>1.28</v>
      </c>
      <c r="JV448" s="43"/>
      <c r="JW448" s="44"/>
      <c r="JY448" s="44"/>
      <c r="JZ448" s="45">
        <v>1.84</v>
      </c>
      <c r="KA448" s="53"/>
      <c r="KB448" s="54"/>
      <c r="KC448" s="54"/>
      <c r="KD448" s="54"/>
      <c r="KE448" s="55">
        <v>1.28</v>
      </c>
      <c r="KF448" s="62"/>
      <c r="KG448" s="63"/>
      <c r="KH448" s="63"/>
      <c r="KI448" s="63"/>
      <c r="KJ448" s="64">
        <v>1.28</v>
      </c>
      <c r="KL448" s="43"/>
      <c r="KM448" s="44"/>
      <c r="KO448" s="44"/>
      <c r="KP448" s="45">
        <v>1.84</v>
      </c>
      <c r="KQ448" s="53"/>
      <c r="KR448" s="54"/>
      <c r="KS448" s="54"/>
      <c r="KT448" s="54"/>
      <c r="KU448" s="55">
        <v>1.28</v>
      </c>
      <c r="KV448" s="62"/>
      <c r="KW448" s="63"/>
      <c r="KX448" s="63"/>
      <c r="KY448" s="63"/>
      <c r="KZ448" s="64">
        <v>1.28</v>
      </c>
      <c r="LB448" s="43"/>
      <c r="LC448" s="44"/>
      <c r="LE448" s="44"/>
      <c r="LF448" s="45">
        <v>1.84</v>
      </c>
      <c r="LG448" s="53"/>
      <c r="LH448" s="54"/>
      <c r="LI448" s="54"/>
      <c r="LJ448" s="54"/>
      <c r="LK448" s="55">
        <v>1.28</v>
      </c>
      <c r="LL448" s="62"/>
      <c r="LM448" s="63"/>
      <c r="LN448" s="63"/>
      <c r="LO448" s="63"/>
      <c r="LP448" s="64">
        <v>1.28</v>
      </c>
      <c r="LR448" s="43"/>
      <c r="LS448" s="44"/>
      <c r="LU448" s="44"/>
      <c r="LV448" s="45">
        <v>1.84</v>
      </c>
      <c r="LW448" s="62"/>
      <c r="LX448" s="54"/>
      <c r="LY448" s="54"/>
      <c r="LZ448" s="54"/>
      <c r="MA448" s="55">
        <v>1.28</v>
      </c>
      <c r="MB448" s="62"/>
      <c r="MC448" s="63"/>
      <c r="MD448" s="63"/>
      <c r="ME448" s="63"/>
      <c r="MF448" s="64">
        <v>1.28</v>
      </c>
      <c r="MH448" s="43">
        <v>42969</v>
      </c>
      <c r="MI448" s="44">
        <v>0</v>
      </c>
      <c r="MJ448">
        <v>1788</v>
      </c>
      <c r="MK448" s="44">
        <f t="shared" ref="MK448:MK453" si="70">MJ448/24</f>
        <v>74.5</v>
      </c>
      <c r="ML448" s="45">
        <v>1.84</v>
      </c>
      <c r="MM448" s="62">
        <v>42969</v>
      </c>
      <c r="MN448" s="54">
        <v>0</v>
      </c>
      <c r="MO448" s="54">
        <v>2000</v>
      </c>
      <c r="MP448" s="54">
        <f t="shared" ref="MP448:MP453" si="71">+MO448/24</f>
        <v>83.333333333333329</v>
      </c>
      <c r="MQ448" s="55">
        <v>1.28</v>
      </c>
      <c r="MR448" s="62"/>
      <c r="MS448" s="63"/>
      <c r="MT448" s="63"/>
      <c r="MU448" s="63"/>
      <c r="MV448" s="64">
        <v>1.28</v>
      </c>
      <c r="MX448" s="43"/>
      <c r="MY448" s="44"/>
      <c r="NA448" s="44"/>
      <c r="NB448" s="45">
        <v>1.84</v>
      </c>
      <c r="NC448" s="53"/>
      <c r="ND448" s="54"/>
      <c r="NE448" s="54"/>
      <c r="NF448" s="54"/>
      <c r="NG448" s="55">
        <v>1.28</v>
      </c>
      <c r="NH448" s="62"/>
      <c r="NI448" s="63"/>
      <c r="NJ448" s="63"/>
      <c r="NK448" s="63"/>
      <c r="NL448" s="64">
        <v>1.28</v>
      </c>
      <c r="NN448" s="43"/>
      <c r="NO448" s="44"/>
      <c r="NQ448" s="44"/>
      <c r="NR448" s="45">
        <v>1.84</v>
      </c>
      <c r="NS448" s="53"/>
      <c r="NT448" s="54"/>
      <c r="NU448" s="54"/>
      <c r="NV448" s="54"/>
      <c r="NW448" s="55">
        <v>1.28</v>
      </c>
      <c r="NX448" s="62"/>
      <c r="NY448" s="63"/>
      <c r="NZ448" s="63"/>
      <c r="OA448" s="63"/>
      <c r="OB448" s="64">
        <v>1.28</v>
      </c>
      <c r="OD448" s="43"/>
      <c r="OE448" s="44"/>
      <c r="OG448" s="44"/>
      <c r="OH448" s="45">
        <v>1.84</v>
      </c>
      <c r="OI448" s="53"/>
      <c r="OJ448" s="54"/>
      <c r="OK448" s="54"/>
      <c r="OL448" s="54"/>
      <c r="OM448" s="55">
        <v>1.28</v>
      </c>
      <c r="ON448" s="62"/>
      <c r="OO448" s="63"/>
      <c r="OP448" s="63"/>
      <c r="OQ448" s="63"/>
      <c r="OR448" s="64">
        <v>1.28</v>
      </c>
      <c r="OT448" s="43"/>
      <c r="OU448" s="44"/>
      <c r="OW448" s="44"/>
      <c r="OX448" s="45">
        <v>1.84</v>
      </c>
      <c r="OY448" s="62"/>
      <c r="OZ448" s="54"/>
      <c r="PA448" s="54"/>
      <c r="PB448" s="54"/>
      <c r="PC448" s="55">
        <v>1.28</v>
      </c>
      <c r="PD448" s="62"/>
      <c r="PE448" s="63"/>
      <c r="PF448" s="63"/>
      <c r="PG448" s="63"/>
      <c r="PH448" s="64">
        <v>1.28</v>
      </c>
      <c r="PJ448" s="43"/>
      <c r="PK448" s="44"/>
      <c r="PM448" s="44"/>
      <c r="PN448" s="45">
        <v>1.84</v>
      </c>
      <c r="PO448" s="53"/>
      <c r="PP448" s="54"/>
      <c r="PQ448" s="54"/>
      <c r="PR448" s="54"/>
      <c r="PS448" s="55">
        <v>1.28</v>
      </c>
      <c r="PT448" s="62"/>
      <c r="PU448" s="63"/>
      <c r="PV448" s="63"/>
      <c r="PW448" s="63"/>
      <c r="PX448" s="64">
        <v>1.28</v>
      </c>
      <c r="PZ448" s="43"/>
      <c r="QA448" s="44"/>
      <c r="QC448" s="44"/>
      <c r="QD448" s="45">
        <v>1.84</v>
      </c>
      <c r="QE448" s="62"/>
      <c r="QF448" s="54"/>
      <c r="QG448" s="54"/>
      <c r="QH448" s="54"/>
      <c r="QI448" s="55">
        <v>1.28</v>
      </c>
      <c r="QJ448" s="62"/>
      <c r="QK448" s="63"/>
      <c r="QL448" s="63"/>
      <c r="QM448" s="63"/>
      <c r="QN448" s="64">
        <v>1.28</v>
      </c>
      <c r="QP448" s="43"/>
      <c r="QQ448" s="44"/>
      <c r="QS448" s="44"/>
      <c r="QT448" s="45">
        <v>1.84</v>
      </c>
      <c r="QU448" s="62"/>
      <c r="QV448" s="54"/>
      <c r="QW448" s="54"/>
      <c r="QX448" s="54"/>
      <c r="QY448" s="55">
        <v>1.28</v>
      </c>
      <c r="QZ448" s="62"/>
      <c r="RA448" s="63"/>
      <c r="RB448" s="63"/>
      <c r="RC448" s="63"/>
      <c r="RD448" s="64">
        <v>1.28</v>
      </c>
      <c r="RF448" s="43"/>
      <c r="RG448" s="44"/>
      <c r="RI448" s="44"/>
      <c r="RJ448" s="45">
        <v>1.84</v>
      </c>
      <c r="RK448" s="53"/>
      <c r="RL448" s="54"/>
      <c r="RM448" s="54"/>
      <c r="RN448" s="54"/>
      <c r="RO448" s="55">
        <v>1.28</v>
      </c>
      <c r="RP448" s="62"/>
      <c r="RQ448" s="63"/>
      <c r="RR448" s="63"/>
      <c r="RS448" s="63"/>
      <c r="RT448" s="64">
        <v>1.28</v>
      </c>
    </row>
    <row r="449" spans="1:488" x14ac:dyDescent="0.35">
      <c r="A449" s="29">
        <v>2</v>
      </c>
      <c r="B449" s="283"/>
      <c r="C449" s="31"/>
      <c r="D449" s="284"/>
      <c r="E449" s="284"/>
      <c r="F449" s="33">
        <v>2</v>
      </c>
      <c r="G449" s="43"/>
      <c r="H449" s="47"/>
      <c r="J449" s="44"/>
      <c r="K449" s="45">
        <v>1.84</v>
      </c>
      <c r="L449" s="56"/>
      <c r="M449" s="57"/>
      <c r="N449" s="54"/>
      <c r="O449" s="54"/>
      <c r="P449" s="55">
        <v>1.28</v>
      </c>
      <c r="Q449" s="56"/>
      <c r="R449" s="57"/>
      <c r="S449" s="54"/>
      <c r="T449" s="54"/>
      <c r="U449" s="55">
        <v>1.28</v>
      </c>
      <c r="V449" s="43"/>
      <c r="W449" s="47"/>
      <c r="Y449" s="44"/>
      <c r="Z449" s="64">
        <v>1.66</v>
      </c>
      <c r="AB449" s="283"/>
      <c r="AC449" s="31"/>
      <c r="AD449" s="284"/>
      <c r="AE449" s="284"/>
      <c r="AF449" s="33">
        <v>2</v>
      </c>
      <c r="AG449" s="43"/>
      <c r="AH449" s="47"/>
      <c r="AJ449" s="44"/>
      <c r="AK449" s="45">
        <v>1.84</v>
      </c>
      <c r="AL449" s="56"/>
      <c r="AM449" s="57"/>
      <c r="AN449" s="54"/>
      <c r="AO449" s="54"/>
      <c r="AP449" s="55">
        <v>1.28</v>
      </c>
      <c r="AQ449" s="498"/>
      <c r="AR449" s="65"/>
      <c r="AS449" s="63"/>
      <c r="AT449" s="63"/>
      <c r="AU449" s="64">
        <v>1.28</v>
      </c>
      <c r="AW449" s="283"/>
      <c r="AX449" s="31"/>
      <c r="AY449" s="284"/>
      <c r="AZ449" s="284"/>
      <c r="BA449" s="33">
        <v>2</v>
      </c>
      <c r="BB449" s="43"/>
      <c r="BC449" s="47"/>
      <c r="BE449" s="44"/>
      <c r="BF449" s="45">
        <v>1.84</v>
      </c>
      <c r="BG449" s="56"/>
      <c r="BH449" s="57"/>
      <c r="BI449" s="54"/>
      <c r="BJ449" s="54"/>
      <c r="BK449" s="55">
        <v>1.28</v>
      </c>
      <c r="BL449" s="498"/>
      <c r="BM449" s="65"/>
      <c r="BN449" s="63"/>
      <c r="BO449" s="63"/>
      <c r="BP449" s="64">
        <v>1.28</v>
      </c>
      <c r="BR449" s="283"/>
      <c r="BS449" s="31"/>
      <c r="BT449" s="284"/>
      <c r="BU449" s="284"/>
      <c r="BV449" s="33">
        <v>2</v>
      </c>
      <c r="BW449" s="43"/>
      <c r="BX449" s="47"/>
      <c r="BZ449" s="44"/>
      <c r="CA449" s="45">
        <v>1.84</v>
      </c>
      <c r="CB449" s="56"/>
      <c r="CC449" s="57"/>
      <c r="CD449" s="54"/>
      <c r="CE449" s="54"/>
      <c r="CF449" s="55">
        <v>1.28</v>
      </c>
      <c r="CG449" s="498"/>
      <c r="CH449" s="65"/>
      <c r="CI449" s="63"/>
      <c r="CJ449" s="63"/>
      <c r="CK449" s="64">
        <v>1.28</v>
      </c>
      <c r="CM449" s="283"/>
      <c r="CN449" s="31"/>
      <c r="CO449" s="284"/>
      <c r="CP449" s="284"/>
      <c r="CQ449" s="33">
        <v>2</v>
      </c>
      <c r="CR449" s="43"/>
      <c r="CS449" s="47"/>
      <c r="CU449" s="44"/>
      <c r="CV449" s="45">
        <v>1.84</v>
      </c>
      <c r="CW449" s="56"/>
      <c r="CX449" s="57"/>
      <c r="CY449" s="54"/>
      <c r="CZ449" s="54"/>
      <c r="DA449" s="55">
        <v>1.28</v>
      </c>
      <c r="DB449" s="498"/>
      <c r="DC449" s="65"/>
      <c r="DD449" s="63"/>
      <c r="DE449" s="63"/>
      <c r="DF449" s="64">
        <v>1.28</v>
      </c>
      <c r="DH449" s="283"/>
      <c r="DI449" s="31"/>
      <c r="DJ449" s="284"/>
      <c r="DK449" s="284"/>
      <c r="DL449" s="33">
        <v>2</v>
      </c>
      <c r="DM449" s="43"/>
      <c r="DN449" s="47"/>
      <c r="DP449" s="44"/>
      <c r="DQ449" s="45">
        <v>1.84</v>
      </c>
      <c r="DR449" s="56"/>
      <c r="DS449" s="57"/>
      <c r="DT449" s="54"/>
      <c r="DU449" s="54"/>
      <c r="DV449" s="55">
        <v>1.28</v>
      </c>
      <c r="DW449" s="498"/>
      <c r="DX449" s="65"/>
      <c r="DY449" s="63"/>
      <c r="DZ449" s="63"/>
      <c r="EA449" s="64">
        <v>1.28</v>
      </c>
      <c r="EC449" s="283"/>
      <c r="ED449" s="31"/>
      <c r="EE449" s="284"/>
      <c r="EF449" s="284"/>
      <c r="EG449" s="33">
        <v>2</v>
      </c>
      <c r="EH449" s="43"/>
      <c r="EI449" s="47"/>
      <c r="EK449" s="44"/>
      <c r="EL449" s="45">
        <v>1.84</v>
      </c>
      <c r="EM449" s="56"/>
      <c r="EN449" s="57"/>
      <c r="EO449" s="54"/>
      <c r="EP449" s="54"/>
      <c r="EQ449" s="55">
        <v>1.28</v>
      </c>
      <c r="ER449" s="498"/>
      <c r="ES449" s="65"/>
      <c r="ET449" s="63"/>
      <c r="EU449" s="63"/>
      <c r="EV449" s="64">
        <v>1.28</v>
      </c>
      <c r="EX449" s="43"/>
      <c r="EY449" s="47"/>
      <c r="FA449" s="44"/>
      <c r="FB449" s="45">
        <v>1.84</v>
      </c>
      <c r="FC449" s="62"/>
      <c r="FD449" s="57"/>
      <c r="FE449" s="54"/>
      <c r="FF449" s="54"/>
      <c r="FG449" s="55">
        <v>1.28</v>
      </c>
      <c r="FH449" s="498"/>
      <c r="FI449" s="65"/>
      <c r="FJ449" s="63"/>
      <c r="FK449" s="63"/>
      <c r="FL449" s="64">
        <v>1.28</v>
      </c>
      <c r="FN449" s="43"/>
      <c r="FO449" s="47"/>
      <c r="FQ449" s="44"/>
      <c r="FR449" s="45">
        <v>1.84</v>
      </c>
      <c r="FS449" s="62"/>
      <c r="FT449" s="57"/>
      <c r="FU449" s="54"/>
      <c r="FV449" s="54"/>
      <c r="FW449" s="55">
        <v>1.28</v>
      </c>
      <c r="FX449" s="498"/>
      <c r="FY449" s="65"/>
      <c r="FZ449" s="63"/>
      <c r="GA449" s="63"/>
      <c r="GB449" s="64">
        <v>1.28</v>
      </c>
      <c r="GD449" s="43"/>
      <c r="GE449" s="47"/>
      <c r="GG449" s="44"/>
      <c r="GH449" s="45">
        <v>1.84</v>
      </c>
      <c r="GI449" s="56"/>
      <c r="GJ449" s="57"/>
      <c r="GK449" s="54"/>
      <c r="GL449" s="54"/>
      <c r="GM449" s="55">
        <v>1.28</v>
      </c>
      <c r="GN449" s="498"/>
      <c r="GO449" s="65"/>
      <c r="GP449" s="63"/>
      <c r="GQ449" s="63"/>
      <c r="GR449" s="64">
        <v>1.28</v>
      </c>
      <c r="GT449" s="43"/>
      <c r="GU449" s="47"/>
      <c r="GW449" s="44"/>
      <c r="GX449" s="45">
        <v>1.84</v>
      </c>
      <c r="GY449" s="56"/>
      <c r="GZ449" s="57"/>
      <c r="HA449" s="54"/>
      <c r="HB449" s="54"/>
      <c r="HC449" s="55">
        <v>1.28</v>
      </c>
      <c r="HD449" s="498"/>
      <c r="HE449" s="65"/>
      <c r="HF449" s="63"/>
      <c r="HG449" s="63"/>
      <c r="HH449" s="64">
        <v>1.28</v>
      </c>
      <c r="HJ449" s="43"/>
      <c r="HK449" s="47"/>
      <c r="HM449" s="44"/>
      <c r="HN449" s="45">
        <v>1.84</v>
      </c>
      <c r="HO449" s="56"/>
      <c r="HP449" s="57"/>
      <c r="HQ449" s="54"/>
      <c r="HR449" s="54"/>
      <c r="HS449" s="55">
        <v>1.28</v>
      </c>
      <c r="HT449" s="498"/>
      <c r="HU449" s="65"/>
      <c r="HV449" s="63"/>
      <c r="HW449" s="63"/>
      <c r="HX449" s="64">
        <v>1.28</v>
      </c>
      <c r="HZ449" s="43"/>
      <c r="IA449" s="47"/>
      <c r="IC449" s="44"/>
      <c r="ID449" s="45">
        <v>1.84</v>
      </c>
      <c r="IE449" s="56"/>
      <c r="IF449" s="57"/>
      <c r="IG449" s="54"/>
      <c r="IH449" s="54"/>
      <c r="II449" s="55">
        <v>1.28</v>
      </c>
      <c r="IJ449" s="498"/>
      <c r="IK449" s="65"/>
      <c r="IL449" s="63"/>
      <c r="IM449" s="63"/>
      <c r="IN449" s="64">
        <v>1.28</v>
      </c>
      <c r="IP449" s="43"/>
      <c r="IQ449" s="47"/>
      <c r="IS449" s="44"/>
      <c r="IT449" s="45">
        <v>1.84</v>
      </c>
      <c r="IU449" s="62"/>
      <c r="IV449" s="57"/>
      <c r="IW449" s="54"/>
      <c r="IX449" s="54"/>
      <c r="IY449" s="55">
        <v>1.28</v>
      </c>
      <c r="IZ449" s="498"/>
      <c r="JA449" s="65"/>
      <c r="JB449" s="63"/>
      <c r="JC449" s="63"/>
      <c r="JD449" s="64">
        <v>1.28</v>
      </c>
      <c r="JF449" s="43"/>
      <c r="JG449" s="47"/>
      <c r="JI449" s="44"/>
      <c r="JJ449" s="45">
        <v>1.84</v>
      </c>
      <c r="JK449" s="62"/>
      <c r="JL449" s="57"/>
      <c r="JM449" s="54"/>
      <c r="JN449" s="54"/>
      <c r="JO449" s="55">
        <v>1.28</v>
      </c>
      <c r="JP449" s="498"/>
      <c r="JQ449" s="65"/>
      <c r="JR449" s="63"/>
      <c r="JS449" s="63"/>
      <c r="JT449" s="64">
        <v>1.28</v>
      </c>
      <c r="JV449" s="43"/>
      <c r="JW449" s="47"/>
      <c r="JY449" s="44"/>
      <c r="JZ449" s="45">
        <v>1.84</v>
      </c>
      <c r="KA449" s="56"/>
      <c r="KB449" s="57"/>
      <c r="KC449" s="54"/>
      <c r="KD449" s="54"/>
      <c r="KE449" s="55">
        <v>1.28</v>
      </c>
      <c r="KF449" s="498"/>
      <c r="KG449" s="65"/>
      <c r="KH449" s="63"/>
      <c r="KI449" s="63"/>
      <c r="KJ449" s="64">
        <v>1.28</v>
      </c>
      <c r="KL449" s="43"/>
      <c r="KM449" s="47"/>
      <c r="KO449" s="44"/>
      <c r="KP449" s="45">
        <v>1.84</v>
      </c>
      <c r="KQ449" s="56"/>
      <c r="KR449" s="57"/>
      <c r="KS449" s="54"/>
      <c r="KT449" s="54"/>
      <c r="KU449" s="55">
        <v>1.28</v>
      </c>
      <c r="KV449" s="498"/>
      <c r="KW449" s="65"/>
      <c r="KX449" s="63"/>
      <c r="KY449" s="63"/>
      <c r="KZ449" s="64">
        <v>1.28</v>
      </c>
      <c r="LB449" s="43"/>
      <c r="LC449" s="47"/>
      <c r="LE449" s="44"/>
      <c r="LF449" s="45">
        <v>1.84</v>
      </c>
      <c r="LG449" s="56"/>
      <c r="LH449" s="57"/>
      <c r="LI449" s="54"/>
      <c r="LJ449" s="54"/>
      <c r="LK449" s="55">
        <v>1.28</v>
      </c>
      <c r="LL449" s="498"/>
      <c r="LM449" s="65"/>
      <c r="LN449" s="63"/>
      <c r="LO449" s="63"/>
      <c r="LP449" s="64">
        <v>1.28</v>
      </c>
      <c r="LR449" s="43"/>
      <c r="LS449" s="47"/>
      <c r="LU449" s="44"/>
      <c r="LV449" s="45">
        <v>1.84</v>
      </c>
      <c r="LW449" s="62"/>
      <c r="LX449" s="57"/>
      <c r="LY449" s="54"/>
      <c r="LZ449" s="54"/>
      <c r="MA449" s="55">
        <v>1.28</v>
      </c>
      <c r="MB449" s="498"/>
      <c r="MC449" s="65"/>
      <c r="MD449" s="63"/>
      <c r="ME449" s="63"/>
      <c r="MF449" s="64">
        <v>1.28</v>
      </c>
      <c r="MH449" s="43">
        <v>42970</v>
      </c>
      <c r="MI449" s="47">
        <v>0</v>
      </c>
      <c r="MJ449">
        <v>3750</v>
      </c>
      <c r="MK449" s="44">
        <f t="shared" si="70"/>
        <v>156.25</v>
      </c>
      <c r="ML449" s="45">
        <v>1.84</v>
      </c>
      <c r="MM449" s="62">
        <v>42970</v>
      </c>
      <c r="MN449" s="57">
        <v>0</v>
      </c>
      <c r="MO449" s="54">
        <v>2000</v>
      </c>
      <c r="MP449" s="54">
        <f t="shared" si="71"/>
        <v>83.333333333333329</v>
      </c>
      <c r="MQ449" s="55">
        <v>1.28</v>
      </c>
      <c r="MR449" s="498"/>
      <c r="MS449" s="65"/>
      <c r="MT449" s="63"/>
      <c r="MU449" s="63"/>
      <c r="MV449" s="64">
        <v>1.28</v>
      </c>
      <c r="MX449" s="43"/>
      <c r="MY449" s="47"/>
      <c r="NA449" s="44"/>
      <c r="NB449" s="45">
        <v>1.84</v>
      </c>
      <c r="NC449" s="56"/>
      <c r="ND449" s="57"/>
      <c r="NE449" s="54"/>
      <c r="NF449" s="54"/>
      <c r="NG449" s="55">
        <v>1.28</v>
      </c>
      <c r="NH449" s="498"/>
      <c r="NI449" s="65"/>
      <c r="NJ449" s="63"/>
      <c r="NK449" s="63"/>
      <c r="NL449" s="64">
        <v>1.28</v>
      </c>
      <c r="NN449" s="43"/>
      <c r="NO449" s="47"/>
      <c r="NQ449" s="44"/>
      <c r="NR449" s="45">
        <v>1.84</v>
      </c>
      <c r="NS449" s="56"/>
      <c r="NT449" s="57"/>
      <c r="NU449" s="54"/>
      <c r="NV449" s="54"/>
      <c r="NW449" s="55">
        <v>1.28</v>
      </c>
      <c r="NX449" s="498"/>
      <c r="NY449" s="65"/>
      <c r="NZ449" s="63"/>
      <c r="OA449" s="63"/>
      <c r="OB449" s="64">
        <v>1.28</v>
      </c>
      <c r="OD449" s="43"/>
      <c r="OE449" s="47"/>
      <c r="OG449" s="44"/>
      <c r="OH449" s="45">
        <v>1.84</v>
      </c>
      <c r="OI449" s="56"/>
      <c r="OJ449" s="57"/>
      <c r="OK449" s="54"/>
      <c r="OL449" s="54"/>
      <c r="OM449" s="55">
        <v>1.28</v>
      </c>
      <c r="ON449" s="498"/>
      <c r="OO449" s="65"/>
      <c r="OP449" s="63"/>
      <c r="OQ449" s="63"/>
      <c r="OR449" s="64">
        <v>1.28</v>
      </c>
      <c r="OT449" s="43"/>
      <c r="OU449" s="47"/>
      <c r="OW449" s="44"/>
      <c r="OX449" s="45">
        <v>1.84</v>
      </c>
      <c r="OY449" s="62"/>
      <c r="OZ449" s="57"/>
      <c r="PA449" s="54"/>
      <c r="PB449" s="54"/>
      <c r="PC449" s="55">
        <v>1.28</v>
      </c>
      <c r="PD449" s="498"/>
      <c r="PE449" s="65"/>
      <c r="PF449" s="63"/>
      <c r="PG449" s="63"/>
      <c r="PH449" s="64">
        <v>1.28</v>
      </c>
      <c r="PJ449" s="43"/>
      <c r="PK449" s="47"/>
      <c r="PM449" s="44"/>
      <c r="PN449" s="45">
        <v>1.84</v>
      </c>
      <c r="PO449" s="56"/>
      <c r="PP449" s="57"/>
      <c r="PQ449" s="54"/>
      <c r="PR449" s="54"/>
      <c r="PS449" s="55">
        <v>1.28</v>
      </c>
      <c r="PT449" s="498"/>
      <c r="PU449" s="65"/>
      <c r="PV449" s="63"/>
      <c r="PW449" s="63"/>
      <c r="PX449" s="64">
        <v>1.28</v>
      </c>
      <c r="PZ449" s="43"/>
      <c r="QA449" s="47"/>
      <c r="QC449" s="44"/>
      <c r="QD449" s="45">
        <v>1.84</v>
      </c>
      <c r="QE449" s="62"/>
      <c r="QF449" s="57"/>
      <c r="QG449" s="54"/>
      <c r="QH449" s="54"/>
      <c r="QI449" s="55">
        <v>1.28</v>
      </c>
      <c r="QJ449" s="498"/>
      <c r="QK449" s="65"/>
      <c r="QL449" s="63"/>
      <c r="QM449" s="63"/>
      <c r="QN449" s="64">
        <v>1.28</v>
      </c>
      <c r="QP449" s="43"/>
      <c r="QQ449" s="47"/>
      <c r="QS449" s="44"/>
      <c r="QT449" s="45">
        <v>1.84</v>
      </c>
      <c r="QU449" s="62"/>
      <c r="QV449" s="57"/>
      <c r="QW449" s="54"/>
      <c r="QX449" s="54"/>
      <c r="QY449" s="55">
        <v>1.28</v>
      </c>
      <c r="QZ449" s="498"/>
      <c r="RA449" s="65"/>
      <c r="RB449" s="63"/>
      <c r="RC449" s="63"/>
      <c r="RD449" s="64">
        <v>1.28</v>
      </c>
      <c r="RF449" s="43"/>
      <c r="RG449" s="47"/>
      <c r="RI449" s="44"/>
      <c r="RJ449" s="45">
        <v>1.84</v>
      </c>
      <c r="RK449" s="56"/>
      <c r="RL449" s="57"/>
      <c r="RM449" s="54"/>
      <c r="RN449" s="54"/>
      <c r="RO449" s="55">
        <v>1.28</v>
      </c>
      <c r="RP449" s="498"/>
      <c r="RQ449" s="65"/>
      <c r="RR449" s="63"/>
      <c r="RS449" s="63"/>
      <c r="RT449" s="64">
        <v>1.28</v>
      </c>
    </row>
    <row r="450" spans="1:488" x14ac:dyDescent="0.35">
      <c r="A450" s="29">
        <v>3</v>
      </c>
      <c r="B450" s="283"/>
      <c r="C450" s="31"/>
      <c r="D450" s="284"/>
      <c r="E450" s="284"/>
      <c r="F450" s="33">
        <v>2</v>
      </c>
      <c r="G450" s="43"/>
      <c r="H450" s="47"/>
      <c r="J450" s="44"/>
      <c r="K450" s="45">
        <v>1.84</v>
      </c>
      <c r="L450" s="56"/>
      <c r="M450" s="57"/>
      <c r="N450" s="57"/>
      <c r="O450" s="57"/>
      <c r="P450" s="55">
        <v>1.28</v>
      </c>
      <c r="Q450" s="56"/>
      <c r="R450" s="57"/>
      <c r="S450" s="57"/>
      <c r="T450" s="57"/>
      <c r="U450" s="55">
        <v>1.28</v>
      </c>
      <c r="V450" s="43"/>
      <c r="W450" s="47"/>
      <c r="Y450" s="44"/>
      <c r="Z450" s="64">
        <v>1.66</v>
      </c>
      <c r="AB450" s="283"/>
      <c r="AC450" s="31"/>
      <c r="AD450" s="284"/>
      <c r="AE450" s="284"/>
      <c r="AF450" s="33">
        <v>2</v>
      </c>
      <c r="AG450" s="43"/>
      <c r="AH450" s="47"/>
      <c r="AJ450" s="44"/>
      <c r="AK450" s="45">
        <v>1.84</v>
      </c>
      <c r="AL450" s="56"/>
      <c r="AM450" s="57"/>
      <c r="AN450" s="57"/>
      <c r="AO450" s="57"/>
      <c r="AP450" s="55">
        <v>1.28</v>
      </c>
      <c r="AQ450" s="498"/>
      <c r="AR450" s="65"/>
      <c r="AS450" s="65"/>
      <c r="AT450" s="65"/>
      <c r="AU450" s="64">
        <v>1.28</v>
      </c>
      <c r="AW450" s="283"/>
      <c r="AX450" s="31"/>
      <c r="AY450" s="284"/>
      <c r="AZ450" s="284"/>
      <c r="BA450" s="33">
        <v>2</v>
      </c>
      <c r="BB450" s="43"/>
      <c r="BC450" s="47"/>
      <c r="BE450" s="44"/>
      <c r="BF450" s="45">
        <v>1.84</v>
      </c>
      <c r="BG450" s="56"/>
      <c r="BH450" s="57"/>
      <c r="BI450" s="57"/>
      <c r="BJ450" s="57"/>
      <c r="BK450" s="55">
        <v>1.28</v>
      </c>
      <c r="BL450" s="498"/>
      <c r="BM450" s="65"/>
      <c r="BN450" s="65"/>
      <c r="BO450" s="65"/>
      <c r="BP450" s="64">
        <v>1.28</v>
      </c>
      <c r="BR450" s="283"/>
      <c r="BS450" s="31"/>
      <c r="BT450" s="284"/>
      <c r="BU450" s="284"/>
      <c r="BV450" s="33">
        <v>2</v>
      </c>
      <c r="BW450" s="43"/>
      <c r="BX450" s="47"/>
      <c r="BZ450" s="44"/>
      <c r="CA450" s="45">
        <v>1.84</v>
      </c>
      <c r="CB450" s="56"/>
      <c r="CC450" s="57"/>
      <c r="CD450" s="57"/>
      <c r="CE450" s="57"/>
      <c r="CF450" s="55">
        <v>1.28</v>
      </c>
      <c r="CG450" s="498"/>
      <c r="CH450" s="65"/>
      <c r="CI450" s="65"/>
      <c r="CJ450" s="65"/>
      <c r="CK450" s="64">
        <v>1.28</v>
      </c>
      <c r="CM450" s="283"/>
      <c r="CN450" s="31"/>
      <c r="CO450" s="284"/>
      <c r="CP450" s="284"/>
      <c r="CQ450" s="33">
        <v>2</v>
      </c>
      <c r="CR450" s="43"/>
      <c r="CS450" s="47"/>
      <c r="CU450" s="44"/>
      <c r="CV450" s="45">
        <v>1.84</v>
      </c>
      <c r="CW450" s="56"/>
      <c r="CX450" s="57"/>
      <c r="CY450" s="57"/>
      <c r="CZ450" s="57"/>
      <c r="DA450" s="55">
        <v>1.28</v>
      </c>
      <c r="DB450" s="498"/>
      <c r="DC450" s="65"/>
      <c r="DD450" s="65"/>
      <c r="DE450" s="65"/>
      <c r="DF450" s="64">
        <v>1.28</v>
      </c>
      <c r="DH450" s="283"/>
      <c r="DI450" s="31"/>
      <c r="DJ450" s="284"/>
      <c r="DK450" s="284"/>
      <c r="DL450" s="33">
        <v>2</v>
      </c>
      <c r="DM450" s="43"/>
      <c r="DN450" s="47"/>
      <c r="DP450" s="44"/>
      <c r="DQ450" s="45">
        <v>1.84</v>
      </c>
      <c r="DR450" s="56"/>
      <c r="DS450" s="57"/>
      <c r="DT450" s="57"/>
      <c r="DU450" s="57"/>
      <c r="DV450" s="55">
        <v>1.28</v>
      </c>
      <c r="DW450" s="498"/>
      <c r="DX450" s="65"/>
      <c r="DY450" s="65"/>
      <c r="DZ450" s="65"/>
      <c r="EA450" s="64">
        <v>1.28</v>
      </c>
      <c r="EC450" s="283"/>
      <c r="ED450" s="31"/>
      <c r="EE450" s="284"/>
      <c r="EF450" s="284"/>
      <c r="EG450" s="33">
        <v>2</v>
      </c>
      <c r="EH450" s="43"/>
      <c r="EI450" s="47"/>
      <c r="EK450" s="44"/>
      <c r="EL450" s="45">
        <v>1.84</v>
      </c>
      <c r="EM450" s="56"/>
      <c r="EN450" s="57"/>
      <c r="EO450" s="57"/>
      <c r="EP450" s="57"/>
      <c r="EQ450" s="55">
        <v>1.28</v>
      </c>
      <c r="ER450" s="498"/>
      <c r="ES450" s="65"/>
      <c r="ET450" s="65"/>
      <c r="EU450" s="65"/>
      <c r="EV450" s="64">
        <v>1.28</v>
      </c>
      <c r="EX450" s="43"/>
      <c r="EY450" s="47"/>
      <c r="FA450" s="44"/>
      <c r="FB450" s="45">
        <v>1.84</v>
      </c>
      <c r="FC450" s="62"/>
      <c r="FD450" s="57"/>
      <c r="FE450" s="54"/>
      <c r="FF450" s="54"/>
      <c r="FG450" s="55">
        <v>1.28</v>
      </c>
      <c r="FH450" s="498"/>
      <c r="FI450" s="65"/>
      <c r="FJ450" s="65"/>
      <c r="FK450" s="65"/>
      <c r="FL450" s="64">
        <v>1.28</v>
      </c>
      <c r="FN450" s="43"/>
      <c r="FO450" s="47"/>
      <c r="FQ450" s="44"/>
      <c r="FR450" s="45">
        <v>1.84</v>
      </c>
      <c r="FS450" s="62"/>
      <c r="FT450" s="57"/>
      <c r="FU450" s="54"/>
      <c r="FV450" s="54"/>
      <c r="FW450" s="55">
        <v>1.28</v>
      </c>
      <c r="FX450" s="498"/>
      <c r="FY450" s="65"/>
      <c r="FZ450" s="65"/>
      <c r="GA450" s="65"/>
      <c r="GB450" s="64">
        <v>1.28</v>
      </c>
      <c r="GD450" s="43"/>
      <c r="GE450" s="47"/>
      <c r="GG450" s="44"/>
      <c r="GH450" s="45">
        <v>1.84</v>
      </c>
      <c r="GI450" s="56"/>
      <c r="GJ450" s="57"/>
      <c r="GK450" s="57"/>
      <c r="GL450" s="57"/>
      <c r="GM450" s="55">
        <v>1.28</v>
      </c>
      <c r="GN450" s="498"/>
      <c r="GO450" s="65"/>
      <c r="GP450" s="65"/>
      <c r="GQ450" s="65"/>
      <c r="GR450" s="64">
        <v>1.28</v>
      </c>
      <c r="GT450" s="43"/>
      <c r="GU450" s="47"/>
      <c r="GW450" s="44"/>
      <c r="GX450" s="45">
        <v>1.84</v>
      </c>
      <c r="GY450" s="56"/>
      <c r="GZ450" s="57"/>
      <c r="HA450" s="57"/>
      <c r="HB450" s="57"/>
      <c r="HC450" s="55">
        <v>1.28</v>
      </c>
      <c r="HD450" s="498"/>
      <c r="HE450" s="65"/>
      <c r="HF450" s="65"/>
      <c r="HG450" s="65"/>
      <c r="HH450" s="64">
        <v>1.28</v>
      </c>
      <c r="HJ450" s="43"/>
      <c r="HK450" s="47"/>
      <c r="HM450" s="44"/>
      <c r="HN450" s="45">
        <v>1.84</v>
      </c>
      <c r="HO450" s="56"/>
      <c r="HP450" s="57"/>
      <c r="HQ450" s="57"/>
      <c r="HR450" s="57"/>
      <c r="HS450" s="55">
        <v>1.28</v>
      </c>
      <c r="HT450" s="498"/>
      <c r="HU450" s="65"/>
      <c r="HV450" s="65"/>
      <c r="HW450" s="65"/>
      <c r="HX450" s="64">
        <v>1.28</v>
      </c>
      <c r="HZ450" s="43"/>
      <c r="IA450" s="47"/>
      <c r="IC450" s="44"/>
      <c r="ID450" s="45">
        <v>1.84</v>
      </c>
      <c r="IE450" s="56"/>
      <c r="IF450" s="57"/>
      <c r="IG450" s="57"/>
      <c r="IH450" s="57"/>
      <c r="II450" s="55">
        <v>1.28</v>
      </c>
      <c r="IJ450" s="498"/>
      <c r="IK450" s="65"/>
      <c r="IL450" s="65"/>
      <c r="IM450" s="65"/>
      <c r="IN450" s="64">
        <v>1.28</v>
      </c>
      <c r="IP450" s="43"/>
      <c r="IQ450" s="47"/>
      <c r="IS450" s="44"/>
      <c r="IT450" s="45">
        <v>1.84</v>
      </c>
      <c r="IU450" s="62"/>
      <c r="IV450" s="57"/>
      <c r="IW450" s="54"/>
      <c r="IX450" s="54"/>
      <c r="IY450" s="55">
        <v>1.28</v>
      </c>
      <c r="IZ450" s="498"/>
      <c r="JA450" s="65"/>
      <c r="JB450" s="65"/>
      <c r="JC450" s="65"/>
      <c r="JD450" s="64">
        <v>1.28</v>
      </c>
      <c r="JF450" s="43"/>
      <c r="JG450" s="47"/>
      <c r="JI450" s="44"/>
      <c r="JJ450" s="45">
        <v>1.84</v>
      </c>
      <c r="JK450" s="62"/>
      <c r="JL450" s="57"/>
      <c r="JM450" s="54"/>
      <c r="JN450" s="54"/>
      <c r="JO450" s="55">
        <v>1.28</v>
      </c>
      <c r="JP450" s="498"/>
      <c r="JQ450" s="65"/>
      <c r="JR450" s="65"/>
      <c r="JS450" s="65"/>
      <c r="JT450" s="64">
        <v>1.28</v>
      </c>
      <c r="JV450" s="43"/>
      <c r="JW450" s="47"/>
      <c r="JY450" s="44"/>
      <c r="JZ450" s="45">
        <v>1.84</v>
      </c>
      <c r="KA450" s="56"/>
      <c r="KB450" s="57"/>
      <c r="KC450" s="57"/>
      <c r="KD450" s="57"/>
      <c r="KE450" s="55">
        <v>1.28</v>
      </c>
      <c r="KF450" s="498"/>
      <c r="KG450" s="65"/>
      <c r="KH450" s="65"/>
      <c r="KI450" s="65"/>
      <c r="KJ450" s="64">
        <v>1.28</v>
      </c>
      <c r="KL450" s="43"/>
      <c r="KM450" s="47"/>
      <c r="KO450" s="44"/>
      <c r="KP450" s="45">
        <v>1.84</v>
      </c>
      <c r="KQ450" s="56"/>
      <c r="KR450" s="57"/>
      <c r="KS450" s="57"/>
      <c r="KT450" s="57"/>
      <c r="KU450" s="55">
        <v>1.28</v>
      </c>
      <c r="KV450" s="498"/>
      <c r="KW450" s="65"/>
      <c r="KX450" s="65"/>
      <c r="KY450" s="65"/>
      <c r="KZ450" s="64">
        <v>1.28</v>
      </c>
      <c r="LB450" s="43"/>
      <c r="LC450" s="47"/>
      <c r="LE450" s="44"/>
      <c r="LF450" s="45">
        <v>1.84</v>
      </c>
      <c r="LG450" s="56"/>
      <c r="LH450" s="57"/>
      <c r="LI450" s="57"/>
      <c r="LJ450" s="57"/>
      <c r="LK450" s="55">
        <v>1.28</v>
      </c>
      <c r="LL450" s="498"/>
      <c r="LM450" s="65"/>
      <c r="LN450" s="65"/>
      <c r="LO450" s="65"/>
      <c r="LP450" s="64">
        <v>1.28</v>
      </c>
      <c r="LR450" s="43"/>
      <c r="LS450" s="47"/>
      <c r="LU450" s="44"/>
      <c r="LV450" s="45">
        <v>1.84</v>
      </c>
      <c r="LW450" s="62"/>
      <c r="LX450" s="57"/>
      <c r="LY450" s="54"/>
      <c r="LZ450" s="54"/>
      <c r="MA450" s="55">
        <v>1.28</v>
      </c>
      <c r="MB450" s="498"/>
      <c r="MC450" s="65"/>
      <c r="MD450" s="65"/>
      <c r="ME450" s="65"/>
      <c r="MF450" s="64">
        <v>1.28</v>
      </c>
      <c r="MH450" s="43">
        <v>42971</v>
      </c>
      <c r="MI450" s="47">
        <v>0</v>
      </c>
      <c r="MJ450">
        <v>8000</v>
      </c>
      <c r="MK450" s="44">
        <f t="shared" si="70"/>
        <v>333.33333333333331</v>
      </c>
      <c r="ML450" s="45">
        <v>1.84</v>
      </c>
      <c r="MM450" s="62">
        <v>42971</v>
      </c>
      <c r="MN450" s="57">
        <v>0</v>
      </c>
      <c r="MO450" s="54">
        <v>2000</v>
      </c>
      <c r="MP450" s="54">
        <f t="shared" si="71"/>
        <v>83.333333333333329</v>
      </c>
      <c r="MQ450" s="55">
        <v>1.28</v>
      </c>
      <c r="MR450" s="498"/>
      <c r="MS450" s="65"/>
      <c r="MT450" s="65"/>
      <c r="MU450" s="65"/>
      <c r="MV450" s="64">
        <v>1.28</v>
      </c>
      <c r="MX450" s="43"/>
      <c r="MY450" s="47"/>
      <c r="NA450" s="44"/>
      <c r="NB450" s="45">
        <v>1.84</v>
      </c>
      <c r="NC450" s="56"/>
      <c r="ND450" s="57"/>
      <c r="NE450" s="57"/>
      <c r="NF450" s="57"/>
      <c r="NG450" s="55">
        <v>1.28</v>
      </c>
      <c r="NH450" s="498"/>
      <c r="NI450" s="65"/>
      <c r="NJ450" s="65"/>
      <c r="NK450" s="65"/>
      <c r="NL450" s="64">
        <v>1.28</v>
      </c>
      <c r="NN450" s="43"/>
      <c r="NO450" s="47"/>
      <c r="NQ450" s="44"/>
      <c r="NR450" s="45">
        <v>1.84</v>
      </c>
      <c r="NS450" s="56"/>
      <c r="NT450" s="57"/>
      <c r="NU450" s="57"/>
      <c r="NV450" s="57"/>
      <c r="NW450" s="55">
        <v>1.28</v>
      </c>
      <c r="NX450" s="498"/>
      <c r="NY450" s="65"/>
      <c r="NZ450" s="65"/>
      <c r="OA450" s="65"/>
      <c r="OB450" s="64">
        <v>1.28</v>
      </c>
      <c r="OD450" s="43"/>
      <c r="OE450" s="47"/>
      <c r="OG450" s="44"/>
      <c r="OH450" s="45">
        <v>1.84</v>
      </c>
      <c r="OI450" s="56"/>
      <c r="OJ450" s="57"/>
      <c r="OK450" s="57"/>
      <c r="OL450" s="57"/>
      <c r="OM450" s="55">
        <v>1.28</v>
      </c>
      <c r="ON450" s="498"/>
      <c r="OO450" s="65"/>
      <c r="OP450" s="65"/>
      <c r="OQ450" s="65"/>
      <c r="OR450" s="64">
        <v>1.28</v>
      </c>
      <c r="OT450" s="43"/>
      <c r="OU450" s="47"/>
      <c r="OW450" s="44"/>
      <c r="OX450" s="45">
        <v>1.84</v>
      </c>
      <c r="OY450" s="62"/>
      <c r="OZ450" s="57"/>
      <c r="PA450" s="54"/>
      <c r="PB450" s="54"/>
      <c r="PC450" s="55">
        <v>1.28</v>
      </c>
      <c r="PD450" s="498"/>
      <c r="PE450" s="65"/>
      <c r="PF450" s="65"/>
      <c r="PG450" s="65"/>
      <c r="PH450" s="64">
        <v>1.28</v>
      </c>
      <c r="PJ450" s="43"/>
      <c r="PK450" s="47"/>
      <c r="PM450" s="44"/>
      <c r="PN450" s="45">
        <v>1.84</v>
      </c>
      <c r="PO450" s="56"/>
      <c r="PP450" s="57"/>
      <c r="PQ450" s="57"/>
      <c r="PR450" s="57"/>
      <c r="PS450" s="55">
        <v>1.28</v>
      </c>
      <c r="PT450" s="498"/>
      <c r="PU450" s="65"/>
      <c r="PV450" s="65"/>
      <c r="PW450" s="65"/>
      <c r="PX450" s="64">
        <v>1.28</v>
      </c>
      <c r="PZ450" s="43"/>
      <c r="QA450" s="47"/>
      <c r="QC450" s="44"/>
      <c r="QD450" s="45">
        <v>1.84</v>
      </c>
      <c r="QE450" s="62"/>
      <c r="QF450" s="57"/>
      <c r="QG450" s="54"/>
      <c r="QH450" s="54"/>
      <c r="QI450" s="55">
        <v>1.28</v>
      </c>
      <c r="QJ450" s="498"/>
      <c r="QK450" s="65"/>
      <c r="QL450" s="65"/>
      <c r="QM450" s="65"/>
      <c r="QN450" s="64">
        <v>1.28</v>
      </c>
      <c r="QP450" s="43"/>
      <c r="QQ450" s="47"/>
      <c r="QS450" s="44"/>
      <c r="QT450" s="45">
        <v>1.84</v>
      </c>
      <c r="QU450" s="62"/>
      <c r="QV450" s="57"/>
      <c r="QW450" s="54"/>
      <c r="QX450" s="54"/>
      <c r="QY450" s="55">
        <v>1.28</v>
      </c>
      <c r="QZ450" s="498"/>
      <c r="RA450" s="65"/>
      <c r="RB450" s="65"/>
      <c r="RC450" s="65"/>
      <c r="RD450" s="64">
        <v>1.28</v>
      </c>
      <c r="RF450" s="43"/>
      <c r="RG450" s="47"/>
      <c r="RI450" s="44"/>
      <c r="RJ450" s="45">
        <v>1.84</v>
      </c>
      <c r="RK450" s="56"/>
      <c r="RL450" s="57"/>
      <c r="RM450" s="57"/>
      <c r="RN450" s="57"/>
      <c r="RO450" s="55">
        <v>1.28</v>
      </c>
      <c r="RP450" s="498"/>
      <c r="RQ450" s="65"/>
      <c r="RR450" s="65"/>
      <c r="RS450" s="65"/>
      <c r="RT450" s="64">
        <v>1.28</v>
      </c>
    </row>
    <row r="451" spans="1:488" x14ac:dyDescent="0.35">
      <c r="A451" s="29">
        <v>4</v>
      </c>
      <c r="B451" s="283"/>
      <c r="D451" s="284"/>
      <c r="E451" s="284"/>
      <c r="F451" s="33">
        <v>2</v>
      </c>
      <c r="G451" s="43"/>
      <c r="H451" s="47"/>
      <c r="J451" s="44"/>
      <c r="K451" s="45">
        <v>1.84</v>
      </c>
      <c r="L451" s="58"/>
      <c r="M451" s="57"/>
      <c r="N451" s="57"/>
      <c r="O451" s="57"/>
      <c r="P451" s="55">
        <v>1.28</v>
      </c>
      <c r="Q451" s="58"/>
      <c r="R451" s="57"/>
      <c r="S451" s="57"/>
      <c r="T451" s="57"/>
      <c r="U451" s="55">
        <v>1.28</v>
      </c>
      <c r="V451" s="62"/>
      <c r="W451" s="65"/>
      <c r="X451" s="226"/>
      <c r="Y451" s="63"/>
      <c r="Z451" s="64">
        <v>1.66</v>
      </c>
      <c r="AB451" s="283"/>
      <c r="AD451" s="284"/>
      <c r="AE451" s="284"/>
      <c r="AF451" s="33">
        <v>2</v>
      </c>
      <c r="AG451" s="43"/>
      <c r="AH451" s="47"/>
      <c r="AJ451" s="44"/>
      <c r="AK451" s="45">
        <v>1.84</v>
      </c>
      <c r="AL451" s="58"/>
      <c r="AM451" s="57"/>
      <c r="AN451" s="57"/>
      <c r="AO451" s="57"/>
      <c r="AP451" s="55">
        <v>1.28</v>
      </c>
      <c r="AQ451" s="66"/>
      <c r="AR451" s="65"/>
      <c r="AS451" s="65"/>
      <c r="AT451" s="65"/>
      <c r="AU451" s="64">
        <v>1.28</v>
      </c>
      <c r="AW451" s="283"/>
      <c r="AY451" s="284"/>
      <c r="AZ451" s="284"/>
      <c r="BA451" s="33">
        <v>2</v>
      </c>
      <c r="BB451" s="43"/>
      <c r="BC451" s="47"/>
      <c r="BE451" s="44"/>
      <c r="BF451" s="45">
        <v>1.84</v>
      </c>
      <c r="BG451" s="58"/>
      <c r="BH451" s="57"/>
      <c r="BI451" s="57"/>
      <c r="BJ451" s="57"/>
      <c r="BK451" s="55">
        <v>1.28</v>
      </c>
      <c r="BL451" s="66"/>
      <c r="BM451" s="65"/>
      <c r="BN451" s="65"/>
      <c r="BO451" s="65"/>
      <c r="BP451" s="64">
        <v>1.28</v>
      </c>
      <c r="BR451" s="283"/>
      <c r="BT451" s="284"/>
      <c r="BU451" s="284"/>
      <c r="BV451" s="33">
        <v>2</v>
      </c>
      <c r="BW451" s="43"/>
      <c r="BX451" s="47"/>
      <c r="BZ451" s="44"/>
      <c r="CA451" s="45">
        <v>1.84</v>
      </c>
      <c r="CB451" s="58"/>
      <c r="CC451" s="57"/>
      <c r="CD451" s="57"/>
      <c r="CE451" s="57"/>
      <c r="CF451" s="55">
        <v>1.28</v>
      </c>
      <c r="CG451" s="66"/>
      <c r="CH451" s="65"/>
      <c r="CI451" s="65"/>
      <c r="CJ451" s="65"/>
      <c r="CK451" s="64">
        <v>1.28</v>
      </c>
      <c r="CM451" s="283"/>
      <c r="CO451" s="284"/>
      <c r="CP451" s="284"/>
      <c r="CQ451" s="33">
        <v>2</v>
      </c>
      <c r="CR451" s="43"/>
      <c r="CS451" s="47"/>
      <c r="CU451" s="44"/>
      <c r="CV451" s="45">
        <v>1.84</v>
      </c>
      <c r="CW451" s="58"/>
      <c r="CX451" s="57"/>
      <c r="CY451" s="57"/>
      <c r="CZ451" s="57"/>
      <c r="DA451" s="55">
        <v>1.28</v>
      </c>
      <c r="DB451" s="66"/>
      <c r="DC451" s="65"/>
      <c r="DD451" s="65"/>
      <c r="DE451" s="65"/>
      <c r="DF451" s="64">
        <v>1.28</v>
      </c>
      <c r="DH451" s="283"/>
      <c r="DJ451" s="284"/>
      <c r="DK451" s="284"/>
      <c r="DL451" s="33">
        <v>2</v>
      </c>
      <c r="DM451" s="43"/>
      <c r="DN451" s="47"/>
      <c r="DP451" s="44"/>
      <c r="DQ451" s="45">
        <v>1.84</v>
      </c>
      <c r="DR451" s="58"/>
      <c r="DS451" s="57"/>
      <c r="DT451" s="57"/>
      <c r="DU451" s="57"/>
      <c r="DV451" s="55">
        <v>1.28</v>
      </c>
      <c r="DW451" s="66"/>
      <c r="DX451" s="65"/>
      <c r="DY451" s="65"/>
      <c r="DZ451" s="65"/>
      <c r="EA451" s="64">
        <v>1.28</v>
      </c>
      <c r="EC451" s="283"/>
      <c r="EE451" s="284"/>
      <c r="EF451" s="284"/>
      <c r="EG451" s="33">
        <v>2</v>
      </c>
      <c r="EH451" s="43"/>
      <c r="EI451" s="47"/>
      <c r="EK451" s="44"/>
      <c r="EL451" s="45">
        <v>1.84</v>
      </c>
      <c r="EM451" s="58"/>
      <c r="EN451" s="57"/>
      <c r="EO451" s="57"/>
      <c r="EP451" s="57"/>
      <c r="EQ451" s="55">
        <v>1.28</v>
      </c>
      <c r="ER451" s="66"/>
      <c r="ES451" s="65"/>
      <c r="ET451" s="65"/>
      <c r="EU451" s="65"/>
      <c r="EV451" s="64">
        <v>1.28</v>
      </c>
      <c r="EX451" s="43"/>
      <c r="EY451" s="47"/>
      <c r="FA451" s="44"/>
      <c r="FB451" s="45">
        <v>1.84</v>
      </c>
      <c r="FC451" s="62"/>
      <c r="FD451" s="57"/>
      <c r="FE451" s="54"/>
      <c r="FF451" s="54"/>
      <c r="FG451" s="55">
        <v>1.28</v>
      </c>
      <c r="FH451" s="66"/>
      <c r="FI451" s="65"/>
      <c r="FJ451" s="65"/>
      <c r="FK451" s="65"/>
      <c r="FL451" s="64">
        <v>1.28</v>
      </c>
      <c r="FN451" s="43"/>
      <c r="FO451" s="47"/>
      <c r="FQ451" s="44"/>
      <c r="FR451" s="45">
        <v>1.84</v>
      </c>
      <c r="FS451" s="62"/>
      <c r="FT451" s="57"/>
      <c r="FU451" s="54"/>
      <c r="FV451" s="54"/>
      <c r="FW451" s="55">
        <v>1.28</v>
      </c>
      <c r="FX451" s="66"/>
      <c r="FY451" s="65"/>
      <c r="FZ451" s="65"/>
      <c r="GA451" s="65"/>
      <c r="GB451" s="64">
        <v>1.28</v>
      </c>
      <c r="GD451" s="43"/>
      <c r="GE451" s="47"/>
      <c r="GG451" s="44"/>
      <c r="GH451" s="45">
        <v>1.84</v>
      </c>
      <c r="GI451" s="58"/>
      <c r="GJ451" s="57"/>
      <c r="GK451" s="57"/>
      <c r="GL451" s="57"/>
      <c r="GM451" s="55">
        <v>1.28</v>
      </c>
      <c r="GN451" s="66"/>
      <c r="GO451" s="65"/>
      <c r="GP451" s="65"/>
      <c r="GQ451" s="65"/>
      <c r="GR451" s="64">
        <v>1.28</v>
      </c>
      <c r="GT451" s="43"/>
      <c r="GU451" s="47"/>
      <c r="GW451" s="44"/>
      <c r="GX451" s="45">
        <v>1.84</v>
      </c>
      <c r="GY451" s="58"/>
      <c r="GZ451" s="57"/>
      <c r="HA451" s="57"/>
      <c r="HB451" s="57"/>
      <c r="HC451" s="55">
        <v>1.28</v>
      </c>
      <c r="HD451" s="66"/>
      <c r="HE451" s="65"/>
      <c r="HF451" s="65"/>
      <c r="HG451" s="65"/>
      <c r="HH451" s="64">
        <v>1.28</v>
      </c>
      <c r="HJ451" s="43"/>
      <c r="HK451" s="47"/>
      <c r="HM451" s="44"/>
      <c r="HN451" s="45">
        <v>1.84</v>
      </c>
      <c r="HO451" s="58"/>
      <c r="HP451" s="57"/>
      <c r="HQ451" s="57"/>
      <c r="HR451" s="57"/>
      <c r="HS451" s="55">
        <v>1.28</v>
      </c>
      <c r="HT451" s="66"/>
      <c r="HU451" s="65"/>
      <c r="HV451" s="65"/>
      <c r="HW451" s="65"/>
      <c r="HX451" s="64">
        <v>1.28</v>
      </c>
      <c r="HZ451" s="43"/>
      <c r="IA451" s="47"/>
      <c r="IC451" s="44"/>
      <c r="ID451" s="45">
        <v>1.84</v>
      </c>
      <c r="IE451" s="58"/>
      <c r="IF451" s="57"/>
      <c r="IG451" s="57"/>
      <c r="IH451" s="57"/>
      <c r="II451" s="55">
        <v>1.28</v>
      </c>
      <c r="IJ451" s="66"/>
      <c r="IK451" s="65"/>
      <c r="IL451" s="65"/>
      <c r="IM451" s="65"/>
      <c r="IN451" s="64">
        <v>1.28</v>
      </c>
      <c r="IP451" s="43"/>
      <c r="IQ451" s="47"/>
      <c r="IS451" s="44"/>
      <c r="IT451" s="45">
        <v>1.84</v>
      </c>
      <c r="IU451" s="62"/>
      <c r="IV451" s="57"/>
      <c r="IW451" s="54"/>
      <c r="IX451" s="54"/>
      <c r="IY451" s="55">
        <v>1.28</v>
      </c>
      <c r="IZ451" s="66"/>
      <c r="JA451" s="65"/>
      <c r="JB451" s="65"/>
      <c r="JC451" s="65"/>
      <c r="JD451" s="64">
        <v>1.28</v>
      </c>
      <c r="JF451" s="43"/>
      <c r="JG451" s="47"/>
      <c r="JI451" s="44"/>
      <c r="JJ451" s="45">
        <v>1.84</v>
      </c>
      <c r="JK451" s="62"/>
      <c r="JL451" s="57"/>
      <c r="JM451" s="54"/>
      <c r="JN451" s="54"/>
      <c r="JO451" s="55">
        <v>1.28</v>
      </c>
      <c r="JP451" s="66"/>
      <c r="JQ451" s="65"/>
      <c r="JR451" s="65"/>
      <c r="JS451" s="65"/>
      <c r="JT451" s="64">
        <v>1.28</v>
      </c>
      <c r="JV451" s="43"/>
      <c r="JW451" s="47"/>
      <c r="JY451" s="44"/>
      <c r="JZ451" s="45">
        <v>1.84</v>
      </c>
      <c r="KA451" s="58"/>
      <c r="KB451" s="57"/>
      <c r="KC451" s="57"/>
      <c r="KD451" s="57"/>
      <c r="KE451" s="55">
        <v>1.28</v>
      </c>
      <c r="KF451" s="66"/>
      <c r="KG451" s="65"/>
      <c r="KH451" s="65"/>
      <c r="KI451" s="65"/>
      <c r="KJ451" s="64">
        <v>1.28</v>
      </c>
      <c r="KL451" s="43"/>
      <c r="KM451" s="47"/>
      <c r="KO451" s="44"/>
      <c r="KP451" s="45">
        <v>1.84</v>
      </c>
      <c r="KQ451" s="58"/>
      <c r="KR451" s="57"/>
      <c r="KS451" s="57"/>
      <c r="KT451" s="57"/>
      <c r="KU451" s="55">
        <v>1.28</v>
      </c>
      <c r="KV451" s="66"/>
      <c r="KW451" s="65"/>
      <c r="KX451" s="65"/>
      <c r="KY451" s="65"/>
      <c r="KZ451" s="64">
        <v>1.28</v>
      </c>
      <c r="LB451" s="43"/>
      <c r="LC451" s="47"/>
      <c r="LE451" s="44"/>
      <c r="LF451" s="45">
        <v>1.84</v>
      </c>
      <c r="LG451" s="58"/>
      <c r="LH451" s="57"/>
      <c r="LI451" s="57"/>
      <c r="LJ451" s="57"/>
      <c r="LK451" s="55">
        <v>1.28</v>
      </c>
      <c r="LL451" s="66"/>
      <c r="LM451" s="65"/>
      <c r="LN451" s="65"/>
      <c r="LO451" s="65"/>
      <c r="LP451" s="64">
        <v>1.28</v>
      </c>
      <c r="LR451" s="43"/>
      <c r="LS451" s="47"/>
      <c r="LU451" s="44"/>
      <c r="LV451" s="45">
        <v>1.84</v>
      </c>
      <c r="LW451" s="62"/>
      <c r="LX451" s="57"/>
      <c r="LY451" s="54"/>
      <c r="LZ451" s="54"/>
      <c r="MA451" s="55">
        <v>1.28</v>
      </c>
      <c r="MB451" s="66"/>
      <c r="MC451" s="65"/>
      <c r="MD451" s="65"/>
      <c r="ME451" s="65"/>
      <c r="MF451" s="64">
        <v>1.28</v>
      </c>
      <c r="MH451" s="43">
        <v>42972</v>
      </c>
      <c r="MI451" s="47">
        <v>0</v>
      </c>
      <c r="MJ451">
        <v>3750</v>
      </c>
      <c r="MK451" s="44">
        <f t="shared" si="70"/>
        <v>156.25</v>
      </c>
      <c r="ML451" s="45">
        <v>1.84</v>
      </c>
      <c r="MM451" s="62">
        <v>42972</v>
      </c>
      <c r="MN451" s="57">
        <v>0</v>
      </c>
      <c r="MO451" s="54">
        <v>2000</v>
      </c>
      <c r="MP451" s="54">
        <f t="shared" si="71"/>
        <v>83.333333333333329</v>
      </c>
      <c r="MQ451" s="55">
        <v>1.28</v>
      </c>
      <c r="MR451" s="66"/>
      <c r="MS451" s="65"/>
      <c r="MT451" s="65"/>
      <c r="MU451" s="65"/>
      <c r="MV451" s="64">
        <v>1.28</v>
      </c>
      <c r="MX451" s="43"/>
      <c r="MY451" s="47"/>
      <c r="NA451" s="44"/>
      <c r="NB451" s="45">
        <v>1.84</v>
      </c>
      <c r="NC451" s="58"/>
      <c r="ND451" s="57"/>
      <c r="NE451" s="57"/>
      <c r="NF451" s="57"/>
      <c r="NG451" s="55">
        <v>1.28</v>
      </c>
      <c r="NH451" s="66"/>
      <c r="NI451" s="65"/>
      <c r="NJ451" s="65"/>
      <c r="NK451" s="65"/>
      <c r="NL451" s="64">
        <v>1.28</v>
      </c>
      <c r="NN451" s="43"/>
      <c r="NO451" s="47"/>
      <c r="NQ451" s="44"/>
      <c r="NR451" s="45">
        <v>1.84</v>
      </c>
      <c r="NS451" s="58"/>
      <c r="NT451" s="57"/>
      <c r="NU451" s="57"/>
      <c r="NV451" s="57"/>
      <c r="NW451" s="55">
        <v>1.28</v>
      </c>
      <c r="NX451" s="66"/>
      <c r="NY451" s="65"/>
      <c r="NZ451" s="65"/>
      <c r="OA451" s="65"/>
      <c r="OB451" s="64">
        <v>1.28</v>
      </c>
      <c r="OD451" s="43"/>
      <c r="OE451" s="47"/>
      <c r="OG451" s="44"/>
      <c r="OH451" s="45">
        <v>1.84</v>
      </c>
      <c r="OI451" s="58"/>
      <c r="OJ451" s="57"/>
      <c r="OK451" s="57"/>
      <c r="OL451" s="57"/>
      <c r="OM451" s="55">
        <v>1.28</v>
      </c>
      <c r="ON451" s="66"/>
      <c r="OO451" s="65"/>
      <c r="OP451" s="65"/>
      <c r="OQ451" s="65"/>
      <c r="OR451" s="64">
        <v>1.28</v>
      </c>
      <c r="OT451" s="43"/>
      <c r="OU451" s="47"/>
      <c r="OW451" s="44"/>
      <c r="OX451" s="45">
        <v>1.84</v>
      </c>
      <c r="OY451" s="62"/>
      <c r="OZ451" s="57"/>
      <c r="PA451" s="54"/>
      <c r="PB451" s="54"/>
      <c r="PC451" s="55">
        <v>1.28</v>
      </c>
      <c r="PD451" s="66"/>
      <c r="PE451" s="65"/>
      <c r="PF451" s="65"/>
      <c r="PG451" s="65"/>
      <c r="PH451" s="64">
        <v>1.28</v>
      </c>
      <c r="PJ451" s="43"/>
      <c r="PK451" s="47"/>
      <c r="PM451" s="44"/>
      <c r="PN451" s="45">
        <v>1.84</v>
      </c>
      <c r="PO451" s="58"/>
      <c r="PP451" s="57"/>
      <c r="PQ451" s="57"/>
      <c r="PR451" s="57"/>
      <c r="PS451" s="55">
        <v>1.28</v>
      </c>
      <c r="PT451" s="66"/>
      <c r="PU451" s="65"/>
      <c r="PV451" s="65"/>
      <c r="PW451" s="65"/>
      <c r="PX451" s="64">
        <v>1.28</v>
      </c>
      <c r="PZ451" s="43"/>
      <c r="QA451" s="47"/>
      <c r="QC451" s="44"/>
      <c r="QD451" s="45">
        <v>1.84</v>
      </c>
      <c r="QE451" s="62"/>
      <c r="QF451" s="57"/>
      <c r="QG451" s="54"/>
      <c r="QH451" s="54"/>
      <c r="QI451" s="55">
        <v>1.28</v>
      </c>
      <c r="QJ451" s="66"/>
      <c r="QK451" s="65"/>
      <c r="QL451" s="65"/>
      <c r="QM451" s="65"/>
      <c r="QN451" s="64">
        <v>1.28</v>
      </c>
      <c r="QP451" s="43"/>
      <c r="QQ451" s="47"/>
      <c r="QS451" s="44"/>
      <c r="QT451" s="45">
        <v>1.84</v>
      </c>
      <c r="QU451" s="62"/>
      <c r="QV451" s="57"/>
      <c r="QW451" s="54"/>
      <c r="QX451" s="54"/>
      <c r="QY451" s="55">
        <v>1.28</v>
      </c>
      <c r="QZ451" s="66"/>
      <c r="RA451" s="65"/>
      <c r="RB451" s="65"/>
      <c r="RC451" s="65"/>
      <c r="RD451" s="64">
        <v>1.28</v>
      </c>
      <c r="RF451" s="43"/>
      <c r="RG451" s="47"/>
      <c r="RI451" s="44"/>
      <c r="RJ451" s="45">
        <v>1.84</v>
      </c>
      <c r="RK451" s="58"/>
      <c r="RL451" s="57"/>
      <c r="RM451" s="57"/>
      <c r="RN451" s="57"/>
      <c r="RO451" s="55">
        <v>1.28</v>
      </c>
      <c r="RP451" s="66"/>
      <c r="RQ451" s="65"/>
      <c r="RR451" s="65"/>
      <c r="RS451" s="65"/>
      <c r="RT451" s="64">
        <v>1.28</v>
      </c>
    </row>
    <row r="452" spans="1:488" x14ac:dyDescent="0.35">
      <c r="A452" s="29">
        <v>5</v>
      </c>
      <c r="B452" s="283"/>
      <c r="D452" s="284"/>
      <c r="E452" s="284"/>
      <c r="F452" s="35">
        <v>2</v>
      </c>
      <c r="G452" s="43"/>
      <c r="H452" s="47"/>
      <c r="J452" s="44"/>
      <c r="K452" s="45">
        <v>1.84</v>
      </c>
      <c r="L452" s="58"/>
      <c r="M452" s="57"/>
      <c r="N452" s="57"/>
      <c r="O452" s="57"/>
      <c r="P452" s="55">
        <v>1.28</v>
      </c>
      <c r="Q452" s="58"/>
      <c r="R452" s="57"/>
      <c r="S452" s="57"/>
      <c r="T452" s="57"/>
      <c r="U452" s="55">
        <v>1.28</v>
      </c>
      <c r="V452" s="62"/>
      <c r="W452" s="65"/>
      <c r="X452" s="226"/>
      <c r="Y452" s="63"/>
      <c r="Z452" s="64">
        <v>1.66</v>
      </c>
      <c r="AB452" s="283"/>
      <c r="AD452" s="284"/>
      <c r="AE452" s="284"/>
      <c r="AF452" s="35">
        <v>2</v>
      </c>
      <c r="AG452" s="43"/>
      <c r="AH452" s="47"/>
      <c r="AJ452" s="44"/>
      <c r="AK452" s="45">
        <v>1.84</v>
      </c>
      <c r="AL452" s="58"/>
      <c r="AM452" s="57"/>
      <c r="AN452" s="57"/>
      <c r="AO452" s="57"/>
      <c r="AP452" s="55">
        <v>1.28</v>
      </c>
      <c r="AQ452" s="66"/>
      <c r="AR452" s="65"/>
      <c r="AS452" s="65"/>
      <c r="AT452" s="65"/>
      <c r="AU452" s="64">
        <v>1.28</v>
      </c>
      <c r="AW452" s="283"/>
      <c r="AY452" s="284"/>
      <c r="AZ452" s="284"/>
      <c r="BA452" s="35">
        <v>2</v>
      </c>
      <c r="BB452" s="43"/>
      <c r="BC452" s="47"/>
      <c r="BE452" s="44"/>
      <c r="BF452" s="45">
        <v>1.84</v>
      </c>
      <c r="BG452" s="58"/>
      <c r="BH452" s="57"/>
      <c r="BI452" s="57"/>
      <c r="BJ452" s="57"/>
      <c r="BK452" s="55">
        <v>1.28</v>
      </c>
      <c r="BL452" s="66"/>
      <c r="BM452" s="65"/>
      <c r="BN452" s="65"/>
      <c r="BO452" s="65"/>
      <c r="BP452" s="64">
        <v>1.28</v>
      </c>
      <c r="BR452" s="283"/>
      <c r="BT452" s="284"/>
      <c r="BU452" s="284"/>
      <c r="BV452" s="35">
        <v>2</v>
      </c>
      <c r="BW452" s="43"/>
      <c r="BX452" s="47"/>
      <c r="BZ452" s="44"/>
      <c r="CA452" s="45">
        <v>1.84</v>
      </c>
      <c r="CB452" s="58"/>
      <c r="CC452" s="57"/>
      <c r="CD452" s="57"/>
      <c r="CE452" s="57"/>
      <c r="CF452" s="55">
        <v>1.28</v>
      </c>
      <c r="CG452" s="66"/>
      <c r="CH452" s="65"/>
      <c r="CI452" s="65"/>
      <c r="CJ452" s="65"/>
      <c r="CK452" s="64">
        <v>1.28</v>
      </c>
      <c r="CM452" s="283"/>
      <c r="CO452" s="284"/>
      <c r="CP452" s="284"/>
      <c r="CQ452" s="35">
        <v>2</v>
      </c>
      <c r="CR452" s="43"/>
      <c r="CS452" s="47"/>
      <c r="CU452" s="44"/>
      <c r="CV452" s="45">
        <v>1.84</v>
      </c>
      <c r="CW452" s="58"/>
      <c r="CX452" s="57"/>
      <c r="CY452" s="57"/>
      <c r="CZ452" s="57"/>
      <c r="DA452" s="55">
        <v>1.28</v>
      </c>
      <c r="DB452" s="66"/>
      <c r="DC452" s="65"/>
      <c r="DD452" s="65"/>
      <c r="DE452" s="65"/>
      <c r="DF452" s="64">
        <v>1.28</v>
      </c>
      <c r="DH452" s="283"/>
      <c r="DJ452" s="284"/>
      <c r="DK452" s="284"/>
      <c r="DL452" s="35">
        <v>2</v>
      </c>
      <c r="DM452" s="43"/>
      <c r="DN452" s="47"/>
      <c r="DP452" s="44"/>
      <c r="DQ452" s="45">
        <v>1.84</v>
      </c>
      <c r="DR452" s="58"/>
      <c r="DS452" s="57"/>
      <c r="DT452" s="57"/>
      <c r="DU452" s="57"/>
      <c r="DV452" s="55">
        <v>1.28</v>
      </c>
      <c r="DW452" s="66"/>
      <c r="DX452" s="65"/>
      <c r="DY452" s="65"/>
      <c r="DZ452" s="65"/>
      <c r="EA452" s="64">
        <v>1.28</v>
      </c>
      <c r="EC452" s="283"/>
      <c r="EE452" s="284"/>
      <c r="EF452" s="284"/>
      <c r="EG452" s="35">
        <v>2</v>
      </c>
      <c r="EH452" s="43"/>
      <c r="EI452" s="47"/>
      <c r="EK452" s="44"/>
      <c r="EL452" s="45">
        <v>1.84</v>
      </c>
      <c r="EM452" s="58"/>
      <c r="EN452" s="57"/>
      <c r="EO452" s="57"/>
      <c r="EP452" s="57"/>
      <c r="EQ452" s="55">
        <v>1.28</v>
      </c>
      <c r="ER452" s="66"/>
      <c r="ES452" s="65"/>
      <c r="ET452" s="65"/>
      <c r="EU452" s="65"/>
      <c r="EV452" s="64">
        <v>1.28</v>
      </c>
      <c r="EX452" s="43"/>
      <c r="EY452" s="47"/>
      <c r="FA452" s="44"/>
      <c r="FB452" s="45">
        <v>1.84</v>
      </c>
      <c r="FC452" s="62"/>
      <c r="FD452" s="57"/>
      <c r="FE452" s="54"/>
      <c r="FF452" s="54"/>
      <c r="FG452" s="55">
        <v>1.28</v>
      </c>
      <c r="FH452" s="66"/>
      <c r="FI452" s="65"/>
      <c r="FJ452" s="65"/>
      <c r="FK452" s="65"/>
      <c r="FL452" s="64">
        <v>1.28</v>
      </c>
      <c r="FN452" s="43"/>
      <c r="FO452" s="47"/>
      <c r="FQ452" s="44"/>
      <c r="FR452" s="45">
        <v>1.84</v>
      </c>
      <c r="FS452" s="62"/>
      <c r="FT452" s="57"/>
      <c r="FU452" s="54"/>
      <c r="FV452" s="54"/>
      <c r="FW452" s="55">
        <v>1.28</v>
      </c>
      <c r="FX452" s="66"/>
      <c r="FY452" s="65"/>
      <c r="FZ452" s="65"/>
      <c r="GA452" s="65"/>
      <c r="GB452" s="64">
        <v>1.28</v>
      </c>
      <c r="GD452" s="43"/>
      <c r="GE452" s="47"/>
      <c r="GG452" s="44"/>
      <c r="GH452" s="45">
        <v>1.84</v>
      </c>
      <c r="GI452" s="58"/>
      <c r="GJ452" s="57"/>
      <c r="GK452" s="57"/>
      <c r="GL452" s="57"/>
      <c r="GM452" s="55">
        <v>1.28</v>
      </c>
      <c r="GN452" s="66"/>
      <c r="GO452" s="65"/>
      <c r="GP452" s="65"/>
      <c r="GQ452" s="65"/>
      <c r="GR452" s="64">
        <v>1.28</v>
      </c>
      <c r="GT452" s="43"/>
      <c r="GU452" s="47"/>
      <c r="GW452" s="44"/>
      <c r="GX452" s="45">
        <v>1.84</v>
      </c>
      <c r="GY452" s="58"/>
      <c r="GZ452" s="57"/>
      <c r="HA452" s="57"/>
      <c r="HB452" s="57"/>
      <c r="HC452" s="55">
        <v>1.28</v>
      </c>
      <c r="HD452" s="66"/>
      <c r="HE452" s="65"/>
      <c r="HF452" s="65"/>
      <c r="HG452" s="65"/>
      <c r="HH452" s="64">
        <v>1.28</v>
      </c>
      <c r="HJ452" s="43"/>
      <c r="HK452" s="47"/>
      <c r="HM452" s="44"/>
      <c r="HN452" s="45">
        <v>1.84</v>
      </c>
      <c r="HO452" s="58"/>
      <c r="HP452" s="57"/>
      <c r="HQ452" s="57"/>
      <c r="HR452" s="57"/>
      <c r="HS452" s="55">
        <v>1.28</v>
      </c>
      <c r="HT452" s="66"/>
      <c r="HU452" s="65"/>
      <c r="HV452" s="65"/>
      <c r="HW452" s="65"/>
      <c r="HX452" s="64">
        <v>1.28</v>
      </c>
      <c r="HZ452" s="43"/>
      <c r="IA452" s="47"/>
      <c r="IC452" s="44"/>
      <c r="ID452" s="45">
        <v>1.84</v>
      </c>
      <c r="IE452" s="58"/>
      <c r="IF452" s="57"/>
      <c r="IG452" s="57"/>
      <c r="IH452" s="57"/>
      <c r="II452" s="55">
        <v>1.28</v>
      </c>
      <c r="IJ452" s="66"/>
      <c r="IK452" s="65"/>
      <c r="IL452" s="65"/>
      <c r="IM452" s="65"/>
      <c r="IN452" s="64">
        <v>1.28</v>
      </c>
      <c r="IP452" s="43"/>
      <c r="IQ452" s="47"/>
      <c r="IS452" s="44"/>
      <c r="IT452" s="45">
        <v>1.84</v>
      </c>
      <c r="IU452" s="62"/>
      <c r="IV452" s="57"/>
      <c r="IW452" s="54"/>
      <c r="IX452" s="54"/>
      <c r="IY452" s="55">
        <v>1.28</v>
      </c>
      <c r="IZ452" s="66"/>
      <c r="JA452" s="65"/>
      <c r="JB452" s="65"/>
      <c r="JC452" s="65"/>
      <c r="JD452" s="64">
        <v>1.28</v>
      </c>
      <c r="JF452" s="43"/>
      <c r="JG452" s="47"/>
      <c r="JI452" s="44"/>
      <c r="JJ452" s="45">
        <v>1.84</v>
      </c>
      <c r="JK452" s="62"/>
      <c r="JL452" s="57"/>
      <c r="JM452" s="54"/>
      <c r="JN452" s="54"/>
      <c r="JO452" s="55">
        <v>1.28</v>
      </c>
      <c r="JP452" s="66"/>
      <c r="JQ452" s="65"/>
      <c r="JR452" s="65"/>
      <c r="JS452" s="65"/>
      <c r="JT452" s="64">
        <v>1.28</v>
      </c>
      <c r="JV452" s="43"/>
      <c r="JW452" s="47"/>
      <c r="JY452" s="44"/>
      <c r="JZ452" s="45">
        <v>1.84</v>
      </c>
      <c r="KA452" s="58"/>
      <c r="KB452" s="57"/>
      <c r="KC452" s="57"/>
      <c r="KD452" s="57"/>
      <c r="KE452" s="55">
        <v>1.28</v>
      </c>
      <c r="KF452" s="66"/>
      <c r="KG452" s="65"/>
      <c r="KH452" s="65"/>
      <c r="KI452" s="65"/>
      <c r="KJ452" s="64">
        <v>1.28</v>
      </c>
      <c r="KL452" s="43"/>
      <c r="KM452" s="47"/>
      <c r="KO452" s="44"/>
      <c r="KP452" s="45">
        <v>1.84</v>
      </c>
      <c r="KQ452" s="58"/>
      <c r="KR452" s="57"/>
      <c r="KS452" s="57"/>
      <c r="KT452" s="57"/>
      <c r="KU452" s="55">
        <v>1.28</v>
      </c>
      <c r="KV452" s="66"/>
      <c r="KW452" s="65"/>
      <c r="KX452" s="65"/>
      <c r="KY452" s="65"/>
      <c r="KZ452" s="64">
        <v>1.28</v>
      </c>
      <c r="LB452" s="43"/>
      <c r="LC452" s="47"/>
      <c r="LE452" s="44"/>
      <c r="LF452" s="45">
        <v>1.84</v>
      </c>
      <c r="LG452" s="58"/>
      <c r="LH452" s="57"/>
      <c r="LI452" s="57"/>
      <c r="LJ452" s="57"/>
      <c r="LK452" s="55">
        <v>1.28</v>
      </c>
      <c r="LL452" s="66"/>
      <c r="LM452" s="65"/>
      <c r="LN452" s="65"/>
      <c r="LO452" s="65"/>
      <c r="LP452" s="64">
        <v>1.28</v>
      </c>
      <c r="LR452" s="43"/>
      <c r="LS452" s="47"/>
      <c r="LU452" s="44"/>
      <c r="LV452" s="45">
        <v>1.84</v>
      </c>
      <c r="LW452" s="62"/>
      <c r="LX452" s="57"/>
      <c r="LY452" s="54"/>
      <c r="LZ452" s="54"/>
      <c r="MA452" s="55">
        <v>1.28</v>
      </c>
      <c r="MB452" s="66"/>
      <c r="MC452" s="65"/>
      <c r="MD452" s="65"/>
      <c r="ME452" s="65"/>
      <c r="MF452" s="64">
        <v>1.28</v>
      </c>
      <c r="MH452" s="43">
        <v>42973</v>
      </c>
      <c r="MI452" s="47">
        <v>0</v>
      </c>
      <c r="MJ452">
        <v>8000</v>
      </c>
      <c r="MK452" s="44">
        <f t="shared" si="70"/>
        <v>333.33333333333331</v>
      </c>
      <c r="ML452" s="45">
        <v>1.84</v>
      </c>
      <c r="MM452" s="62">
        <v>42973</v>
      </c>
      <c r="MN452" s="57">
        <v>0</v>
      </c>
      <c r="MO452" s="54">
        <v>3000</v>
      </c>
      <c r="MP452" s="54">
        <f t="shared" si="71"/>
        <v>125</v>
      </c>
      <c r="MQ452" s="55">
        <v>1.28</v>
      </c>
      <c r="MR452" s="66"/>
      <c r="MS452" s="65"/>
      <c r="MT452" s="65"/>
      <c r="MU452" s="65"/>
      <c r="MV452" s="64">
        <v>1.28</v>
      </c>
      <c r="MX452" s="43"/>
      <c r="MY452" s="47"/>
      <c r="NA452" s="44"/>
      <c r="NB452" s="45">
        <v>1.84</v>
      </c>
      <c r="NC452" s="58"/>
      <c r="ND452" s="57"/>
      <c r="NE452" s="57"/>
      <c r="NF452" s="57"/>
      <c r="NG452" s="55">
        <v>1.28</v>
      </c>
      <c r="NH452" s="66"/>
      <c r="NI452" s="65"/>
      <c r="NJ452" s="65"/>
      <c r="NK452" s="65"/>
      <c r="NL452" s="64">
        <v>1.28</v>
      </c>
      <c r="NN452" s="43"/>
      <c r="NO452" s="47"/>
      <c r="NQ452" s="44"/>
      <c r="NR452" s="45">
        <v>1.84</v>
      </c>
      <c r="NS452" s="58"/>
      <c r="NT452" s="57"/>
      <c r="NU452" s="57"/>
      <c r="NV452" s="57"/>
      <c r="NW452" s="55">
        <v>1.28</v>
      </c>
      <c r="NX452" s="66"/>
      <c r="NY452" s="65"/>
      <c r="NZ452" s="65"/>
      <c r="OA452" s="65"/>
      <c r="OB452" s="64">
        <v>1.28</v>
      </c>
      <c r="OD452" s="43"/>
      <c r="OE452" s="47"/>
      <c r="OG452" s="44"/>
      <c r="OH452" s="45">
        <v>1.84</v>
      </c>
      <c r="OI452" s="58"/>
      <c r="OJ452" s="57"/>
      <c r="OK452" s="57"/>
      <c r="OL452" s="57"/>
      <c r="OM452" s="55">
        <v>1.28</v>
      </c>
      <c r="ON452" s="66"/>
      <c r="OO452" s="65"/>
      <c r="OP452" s="65"/>
      <c r="OQ452" s="65"/>
      <c r="OR452" s="64">
        <v>1.28</v>
      </c>
      <c r="OT452" s="43"/>
      <c r="OU452" s="47"/>
      <c r="OW452" s="44"/>
      <c r="OX452" s="45">
        <v>1.84</v>
      </c>
      <c r="OY452" s="62"/>
      <c r="OZ452" s="57"/>
      <c r="PA452" s="54"/>
      <c r="PB452" s="54"/>
      <c r="PC452" s="55">
        <v>1.28</v>
      </c>
      <c r="PD452" s="66"/>
      <c r="PE452" s="65"/>
      <c r="PF452" s="65"/>
      <c r="PG452" s="65"/>
      <c r="PH452" s="64">
        <v>1.28</v>
      </c>
      <c r="PJ452" s="43"/>
      <c r="PK452" s="47"/>
      <c r="PM452" s="44"/>
      <c r="PN452" s="45">
        <v>1.84</v>
      </c>
      <c r="PO452" s="58"/>
      <c r="PP452" s="57"/>
      <c r="PQ452" s="57"/>
      <c r="PR452" s="57"/>
      <c r="PS452" s="55">
        <v>1.28</v>
      </c>
      <c r="PT452" s="66"/>
      <c r="PU452" s="65"/>
      <c r="PV452" s="65"/>
      <c r="PW452" s="65"/>
      <c r="PX452" s="64">
        <v>1.28</v>
      </c>
      <c r="PZ452" s="43"/>
      <c r="QA452" s="47"/>
      <c r="QC452" s="44"/>
      <c r="QD452" s="45">
        <v>1.84</v>
      </c>
      <c r="QE452" s="62"/>
      <c r="QF452" s="57"/>
      <c r="QG452" s="54"/>
      <c r="QH452" s="54"/>
      <c r="QI452" s="55">
        <v>1.28</v>
      </c>
      <c r="QJ452" s="66"/>
      <c r="QK452" s="65"/>
      <c r="QL452" s="65"/>
      <c r="QM452" s="65"/>
      <c r="QN452" s="64">
        <v>1.28</v>
      </c>
      <c r="QP452" s="43"/>
      <c r="QQ452" s="47"/>
      <c r="QS452" s="44"/>
      <c r="QT452" s="45">
        <v>1.84</v>
      </c>
      <c r="QU452" s="62"/>
      <c r="QV452" s="57"/>
      <c r="QW452" s="54"/>
      <c r="QX452" s="54"/>
      <c r="QY452" s="55">
        <v>1.28</v>
      </c>
      <c r="QZ452" s="66"/>
      <c r="RA452" s="65"/>
      <c r="RB452" s="65"/>
      <c r="RC452" s="65"/>
      <c r="RD452" s="64">
        <v>1.28</v>
      </c>
      <c r="RF452" s="43"/>
      <c r="RG452" s="47"/>
      <c r="RI452" s="44"/>
      <c r="RJ452" s="45">
        <v>1.84</v>
      </c>
      <c r="RK452" s="58"/>
      <c r="RL452" s="57"/>
      <c r="RM452" s="57"/>
      <c r="RN452" s="57"/>
      <c r="RO452" s="55">
        <v>1.28</v>
      </c>
      <c r="RP452" s="66"/>
      <c r="RQ452" s="65"/>
      <c r="RR452" s="65"/>
      <c r="RS452" s="65"/>
      <c r="RT452" s="64">
        <v>1.28</v>
      </c>
    </row>
    <row r="453" spans="1:488" x14ac:dyDescent="0.35">
      <c r="A453" s="29">
        <v>6</v>
      </c>
      <c r="B453" s="283"/>
      <c r="C453" s="32"/>
      <c r="D453" s="284"/>
      <c r="E453" s="284"/>
      <c r="F453" s="35">
        <v>2</v>
      </c>
      <c r="G453" s="43"/>
      <c r="H453" s="47"/>
      <c r="J453" s="44"/>
      <c r="K453" s="45">
        <v>1.84</v>
      </c>
      <c r="L453" s="58"/>
      <c r="M453" s="57"/>
      <c r="N453" s="57"/>
      <c r="O453" s="57"/>
      <c r="P453" s="55">
        <v>1.28</v>
      </c>
      <c r="Q453" s="58"/>
      <c r="R453" s="57"/>
      <c r="S453" s="57"/>
      <c r="T453" s="57"/>
      <c r="U453" s="55">
        <v>1.28</v>
      </c>
      <c r="V453" s="62"/>
      <c r="W453" s="65"/>
      <c r="X453" s="226"/>
      <c r="Y453" s="63"/>
      <c r="Z453" s="64">
        <v>1.66</v>
      </c>
      <c r="AB453" s="283"/>
      <c r="AC453" s="32"/>
      <c r="AD453" s="284"/>
      <c r="AE453" s="284"/>
      <c r="AF453" s="35">
        <v>2</v>
      </c>
      <c r="AG453" s="43"/>
      <c r="AH453" s="47"/>
      <c r="AJ453" s="44"/>
      <c r="AK453" s="45">
        <v>1.84</v>
      </c>
      <c r="AL453" s="58"/>
      <c r="AM453" s="57"/>
      <c r="AN453" s="57"/>
      <c r="AO453" s="57"/>
      <c r="AP453" s="55">
        <v>1.28</v>
      </c>
      <c r="AQ453" s="66"/>
      <c r="AR453" s="65"/>
      <c r="AS453" s="65"/>
      <c r="AT453" s="65"/>
      <c r="AU453" s="64">
        <v>1.28</v>
      </c>
      <c r="AW453" s="283"/>
      <c r="AX453" s="32"/>
      <c r="AY453" s="284"/>
      <c r="AZ453" s="284"/>
      <c r="BA453" s="35">
        <v>2</v>
      </c>
      <c r="BB453" s="43"/>
      <c r="BC453" s="47"/>
      <c r="BE453" s="44"/>
      <c r="BF453" s="45">
        <v>1.84</v>
      </c>
      <c r="BG453" s="58"/>
      <c r="BH453" s="57"/>
      <c r="BI453" s="57"/>
      <c r="BJ453" s="57"/>
      <c r="BK453" s="55">
        <v>1.28</v>
      </c>
      <c r="BL453" s="66"/>
      <c r="BM453" s="65"/>
      <c r="BN453" s="65"/>
      <c r="BO453" s="65"/>
      <c r="BP453" s="64">
        <v>1.28</v>
      </c>
      <c r="BR453" s="283"/>
      <c r="BS453" s="32"/>
      <c r="BT453" s="284"/>
      <c r="BU453" s="284"/>
      <c r="BV453" s="35">
        <v>2</v>
      </c>
      <c r="BW453" s="43"/>
      <c r="BX453" s="47"/>
      <c r="BZ453" s="44"/>
      <c r="CA453" s="45">
        <v>1.84</v>
      </c>
      <c r="CB453" s="58"/>
      <c r="CC453" s="57"/>
      <c r="CD453" s="57"/>
      <c r="CE453" s="57"/>
      <c r="CF453" s="55">
        <v>1.28</v>
      </c>
      <c r="CG453" s="66"/>
      <c r="CH453" s="65"/>
      <c r="CI453" s="65"/>
      <c r="CJ453" s="65"/>
      <c r="CK453" s="64">
        <v>1.28</v>
      </c>
      <c r="CM453" s="283"/>
      <c r="CN453" s="32"/>
      <c r="CO453" s="284"/>
      <c r="CP453" s="284"/>
      <c r="CQ453" s="35">
        <v>2</v>
      </c>
      <c r="CR453" s="43"/>
      <c r="CS453" s="47"/>
      <c r="CU453" s="44"/>
      <c r="CV453" s="45">
        <v>1.84</v>
      </c>
      <c r="CW453" s="58"/>
      <c r="CX453" s="57"/>
      <c r="CY453" s="57"/>
      <c r="CZ453" s="57"/>
      <c r="DA453" s="55">
        <v>1.28</v>
      </c>
      <c r="DB453" s="66"/>
      <c r="DC453" s="65"/>
      <c r="DD453" s="65"/>
      <c r="DE453" s="65"/>
      <c r="DF453" s="64">
        <v>1.28</v>
      </c>
      <c r="DH453" s="283"/>
      <c r="DI453" s="32"/>
      <c r="DJ453" s="284"/>
      <c r="DK453" s="284"/>
      <c r="DL453" s="35">
        <v>2</v>
      </c>
      <c r="DM453" s="43"/>
      <c r="DN453" s="47"/>
      <c r="DP453" s="44"/>
      <c r="DQ453" s="45">
        <v>1.84</v>
      </c>
      <c r="DR453" s="58"/>
      <c r="DS453" s="57"/>
      <c r="DT453" s="57"/>
      <c r="DU453" s="57"/>
      <c r="DV453" s="55">
        <v>1.28</v>
      </c>
      <c r="DW453" s="66"/>
      <c r="DX453" s="65"/>
      <c r="DY453" s="65"/>
      <c r="DZ453" s="65"/>
      <c r="EA453" s="64">
        <v>1.28</v>
      </c>
      <c r="EC453" s="283"/>
      <c r="ED453" s="32"/>
      <c r="EE453" s="284"/>
      <c r="EF453" s="284"/>
      <c r="EG453" s="35">
        <v>2</v>
      </c>
      <c r="EH453" s="43"/>
      <c r="EI453" s="47"/>
      <c r="EK453" s="44"/>
      <c r="EL453" s="45">
        <v>1.84</v>
      </c>
      <c r="EM453" s="58"/>
      <c r="EN453" s="57"/>
      <c r="EO453" s="57"/>
      <c r="EP453" s="57"/>
      <c r="EQ453" s="55">
        <v>1.28</v>
      </c>
      <c r="ER453" s="66"/>
      <c r="ES453" s="65"/>
      <c r="ET453" s="65"/>
      <c r="EU453" s="65"/>
      <c r="EV453" s="64">
        <v>1.28</v>
      </c>
      <c r="EX453" s="43"/>
      <c r="EY453" s="47"/>
      <c r="FA453" s="44"/>
      <c r="FB453" s="45">
        <v>1.84</v>
      </c>
      <c r="FC453" s="62"/>
      <c r="FD453" s="57"/>
      <c r="FE453" s="54"/>
      <c r="FF453" s="54"/>
      <c r="FG453" s="55">
        <v>1.28</v>
      </c>
      <c r="FH453" s="66"/>
      <c r="FI453" s="65"/>
      <c r="FJ453" s="65"/>
      <c r="FK453" s="65"/>
      <c r="FL453" s="64">
        <v>1.28</v>
      </c>
      <c r="FN453" s="43"/>
      <c r="FO453" s="47"/>
      <c r="FQ453" s="44"/>
      <c r="FR453" s="45">
        <v>1.84</v>
      </c>
      <c r="FS453" s="62"/>
      <c r="FT453" s="57"/>
      <c r="FU453" s="54"/>
      <c r="FV453" s="54"/>
      <c r="FW453" s="55">
        <v>1.28</v>
      </c>
      <c r="FX453" s="66"/>
      <c r="FY453" s="65"/>
      <c r="FZ453" s="65"/>
      <c r="GA453" s="65"/>
      <c r="GB453" s="64">
        <v>1.28</v>
      </c>
      <c r="GD453" s="43"/>
      <c r="GE453" s="47"/>
      <c r="GG453" s="44"/>
      <c r="GH453" s="45">
        <v>1.84</v>
      </c>
      <c r="GI453" s="58"/>
      <c r="GJ453" s="57"/>
      <c r="GK453" s="57"/>
      <c r="GL453" s="57"/>
      <c r="GM453" s="55">
        <v>1.28</v>
      </c>
      <c r="GN453" s="66"/>
      <c r="GO453" s="65"/>
      <c r="GP453" s="65"/>
      <c r="GQ453" s="65"/>
      <c r="GR453" s="64">
        <v>1.28</v>
      </c>
      <c r="GT453" s="43"/>
      <c r="GU453" s="47"/>
      <c r="GW453" s="44"/>
      <c r="GX453" s="45">
        <v>1.84</v>
      </c>
      <c r="GY453" s="58"/>
      <c r="GZ453" s="57"/>
      <c r="HA453" s="57"/>
      <c r="HB453" s="57"/>
      <c r="HC453" s="55">
        <v>1.28</v>
      </c>
      <c r="HD453" s="66"/>
      <c r="HE453" s="65"/>
      <c r="HF453" s="65"/>
      <c r="HG453" s="65"/>
      <c r="HH453" s="64">
        <v>1.28</v>
      </c>
      <c r="HJ453" s="43"/>
      <c r="HK453" s="47"/>
      <c r="HM453" s="44"/>
      <c r="HN453" s="45">
        <v>1.84</v>
      </c>
      <c r="HO453" s="58"/>
      <c r="HP453" s="57"/>
      <c r="HQ453" s="57"/>
      <c r="HR453" s="57"/>
      <c r="HS453" s="55">
        <v>1.28</v>
      </c>
      <c r="HT453" s="66"/>
      <c r="HU453" s="65"/>
      <c r="HV453" s="65"/>
      <c r="HW453" s="65"/>
      <c r="HX453" s="64">
        <v>1.28</v>
      </c>
      <c r="HZ453" s="43"/>
      <c r="IA453" s="47"/>
      <c r="IC453" s="44"/>
      <c r="ID453" s="45">
        <v>1.84</v>
      </c>
      <c r="IE453" s="58"/>
      <c r="IF453" s="57"/>
      <c r="IG453" s="57"/>
      <c r="IH453" s="57"/>
      <c r="II453" s="55">
        <v>1.28</v>
      </c>
      <c r="IJ453" s="66"/>
      <c r="IK453" s="65"/>
      <c r="IL453" s="65"/>
      <c r="IM453" s="65"/>
      <c r="IN453" s="64">
        <v>1.28</v>
      </c>
      <c r="IP453" s="43"/>
      <c r="IQ453" s="47"/>
      <c r="IS453" s="44"/>
      <c r="IT453" s="45">
        <v>1.84</v>
      </c>
      <c r="IU453" s="62"/>
      <c r="IV453" s="57"/>
      <c r="IW453" s="54"/>
      <c r="IX453" s="54"/>
      <c r="IY453" s="55">
        <v>1.28</v>
      </c>
      <c r="IZ453" s="66"/>
      <c r="JA453" s="65"/>
      <c r="JB453" s="65"/>
      <c r="JC453" s="65"/>
      <c r="JD453" s="64">
        <v>1.28</v>
      </c>
      <c r="JF453" s="43"/>
      <c r="JG453" s="47"/>
      <c r="JI453" s="44"/>
      <c r="JJ453" s="45">
        <v>1.84</v>
      </c>
      <c r="JK453" s="62"/>
      <c r="JL453" s="57"/>
      <c r="JM453" s="54"/>
      <c r="JN453" s="54"/>
      <c r="JO453" s="55">
        <v>1.28</v>
      </c>
      <c r="JP453" s="66"/>
      <c r="JQ453" s="65"/>
      <c r="JR453" s="65"/>
      <c r="JS453" s="65"/>
      <c r="JT453" s="64">
        <v>1.28</v>
      </c>
      <c r="JV453" s="43"/>
      <c r="JW453" s="47"/>
      <c r="JY453" s="44"/>
      <c r="JZ453" s="45">
        <v>1.84</v>
      </c>
      <c r="KA453" s="58"/>
      <c r="KB453" s="57"/>
      <c r="KC453" s="57"/>
      <c r="KD453" s="57"/>
      <c r="KE453" s="55">
        <v>1.28</v>
      </c>
      <c r="KF453" s="66"/>
      <c r="KG453" s="65"/>
      <c r="KH453" s="65"/>
      <c r="KI453" s="65"/>
      <c r="KJ453" s="64">
        <v>1.28</v>
      </c>
      <c r="KL453" s="43"/>
      <c r="KM453" s="47"/>
      <c r="KO453" s="44"/>
      <c r="KP453" s="45">
        <v>1.84</v>
      </c>
      <c r="KQ453" s="58"/>
      <c r="KR453" s="57"/>
      <c r="KS453" s="57"/>
      <c r="KT453" s="57"/>
      <c r="KU453" s="55">
        <v>1.28</v>
      </c>
      <c r="KV453" s="66"/>
      <c r="KW453" s="65"/>
      <c r="KX453" s="65"/>
      <c r="KY453" s="65"/>
      <c r="KZ453" s="64">
        <v>1.28</v>
      </c>
      <c r="LB453" s="43"/>
      <c r="LC453" s="47"/>
      <c r="LE453" s="44"/>
      <c r="LF453" s="45">
        <v>1.84</v>
      </c>
      <c r="LG453" s="58"/>
      <c r="LH453" s="57"/>
      <c r="LI453" s="57"/>
      <c r="LJ453" s="57"/>
      <c r="LK453" s="55">
        <v>1.28</v>
      </c>
      <c r="LL453" s="66"/>
      <c r="LM453" s="65"/>
      <c r="LN453" s="65"/>
      <c r="LO453" s="65"/>
      <c r="LP453" s="64">
        <v>1.28</v>
      </c>
      <c r="LR453" s="43"/>
      <c r="LS453" s="47"/>
      <c r="LU453" s="44"/>
      <c r="LV453" s="45">
        <v>1.84</v>
      </c>
      <c r="LW453" s="62"/>
      <c r="LX453" s="57"/>
      <c r="LY453" s="54"/>
      <c r="LZ453" s="54"/>
      <c r="MA453" s="55">
        <v>1.28</v>
      </c>
      <c r="MB453" s="66"/>
      <c r="MC453" s="65"/>
      <c r="MD453" s="65"/>
      <c r="ME453" s="65"/>
      <c r="MF453" s="64">
        <v>1.28</v>
      </c>
      <c r="MH453" s="43">
        <v>42974</v>
      </c>
      <c r="MI453" s="47">
        <v>0</v>
      </c>
      <c r="MJ453">
        <v>8000</v>
      </c>
      <c r="MK453" s="44">
        <f t="shared" si="70"/>
        <v>333.33333333333331</v>
      </c>
      <c r="ML453" s="45">
        <v>1.84</v>
      </c>
      <c r="MM453" s="62">
        <v>42974</v>
      </c>
      <c r="MN453" s="57">
        <v>0</v>
      </c>
      <c r="MO453" s="54">
        <v>2500</v>
      </c>
      <c r="MP453" s="54">
        <f t="shared" si="71"/>
        <v>104.16666666666667</v>
      </c>
      <c r="MQ453" s="55">
        <v>1.28</v>
      </c>
      <c r="MR453" s="66"/>
      <c r="MS453" s="65"/>
      <c r="MT453" s="65"/>
      <c r="MU453" s="65"/>
      <c r="MV453" s="64">
        <v>1.28</v>
      </c>
      <c r="MX453" s="43"/>
      <c r="MY453" s="47"/>
      <c r="NA453" s="44"/>
      <c r="NB453" s="45">
        <v>1.84</v>
      </c>
      <c r="NC453" s="58"/>
      <c r="ND453" s="57"/>
      <c r="NE453" s="57"/>
      <c r="NF453" s="57"/>
      <c r="NG453" s="55">
        <v>1.28</v>
      </c>
      <c r="NH453" s="66"/>
      <c r="NI453" s="65"/>
      <c r="NJ453" s="65"/>
      <c r="NK453" s="65"/>
      <c r="NL453" s="64">
        <v>1.28</v>
      </c>
      <c r="NN453" s="43"/>
      <c r="NO453" s="47"/>
      <c r="NQ453" s="44"/>
      <c r="NR453" s="45">
        <v>1.84</v>
      </c>
      <c r="NS453" s="58"/>
      <c r="NT453" s="57"/>
      <c r="NU453" s="57"/>
      <c r="NV453" s="57"/>
      <c r="NW453" s="55">
        <v>1.28</v>
      </c>
      <c r="NX453" s="66"/>
      <c r="NY453" s="65"/>
      <c r="NZ453" s="65"/>
      <c r="OA453" s="65"/>
      <c r="OB453" s="64">
        <v>1.28</v>
      </c>
      <c r="OD453" s="43"/>
      <c r="OE453" s="47"/>
      <c r="OG453" s="44"/>
      <c r="OH453" s="45">
        <v>1.84</v>
      </c>
      <c r="OI453" s="58"/>
      <c r="OJ453" s="57"/>
      <c r="OK453" s="57"/>
      <c r="OL453" s="57"/>
      <c r="OM453" s="55">
        <v>1.28</v>
      </c>
      <c r="ON453" s="66"/>
      <c r="OO453" s="65"/>
      <c r="OP453" s="65"/>
      <c r="OQ453" s="65"/>
      <c r="OR453" s="64">
        <v>1.28</v>
      </c>
      <c r="OT453" s="43"/>
      <c r="OU453" s="47"/>
      <c r="OW453" s="44"/>
      <c r="OX453" s="45">
        <v>1.84</v>
      </c>
      <c r="OY453" s="62"/>
      <c r="OZ453" s="57"/>
      <c r="PA453" s="54"/>
      <c r="PB453" s="54"/>
      <c r="PC453" s="55">
        <v>1.28</v>
      </c>
      <c r="PD453" s="66"/>
      <c r="PE453" s="65"/>
      <c r="PF453" s="65"/>
      <c r="PG453" s="65"/>
      <c r="PH453" s="64">
        <v>1.28</v>
      </c>
      <c r="PJ453" s="43"/>
      <c r="PK453" s="47"/>
      <c r="PM453" s="44"/>
      <c r="PN453" s="45">
        <v>1.84</v>
      </c>
      <c r="PO453" s="58"/>
      <c r="PP453" s="57"/>
      <c r="PQ453" s="57"/>
      <c r="PR453" s="57"/>
      <c r="PS453" s="55">
        <v>1.28</v>
      </c>
      <c r="PT453" s="66"/>
      <c r="PU453" s="65"/>
      <c r="PV453" s="65"/>
      <c r="PW453" s="65"/>
      <c r="PX453" s="64">
        <v>1.28</v>
      </c>
      <c r="PZ453" s="43"/>
      <c r="QA453" s="47"/>
      <c r="QC453" s="44"/>
      <c r="QD453" s="45">
        <v>1.84</v>
      </c>
      <c r="QE453" s="62"/>
      <c r="QF453" s="57"/>
      <c r="QG453" s="54"/>
      <c r="QH453" s="54"/>
      <c r="QI453" s="55">
        <v>1.28</v>
      </c>
      <c r="QJ453" s="66"/>
      <c r="QK453" s="65"/>
      <c r="QL453" s="65"/>
      <c r="QM453" s="65"/>
      <c r="QN453" s="64">
        <v>1.28</v>
      </c>
      <c r="QP453" s="43"/>
      <c r="QQ453" s="47"/>
      <c r="QS453" s="44"/>
      <c r="QT453" s="45">
        <v>1.84</v>
      </c>
      <c r="QU453" s="62"/>
      <c r="QV453" s="57"/>
      <c r="QW453" s="54"/>
      <c r="QX453" s="54"/>
      <c r="QY453" s="55">
        <v>1.28</v>
      </c>
      <c r="QZ453" s="66"/>
      <c r="RA453" s="65"/>
      <c r="RB453" s="65"/>
      <c r="RC453" s="65"/>
      <c r="RD453" s="64">
        <v>1.28</v>
      </c>
      <c r="RF453" s="43"/>
      <c r="RG453" s="47"/>
      <c r="RI453" s="44"/>
      <c r="RJ453" s="45">
        <v>1.84</v>
      </c>
      <c r="RK453" s="58"/>
      <c r="RL453" s="57"/>
      <c r="RM453" s="57"/>
      <c r="RN453" s="57"/>
      <c r="RO453" s="55">
        <v>1.28</v>
      </c>
      <c r="RP453" s="66"/>
      <c r="RQ453" s="65"/>
      <c r="RR453" s="65"/>
      <c r="RS453" s="65"/>
      <c r="RT453" s="64">
        <v>1.28</v>
      </c>
    </row>
    <row r="454" spans="1:488" x14ac:dyDescent="0.35">
      <c r="A454" s="29">
        <v>7</v>
      </c>
      <c r="B454" s="342"/>
      <c r="C454" s="32"/>
      <c r="D454" s="32"/>
      <c r="E454" s="32"/>
      <c r="F454" s="35">
        <v>2</v>
      </c>
      <c r="G454" s="343"/>
      <c r="H454" s="47"/>
      <c r="I454" s="47"/>
      <c r="J454" s="47"/>
      <c r="K454" s="45">
        <v>1.84</v>
      </c>
      <c r="L454" s="58"/>
      <c r="M454" s="57"/>
      <c r="N454" s="57"/>
      <c r="O454" s="57"/>
      <c r="P454" s="55">
        <v>1.28</v>
      </c>
      <c r="Q454" s="58"/>
      <c r="R454" s="57"/>
      <c r="S454" s="57"/>
      <c r="T454" s="57"/>
      <c r="U454" s="55">
        <v>1.28</v>
      </c>
      <c r="V454" s="66"/>
      <c r="W454" s="65"/>
      <c r="X454" s="227"/>
      <c r="Y454" s="65"/>
      <c r="Z454" s="64">
        <v>1.66</v>
      </c>
      <c r="AB454" s="342"/>
      <c r="AC454" s="32"/>
      <c r="AD454" s="32"/>
      <c r="AE454" s="32"/>
      <c r="AF454" s="35">
        <v>2</v>
      </c>
      <c r="AG454" s="343"/>
      <c r="AH454" s="47"/>
      <c r="AI454" s="47"/>
      <c r="AJ454" s="47"/>
      <c r="AK454" s="45">
        <v>1.84</v>
      </c>
      <c r="AL454" s="58"/>
      <c r="AM454" s="57"/>
      <c r="AN454" s="57"/>
      <c r="AO454" s="57"/>
      <c r="AP454" s="55">
        <v>1.28</v>
      </c>
      <c r="AQ454" s="66"/>
      <c r="AR454" s="65"/>
      <c r="AS454" s="65"/>
      <c r="AT454" s="65"/>
      <c r="AU454" s="64">
        <v>1.28</v>
      </c>
      <c r="AW454" s="342"/>
      <c r="AX454" s="32"/>
      <c r="AY454" s="32"/>
      <c r="AZ454" s="32"/>
      <c r="BA454" s="35">
        <v>2</v>
      </c>
      <c r="BB454" s="343"/>
      <c r="BC454" s="47"/>
      <c r="BD454" s="47"/>
      <c r="BE454" s="47"/>
      <c r="BF454" s="45">
        <v>1.84</v>
      </c>
      <c r="BG454" s="58"/>
      <c r="BH454" s="57"/>
      <c r="BI454" s="57"/>
      <c r="BJ454" s="57"/>
      <c r="BK454" s="55">
        <v>1.28</v>
      </c>
      <c r="BL454" s="66"/>
      <c r="BM454" s="65"/>
      <c r="BN454" s="65"/>
      <c r="BO454" s="65"/>
      <c r="BP454" s="64">
        <v>1.28</v>
      </c>
      <c r="BR454" s="342"/>
      <c r="BS454" s="32"/>
      <c r="BT454" s="32"/>
      <c r="BU454" s="32"/>
      <c r="BV454" s="35">
        <v>2</v>
      </c>
      <c r="BW454" s="343"/>
      <c r="BX454" s="47"/>
      <c r="BY454" s="47"/>
      <c r="BZ454" s="47"/>
      <c r="CA454" s="45">
        <v>1.84</v>
      </c>
      <c r="CB454" s="58"/>
      <c r="CC454" s="57"/>
      <c r="CD454" s="57"/>
      <c r="CE454" s="57"/>
      <c r="CF454" s="55">
        <v>1.28</v>
      </c>
      <c r="CG454" s="66"/>
      <c r="CH454" s="65"/>
      <c r="CI454" s="65"/>
      <c r="CJ454" s="65"/>
      <c r="CK454" s="64">
        <v>1.28</v>
      </c>
      <c r="CM454" s="342"/>
      <c r="CN454" s="32"/>
      <c r="CO454" s="32"/>
      <c r="CP454" s="32"/>
      <c r="CQ454" s="35">
        <v>2</v>
      </c>
      <c r="CR454" s="343"/>
      <c r="CS454" s="47"/>
      <c r="CT454" s="47"/>
      <c r="CU454" s="47"/>
      <c r="CV454" s="45">
        <v>1.84</v>
      </c>
      <c r="CW454" s="58"/>
      <c r="CX454" s="57"/>
      <c r="CY454" s="57"/>
      <c r="CZ454" s="57"/>
      <c r="DA454" s="55">
        <v>1.28</v>
      </c>
      <c r="DB454" s="66"/>
      <c r="DC454" s="65"/>
      <c r="DD454" s="65"/>
      <c r="DE454" s="65"/>
      <c r="DF454" s="64">
        <v>1.28</v>
      </c>
      <c r="DH454" s="342"/>
      <c r="DI454" s="32"/>
      <c r="DJ454" s="32"/>
      <c r="DK454" s="32"/>
      <c r="DL454" s="35">
        <v>2</v>
      </c>
      <c r="DM454" s="343"/>
      <c r="DN454" s="47"/>
      <c r="DO454" s="47"/>
      <c r="DP454" s="47"/>
      <c r="DQ454" s="45">
        <v>1.84</v>
      </c>
      <c r="DR454" s="58"/>
      <c r="DS454" s="57"/>
      <c r="DT454" s="57"/>
      <c r="DU454" s="57"/>
      <c r="DV454" s="55">
        <v>1.28</v>
      </c>
      <c r="DW454" s="66"/>
      <c r="DX454" s="65"/>
      <c r="DY454" s="65"/>
      <c r="DZ454" s="65"/>
      <c r="EA454" s="64">
        <v>1.28</v>
      </c>
      <c r="EC454" s="342"/>
      <c r="ED454" s="32"/>
      <c r="EE454" s="32"/>
      <c r="EF454" s="32"/>
      <c r="EG454" s="35">
        <v>2</v>
      </c>
      <c r="EH454" s="343"/>
      <c r="EI454" s="47"/>
      <c r="EJ454" s="47"/>
      <c r="EK454" s="47"/>
      <c r="EL454" s="45">
        <v>1.84</v>
      </c>
      <c r="EM454" s="58"/>
      <c r="EN454" s="57"/>
      <c r="EO454" s="57"/>
      <c r="EP454" s="57"/>
      <c r="EQ454" s="55">
        <v>1.28</v>
      </c>
      <c r="ER454" s="66"/>
      <c r="ES454" s="65"/>
      <c r="ET454" s="65"/>
      <c r="EU454" s="65"/>
      <c r="EV454" s="64">
        <v>1.28</v>
      </c>
      <c r="EX454" s="343"/>
      <c r="EY454" s="47"/>
      <c r="EZ454" s="47"/>
      <c r="FA454" s="47"/>
      <c r="FB454" s="45">
        <v>1.84</v>
      </c>
      <c r="FC454" s="58"/>
      <c r="FD454" s="57"/>
      <c r="FE454" s="57"/>
      <c r="FF454" s="57"/>
      <c r="FG454" s="55">
        <v>1.28</v>
      </c>
      <c r="FH454" s="66"/>
      <c r="FI454" s="65"/>
      <c r="FJ454" s="65"/>
      <c r="FK454" s="65"/>
      <c r="FL454" s="64">
        <v>1.28</v>
      </c>
      <c r="FN454" s="343"/>
      <c r="FO454" s="47"/>
      <c r="FP454" s="47"/>
      <c r="FQ454" s="47"/>
      <c r="FR454" s="45">
        <v>1.84</v>
      </c>
      <c r="FS454" s="58"/>
      <c r="FT454" s="57"/>
      <c r="FU454" s="57"/>
      <c r="FV454" s="57"/>
      <c r="FW454" s="55">
        <v>1.28</v>
      </c>
      <c r="FX454" s="66"/>
      <c r="FY454" s="65"/>
      <c r="FZ454" s="65"/>
      <c r="GA454" s="65"/>
      <c r="GB454" s="64">
        <v>1.28</v>
      </c>
      <c r="GD454" s="343"/>
      <c r="GE454" s="47"/>
      <c r="GF454" s="47"/>
      <c r="GG454" s="47"/>
      <c r="GH454" s="45">
        <v>1.84</v>
      </c>
      <c r="GI454" s="58"/>
      <c r="GJ454" s="57"/>
      <c r="GK454" s="57"/>
      <c r="GL454" s="57"/>
      <c r="GM454" s="55">
        <v>1.28</v>
      </c>
      <c r="GN454" s="66"/>
      <c r="GO454" s="65"/>
      <c r="GP454" s="65"/>
      <c r="GQ454" s="65"/>
      <c r="GR454" s="64">
        <v>1.28</v>
      </c>
      <c r="GT454" s="343"/>
      <c r="GU454" s="47"/>
      <c r="GV454" s="47"/>
      <c r="GW454" s="47"/>
      <c r="GX454" s="45">
        <v>1.84</v>
      </c>
      <c r="GY454" s="58"/>
      <c r="GZ454" s="57"/>
      <c r="HA454" s="57"/>
      <c r="HB454" s="57"/>
      <c r="HC454" s="55">
        <v>1.28</v>
      </c>
      <c r="HD454" s="66"/>
      <c r="HE454" s="65"/>
      <c r="HF454" s="65"/>
      <c r="HG454" s="65"/>
      <c r="HH454" s="64">
        <v>1.28</v>
      </c>
      <c r="HJ454" s="343"/>
      <c r="HK454" s="47"/>
      <c r="HL454" s="47"/>
      <c r="HM454" s="47"/>
      <c r="HN454" s="45">
        <v>1.84</v>
      </c>
      <c r="HO454" s="58"/>
      <c r="HP454" s="57"/>
      <c r="HQ454" s="57"/>
      <c r="HR454" s="57"/>
      <c r="HS454" s="55">
        <v>1.28</v>
      </c>
      <c r="HT454" s="66"/>
      <c r="HU454" s="65"/>
      <c r="HV454" s="65"/>
      <c r="HW454" s="65"/>
      <c r="HX454" s="64">
        <v>1.28</v>
      </c>
      <c r="HZ454" s="343"/>
      <c r="IA454" s="47"/>
      <c r="IB454" s="47"/>
      <c r="IC454" s="47"/>
      <c r="ID454" s="45">
        <v>1.84</v>
      </c>
      <c r="IE454" s="58"/>
      <c r="IF454" s="57"/>
      <c r="IG454" s="57"/>
      <c r="IH454" s="57"/>
      <c r="II454" s="55">
        <v>1.28</v>
      </c>
      <c r="IJ454" s="66"/>
      <c r="IK454" s="65"/>
      <c r="IL454" s="65"/>
      <c r="IM454" s="65"/>
      <c r="IN454" s="64">
        <v>1.28</v>
      </c>
      <c r="IP454" s="343"/>
      <c r="IQ454" s="47"/>
      <c r="IR454" s="47"/>
      <c r="IS454" s="47"/>
      <c r="IT454" s="45">
        <v>1.84</v>
      </c>
      <c r="IU454" s="58"/>
      <c r="IV454" s="57"/>
      <c r="IW454" s="57"/>
      <c r="IX454" s="57"/>
      <c r="IY454" s="55">
        <v>1.28</v>
      </c>
      <c r="IZ454" s="66"/>
      <c r="JA454" s="65"/>
      <c r="JB454" s="65"/>
      <c r="JC454" s="65"/>
      <c r="JD454" s="64">
        <v>1.28</v>
      </c>
      <c r="JF454" s="343"/>
      <c r="JG454" s="47"/>
      <c r="JH454" s="47"/>
      <c r="JI454" s="47"/>
      <c r="JJ454" s="45">
        <v>1.84</v>
      </c>
      <c r="JK454" s="58"/>
      <c r="JL454" s="57"/>
      <c r="JM454" s="57"/>
      <c r="JN454" s="57"/>
      <c r="JO454" s="55">
        <v>1.28</v>
      </c>
      <c r="JP454" s="66"/>
      <c r="JQ454" s="65"/>
      <c r="JR454" s="65"/>
      <c r="JS454" s="65"/>
      <c r="JT454" s="64">
        <v>1.28</v>
      </c>
      <c r="JV454" s="343"/>
      <c r="JW454" s="47"/>
      <c r="JX454" s="47"/>
      <c r="JY454" s="47"/>
      <c r="JZ454" s="45">
        <v>1.84</v>
      </c>
      <c r="KA454" s="58"/>
      <c r="KB454" s="57"/>
      <c r="KC454" s="57"/>
      <c r="KD454" s="57"/>
      <c r="KE454" s="55">
        <v>1.28</v>
      </c>
      <c r="KF454" s="66"/>
      <c r="KG454" s="65"/>
      <c r="KH454" s="65"/>
      <c r="KI454" s="65"/>
      <c r="KJ454" s="64">
        <v>1.28</v>
      </c>
      <c r="KL454" s="343"/>
      <c r="KM454" s="47"/>
      <c r="KN454" s="47"/>
      <c r="KO454" s="47"/>
      <c r="KP454" s="45">
        <v>1.84</v>
      </c>
      <c r="KQ454" s="58"/>
      <c r="KR454" s="57"/>
      <c r="KS454" s="57"/>
      <c r="KT454" s="57"/>
      <c r="KU454" s="55">
        <v>1.28</v>
      </c>
      <c r="KV454" s="66"/>
      <c r="KW454" s="65"/>
      <c r="KX454" s="65"/>
      <c r="KY454" s="65"/>
      <c r="KZ454" s="64">
        <v>1.28</v>
      </c>
      <c r="LB454" s="343"/>
      <c r="LC454" s="47"/>
      <c r="LD454" s="47"/>
      <c r="LE454" s="47"/>
      <c r="LF454" s="45">
        <v>1.84</v>
      </c>
      <c r="LG454" s="58"/>
      <c r="LH454" s="57"/>
      <c r="LI454" s="57"/>
      <c r="LJ454" s="57"/>
      <c r="LK454" s="55">
        <v>1.28</v>
      </c>
      <c r="LL454" s="66"/>
      <c r="LM454" s="65"/>
      <c r="LN454" s="65"/>
      <c r="LO454" s="65"/>
      <c r="LP454" s="64">
        <v>1.28</v>
      </c>
      <c r="LR454" s="343"/>
      <c r="LS454" s="47"/>
      <c r="LT454" s="47"/>
      <c r="LU454" s="47"/>
      <c r="LV454" s="45">
        <v>1.84</v>
      </c>
      <c r="LW454" s="58"/>
      <c r="LX454" s="57"/>
      <c r="LY454" s="57"/>
      <c r="LZ454" s="57"/>
      <c r="MA454" s="55">
        <v>1.28</v>
      </c>
      <c r="MB454" s="66"/>
      <c r="MC454" s="65"/>
      <c r="MD454" s="65"/>
      <c r="ME454" s="65"/>
      <c r="MF454" s="64">
        <v>1.28</v>
      </c>
      <c r="MH454" s="343"/>
      <c r="MI454" s="47"/>
      <c r="MJ454" s="47"/>
      <c r="MK454" s="47"/>
      <c r="ML454" s="45">
        <v>1.84</v>
      </c>
      <c r="MM454" s="58"/>
      <c r="MN454" s="57"/>
      <c r="MO454" s="57"/>
      <c r="MP454" s="57"/>
      <c r="MQ454" s="55">
        <v>1.28</v>
      </c>
      <c r="MR454" s="66"/>
      <c r="MS454" s="65"/>
      <c r="MT454" s="65"/>
      <c r="MU454" s="65"/>
      <c r="MV454" s="64">
        <v>1.28</v>
      </c>
      <c r="MX454" s="343"/>
      <c r="MY454" s="47"/>
      <c r="MZ454" s="47"/>
      <c r="NA454" s="47"/>
      <c r="NB454" s="45">
        <v>1.84</v>
      </c>
      <c r="NC454" s="58"/>
      <c r="ND454" s="57"/>
      <c r="NE454" s="57"/>
      <c r="NF454" s="57"/>
      <c r="NG454" s="55">
        <v>1.28</v>
      </c>
      <c r="NH454" s="66"/>
      <c r="NI454" s="65"/>
      <c r="NJ454" s="65"/>
      <c r="NK454" s="65"/>
      <c r="NL454" s="64">
        <v>1.28</v>
      </c>
      <c r="NN454" s="343"/>
      <c r="NO454" s="47"/>
      <c r="NP454" s="47"/>
      <c r="NQ454" s="47"/>
      <c r="NR454" s="45">
        <v>1.84</v>
      </c>
      <c r="NS454" s="58"/>
      <c r="NT454" s="57"/>
      <c r="NU454" s="57"/>
      <c r="NV454" s="57"/>
      <c r="NW454" s="55">
        <v>1.28</v>
      </c>
      <c r="NX454" s="66"/>
      <c r="NY454" s="65"/>
      <c r="NZ454" s="65"/>
      <c r="OA454" s="65"/>
      <c r="OB454" s="64">
        <v>1.28</v>
      </c>
      <c r="OD454" s="343"/>
      <c r="OE454" s="47"/>
      <c r="OF454" s="47"/>
      <c r="OG454" s="47"/>
      <c r="OH454" s="45">
        <v>1.84</v>
      </c>
      <c r="OI454" s="58"/>
      <c r="OJ454" s="57"/>
      <c r="OK454" s="57"/>
      <c r="OL454" s="57"/>
      <c r="OM454" s="55">
        <v>1.28</v>
      </c>
      <c r="ON454" s="66"/>
      <c r="OO454" s="65"/>
      <c r="OP454" s="65"/>
      <c r="OQ454" s="65"/>
      <c r="OR454" s="64">
        <v>1.28</v>
      </c>
      <c r="OT454" s="343"/>
      <c r="OU454" s="47"/>
      <c r="OV454" s="47"/>
      <c r="OW454" s="47"/>
      <c r="OX454" s="45">
        <v>1.84</v>
      </c>
      <c r="OY454" s="58"/>
      <c r="OZ454" s="57"/>
      <c r="PA454" s="57"/>
      <c r="PB454" s="57"/>
      <c r="PC454" s="55">
        <v>1.28</v>
      </c>
      <c r="PD454" s="66"/>
      <c r="PE454" s="65"/>
      <c r="PF454" s="65"/>
      <c r="PG454" s="65"/>
      <c r="PH454" s="64">
        <v>1.28</v>
      </c>
      <c r="PJ454" s="343"/>
      <c r="PK454" s="47"/>
      <c r="PL454" s="47"/>
      <c r="PM454" s="47"/>
      <c r="PN454" s="45">
        <v>1.84</v>
      </c>
      <c r="PO454" s="58"/>
      <c r="PP454" s="57"/>
      <c r="PQ454" s="57"/>
      <c r="PR454" s="57"/>
      <c r="PS454" s="55">
        <v>1.28</v>
      </c>
      <c r="PT454" s="66"/>
      <c r="PU454" s="65"/>
      <c r="PV454" s="65"/>
      <c r="PW454" s="65"/>
      <c r="PX454" s="64">
        <v>1.28</v>
      </c>
      <c r="PZ454" s="343"/>
      <c r="QA454" s="47"/>
      <c r="QB454" s="47"/>
      <c r="QC454" s="47"/>
      <c r="QD454" s="45">
        <v>1.84</v>
      </c>
      <c r="QE454" s="58"/>
      <c r="QF454" s="57"/>
      <c r="QG454" s="57"/>
      <c r="QH454" s="57"/>
      <c r="QI454" s="55">
        <v>1.28</v>
      </c>
      <c r="QJ454" s="66"/>
      <c r="QK454" s="65"/>
      <c r="QL454" s="65"/>
      <c r="QM454" s="65"/>
      <c r="QN454" s="64">
        <v>1.28</v>
      </c>
      <c r="QP454" s="343"/>
      <c r="QQ454" s="47"/>
      <c r="QR454" s="47"/>
      <c r="QS454" s="47"/>
      <c r="QT454" s="45">
        <v>1.84</v>
      </c>
      <c r="QU454" s="58"/>
      <c r="QV454" s="57"/>
      <c r="QW454" s="57"/>
      <c r="QX454" s="57"/>
      <c r="QY454" s="55">
        <v>1.28</v>
      </c>
      <c r="QZ454" s="66"/>
      <c r="RA454" s="65"/>
      <c r="RB454" s="65"/>
      <c r="RC454" s="65"/>
      <c r="RD454" s="64">
        <v>1.28</v>
      </c>
      <c r="RF454" s="343"/>
      <c r="RG454" s="47"/>
      <c r="RH454" s="47"/>
      <c r="RI454" s="47"/>
      <c r="RJ454" s="45">
        <v>1.84</v>
      </c>
      <c r="RK454" s="58"/>
      <c r="RL454" s="57"/>
      <c r="RM454" s="57"/>
      <c r="RN454" s="57"/>
      <c r="RO454" s="55">
        <v>1.28</v>
      </c>
      <c r="RP454" s="66"/>
      <c r="RQ454" s="65"/>
      <c r="RR454" s="65"/>
      <c r="RS454" s="65"/>
      <c r="RT454" s="64">
        <v>1.28</v>
      </c>
    </row>
    <row r="455" spans="1:488" x14ac:dyDescent="0.35">
      <c r="A455" s="29">
        <v>8</v>
      </c>
      <c r="B455" s="342"/>
      <c r="C455" s="32"/>
      <c r="D455" s="32"/>
      <c r="E455" s="32"/>
      <c r="F455" s="35">
        <v>2</v>
      </c>
      <c r="G455" s="343"/>
      <c r="H455" s="47"/>
      <c r="I455" s="47"/>
      <c r="J455" s="47"/>
      <c r="K455" s="45">
        <v>1.84</v>
      </c>
      <c r="L455" s="58"/>
      <c r="M455" s="57"/>
      <c r="N455" s="57"/>
      <c r="O455" s="57"/>
      <c r="P455" s="55">
        <v>1.28</v>
      </c>
      <c r="Q455" s="58"/>
      <c r="R455" s="57"/>
      <c r="S455" s="57"/>
      <c r="T455" s="57"/>
      <c r="U455" s="55">
        <v>1.28</v>
      </c>
      <c r="V455" s="66"/>
      <c r="W455" s="65"/>
      <c r="X455" s="227"/>
      <c r="Y455" s="65"/>
      <c r="Z455" s="64">
        <v>1.66</v>
      </c>
      <c r="AB455" s="342"/>
      <c r="AC455" s="32"/>
      <c r="AD455" s="32"/>
      <c r="AE455" s="32"/>
      <c r="AF455" s="35">
        <v>2</v>
      </c>
      <c r="AG455" s="343"/>
      <c r="AH455" s="47"/>
      <c r="AI455" s="47"/>
      <c r="AJ455" s="47"/>
      <c r="AK455" s="45">
        <v>1.84</v>
      </c>
      <c r="AL455" s="58"/>
      <c r="AM455" s="57"/>
      <c r="AN455" s="57"/>
      <c r="AO455" s="57"/>
      <c r="AP455" s="55">
        <v>1.28</v>
      </c>
      <c r="AQ455" s="66"/>
      <c r="AR455" s="65"/>
      <c r="AS455" s="65"/>
      <c r="AT455" s="65"/>
      <c r="AU455" s="64">
        <v>1.28</v>
      </c>
      <c r="AW455" s="342"/>
      <c r="AX455" s="32"/>
      <c r="AY455" s="32"/>
      <c r="AZ455" s="32"/>
      <c r="BA455" s="35">
        <v>2</v>
      </c>
      <c r="BB455" s="343"/>
      <c r="BC455" s="47"/>
      <c r="BD455" s="47"/>
      <c r="BE455" s="47"/>
      <c r="BF455" s="45">
        <v>1.84</v>
      </c>
      <c r="BG455" s="58"/>
      <c r="BH455" s="57"/>
      <c r="BI455" s="57"/>
      <c r="BJ455" s="57"/>
      <c r="BK455" s="55">
        <v>1.28</v>
      </c>
      <c r="BL455" s="66"/>
      <c r="BM455" s="65"/>
      <c r="BN455" s="65"/>
      <c r="BO455" s="65"/>
      <c r="BP455" s="64">
        <v>1.28</v>
      </c>
      <c r="BR455" s="342"/>
      <c r="BS455" s="32"/>
      <c r="BT455" s="32"/>
      <c r="BU455" s="32"/>
      <c r="BV455" s="35">
        <v>2</v>
      </c>
      <c r="BW455" s="343"/>
      <c r="BX455" s="47"/>
      <c r="BY455" s="47"/>
      <c r="BZ455" s="47"/>
      <c r="CA455" s="45">
        <v>1.84</v>
      </c>
      <c r="CB455" s="58"/>
      <c r="CC455" s="57"/>
      <c r="CD455" s="57"/>
      <c r="CE455" s="57"/>
      <c r="CF455" s="55">
        <v>1.28</v>
      </c>
      <c r="CG455" s="66"/>
      <c r="CH455" s="65"/>
      <c r="CI455" s="65"/>
      <c r="CJ455" s="65"/>
      <c r="CK455" s="64">
        <v>1.28</v>
      </c>
      <c r="CM455" s="342"/>
      <c r="CN455" s="32"/>
      <c r="CO455" s="32"/>
      <c r="CP455" s="32"/>
      <c r="CQ455" s="35">
        <v>2</v>
      </c>
      <c r="CR455" s="343"/>
      <c r="CS455" s="47"/>
      <c r="CT455" s="47"/>
      <c r="CU455" s="47"/>
      <c r="CV455" s="45">
        <v>1.84</v>
      </c>
      <c r="CW455" s="58"/>
      <c r="CX455" s="57"/>
      <c r="CY455" s="57"/>
      <c r="CZ455" s="57"/>
      <c r="DA455" s="55">
        <v>1.28</v>
      </c>
      <c r="DB455" s="66"/>
      <c r="DC455" s="65"/>
      <c r="DD455" s="65"/>
      <c r="DE455" s="65"/>
      <c r="DF455" s="64">
        <v>1.28</v>
      </c>
      <c r="DH455" s="342"/>
      <c r="DI455" s="32"/>
      <c r="DJ455" s="32"/>
      <c r="DK455" s="32"/>
      <c r="DL455" s="35">
        <v>2</v>
      </c>
      <c r="DM455" s="343"/>
      <c r="DN455" s="47"/>
      <c r="DO455" s="47"/>
      <c r="DP455" s="47"/>
      <c r="DQ455" s="45">
        <v>1.84</v>
      </c>
      <c r="DR455" s="58"/>
      <c r="DS455" s="57"/>
      <c r="DT455" s="57"/>
      <c r="DU455" s="57"/>
      <c r="DV455" s="55">
        <v>1.28</v>
      </c>
      <c r="DW455" s="66"/>
      <c r="DX455" s="65"/>
      <c r="DY455" s="65"/>
      <c r="DZ455" s="65"/>
      <c r="EA455" s="64">
        <v>1.28</v>
      </c>
      <c r="EC455" s="342"/>
      <c r="ED455" s="32"/>
      <c r="EE455" s="32"/>
      <c r="EF455" s="32"/>
      <c r="EG455" s="35">
        <v>2</v>
      </c>
      <c r="EH455" s="343"/>
      <c r="EI455" s="47"/>
      <c r="EJ455" s="47"/>
      <c r="EK455" s="47"/>
      <c r="EL455" s="45">
        <v>1.84</v>
      </c>
      <c r="EM455" s="58"/>
      <c r="EN455" s="57"/>
      <c r="EO455" s="57"/>
      <c r="EP455" s="57"/>
      <c r="EQ455" s="55">
        <v>1.28</v>
      </c>
      <c r="ER455" s="66"/>
      <c r="ES455" s="65"/>
      <c r="ET455" s="65"/>
      <c r="EU455" s="65"/>
      <c r="EV455" s="64">
        <v>1.28</v>
      </c>
      <c r="EX455" s="343"/>
      <c r="EY455" s="47"/>
      <c r="EZ455" s="47"/>
      <c r="FA455" s="47"/>
      <c r="FB455" s="45">
        <v>1.84</v>
      </c>
      <c r="FC455" s="58"/>
      <c r="FD455" s="57"/>
      <c r="FE455" s="57"/>
      <c r="FF455" s="57"/>
      <c r="FG455" s="55">
        <v>1.28</v>
      </c>
      <c r="FH455" s="66"/>
      <c r="FI455" s="65"/>
      <c r="FJ455" s="65"/>
      <c r="FK455" s="65"/>
      <c r="FL455" s="64">
        <v>1.28</v>
      </c>
      <c r="FN455" s="343"/>
      <c r="FO455" s="47"/>
      <c r="FP455" s="47"/>
      <c r="FQ455" s="47"/>
      <c r="FR455" s="45">
        <v>1.84</v>
      </c>
      <c r="FS455" s="58"/>
      <c r="FT455" s="57"/>
      <c r="FU455" s="57"/>
      <c r="FV455" s="57"/>
      <c r="FW455" s="55">
        <v>1.28</v>
      </c>
      <c r="FX455" s="66"/>
      <c r="FY455" s="65"/>
      <c r="FZ455" s="65"/>
      <c r="GA455" s="65"/>
      <c r="GB455" s="64">
        <v>1.28</v>
      </c>
      <c r="GD455" s="343"/>
      <c r="GE455" s="47"/>
      <c r="GF455" s="47"/>
      <c r="GG455" s="47"/>
      <c r="GH455" s="45">
        <v>1.84</v>
      </c>
      <c r="GI455" s="58"/>
      <c r="GJ455" s="57"/>
      <c r="GK455" s="57"/>
      <c r="GL455" s="57"/>
      <c r="GM455" s="55">
        <v>1.28</v>
      </c>
      <c r="GN455" s="66"/>
      <c r="GO455" s="65"/>
      <c r="GP455" s="65"/>
      <c r="GQ455" s="65"/>
      <c r="GR455" s="64">
        <v>1.28</v>
      </c>
      <c r="GT455" s="343"/>
      <c r="GU455" s="47"/>
      <c r="GV455" s="47"/>
      <c r="GW455" s="47"/>
      <c r="GX455" s="45">
        <v>1.84</v>
      </c>
      <c r="GY455" s="58"/>
      <c r="GZ455" s="57"/>
      <c r="HA455" s="57"/>
      <c r="HB455" s="57"/>
      <c r="HC455" s="55">
        <v>1.28</v>
      </c>
      <c r="HD455" s="66"/>
      <c r="HE455" s="65"/>
      <c r="HF455" s="65"/>
      <c r="HG455" s="65"/>
      <c r="HH455" s="64">
        <v>1.28</v>
      </c>
      <c r="HJ455" s="343"/>
      <c r="HK455" s="47"/>
      <c r="HL455" s="47"/>
      <c r="HM455" s="47"/>
      <c r="HN455" s="45">
        <v>1.84</v>
      </c>
      <c r="HO455" s="58"/>
      <c r="HP455" s="57"/>
      <c r="HQ455" s="57"/>
      <c r="HR455" s="57"/>
      <c r="HS455" s="55">
        <v>1.28</v>
      </c>
      <c r="HT455" s="66"/>
      <c r="HU455" s="65"/>
      <c r="HV455" s="65"/>
      <c r="HW455" s="65"/>
      <c r="HX455" s="64">
        <v>1.28</v>
      </c>
      <c r="HZ455" s="343"/>
      <c r="IA455" s="47"/>
      <c r="IB455" s="47"/>
      <c r="IC455" s="47"/>
      <c r="ID455" s="45">
        <v>1.84</v>
      </c>
      <c r="IE455" s="58"/>
      <c r="IF455" s="57"/>
      <c r="IG455" s="57"/>
      <c r="IH455" s="57"/>
      <c r="II455" s="55">
        <v>1.28</v>
      </c>
      <c r="IJ455" s="66"/>
      <c r="IK455" s="65"/>
      <c r="IL455" s="65"/>
      <c r="IM455" s="65"/>
      <c r="IN455" s="64">
        <v>1.28</v>
      </c>
      <c r="IP455" s="343"/>
      <c r="IQ455" s="47"/>
      <c r="IR455" s="47"/>
      <c r="IS455" s="47"/>
      <c r="IT455" s="45">
        <v>1.84</v>
      </c>
      <c r="IU455" s="58"/>
      <c r="IV455" s="57"/>
      <c r="IW455" s="57"/>
      <c r="IX455" s="57"/>
      <c r="IY455" s="55">
        <v>1.28</v>
      </c>
      <c r="IZ455" s="66"/>
      <c r="JA455" s="65"/>
      <c r="JB455" s="65"/>
      <c r="JC455" s="65"/>
      <c r="JD455" s="64">
        <v>1.28</v>
      </c>
      <c r="JF455" s="343"/>
      <c r="JG455" s="47"/>
      <c r="JH455" s="47"/>
      <c r="JI455" s="47"/>
      <c r="JJ455" s="45">
        <v>1.84</v>
      </c>
      <c r="JK455" s="58"/>
      <c r="JL455" s="57"/>
      <c r="JM455" s="57"/>
      <c r="JN455" s="57"/>
      <c r="JO455" s="55">
        <v>1.28</v>
      </c>
      <c r="JP455" s="66"/>
      <c r="JQ455" s="65"/>
      <c r="JR455" s="65"/>
      <c r="JS455" s="65"/>
      <c r="JT455" s="64">
        <v>1.28</v>
      </c>
      <c r="JV455" s="343"/>
      <c r="JW455" s="47"/>
      <c r="JX455" s="47"/>
      <c r="JY455" s="47"/>
      <c r="JZ455" s="45">
        <v>1.84</v>
      </c>
      <c r="KA455" s="58"/>
      <c r="KB455" s="57"/>
      <c r="KC455" s="57"/>
      <c r="KD455" s="57"/>
      <c r="KE455" s="55">
        <v>1.28</v>
      </c>
      <c r="KF455" s="66"/>
      <c r="KG455" s="65"/>
      <c r="KH455" s="65"/>
      <c r="KI455" s="65"/>
      <c r="KJ455" s="64">
        <v>1.28</v>
      </c>
      <c r="KL455" s="343"/>
      <c r="KM455" s="47"/>
      <c r="KN455" s="47"/>
      <c r="KO455" s="47"/>
      <c r="KP455" s="45">
        <v>1.84</v>
      </c>
      <c r="KQ455" s="58"/>
      <c r="KR455" s="57"/>
      <c r="KS455" s="57"/>
      <c r="KT455" s="57"/>
      <c r="KU455" s="55">
        <v>1.28</v>
      </c>
      <c r="KV455" s="66"/>
      <c r="KW455" s="65"/>
      <c r="KX455" s="65"/>
      <c r="KY455" s="65"/>
      <c r="KZ455" s="64">
        <v>1.28</v>
      </c>
      <c r="LB455" s="343"/>
      <c r="LC455" s="47"/>
      <c r="LD455" s="47"/>
      <c r="LE455" s="47"/>
      <c r="LF455" s="45">
        <v>1.84</v>
      </c>
      <c r="LG455" s="58"/>
      <c r="LH455" s="57"/>
      <c r="LI455" s="57"/>
      <c r="LJ455" s="57"/>
      <c r="LK455" s="55">
        <v>1.28</v>
      </c>
      <c r="LL455" s="66"/>
      <c r="LM455" s="65"/>
      <c r="LN455" s="65"/>
      <c r="LO455" s="65"/>
      <c r="LP455" s="64">
        <v>1.28</v>
      </c>
      <c r="LR455" s="343"/>
      <c r="LS455" s="47"/>
      <c r="LT455" s="47"/>
      <c r="LU455" s="47"/>
      <c r="LV455" s="45">
        <v>1.84</v>
      </c>
      <c r="LW455" s="58"/>
      <c r="LX455" s="57"/>
      <c r="LY455" s="57"/>
      <c r="LZ455" s="57"/>
      <c r="MA455" s="55">
        <v>1.28</v>
      </c>
      <c r="MB455" s="66"/>
      <c r="MC455" s="65"/>
      <c r="MD455" s="65"/>
      <c r="ME455" s="65"/>
      <c r="MF455" s="64">
        <v>1.28</v>
      </c>
      <c r="MH455" s="343"/>
      <c r="MI455" s="47"/>
      <c r="MJ455" s="47"/>
      <c r="MK455" s="47"/>
      <c r="ML455" s="45">
        <v>1.84</v>
      </c>
      <c r="MM455" s="58"/>
      <c r="MN455" s="57"/>
      <c r="MO455" s="57"/>
      <c r="MP455" s="57"/>
      <c r="MQ455" s="55">
        <v>1.28</v>
      </c>
      <c r="MR455" s="66"/>
      <c r="MS455" s="65"/>
      <c r="MT455" s="65"/>
      <c r="MU455" s="65"/>
      <c r="MV455" s="64">
        <v>1.28</v>
      </c>
      <c r="MX455" s="343"/>
      <c r="MY455" s="47"/>
      <c r="MZ455" s="47"/>
      <c r="NA455" s="47"/>
      <c r="NB455" s="45">
        <v>1.84</v>
      </c>
      <c r="NC455" s="58"/>
      <c r="ND455" s="57"/>
      <c r="NE455" s="57"/>
      <c r="NF455" s="57"/>
      <c r="NG455" s="55">
        <v>1.28</v>
      </c>
      <c r="NH455" s="66"/>
      <c r="NI455" s="65"/>
      <c r="NJ455" s="65"/>
      <c r="NK455" s="65"/>
      <c r="NL455" s="64">
        <v>1.28</v>
      </c>
      <c r="NN455" s="343"/>
      <c r="NO455" s="47"/>
      <c r="NP455" s="47"/>
      <c r="NQ455" s="47"/>
      <c r="NR455" s="45">
        <v>1.84</v>
      </c>
      <c r="NS455" s="58"/>
      <c r="NT455" s="57"/>
      <c r="NU455" s="57"/>
      <c r="NV455" s="57"/>
      <c r="NW455" s="55">
        <v>1.28</v>
      </c>
      <c r="NX455" s="66"/>
      <c r="NY455" s="65"/>
      <c r="NZ455" s="65"/>
      <c r="OA455" s="65"/>
      <c r="OB455" s="64">
        <v>1.28</v>
      </c>
      <c r="OD455" s="343"/>
      <c r="OE455" s="47"/>
      <c r="OF455" s="47"/>
      <c r="OG455" s="47"/>
      <c r="OH455" s="45">
        <v>1.84</v>
      </c>
      <c r="OI455" s="58"/>
      <c r="OJ455" s="57"/>
      <c r="OK455" s="57"/>
      <c r="OL455" s="57"/>
      <c r="OM455" s="55">
        <v>1.28</v>
      </c>
      <c r="ON455" s="66"/>
      <c r="OO455" s="65"/>
      <c r="OP455" s="65"/>
      <c r="OQ455" s="65"/>
      <c r="OR455" s="64">
        <v>1.28</v>
      </c>
      <c r="OT455" s="343"/>
      <c r="OU455" s="47"/>
      <c r="OV455" s="47"/>
      <c r="OW455" s="47"/>
      <c r="OX455" s="45">
        <v>1.84</v>
      </c>
      <c r="OY455" s="58"/>
      <c r="OZ455" s="57"/>
      <c r="PA455" s="57"/>
      <c r="PB455" s="57"/>
      <c r="PC455" s="55">
        <v>1.28</v>
      </c>
      <c r="PD455" s="66"/>
      <c r="PE455" s="65"/>
      <c r="PF455" s="65"/>
      <c r="PG455" s="65"/>
      <c r="PH455" s="64">
        <v>1.28</v>
      </c>
      <c r="PJ455" s="343"/>
      <c r="PK455" s="47"/>
      <c r="PL455" s="47"/>
      <c r="PM455" s="47"/>
      <c r="PN455" s="45">
        <v>1.84</v>
      </c>
      <c r="PO455" s="58"/>
      <c r="PP455" s="57"/>
      <c r="PQ455" s="57"/>
      <c r="PR455" s="57"/>
      <c r="PS455" s="55">
        <v>1.28</v>
      </c>
      <c r="PT455" s="66"/>
      <c r="PU455" s="65"/>
      <c r="PV455" s="65"/>
      <c r="PW455" s="65"/>
      <c r="PX455" s="64">
        <v>1.28</v>
      </c>
      <c r="PZ455" s="343"/>
      <c r="QA455" s="47"/>
      <c r="QB455" s="47"/>
      <c r="QC455" s="47"/>
      <c r="QD455" s="45">
        <v>1.84</v>
      </c>
      <c r="QE455" s="58"/>
      <c r="QF455" s="57"/>
      <c r="QG455" s="57"/>
      <c r="QH455" s="57"/>
      <c r="QI455" s="55">
        <v>1.28</v>
      </c>
      <c r="QJ455" s="66"/>
      <c r="QK455" s="65"/>
      <c r="QL455" s="65"/>
      <c r="QM455" s="65"/>
      <c r="QN455" s="64">
        <v>1.28</v>
      </c>
      <c r="QP455" s="343"/>
      <c r="QQ455" s="47"/>
      <c r="QR455" s="47"/>
      <c r="QS455" s="47"/>
      <c r="QT455" s="45">
        <v>1.84</v>
      </c>
      <c r="QU455" s="58"/>
      <c r="QV455" s="57"/>
      <c r="QW455" s="57"/>
      <c r="QX455" s="57"/>
      <c r="QY455" s="55">
        <v>1.28</v>
      </c>
      <c r="QZ455" s="66"/>
      <c r="RA455" s="65"/>
      <c r="RB455" s="65"/>
      <c r="RC455" s="65"/>
      <c r="RD455" s="64">
        <v>1.28</v>
      </c>
      <c r="RF455" s="343"/>
      <c r="RG455" s="47"/>
      <c r="RH455" s="47"/>
      <c r="RI455" s="47"/>
      <c r="RJ455" s="45">
        <v>1.84</v>
      </c>
      <c r="RK455" s="58"/>
      <c r="RL455" s="57"/>
      <c r="RM455" s="57"/>
      <c r="RN455" s="57"/>
      <c r="RO455" s="55">
        <v>1.28</v>
      </c>
      <c r="RP455" s="66"/>
      <c r="RQ455" s="65"/>
      <c r="RR455" s="65"/>
      <c r="RS455" s="65"/>
      <c r="RT455" s="64">
        <v>1.28</v>
      </c>
    </row>
    <row r="456" spans="1:488" x14ac:dyDescent="0.35">
      <c r="A456" s="29">
        <v>9</v>
      </c>
      <c r="B456" s="342"/>
      <c r="C456" s="32"/>
      <c r="D456" s="32"/>
      <c r="E456" s="32"/>
      <c r="F456" s="35">
        <v>2</v>
      </c>
      <c r="G456" s="343"/>
      <c r="H456" s="47"/>
      <c r="I456" s="47"/>
      <c r="J456" s="47"/>
      <c r="K456" s="45">
        <v>1.84</v>
      </c>
      <c r="L456" s="58"/>
      <c r="M456" s="57"/>
      <c r="N456" s="57"/>
      <c r="O456" s="57"/>
      <c r="P456" s="55">
        <v>1.28</v>
      </c>
      <c r="Q456" s="58"/>
      <c r="R456" s="57"/>
      <c r="S456" s="57"/>
      <c r="T456" s="57"/>
      <c r="U456" s="55">
        <v>1.28</v>
      </c>
      <c r="V456" s="66"/>
      <c r="W456" s="65"/>
      <c r="X456" s="227"/>
      <c r="Y456" s="65"/>
      <c r="Z456" s="64">
        <v>1.66</v>
      </c>
      <c r="AB456" s="342"/>
      <c r="AC456" s="32"/>
      <c r="AD456" s="32"/>
      <c r="AE456" s="32"/>
      <c r="AF456" s="35">
        <v>2</v>
      </c>
      <c r="AG456" s="343"/>
      <c r="AH456" s="47"/>
      <c r="AI456" s="47"/>
      <c r="AJ456" s="47"/>
      <c r="AK456" s="45">
        <v>1.84</v>
      </c>
      <c r="AL456" s="58"/>
      <c r="AM456" s="57"/>
      <c r="AN456" s="57"/>
      <c r="AO456" s="57"/>
      <c r="AP456" s="55">
        <v>1.28</v>
      </c>
      <c r="AQ456" s="66"/>
      <c r="AR456" s="65"/>
      <c r="AS456" s="65"/>
      <c r="AT456" s="65"/>
      <c r="AU456" s="64">
        <v>1.28</v>
      </c>
      <c r="AW456" s="342"/>
      <c r="AX456" s="32"/>
      <c r="AY456" s="32"/>
      <c r="AZ456" s="32"/>
      <c r="BA456" s="35">
        <v>2</v>
      </c>
      <c r="BB456" s="343"/>
      <c r="BC456" s="47"/>
      <c r="BD456" s="47"/>
      <c r="BE456" s="47"/>
      <c r="BF456" s="45">
        <v>1.84</v>
      </c>
      <c r="BG456" s="58"/>
      <c r="BH456" s="57"/>
      <c r="BI456" s="57"/>
      <c r="BJ456" s="57"/>
      <c r="BK456" s="55">
        <v>1.28</v>
      </c>
      <c r="BL456" s="66"/>
      <c r="BM456" s="65"/>
      <c r="BN456" s="65"/>
      <c r="BO456" s="65"/>
      <c r="BP456" s="64">
        <v>1.28</v>
      </c>
      <c r="BR456" s="342"/>
      <c r="BS456" s="32"/>
      <c r="BT456" s="32"/>
      <c r="BU456" s="32"/>
      <c r="BV456" s="35">
        <v>2</v>
      </c>
      <c r="BW456" s="343"/>
      <c r="BX456" s="47"/>
      <c r="BY456" s="47"/>
      <c r="BZ456" s="47"/>
      <c r="CA456" s="45">
        <v>1.84</v>
      </c>
      <c r="CB456" s="58"/>
      <c r="CC456" s="57"/>
      <c r="CD456" s="57"/>
      <c r="CE456" s="57"/>
      <c r="CF456" s="55">
        <v>1.28</v>
      </c>
      <c r="CG456" s="66"/>
      <c r="CH456" s="65"/>
      <c r="CI456" s="65"/>
      <c r="CJ456" s="65"/>
      <c r="CK456" s="64">
        <v>1.28</v>
      </c>
      <c r="CM456" s="342"/>
      <c r="CN456" s="32"/>
      <c r="CO456" s="32"/>
      <c r="CP456" s="32"/>
      <c r="CQ456" s="35">
        <v>2</v>
      </c>
      <c r="CR456" s="343"/>
      <c r="CS456" s="47"/>
      <c r="CT456" s="47"/>
      <c r="CU456" s="47"/>
      <c r="CV456" s="45">
        <v>1.84</v>
      </c>
      <c r="CW456" s="58"/>
      <c r="CX456" s="57"/>
      <c r="CY456" s="57"/>
      <c r="CZ456" s="57"/>
      <c r="DA456" s="55">
        <v>1.28</v>
      </c>
      <c r="DB456" s="66"/>
      <c r="DC456" s="65"/>
      <c r="DD456" s="65"/>
      <c r="DE456" s="65"/>
      <c r="DF456" s="64">
        <v>1.28</v>
      </c>
      <c r="DH456" s="342"/>
      <c r="DI456" s="32"/>
      <c r="DJ456" s="32"/>
      <c r="DK456" s="32"/>
      <c r="DL456" s="35">
        <v>2</v>
      </c>
      <c r="DM456" s="343"/>
      <c r="DN456" s="47"/>
      <c r="DO456" s="47"/>
      <c r="DP456" s="47"/>
      <c r="DQ456" s="45">
        <v>1.84</v>
      </c>
      <c r="DR456" s="58"/>
      <c r="DS456" s="57"/>
      <c r="DT456" s="57"/>
      <c r="DU456" s="57"/>
      <c r="DV456" s="55">
        <v>1.28</v>
      </c>
      <c r="DW456" s="66"/>
      <c r="DX456" s="65"/>
      <c r="DY456" s="65"/>
      <c r="DZ456" s="65"/>
      <c r="EA456" s="64">
        <v>1.28</v>
      </c>
      <c r="EC456" s="342"/>
      <c r="ED456" s="32"/>
      <c r="EE456" s="32"/>
      <c r="EF456" s="32"/>
      <c r="EG456" s="35">
        <v>2</v>
      </c>
      <c r="EH456" s="343"/>
      <c r="EI456" s="47"/>
      <c r="EJ456" s="47"/>
      <c r="EK456" s="47"/>
      <c r="EL456" s="45">
        <v>1.84</v>
      </c>
      <c r="EM456" s="58"/>
      <c r="EN456" s="57"/>
      <c r="EO456" s="57"/>
      <c r="EP456" s="57"/>
      <c r="EQ456" s="55">
        <v>1.28</v>
      </c>
      <c r="ER456" s="66"/>
      <c r="ES456" s="65"/>
      <c r="ET456" s="65"/>
      <c r="EU456" s="65"/>
      <c r="EV456" s="64">
        <v>1.28</v>
      </c>
      <c r="EX456" s="343"/>
      <c r="EY456" s="47"/>
      <c r="EZ456" s="47"/>
      <c r="FA456" s="47"/>
      <c r="FB456" s="45">
        <v>1.84</v>
      </c>
      <c r="FC456" s="58"/>
      <c r="FD456" s="57"/>
      <c r="FE456" s="57"/>
      <c r="FF456" s="57"/>
      <c r="FG456" s="55">
        <v>1.28</v>
      </c>
      <c r="FH456" s="66"/>
      <c r="FI456" s="65"/>
      <c r="FJ456" s="65"/>
      <c r="FK456" s="65"/>
      <c r="FL456" s="64">
        <v>1.28</v>
      </c>
      <c r="FN456" s="343"/>
      <c r="FO456" s="47"/>
      <c r="FP456" s="47"/>
      <c r="FQ456" s="47"/>
      <c r="FR456" s="45">
        <v>1.84</v>
      </c>
      <c r="FS456" s="58"/>
      <c r="FT456" s="57"/>
      <c r="FU456" s="57"/>
      <c r="FV456" s="57"/>
      <c r="FW456" s="55">
        <v>1.28</v>
      </c>
      <c r="FX456" s="66"/>
      <c r="FY456" s="65"/>
      <c r="FZ456" s="65"/>
      <c r="GA456" s="65"/>
      <c r="GB456" s="64">
        <v>1.28</v>
      </c>
      <c r="GD456" s="343"/>
      <c r="GE456" s="47"/>
      <c r="GF456" s="47"/>
      <c r="GG456" s="47"/>
      <c r="GH456" s="45">
        <v>1.84</v>
      </c>
      <c r="GI456" s="58"/>
      <c r="GJ456" s="57"/>
      <c r="GK456" s="57"/>
      <c r="GL456" s="57"/>
      <c r="GM456" s="55">
        <v>1.28</v>
      </c>
      <c r="GN456" s="66"/>
      <c r="GO456" s="65"/>
      <c r="GP456" s="65"/>
      <c r="GQ456" s="65"/>
      <c r="GR456" s="64">
        <v>1.28</v>
      </c>
      <c r="GT456" s="343"/>
      <c r="GU456" s="47"/>
      <c r="GV456" s="47"/>
      <c r="GW456" s="47"/>
      <c r="GX456" s="45">
        <v>1.84</v>
      </c>
      <c r="GY456" s="58"/>
      <c r="GZ456" s="57"/>
      <c r="HA456" s="57"/>
      <c r="HB456" s="57"/>
      <c r="HC456" s="55">
        <v>1.28</v>
      </c>
      <c r="HD456" s="66"/>
      <c r="HE456" s="65"/>
      <c r="HF456" s="65"/>
      <c r="HG456" s="65"/>
      <c r="HH456" s="64">
        <v>1.28</v>
      </c>
      <c r="HJ456" s="343"/>
      <c r="HK456" s="47"/>
      <c r="HL456" s="47"/>
      <c r="HM456" s="47"/>
      <c r="HN456" s="45">
        <v>1.84</v>
      </c>
      <c r="HO456" s="58"/>
      <c r="HP456" s="57"/>
      <c r="HQ456" s="57"/>
      <c r="HR456" s="57"/>
      <c r="HS456" s="55">
        <v>1.28</v>
      </c>
      <c r="HT456" s="66"/>
      <c r="HU456" s="65"/>
      <c r="HV456" s="65"/>
      <c r="HW456" s="65"/>
      <c r="HX456" s="64">
        <v>1.28</v>
      </c>
      <c r="HZ456" s="343"/>
      <c r="IA456" s="47"/>
      <c r="IB456" s="47"/>
      <c r="IC456" s="47"/>
      <c r="ID456" s="45">
        <v>1.84</v>
      </c>
      <c r="IE456" s="58"/>
      <c r="IF456" s="57"/>
      <c r="IG456" s="57"/>
      <c r="IH456" s="57"/>
      <c r="II456" s="55">
        <v>1.28</v>
      </c>
      <c r="IJ456" s="66"/>
      <c r="IK456" s="65"/>
      <c r="IL456" s="65"/>
      <c r="IM456" s="65"/>
      <c r="IN456" s="64">
        <v>1.28</v>
      </c>
      <c r="IP456" s="343"/>
      <c r="IQ456" s="47"/>
      <c r="IR456" s="47"/>
      <c r="IS456" s="47"/>
      <c r="IT456" s="45">
        <v>1.84</v>
      </c>
      <c r="IU456" s="58"/>
      <c r="IV456" s="57"/>
      <c r="IW456" s="57"/>
      <c r="IX456" s="57"/>
      <c r="IY456" s="55">
        <v>1.28</v>
      </c>
      <c r="IZ456" s="66"/>
      <c r="JA456" s="65"/>
      <c r="JB456" s="65"/>
      <c r="JC456" s="65"/>
      <c r="JD456" s="64">
        <v>1.28</v>
      </c>
      <c r="JF456" s="343"/>
      <c r="JG456" s="47"/>
      <c r="JH456" s="47"/>
      <c r="JI456" s="47"/>
      <c r="JJ456" s="45">
        <v>1.84</v>
      </c>
      <c r="JK456" s="58"/>
      <c r="JL456" s="57"/>
      <c r="JM456" s="57"/>
      <c r="JN456" s="57"/>
      <c r="JO456" s="55">
        <v>1.28</v>
      </c>
      <c r="JP456" s="66"/>
      <c r="JQ456" s="65"/>
      <c r="JR456" s="65"/>
      <c r="JS456" s="65"/>
      <c r="JT456" s="64">
        <v>1.28</v>
      </c>
      <c r="JV456" s="343"/>
      <c r="JW456" s="47"/>
      <c r="JX456" s="47"/>
      <c r="JY456" s="47"/>
      <c r="JZ456" s="45">
        <v>1.84</v>
      </c>
      <c r="KA456" s="58"/>
      <c r="KB456" s="57"/>
      <c r="KC456" s="57"/>
      <c r="KD456" s="57"/>
      <c r="KE456" s="55">
        <v>1.28</v>
      </c>
      <c r="KF456" s="66"/>
      <c r="KG456" s="65"/>
      <c r="KH456" s="65"/>
      <c r="KI456" s="65"/>
      <c r="KJ456" s="64">
        <v>1.28</v>
      </c>
      <c r="KL456" s="343"/>
      <c r="KM456" s="47"/>
      <c r="KN456" s="47"/>
      <c r="KO456" s="47"/>
      <c r="KP456" s="45">
        <v>1.84</v>
      </c>
      <c r="KQ456" s="58"/>
      <c r="KR456" s="57"/>
      <c r="KS456" s="57"/>
      <c r="KT456" s="57"/>
      <c r="KU456" s="55">
        <v>1.28</v>
      </c>
      <c r="KV456" s="66"/>
      <c r="KW456" s="65"/>
      <c r="KX456" s="65"/>
      <c r="KY456" s="65"/>
      <c r="KZ456" s="64">
        <v>1.28</v>
      </c>
      <c r="LB456" s="343"/>
      <c r="LC456" s="47"/>
      <c r="LD456" s="47"/>
      <c r="LE456" s="47"/>
      <c r="LF456" s="45">
        <v>1.84</v>
      </c>
      <c r="LG456" s="58"/>
      <c r="LH456" s="57"/>
      <c r="LI456" s="57"/>
      <c r="LJ456" s="57"/>
      <c r="LK456" s="55">
        <v>1.28</v>
      </c>
      <c r="LL456" s="66"/>
      <c r="LM456" s="65"/>
      <c r="LN456" s="65"/>
      <c r="LO456" s="65"/>
      <c r="LP456" s="64">
        <v>1.28</v>
      </c>
      <c r="LR456" s="343"/>
      <c r="LS456" s="47"/>
      <c r="LT456" s="47"/>
      <c r="LU456" s="47"/>
      <c r="LV456" s="45">
        <v>1.84</v>
      </c>
      <c r="LW456" s="58"/>
      <c r="LX456" s="57"/>
      <c r="LY456" s="57"/>
      <c r="LZ456" s="57"/>
      <c r="MA456" s="55">
        <v>1.28</v>
      </c>
      <c r="MB456" s="66"/>
      <c r="MC456" s="65"/>
      <c r="MD456" s="65"/>
      <c r="ME456" s="65"/>
      <c r="MF456" s="64">
        <v>1.28</v>
      </c>
      <c r="MH456" s="343"/>
      <c r="MI456" s="47"/>
      <c r="MJ456" s="47"/>
      <c r="MK456" s="47"/>
      <c r="ML456" s="45">
        <v>1.84</v>
      </c>
      <c r="MM456" s="58"/>
      <c r="MN456" s="57"/>
      <c r="MO456" s="57"/>
      <c r="MP456" s="57"/>
      <c r="MQ456" s="55">
        <v>1.28</v>
      </c>
      <c r="MR456" s="66"/>
      <c r="MS456" s="65"/>
      <c r="MT456" s="65"/>
      <c r="MU456" s="65"/>
      <c r="MV456" s="64">
        <v>1.28</v>
      </c>
      <c r="MX456" s="343"/>
      <c r="MY456" s="47"/>
      <c r="MZ456" s="47"/>
      <c r="NA456" s="47"/>
      <c r="NB456" s="45">
        <v>1.84</v>
      </c>
      <c r="NC456" s="58"/>
      <c r="ND456" s="57"/>
      <c r="NE456" s="57"/>
      <c r="NF456" s="57"/>
      <c r="NG456" s="55">
        <v>1.28</v>
      </c>
      <c r="NH456" s="66"/>
      <c r="NI456" s="65"/>
      <c r="NJ456" s="65"/>
      <c r="NK456" s="65"/>
      <c r="NL456" s="64">
        <v>1.28</v>
      </c>
      <c r="NN456" s="343"/>
      <c r="NO456" s="47"/>
      <c r="NP456" s="47"/>
      <c r="NQ456" s="47"/>
      <c r="NR456" s="45">
        <v>1.84</v>
      </c>
      <c r="NS456" s="58"/>
      <c r="NT456" s="57"/>
      <c r="NU456" s="57"/>
      <c r="NV456" s="57"/>
      <c r="NW456" s="55">
        <v>1.28</v>
      </c>
      <c r="NX456" s="66"/>
      <c r="NY456" s="65"/>
      <c r="NZ456" s="65"/>
      <c r="OA456" s="65"/>
      <c r="OB456" s="64">
        <v>1.28</v>
      </c>
      <c r="OD456" s="343"/>
      <c r="OE456" s="47"/>
      <c r="OF456" s="47"/>
      <c r="OG456" s="47"/>
      <c r="OH456" s="45">
        <v>1.84</v>
      </c>
      <c r="OI456" s="58"/>
      <c r="OJ456" s="57"/>
      <c r="OK456" s="57"/>
      <c r="OL456" s="57"/>
      <c r="OM456" s="55">
        <v>1.28</v>
      </c>
      <c r="ON456" s="66"/>
      <c r="OO456" s="65"/>
      <c r="OP456" s="65"/>
      <c r="OQ456" s="65"/>
      <c r="OR456" s="64">
        <v>1.28</v>
      </c>
      <c r="OT456" s="343"/>
      <c r="OU456" s="47"/>
      <c r="OV456" s="47"/>
      <c r="OW456" s="47"/>
      <c r="OX456" s="45">
        <v>1.84</v>
      </c>
      <c r="OY456" s="58"/>
      <c r="OZ456" s="57"/>
      <c r="PA456" s="57"/>
      <c r="PB456" s="57"/>
      <c r="PC456" s="55">
        <v>1.28</v>
      </c>
      <c r="PD456" s="66"/>
      <c r="PE456" s="65"/>
      <c r="PF456" s="65"/>
      <c r="PG456" s="65"/>
      <c r="PH456" s="64">
        <v>1.28</v>
      </c>
      <c r="PJ456" s="343"/>
      <c r="PK456" s="47"/>
      <c r="PL456" s="47"/>
      <c r="PM456" s="47"/>
      <c r="PN456" s="45">
        <v>1.84</v>
      </c>
      <c r="PO456" s="58"/>
      <c r="PP456" s="57"/>
      <c r="PQ456" s="57"/>
      <c r="PR456" s="57"/>
      <c r="PS456" s="55">
        <v>1.28</v>
      </c>
      <c r="PT456" s="66"/>
      <c r="PU456" s="65"/>
      <c r="PV456" s="65"/>
      <c r="PW456" s="65"/>
      <c r="PX456" s="64">
        <v>1.28</v>
      </c>
      <c r="PZ456" s="343"/>
      <c r="QA456" s="47"/>
      <c r="QB456" s="47"/>
      <c r="QC456" s="47"/>
      <c r="QD456" s="45">
        <v>1.84</v>
      </c>
      <c r="QE456" s="58"/>
      <c r="QF456" s="57"/>
      <c r="QG456" s="57"/>
      <c r="QH456" s="57"/>
      <c r="QI456" s="55">
        <v>1.28</v>
      </c>
      <c r="QJ456" s="66"/>
      <c r="QK456" s="65"/>
      <c r="QL456" s="65"/>
      <c r="QM456" s="65"/>
      <c r="QN456" s="64">
        <v>1.28</v>
      </c>
      <c r="QP456" s="343"/>
      <c r="QQ456" s="47"/>
      <c r="QR456" s="47"/>
      <c r="QS456" s="47"/>
      <c r="QT456" s="45">
        <v>1.84</v>
      </c>
      <c r="QU456" s="58"/>
      <c r="QV456" s="57"/>
      <c r="QW456" s="57"/>
      <c r="QX456" s="57"/>
      <c r="QY456" s="55">
        <v>1.28</v>
      </c>
      <c r="QZ456" s="66"/>
      <c r="RA456" s="65"/>
      <c r="RB456" s="65"/>
      <c r="RC456" s="65"/>
      <c r="RD456" s="64">
        <v>1.28</v>
      </c>
      <c r="RF456" s="343"/>
      <c r="RG456" s="47"/>
      <c r="RH456" s="47"/>
      <c r="RI456" s="47"/>
      <c r="RJ456" s="45">
        <v>1.84</v>
      </c>
      <c r="RK456" s="58"/>
      <c r="RL456" s="57"/>
      <c r="RM456" s="57"/>
      <c r="RN456" s="57"/>
      <c r="RO456" s="55">
        <v>1.28</v>
      </c>
      <c r="RP456" s="66"/>
      <c r="RQ456" s="65"/>
      <c r="RR456" s="65"/>
      <c r="RS456" s="65"/>
      <c r="RT456" s="64">
        <v>1.28</v>
      </c>
    </row>
    <row r="457" spans="1:488" x14ac:dyDescent="0.35">
      <c r="A457" s="29">
        <v>10</v>
      </c>
      <c r="B457" s="342"/>
      <c r="C457" s="32"/>
      <c r="D457" s="32"/>
      <c r="E457" s="32"/>
      <c r="F457" s="35">
        <v>2</v>
      </c>
      <c r="G457" s="343"/>
      <c r="H457" s="47"/>
      <c r="I457" s="47"/>
      <c r="J457" s="47"/>
      <c r="K457" s="45">
        <v>1.84</v>
      </c>
      <c r="L457" s="58"/>
      <c r="M457" s="57"/>
      <c r="N457" s="57"/>
      <c r="O457" s="57"/>
      <c r="P457" s="55">
        <v>1.28</v>
      </c>
      <c r="Q457" s="58"/>
      <c r="R457" s="57"/>
      <c r="S457" s="57"/>
      <c r="T457" s="57"/>
      <c r="U457" s="55">
        <v>1.28</v>
      </c>
      <c r="V457" s="66"/>
      <c r="W457" s="65"/>
      <c r="X457" s="227"/>
      <c r="Y457" s="65"/>
      <c r="Z457" s="64">
        <v>1.66</v>
      </c>
      <c r="AB457" s="342"/>
      <c r="AC457" s="32"/>
      <c r="AD457" s="32"/>
      <c r="AE457" s="32"/>
      <c r="AF457" s="35">
        <v>2</v>
      </c>
      <c r="AG457" s="343"/>
      <c r="AH457" s="47"/>
      <c r="AI457" s="47"/>
      <c r="AJ457" s="47"/>
      <c r="AK457" s="45">
        <v>1.84</v>
      </c>
      <c r="AL457" s="58"/>
      <c r="AM457" s="57"/>
      <c r="AN457" s="57"/>
      <c r="AO457" s="57"/>
      <c r="AP457" s="55">
        <v>1.28</v>
      </c>
      <c r="AQ457" s="66"/>
      <c r="AR457" s="65"/>
      <c r="AS457" s="65"/>
      <c r="AT457" s="65"/>
      <c r="AU457" s="64">
        <v>1.28</v>
      </c>
      <c r="AW457" s="342"/>
      <c r="AX457" s="32"/>
      <c r="AY457" s="32"/>
      <c r="AZ457" s="32"/>
      <c r="BA457" s="35">
        <v>2</v>
      </c>
      <c r="BB457" s="343"/>
      <c r="BC457" s="47"/>
      <c r="BD457" s="47"/>
      <c r="BE457" s="47"/>
      <c r="BF457" s="45">
        <v>1.84</v>
      </c>
      <c r="BG457" s="58"/>
      <c r="BH457" s="57"/>
      <c r="BI457" s="57"/>
      <c r="BJ457" s="57"/>
      <c r="BK457" s="55">
        <v>1.28</v>
      </c>
      <c r="BL457" s="66"/>
      <c r="BM457" s="65"/>
      <c r="BN457" s="65"/>
      <c r="BO457" s="65"/>
      <c r="BP457" s="64">
        <v>1.28</v>
      </c>
      <c r="BR457" s="342"/>
      <c r="BS457" s="32"/>
      <c r="BT457" s="32"/>
      <c r="BU457" s="32"/>
      <c r="BV457" s="35">
        <v>2</v>
      </c>
      <c r="BW457" s="343"/>
      <c r="BX457" s="47"/>
      <c r="BY457" s="47"/>
      <c r="BZ457" s="47"/>
      <c r="CA457" s="45">
        <v>1.84</v>
      </c>
      <c r="CB457" s="58"/>
      <c r="CC457" s="57"/>
      <c r="CD457" s="57"/>
      <c r="CE457" s="57"/>
      <c r="CF457" s="55">
        <v>1.28</v>
      </c>
      <c r="CG457" s="66"/>
      <c r="CH457" s="65"/>
      <c r="CI457" s="65"/>
      <c r="CJ457" s="65"/>
      <c r="CK457" s="64">
        <v>1.28</v>
      </c>
      <c r="CM457" s="342"/>
      <c r="CN457" s="32"/>
      <c r="CO457" s="32"/>
      <c r="CP457" s="32"/>
      <c r="CQ457" s="35">
        <v>2</v>
      </c>
      <c r="CR457" s="343"/>
      <c r="CS457" s="47"/>
      <c r="CT457" s="47"/>
      <c r="CU457" s="47"/>
      <c r="CV457" s="45">
        <v>1.84</v>
      </c>
      <c r="CW457" s="58"/>
      <c r="CX457" s="57"/>
      <c r="CY457" s="57"/>
      <c r="CZ457" s="57"/>
      <c r="DA457" s="55">
        <v>1.28</v>
      </c>
      <c r="DB457" s="66"/>
      <c r="DC457" s="65"/>
      <c r="DD457" s="65"/>
      <c r="DE457" s="65"/>
      <c r="DF457" s="64">
        <v>1.28</v>
      </c>
      <c r="DH457" s="342"/>
      <c r="DI457" s="32"/>
      <c r="DJ457" s="32"/>
      <c r="DK457" s="32"/>
      <c r="DL457" s="35">
        <v>2</v>
      </c>
      <c r="DM457" s="343"/>
      <c r="DN457" s="47"/>
      <c r="DO457" s="47"/>
      <c r="DP457" s="47"/>
      <c r="DQ457" s="45">
        <v>1.84</v>
      </c>
      <c r="DR457" s="58"/>
      <c r="DS457" s="57"/>
      <c r="DT457" s="57"/>
      <c r="DU457" s="57"/>
      <c r="DV457" s="55">
        <v>1.28</v>
      </c>
      <c r="DW457" s="66"/>
      <c r="DX457" s="65"/>
      <c r="DY457" s="65"/>
      <c r="DZ457" s="65"/>
      <c r="EA457" s="64">
        <v>1.28</v>
      </c>
      <c r="EC457" s="342"/>
      <c r="ED457" s="32"/>
      <c r="EE457" s="32"/>
      <c r="EF457" s="32"/>
      <c r="EG457" s="35">
        <v>2</v>
      </c>
      <c r="EH457" s="343"/>
      <c r="EI457" s="47"/>
      <c r="EJ457" s="47"/>
      <c r="EK457" s="47"/>
      <c r="EL457" s="45">
        <v>1.84</v>
      </c>
      <c r="EM457" s="58"/>
      <c r="EN457" s="57"/>
      <c r="EO457" s="57"/>
      <c r="EP457" s="57"/>
      <c r="EQ457" s="55">
        <v>1.28</v>
      </c>
      <c r="ER457" s="66"/>
      <c r="ES457" s="65"/>
      <c r="ET457" s="65"/>
      <c r="EU457" s="65"/>
      <c r="EV457" s="64">
        <v>1.28</v>
      </c>
      <c r="EX457" s="343"/>
      <c r="EY457" s="47"/>
      <c r="EZ457" s="47"/>
      <c r="FA457" s="47"/>
      <c r="FB457" s="45">
        <v>1.84</v>
      </c>
      <c r="FC457" s="58"/>
      <c r="FD457" s="57"/>
      <c r="FE457" s="57"/>
      <c r="FF457" s="57"/>
      <c r="FG457" s="55">
        <v>1.28</v>
      </c>
      <c r="FH457" s="66"/>
      <c r="FI457" s="65"/>
      <c r="FJ457" s="65"/>
      <c r="FK457" s="65"/>
      <c r="FL457" s="64">
        <v>1.28</v>
      </c>
      <c r="FN457" s="343"/>
      <c r="FO457" s="47"/>
      <c r="FP457" s="47"/>
      <c r="FQ457" s="47"/>
      <c r="FR457" s="45">
        <v>1.84</v>
      </c>
      <c r="FS457" s="58"/>
      <c r="FT457" s="57"/>
      <c r="FU457" s="57"/>
      <c r="FV457" s="57"/>
      <c r="FW457" s="55">
        <v>1.28</v>
      </c>
      <c r="FX457" s="66"/>
      <c r="FY457" s="65"/>
      <c r="FZ457" s="65"/>
      <c r="GA457" s="65"/>
      <c r="GB457" s="64">
        <v>1.28</v>
      </c>
      <c r="GD457" s="343"/>
      <c r="GE457" s="47"/>
      <c r="GF457" s="47"/>
      <c r="GG457" s="47"/>
      <c r="GH457" s="45">
        <v>1.84</v>
      </c>
      <c r="GI457" s="58"/>
      <c r="GJ457" s="57"/>
      <c r="GK457" s="57"/>
      <c r="GL457" s="57"/>
      <c r="GM457" s="55">
        <v>1.28</v>
      </c>
      <c r="GN457" s="66"/>
      <c r="GO457" s="65"/>
      <c r="GP457" s="65"/>
      <c r="GQ457" s="65"/>
      <c r="GR457" s="64">
        <v>1.28</v>
      </c>
      <c r="GT457" s="343"/>
      <c r="GU457" s="47"/>
      <c r="GV457" s="47"/>
      <c r="GW457" s="47"/>
      <c r="GX457" s="45">
        <v>1.84</v>
      </c>
      <c r="GY457" s="58"/>
      <c r="GZ457" s="57"/>
      <c r="HA457" s="57"/>
      <c r="HB457" s="57"/>
      <c r="HC457" s="55">
        <v>1.28</v>
      </c>
      <c r="HD457" s="66"/>
      <c r="HE457" s="65"/>
      <c r="HF457" s="65"/>
      <c r="HG457" s="65"/>
      <c r="HH457" s="64">
        <v>1.28</v>
      </c>
      <c r="HJ457" s="343"/>
      <c r="HK457" s="47"/>
      <c r="HL457" s="47"/>
      <c r="HM457" s="47"/>
      <c r="HN457" s="45">
        <v>1.84</v>
      </c>
      <c r="HO457" s="58"/>
      <c r="HP457" s="57"/>
      <c r="HQ457" s="57"/>
      <c r="HR457" s="57"/>
      <c r="HS457" s="55">
        <v>1.28</v>
      </c>
      <c r="HT457" s="66"/>
      <c r="HU457" s="65"/>
      <c r="HV457" s="65"/>
      <c r="HW457" s="65"/>
      <c r="HX457" s="64">
        <v>1.28</v>
      </c>
      <c r="HZ457" s="343"/>
      <c r="IA457" s="47"/>
      <c r="IB457" s="47"/>
      <c r="IC457" s="47"/>
      <c r="ID457" s="45">
        <v>1.84</v>
      </c>
      <c r="IE457" s="58"/>
      <c r="IF457" s="57"/>
      <c r="IG457" s="57"/>
      <c r="IH457" s="57"/>
      <c r="II457" s="55">
        <v>1.28</v>
      </c>
      <c r="IJ457" s="66"/>
      <c r="IK457" s="65"/>
      <c r="IL457" s="65"/>
      <c r="IM457" s="65"/>
      <c r="IN457" s="64">
        <v>1.28</v>
      </c>
      <c r="IP457" s="343"/>
      <c r="IQ457" s="47"/>
      <c r="IR457" s="47"/>
      <c r="IS457" s="47"/>
      <c r="IT457" s="45">
        <v>1.84</v>
      </c>
      <c r="IU457" s="58"/>
      <c r="IV457" s="57"/>
      <c r="IW457" s="57"/>
      <c r="IX457" s="57"/>
      <c r="IY457" s="55">
        <v>1.28</v>
      </c>
      <c r="IZ457" s="66"/>
      <c r="JA457" s="65"/>
      <c r="JB457" s="65"/>
      <c r="JC457" s="65"/>
      <c r="JD457" s="64">
        <v>1.28</v>
      </c>
      <c r="JF457" s="343"/>
      <c r="JG457" s="47"/>
      <c r="JH457" s="47"/>
      <c r="JI457" s="47"/>
      <c r="JJ457" s="45">
        <v>1.84</v>
      </c>
      <c r="JK457" s="58"/>
      <c r="JL457" s="57"/>
      <c r="JM457" s="57"/>
      <c r="JN457" s="57"/>
      <c r="JO457" s="55">
        <v>1.28</v>
      </c>
      <c r="JP457" s="66"/>
      <c r="JQ457" s="65"/>
      <c r="JR457" s="65"/>
      <c r="JS457" s="65"/>
      <c r="JT457" s="64">
        <v>1.28</v>
      </c>
      <c r="JV457" s="343"/>
      <c r="JW457" s="47"/>
      <c r="JX457" s="47"/>
      <c r="JY457" s="47"/>
      <c r="JZ457" s="45">
        <v>1.84</v>
      </c>
      <c r="KA457" s="58"/>
      <c r="KB457" s="57"/>
      <c r="KC457" s="57"/>
      <c r="KD457" s="57"/>
      <c r="KE457" s="55">
        <v>1.28</v>
      </c>
      <c r="KF457" s="66"/>
      <c r="KG457" s="65"/>
      <c r="KH457" s="65"/>
      <c r="KI457" s="65"/>
      <c r="KJ457" s="64">
        <v>1.28</v>
      </c>
      <c r="KL457" s="343"/>
      <c r="KM457" s="47"/>
      <c r="KN457" s="47"/>
      <c r="KO457" s="47"/>
      <c r="KP457" s="45">
        <v>1.84</v>
      </c>
      <c r="KQ457" s="58"/>
      <c r="KR457" s="57"/>
      <c r="KS457" s="57"/>
      <c r="KT457" s="57"/>
      <c r="KU457" s="55">
        <v>1.28</v>
      </c>
      <c r="KV457" s="66"/>
      <c r="KW457" s="65"/>
      <c r="KX457" s="65"/>
      <c r="KY457" s="65"/>
      <c r="KZ457" s="64">
        <v>1.28</v>
      </c>
      <c r="LB457" s="343"/>
      <c r="LC457" s="47"/>
      <c r="LD457" s="47"/>
      <c r="LE457" s="47"/>
      <c r="LF457" s="45">
        <v>1.84</v>
      </c>
      <c r="LG457" s="58"/>
      <c r="LH457" s="57"/>
      <c r="LI457" s="57"/>
      <c r="LJ457" s="57"/>
      <c r="LK457" s="55">
        <v>1.28</v>
      </c>
      <c r="LL457" s="66"/>
      <c r="LM457" s="65"/>
      <c r="LN457" s="65"/>
      <c r="LO457" s="65"/>
      <c r="LP457" s="64">
        <v>1.28</v>
      </c>
      <c r="LR457" s="343"/>
      <c r="LS457" s="47"/>
      <c r="LT457" s="47"/>
      <c r="LU457" s="47"/>
      <c r="LV457" s="45">
        <v>1.84</v>
      </c>
      <c r="LW457" s="58"/>
      <c r="LX457" s="57"/>
      <c r="LY457" s="57"/>
      <c r="LZ457" s="57"/>
      <c r="MA457" s="55">
        <v>1.28</v>
      </c>
      <c r="MB457" s="66"/>
      <c r="MC457" s="65"/>
      <c r="MD457" s="65"/>
      <c r="ME457" s="65"/>
      <c r="MF457" s="64">
        <v>1.28</v>
      </c>
      <c r="MH457" s="343"/>
      <c r="MI457" s="47"/>
      <c r="MJ457" s="47"/>
      <c r="MK457" s="47"/>
      <c r="ML457" s="45">
        <v>1.84</v>
      </c>
      <c r="MM457" s="58"/>
      <c r="MN457" s="57"/>
      <c r="MO457" s="57"/>
      <c r="MP457" s="57"/>
      <c r="MQ457" s="55">
        <v>1.28</v>
      </c>
      <c r="MR457" s="66"/>
      <c r="MS457" s="65"/>
      <c r="MT457" s="65"/>
      <c r="MU457" s="65"/>
      <c r="MV457" s="64">
        <v>1.28</v>
      </c>
      <c r="MX457" s="343"/>
      <c r="MY457" s="47"/>
      <c r="MZ457" s="47"/>
      <c r="NA457" s="47"/>
      <c r="NB457" s="45">
        <v>1.84</v>
      </c>
      <c r="NC457" s="58"/>
      <c r="ND457" s="57"/>
      <c r="NE457" s="57"/>
      <c r="NF457" s="57"/>
      <c r="NG457" s="55">
        <v>1.28</v>
      </c>
      <c r="NH457" s="66"/>
      <c r="NI457" s="65"/>
      <c r="NJ457" s="65"/>
      <c r="NK457" s="65"/>
      <c r="NL457" s="64">
        <v>1.28</v>
      </c>
      <c r="NN457" s="343"/>
      <c r="NO457" s="47"/>
      <c r="NP457" s="47"/>
      <c r="NQ457" s="47"/>
      <c r="NR457" s="45">
        <v>1.84</v>
      </c>
      <c r="NS457" s="58"/>
      <c r="NT457" s="57"/>
      <c r="NU457" s="57"/>
      <c r="NV457" s="57"/>
      <c r="NW457" s="55">
        <v>1.28</v>
      </c>
      <c r="NX457" s="66"/>
      <c r="NY457" s="65"/>
      <c r="NZ457" s="65"/>
      <c r="OA457" s="65"/>
      <c r="OB457" s="64">
        <v>1.28</v>
      </c>
      <c r="OD457" s="343"/>
      <c r="OE457" s="47"/>
      <c r="OF457" s="47"/>
      <c r="OG457" s="47"/>
      <c r="OH457" s="45">
        <v>1.84</v>
      </c>
      <c r="OI457" s="58"/>
      <c r="OJ457" s="57"/>
      <c r="OK457" s="57"/>
      <c r="OL457" s="57"/>
      <c r="OM457" s="55">
        <v>1.28</v>
      </c>
      <c r="ON457" s="66"/>
      <c r="OO457" s="65"/>
      <c r="OP457" s="65"/>
      <c r="OQ457" s="65"/>
      <c r="OR457" s="64">
        <v>1.28</v>
      </c>
      <c r="OT457" s="343"/>
      <c r="OU457" s="47"/>
      <c r="OV457" s="47"/>
      <c r="OW457" s="47"/>
      <c r="OX457" s="45">
        <v>1.84</v>
      </c>
      <c r="OY457" s="58"/>
      <c r="OZ457" s="57"/>
      <c r="PA457" s="57"/>
      <c r="PB457" s="57"/>
      <c r="PC457" s="55">
        <v>1.28</v>
      </c>
      <c r="PD457" s="66"/>
      <c r="PE457" s="65"/>
      <c r="PF457" s="65"/>
      <c r="PG457" s="65"/>
      <c r="PH457" s="64">
        <v>1.28</v>
      </c>
      <c r="PJ457" s="343"/>
      <c r="PK457" s="47"/>
      <c r="PL457" s="47"/>
      <c r="PM457" s="47"/>
      <c r="PN457" s="45">
        <v>1.84</v>
      </c>
      <c r="PO457" s="58"/>
      <c r="PP457" s="57"/>
      <c r="PQ457" s="57"/>
      <c r="PR457" s="57"/>
      <c r="PS457" s="55">
        <v>1.28</v>
      </c>
      <c r="PT457" s="66"/>
      <c r="PU457" s="65"/>
      <c r="PV457" s="65"/>
      <c r="PW457" s="65"/>
      <c r="PX457" s="64">
        <v>1.28</v>
      </c>
      <c r="PZ457" s="343"/>
      <c r="QA457" s="47"/>
      <c r="QB457" s="47"/>
      <c r="QC457" s="47"/>
      <c r="QD457" s="45">
        <v>1.84</v>
      </c>
      <c r="QE457" s="58"/>
      <c r="QF457" s="57"/>
      <c r="QG457" s="57"/>
      <c r="QH457" s="57"/>
      <c r="QI457" s="55">
        <v>1.28</v>
      </c>
      <c r="QJ457" s="66"/>
      <c r="QK457" s="65"/>
      <c r="QL457" s="65"/>
      <c r="QM457" s="65"/>
      <c r="QN457" s="64">
        <v>1.28</v>
      </c>
      <c r="QP457" s="343"/>
      <c r="QQ457" s="47"/>
      <c r="QR457" s="47"/>
      <c r="QS457" s="47"/>
      <c r="QT457" s="45">
        <v>1.84</v>
      </c>
      <c r="QU457" s="58"/>
      <c r="QV457" s="57"/>
      <c r="QW457" s="57"/>
      <c r="QX457" s="57"/>
      <c r="QY457" s="55">
        <v>1.28</v>
      </c>
      <c r="QZ457" s="66"/>
      <c r="RA457" s="65"/>
      <c r="RB457" s="65"/>
      <c r="RC457" s="65"/>
      <c r="RD457" s="64">
        <v>1.28</v>
      </c>
      <c r="RF457" s="343"/>
      <c r="RG457" s="47"/>
      <c r="RH457" s="47"/>
      <c r="RI457" s="47"/>
      <c r="RJ457" s="45">
        <v>1.84</v>
      </c>
      <c r="RK457" s="58"/>
      <c r="RL457" s="57"/>
      <c r="RM457" s="57"/>
      <c r="RN457" s="57"/>
      <c r="RO457" s="55">
        <v>1.28</v>
      </c>
      <c r="RP457" s="66"/>
      <c r="RQ457" s="65"/>
      <c r="RR457" s="65"/>
      <c r="RS457" s="65"/>
      <c r="RT457" s="64">
        <v>1.28</v>
      </c>
    </row>
    <row r="458" spans="1:488" x14ac:dyDescent="0.35">
      <c r="A458" s="29">
        <v>11</v>
      </c>
      <c r="B458" s="342"/>
      <c r="C458" s="32"/>
      <c r="D458" s="32"/>
      <c r="E458" s="32"/>
      <c r="F458" s="35">
        <v>2</v>
      </c>
      <c r="G458" s="343"/>
      <c r="H458" s="47"/>
      <c r="I458" s="47"/>
      <c r="J458" s="47"/>
      <c r="K458" s="45">
        <v>1.84</v>
      </c>
      <c r="L458" s="58"/>
      <c r="M458" s="57"/>
      <c r="N458" s="57"/>
      <c r="O458" s="57"/>
      <c r="P458" s="55">
        <v>1.28</v>
      </c>
      <c r="Q458" s="58"/>
      <c r="R458" s="57"/>
      <c r="S458" s="57"/>
      <c r="T458" s="57"/>
      <c r="U458" s="55">
        <v>1.28</v>
      </c>
      <c r="V458" s="66"/>
      <c r="W458" s="65"/>
      <c r="X458" s="227"/>
      <c r="Y458" s="65"/>
      <c r="Z458" s="64">
        <v>1.66</v>
      </c>
      <c r="AB458" s="342"/>
      <c r="AC458" s="32"/>
      <c r="AD458" s="32"/>
      <c r="AE458" s="32"/>
      <c r="AF458" s="35">
        <v>2</v>
      </c>
      <c r="AG458" s="343"/>
      <c r="AH458" s="47"/>
      <c r="AI458" s="47"/>
      <c r="AJ458" s="47"/>
      <c r="AK458" s="45">
        <v>1.84</v>
      </c>
      <c r="AL458" s="58"/>
      <c r="AM458" s="57"/>
      <c r="AN458" s="57"/>
      <c r="AO458" s="57"/>
      <c r="AP458" s="55">
        <v>1.28</v>
      </c>
      <c r="AQ458" s="66"/>
      <c r="AR458" s="65"/>
      <c r="AS458" s="65"/>
      <c r="AT458" s="65"/>
      <c r="AU458" s="64">
        <v>1.28</v>
      </c>
      <c r="AW458" s="342"/>
      <c r="AX458" s="32"/>
      <c r="AY458" s="32"/>
      <c r="AZ458" s="32"/>
      <c r="BA458" s="35">
        <v>2</v>
      </c>
      <c r="BB458" s="343"/>
      <c r="BC458" s="47"/>
      <c r="BD458" s="47"/>
      <c r="BE458" s="47"/>
      <c r="BF458" s="45">
        <v>1.84</v>
      </c>
      <c r="BG458" s="58"/>
      <c r="BH458" s="57"/>
      <c r="BI458" s="57"/>
      <c r="BJ458" s="57"/>
      <c r="BK458" s="55">
        <v>1.28</v>
      </c>
      <c r="BL458" s="66"/>
      <c r="BM458" s="65"/>
      <c r="BN458" s="65"/>
      <c r="BO458" s="65"/>
      <c r="BP458" s="64">
        <v>1.28</v>
      </c>
      <c r="BR458" s="342"/>
      <c r="BS458" s="32"/>
      <c r="BT458" s="32"/>
      <c r="BU458" s="32"/>
      <c r="BV458" s="35">
        <v>2</v>
      </c>
      <c r="BW458" s="343"/>
      <c r="BX458" s="47"/>
      <c r="BY458" s="47"/>
      <c r="BZ458" s="47"/>
      <c r="CA458" s="45">
        <v>1.84</v>
      </c>
      <c r="CB458" s="58"/>
      <c r="CC458" s="57"/>
      <c r="CD458" s="57"/>
      <c r="CE458" s="57"/>
      <c r="CF458" s="55">
        <v>1.28</v>
      </c>
      <c r="CG458" s="66"/>
      <c r="CH458" s="65"/>
      <c r="CI458" s="65"/>
      <c r="CJ458" s="65"/>
      <c r="CK458" s="64">
        <v>1.28</v>
      </c>
      <c r="CM458" s="342"/>
      <c r="CN458" s="32"/>
      <c r="CO458" s="32"/>
      <c r="CP458" s="32"/>
      <c r="CQ458" s="35">
        <v>2</v>
      </c>
      <c r="CR458" s="343"/>
      <c r="CS458" s="47"/>
      <c r="CT458" s="47"/>
      <c r="CU458" s="47"/>
      <c r="CV458" s="45">
        <v>1.84</v>
      </c>
      <c r="CW458" s="58"/>
      <c r="CX458" s="57"/>
      <c r="CY458" s="57"/>
      <c r="CZ458" s="57"/>
      <c r="DA458" s="55">
        <v>1.28</v>
      </c>
      <c r="DB458" s="66"/>
      <c r="DC458" s="65"/>
      <c r="DD458" s="65"/>
      <c r="DE458" s="65"/>
      <c r="DF458" s="64">
        <v>1.28</v>
      </c>
      <c r="DH458" s="342"/>
      <c r="DI458" s="32"/>
      <c r="DJ458" s="32"/>
      <c r="DK458" s="32"/>
      <c r="DL458" s="35">
        <v>2</v>
      </c>
      <c r="DM458" s="343"/>
      <c r="DN458" s="47"/>
      <c r="DO458" s="47"/>
      <c r="DP458" s="47"/>
      <c r="DQ458" s="45">
        <v>1.84</v>
      </c>
      <c r="DR458" s="58"/>
      <c r="DS458" s="57"/>
      <c r="DT458" s="57"/>
      <c r="DU458" s="57"/>
      <c r="DV458" s="55">
        <v>1.28</v>
      </c>
      <c r="DW458" s="66"/>
      <c r="DX458" s="65"/>
      <c r="DY458" s="65"/>
      <c r="DZ458" s="65"/>
      <c r="EA458" s="64">
        <v>1.28</v>
      </c>
      <c r="EC458" s="342"/>
      <c r="ED458" s="32"/>
      <c r="EE458" s="32"/>
      <c r="EF458" s="32"/>
      <c r="EG458" s="35">
        <v>2</v>
      </c>
      <c r="EH458" s="343"/>
      <c r="EI458" s="47"/>
      <c r="EJ458" s="47"/>
      <c r="EK458" s="47"/>
      <c r="EL458" s="45">
        <v>1.84</v>
      </c>
      <c r="EM458" s="58"/>
      <c r="EN458" s="57"/>
      <c r="EO458" s="57"/>
      <c r="EP458" s="57"/>
      <c r="EQ458" s="55">
        <v>1.28</v>
      </c>
      <c r="ER458" s="66"/>
      <c r="ES458" s="65"/>
      <c r="ET458" s="65"/>
      <c r="EU458" s="65"/>
      <c r="EV458" s="64">
        <v>1.28</v>
      </c>
      <c r="EX458" s="343"/>
      <c r="EY458" s="47"/>
      <c r="EZ458" s="47"/>
      <c r="FA458" s="47"/>
      <c r="FB458" s="45">
        <v>1.84</v>
      </c>
      <c r="FC458" s="58"/>
      <c r="FD458" s="57"/>
      <c r="FE458" s="57"/>
      <c r="FF458" s="57"/>
      <c r="FG458" s="55">
        <v>1.28</v>
      </c>
      <c r="FH458" s="66"/>
      <c r="FI458" s="65"/>
      <c r="FJ458" s="65"/>
      <c r="FK458" s="65"/>
      <c r="FL458" s="64">
        <v>1.28</v>
      </c>
      <c r="FN458" s="343"/>
      <c r="FO458" s="47"/>
      <c r="FP458" s="47"/>
      <c r="FQ458" s="47"/>
      <c r="FR458" s="45">
        <v>1.84</v>
      </c>
      <c r="FS458" s="58"/>
      <c r="FT458" s="57"/>
      <c r="FU458" s="57"/>
      <c r="FV458" s="57"/>
      <c r="FW458" s="55">
        <v>1.28</v>
      </c>
      <c r="FX458" s="66"/>
      <c r="FY458" s="65"/>
      <c r="FZ458" s="65"/>
      <c r="GA458" s="65"/>
      <c r="GB458" s="64">
        <v>1.28</v>
      </c>
      <c r="GD458" s="343"/>
      <c r="GE458" s="47"/>
      <c r="GF458" s="47"/>
      <c r="GG458" s="47"/>
      <c r="GH458" s="45">
        <v>1.84</v>
      </c>
      <c r="GI458" s="58"/>
      <c r="GJ458" s="57"/>
      <c r="GK458" s="57"/>
      <c r="GL458" s="57"/>
      <c r="GM458" s="55">
        <v>1.28</v>
      </c>
      <c r="GN458" s="66"/>
      <c r="GO458" s="65"/>
      <c r="GP458" s="65"/>
      <c r="GQ458" s="65"/>
      <c r="GR458" s="64">
        <v>1.28</v>
      </c>
      <c r="GT458" s="343"/>
      <c r="GU458" s="47"/>
      <c r="GV458" s="47"/>
      <c r="GW458" s="47"/>
      <c r="GX458" s="45">
        <v>1.84</v>
      </c>
      <c r="GY458" s="58"/>
      <c r="GZ458" s="57"/>
      <c r="HA458" s="57"/>
      <c r="HB458" s="57"/>
      <c r="HC458" s="55">
        <v>1.28</v>
      </c>
      <c r="HD458" s="66"/>
      <c r="HE458" s="65"/>
      <c r="HF458" s="65"/>
      <c r="HG458" s="65"/>
      <c r="HH458" s="64">
        <v>1.28</v>
      </c>
      <c r="HJ458" s="343"/>
      <c r="HK458" s="47"/>
      <c r="HL458" s="47"/>
      <c r="HM458" s="47"/>
      <c r="HN458" s="45">
        <v>1.84</v>
      </c>
      <c r="HO458" s="58"/>
      <c r="HP458" s="57"/>
      <c r="HQ458" s="57"/>
      <c r="HR458" s="57"/>
      <c r="HS458" s="55">
        <v>1.28</v>
      </c>
      <c r="HT458" s="66"/>
      <c r="HU458" s="65"/>
      <c r="HV458" s="65"/>
      <c r="HW458" s="65"/>
      <c r="HX458" s="64">
        <v>1.28</v>
      </c>
      <c r="HZ458" s="343"/>
      <c r="IA458" s="47"/>
      <c r="IB458" s="47"/>
      <c r="IC458" s="47"/>
      <c r="ID458" s="45">
        <v>1.84</v>
      </c>
      <c r="IE458" s="58"/>
      <c r="IF458" s="57"/>
      <c r="IG458" s="57"/>
      <c r="IH458" s="57"/>
      <c r="II458" s="55">
        <v>1.28</v>
      </c>
      <c r="IJ458" s="66"/>
      <c r="IK458" s="65"/>
      <c r="IL458" s="65"/>
      <c r="IM458" s="65"/>
      <c r="IN458" s="64">
        <v>1.28</v>
      </c>
      <c r="IP458" s="343"/>
      <c r="IQ458" s="47"/>
      <c r="IR458" s="47"/>
      <c r="IS458" s="47"/>
      <c r="IT458" s="45">
        <v>1.84</v>
      </c>
      <c r="IU458" s="58"/>
      <c r="IV458" s="57"/>
      <c r="IW458" s="57"/>
      <c r="IX458" s="57"/>
      <c r="IY458" s="55">
        <v>1.28</v>
      </c>
      <c r="IZ458" s="66"/>
      <c r="JA458" s="65"/>
      <c r="JB458" s="65"/>
      <c r="JC458" s="65"/>
      <c r="JD458" s="64">
        <v>1.28</v>
      </c>
      <c r="JF458" s="343"/>
      <c r="JG458" s="47"/>
      <c r="JH458" s="47"/>
      <c r="JI458" s="47"/>
      <c r="JJ458" s="45">
        <v>1.84</v>
      </c>
      <c r="JK458" s="58"/>
      <c r="JL458" s="57"/>
      <c r="JM458" s="57"/>
      <c r="JN458" s="57"/>
      <c r="JO458" s="55">
        <v>1.28</v>
      </c>
      <c r="JP458" s="66"/>
      <c r="JQ458" s="65"/>
      <c r="JR458" s="65"/>
      <c r="JS458" s="65"/>
      <c r="JT458" s="64">
        <v>1.28</v>
      </c>
      <c r="JV458" s="343"/>
      <c r="JW458" s="47"/>
      <c r="JX458" s="47"/>
      <c r="JY458" s="47"/>
      <c r="JZ458" s="45">
        <v>1.84</v>
      </c>
      <c r="KA458" s="58"/>
      <c r="KB458" s="57"/>
      <c r="KC458" s="57"/>
      <c r="KD458" s="57"/>
      <c r="KE458" s="55">
        <v>1.28</v>
      </c>
      <c r="KF458" s="66"/>
      <c r="KG458" s="65"/>
      <c r="KH458" s="65"/>
      <c r="KI458" s="65"/>
      <c r="KJ458" s="64">
        <v>1.28</v>
      </c>
      <c r="KL458" s="343"/>
      <c r="KM458" s="47"/>
      <c r="KN458" s="47"/>
      <c r="KO458" s="47"/>
      <c r="KP458" s="45">
        <v>1.84</v>
      </c>
      <c r="KQ458" s="58"/>
      <c r="KR458" s="57"/>
      <c r="KS458" s="57"/>
      <c r="KT458" s="57"/>
      <c r="KU458" s="55">
        <v>1.28</v>
      </c>
      <c r="KV458" s="66"/>
      <c r="KW458" s="65"/>
      <c r="KX458" s="65"/>
      <c r="KY458" s="65"/>
      <c r="KZ458" s="64">
        <v>1.28</v>
      </c>
      <c r="LB458" s="343"/>
      <c r="LC458" s="47"/>
      <c r="LD458" s="47"/>
      <c r="LE458" s="47"/>
      <c r="LF458" s="45">
        <v>1.84</v>
      </c>
      <c r="LG458" s="58"/>
      <c r="LH458" s="57"/>
      <c r="LI458" s="57"/>
      <c r="LJ458" s="57"/>
      <c r="LK458" s="55">
        <v>1.28</v>
      </c>
      <c r="LL458" s="66"/>
      <c r="LM458" s="65"/>
      <c r="LN458" s="65"/>
      <c r="LO458" s="65"/>
      <c r="LP458" s="64">
        <v>1.28</v>
      </c>
      <c r="LR458" s="343"/>
      <c r="LS458" s="47"/>
      <c r="LT458" s="47"/>
      <c r="LU458" s="47"/>
      <c r="LV458" s="45">
        <v>1.84</v>
      </c>
      <c r="LW458" s="58"/>
      <c r="LX458" s="57"/>
      <c r="LY458" s="57"/>
      <c r="LZ458" s="57"/>
      <c r="MA458" s="55">
        <v>1.28</v>
      </c>
      <c r="MB458" s="66"/>
      <c r="MC458" s="65"/>
      <c r="MD458" s="65"/>
      <c r="ME458" s="65"/>
      <c r="MF458" s="64">
        <v>1.28</v>
      </c>
      <c r="MH458" s="343"/>
      <c r="MI458" s="47"/>
      <c r="MJ458" s="47"/>
      <c r="MK458" s="47"/>
      <c r="ML458" s="45">
        <v>1.84</v>
      </c>
      <c r="MM458" s="58"/>
      <c r="MN458" s="57"/>
      <c r="MO458" s="57"/>
      <c r="MP458" s="57"/>
      <c r="MQ458" s="55">
        <v>1.28</v>
      </c>
      <c r="MR458" s="66"/>
      <c r="MS458" s="65"/>
      <c r="MT458" s="65"/>
      <c r="MU458" s="65"/>
      <c r="MV458" s="64">
        <v>1.28</v>
      </c>
      <c r="MX458" s="343"/>
      <c r="MY458" s="47"/>
      <c r="MZ458" s="47"/>
      <c r="NA458" s="47"/>
      <c r="NB458" s="45">
        <v>1.84</v>
      </c>
      <c r="NC458" s="58"/>
      <c r="ND458" s="57"/>
      <c r="NE458" s="57"/>
      <c r="NF458" s="57"/>
      <c r="NG458" s="55">
        <v>1.28</v>
      </c>
      <c r="NH458" s="66"/>
      <c r="NI458" s="65"/>
      <c r="NJ458" s="65"/>
      <c r="NK458" s="65"/>
      <c r="NL458" s="64">
        <v>1.28</v>
      </c>
      <c r="NN458" s="343"/>
      <c r="NO458" s="47"/>
      <c r="NP458" s="47"/>
      <c r="NQ458" s="47"/>
      <c r="NR458" s="45">
        <v>1.84</v>
      </c>
      <c r="NS458" s="58"/>
      <c r="NT458" s="57"/>
      <c r="NU458" s="57"/>
      <c r="NV458" s="57"/>
      <c r="NW458" s="55">
        <v>1.28</v>
      </c>
      <c r="NX458" s="66"/>
      <c r="NY458" s="65"/>
      <c r="NZ458" s="65"/>
      <c r="OA458" s="65"/>
      <c r="OB458" s="64">
        <v>1.28</v>
      </c>
      <c r="OD458" s="343"/>
      <c r="OE458" s="47"/>
      <c r="OF458" s="47"/>
      <c r="OG458" s="47"/>
      <c r="OH458" s="45">
        <v>1.84</v>
      </c>
      <c r="OI458" s="58"/>
      <c r="OJ458" s="57"/>
      <c r="OK458" s="57"/>
      <c r="OL458" s="57"/>
      <c r="OM458" s="55">
        <v>1.28</v>
      </c>
      <c r="ON458" s="66"/>
      <c r="OO458" s="65"/>
      <c r="OP458" s="65"/>
      <c r="OQ458" s="65"/>
      <c r="OR458" s="64">
        <v>1.28</v>
      </c>
      <c r="OT458" s="343"/>
      <c r="OU458" s="47"/>
      <c r="OV458" s="47"/>
      <c r="OW458" s="47"/>
      <c r="OX458" s="45">
        <v>1.84</v>
      </c>
      <c r="OY458" s="58"/>
      <c r="OZ458" s="57"/>
      <c r="PA458" s="57"/>
      <c r="PB458" s="57"/>
      <c r="PC458" s="55">
        <v>1.28</v>
      </c>
      <c r="PD458" s="66"/>
      <c r="PE458" s="65"/>
      <c r="PF458" s="65"/>
      <c r="PG458" s="65"/>
      <c r="PH458" s="64">
        <v>1.28</v>
      </c>
      <c r="PJ458" s="343"/>
      <c r="PK458" s="47"/>
      <c r="PL458" s="47"/>
      <c r="PM458" s="47"/>
      <c r="PN458" s="45">
        <v>1.84</v>
      </c>
      <c r="PO458" s="58"/>
      <c r="PP458" s="57"/>
      <c r="PQ458" s="57"/>
      <c r="PR458" s="57"/>
      <c r="PS458" s="55">
        <v>1.28</v>
      </c>
      <c r="PT458" s="66"/>
      <c r="PU458" s="65"/>
      <c r="PV458" s="65"/>
      <c r="PW458" s="65"/>
      <c r="PX458" s="64">
        <v>1.28</v>
      </c>
      <c r="PZ458" s="343"/>
      <c r="QA458" s="47"/>
      <c r="QB458" s="47"/>
      <c r="QC458" s="47"/>
      <c r="QD458" s="45">
        <v>1.84</v>
      </c>
      <c r="QE458" s="58"/>
      <c r="QF458" s="57"/>
      <c r="QG458" s="57"/>
      <c r="QH458" s="57"/>
      <c r="QI458" s="55">
        <v>1.28</v>
      </c>
      <c r="QJ458" s="66"/>
      <c r="QK458" s="65"/>
      <c r="QL458" s="65"/>
      <c r="QM458" s="65"/>
      <c r="QN458" s="64">
        <v>1.28</v>
      </c>
      <c r="QP458" s="343"/>
      <c r="QQ458" s="47"/>
      <c r="QR458" s="47"/>
      <c r="QS458" s="47"/>
      <c r="QT458" s="45">
        <v>1.84</v>
      </c>
      <c r="QU458" s="58"/>
      <c r="QV458" s="57"/>
      <c r="QW458" s="57"/>
      <c r="QX458" s="57"/>
      <c r="QY458" s="55">
        <v>1.28</v>
      </c>
      <c r="QZ458" s="66"/>
      <c r="RA458" s="65"/>
      <c r="RB458" s="65"/>
      <c r="RC458" s="65"/>
      <c r="RD458" s="64">
        <v>1.28</v>
      </c>
      <c r="RF458" s="343"/>
      <c r="RG458" s="47"/>
      <c r="RH458" s="47"/>
      <c r="RI458" s="47"/>
      <c r="RJ458" s="45">
        <v>1.84</v>
      </c>
      <c r="RK458" s="58"/>
      <c r="RL458" s="57"/>
      <c r="RM458" s="57"/>
      <c r="RN458" s="57"/>
      <c r="RO458" s="55">
        <v>1.28</v>
      </c>
      <c r="RP458" s="66"/>
      <c r="RQ458" s="65"/>
      <c r="RR458" s="65"/>
      <c r="RS458" s="65"/>
      <c r="RT458" s="64">
        <v>1.28</v>
      </c>
    </row>
    <row r="459" spans="1:488" x14ac:dyDescent="0.35">
      <c r="A459" s="29">
        <v>12</v>
      </c>
      <c r="B459" s="342"/>
      <c r="C459" s="32"/>
      <c r="D459" s="32"/>
      <c r="E459" s="32"/>
      <c r="F459" s="35">
        <v>2</v>
      </c>
      <c r="G459" s="343"/>
      <c r="H459" s="47"/>
      <c r="I459" s="47"/>
      <c r="J459" s="47"/>
      <c r="K459" s="45">
        <v>1.84</v>
      </c>
      <c r="L459" s="58"/>
      <c r="M459" s="57"/>
      <c r="N459" s="57"/>
      <c r="O459" s="57"/>
      <c r="P459" s="55">
        <v>1.28</v>
      </c>
      <c r="Q459" s="58"/>
      <c r="R459" s="57"/>
      <c r="S459" s="57"/>
      <c r="T459" s="57"/>
      <c r="U459" s="55">
        <v>1.28</v>
      </c>
      <c r="V459" s="66"/>
      <c r="W459" s="65"/>
      <c r="X459" s="227"/>
      <c r="Y459" s="65"/>
      <c r="Z459" s="64">
        <v>1.66</v>
      </c>
      <c r="AB459" s="342"/>
      <c r="AC459" s="32"/>
      <c r="AD459" s="32"/>
      <c r="AE459" s="32"/>
      <c r="AF459" s="35">
        <v>2</v>
      </c>
      <c r="AG459" s="343"/>
      <c r="AH459" s="47"/>
      <c r="AI459" s="47"/>
      <c r="AJ459" s="47"/>
      <c r="AK459" s="45">
        <v>1.84</v>
      </c>
      <c r="AL459" s="58"/>
      <c r="AM459" s="57"/>
      <c r="AN459" s="57"/>
      <c r="AO459" s="57"/>
      <c r="AP459" s="55">
        <v>1.28</v>
      </c>
      <c r="AQ459" s="66"/>
      <c r="AR459" s="65"/>
      <c r="AS459" s="65"/>
      <c r="AT459" s="65"/>
      <c r="AU459" s="64">
        <v>1.28</v>
      </c>
      <c r="AW459" s="342"/>
      <c r="AX459" s="32"/>
      <c r="AY459" s="32"/>
      <c r="AZ459" s="32"/>
      <c r="BA459" s="35">
        <v>2</v>
      </c>
      <c r="BB459" s="343"/>
      <c r="BC459" s="47"/>
      <c r="BD459" s="47"/>
      <c r="BE459" s="47"/>
      <c r="BF459" s="45">
        <v>1.84</v>
      </c>
      <c r="BG459" s="58"/>
      <c r="BH459" s="57"/>
      <c r="BI459" s="57"/>
      <c r="BJ459" s="57"/>
      <c r="BK459" s="55">
        <v>1.28</v>
      </c>
      <c r="BL459" s="66"/>
      <c r="BM459" s="65"/>
      <c r="BN459" s="65"/>
      <c r="BO459" s="65"/>
      <c r="BP459" s="64">
        <v>1.28</v>
      </c>
      <c r="BR459" s="342"/>
      <c r="BS459" s="32"/>
      <c r="BT459" s="32"/>
      <c r="BU459" s="32"/>
      <c r="BV459" s="35">
        <v>2</v>
      </c>
      <c r="BW459" s="343"/>
      <c r="BX459" s="47"/>
      <c r="BY459" s="47"/>
      <c r="BZ459" s="47"/>
      <c r="CA459" s="45">
        <v>1.84</v>
      </c>
      <c r="CB459" s="58"/>
      <c r="CC459" s="57"/>
      <c r="CD459" s="57"/>
      <c r="CE459" s="57"/>
      <c r="CF459" s="55">
        <v>1.28</v>
      </c>
      <c r="CG459" s="66"/>
      <c r="CH459" s="65"/>
      <c r="CI459" s="65"/>
      <c r="CJ459" s="65"/>
      <c r="CK459" s="64">
        <v>1.28</v>
      </c>
      <c r="CM459" s="342"/>
      <c r="CN459" s="32"/>
      <c r="CO459" s="32"/>
      <c r="CP459" s="32"/>
      <c r="CQ459" s="35">
        <v>2</v>
      </c>
      <c r="CR459" s="343"/>
      <c r="CS459" s="47"/>
      <c r="CT459" s="47"/>
      <c r="CU459" s="47"/>
      <c r="CV459" s="45">
        <v>1.84</v>
      </c>
      <c r="CW459" s="58"/>
      <c r="CX459" s="57"/>
      <c r="CY459" s="57"/>
      <c r="CZ459" s="57"/>
      <c r="DA459" s="55">
        <v>1.28</v>
      </c>
      <c r="DB459" s="66"/>
      <c r="DC459" s="65"/>
      <c r="DD459" s="65"/>
      <c r="DE459" s="65"/>
      <c r="DF459" s="64">
        <v>1.28</v>
      </c>
      <c r="DH459" s="342"/>
      <c r="DI459" s="32"/>
      <c r="DJ459" s="32"/>
      <c r="DK459" s="32"/>
      <c r="DL459" s="35">
        <v>2</v>
      </c>
      <c r="DM459" s="343"/>
      <c r="DN459" s="47"/>
      <c r="DO459" s="47"/>
      <c r="DP459" s="47"/>
      <c r="DQ459" s="45">
        <v>1.84</v>
      </c>
      <c r="DR459" s="58"/>
      <c r="DS459" s="57"/>
      <c r="DT459" s="57"/>
      <c r="DU459" s="57"/>
      <c r="DV459" s="55">
        <v>1.28</v>
      </c>
      <c r="DW459" s="66"/>
      <c r="DX459" s="65"/>
      <c r="DY459" s="65"/>
      <c r="DZ459" s="65"/>
      <c r="EA459" s="64">
        <v>1.28</v>
      </c>
      <c r="EC459" s="342"/>
      <c r="ED459" s="32"/>
      <c r="EE459" s="32"/>
      <c r="EF459" s="32"/>
      <c r="EG459" s="35">
        <v>2</v>
      </c>
      <c r="EH459" s="343"/>
      <c r="EI459" s="47"/>
      <c r="EJ459" s="47"/>
      <c r="EK459" s="47"/>
      <c r="EL459" s="45">
        <v>1.84</v>
      </c>
      <c r="EM459" s="58"/>
      <c r="EN459" s="57"/>
      <c r="EO459" s="57"/>
      <c r="EP459" s="57"/>
      <c r="EQ459" s="55">
        <v>1.28</v>
      </c>
      <c r="ER459" s="66"/>
      <c r="ES459" s="65"/>
      <c r="ET459" s="65"/>
      <c r="EU459" s="65"/>
      <c r="EV459" s="64">
        <v>1.28</v>
      </c>
      <c r="EX459" s="343"/>
      <c r="EY459" s="47"/>
      <c r="EZ459" s="47"/>
      <c r="FA459" s="47"/>
      <c r="FB459" s="45">
        <v>1.84</v>
      </c>
      <c r="FC459" s="58"/>
      <c r="FD459" s="57"/>
      <c r="FE459" s="57"/>
      <c r="FF459" s="57"/>
      <c r="FG459" s="55">
        <v>1.28</v>
      </c>
      <c r="FH459" s="66"/>
      <c r="FI459" s="65"/>
      <c r="FJ459" s="65"/>
      <c r="FK459" s="65"/>
      <c r="FL459" s="64">
        <v>1.28</v>
      </c>
      <c r="FN459" s="343"/>
      <c r="FO459" s="47"/>
      <c r="FP459" s="47"/>
      <c r="FQ459" s="47"/>
      <c r="FR459" s="45">
        <v>1.84</v>
      </c>
      <c r="FS459" s="58"/>
      <c r="FT459" s="57"/>
      <c r="FU459" s="57"/>
      <c r="FV459" s="57"/>
      <c r="FW459" s="55">
        <v>1.28</v>
      </c>
      <c r="FX459" s="66"/>
      <c r="FY459" s="65"/>
      <c r="FZ459" s="65"/>
      <c r="GA459" s="65"/>
      <c r="GB459" s="64">
        <v>1.28</v>
      </c>
      <c r="GD459" s="343"/>
      <c r="GE459" s="47"/>
      <c r="GF459" s="47"/>
      <c r="GG459" s="47"/>
      <c r="GH459" s="45">
        <v>1.84</v>
      </c>
      <c r="GI459" s="58"/>
      <c r="GJ459" s="57"/>
      <c r="GK459" s="57"/>
      <c r="GL459" s="57"/>
      <c r="GM459" s="55">
        <v>1.28</v>
      </c>
      <c r="GN459" s="66"/>
      <c r="GO459" s="65"/>
      <c r="GP459" s="65"/>
      <c r="GQ459" s="65"/>
      <c r="GR459" s="64">
        <v>1.28</v>
      </c>
      <c r="GT459" s="343"/>
      <c r="GU459" s="47"/>
      <c r="GV459" s="47"/>
      <c r="GW459" s="47"/>
      <c r="GX459" s="45">
        <v>1.84</v>
      </c>
      <c r="GY459" s="58"/>
      <c r="GZ459" s="57"/>
      <c r="HA459" s="57"/>
      <c r="HB459" s="57"/>
      <c r="HC459" s="55">
        <v>1.28</v>
      </c>
      <c r="HD459" s="66"/>
      <c r="HE459" s="65"/>
      <c r="HF459" s="65"/>
      <c r="HG459" s="65"/>
      <c r="HH459" s="64">
        <v>1.28</v>
      </c>
      <c r="HJ459" s="343"/>
      <c r="HK459" s="47"/>
      <c r="HL459" s="47"/>
      <c r="HM459" s="47"/>
      <c r="HN459" s="45">
        <v>1.84</v>
      </c>
      <c r="HO459" s="58"/>
      <c r="HP459" s="57"/>
      <c r="HQ459" s="57"/>
      <c r="HR459" s="57"/>
      <c r="HS459" s="55">
        <v>1.28</v>
      </c>
      <c r="HT459" s="66"/>
      <c r="HU459" s="65"/>
      <c r="HV459" s="65"/>
      <c r="HW459" s="65"/>
      <c r="HX459" s="64">
        <v>1.28</v>
      </c>
      <c r="HZ459" s="343"/>
      <c r="IA459" s="47"/>
      <c r="IB459" s="47"/>
      <c r="IC459" s="47"/>
      <c r="ID459" s="45">
        <v>1.84</v>
      </c>
      <c r="IE459" s="58"/>
      <c r="IF459" s="57"/>
      <c r="IG459" s="57"/>
      <c r="IH459" s="57"/>
      <c r="II459" s="55">
        <v>1.28</v>
      </c>
      <c r="IJ459" s="66"/>
      <c r="IK459" s="65"/>
      <c r="IL459" s="65"/>
      <c r="IM459" s="65"/>
      <c r="IN459" s="64">
        <v>1.28</v>
      </c>
      <c r="IP459" s="343"/>
      <c r="IQ459" s="47"/>
      <c r="IR459" s="47"/>
      <c r="IS459" s="47"/>
      <c r="IT459" s="45">
        <v>1.84</v>
      </c>
      <c r="IU459" s="58"/>
      <c r="IV459" s="57"/>
      <c r="IW459" s="57"/>
      <c r="IX459" s="57"/>
      <c r="IY459" s="55">
        <v>1.28</v>
      </c>
      <c r="IZ459" s="66"/>
      <c r="JA459" s="65"/>
      <c r="JB459" s="65"/>
      <c r="JC459" s="65"/>
      <c r="JD459" s="64">
        <v>1.28</v>
      </c>
      <c r="JF459" s="343"/>
      <c r="JG459" s="47"/>
      <c r="JH459" s="47"/>
      <c r="JI459" s="47"/>
      <c r="JJ459" s="45">
        <v>1.84</v>
      </c>
      <c r="JK459" s="58"/>
      <c r="JL459" s="57"/>
      <c r="JM459" s="57"/>
      <c r="JN459" s="57"/>
      <c r="JO459" s="55">
        <v>1.28</v>
      </c>
      <c r="JP459" s="66"/>
      <c r="JQ459" s="65"/>
      <c r="JR459" s="65"/>
      <c r="JS459" s="65"/>
      <c r="JT459" s="64">
        <v>1.28</v>
      </c>
      <c r="JV459" s="343"/>
      <c r="JW459" s="47"/>
      <c r="JX459" s="47"/>
      <c r="JY459" s="47"/>
      <c r="JZ459" s="45">
        <v>1.84</v>
      </c>
      <c r="KA459" s="58"/>
      <c r="KB459" s="57"/>
      <c r="KC459" s="57"/>
      <c r="KD459" s="57"/>
      <c r="KE459" s="55">
        <v>1.28</v>
      </c>
      <c r="KF459" s="66"/>
      <c r="KG459" s="65"/>
      <c r="KH459" s="65"/>
      <c r="KI459" s="65"/>
      <c r="KJ459" s="64">
        <v>1.28</v>
      </c>
      <c r="KL459" s="343"/>
      <c r="KM459" s="47"/>
      <c r="KN459" s="47"/>
      <c r="KO459" s="47"/>
      <c r="KP459" s="45">
        <v>1.84</v>
      </c>
      <c r="KQ459" s="58"/>
      <c r="KR459" s="57"/>
      <c r="KS459" s="57"/>
      <c r="KT459" s="57"/>
      <c r="KU459" s="55">
        <v>1.28</v>
      </c>
      <c r="KV459" s="66"/>
      <c r="KW459" s="65"/>
      <c r="KX459" s="65"/>
      <c r="KY459" s="65"/>
      <c r="KZ459" s="64">
        <v>1.28</v>
      </c>
      <c r="LB459" s="343"/>
      <c r="LC459" s="47"/>
      <c r="LD459" s="47"/>
      <c r="LE459" s="47"/>
      <c r="LF459" s="45">
        <v>1.84</v>
      </c>
      <c r="LG459" s="58"/>
      <c r="LH459" s="57"/>
      <c r="LI459" s="57"/>
      <c r="LJ459" s="57"/>
      <c r="LK459" s="55">
        <v>1.28</v>
      </c>
      <c r="LL459" s="66"/>
      <c r="LM459" s="65"/>
      <c r="LN459" s="65"/>
      <c r="LO459" s="65"/>
      <c r="LP459" s="64">
        <v>1.28</v>
      </c>
      <c r="LR459" s="343"/>
      <c r="LS459" s="47"/>
      <c r="LT459" s="47"/>
      <c r="LU459" s="47"/>
      <c r="LV459" s="45">
        <v>1.84</v>
      </c>
      <c r="LW459" s="58"/>
      <c r="LX459" s="57"/>
      <c r="LY459" s="57"/>
      <c r="LZ459" s="57"/>
      <c r="MA459" s="55">
        <v>1.28</v>
      </c>
      <c r="MB459" s="66"/>
      <c r="MC459" s="65"/>
      <c r="MD459" s="65"/>
      <c r="ME459" s="65"/>
      <c r="MF459" s="64">
        <v>1.28</v>
      </c>
      <c r="MH459" s="343"/>
      <c r="MI459" s="47"/>
      <c r="MJ459" s="47"/>
      <c r="MK459" s="47"/>
      <c r="ML459" s="45">
        <v>1.84</v>
      </c>
      <c r="MM459" s="58"/>
      <c r="MN459" s="57"/>
      <c r="MO459" s="57"/>
      <c r="MP459" s="57"/>
      <c r="MQ459" s="55">
        <v>1.28</v>
      </c>
      <c r="MR459" s="66"/>
      <c r="MS459" s="65"/>
      <c r="MT459" s="65"/>
      <c r="MU459" s="65"/>
      <c r="MV459" s="64">
        <v>1.28</v>
      </c>
      <c r="MX459" s="343"/>
      <c r="MY459" s="47"/>
      <c r="MZ459" s="47"/>
      <c r="NA459" s="47"/>
      <c r="NB459" s="45">
        <v>1.84</v>
      </c>
      <c r="NC459" s="58"/>
      <c r="ND459" s="57"/>
      <c r="NE459" s="57"/>
      <c r="NF459" s="57"/>
      <c r="NG459" s="55">
        <v>1.28</v>
      </c>
      <c r="NH459" s="66"/>
      <c r="NI459" s="65"/>
      <c r="NJ459" s="65"/>
      <c r="NK459" s="65"/>
      <c r="NL459" s="64">
        <v>1.28</v>
      </c>
      <c r="NN459" s="343"/>
      <c r="NO459" s="47"/>
      <c r="NP459" s="47"/>
      <c r="NQ459" s="47"/>
      <c r="NR459" s="45">
        <v>1.84</v>
      </c>
      <c r="NS459" s="58"/>
      <c r="NT459" s="57"/>
      <c r="NU459" s="57"/>
      <c r="NV459" s="57"/>
      <c r="NW459" s="55">
        <v>1.28</v>
      </c>
      <c r="NX459" s="66"/>
      <c r="NY459" s="65"/>
      <c r="NZ459" s="65"/>
      <c r="OA459" s="65"/>
      <c r="OB459" s="64">
        <v>1.28</v>
      </c>
      <c r="OD459" s="343"/>
      <c r="OE459" s="47"/>
      <c r="OF459" s="47"/>
      <c r="OG459" s="47"/>
      <c r="OH459" s="45">
        <v>1.84</v>
      </c>
      <c r="OI459" s="58"/>
      <c r="OJ459" s="57"/>
      <c r="OK459" s="57"/>
      <c r="OL459" s="57"/>
      <c r="OM459" s="55">
        <v>1.28</v>
      </c>
      <c r="ON459" s="66"/>
      <c r="OO459" s="65"/>
      <c r="OP459" s="65"/>
      <c r="OQ459" s="65"/>
      <c r="OR459" s="64">
        <v>1.28</v>
      </c>
      <c r="OT459" s="343"/>
      <c r="OU459" s="47"/>
      <c r="OV459" s="47"/>
      <c r="OW459" s="47"/>
      <c r="OX459" s="45">
        <v>1.84</v>
      </c>
      <c r="OY459" s="58"/>
      <c r="OZ459" s="57"/>
      <c r="PA459" s="57"/>
      <c r="PB459" s="57"/>
      <c r="PC459" s="55">
        <v>1.28</v>
      </c>
      <c r="PD459" s="66"/>
      <c r="PE459" s="65"/>
      <c r="PF459" s="65"/>
      <c r="PG459" s="65"/>
      <c r="PH459" s="64">
        <v>1.28</v>
      </c>
      <c r="PJ459" s="343"/>
      <c r="PK459" s="47"/>
      <c r="PL459" s="47"/>
      <c r="PM459" s="47"/>
      <c r="PN459" s="45">
        <v>1.84</v>
      </c>
      <c r="PO459" s="58"/>
      <c r="PP459" s="57"/>
      <c r="PQ459" s="57"/>
      <c r="PR459" s="57"/>
      <c r="PS459" s="55">
        <v>1.28</v>
      </c>
      <c r="PT459" s="66"/>
      <c r="PU459" s="65"/>
      <c r="PV459" s="65"/>
      <c r="PW459" s="65"/>
      <c r="PX459" s="64">
        <v>1.28</v>
      </c>
      <c r="PZ459" s="343"/>
      <c r="QA459" s="47"/>
      <c r="QB459" s="47"/>
      <c r="QC459" s="47"/>
      <c r="QD459" s="45">
        <v>1.84</v>
      </c>
      <c r="QE459" s="58"/>
      <c r="QF459" s="57"/>
      <c r="QG459" s="57"/>
      <c r="QH459" s="57"/>
      <c r="QI459" s="55">
        <v>1.28</v>
      </c>
      <c r="QJ459" s="66"/>
      <c r="QK459" s="65"/>
      <c r="QL459" s="65"/>
      <c r="QM459" s="65"/>
      <c r="QN459" s="64">
        <v>1.28</v>
      </c>
      <c r="QP459" s="343"/>
      <c r="QQ459" s="47"/>
      <c r="QR459" s="47"/>
      <c r="QS459" s="47"/>
      <c r="QT459" s="45">
        <v>1.84</v>
      </c>
      <c r="QU459" s="58"/>
      <c r="QV459" s="57"/>
      <c r="QW459" s="57"/>
      <c r="QX459" s="57"/>
      <c r="QY459" s="55">
        <v>1.28</v>
      </c>
      <c r="QZ459" s="66"/>
      <c r="RA459" s="65"/>
      <c r="RB459" s="65"/>
      <c r="RC459" s="65"/>
      <c r="RD459" s="64">
        <v>1.28</v>
      </c>
      <c r="RF459" s="343"/>
      <c r="RG459" s="47"/>
      <c r="RH459" s="47"/>
      <c r="RI459" s="47"/>
      <c r="RJ459" s="45">
        <v>1.84</v>
      </c>
      <c r="RK459" s="58"/>
      <c r="RL459" s="57"/>
      <c r="RM459" s="57"/>
      <c r="RN459" s="57"/>
      <c r="RO459" s="55">
        <v>1.28</v>
      </c>
      <c r="RP459" s="66"/>
      <c r="RQ459" s="65"/>
      <c r="RR459" s="65"/>
      <c r="RS459" s="65"/>
      <c r="RT459" s="64">
        <v>1.28</v>
      </c>
    </row>
    <row r="460" spans="1:488" x14ac:dyDescent="0.35">
      <c r="A460" s="29">
        <v>13</v>
      </c>
      <c r="B460" s="342"/>
      <c r="C460" s="32"/>
      <c r="D460" s="32"/>
      <c r="E460" s="32"/>
      <c r="F460" s="35">
        <v>2</v>
      </c>
      <c r="G460" s="343"/>
      <c r="H460" s="47"/>
      <c r="I460" s="47"/>
      <c r="J460" s="47"/>
      <c r="K460" s="45">
        <v>1.84</v>
      </c>
      <c r="L460" s="58"/>
      <c r="M460" s="57"/>
      <c r="N460" s="57"/>
      <c r="O460" s="57"/>
      <c r="P460" s="55">
        <v>1.28</v>
      </c>
      <c r="Q460" s="58"/>
      <c r="R460" s="57"/>
      <c r="S460" s="57"/>
      <c r="T460" s="57"/>
      <c r="U460" s="55">
        <v>1.28</v>
      </c>
      <c r="V460" s="66"/>
      <c r="W460" s="65"/>
      <c r="X460" s="227"/>
      <c r="Y460" s="65"/>
      <c r="Z460" s="64">
        <v>1.66</v>
      </c>
      <c r="AB460" s="342"/>
      <c r="AC460" s="32"/>
      <c r="AD460" s="32"/>
      <c r="AE460" s="32"/>
      <c r="AF460" s="35">
        <v>2</v>
      </c>
      <c r="AG460" s="343"/>
      <c r="AH460" s="47"/>
      <c r="AI460" s="47"/>
      <c r="AJ460" s="47"/>
      <c r="AK460" s="45">
        <v>1.84</v>
      </c>
      <c r="AL460" s="58"/>
      <c r="AM460" s="57"/>
      <c r="AN460" s="57"/>
      <c r="AO460" s="57"/>
      <c r="AP460" s="55">
        <v>1.28</v>
      </c>
      <c r="AQ460" s="66"/>
      <c r="AR460" s="65"/>
      <c r="AS460" s="65"/>
      <c r="AT460" s="65"/>
      <c r="AU460" s="64">
        <v>1.28</v>
      </c>
      <c r="AW460" s="342"/>
      <c r="AX460" s="32"/>
      <c r="AY460" s="32"/>
      <c r="AZ460" s="32"/>
      <c r="BA460" s="35">
        <v>2</v>
      </c>
      <c r="BB460" s="343"/>
      <c r="BC460" s="47"/>
      <c r="BD460" s="47"/>
      <c r="BE460" s="47"/>
      <c r="BF460" s="45">
        <v>1.84</v>
      </c>
      <c r="BG460" s="58"/>
      <c r="BH460" s="57"/>
      <c r="BI460" s="57"/>
      <c r="BJ460" s="57"/>
      <c r="BK460" s="55">
        <v>1.28</v>
      </c>
      <c r="BL460" s="66"/>
      <c r="BM460" s="65"/>
      <c r="BN460" s="65"/>
      <c r="BO460" s="65"/>
      <c r="BP460" s="64">
        <v>1.28</v>
      </c>
      <c r="BR460" s="342"/>
      <c r="BS460" s="32"/>
      <c r="BT460" s="32"/>
      <c r="BU460" s="32"/>
      <c r="BV460" s="35">
        <v>2</v>
      </c>
      <c r="BW460" s="343"/>
      <c r="BX460" s="47"/>
      <c r="BY460" s="47"/>
      <c r="BZ460" s="47"/>
      <c r="CA460" s="45">
        <v>1.84</v>
      </c>
      <c r="CB460" s="58"/>
      <c r="CC460" s="57"/>
      <c r="CD460" s="57"/>
      <c r="CE460" s="57"/>
      <c r="CF460" s="55">
        <v>1.28</v>
      </c>
      <c r="CG460" s="66"/>
      <c r="CH460" s="65"/>
      <c r="CI460" s="65"/>
      <c r="CJ460" s="65"/>
      <c r="CK460" s="64">
        <v>1.28</v>
      </c>
      <c r="CM460" s="342"/>
      <c r="CN460" s="32"/>
      <c r="CO460" s="32"/>
      <c r="CP460" s="32"/>
      <c r="CQ460" s="35">
        <v>2</v>
      </c>
      <c r="CR460" s="343"/>
      <c r="CS460" s="47"/>
      <c r="CT460" s="47"/>
      <c r="CU460" s="47"/>
      <c r="CV460" s="45">
        <v>1.84</v>
      </c>
      <c r="CW460" s="58"/>
      <c r="CX460" s="57"/>
      <c r="CY460" s="57"/>
      <c r="CZ460" s="57"/>
      <c r="DA460" s="55">
        <v>1.28</v>
      </c>
      <c r="DB460" s="66"/>
      <c r="DC460" s="65"/>
      <c r="DD460" s="65"/>
      <c r="DE460" s="65"/>
      <c r="DF460" s="64">
        <v>1.28</v>
      </c>
      <c r="DH460" s="342"/>
      <c r="DI460" s="32"/>
      <c r="DJ460" s="32"/>
      <c r="DK460" s="32"/>
      <c r="DL460" s="35">
        <v>2</v>
      </c>
      <c r="DM460" s="343"/>
      <c r="DN460" s="47"/>
      <c r="DO460" s="47"/>
      <c r="DP460" s="47"/>
      <c r="DQ460" s="45">
        <v>1.84</v>
      </c>
      <c r="DR460" s="58"/>
      <c r="DS460" s="57"/>
      <c r="DT460" s="57"/>
      <c r="DU460" s="57"/>
      <c r="DV460" s="55">
        <v>1.28</v>
      </c>
      <c r="DW460" s="66"/>
      <c r="DX460" s="65"/>
      <c r="DY460" s="65"/>
      <c r="DZ460" s="65"/>
      <c r="EA460" s="64">
        <v>1.28</v>
      </c>
      <c r="EC460" s="342"/>
      <c r="ED460" s="32"/>
      <c r="EE460" s="32"/>
      <c r="EF460" s="32"/>
      <c r="EG460" s="35">
        <v>2</v>
      </c>
      <c r="EH460" s="343"/>
      <c r="EI460" s="47"/>
      <c r="EJ460" s="47"/>
      <c r="EK460" s="47"/>
      <c r="EL460" s="45">
        <v>1.84</v>
      </c>
      <c r="EM460" s="58"/>
      <c r="EN460" s="57"/>
      <c r="EO460" s="57"/>
      <c r="EP460" s="57"/>
      <c r="EQ460" s="55">
        <v>1.28</v>
      </c>
      <c r="ER460" s="66"/>
      <c r="ES460" s="65"/>
      <c r="ET460" s="65"/>
      <c r="EU460" s="65"/>
      <c r="EV460" s="64">
        <v>1.28</v>
      </c>
      <c r="EX460" s="343"/>
      <c r="EY460" s="47"/>
      <c r="EZ460" s="47"/>
      <c r="FA460" s="47"/>
      <c r="FB460" s="45">
        <v>1.84</v>
      </c>
      <c r="FC460" s="58"/>
      <c r="FD460" s="57"/>
      <c r="FE460" s="57"/>
      <c r="FF460" s="57"/>
      <c r="FG460" s="55">
        <v>1.28</v>
      </c>
      <c r="FH460" s="66"/>
      <c r="FI460" s="65"/>
      <c r="FJ460" s="65"/>
      <c r="FK460" s="65"/>
      <c r="FL460" s="64">
        <v>1.28</v>
      </c>
      <c r="FN460" s="343"/>
      <c r="FO460" s="47"/>
      <c r="FP460" s="47"/>
      <c r="FQ460" s="47"/>
      <c r="FR460" s="45">
        <v>1.84</v>
      </c>
      <c r="FS460" s="58"/>
      <c r="FT460" s="57"/>
      <c r="FU460" s="57"/>
      <c r="FV460" s="57"/>
      <c r="FW460" s="55">
        <v>1.28</v>
      </c>
      <c r="FX460" s="66"/>
      <c r="FY460" s="65"/>
      <c r="FZ460" s="65"/>
      <c r="GA460" s="65"/>
      <c r="GB460" s="64">
        <v>1.28</v>
      </c>
      <c r="GD460" s="343"/>
      <c r="GE460" s="47"/>
      <c r="GF460" s="47"/>
      <c r="GG460" s="47"/>
      <c r="GH460" s="45">
        <v>1.84</v>
      </c>
      <c r="GI460" s="58"/>
      <c r="GJ460" s="57"/>
      <c r="GK460" s="57"/>
      <c r="GL460" s="57"/>
      <c r="GM460" s="55">
        <v>1.28</v>
      </c>
      <c r="GN460" s="66"/>
      <c r="GO460" s="65"/>
      <c r="GP460" s="65"/>
      <c r="GQ460" s="65"/>
      <c r="GR460" s="64">
        <v>1.28</v>
      </c>
      <c r="GT460" s="343"/>
      <c r="GU460" s="47"/>
      <c r="GV460" s="47"/>
      <c r="GW460" s="47"/>
      <c r="GX460" s="45">
        <v>1.84</v>
      </c>
      <c r="GY460" s="58"/>
      <c r="GZ460" s="57"/>
      <c r="HA460" s="57"/>
      <c r="HB460" s="57"/>
      <c r="HC460" s="55">
        <v>1.28</v>
      </c>
      <c r="HD460" s="66"/>
      <c r="HE460" s="65"/>
      <c r="HF460" s="65"/>
      <c r="HG460" s="65"/>
      <c r="HH460" s="64">
        <v>1.28</v>
      </c>
      <c r="HJ460" s="343"/>
      <c r="HK460" s="47"/>
      <c r="HL460" s="47"/>
      <c r="HM460" s="47"/>
      <c r="HN460" s="45">
        <v>1.84</v>
      </c>
      <c r="HO460" s="58"/>
      <c r="HP460" s="57"/>
      <c r="HQ460" s="57"/>
      <c r="HR460" s="57"/>
      <c r="HS460" s="55">
        <v>1.28</v>
      </c>
      <c r="HT460" s="66"/>
      <c r="HU460" s="65"/>
      <c r="HV460" s="65"/>
      <c r="HW460" s="65"/>
      <c r="HX460" s="64">
        <v>1.28</v>
      </c>
      <c r="HZ460" s="343"/>
      <c r="IA460" s="47"/>
      <c r="IB460" s="47"/>
      <c r="IC460" s="47"/>
      <c r="ID460" s="45">
        <v>1.84</v>
      </c>
      <c r="IE460" s="58"/>
      <c r="IF460" s="57"/>
      <c r="IG460" s="57"/>
      <c r="IH460" s="57"/>
      <c r="II460" s="55">
        <v>1.28</v>
      </c>
      <c r="IJ460" s="66"/>
      <c r="IK460" s="65"/>
      <c r="IL460" s="65"/>
      <c r="IM460" s="65"/>
      <c r="IN460" s="64">
        <v>1.28</v>
      </c>
      <c r="IP460" s="343"/>
      <c r="IQ460" s="47"/>
      <c r="IR460" s="47"/>
      <c r="IS460" s="47"/>
      <c r="IT460" s="45">
        <v>1.84</v>
      </c>
      <c r="IU460" s="58"/>
      <c r="IV460" s="57"/>
      <c r="IW460" s="57"/>
      <c r="IX460" s="57"/>
      <c r="IY460" s="55">
        <v>1.28</v>
      </c>
      <c r="IZ460" s="66"/>
      <c r="JA460" s="65"/>
      <c r="JB460" s="65"/>
      <c r="JC460" s="65"/>
      <c r="JD460" s="64">
        <v>1.28</v>
      </c>
      <c r="JF460" s="343"/>
      <c r="JG460" s="47"/>
      <c r="JH460" s="47"/>
      <c r="JI460" s="47"/>
      <c r="JJ460" s="45">
        <v>1.84</v>
      </c>
      <c r="JK460" s="58"/>
      <c r="JL460" s="57"/>
      <c r="JM460" s="57"/>
      <c r="JN460" s="57"/>
      <c r="JO460" s="55">
        <v>1.28</v>
      </c>
      <c r="JP460" s="66"/>
      <c r="JQ460" s="65"/>
      <c r="JR460" s="65"/>
      <c r="JS460" s="65"/>
      <c r="JT460" s="64">
        <v>1.28</v>
      </c>
      <c r="JV460" s="343"/>
      <c r="JW460" s="47"/>
      <c r="JX460" s="47"/>
      <c r="JY460" s="47"/>
      <c r="JZ460" s="45">
        <v>1.84</v>
      </c>
      <c r="KA460" s="58"/>
      <c r="KB460" s="57"/>
      <c r="KC460" s="57"/>
      <c r="KD460" s="57"/>
      <c r="KE460" s="55">
        <v>1.28</v>
      </c>
      <c r="KF460" s="66"/>
      <c r="KG460" s="65"/>
      <c r="KH460" s="65"/>
      <c r="KI460" s="65"/>
      <c r="KJ460" s="64">
        <v>1.28</v>
      </c>
      <c r="KL460" s="343"/>
      <c r="KM460" s="47"/>
      <c r="KN460" s="47"/>
      <c r="KO460" s="47"/>
      <c r="KP460" s="45">
        <v>1.84</v>
      </c>
      <c r="KQ460" s="58"/>
      <c r="KR460" s="57"/>
      <c r="KS460" s="57"/>
      <c r="KT460" s="57"/>
      <c r="KU460" s="55">
        <v>1.28</v>
      </c>
      <c r="KV460" s="66"/>
      <c r="KW460" s="65"/>
      <c r="KX460" s="65"/>
      <c r="KY460" s="65"/>
      <c r="KZ460" s="64">
        <v>1.28</v>
      </c>
      <c r="LB460" s="343"/>
      <c r="LC460" s="47"/>
      <c r="LD460" s="47"/>
      <c r="LE460" s="47"/>
      <c r="LF460" s="45">
        <v>1.84</v>
      </c>
      <c r="LG460" s="58"/>
      <c r="LH460" s="57"/>
      <c r="LI460" s="57"/>
      <c r="LJ460" s="57"/>
      <c r="LK460" s="55">
        <v>1.28</v>
      </c>
      <c r="LL460" s="66"/>
      <c r="LM460" s="65"/>
      <c r="LN460" s="65"/>
      <c r="LO460" s="65"/>
      <c r="LP460" s="64">
        <v>1.28</v>
      </c>
      <c r="LR460" s="343"/>
      <c r="LS460" s="47"/>
      <c r="LT460" s="47"/>
      <c r="LU460" s="47"/>
      <c r="LV460" s="45">
        <v>1.84</v>
      </c>
      <c r="LW460" s="58"/>
      <c r="LX460" s="57"/>
      <c r="LY460" s="57"/>
      <c r="LZ460" s="57"/>
      <c r="MA460" s="55">
        <v>1.28</v>
      </c>
      <c r="MB460" s="66"/>
      <c r="MC460" s="65"/>
      <c r="MD460" s="65"/>
      <c r="ME460" s="65"/>
      <c r="MF460" s="64">
        <v>1.28</v>
      </c>
      <c r="MH460" s="343"/>
      <c r="MI460" s="47"/>
      <c r="MJ460" s="47"/>
      <c r="MK460" s="47"/>
      <c r="ML460" s="45">
        <v>1.84</v>
      </c>
      <c r="MM460" s="58"/>
      <c r="MN460" s="57"/>
      <c r="MO460" s="57"/>
      <c r="MP460" s="57"/>
      <c r="MQ460" s="55">
        <v>1.28</v>
      </c>
      <c r="MR460" s="66"/>
      <c r="MS460" s="65"/>
      <c r="MT460" s="65"/>
      <c r="MU460" s="65"/>
      <c r="MV460" s="64">
        <v>1.28</v>
      </c>
      <c r="MX460" s="343"/>
      <c r="MY460" s="47"/>
      <c r="MZ460" s="47"/>
      <c r="NA460" s="47"/>
      <c r="NB460" s="45">
        <v>1.84</v>
      </c>
      <c r="NC460" s="58"/>
      <c r="ND460" s="57"/>
      <c r="NE460" s="57"/>
      <c r="NF460" s="57"/>
      <c r="NG460" s="55">
        <v>1.28</v>
      </c>
      <c r="NH460" s="66"/>
      <c r="NI460" s="65"/>
      <c r="NJ460" s="65"/>
      <c r="NK460" s="65"/>
      <c r="NL460" s="64">
        <v>1.28</v>
      </c>
      <c r="NN460" s="343"/>
      <c r="NO460" s="47"/>
      <c r="NP460" s="47"/>
      <c r="NQ460" s="47"/>
      <c r="NR460" s="45">
        <v>1.84</v>
      </c>
      <c r="NS460" s="58"/>
      <c r="NT460" s="57"/>
      <c r="NU460" s="57"/>
      <c r="NV460" s="57"/>
      <c r="NW460" s="55">
        <v>1.28</v>
      </c>
      <c r="NX460" s="66"/>
      <c r="NY460" s="65"/>
      <c r="NZ460" s="65"/>
      <c r="OA460" s="65"/>
      <c r="OB460" s="64">
        <v>1.28</v>
      </c>
      <c r="OD460" s="343"/>
      <c r="OE460" s="47"/>
      <c r="OF460" s="47"/>
      <c r="OG460" s="47"/>
      <c r="OH460" s="45">
        <v>1.84</v>
      </c>
      <c r="OI460" s="58"/>
      <c r="OJ460" s="57"/>
      <c r="OK460" s="57"/>
      <c r="OL460" s="57"/>
      <c r="OM460" s="55">
        <v>1.28</v>
      </c>
      <c r="ON460" s="66"/>
      <c r="OO460" s="65"/>
      <c r="OP460" s="65"/>
      <c r="OQ460" s="65"/>
      <c r="OR460" s="64">
        <v>1.28</v>
      </c>
      <c r="OT460" s="343"/>
      <c r="OU460" s="47"/>
      <c r="OV460" s="47"/>
      <c r="OW460" s="47"/>
      <c r="OX460" s="45">
        <v>1.84</v>
      </c>
      <c r="OY460" s="58"/>
      <c r="OZ460" s="57"/>
      <c r="PA460" s="57"/>
      <c r="PB460" s="57"/>
      <c r="PC460" s="55">
        <v>1.28</v>
      </c>
      <c r="PD460" s="66"/>
      <c r="PE460" s="65"/>
      <c r="PF460" s="65"/>
      <c r="PG460" s="65"/>
      <c r="PH460" s="64">
        <v>1.28</v>
      </c>
      <c r="PJ460" s="343"/>
      <c r="PK460" s="47"/>
      <c r="PL460" s="47"/>
      <c r="PM460" s="47"/>
      <c r="PN460" s="45">
        <v>1.84</v>
      </c>
      <c r="PO460" s="58"/>
      <c r="PP460" s="57"/>
      <c r="PQ460" s="57"/>
      <c r="PR460" s="57"/>
      <c r="PS460" s="55">
        <v>1.28</v>
      </c>
      <c r="PT460" s="66"/>
      <c r="PU460" s="65"/>
      <c r="PV460" s="65"/>
      <c r="PW460" s="65"/>
      <c r="PX460" s="64">
        <v>1.28</v>
      </c>
      <c r="PZ460" s="343"/>
      <c r="QA460" s="47"/>
      <c r="QB460" s="47"/>
      <c r="QC460" s="47"/>
      <c r="QD460" s="45">
        <v>1.84</v>
      </c>
      <c r="QE460" s="58"/>
      <c r="QF460" s="57"/>
      <c r="QG460" s="57"/>
      <c r="QH460" s="57"/>
      <c r="QI460" s="55">
        <v>1.28</v>
      </c>
      <c r="QJ460" s="66"/>
      <c r="QK460" s="65"/>
      <c r="QL460" s="65"/>
      <c r="QM460" s="65"/>
      <c r="QN460" s="64">
        <v>1.28</v>
      </c>
      <c r="QP460" s="343"/>
      <c r="QQ460" s="47"/>
      <c r="QR460" s="47"/>
      <c r="QS460" s="47"/>
      <c r="QT460" s="45">
        <v>1.84</v>
      </c>
      <c r="QU460" s="58"/>
      <c r="QV460" s="57"/>
      <c r="QW460" s="57"/>
      <c r="QX460" s="57"/>
      <c r="QY460" s="55">
        <v>1.28</v>
      </c>
      <c r="QZ460" s="66"/>
      <c r="RA460" s="65"/>
      <c r="RB460" s="65"/>
      <c r="RC460" s="65"/>
      <c r="RD460" s="64">
        <v>1.28</v>
      </c>
      <c r="RF460" s="343"/>
      <c r="RG460" s="47"/>
      <c r="RH460" s="47"/>
      <c r="RI460" s="47"/>
      <c r="RJ460" s="45">
        <v>1.84</v>
      </c>
      <c r="RK460" s="58"/>
      <c r="RL460" s="57"/>
      <c r="RM460" s="57"/>
      <c r="RN460" s="57"/>
      <c r="RO460" s="55">
        <v>1.28</v>
      </c>
      <c r="RP460" s="66"/>
      <c r="RQ460" s="65"/>
      <c r="RR460" s="65"/>
      <c r="RS460" s="65"/>
      <c r="RT460" s="64">
        <v>1.28</v>
      </c>
    </row>
    <row r="461" spans="1:488" x14ac:dyDescent="0.35">
      <c r="A461" s="29">
        <v>14</v>
      </c>
      <c r="B461" s="342"/>
      <c r="C461" s="32"/>
      <c r="D461" s="32"/>
      <c r="E461" s="32"/>
      <c r="F461" s="35">
        <v>2</v>
      </c>
      <c r="G461" s="343"/>
      <c r="H461" s="47"/>
      <c r="I461" s="47"/>
      <c r="J461" s="47"/>
      <c r="K461" s="45">
        <v>1.84</v>
      </c>
      <c r="L461" s="58"/>
      <c r="M461" s="57"/>
      <c r="N461" s="57"/>
      <c r="O461" s="57"/>
      <c r="P461" s="55">
        <v>1.28</v>
      </c>
      <c r="Q461" s="58"/>
      <c r="R461" s="57"/>
      <c r="S461" s="57"/>
      <c r="T461" s="57"/>
      <c r="U461" s="55">
        <v>1.28</v>
      </c>
      <c r="V461" s="66"/>
      <c r="W461" s="65"/>
      <c r="X461" s="227"/>
      <c r="Y461" s="65"/>
      <c r="Z461" s="64">
        <v>1.66</v>
      </c>
      <c r="AB461" s="342"/>
      <c r="AC461" s="32"/>
      <c r="AD461" s="32"/>
      <c r="AE461" s="32"/>
      <c r="AF461" s="35">
        <v>2</v>
      </c>
      <c r="AG461" s="343"/>
      <c r="AH461" s="47"/>
      <c r="AI461" s="47"/>
      <c r="AJ461" s="47"/>
      <c r="AK461" s="45">
        <v>1.84</v>
      </c>
      <c r="AL461" s="58"/>
      <c r="AM461" s="57"/>
      <c r="AN461" s="57"/>
      <c r="AO461" s="57"/>
      <c r="AP461" s="55">
        <v>1.28</v>
      </c>
      <c r="AQ461" s="66"/>
      <c r="AR461" s="65"/>
      <c r="AS461" s="65"/>
      <c r="AT461" s="65"/>
      <c r="AU461" s="64">
        <v>1.28</v>
      </c>
      <c r="AW461" s="342"/>
      <c r="AX461" s="32"/>
      <c r="AY461" s="32"/>
      <c r="AZ461" s="32"/>
      <c r="BA461" s="35">
        <v>2</v>
      </c>
      <c r="BB461" s="343"/>
      <c r="BC461" s="47"/>
      <c r="BD461" s="47"/>
      <c r="BE461" s="47"/>
      <c r="BF461" s="45">
        <v>1.84</v>
      </c>
      <c r="BG461" s="58"/>
      <c r="BH461" s="57"/>
      <c r="BI461" s="57"/>
      <c r="BJ461" s="57"/>
      <c r="BK461" s="55">
        <v>1.28</v>
      </c>
      <c r="BL461" s="66"/>
      <c r="BM461" s="65"/>
      <c r="BN461" s="65"/>
      <c r="BO461" s="65"/>
      <c r="BP461" s="64">
        <v>1.28</v>
      </c>
      <c r="BR461" s="342"/>
      <c r="BS461" s="32"/>
      <c r="BT461" s="32"/>
      <c r="BU461" s="32"/>
      <c r="BV461" s="35">
        <v>2</v>
      </c>
      <c r="BW461" s="343"/>
      <c r="BX461" s="47"/>
      <c r="BY461" s="47"/>
      <c r="BZ461" s="47"/>
      <c r="CA461" s="45">
        <v>1.84</v>
      </c>
      <c r="CB461" s="58"/>
      <c r="CC461" s="57"/>
      <c r="CD461" s="57"/>
      <c r="CE461" s="57"/>
      <c r="CF461" s="55">
        <v>1.28</v>
      </c>
      <c r="CG461" s="66"/>
      <c r="CH461" s="65"/>
      <c r="CI461" s="65"/>
      <c r="CJ461" s="65"/>
      <c r="CK461" s="64">
        <v>1.28</v>
      </c>
      <c r="CM461" s="342"/>
      <c r="CN461" s="32"/>
      <c r="CO461" s="32"/>
      <c r="CP461" s="32"/>
      <c r="CQ461" s="35">
        <v>2</v>
      </c>
      <c r="CR461" s="343"/>
      <c r="CS461" s="47"/>
      <c r="CT461" s="47"/>
      <c r="CU461" s="47"/>
      <c r="CV461" s="45">
        <v>1.84</v>
      </c>
      <c r="CW461" s="58"/>
      <c r="CX461" s="57"/>
      <c r="CY461" s="57"/>
      <c r="CZ461" s="57"/>
      <c r="DA461" s="55">
        <v>1.28</v>
      </c>
      <c r="DB461" s="66"/>
      <c r="DC461" s="65"/>
      <c r="DD461" s="65"/>
      <c r="DE461" s="65"/>
      <c r="DF461" s="64">
        <v>1.28</v>
      </c>
      <c r="DH461" s="342"/>
      <c r="DI461" s="32"/>
      <c r="DJ461" s="32"/>
      <c r="DK461" s="32"/>
      <c r="DL461" s="35">
        <v>2</v>
      </c>
      <c r="DM461" s="343"/>
      <c r="DN461" s="47"/>
      <c r="DO461" s="47"/>
      <c r="DP461" s="47"/>
      <c r="DQ461" s="45">
        <v>1.84</v>
      </c>
      <c r="DR461" s="58"/>
      <c r="DS461" s="57"/>
      <c r="DT461" s="57"/>
      <c r="DU461" s="57"/>
      <c r="DV461" s="55">
        <v>1.28</v>
      </c>
      <c r="DW461" s="66"/>
      <c r="DX461" s="65"/>
      <c r="DY461" s="65"/>
      <c r="DZ461" s="65"/>
      <c r="EA461" s="64">
        <v>1.28</v>
      </c>
      <c r="EC461" s="342"/>
      <c r="ED461" s="32"/>
      <c r="EE461" s="32"/>
      <c r="EF461" s="32"/>
      <c r="EG461" s="35">
        <v>2</v>
      </c>
      <c r="EH461" s="343"/>
      <c r="EI461" s="47"/>
      <c r="EJ461" s="47"/>
      <c r="EK461" s="47"/>
      <c r="EL461" s="45">
        <v>1.84</v>
      </c>
      <c r="EM461" s="58"/>
      <c r="EN461" s="57"/>
      <c r="EO461" s="57"/>
      <c r="EP461" s="57"/>
      <c r="EQ461" s="55">
        <v>1.28</v>
      </c>
      <c r="ER461" s="66"/>
      <c r="ES461" s="65"/>
      <c r="ET461" s="65"/>
      <c r="EU461" s="65"/>
      <c r="EV461" s="64">
        <v>1.28</v>
      </c>
      <c r="EX461" s="343"/>
      <c r="EY461" s="47"/>
      <c r="EZ461" s="47"/>
      <c r="FA461" s="47"/>
      <c r="FB461" s="45">
        <v>1.84</v>
      </c>
      <c r="FC461" s="58"/>
      <c r="FD461" s="57"/>
      <c r="FE461" s="57"/>
      <c r="FF461" s="57"/>
      <c r="FG461" s="55">
        <v>1.28</v>
      </c>
      <c r="FH461" s="66"/>
      <c r="FI461" s="65"/>
      <c r="FJ461" s="65"/>
      <c r="FK461" s="65"/>
      <c r="FL461" s="64">
        <v>1.28</v>
      </c>
      <c r="FN461" s="343"/>
      <c r="FO461" s="47"/>
      <c r="FP461" s="47"/>
      <c r="FQ461" s="47"/>
      <c r="FR461" s="45">
        <v>1.84</v>
      </c>
      <c r="FS461" s="58"/>
      <c r="FT461" s="57"/>
      <c r="FU461" s="57"/>
      <c r="FV461" s="57"/>
      <c r="FW461" s="55">
        <v>1.28</v>
      </c>
      <c r="FX461" s="66"/>
      <c r="FY461" s="65"/>
      <c r="FZ461" s="65"/>
      <c r="GA461" s="65"/>
      <c r="GB461" s="64">
        <v>1.28</v>
      </c>
      <c r="GD461" s="343"/>
      <c r="GE461" s="47"/>
      <c r="GF461" s="47"/>
      <c r="GG461" s="47"/>
      <c r="GH461" s="45">
        <v>1.84</v>
      </c>
      <c r="GI461" s="58"/>
      <c r="GJ461" s="57"/>
      <c r="GK461" s="57"/>
      <c r="GL461" s="57"/>
      <c r="GM461" s="55">
        <v>1.28</v>
      </c>
      <c r="GN461" s="66"/>
      <c r="GO461" s="65"/>
      <c r="GP461" s="65"/>
      <c r="GQ461" s="65"/>
      <c r="GR461" s="64">
        <v>1.28</v>
      </c>
      <c r="GT461" s="343"/>
      <c r="GU461" s="47"/>
      <c r="GV461" s="47"/>
      <c r="GW461" s="47"/>
      <c r="GX461" s="45">
        <v>1.84</v>
      </c>
      <c r="GY461" s="58"/>
      <c r="GZ461" s="57"/>
      <c r="HA461" s="57"/>
      <c r="HB461" s="57"/>
      <c r="HC461" s="55">
        <v>1.28</v>
      </c>
      <c r="HD461" s="66"/>
      <c r="HE461" s="65"/>
      <c r="HF461" s="65"/>
      <c r="HG461" s="65"/>
      <c r="HH461" s="64">
        <v>1.28</v>
      </c>
      <c r="HJ461" s="343"/>
      <c r="HK461" s="47"/>
      <c r="HL461" s="47"/>
      <c r="HM461" s="47"/>
      <c r="HN461" s="45">
        <v>1.84</v>
      </c>
      <c r="HO461" s="58"/>
      <c r="HP461" s="57"/>
      <c r="HQ461" s="57"/>
      <c r="HR461" s="57"/>
      <c r="HS461" s="55">
        <v>1.28</v>
      </c>
      <c r="HT461" s="66"/>
      <c r="HU461" s="65"/>
      <c r="HV461" s="65"/>
      <c r="HW461" s="65"/>
      <c r="HX461" s="64">
        <v>1.28</v>
      </c>
      <c r="HZ461" s="343"/>
      <c r="IA461" s="47"/>
      <c r="IB461" s="47"/>
      <c r="IC461" s="47"/>
      <c r="ID461" s="45">
        <v>1.84</v>
      </c>
      <c r="IE461" s="58"/>
      <c r="IF461" s="57"/>
      <c r="IG461" s="57"/>
      <c r="IH461" s="57"/>
      <c r="II461" s="55">
        <v>1.28</v>
      </c>
      <c r="IJ461" s="66"/>
      <c r="IK461" s="65"/>
      <c r="IL461" s="65"/>
      <c r="IM461" s="65"/>
      <c r="IN461" s="64">
        <v>1.28</v>
      </c>
      <c r="IP461" s="343"/>
      <c r="IQ461" s="47"/>
      <c r="IR461" s="47"/>
      <c r="IS461" s="47"/>
      <c r="IT461" s="45">
        <v>1.84</v>
      </c>
      <c r="IU461" s="58"/>
      <c r="IV461" s="57"/>
      <c r="IW461" s="57"/>
      <c r="IX461" s="57"/>
      <c r="IY461" s="55">
        <v>1.28</v>
      </c>
      <c r="IZ461" s="66"/>
      <c r="JA461" s="65"/>
      <c r="JB461" s="65"/>
      <c r="JC461" s="65"/>
      <c r="JD461" s="64">
        <v>1.28</v>
      </c>
      <c r="JF461" s="343"/>
      <c r="JG461" s="47"/>
      <c r="JH461" s="47"/>
      <c r="JI461" s="47"/>
      <c r="JJ461" s="45">
        <v>1.84</v>
      </c>
      <c r="JK461" s="58"/>
      <c r="JL461" s="57"/>
      <c r="JM461" s="57"/>
      <c r="JN461" s="57"/>
      <c r="JO461" s="55">
        <v>1.28</v>
      </c>
      <c r="JP461" s="66"/>
      <c r="JQ461" s="65"/>
      <c r="JR461" s="65"/>
      <c r="JS461" s="65"/>
      <c r="JT461" s="64">
        <v>1.28</v>
      </c>
      <c r="JV461" s="343"/>
      <c r="JW461" s="47"/>
      <c r="JX461" s="47"/>
      <c r="JY461" s="47"/>
      <c r="JZ461" s="45">
        <v>1.84</v>
      </c>
      <c r="KA461" s="58"/>
      <c r="KB461" s="57"/>
      <c r="KC461" s="57"/>
      <c r="KD461" s="57"/>
      <c r="KE461" s="55">
        <v>1.28</v>
      </c>
      <c r="KF461" s="66"/>
      <c r="KG461" s="65"/>
      <c r="KH461" s="65"/>
      <c r="KI461" s="65"/>
      <c r="KJ461" s="64">
        <v>1.28</v>
      </c>
      <c r="KL461" s="343"/>
      <c r="KM461" s="47"/>
      <c r="KN461" s="47"/>
      <c r="KO461" s="47"/>
      <c r="KP461" s="45">
        <v>1.84</v>
      </c>
      <c r="KQ461" s="58"/>
      <c r="KR461" s="57"/>
      <c r="KS461" s="57"/>
      <c r="KT461" s="57"/>
      <c r="KU461" s="55">
        <v>1.28</v>
      </c>
      <c r="KV461" s="66"/>
      <c r="KW461" s="65"/>
      <c r="KX461" s="65"/>
      <c r="KY461" s="65"/>
      <c r="KZ461" s="64">
        <v>1.28</v>
      </c>
      <c r="LB461" s="343"/>
      <c r="LC461" s="47"/>
      <c r="LD461" s="47"/>
      <c r="LE461" s="47"/>
      <c r="LF461" s="45">
        <v>1.84</v>
      </c>
      <c r="LG461" s="58"/>
      <c r="LH461" s="57"/>
      <c r="LI461" s="57"/>
      <c r="LJ461" s="57"/>
      <c r="LK461" s="55">
        <v>1.28</v>
      </c>
      <c r="LL461" s="66"/>
      <c r="LM461" s="65"/>
      <c r="LN461" s="65"/>
      <c r="LO461" s="65"/>
      <c r="LP461" s="64">
        <v>1.28</v>
      </c>
      <c r="LR461" s="343"/>
      <c r="LS461" s="47"/>
      <c r="LT461" s="47"/>
      <c r="LU461" s="47"/>
      <c r="LV461" s="45">
        <v>1.84</v>
      </c>
      <c r="LW461" s="58"/>
      <c r="LX461" s="57"/>
      <c r="LY461" s="57"/>
      <c r="LZ461" s="57"/>
      <c r="MA461" s="55">
        <v>1.28</v>
      </c>
      <c r="MB461" s="66"/>
      <c r="MC461" s="65"/>
      <c r="MD461" s="65"/>
      <c r="ME461" s="65"/>
      <c r="MF461" s="64">
        <v>1.28</v>
      </c>
      <c r="MH461" s="343"/>
      <c r="MI461" s="47"/>
      <c r="MJ461" s="47"/>
      <c r="MK461" s="47"/>
      <c r="ML461" s="45">
        <v>1.84</v>
      </c>
      <c r="MM461" s="58"/>
      <c r="MN461" s="57"/>
      <c r="MO461" s="57"/>
      <c r="MP461" s="57"/>
      <c r="MQ461" s="55">
        <v>1.28</v>
      </c>
      <c r="MR461" s="66"/>
      <c r="MS461" s="65"/>
      <c r="MT461" s="65"/>
      <c r="MU461" s="65"/>
      <c r="MV461" s="64">
        <v>1.28</v>
      </c>
      <c r="MX461" s="343"/>
      <c r="MY461" s="47"/>
      <c r="MZ461" s="47"/>
      <c r="NA461" s="47"/>
      <c r="NB461" s="45">
        <v>1.84</v>
      </c>
      <c r="NC461" s="58"/>
      <c r="ND461" s="57"/>
      <c r="NE461" s="57"/>
      <c r="NF461" s="57"/>
      <c r="NG461" s="55">
        <v>1.28</v>
      </c>
      <c r="NH461" s="66"/>
      <c r="NI461" s="65"/>
      <c r="NJ461" s="65"/>
      <c r="NK461" s="65"/>
      <c r="NL461" s="64">
        <v>1.28</v>
      </c>
      <c r="NN461" s="343"/>
      <c r="NO461" s="47"/>
      <c r="NP461" s="47"/>
      <c r="NQ461" s="47"/>
      <c r="NR461" s="45">
        <v>1.84</v>
      </c>
      <c r="NS461" s="58"/>
      <c r="NT461" s="57"/>
      <c r="NU461" s="57"/>
      <c r="NV461" s="57"/>
      <c r="NW461" s="55">
        <v>1.28</v>
      </c>
      <c r="NX461" s="66"/>
      <c r="NY461" s="65"/>
      <c r="NZ461" s="65"/>
      <c r="OA461" s="65"/>
      <c r="OB461" s="64">
        <v>1.28</v>
      </c>
      <c r="OD461" s="343"/>
      <c r="OE461" s="47"/>
      <c r="OF461" s="47"/>
      <c r="OG461" s="47"/>
      <c r="OH461" s="45">
        <v>1.84</v>
      </c>
      <c r="OI461" s="58"/>
      <c r="OJ461" s="57"/>
      <c r="OK461" s="57"/>
      <c r="OL461" s="57"/>
      <c r="OM461" s="55">
        <v>1.28</v>
      </c>
      <c r="ON461" s="66"/>
      <c r="OO461" s="65"/>
      <c r="OP461" s="65"/>
      <c r="OQ461" s="65"/>
      <c r="OR461" s="64">
        <v>1.28</v>
      </c>
      <c r="OT461" s="343"/>
      <c r="OU461" s="47"/>
      <c r="OV461" s="47"/>
      <c r="OW461" s="47"/>
      <c r="OX461" s="45">
        <v>1.84</v>
      </c>
      <c r="OY461" s="58"/>
      <c r="OZ461" s="57"/>
      <c r="PA461" s="57"/>
      <c r="PB461" s="57"/>
      <c r="PC461" s="55">
        <v>1.28</v>
      </c>
      <c r="PD461" s="66"/>
      <c r="PE461" s="65"/>
      <c r="PF461" s="65"/>
      <c r="PG461" s="65"/>
      <c r="PH461" s="64">
        <v>1.28</v>
      </c>
      <c r="PJ461" s="343"/>
      <c r="PK461" s="47"/>
      <c r="PL461" s="47"/>
      <c r="PM461" s="47"/>
      <c r="PN461" s="45">
        <v>1.84</v>
      </c>
      <c r="PO461" s="58"/>
      <c r="PP461" s="57"/>
      <c r="PQ461" s="57"/>
      <c r="PR461" s="57"/>
      <c r="PS461" s="55">
        <v>1.28</v>
      </c>
      <c r="PT461" s="66"/>
      <c r="PU461" s="65"/>
      <c r="PV461" s="65"/>
      <c r="PW461" s="65"/>
      <c r="PX461" s="64">
        <v>1.28</v>
      </c>
      <c r="PZ461" s="343"/>
      <c r="QA461" s="47"/>
      <c r="QB461" s="47"/>
      <c r="QC461" s="47"/>
      <c r="QD461" s="45">
        <v>1.84</v>
      </c>
      <c r="QE461" s="58"/>
      <c r="QF461" s="57"/>
      <c r="QG461" s="57"/>
      <c r="QH461" s="57"/>
      <c r="QI461" s="55">
        <v>1.28</v>
      </c>
      <c r="QJ461" s="66"/>
      <c r="QK461" s="65"/>
      <c r="QL461" s="65"/>
      <c r="QM461" s="65"/>
      <c r="QN461" s="64">
        <v>1.28</v>
      </c>
      <c r="QP461" s="343"/>
      <c r="QQ461" s="47"/>
      <c r="QR461" s="47"/>
      <c r="QS461" s="47"/>
      <c r="QT461" s="45">
        <v>1.84</v>
      </c>
      <c r="QU461" s="58"/>
      <c r="QV461" s="57"/>
      <c r="QW461" s="57"/>
      <c r="QX461" s="57"/>
      <c r="QY461" s="55">
        <v>1.28</v>
      </c>
      <c r="QZ461" s="66"/>
      <c r="RA461" s="65"/>
      <c r="RB461" s="65"/>
      <c r="RC461" s="65"/>
      <c r="RD461" s="64">
        <v>1.28</v>
      </c>
      <c r="RF461" s="343"/>
      <c r="RG461" s="47"/>
      <c r="RH461" s="47"/>
      <c r="RI461" s="47"/>
      <c r="RJ461" s="45">
        <v>1.84</v>
      </c>
      <c r="RK461" s="58"/>
      <c r="RL461" s="57"/>
      <c r="RM461" s="57"/>
      <c r="RN461" s="57"/>
      <c r="RO461" s="55">
        <v>1.28</v>
      </c>
      <c r="RP461" s="66"/>
      <c r="RQ461" s="65"/>
      <c r="RR461" s="65"/>
      <c r="RS461" s="65"/>
      <c r="RT461" s="64">
        <v>1.28</v>
      </c>
    </row>
    <row r="462" spans="1:488" x14ac:dyDescent="0.35">
      <c r="A462" s="29">
        <v>15</v>
      </c>
      <c r="B462" s="342"/>
      <c r="C462" s="32"/>
      <c r="D462" s="32"/>
      <c r="E462" s="32"/>
      <c r="F462" s="35">
        <v>2</v>
      </c>
      <c r="G462" s="343"/>
      <c r="H462" s="47"/>
      <c r="I462" s="47"/>
      <c r="J462" s="47"/>
      <c r="K462" s="45">
        <v>1.84</v>
      </c>
      <c r="L462" s="58"/>
      <c r="M462" s="57"/>
      <c r="N462" s="57"/>
      <c r="O462" s="57"/>
      <c r="P462" s="55">
        <v>1.28</v>
      </c>
      <c r="Q462" s="58"/>
      <c r="R462" s="57"/>
      <c r="S462" s="57"/>
      <c r="T462" s="57"/>
      <c r="U462" s="55">
        <v>1.28</v>
      </c>
      <c r="V462" s="66"/>
      <c r="W462" s="65"/>
      <c r="X462" s="227"/>
      <c r="Y462" s="65"/>
      <c r="Z462" s="64">
        <v>1.66</v>
      </c>
      <c r="AB462" s="342"/>
      <c r="AC462" s="32"/>
      <c r="AD462" s="32"/>
      <c r="AE462" s="32"/>
      <c r="AF462" s="35">
        <v>2</v>
      </c>
      <c r="AG462" s="343"/>
      <c r="AH462" s="47"/>
      <c r="AI462" s="47"/>
      <c r="AJ462" s="47"/>
      <c r="AK462" s="45">
        <v>1.84</v>
      </c>
      <c r="AL462" s="58"/>
      <c r="AM462" s="57"/>
      <c r="AN462" s="57"/>
      <c r="AO462" s="57"/>
      <c r="AP462" s="55">
        <v>1.28</v>
      </c>
      <c r="AQ462" s="66"/>
      <c r="AR462" s="65"/>
      <c r="AS462" s="65"/>
      <c r="AT462" s="65"/>
      <c r="AU462" s="64">
        <v>1.28</v>
      </c>
      <c r="AW462" s="342"/>
      <c r="AX462" s="32"/>
      <c r="AY462" s="32"/>
      <c r="AZ462" s="32"/>
      <c r="BA462" s="35">
        <v>2</v>
      </c>
      <c r="BB462" s="343"/>
      <c r="BC462" s="47"/>
      <c r="BD462" s="47"/>
      <c r="BE462" s="47"/>
      <c r="BF462" s="45">
        <v>1.84</v>
      </c>
      <c r="BG462" s="58"/>
      <c r="BH462" s="57"/>
      <c r="BI462" s="57"/>
      <c r="BJ462" s="57"/>
      <c r="BK462" s="55">
        <v>1.28</v>
      </c>
      <c r="BL462" s="66"/>
      <c r="BM462" s="65"/>
      <c r="BN462" s="65"/>
      <c r="BO462" s="65"/>
      <c r="BP462" s="64">
        <v>1.28</v>
      </c>
      <c r="BR462" s="342"/>
      <c r="BS462" s="32"/>
      <c r="BT462" s="32"/>
      <c r="BU462" s="32"/>
      <c r="BV462" s="35">
        <v>2</v>
      </c>
      <c r="BW462" s="343"/>
      <c r="BX462" s="47"/>
      <c r="BY462" s="47"/>
      <c r="BZ462" s="47"/>
      <c r="CA462" s="45">
        <v>1.84</v>
      </c>
      <c r="CB462" s="58"/>
      <c r="CC462" s="57"/>
      <c r="CD462" s="57"/>
      <c r="CE462" s="57"/>
      <c r="CF462" s="55">
        <v>1.28</v>
      </c>
      <c r="CG462" s="66"/>
      <c r="CH462" s="65"/>
      <c r="CI462" s="65"/>
      <c r="CJ462" s="65"/>
      <c r="CK462" s="64">
        <v>1.28</v>
      </c>
      <c r="CM462" s="342"/>
      <c r="CN462" s="32"/>
      <c r="CO462" s="32"/>
      <c r="CP462" s="32"/>
      <c r="CQ462" s="35">
        <v>2</v>
      </c>
      <c r="CR462" s="343"/>
      <c r="CS462" s="47"/>
      <c r="CT462" s="47"/>
      <c r="CU462" s="47"/>
      <c r="CV462" s="45">
        <v>1.84</v>
      </c>
      <c r="CW462" s="58"/>
      <c r="CX462" s="57"/>
      <c r="CY462" s="57"/>
      <c r="CZ462" s="57"/>
      <c r="DA462" s="55">
        <v>1.28</v>
      </c>
      <c r="DB462" s="66"/>
      <c r="DC462" s="65"/>
      <c r="DD462" s="65"/>
      <c r="DE462" s="65"/>
      <c r="DF462" s="64">
        <v>1.28</v>
      </c>
      <c r="DH462" s="342"/>
      <c r="DI462" s="32"/>
      <c r="DJ462" s="32"/>
      <c r="DK462" s="32"/>
      <c r="DL462" s="35">
        <v>2</v>
      </c>
      <c r="DM462" s="343"/>
      <c r="DN462" s="47"/>
      <c r="DO462" s="47"/>
      <c r="DP462" s="47"/>
      <c r="DQ462" s="45">
        <v>1.84</v>
      </c>
      <c r="DR462" s="58"/>
      <c r="DS462" s="57"/>
      <c r="DT462" s="57"/>
      <c r="DU462" s="57"/>
      <c r="DV462" s="55">
        <v>1.28</v>
      </c>
      <c r="DW462" s="66"/>
      <c r="DX462" s="65"/>
      <c r="DY462" s="65"/>
      <c r="DZ462" s="65"/>
      <c r="EA462" s="64">
        <v>1.28</v>
      </c>
      <c r="EC462" s="342"/>
      <c r="ED462" s="32"/>
      <c r="EE462" s="32"/>
      <c r="EF462" s="32"/>
      <c r="EG462" s="35">
        <v>2</v>
      </c>
      <c r="EH462" s="343"/>
      <c r="EI462" s="47"/>
      <c r="EJ462" s="47"/>
      <c r="EK462" s="47"/>
      <c r="EL462" s="45">
        <v>1.84</v>
      </c>
      <c r="EM462" s="58"/>
      <c r="EN462" s="57"/>
      <c r="EO462" s="57"/>
      <c r="EP462" s="57"/>
      <c r="EQ462" s="55">
        <v>1.28</v>
      </c>
      <c r="ER462" s="66"/>
      <c r="ES462" s="65"/>
      <c r="ET462" s="65"/>
      <c r="EU462" s="65"/>
      <c r="EV462" s="64">
        <v>1.28</v>
      </c>
      <c r="EX462" s="343"/>
      <c r="EY462" s="47"/>
      <c r="EZ462" s="47"/>
      <c r="FA462" s="47"/>
      <c r="FB462" s="45">
        <v>1.84</v>
      </c>
      <c r="FC462" s="58"/>
      <c r="FD462" s="57"/>
      <c r="FE462" s="57"/>
      <c r="FF462" s="57"/>
      <c r="FG462" s="55">
        <v>1.28</v>
      </c>
      <c r="FH462" s="66"/>
      <c r="FI462" s="65"/>
      <c r="FJ462" s="65"/>
      <c r="FK462" s="65"/>
      <c r="FL462" s="64">
        <v>1.28</v>
      </c>
      <c r="FN462" s="343"/>
      <c r="FO462" s="47"/>
      <c r="FP462" s="47"/>
      <c r="FQ462" s="47"/>
      <c r="FR462" s="45">
        <v>1.84</v>
      </c>
      <c r="FS462" s="58"/>
      <c r="FT462" s="57"/>
      <c r="FU462" s="57"/>
      <c r="FV462" s="57"/>
      <c r="FW462" s="55">
        <v>1.28</v>
      </c>
      <c r="FX462" s="66"/>
      <c r="FY462" s="65"/>
      <c r="FZ462" s="65"/>
      <c r="GA462" s="65"/>
      <c r="GB462" s="64">
        <v>1.28</v>
      </c>
      <c r="GD462" s="343"/>
      <c r="GE462" s="47"/>
      <c r="GF462" s="47"/>
      <c r="GG462" s="47"/>
      <c r="GH462" s="45">
        <v>1.84</v>
      </c>
      <c r="GI462" s="58"/>
      <c r="GJ462" s="57"/>
      <c r="GK462" s="57"/>
      <c r="GL462" s="57"/>
      <c r="GM462" s="55">
        <v>1.28</v>
      </c>
      <c r="GN462" s="66"/>
      <c r="GO462" s="65"/>
      <c r="GP462" s="65"/>
      <c r="GQ462" s="65"/>
      <c r="GR462" s="64">
        <v>1.28</v>
      </c>
      <c r="GT462" s="343"/>
      <c r="GU462" s="47"/>
      <c r="GV462" s="47"/>
      <c r="GW462" s="47"/>
      <c r="GX462" s="45">
        <v>1.84</v>
      </c>
      <c r="GY462" s="58"/>
      <c r="GZ462" s="57"/>
      <c r="HA462" s="57"/>
      <c r="HB462" s="57"/>
      <c r="HC462" s="55">
        <v>1.28</v>
      </c>
      <c r="HD462" s="66"/>
      <c r="HE462" s="65"/>
      <c r="HF462" s="65"/>
      <c r="HG462" s="65"/>
      <c r="HH462" s="64">
        <v>1.28</v>
      </c>
      <c r="HJ462" s="343"/>
      <c r="HK462" s="47"/>
      <c r="HL462" s="47"/>
      <c r="HM462" s="47"/>
      <c r="HN462" s="45">
        <v>1.84</v>
      </c>
      <c r="HO462" s="58"/>
      <c r="HP462" s="57"/>
      <c r="HQ462" s="57"/>
      <c r="HR462" s="57"/>
      <c r="HS462" s="55">
        <v>1.28</v>
      </c>
      <c r="HT462" s="66"/>
      <c r="HU462" s="65"/>
      <c r="HV462" s="65"/>
      <c r="HW462" s="65"/>
      <c r="HX462" s="64">
        <v>1.28</v>
      </c>
      <c r="HZ462" s="343"/>
      <c r="IA462" s="47"/>
      <c r="IB462" s="47"/>
      <c r="IC462" s="47"/>
      <c r="ID462" s="45">
        <v>1.84</v>
      </c>
      <c r="IE462" s="58"/>
      <c r="IF462" s="57"/>
      <c r="IG462" s="57"/>
      <c r="IH462" s="57"/>
      <c r="II462" s="55">
        <v>1.28</v>
      </c>
      <c r="IJ462" s="66"/>
      <c r="IK462" s="65"/>
      <c r="IL462" s="65"/>
      <c r="IM462" s="65"/>
      <c r="IN462" s="64">
        <v>1.28</v>
      </c>
      <c r="IP462" s="343"/>
      <c r="IQ462" s="47"/>
      <c r="IR462" s="47"/>
      <c r="IS462" s="47"/>
      <c r="IT462" s="45">
        <v>1.84</v>
      </c>
      <c r="IU462" s="58"/>
      <c r="IV462" s="57"/>
      <c r="IW462" s="57"/>
      <c r="IX462" s="57"/>
      <c r="IY462" s="55">
        <v>1.28</v>
      </c>
      <c r="IZ462" s="66"/>
      <c r="JA462" s="65"/>
      <c r="JB462" s="65"/>
      <c r="JC462" s="65"/>
      <c r="JD462" s="64">
        <v>1.28</v>
      </c>
      <c r="JF462" s="343"/>
      <c r="JG462" s="47"/>
      <c r="JH462" s="47"/>
      <c r="JI462" s="47"/>
      <c r="JJ462" s="45">
        <v>1.84</v>
      </c>
      <c r="JK462" s="58"/>
      <c r="JL462" s="57"/>
      <c r="JM462" s="57"/>
      <c r="JN462" s="57"/>
      <c r="JO462" s="55">
        <v>1.28</v>
      </c>
      <c r="JP462" s="66"/>
      <c r="JQ462" s="65"/>
      <c r="JR462" s="65"/>
      <c r="JS462" s="65"/>
      <c r="JT462" s="64">
        <v>1.28</v>
      </c>
      <c r="JV462" s="343"/>
      <c r="JW462" s="47"/>
      <c r="JX462" s="47"/>
      <c r="JY462" s="47"/>
      <c r="JZ462" s="45">
        <v>1.84</v>
      </c>
      <c r="KA462" s="58"/>
      <c r="KB462" s="57"/>
      <c r="KC462" s="57"/>
      <c r="KD462" s="57"/>
      <c r="KE462" s="55">
        <v>1.28</v>
      </c>
      <c r="KF462" s="66"/>
      <c r="KG462" s="65"/>
      <c r="KH462" s="65"/>
      <c r="KI462" s="65"/>
      <c r="KJ462" s="64">
        <v>1.28</v>
      </c>
      <c r="KL462" s="343"/>
      <c r="KM462" s="47"/>
      <c r="KN462" s="47"/>
      <c r="KO462" s="47"/>
      <c r="KP462" s="45">
        <v>1.84</v>
      </c>
      <c r="KQ462" s="58"/>
      <c r="KR462" s="57"/>
      <c r="KS462" s="57"/>
      <c r="KT462" s="57"/>
      <c r="KU462" s="55">
        <v>1.28</v>
      </c>
      <c r="KV462" s="66"/>
      <c r="KW462" s="65"/>
      <c r="KX462" s="65"/>
      <c r="KY462" s="65"/>
      <c r="KZ462" s="64">
        <v>1.28</v>
      </c>
      <c r="LB462" s="343"/>
      <c r="LC462" s="47"/>
      <c r="LD462" s="47"/>
      <c r="LE462" s="47"/>
      <c r="LF462" s="45">
        <v>1.84</v>
      </c>
      <c r="LG462" s="58"/>
      <c r="LH462" s="57"/>
      <c r="LI462" s="57"/>
      <c r="LJ462" s="57"/>
      <c r="LK462" s="55">
        <v>1.28</v>
      </c>
      <c r="LL462" s="66"/>
      <c r="LM462" s="65"/>
      <c r="LN462" s="65"/>
      <c r="LO462" s="65"/>
      <c r="LP462" s="64">
        <v>1.28</v>
      </c>
      <c r="LR462" s="343"/>
      <c r="LS462" s="47"/>
      <c r="LT462" s="47"/>
      <c r="LU462" s="47"/>
      <c r="LV462" s="45">
        <v>1.84</v>
      </c>
      <c r="LW462" s="58"/>
      <c r="LX462" s="57"/>
      <c r="LY462" s="57"/>
      <c r="LZ462" s="57"/>
      <c r="MA462" s="55">
        <v>1.28</v>
      </c>
      <c r="MB462" s="66"/>
      <c r="MC462" s="65"/>
      <c r="MD462" s="65"/>
      <c r="ME462" s="65"/>
      <c r="MF462" s="64">
        <v>1.28</v>
      </c>
      <c r="MH462" s="343"/>
      <c r="MI462" s="47"/>
      <c r="MJ462" s="47"/>
      <c r="MK462" s="47"/>
      <c r="ML462" s="45">
        <v>1.84</v>
      </c>
      <c r="MM462" s="58"/>
      <c r="MN462" s="57"/>
      <c r="MO462" s="57"/>
      <c r="MP462" s="57"/>
      <c r="MQ462" s="55">
        <v>1.28</v>
      </c>
      <c r="MR462" s="66"/>
      <c r="MS462" s="65"/>
      <c r="MT462" s="65"/>
      <c r="MU462" s="65"/>
      <c r="MV462" s="64">
        <v>1.28</v>
      </c>
      <c r="MX462" s="343"/>
      <c r="MY462" s="47"/>
      <c r="MZ462" s="47"/>
      <c r="NA462" s="47"/>
      <c r="NB462" s="45">
        <v>1.84</v>
      </c>
      <c r="NC462" s="58"/>
      <c r="ND462" s="57"/>
      <c r="NE462" s="57"/>
      <c r="NF462" s="57"/>
      <c r="NG462" s="55">
        <v>1.28</v>
      </c>
      <c r="NH462" s="66"/>
      <c r="NI462" s="65"/>
      <c r="NJ462" s="65"/>
      <c r="NK462" s="65"/>
      <c r="NL462" s="64">
        <v>1.28</v>
      </c>
      <c r="NN462" s="343"/>
      <c r="NO462" s="47"/>
      <c r="NP462" s="47"/>
      <c r="NQ462" s="47"/>
      <c r="NR462" s="45">
        <v>1.84</v>
      </c>
      <c r="NS462" s="58"/>
      <c r="NT462" s="57"/>
      <c r="NU462" s="57"/>
      <c r="NV462" s="57"/>
      <c r="NW462" s="55">
        <v>1.28</v>
      </c>
      <c r="NX462" s="66"/>
      <c r="NY462" s="65"/>
      <c r="NZ462" s="65"/>
      <c r="OA462" s="65"/>
      <c r="OB462" s="64">
        <v>1.28</v>
      </c>
      <c r="OD462" s="343"/>
      <c r="OE462" s="47"/>
      <c r="OF462" s="47"/>
      <c r="OG462" s="47"/>
      <c r="OH462" s="45">
        <v>1.84</v>
      </c>
      <c r="OI462" s="58"/>
      <c r="OJ462" s="57"/>
      <c r="OK462" s="57"/>
      <c r="OL462" s="57"/>
      <c r="OM462" s="55">
        <v>1.28</v>
      </c>
      <c r="ON462" s="66"/>
      <c r="OO462" s="65"/>
      <c r="OP462" s="65"/>
      <c r="OQ462" s="65"/>
      <c r="OR462" s="64">
        <v>1.28</v>
      </c>
      <c r="OT462" s="343"/>
      <c r="OU462" s="47"/>
      <c r="OV462" s="47"/>
      <c r="OW462" s="47"/>
      <c r="OX462" s="45">
        <v>1.84</v>
      </c>
      <c r="OY462" s="58"/>
      <c r="OZ462" s="57"/>
      <c r="PA462" s="57"/>
      <c r="PB462" s="57"/>
      <c r="PC462" s="55">
        <v>1.28</v>
      </c>
      <c r="PD462" s="66"/>
      <c r="PE462" s="65"/>
      <c r="PF462" s="65"/>
      <c r="PG462" s="65"/>
      <c r="PH462" s="64">
        <v>1.28</v>
      </c>
      <c r="PJ462" s="343"/>
      <c r="PK462" s="47"/>
      <c r="PL462" s="47"/>
      <c r="PM462" s="47"/>
      <c r="PN462" s="45">
        <v>1.84</v>
      </c>
      <c r="PO462" s="58"/>
      <c r="PP462" s="57"/>
      <c r="PQ462" s="57"/>
      <c r="PR462" s="57"/>
      <c r="PS462" s="55">
        <v>1.28</v>
      </c>
      <c r="PT462" s="66"/>
      <c r="PU462" s="65"/>
      <c r="PV462" s="65"/>
      <c r="PW462" s="65"/>
      <c r="PX462" s="64">
        <v>1.28</v>
      </c>
      <c r="PZ462" s="343"/>
      <c r="QA462" s="47"/>
      <c r="QB462" s="47"/>
      <c r="QC462" s="47"/>
      <c r="QD462" s="45">
        <v>1.84</v>
      </c>
      <c r="QE462" s="58"/>
      <c r="QF462" s="57"/>
      <c r="QG462" s="57"/>
      <c r="QH462" s="57"/>
      <c r="QI462" s="55">
        <v>1.28</v>
      </c>
      <c r="QJ462" s="66"/>
      <c r="QK462" s="65"/>
      <c r="QL462" s="65"/>
      <c r="QM462" s="65"/>
      <c r="QN462" s="64">
        <v>1.28</v>
      </c>
      <c r="QP462" s="343"/>
      <c r="QQ462" s="47"/>
      <c r="QR462" s="47"/>
      <c r="QS462" s="47"/>
      <c r="QT462" s="45">
        <v>1.84</v>
      </c>
      <c r="QU462" s="58"/>
      <c r="QV462" s="57"/>
      <c r="QW462" s="57"/>
      <c r="QX462" s="57"/>
      <c r="QY462" s="55">
        <v>1.28</v>
      </c>
      <c r="QZ462" s="66"/>
      <c r="RA462" s="65"/>
      <c r="RB462" s="65"/>
      <c r="RC462" s="65"/>
      <c r="RD462" s="64">
        <v>1.28</v>
      </c>
      <c r="RF462" s="343"/>
      <c r="RG462" s="47"/>
      <c r="RH462" s="47"/>
      <c r="RI462" s="47"/>
      <c r="RJ462" s="45">
        <v>1.84</v>
      </c>
      <c r="RK462" s="58"/>
      <c r="RL462" s="57"/>
      <c r="RM462" s="57"/>
      <c r="RN462" s="57"/>
      <c r="RO462" s="55">
        <v>1.28</v>
      </c>
      <c r="RP462" s="66"/>
      <c r="RQ462" s="65"/>
      <c r="RR462" s="65"/>
      <c r="RS462" s="65"/>
      <c r="RT462" s="64">
        <v>1.28</v>
      </c>
    </row>
    <row r="463" spans="1:488" x14ac:dyDescent="0.35">
      <c r="A463" s="29">
        <v>16</v>
      </c>
      <c r="B463" s="342"/>
      <c r="C463" s="32"/>
      <c r="D463" s="32"/>
      <c r="E463" s="32"/>
      <c r="F463" s="35">
        <v>2</v>
      </c>
      <c r="G463" s="343"/>
      <c r="H463" s="47"/>
      <c r="I463" s="47"/>
      <c r="J463" s="47"/>
      <c r="K463" s="45">
        <v>1.84</v>
      </c>
      <c r="L463" s="58"/>
      <c r="M463" s="57"/>
      <c r="N463" s="57"/>
      <c r="O463" s="57"/>
      <c r="P463" s="55">
        <v>1.28</v>
      </c>
      <c r="Q463" s="58"/>
      <c r="R463" s="57"/>
      <c r="S463" s="57"/>
      <c r="T463" s="57"/>
      <c r="U463" s="55">
        <v>1.28</v>
      </c>
      <c r="V463" s="66"/>
      <c r="W463" s="65"/>
      <c r="X463" s="227"/>
      <c r="Y463" s="65"/>
      <c r="Z463" s="64">
        <v>1.66</v>
      </c>
      <c r="AB463" s="342"/>
      <c r="AC463" s="32"/>
      <c r="AD463" s="32"/>
      <c r="AE463" s="32"/>
      <c r="AF463" s="35">
        <v>2</v>
      </c>
      <c r="AG463" s="343"/>
      <c r="AH463" s="47"/>
      <c r="AI463" s="47"/>
      <c r="AJ463" s="47"/>
      <c r="AK463" s="45">
        <v>1.84</v>
      </c>
      <c r="AL463" s="58"/>
      <c r="AM463" s="57"/>
      <c r="AN463" s="57"/>
      <c r="AO463" s="57"/>
      <c r="AP463" s="55">
        <v>1.28</v>
      </c>
      <c r="AQ463" s="66"/>
      <c r="AR463" s="65"/>
      <c r="AS463" s="65"/>
      <c r="AT463" s="65"/>
      <c r="AU463" s="64">
        <v>1.28</v>
      </c>
      <c r="AW463" s="342"/>
      <c r="AX463" s="32"/>
      <c r="AY463" s="32"/>
      <c r="AZ463" s="32"/>
      <c r="BA463" s="35">
        <v>2</v>
      </c>
      <c r="BB463" s="343"/>
      <c r="BC463" s="47"/>
      <c r="BD463" s="47"/>
      <c r="BE463" s="47"/>
      <c r="BF463" s="45">
        <v>1.84</v>
      </c>
      <c r="BG463" s="58"/>
      <c r="BH463" s="57"/>
      <c r="BI463" s="57"/>
      <c r="BJ463" s="57"/>
      <c r="BK463" s="55">
        <v>1.28</v>
      </c>
      <c r="BL463" s="66"/>
      <c r="BM463" s="65"/>
      <c r="BN463" s="65"/>
      <c r="BO463" s="65"/>
      <c r="BP463" s="64">
        <v>1.28</v>
      </c>
      <c r="BR463" s="342"/>
      <c r="BS463" s="32"/>
      <c r="BT463" s="32"/>
      <c r="BU463" s="32"/>
      <c r="BV463" s="35">
        <v>2</v>
      </c>
      <c r="BW463" s="343"/>
      <c r="BX463" s="47"/>
      <c r="BY463" s="47"/>
      <c r="BZ463" s="47"/>
      <c r="CA463" s="45">
        <v>1.84</v>
      </c>
      <c r="CB463" s="58"/>
      <c r="CC463" s="57"/>
      <c r="CD463" s="57"/>
      <c r="CE463" s="57"/>
      <c r="CF463" s="55">
        <v>1.28</v>
      </c>
      <c r="CG463" s="66"/>
      <c r="CH463" s="65"/>
      <c r="CI463" s="65"/>
      <c r="CJ463" s="65"/>
      <c r="CK463" s="64">
        <v>1.28</v>
      </c>
      <c r="CM463" s="342"/>
      <c r="CN463" s="32"/>
      <c r="CO463" s="32"/>
      <c r="CP463" s="32"/>
      <c r="CQ463" s="35">
        <v>2</v>
      </c>
      <c r="CR463" s="343"/>
      <c r="CS463" s="47"/>
      <c r="CT463" s="47"/>
      <c r="CU463" s="47"/>
      <c r="CV463" s="45">
        <v>1.84</v>
      </c>
      <c r="CW463" s="58"/>
      <c r="CX463" s="57"/>
      <c r="CY463" s="57"/>
      <c r="CZ463" s="57"/>
      <c r="DA463" s="55">
        <v>1.28</v>
      </c>
      <c r="DB463" s="66"/>
      <c r="DC463" s="65"/>
      <c r="DD463" s="65"/>
      <c r="DE463" s="65"/>
      <c r="DF463" s="64">
        <v>1.28</v>
      </c>
      <c r="DH463" s="342"/>
      <c r="DI463" s="32"/>
      <c r="DJ463" s="32"/>
      <c r="DK463" s="32"/>
      <c r="DL463" s="35">
        <v>2</v>
      </c>
      <c r="DM463" s="343"/>
      <c r="DN463" s="47"/>
      <c r="DO463" s="47"/>
      <c r="DP463" s="47"/>
      <c r="DQ463" s="45">
        <v>1.84</v>
      </c>
      <c r="DR463" s="58"/>
      <c r="DS463" s="57"/>
      <c r="DT463" s="57"/>
      <c r="DU463" s="57"/>
      <c r="DV463" s="55">
        <v>1.28</v>
      </c>
      <c r="DW463" s="66"/>
      <c r="DX463" s="65"/>
      <c r="DY463" s="65"/>
      <c r="DZ463" s="65"/>
      <c r="EA463" s="64">
        <v>1.28</v>
      </c>
      <c r="EC463" s="342"/>
      <c r="ED463" s="32"/>
      <c r="EE463" s="32"/>
      <c r="EF463" s="32"/>
      <c r="EG463" s="35">
        <v>2</v>
      </c>
      <c r="EH463" s="343"/>
      <c r="EI463" s="47"/>
      <c r="EJ463" s="47"/>
      <c r="EK463" s="47"/>
      <c r="EL463" s="45">
        <v>1.84</v>
      </c>
      <c r="EM463" s="58"/>
      <c r="EN463" s="57"/>
      <c r="EO463" s="57"/>
      <c r="EP463" s="57"/>
      <c r="EQ463" s="55">
        <v>1.28</v>
      </c>
      <c r="ER463" s="66"/>
      <c r="ES463" s="65"/>
      <c r="ET463" s="65"/>
      <c r="EU463" s="65"/>
      <c r="EV463" s="64">
        <v>1.28</v>
      </c>
      <c r="EX463" s="343"/>
      <c r="EY463" s="47"/>
      <c r="EZ463" s="47"/>
      <c r="FA463" s="47"/>
      <c r="FB463" s="45">
        <v>1.84</v>
      </c>
      <c r="FC463" s="58"/>
      <c r="FD463" s="57"/>
      <c r="FE463" s="57"/>
      <c r="FF463" s="57"/>
      <c r="FG463" s="55">
        <v>1.28</v>
      </c>
      <c r="FH463" s="66"/>
      <c r="FI463" s="65"/>
      <c r="FJ463" s="65"/>
      <c r="FK463" s="65"/>
      <c r="FL463" s="64">
        <v>1.28</v>
      </c>
      <c r="FN463" s="343"/>
      <c r="FO463" s="47"/>
      <c r="FP463" s="47"/>
      <c r="FQ463" s="47"/>
      <c r="FR463" s="45">
        <v>1.84</v>
      </c>
      <c r="FS463" s="58"/>
      <c r="FT463" s="57"/>
      <c r="FU463" s="57"/>
      <c r="FV463" s="57"/>
      <c r="FW463" s="55">
        <v>1.28</v>
      </c>
      <c r="FX463" s="66"/>
      <c r="FY463" s="65"/>
      <c r="FZ463" s="65"/>
      <c r="GA463" s="65"/>
      <c r="GB463" s="64">
        <v>1.28</v>
      </c>
      <c r="GD463" s="343"/>
      <c r="GE463" s="47"/>
      <c r="GF463" s="47"/>
      <c r="GG463" s="47"/>
      <c r="GH463" s="45">
        <v>1.84</v>
      </c>
      <c r="GI463" s="58"/>
      <c r="GJ463" s="57"/>
      <c r="GK463" s="57"/>
      <c r="GL463" s="57"/>
      <c r="GM463" s="55">
        <v>1.28</v>
      </c>
      <c r="GN463" s="66"/>
      <c r="GO463" s="65"/>
      <c r="GP463" s="65"/>
      <c r="GQ463" s="65"/>
      <c r="GR463" s="64">
        <v>1.28</v>
      </c>
      <c r="GT463" s="343"/>
      <c r="GU463" s="47"/>
      <c r="GV463" s="47"/>
      <c r="GW463" s="47"/>
      <c r="GX463" s="45">
        <v>1.84</v>
      </c>
      <c r="GY463" s="58"/>
      <c r="GZ463" s="57"/>
      <c r="HA463" s="57"/>
      <c r="HB463" s="57"/>
      <c r="HC463" s="55">
        <v>1.28</v>
      </c>
      <c r="HD463" s="66"/>
      <c r="HE463" s="65"/>
      <c r="HF463" s="65"/>
      <c r="HG463" s="65"/>
      <c r="HH463" s="64">
        <v>1.28</v>
      </c>
      <c r="HJ463" s="343"/>
      <c r="HK463" s="47"/>
      <c r="HL463" s="47"/>
      <c r="HM463" s="47"/>
      <c r="HN463" s="45">
        <v>1.84</v>
      </c>
      <c r="HO463" s="58"/>
      <c r="HP463" s="57"/>
      <c r="HQ463" s="57"/>
      <c r="HR463" s="57"/>
      <c r="HS463" s="55">
        <v>1.28</v>
      </c>
      <c r="HT463" s="66"/>
      <c r="HU463" s="65"/>
      <c r="HV463" s="65"/>
      <c r="HW463" s="65"/>
      <c r="HX463" s="64">
        <v>1.28</v>
      </c>
      <c r="HZ463" s="343"/>
      <c r="IA463" s="47"/>
      <c r="IB463" s="47"/>
      <c r="IC463" s="47"/>
      <c r="ID463" s="45">
        <v>1.84</v>
      </c>
      <c r="IE463" s="58"/>
      <c r="IF463" s="57"/>
      <c r="IG463" s="57"/>
      <c r="IH463" s="57"/>
      <c r="II463" s="55">
        <v>1.28</v>
      </c>
      <c r="IJ463" s="66"/>
      <c r="IK463" s="65"/>
      <c r="IL463" s="65"/>
      <c r="IM463" s="65"/>
      <c r="IN463" s="64">
        <v>1.28</v>
      </c>
      <c r="IP463" s="343"/>
      <c r="IQ463" s="47"/>
      <c r="IR463" s="47"/>
      <c r="IS463" s="47"/>
      <c r="IT463" s="45">
        <v>1.84</v>
      </c>
      <c r="IU463" s="58"/>
      <c r="IV463" s="57"/>
      <c r="IW463" s="57"/>
      <c r="IX463" s="57"/>
      <c r="IY463" s="55">
        <v>1.28</v>
      </c>
      <c r="IZ463" s="66"/>
      <c r="JA463" s="65"/>
      <c r="JB463" s="65"/>
      <c r="JC463" s="65"/>
      <c r="JD463" s="64">
        <v>1.28</v>
      </c>
      <c r="JF463" s="343"/>
      <c r="JG463" s="47"/>
      <c r="JH463" s="47"/>
      <c r="JI463" s="47"/>
      <c r="JJ463" s="45">
        <v>1.84</v>
      </c>
      <c r="JK463" s="58"/>
      <c r="JL463" s="57"/>
      <c r="JM463" s="57"/>
      <c r="JN463" s="57"/>
      <c r="JO463" s="55">
        <v>1.28</v>
      </c>
      <c r="JP463" s="66"/>
      <c r="JQ463" s="65"/>
      <c r="JR463" s="65"/>
      <c r="JS463" s="65"/>
      <c r="JT463" s="64">
        <v>1.28</v>
      </c>
      <c r="JV463" s="343"/>
      <c r="JW463" s="47"/>
      <c r="JX463" s="47"/>
      <c r="JY463" s="47"/>
      <c r="JZ463" s="45">
        <v>1.84</v>
      </c>
      <c r="KA463" s="58"/>
      <c r="KB463" s="57"/>
      <c r="KC463" s="57"/>
      <c r="KD463" s="57"/>
      <c r="KE463" s="55">
        <v>1.28</v>
      </c>
      <c r="KF463" s="66"/>
      <c r="KG463" s="65"/>
      <c r="KH463" s="65"/>
      <c r="KI463" s="65"/>
      <c r="KJ463" s="64">
        <v>1.28</v>
      </c>
      <c r="KL463" s="343"/>
      <c r="KM463" s="47"/>
      <c r="KN463" s="47"/>
      <c r="KO463" s="47"/>
      <c r="KP463" s="45">
        <v>1.84</v>
      </c>
      <c r="KQ463" s="58"/>
      <c r="KR463" s="57"/>
      <c r="KS463" s="57"/>
      <c r="KT463" s="57"/>
      <c r="KU463" s="55">
        <v>1.28</v>
      </c>
      <c r="KV463" s="66"/>
      <c r="KW463" s="65"/>
      <c r="KX463" s="65"/>
      <c r="KY463" s="65"/>
      <c r="KZ463" s="64">
        <v>1.28</v>
      </c>
      <c r="LB463" s="343"/>
      <c r="LC463" s="47"/>
      <c r="LD463" s="47"/>
      <c r="LE463" s="47"/>
      <c r="LF463" s="45">
        <v>1.84</v>
      </c>
      <c r="LG463" s="58"/>
      <c r="LH463" s="57"/>
      <c r="LI463" s="57"/>
      <c r="LJ463" s="57"/>
      <c r="LK463" s="55">
        <v>1.28</v>
      </c>
      <c r="LL463" s="66"/>
      <c r="LM463" s="65"/>
      <c r="LN463" s="65"/>
      <c r="LO463" s="65"/>
      <c r="LP463" s="64">
        <v>1.28</v>
      </c>
      <c r="LR463" s="343"/>
      <c r="LS463" s="47"/>
      <c r="LT463" s="47"/>
      <c r="LU463" s="47"/>
      <c r="LV463" s="45">
        <v>1.84</v>
      </c>
      <c r="LW463" s="58"/>
      <c r="LX463" s="57"/>
      <c r="LY463" s="57"/>
      <c r="LZ463" s="57"/>
      <c r="MA463" s="55">
        <v>1.28</v>
      </c>
      <c r="MB463" s="66"/>
      <c r="MC463" s="65"/>
      <c r="MD463" s="65"/>
      <c r="ME463" s="65"/>
      <c r="MF463" s="64">
        <v>1.28</v>
      </c>
      <c r="MH463" s="343"/>
      <c r="MI463" s="47"/>
      <c r="MJ463" s="47"/>
      <c r="MK463" s="47"/>
      <c r="ML463" s="45">
        <v>1.84</v>
      </c>
      <c r="MM463" s="58"/>
      <c r="MN463" s="57"/>
      <c r="MO463" s="57"/>
      <c r="MP463" s="57"/>
      <c r="MQ463" s="55">
        <v>1.28</v>
      </c>
      <c r="MR463" s="66"/>
      <c r="MS463" s="65"/>
      <c r="MT463" s="65"/>
      <c r="MU463" s="65"/>
      <c r="MV463" s="64">
        <v>1.28</v>
      </c>
      <c r="MX463" s="343"/>
      <c r="MY463" s="47"/>
      <c r="MZ463" s="47"/>
      <c r="NA463" s="47"/>
      <c r="NB463" s="45">
        <v>1.84</v>
      </c>
      <c r="NC463" s="58"/>
      <c r="ND463" s="57"/>
      <c r="NE463" s="57"/>
      <c r="NF463" s="57"/>
      <c r="NG463" s="55">
        <v>1.28</v>
      </c>
      <c r="NH463" s="66"/>
      <c r="NI463" s="65"/>
      <c r="NJ463" s="65"/>
      <c r="NK463" s="65"/>
      <c r="NL463" s="64">
        <v>1.28</v>
      </c>
      <c r="NN463" s="343"/>
      <c r="NO463" s="47"/>
      <c r="NP463" s="47"/>
      <c r="NQ463" s="47"/>
      <c r="NR463" s="45">
        <v>1.84</v>
      </c>
      <c r="NS463" s="58"/>
      <c r="NT463" s="57"/>
      <c r="NU463" s="57"/>
      <c r="NV463" s="57"/>
      <c r="NW463" s="55">
        <v>1.28</v>
      </c>
      <c r="NX463" s="66"/>
      <c r="NY463" s="65"/>
      <c r="NZ463" s="65"/>
      <c r="OA463" s="65"/>
      <c r="OB463" s="64">
        <v>1.28</v>
      </c>
      <c r="OD463" s="343"/>
      <c r="OE463" s="47"/>
      <c r="OF463" s="47"/>
      <c r="OG463" s="47"/>
      <c r="OH463" s="45">
        <v>1.84</v>
      </c>
      <c r="OI463" s="58"/>
      <c r="OJ463" s="57"/>
      <c r="OK463" s="57"/>
      <c r="OL463" s="57"/>
      <c r="OM463" s="55">
        <v>1.28</v>
      </c>
      <c r="ON463" s="66"/>
      <c r="OO463" s="65"/>
      <c r="OP463" s="65"/>
      <c r="OQ463" s="65"/>
      <c r="OR463" s="64">
        <v>1.28</v>
      </c>
      <c r="OT463" s="343"/>
      <c r="OU463" s="47"/>
      <c r="OV463" s="47"/>
      <c r="OW463" s="47"/>
      <c r="OX463" s="45">
        <v>1.84</v>
      </c>
      <c r="OY463" s="58"/>
      <c r="OZ463" s="57"/>
      <c r="PA463" s="57"/>
      <c r="PB463" s="57"/>
      <c r="PC463" s="55">
        <v>1.28</v>
      </c>
      <c r="PD463" s="66"/>
      <c r="PE463" s="65"/>
      <c r="PF463" s="65"/>
      <c r="PG463" s="65"/>
      <c r="PH463" s="64">
        <v>1.28</v>
      </c>
      <c r="PJ463" s="343"/>
      <c r="PK463" s="47"/>
      <c r="PL463" s="47"/>
      <c r="PM463" s="47"/>
      <c r="PN463" s="45">
        <v>1.84</v>
      </c>
      <c r="PO463" s="58"/>
      <c r="PP463" s="57"/>
      <c r="PQ463" s="57"/>
      <c r="PR463" s="57"/>
      <c r="PS463" s="55">
        <v>1.28</v>
      </c>
      <c r="PT463" s="66"/>
      <c r="PU463" s="65"/>
      <c r="PV463" s="65"/>
      <c r="PW463" s="65"/>
      <c r="PX463" s="64">
        <v>1.28</v>
      </c>
      <c r="PZ463" s="343"/>
      <c r="QA463" s="47"/>
      <c r="QB463" s="47"/>
      <c r="QC463" s="47"/>
      <c r="QD463" s="45">
        <v>1.84</v>
      </c>
      <c r="QE463" s="58"/>
      <c r="QF463" s="57"/>
      <c r="QG463" s="57"/>
      <c r="QH463" s="57"/>
      <c r="QI463" s="55">
        <v>1.28</v>
      </c>
      <c r="QJ463" s="66"/>
      <c r="QK463" s="65"/>
      <c r="QL463" s="65"/>
      <c r="QM463" s="65"/>
      <c r="QN463" s="64">
        <v>1.28</v>
      </c>
      <c r="QP463" s="343"/>
      <c r="QQ463" s="47"/>
      <c r="QR463" s="47"/>
      <c r="QS463" s="47"/>
      <c r="QT463" s="45">
        <v>1.84</v>
      </c>
      <c r="QU463" s="58"/>
      <c r="QV463" s="57"/>
      <c r="QW463" s="57"/>
      <c r="QX463" s="57"/>
      <c r="QY463" s="55">
        <v>1.28</v>
      </c>
      <c r="QZ463" s="66"/>
      <c r="RA463" s="65"/>
      <c r="RB463" s="65"/>
      <c r="RC463" s="65"/>
      <c r="RD463" s="64">
        <v>1.28</v>
      </c>
      <c r="RF463" s="343"/>
      <c r="RG463" s="47"/>
      <c r="RH463" s="47"/>
      <c r="RI463" s="47"/>
      <c r="RJ463" s="45">
        <v>1.84</v>
      </c>
      <c r="RK463" s="58"/>
      <c r="RL463" s="57"/>
      <c r="RM463" s="57"/>
      <c r="RN463" s="57"/>
      <c r="RO463" s="55">
        <v>1.28</v>
      </c>
      <c r="RP463" s="66"/>
      <c r="RQ463" s="65"/>
      <c r="RR463" s="65"/>
      <c r="RS463" s="65"/>
      <c r="RT463" s="64">
        <v>1.28</v>
      </c>
    </row>
    <row r="464" spans="1:488" x14ac:dyDescent="0.35">
      <c r="A464" s="29">
        <v>17</v>
      </c>
      <c r="B464" s="342"/>
      <c r="C464" s="32"/>
      <c r="D464" s="32"/>
      <c r="E464" s="32"/>
      <c r="F464" s="35">
        <v>2</v>
      </c>
      <c r="G464" s="343"/>
      <c r="H464" s="47"/>
      <c r="I464" s="47"/>
      <c r="J464" s="47"/>
      <c r="K464" s="45">
        <v>1.84</v>
      </c>
      <c r="L464" s="58"/>
      <c r="M464" s="57"/>
      <c r="N464" s="57"/>
      <c r="O464" s="57"/>
      <c r="P464" s="55">
        <v>1.28</v>
      </c>
      <c r="Q464" s="58"/>
      <c r="R464" s="57"/>
      <c r="S464" s="57"/>
      <c r="T464" s="57"/>
      <c r="U464" s="55">
        <v>1.28</v>
      </c>
      <c r="V464" s="66"/>
      <c r="W464" s="65"/>
      <c r="X464" s="227"/>
      <c r="Y464" s="65"/>
      <c r="Z464" s="64">
        <v>1.66</v>
      </c>
      <c r="AB464" s="342"/>
      <c r="AC464" s="32"/>
      <c r="AD464" s="32"/>
      <c r="AE464" s="32"/>
      <c r="AF464" s="35">
        <v>2</v>
      </c>
      <c r="AG464" s="343"/>
      <c r="AH464" s="47"/>
      <c r="AI464" s="47"/>
      <c r="AJ464" s="47"/>
      <c r="AK464" s="45">
        <v>1.84</v>
      </c>
      <c r="AL464" s="58"/>
      <c r="AM464" s="57"/>
      <c r="AN464" s="57"/>
      <c r="AO464" s="57"/>
      <c r="AP464" s="55">
        <v>1.28</v>
      </c>
      <c r="AQ464" s="66"/>
      <c r="AR464" s="65"/>
      <c r="AS464" s="65"/>
      <c r="AT464" s="65"/>
      <c r="AU464" s="64">
        <v>1.28</v>
      </c>
      <c r="AW464" s="342"/>
      <c r="AX464" s="32"/>
      <c r="AY464" s="32"/>
      <c r="AZ464" s="32"/>
      <c r="BA464" s="35">
        <v>2</v>
      </c>
      <c r="BB464" s="343"/>
      <c r="BC464" s="47"/>
      <c r="BD464" s="47"/>
      <c r="BE464" s="47"/>
      <c r="BF464" s="45">
        <v>1.84</v>
      </c>
      <c r="BG464" s="58"/>
      <c r="BH464" s="57"/>
      <c r="BI464" s="57"/>
      <c r="BJ464" s="57"/>
      <c r="BK464" s="55">
        <v>1.28</v>
      </c>
      <c r="BL464" s="66"/>
      <c r="BM464" s="65"/>
      <c r="BN464" s="65"/>
      <c r="BO464" s="65"/>
      <c r="BP464" s="64">
        <v>1.28</v>
      </c>
      <c r="BR464" s="342"/>
      <c r="BS464" s="32"/>
      <c r="BT464" s="32"/>
      <c r="BU464" s="32"/>
      <c r="BV464" s="35">
        <v>2</v>
      </c>
      <c r="BW464" s="343"/>
      <c r="BX464" s="47"/>
      <c r="BY464" s="47"/>
      <c r="BZ464" s="47"/>
      <c r="CA464" s="45">
        <v>1.84</v>
      </c>
      <c r="CB464" s="58"/>
      <c r="CC464" s="57"/>
      <c r="CD464" s="57"/>
      <c r="CE464" s="57"/>
      <c r="CF464" s="55">
        <v>1.28</v>
      </c>
      <c r="CG464" s="66"/>
      <c r="CH464" s="65"/>
      <c r="CI464" s="65"/>
      <c r="CJ464" s="65"/>
      <c r="CK464" s="64">
        <v>1.28</v>
      </c>
      <c r="CM464" s="342"/>
      <c r="CN464" s="32"/>
      <c r="CO464" s="32"/>
      <c r="CP464" s="32"/>
      <c r="CQ464" s="35">
        <v>2</v>
      </c>
      <c r="CR464" s="343"/>
      <c r="CS464" s="47"/>
      <c r="CT464" s="47"/>
      <c r="CU464" s="47"/>
      <c r="CV464" s="45">
        <v>1.84</v>
      </c>
      <c r="CW464" s="58"/>
      <c r="CX464" s="57"/>
      <c r="CY464" s="57"/>
      <c r="CZ464" s="57"/>
      <c r="DA464" s="55">
        <v>1.28</v>
      </c>
      <c r="DB464" s="66"/>
      <c r="DC464" s="65"/>
      <c r="DD464" s="65"/>
      <c r="DE464" s="65"/>
      <c r="DF464" s="64">
        <v>1.28</v>
      </c>
      <c r="DH464" s="342"/>
      <c r="DI464" s="32"/>
      <c r="DJ464" s="32"/>
      <c r="DK464" s="32"/>
      <c r="DL464" s="35">
        <v>2</v>
      </c>
      <c r="DM464" s="343"/>
      <c r="DN464" s="47"/>
      <c r="DO464" s="47"/>
      <c r="DP464" s="47"/>
      <c r="DQ464" s="45">
        <v>1.84</v>
      </c>
      <c r="DR464" s="58"/>
      <c r="DS464" s="57"/>
      <c r="DT464" s="57"/>
      <c r="DU464" s="57"/>
      <c r="DV464" s="55">
        <v>1.28</v>
      </c>
      <c r="DW464" s="66"/>
      <c r="DX464" s="65"/>
      <c r="DY464" s="65"/>
      <c r="DZ464" s="65"/>
      <c r="EA464" s="64">
        <v>1.28</v>
      </c>
      <c r="EC464" s="342"/>
      <c r="ED464" s="32"/>
      <c r="EE464" s="32"/>
      <c r="EF464" s="32"/>
      <c r="EG464" s="35">
        <v>2</v>
      </c>
      <c r="EH464" s="343"/>
      <c r="EI464" s="47"/>
      <c r="EJ464" s="47"/>
      <c r="EK464" s="47"/>
      <c r="EL464" s="45">
        <v>1.84</v>
      </c>
      <c r="EM464" s="58"/>
      <c r="EN464" s="57"/>
      <c r="EO464" s="57"/>
      <c r="EP464" s="57"/>
      <c r="EQ464" s="55">
        <v>1.28</v>
      </c>
      <c r="ER464" s="66"/>
      <c r="ES464" s="65"/>
      <c r="ET464" s="65"/>
      <c r="EU464" s="65"/>
      <c r="EV464" s="64">
        <v>1.28</v>
      </c>
      <c r="EX464" s="343"/>
      <c r="EY464" s="47"/>
      <c r="EZ464" s="47"/>
      <c r="FA464" s="47"/>
      <c r="FB464" s="45">
        <v>1.84</v>
      </c>
      <c r="FC464" s="58"/>
      <c r="FD464" s="57"/>
      <c r="FE464" s="57"/>
      <c r="FF464" s="57"/>
      <c r="FG464" s="55">
        <v>1.28</v>
      </c>
      <c r="FH464" s="66"/>
      <c r="FI464" s="65"/>
      <c r="FJ464" s="65"/>
      <c r="FK464" s="65"/>
      <c r="FL464" s="64">
        <v>1.28</v>
      </c>
      <c r="FN464" s="343"/>
      <c r="FO464" s="47"/>
      <c r="FP464" s="47"/>
      <c r="FQ464" s="47"/>
      <c r="FR464" s="45">
        <v>1.84</v>
      </c>
      <c r="FS464" s="58"/>
      <c r="FT464" s="57"/>
      <c r="FU464" s="57"/>
      <c r="FV464" s="57"/>
      <c r="FW464" s="55">
        <v>1.28</v>
      </c>
      <c r="FX464" s="66"/>
      <c r="FY464" s="65"/>
      <c r="FZ464" s="65"/>
      <c r="GA464" s="65"/>
      <c r="GB464" s="64">
        <v>1.28</v>
      </c>
      <c r="GD464" s="343"/>
      <c r="GE464" s="47"/>
      <c r="GF464" s="47"/>
      <c r="GG464" s="47"/>
      <c r="GH464" s="45">
        <v>1.84</v>
      </c>
      <c r="GI464" s="58"/>
      <c r="GJ464" s="57"/>
      <c r="GK464" s="57"/>
      <c r="GL464" s="57"/>
      <c r="GM464" s="55">
        <v>1.28</v>
      </c>
      <c r="GN464" s="66"/>
      <c r="GO464" s="65"/>
      <c r="GP464" s="65"/>
      <c r="GQ464" s="65"/>
      <c r="GR464" s="64">
        <v>1.28</v>
      </c>
      <c r="GT464" s="343"/>
      <c r="GU464" s="47"/>
      <c r="GV464" s="47"/>
      <c r="GW464" s="47"/>
      <c r="GX464" s="45">
        <v>1.84</v>
      </c>
      <c r="GY464" s="58"/>
      <c r="GZ464" s="57"/>
      <c r="HA464" s="57"/>
      <c r="HB464" s="57"/>
      <c r="HC464" s="55">
        <v>1.28</v>
      </c>
      <c r="HD464" s="66"/>
      <c r="HE464" s="65"/>
      <c r="HF464" s="65"/>
      <c r="HG464" s="65"/>
      <c r="HH464" s="64">
        <v>1.28</v>
      </c>
      <c r="HJ464" s="343"/>
      <c r="HK464" s="47"/>
      <c r="HL464" s="47"/>
      <c r="HM464" s="47"/>
      <c r="HN464" s="45">
        <v>1.84</v>
      </c>
      <c r="HO464" s="58"/>
      <c r="HP464" s="57"/>
      <c r="HQ464" s="57"/>
      <c r="HR464" s="57"/>
      <c r="HS464" s="55">
        <v>1.28</v>
      </c>
      <c r="HT464" s="66"/>
      <c r="HU464" s="65"/>
      <c r="HV464" s="65"/>
      <c r="HW464" s="65"/>
      <c r="HX464" s="64">
        <v>1.28</v>
      </c>
      <c r="HZ464" s="343"/>
      <c r="IA464" s="47"/>
      <c r="IB464" s="47"/>
      <c r="IC464" s="47"/>
      <c r="ID464" s="45">
        <v>1.84</v>
      </c>
      <c r="IE464" s="58"/>
      <c r="IF464" s="57"/>
      <c r="IG464" s="57"/>
      <c r="IH464" s="57"/>
      <c r="II464" s="55">
        <v>1.28</v>
      </c>
      <c r="IJ464" s="66"/>
      <c r="IK464" s="65"/>
      <c r="IL464" s="65"/>
      <c r="IM464" s="65"/>
      <c r="IN464" s="64">
        <v>1.28</v>
      </c>
      <c r="IP464" s="343"/>
      <c r="IQ464" s="47"/>
      <c r="IR464" s="47"/>
      <c r="IS464" s="47"/>
      <c r="IT464" s="45">
        <v>1.84</v>
      </c>
      <c r="IU464" s="58"/>
      <c r="IV464" s="57"/>
      <c r="IW464" s="57"/>
      <c r="IX464" s="57"/>
      <c r="IY464" s="55">
        <v>1.28</v>
      </c>
      <c r="IZ464" s="66"/>
      <c r="JA464" s="65"/>
      <c r="JB464" s="65"/>
      <c r="JC464" s="65"/>
      <c r="JD464" s="64">
        <v>1.28</v>
      </c>
      <c r="JF464" s="343"/>
      <c r="JG464" s="47"/>
      <c r="JH464" s="47"/>
      <c r="JI464" s="47"/>
      <c r="JJ464" s="45">
        <v>1.84</v>
      </c>
      <c r="JK464" s="58"/>
      <c r="JL464" s="57"/>
      <c r="JM464" s="57"/>
      <c r="JN464" s="57"/>
      <c r="JO464" s="55">
        <v>1.28</v>
      </c>
      <c r="JP464" s="66"/>
      <c r="JQ464" s="65"/>
      <c r="JR464" s="65"/>
      <c r="JS464" s="65"/>
      <c r="JT464" s="64">
        <v>1.28</v>
      </c>
      <c r="JV464" s="343"/>
      <c r="JW464" s="47"/>
      <c r="JX464" s="47"/>
      <c r="JY464" s="47"/>
      <c r="JZ464" s="45">
        <v>1.84</v>
      </c>
      <c r="KA464" s="58"/>
      <c r="KB464" s="57"/>
      <c r="KC464" s="57"/>
      <c r="KD464" s="57"/>
      <c r="KE464" s="55">
        <v>1.28</v>
      </c>
      <c r="KF464" s="66"/>
      <c r="KG464" s="65"/>
      <c r="KH464" s="65"/>
      <c r="KI464" s="65"/>
      <c r="KJ464" s="64">
        <v>1.28</v>
      </c>
      <c r="KL464" s="343"/>
      <c r="KM464" s="47"/>
      <c r="KN464" s="47"/>
      <c r="KO464" s="47"/>
      <c r="KP464" s="45">
        <v>1.84</v>
      </c>
      <c r="KQ464" s="58"/>
      <c r="KR464" s="57"/>
      <c r="KS464" s="57"/>
      <c r="KT464" s="57"/>
      <c r="KU464" s="55">
        <v>1.28</v>
      </c>
      <c r="KV464" s="66"/>
      <c r="KW464" s="65"/>
      <c r="KX464" s="65"/>
      <c r="KY464" s="65"/>
      <c r="KZ464" s="64">
        <v>1.28</v>
      </c>
      <c r="LB464" s="343"/>
      <c r="LC464" s="47"/>
      <c r="LD464" s="47"/>
      <c r="LE464" s="47"/>
      <c r="LF464" s="45">
        <v>1.84</v>
      </c>
      <c r="LG464" s="58"/>
      <c r="LH464" s="57"/>
      <c r="LI464" s="57"/>
      <c r="LJ464" s="57"/>
      <c r="LK464" s="55">
        <v>1.28</v>
      </c>
      <c r="LL464" s="66"/>
      <c r="LM464" s="65"/>
      <c r="LN464" s="65"/>
      <c r="LO464" s="65"/>
      <c r="LP464" s="64">
        <v>1.28</v>
      </c>
      <c r="LR464" s="343"/>
      <c r="LS464" s="47"/>
      <c r="LT464" s="47"/>
      <c r="LU464" s="47"/>
      <c r="LV464" s="45">
        <v>1.84</v>
      </c>
      <c r="LW464" s="58"/>
      <c r="LX464" s="57"/>
      <c r="LY464" s="57"/>
      <c r="LZ464" s="57"/>
      <c r="MA464" s="55">
        <v>1.28</v>
      </c>
      <c r="MB464" s="66"/>
      <c r="MC464" s="65"/>
      <c r="MD464" s="65"/>
      <c r="ME464" s="65"/>
      <c r="MF464" s="64">
        <v>1.28</v>
      </c>
      <c r="MH464" s="343"/>
      <c r="MI464" s="47"/>
      <c r="MJ464" s="47"/>
      <c r="MK464" s="47"/>
      <c r="ML464" s="45">
        <v>1.84</v>
      </c>
      <c r="MM464" s="58"/>
      <c r="MN464" s="57"/>
      <c r="MO464" s="57"/>
      <c r="MP464" s="57"/>
      <c r="MQ464" s="55">
        <v>1.28</v>
      </c>
      <c r="MR464" s="66"/>
      <c r="MS464" s="65"/>
      <c r="MT464" s="65"/>
      <c r="MU464" s="65"/>
      <c r="MV464" s="64">
        <v>1.28</v>
      </c>
      <c r="MX464" s="343"/>
      <c r="MY464" s="47"/>
      <c r="MZ464" s="47"/>
      <c r="NA464" s="47"/>
      <c r="NB464" s="45">
        <v>1.84</v>
      </c>
      <c r="NC464" s="58"/>
      <c r="ND464" s="57"/>
      <c r="NE464" s="57"/>
      <c r="NF464" s="57"/>
      <c r="NG464" s="55">
        <v>1.28</v>
      </c>
      <c r="NH464" s="66"/>
      <c r="NI464" s="65"/>
      <c r="NJ464" s="65"/>
      <c r="NK464" s="65"/>
      <c r="NL464" s="64">
        <v>1.28</v>
      </c>
      <c r="NN464" s="343"/>
      <c r="NO464" s="47"/>
      <c r="NP464" s="47"/>
      <c r="NQ464" s="47"/>
      <c r="NR464" s="45">
        <v>1.84</v>
      </c>
      <c r="NS464" s="58"/>
      <c r="NT464" s="57"/>
      <c r="NU464" s="57"/>
      <c r="NV464" s="57"/>
      <c r="NW464" s="55">
        <v>1.28</v>
      </c>
      <c r="NX464" s="66"/>
      <c r="NY464" s="65"/>
      <c r="NZ464" s="65"/>
      <c r="OA464" s="65"/>
      <c r="OB464" s="64">
        <v>1.28</v>
      </c>
      <c r="OD464" s="343"/>
      <c r="OE464" s="47"/>
      <c r="OF464" s="47"/>
      <c r="OG464" s="47"/>
      <c r="OH464" s="45">
        <v>1.84</v>
      </c>
      <c r="OI464" s="58"/>
      <c r="OJ464" s="57"/>
      <c r="OK464" s="57"/>
      <c r="OL464" s="57"/>
      <c r="OM464" s="55">
        <v>1.28</v>
      </c>
      <c r="ON464" s="66"/>
      <c r="OO464" s="65"/>
      <c r="OP464" s="65"/>
      <c r="OQ464" s="65"/>
      <c r="OR464" s="64">
        <v>1.28</v>
      </c>
      <c r="OT464" s="343"/>
      <c r="OU464" s="47"/>
      <c r="OV464" s="47"/>
      <c r="OW464" s="47"/>
      <c r="OX464" s="45">
        <v>1.84</v>
      </c>
      <c r="OY464" s="58"/>
      <c r="OZ464" s="57"/>
      <c r="PA464" s="57"/>
      <c r="PB464" s="57"/>
      <c r="PC464" s="55">
        <v>1.28</v>
      </c>
      <c r="PD464" s="66"/>
      <c r="PE464" s="65"/>
      <c r="PF464" s="65"/>
      <c r="PG464" s="65"/>
      <c r="PH464" s="64">
        <v>1.28</v>
      </c>
      <c r="PJ464" s="343"/>
      <c r="PK464" s="47"/>
      <c r="PL464" s="47"/>
      <c r="PM464" s="47"/>
      <c r="PN464" s="45">
        <v>1.84</v>
      </c>
      <c r="PO464" s="58"/>
      <c r="PP464" s="57"/>
      <c r="PQ464" s="57"/>
      <c r="PR464" s="57"/>
      <c r="PS464" s="55">
        <v>1.28</v>
      </c>
      <c r="PT464" s="66"/>
      <c r="PU464" s="65"/>
      <c r="PV464" s="65"/>
      <c r="PW464" s="65"/>
      <c r="PX464" s="64">
        <v>1.28</v>
      </c>
      <c r="PZ464" s="343"/>
      <c r="QA464" s="47"/>
      <c r="QB464" s="47"/>
      <c r="QC464" s="47"/>
      <c r="QD464" s="45">
        <v>1.84</v>
      </c>
      <c r="QE464" s="58"/>
      <c r="QF464" s="57"/>
      <c r="QG464" s="57"/>
      <c r="QH464" s="57"/>
      <c r="QI464" s="55">
        <v>1.28</v>
      </c>
      <c r="QJ464" s="66"/>
      <c r="QK464" s="65"/>
      <c r="QL464" s="65"/>
      <c r="QM464" s="65"/>
      <c r="QN464" s="64">
        <v>1.28</v>
      </c>
      <c r="QP464" s="343"/>
      <c r="QQ464" s="47"/>
      <c r="QR464" s="47"/>
      <c r="QS464" s="47"/>
      <c r="QT464" s="45">
        <v>1.84</v>
      </c>
      <c r="QU464" s="58"/>
      <c r="QV464" s="57"/>
      <c r="QW464" s="57"/>
      <c r="QX464" s="57"/>
      <c r="QY464" s="55">
        <v>1.28</v>
      </c>
      <c r="QZ464" s="66"/>
      <c r="RA464" s="65"/>
      <c r="RB464" s="65"/>
      <c r="RC464" s="65"/>
      <c r="RD464" s="64">
        <v>1.28</v>
      </c>
      <c r="RF464" s="343"/>
      <c r="RG464" s="47"/>
      <c r="RH464" s="47"/>
      <c r="RI464" s="47"/>
      <c r="RJ464" s="45">
        <v>1.84</v>
      </c>
      <c r="RK464" s="58"/>
      <c r="RL464" s="57"/>
      <c r="RM464" s="57"/>
      <c r="RN464" s="57"/>
      <c r="RO464" s="55">
        <v>1.28</v>
      </c>
      <c r="RP464" s="66"/>
      <c r="RQ464" s="65"/>
      <c r="RR464" s="65"/>
      <c r="RS464" s="65"/>
      <c r="RT464" s="64">
        <v>1.28</v>
      </c>
    </row>
    <row r="465" spans="1:488" x14ac:dyDescent="0.35">
      <c r="A465" s="29">
        <v>18</v>
      </c>
      <c r="B465" s="342"/>
      <c r="C465" s="32"/>
      <c r="D465" s="32"/>
      <c r="E465" s="32"/>
      <c r="F465" s="35">
        <v>2</v>
      </c>
      <c r="G465" s="343"/>
      <c r="H465" s="47"/>
      <c r="I465" s="47"/>
      <c r="J465" s="47"/>
      <c r="K465" s="45">
        <v>1.84</v>
      </c>
      <c r="L465" s="58"/>
      <c r="M465" s="57"/>
      <c r="N465" s="57"/>
      <c r="O465" s="57"/>
      <c r="P465" s="55">
        <v>1.28</v>
      </c>
      <c r="Q465" s="58"/>
      <c r="R465" s="57"/>
      <c r="S465" s="57"/>
      <c r="T465" s="57"/>
      <c r="U465" s="55">
        <v>1.28</v>
      </c>
      <c r="V465" s="66"/>
      <c r="W465" s="65"/>
      <c r="X465" s="227"/>
      <c r="Y465" s="65"/>
      <c r="Z465" s="64">
        <v>1.66</v>
      </c>
      <c r="AB465" s="342"/>
      <c r="AC465" s="32"/>
      <c r="AD465" s="32"/>
      <c r="AE465" s="32"/>
      <c r="AF465" s="35">
        <v>2</v>
      </c>
      <c r="AG465" s="343"/>
      <c r="AH465" s="47"/>
      <c r="AI465" s="47"/>
      <c r="AJ465" s="47"/>
      <c r="AK465" s="45">
        <v>1.84</v>
      </c>
      <c r="AL465" s="58"/>
      <c r="AM465" s="57"/>
      <c r="AN465" s="57"/>
      <c r="AO465" s="57"/>
      <c r="AP465" s="55">
        <v>1.28</v>
      </c>
      <c r="AQ465" s="66"/>
      <c r="AR465" s="65"/>
      <c r="AS465" s="65"/>
      <c r="AT465" s="65"/>
      <c r="AU465" s="64">
        <v>1.28</v>
      </c>
      <c r="AW465" s="342"/>
      <c r="AX465" s="32"/>
      <c r="AY465" s="32"/>
      <c r="AZ465" s="32"/>
      <c r="BA465" s="35">
        <v>2</v>
      </c>
      <c r="BB465" s="343"/>
      <c r="BC465" s="47"/>
      <c r="BD465" s="47"/>
      <c r="BE465" s="47"/>
      <c r="BF465" s="45">
        <v>1.84</v>
      </c>
      <c r="BG465" s="58"/>
      <c r="BH465" s="57"/>
      <c r="BI465" s="57"/>
      <c r="BJ465" s="57"/>
      <c r="BK465" s="55">
        <v>1.28</v>
      </c>
      <c r="BL465" s="66"/>
      <c r="BM465" s="65"/>
      <c r="BN465" s="65"/>
      <c r="BO465" s="65"/>
      <c r="BP465" s="64">
        <v>1.28</v>
      </c>
      <c r="BR465" s="342"/>
      <c r="BS465" s="32"/>
      <c r="BT465" s="32"/>
      <c r="BU465" s="32"/>
      <c r="BV465" s="35">
        <v>2</v>
      </c>
      <c r="BW465" s="343"/>
      <c r="BX465" s="47"/>
      <c r="BY465" s="47"/>
      <c r="BZ465" s="47"/>
      <c r="CA465" s="45">
        <v>1.84</v>
      </c>
      <c r="CB465" s="58"/>
      <c r="CC465" s="57"/>
      <c r="CD465" s="57"/>
      <c r="CE465" s="57"/>
      <c r="CF465" s="55">
        <v>1.28</v>
      </c>
      <c r="CG465" s="66"/>
      <c r="CH465" s="65"/>
      <c r="CI465" s="65"/>
      <c r="CJ465" s="65"/>
      <c r="CK465" s="64">
        <v>1.28</v>
      </c>
      <c r="CM465" s="342"/>
      <c r="CN465" s="32"/>
      <c r="CO465" s="32"/>
      <c r="CP465" s="32"/>
      <c r="CQ465" s="35">
        <v>2</v>
      </c>
      <c r="CR465" s="343"/>
      <c r="CS465" s="47"/>
      <c r="CT465" s="47"/>
      <c r="CU465" s="47"/>
      <c r="CV465" s="45">
        <v>1.84</v>
      </c>
      <c r="CW465" s="58"/>
      <c r="CX465" s="57"/>
      <c r="CY465" s="57"/>
      <c r="CZ465" s="57"/>
      <c r="DA465" s="55">
        <v>1.28</v>
      </c>
      <c r="DB465" s="66"/>
      <c r="DC465" s="65"/>
      <c r="DD465" s="65"/>
      <c r="DE465" s="65"/>
      <c r="DF465" s="64">
        <v>1.28</v>
      </c>
      <c r="DH465" s="342"/>
      <c r="DI465" s="32"/>
      <c r="DJ465" s="32"/>
      <c r="DK465" s="32"/>
      <c r="DL465" s="35">
        <v>2</v>
      </c>
      <c r="DM465" s="343"/>
      <c r="DN465" s="47"/>
      <c r="DO465" s="47"/>
      <c r="DP465" s="47"/>
      <c r="DQ465" s="45">
        <v>1.84</v>
      </c>
      <c r="DR465" s="58"/>
      <c r="DS465" s="57"/>
      <c r="DT465" s="57"/>
      <c r="DU465" s="57"/>
      <c r="DV465" s="55">
        <v>1.28</v>
      </c>
      <c r="DW465" s="66"/>
      <c r="DX465" s="65"/>
      <c r="DY465" s="65"/>
      <c r="DZ465" s="65"/>
      <c r="EA465" s="64">
        <v>1.28</v>
      </c>
      <c r="EC465" s="342"/>
      <c r="ED465" s="32"/>
      <c r="EE465" s="32"/>
      <c r="EF465" s="32"/>
      <c r="EG465" s="35">
        <v>2</v>
      </c>
      <c r="EH465" s="343"/>
      <c r="EI465" s="47"/>
      <c r="EJ465" s="47"/>
      <c r="EK465" s="47"/>
      <c r="EL465" s="45">
        <v>1.84</v>
      </c>
      <c r="EM465" s="58"/>
      <c r="EN465" s="57"/>
      <c r="EO465" s="57"/>
      <c r="EP465" s="57"/>
      <c r="EQ465" s="55">
        <v>1.28</v>
      </c>
      <c r="ER465" s="66"/>
      <c r="ES465" s="65"/>
      <c r="ET465" s="65"/>
      <c r="EU465" s="65"/>
      <c r="EV465" s="64">
        <v>1.28</v>
      </c>
      <c r="EX465" s="343"/>
      <c r="EY465" s="47"/>
      <c r="EZ465" s="47"/>
      <c r="FA465" s="47"/>
      <c r="FB465" s="45">
        <v>1.84</v>
      </c>
      <c r="FC465" s="58"/>
      <c r="FD465" s="57"/>
      <c r="FE465" s="57"/>
      <c r="FF465" s="57"/>
      <c r="FG465" s="55">
        <v>1.28</v>
      </c>
      <c r="FH465" s="66"/>
      <c r="FI465" s="65"/>
      <c r="FJ465" s="65"/>
      <c r="FK465" s="65"/>
      <c r="FL465" s="64">
        <v>1.28</v>
      </c>
      <c r="FN465" s="343"/>
      <c r="FO465" s="47"/>
      <c r="FP465" s="47"/>
      <c r="FQ465" s="47"/>
      <c r="FR465" s="45">
        <v>1.84</v>
      </c>
      <c r="FS465" s="58"/>
      <c r="FT465" s="57"/>
      <c r="FU465" s="57"/>
      <c r="FV465" s="57"/>
      <c r="FW465" s="55">
        <v>1.28</v>
      </c>
      <c r="FX465" s="66"/>
      <c r="FY465" s="65"/>
      <c r="FZ465" s="65"/>
      <c r="GA465" s="65"/>
      <c r="GB465" s="64">
        <v>1.28</v>
      </c>
      <c r="GD465" s="343"/>
      <c r="GE465" s="47"/>
      <c r="GF465" s="47"/>
      <c r="GG465" s="47"/>
      <c r="GH465" s="45">
        <v>1.84</v>
      </c>
      <c r="GI465" s="58"/>
      <c r="GJ465" s="57"/>
      <c r="GK465" s="57"/>
      <c r="GL465" s="57"/>
      <c r="GM465" s="55">
        <v>1.28</v>
      </c>
      <c r="GN465" s="66"/>
      <c r="GO465" s="65"/>
      <c r="GP465" s="65"/>
      <c r="GQ465" s="65"/>
      <c r="GR465" s="64">
        <v>1.28</v>
      </c>
      <c r="GT465" s="343"/>
      <c r="GU465" s="47"/>
      <c r="GV465" s="47"/>
      <c r="GW465" s="47"/>
      <c r="GX465" s="45">
        <v>1.84</v>
      </c>
      <c r="GY465" s="58"/>
      <c r="GZ465" s="57"/>
      <c r="HA465" s="57"/>
      <c r="HB465" s="57"/>
      <c r="HC465" s="55">
        <v>1.28</v>
      </c>
      <c r="HD465" s="66"/>
      <c r="HE465" s="65"/>
      <c r="HF465" s="65"/>
      <c r="HG465" s="65"/>
      <c r="HH465" s="64">
        <v>1.28</v>
      </c>
      <c r="HJ465" s="343"/>
      <c r="HK465" s="47"/>
      <c r="HL465" s="47"/>
      <c r="HM465" s="47"/>
      <c r="HN465" s="45">
        <v>1.84</v>
      </c>
      <c r="HO465" s="58"/>
      <c r="HP465" s="57"/>
      <c r="HQ465" s="57"/>
      <c r="HR465" s="57"/>
      <c r="HS465" s="55">
        <v>1.28</v>
      </c>
      <c r="HT465" s="66"/>
      <c r="HU465" s="65"/>
      <c r="HV465" s="65"/>
      <c r="HW465" s="65"/>
      <c r="HX465" s="64">
        <v>1.28</v>
      </c>
      <c r="HZ465" s="343"/>
      <c r="IA465" s="47"/>
      <c r="IB465" s="47"/>
      <c r="IC465" s="47"/>
      <c r="ID465" s="45">
        <v>1.84</v>
      </c>
      <c r="IE465" s="58"/>
      <c r="IF465" s="57"/>
      <c r="IG465" s="57"/>
      <c r="IH465" s="57"/>
      <c r="II465" s="55">
        <v>1.28</v>
      </c>
      <c r="IJ465" s="66"/>
      <c r="IK465" s="65"/>
      <c r="IL465" s="65"/>
      <c r="IM465" s="65"/>
      <c r="IN465" s="64">
        <v>1.28</v>
      </c>
      <c r="IP465" s="343"/>
      <c r="IQ465" s="47"/>
      <c r="IR465" s="47"/>
      <c r="IS465" s="47"/>
      <c r="IT465" s="45">
        <v>1.84</v>
      </c>
      <c r="IU465" s="58"/>
      <c r="IV465" s="57"/>
      <c r="IW465" s="57"/>
      <c r="IX465" s="57"/>
      <c r="IY465" s="55">
        <v>1.28</v>
      </c>
      <c r="IZ465" s="66"/>
      <c r="JA465" s="65"/>
      <c r="JB465" s="65"/>
      <c r="JC465" s="65"/>
      <c r="JD465" s="64">
        <v>1.28</v>
      </c>
      <c r="JF465" s="343"/>
      <c r="JG465" s="47"/>
      <c r="JH465" s="47"/>
      <c r="JI465" s="47"/>
      <c r="JJ465" s="45">
        <v>1.84</v>
      </c>
      <c r="JK465" s="58"/>
      <c r="JL465" s="57"/>
      <c r="JM465" s="57"/>
      <c r="JN465" s="57"/>
      <c r="JO465" s="55">
        <v>1.28</v>
      </c>
      <c r="JP465" s="66"/>
      <c r="JQ465" s="65"/>
      <c r="JR465" s="65"/>
      <c r="JS465" s="65"/>
      <c r="JT465" s="64">
        <v>1.28</v>
      </c>
      <c r="JV465" s="343"/>
      <c r="JW465" s="47"/>
      <c r="JX465" s="47"/>
      <c r="JY465" s="47"/>
      <c r="JZ465" s="45">
        <v>1.84</v>
      </c>
      <c r="KA465" s="58"/>
      <c r="KB465" s="57"/>
      <c r="KC465" s="57"/>
      <c r="KD465" s="57"/>
      <c r="KE465" s="55">
        <v>1.28</v>
      </c>
      <c r="KF465" s="66"/>
      <c r="KG465" s="65"/>
      <c r="KH465" s="65"/>
      <c r="KI465" s="65"/>
      <c r="KJ465" s="64">
        <v>1.28</v>
      </c>
      <c r="KL465" s="343"/>
      <c r="KM465" s="47"/>
      <c r="KN465" s="47"/>
      <c r="KO465" s="47"/>
      <c r="KP465" s="45">
        <v>1.84</v>
      </c>
      <c r="KQ465" s="58"/>
      <c r="KR465" s="57"/>
      <c r="KS465" s="57"/>
      <c r="KT465" s="57"/>
      <c r="KU465" s="55">
        <v>1.28</v>
      </c>
      <c r="KV465" s="66"/>
      <c r="KW465" s="65"/>
      <c r="KX465" s="65"/>
      <c r="KY465" s="65"/>
      <c r="KZ465" s="64">
        <v>1.28</v>
      </c>
      <c r="LB465" s="343"/>
      <c r="LC465" s="47"/>
      <c r="LD465" s="47"/>
      <c r="LE465" s="47"/>
      <c r="LF465" s="45">
        <v>1.84</v>
      </c>
      <c r="LG465" s="58"/>
      <c r="LH465" s="57"/>
      <c r="LI465" s="57"/>
      <c r="LJ465" s="57"/>
      <c r="LK465" s="55">
        <v>1.28</v>
      </c>
      <c r="LL465" s="66"/>
      <c r="LM465" s="65"/>
      <c r="LN465" s="65"/>
      <c r="LO465" s="65"/>
      <c r="LP465" s="64">
        <v>1.28</v>
      </c>
      <c r="LR465" s="343"/>
      <c r="LS465" s="47"/>
      <c r="LT465" s="47"/>
      <c r="LU465" s="47"/>
      <c r="LV465" s="45">
        <v>1.84</v>
      </c>
      <c r="LW465" s="58"/>
      <c r="LX465" s="57"/>
      <c r="LY465" s="57"/>
      <c r="LZ465" s="57"/>
      <c r="MA465" s="55">
        <v>1.28</v>
      </c>
      <c r="MB465" s="66"/>
      <c r="MC465" s="65"/>
      <c r="MD465" s="65"/>
      <c r="ME465" s="65"/>
      <c r="MF465" s="64">
        <v>1.28</v>
      </c>
      <c r="MH465" s="343"/>
      <c r="MI465" s="47"/>
      <c r="MJ465" s="47"/>
      <c r="MK465" s="47"/>
      <c r="ML465" s="45">
        <v>1.84</v>
      </c>
      <c r="MM465" s="58"/>
      <c r="MN465" s="57"/>
      <c r="MO465" s="57"/>
      <c r="MP465" s="57"/>
      <c r="MQ465" s="55">
        <v>1.28</v>
      </c>
      <c r="MR465" s="66"/>
      <c r="MS465" s="65"/>
      <c r="MT465" s="65"/>
      <c r="MU465" s="65"/>
      <c r="MV465" s="64">
        <v>1.28</v>
      </c>
      <c r="MX465" s="343"/>
      <c r="MY465" s="47"/>
      <c r="MZ465" s="47"/>
      <c r="NA465" s="47"/>
      <c r="NB465" s="45">
        <v>1.84</v>
      </c>
      <c r="NC465" s="58"/>
      <c r="ND465" s="57"/>
      <c r="NE465" s="57"/>
      <c r="NF465" s="57"/>
      <c r="NG465" s="55">
        <v>1.28</v>
      </c>
      <c r="NH465" s="66"/>
      <c r="NI465" s="65"/>
      <c r="NJ465" s="65"/>
      <c r="NK465" s="65"/>
      <c r="NL465" s="64">
        <v>1.28</v>
      </c>
      <c r="NN465" s="343"/>
      <c r="NO465" s="47"/>
      <c r="NP465" s="47"/>
      <c r="NQ465" s="47"/>
      <c r="NR465" s="45">
        <v>1.84</v>
      </c>
      <c r="NS465" s="58"/>
      <c r="NT465" s="57"/>
      <c r="NU465" s="57"/>
      <c r="NV465" s="57"/>
      <c r="NW465" s="55">
        <v>1.28</v>
      </c>
      <c r="NX465" s="66"/>
      <c r="NY465" s="65"/>
      <c r="NZ465" s="65"/>
      <c r="OA465" s="65"/>
      <c r="OB465" s="64">
        <v>1.28</v>
      </c>
      <c r="OD465" s="343"/>
      <c r="OE465" s="47"/>
      <c r="OF465" s="47"/>
      <c r="OG465" s="47"/>
      <c r="OH465" s="45">
        <v>1.84</v>
      </c>
      <c r="OI465" s="58"/>
      <c r="OJ465" s="57"/>
      <c r="OK465" s="57"/>
      <c r="OL465" s="57"/>
      <c r="OM465" s="55">
        <v>1.28</v>
      </c>
      <c r="ON465" s="66"/>
      <c r="OO465" s="65"/>
      <c r="OP465" s="65"/>
      <c r="OQ465" s="65"/>
      <c r="OR465" s="64">
        <v>1.28</v>
      </c>
      <c r="OT465" s="343"/>
      <c r="OU465" s="47"/>
      <c r="OV465" s="47"/>
      <c r="OW465" s="47"/>
      <c r="OX465" s="45">
        <v>1.84</v>
      </c>
      <c r="OY465" s="58"/>
      <c r="OZ465" s="57"/>
      <c r="PA465" s="57"/>
      <c r="PB465" s="57"/>
      <c r="PC465" s="55">
        <v>1.28</v>
      </c>
      <c r="PD465" s="66"/>
      <c r="PE465" s="65"/>
      <c r="PF465" s="65"/>
      <c r="PG465" s="65"/>
      <c r="PH465" s="64">
        <v>1.28</v>
      </c>
      <c r="PJ465" s="343"/>
      <c r="PK465" s="47"/>
      <c r="PL465" s="47"/>
      <c r="PM465" s="47"/>
      <c r="PN465" s="45">
        <v>1.84</v>
      </c>
      <c r="PO465" s="58"/>
      <c r="PP465" s="57"/>
      <c r="PQ465" s="57"/>
      <c r="PR465" s="57"/>
      <c r="PS465" s="55">
        <v>1.28</v>
      </c>
      <c r="PT465" s="66"/>
      <c r="PU465" s="65"/>
      <c r="PV465" s="65"/>
      <c r="PW465" s="65"/>
      <c r="PX465" s="64">
        <v>1.28</v>
      </c>
      <c r="PZ465" s="343"/>
      <c r="QA465" s="47"/>
      <c r="QB465" s="47"/>
      <c r="QC465" s="47"/>
      <c r="QD465" s="45">
        <v>1.84</v>
      </c>
      <c r="QE465" s="58"/>
      <c r="QF465" s="57"/>
      <c r="QG465" s="57"/>
      <c r="QH465" s="57"/>
      <c r="QI465" s="55">
        <v>1.28</v>
      </c>
      <c r="QJ465" s="66"/>
      <c r="QK465" s="65"/>
      <c r="QL465" s="65"/>
      <c r="QM465" s="65"/>
      <c r="QN465" s="64">
        <v>1.28</v>
      </c>
      <c r="QP465" s="343"/>
      <c r="QQ465" s="47"/>
      <c r="QR465" s="47"/>
      <c r="QS465" s="47"/>
      <c r="QT465" s="45">
        <v>1.84</v>
      </c>
      <c r="QU465" s="58"/>
      <c r="QV465" s="57"/>
      <c r="QW465" s="57"/>
      <c r="QX465" s="57"/>
      <c r="QY465" s="55">
        <v>1.28</v>
      </c>
      <c r="QZ465" s="66"/>
      <c r="RA465" s="65"/>
      <c r="RB465" s="65"/>
      <c r="RC465" s="65"/>
      <c r="RD465" s="64">
        <v>1.28</v>
      </c>
      <c r="RF465" s="343"/>
      <c r="RG465" s="47"/>
      <c r="RH465" s="47"/>
      <c r="RI465" s="47"/>
      <c r="RJ465" s="45">
        <v>1.84</v>
      </c>
      <c r="RK465" s="58"/>
      <c r="RL465" s="57"/>
      <c r="RM465" s="57"/>
      <c r="RN465" s="57"/>
      <c r="RO465" s="55">
        <v>1.28</v>
      </c>
      <c r="RP465" s="66"/>
      <c r="RQ465" s="65"/>
      <c r="RR465" s="65"/>
      <c r="RS465" s="65"/>
      <c r="RT465" s="64">
        <v>1.28</v>
      </c>
    </row>
    <row r="466" spans="1:488" x14ac:dyDescent="0.35">
      <c r="A466" s="29">
        <v>19</v>
      </c>
      <c r="B466" s="342"/>
      <c r="C466" s="32"/>
      <c r="D466" s="32"/>
      <c r="E466" s="32"/>
      <c r="F466" s="35">
        <v>2</v>
      </c>
      <c r="G466" s="343"/>
      <c r="H466" s="47"/>
      <c r="I466" s="47"/>
      <c r="J466" s="47"/>
      <c r="K466" s="45">
        <v>1.84</v>
      </c>
      <c r="L466" s="58"/>
      <c r="M466" s="57"/>
      <c r="N466" s="57"/>
      <c r="O466" s="57"/>
      <c r="P466" s="55">
        <v>1.28</v>
      </c>
      <c r="Q466" s="58"/>
      <c r="R466" s="57"/>
      <c r="S466" s="57"/>
      <c r="T466" s="57"/>
      <c r="U466" s="55">
        <v>1.28</v>
      </c>
      <c r="V466" s="66"/>
      <c r="W466" s="65"/>
      <c r="X466" s="227"/>
      <c r="Y466" s="65"/>
      <c r="Z466" s="64">
        <v>1.66</v>
      </c>
      <c r="AB466" s="342"/>
      <c r="AC466" s="32"/>
      <c r="AD466" s="32"/>
      <c r="AE466" s="32"/>
      <c r="AF466" s="35">
        <v>2</v>
      </c>
      <c r="AG466" s="343"/>
      <c r="AH466" s="47"/>
      <c r="AI466" s="47"/>
      <c r="AJ466" s="47"/>
      <c r="AK466" s="45">
        <v>1.84</v>
      </c>
      <c r="AL466" s="58"/>
      <c r="AM466" s="57"/>
      <c r="AN466" s="57"/>
      <c r="AO466" s="57"/>
      <c r="AP466" s="55">
        <v>1.28</v>
      </c>
      <c r="AQ466" s="66"/>
      <c r="AR466" s="65"/>
      <c r="AS466" s="65"/>
      <c r="AT466" s="65"/>
      <c r="AU466" s="64">
        <v>1.28</v>
      </c>
      <c r="AW466" s="342"/>
      <c r="AX466" s="32"/>
      <c r="AY466" s="32"/>
      <c r="AZ466" s="32"/>
      <c r="BA466" s="35">
        <v>2</v>
      </c>
      <c r="BB466" s="343"/>
      <c r="BC466" s="47"/>
      <c r="BD466" s="47"/>
      <c r="BE466" s="47"/>
      <c r="BF466" s="45">
        <v>1.84</v>
      </c>
      <c r="BG466" s="58"/>
      <c r="BH466" s="57"/>
      <c r="BI466" s="57"/>
      <c r="BJ466" s="57"/>
      <c r="BK466" s="55">
        <v>1.28</v>
      </c>
      <c r="BL466" s="66"/>
      <c r="BM466" s="65"/>
      <c r="BN466" s="65"/>
      <c r="BO466" s="65"/>
      <c r="BP466" s="64">
        <v>1.28</v>
      </c>
      <c r="BR466" s="342"/>
      <c r="BS466" s="32"/>
      <c r="BT466" s="32"/>
      <c r="BU466" s="32"/>
      <c r="BV466" s="35">
        <v>2</v>
      </c>
      <c r="BW466" s="343"/>
      <c r="BX466" s="47"/>
      <c r="BY466" s="47"/>
      <c r="BZ466" s="47"/>
      <c r="CA466" s="45">
        <v>1.84</v>
      </c>
      <c r="CB466" s="58"/>
      <c r="CC466" s="57"/>
      <c r="CD466" s="57"/>
      <c r="CE466" s="57"/>
      <c r="CF466" s="55">
        <v>1.28</v>
      </c>
      <c r="CG466" s="66"/>
      <c r="CH466" s="65"/>
      <c r="CI466" s="65"/>
      <c r="CJ466" s="65"/>
      <c r="CK466" s="64">
        <v>1.28</v>
      </c>
      <c r="CM466" s="342"/>
      <c r="CN466" s="32"/>
      <c r="CO466" s="32"/>
      <c r="CP466" s="32"/>
      <c r="CQ466" s="35">
        <v>2</v>
      </c>
      <c r="CR466" s="343"/>
      <c r="CS466" s="47"/>
      <c r="CT466" s="47"/>
      <c r="CU466" s="47"/>
      <c r="CV466" s="45">
        <v>1.84</v>
      </c>
      <c r="CW466" s="58"/>
      <c r="CX466" s="57"/>
      <c r="CY466" s="57"/>
      <c r="CZ466" s="57"/>
      <c r="DA466" s="55">
        <v>1.28</v>
      </c>
      <c r="DB466" s="66"/>
      <c r="DC466" s="65"/>
      <c r="DD466" s="65"/>
      <c r="DE466" s="65"/>
      <c r="DF466" s="64">
        <v>1.28</v>
      </c>
      <c r="DH466" s="342"/>
      <c r="DI466" s="32"/>
      <c r="DJ466" s="32"/>
      <c r="DK466" s="32"/>
      <c r="DL466" s="35">
        <v>2</v>
      </c>
      <c r="DM466" s="343"/>
      <c r="DN466" s="47"/>
      <c r="DO466" s="47"/>
      <c r="DP466" s="47"/>
      <c r="DQ466" s="45">
        <v>1.84</v>
      </c>
      <c r="DR466" s="58"/>
      <c r="DS466" s="57"/>
      <c r="DT466" s="57"/>
      <c r="DU466" s="57"/>
      <c r="DV466" s="55">
        <v>1.28</v>
      </c>
      <c r="DW466" s="66"/>
      <c r="DX466" s="65"/>
      <c r="DY466" s="65"/>
      <c r="DZ466" s="65"/>
      <c r="EA466" s="64">
        <v>1.28</v>
      </c>
      <c r="EC466" s="342"/>
      <c r="ED466" s="32"/>
      <c r="EE466" s="32"/>
      <c r="EF466" s="32"/>
      <c r="EG466" s="35">
        <v>2</v>
      </c>
      <c r="EH466" s="343"/>
      <c r="EI466" s="47"/>
      <c r="EJ466" s="47"/>
      <c r="EK466" s="47"/>
      <c r="EL466" s="45">
        <v>1.84</v>
      </c>
      <c r="EM466" s="58"/>
      <c r="EN466" s="57"/>
      <c r="EO466" s="57"/>
      <c r="EP466" s="57"/>
      <c r="EQ466" s="55">
        <v>1.28</v>
      </c>
      <c r="ER466" s="66"/>
      <c r="ES466" s="65"/>
      <c r="ET466" s="65"/>
      <c r="EU466" s="65"/>
      <c r="EV466" s="64">
        <v>1.28</v>
      </c>
      <c r="EX466" s="343"/>
      <c r="EY466" s="47"/>
      <c r="EZ466" s="47"/>
      <c r="FA466" s="47"/>
      <c r="FB466" s="45">
        <v>1.84</v>
      </c>
      <c r="FC466" s="58"/>
      <c r="FD466" s="57"/>
      <c r="FE466" s="57"/>
      <c r="FF466" s="57"/>
      <c r="FG466" s="55">
        <v>1.28</v>
      </c>
      <c r="FH466" s="66"/>
      <c r="FI466" s="65"/>
      <c r="FJ466" s="65"/>
      <c r="FK466" s="65"/>
      <c r="FL466" s="64">
        <v>1.28</v>
      </c>
      <c r="FN466" s="343"/>
      <c r="FO466" s="47"/>
      <c r="FP466" s="47"/>
      <c r="FQ466" s="47"/>
      <c r="FR466" s="45">
        <v>1.84</v>
      </c>
      <c r="FS466" s="58"/>
      <c r="FT466" s="57"/>
      <c r="FU466" s="57"/>
      <c r="FV466" s="57"/>
      <c r="FW466" s="55">
        <v>1.28</v>
      </c>
      <c r="FX466" s="66"/>
      <c r="FY466" s="65"/>
      <c r="FZ466" s="65"/>
      <c r="GA466" s="65"/>
      <c r="GB466" s="64">
        <v>1.28</v>
      </c>
      <c r="GD466" s="343"/>
      <c r="GE466" s="47"/>
      <c r="GF466" s="47"/>
      <c r="GG466" s="47"/>
      <c r="GH466" s="45">
        <v>1.84</v>
      </c>
      <c r="GI466" s="58"/>
      <c r="GJ466" s="57"/>
      <c r="GK466" s="57"/>
      <c r="GL466" s="57"/>
      <c r="GM466" s="55">
        <v>1.28</v>
      </c>
      <c r="GN466" s="66"/>
      <c r="GO466" s="65"/>
      <c r="GP466" s="65"/>
      <c r="GQ466" s="65"/>
      <c r="GR466" s="64">
        <v>1.28</v>
      </c>
      <c r="GT466" s="343"/>
      <c r="GU466" s="47"/>
      <c r="GV466" s="47"/>
      <c r="GW466" s="47"/>
      <c r="GX466" s="45">
        <v>1.84</v>
      </c>
      <c r="GY466" s="58"/>
      <c r="GZ466" s="57"/>
      <c r="HA466" s="57"/>
      <c r="HB466" s="57"/>
      <c r="HC466" s="55">
        <v>1.28</v>
      </c>
      <c r="HD466" s="66"/>
      <c r="HE466" s="65"/>
      <c r="HF466" s="65"/>
      <c r="HG466" s="65"/>
      <c r="HH466" s="64">
        <v>1.28</v>
      </c>
      <c r="HJ466" s="343"/>
      <c r="HK466" s="47"/>
      <c r="HL466" s="47"/>
      <c r="HM466" s="47"/>
      <c r="HN466" s="45">
        <v>1.84</v>
      </c>
      <c r="HO466" s="58"/>
      <c r="HP466" s="57"/>
      <c r="HQ466" s="57"/>
      <c r="HR466" s="57"/>
      <c r="HS466" s="55">
        <v>1.28</v>
      </c>
      <c r="HT466" s="66"/>
      <c r="HU466" s="65"/>
      <c r="HV466" s="65"/>
      <c r="HW466" s="65"/>
      <c r="HX466" s="64">
        <v>1.28</v>
      </c>
      <c r="HZ466" s="343"/>
      <c r="IA466" s="47"/>
      <c r="IB466" s="47"/>
      <c r="IC466" s="47"/>
      <c r="ID466" s="45">
        <v>1.84</v>
      </c>
      <c r="IE466" s="58"/>
      <c r="IF466" s="57"/>
      <c r="IG466" s="57"/>
      <c r="IH466" s="57"/>
      <c r="II466" s="55">
        <v>1.28</v>
      </c>
      <c r="IJ466" s="66"/>
      <c r="IK466" s="65"/>
      <c r="IL466" s="65"/>
      <c r="IM466" s="65"/>
      <c r="IN466" s="64">
        <v>1.28</v>
      </c>
      <c r="IP466" s="343"/>
      <c r="IQ466" s="47"/>
      <c r="IR466" s="47"/>
      <c r="IS466" s="47"/>
      <c r="IT466" s="45">
        <v>1.84</v>
      </c>
      <c r="IU466" s="58"/>
      <c r="IV466" s="57"/>
      <c r="IW466" s="57"/>
      <c r="IX466" s="57"/>
      <c r="IY466" s="55">
        <v>1.28</v>
      </c>
      <c r="IZ466" s="66"/>
      <c r="JA466" s="65"/>
      <c r="JB466" s="65"/>
      <c r="JC466" s="65"/>
      <c r="JD466" s="64">
        <v>1.28</v>
      </c>
      <c r="JF466" s="343"/>
      <c r="JG466" s="47"/>
      <c r="JH466" s="47"/>
      <c r="JI466" s="47"/>
      <c r="JJ466" s="45">
        <v>1.84</v>
      </c>
      <c r="JK466" s="58"/>
      <c r="JL466" s="57"/>
      <c r="JM466" s="57"/>
      <c r="JN466" s="57"/>
      <c r="JO466" s="55">
        <v>1.28</v>
      </c>
      <c r="JP466" s="66"/>
      <c r="JQ466" s="65"/>
      <c r="JR466" s="65"/>
      <c r="JS466" s="65"/>
      <c r="JT466" s="64">
        <v>1.28</v>
      </c>
      <c r="JV466" s="343"/>
      <c r="JW466" s="47"/>
      <c r="JX466" s="47"/>
      <c r="JY466" s="47"/>
      <c r="JZ466" s="45">
        <v>1.84</v>
      </c>
      <c r="KA466" s="58"/>
      <c r="KB466" s="57"/>
      <c r="KC466" s="57"/>
      <c r="KD466" s="57"/>
      <c r="KE466" s="55">
        <v>1.28</v>
      </c>
      <c r="KF466" s="66"/>
      <c r="KG466" s="65"/>
      <c r="KH466" s="65"/>
      <c r="KI466" s="65"/>
      <c r="KJ466" s="64">
        <v>1.28</v>
      </c>
      <c r="KL466" s="343"/>
      <c r="KM466" s="47"/>
      <c r="KN466" s="47"/>
      <c r="KO466" s="47"/>
      <c r="KP466" s="45">
        <v>1.84</v>
      </c>
      <c r="KQ466" s="58"/>
      <c r="KR466" s="57"/>
      <c r="KS466" s="57"/>
      <c r="KT466" s="57"/>
      <c r="KU466" s="55">
        <v>1.28</v>
      </c>
      <c r="KV466" s="66"/>
      <c r="KW466" s="65"/>
      <c r="KX466" s="65"/>
      <c r="KY466" s="65"/>
      <c r="KZ466" s="64">
        <v>1.28</v>
      </c>
      <c r="LB466" s="343"/>
      <c r="LC466" s="47"/>
      <c r="LD466" s="47"/>
      <c r="LE466" s="47"/>
      <c r="LF466" s="45">
        <v>1.84</v>
      </c>
      <c r="LG466" s="58"/>
      <c r="LH466" s="57"/>
      <c r="LI466" s="57"/>
      <c r="LJ466" s="57"/>
      <c r="LK466" s="55">
        <v>1.28</v>
      </c>
      <c r="LL466" s="66"/>
      <c r="LM466" s="65"/>
      <c r="LN466" s="65"/>
      <c r="LO466" s="65"/>
      <c r="LP466" s="64">
        <v>1.28</v>
      </c>
      <c r="LR466" s="343"/>
      <c r="LS466" s="47"/>
      <c r="LT466" s="47"/>
      <c r="LU466" s="47"/>
      <c r="LV466" s="45">
        <v>1.84</v>
      </c>
      <c r="LW466" s="58"/>
      <c r="LX466" s="57"/>
      <c r="LY466" s="57"/>
      <c r="LZ466" s="57"/>
      <c r="MA466" s="55">
        <v>1.28</v>
      </c>
      <c r="MB466" s="66"/>
      <c r="MC466" s="65"/>
      <c r="MD466" s="65"/>
      <c r="ME466" s="65"/>
      <c r="MF466" s="64">
        <v>1.28</v>
      </c>
      <c r="MH466" s="343"/>
      <c r="MI466" s="47"/>
      <c r="MJ466" s="47"/>
      <c r="MK466" s="47"/>
      <c r="ML466" s="45">
        <v>1.84</v>
      </c>
      <c r="MM466" s="58"/>
      <c r="MN466" s="57"/>
      <c r="MO466" s="57"/>
      <c r="MP466" s="57"/>
      <c r="MQ466" s="55">
        <v>1.28</v>
      </c>
      <c r="MR466" s="66"/>
      <c r="MS466" s="65"/>
      <c r="MT466" s="65"/>
      <c r="MU466" s="65"/>
      <c r="MV466" s="64">
        <v>1.28</v>
      </c>
      <c r="MX466" s="343"/>
      <c r="MY466" s="47"/>
      <c r="MZ466" s="47"/>
      <c r="NA466" s="47"/>
      <c r="NB466" s="45">
        <v>1.84</v>
      </c>
      <c r="NC466" s="58"/>
      <c r="ND466" s="57"/>
      <c r="NE466" s="57"/>
      <c r="NF466" s="57"/>
      <c r="NG466" s="55">
        <v>1.28</v>
      </c>
      <c r="NH466" s="66"/>
      <c r="NI466" s="65"/>
      <c r="NJ466" s="65"/>
      <c r="NK466" s="65"/>
      <c r="NL466" s="64">
        <v>1.28</v>
      </c>
      <c r="NN466" s="343"/>
      <c r="NO466" s="47"/>
      <c r="NP466" s="47"/>
      <c r="NQ466" s="47"/>
      <c r="NR466" s="45">
        <v>1.84</v>
      </c>
      <c r="NS466" s="58"/>
      <c r="NT466" s="57"/>
      <c r="NU466" s="57"/>
      <c r="NV466" s="57"/>
      <c r="NW466" s="55">
        <v>1.28</v>
      </c>
      <c r="NX466" s="66"/>
      <c r="NY466" s="65"/>
      <c r="NZ466" s="65"/>
      <c r="OA466" s="65"/>
      <c r="OB466" s="64">
        <v>1.28</v>
      </c>
      <c r="OD466" s="343"/>
      <c r="OE466" s="47"/>
      <c r="OF466" s="47"/>
      <c r="OG466" s="47"/>
      <c r="OH466" s="45">
        <v>1.84</v>
      </c>
      <c r="OI466" s="58"/>
      <c r="OJ466" s="57"/>
      <c r="OK466" s="57"/>
      <c r="OL466" s="57"/>
      <c r="OM466" s="55">
        <v>1.28</v>
      </c>
      <c r="ON466" s="66"/>
      <c r="OO466" s="65"/>
      <c r="OP466" s="65"/>
      <c r="OQ466" s="65"/>
      <c r="OR466" s="64">
        <v>1.28</v>
      </c>
      <c r="OT466" s="343"/>
      <c r="OU466" s="47"/>
      <c r="OV466" s="47"/>
      <c r="OW466" s="47"/>
      <c r="OX466" s="45">
        <v>1.84</v>
      </c>
      <c r="OY466" s="58"/>
      <c r="OZ466" s="57"/>
      <c r="PA466" s="57"/>
      <c r="PB466" s="57"/>
      <c r="PC466" s="55">
        <v>1.28</v>
      </c>
      <c r="PD466" s="66"/>
      <c r="PE466" s="65"/>
      <c r="PF466" s="65"/>
      <c r="PG466" s="65"/>
      <c r="PH466" s="64">
        <v>1.28</v>
      </c>
      <c r="PJ466" s="343"/>
      <c r="PK466" s="47"/>
      <c r="PL466" s="47"/>
      <c r="PM466" s="47"/>
      <c r="PN466" s="45">
        <v>1.84</v>
      </c>
      <c r="PO466" s="58"/>
      <c r="PP466" s="57"/>
      <c r="PQ466" s="57"/>
      <c r="PR466" s="57"/>
      <c r="PS466" s="55">
        <v>1.28</v>
      </c>
      <c r="PT466" s="66"/>
      <c r="PU466" s="65"/>
      <c r="PV466" s="65"/>
      <c r="PW466" s="65"/>
      <c r="PX466" s="64">
        <v>1.28</v>
      </c>
      <c r="PZ466" s="343"/>
      <c r="QA466" s="47"/>
      <c r="QB466" s="47"/>
      <c r="QC466" s="47"/>
      <c r="QD466" s="45">
        <v>1.84</v>
      </c>
      <c r="QE466" s="58"/>
      <c r="QF466" s="57"/>
      <c r="QG466" s="57"/>
      <c r="QH466" s="57"/>
      <c r="QI466" s="55">
        <v>1.28</v>
      </c>
      <c r="QJ466" s="66"/>
      <c r="QK466" s="65"/>
      <c r="QL466" s="65"/>
      <c r="QM466" s="65"/>
      <c r="QN466" s="64">
        <v>1.28</v>
      </c>
      <c r="QP466" s="343"/>
      <c r="QQ466" s="47"/>
      <c r="QR466" s="47"/>
      <c r="QS466" s="47"/>
      <c r="QT466" s="45">
        <v>1.84</v>
      </c>
      <c r="QU466" s="58"/>
      <c r="QV466" s="57"/>
      <c r="QW466" s="57"/>
      <c r="QX466" s="57"/>
      <c r="QY466" s="55">
        <v>1.28</v>
      </c>
      <c r="QZ466" s="66"/>
      <c r="RA466" s="65"/>
      <c r="RB466" s="65"/>
      <c r="RC466" s="65"/>
      <c r="RD466" s="64">
        <v>1.28</v>
      </c>
      <c r="RF466" s="343"/>
      <c r="RG466" s="47"/>
      <c r="RH466" s="47"/>
      <c r="RI466" s="47"/>
      <c r="RJ466" s="45">
        <v>1.84</v>
      </c>
      <c r="RK466" s="58"/>
      <c r="RL466" s="57"/>
      <c r="RM466" s="57"/>
      <c r="RN466" s="57"/>
      <c r="RO466" s="55">
        <v>1.28</v>
      </c>
      <c r="RP466" s="66"/>
      <c r="RQ466" s="65"/>
      <c r="RR466" s="65"/>
      <c r="RS466" s="65"/>
      <c r="RT466" s="64">
        <v>1.28</v>
      </c>
    </row>
    <row r="467" spans="1:488" x14ac:dyDescent="0.35">
      <c r="A467" s="29">
        <v>20</v>
      </c>
      <c r="B467" s="342"/>
      <c r="C467" s="32"/>
      <c r="D467" s="32"/>
      <c r="E467" s="32"/>
      <c r="F467" s="35">
        <v>2</v>
      </c>
      <c r="G467" s="343"/>
      <c r="H467" s="47"/>
      <c r="I467" s="47"/>
      <c r="J467" s="47"/>
      <c r="K467" s="45">
        <v>1.84</v>
      </c>
      <c r="L467" s="58"/>
      <c r="M467" s="57"/>
      <c r="N467" s="57"/>
      <c r="O467" s="57"/>
      <c r="P467" s="55">
        <v>1.28</v>
      </c>
      <c r="Q467" s="58"/>
      <c r="R467" s="57"/>
      <c r="S467" s="57"/>
      <c r="T467" s="57"/>
      <c r="U467" s="55">
        <v>1.28</v>
      </c>
      <c r="V467" s="66"/>
      <c r="W467" s="65"/>
      <c r="X467" s="227"/>
      <c r="Y467" s="65"/>
      <c r="Z467" s="64">
        <v>1.66</v>
      </c>
      <c r="AB467" s="342"/>
      <c r="AC467" s="32"/>
      <c r="AD467" s="32"/>
      <c r="AE467" s="32"/>
      <c r="AF467" s="35">
        <v>2</v>
      </c>
      <c r="AG467" s="343"/>
      <c r="AH467" s="47"/>
      <c r="AI467" s="47"/>
      <c r="AJ467" s="47"/>
      <c r="AK467" s="45">
        <v>1.84</v>
      </c>
      <c r="AL467" s="58"/>
      <c r="AM467" s="57"/>
      <c r="AN467" s="57"/>
      <c r="AO467" s="57"/>
      <c r="AP467" s="55">
        <v>1.28</v>
      </c>
      <c r="AQ467" s="66"/>
      <c r="AR467" s="65"/>
      <c r="AS467" s="65"/>
      <c r="AT467" s="65"/>
      <c r="AU467" s="64">
        <v>1.28</v>
      </c>
      <c r="AW467" s="342"/>
      <c r="AX467" s="32"/>
      <c r="AY467" s="32"/>
      <c r="AZ467" s="32"/>
      <c r="BA467" s="35">
        <v>2</v>
      </c>
      <c r="BB467" s="343"/>
      <c r="BC467" s="47"/>
      <c r="BD467" s="47"/>
      <c r="BE467" s="47"/>
      <c r="BF467" s="45">
        <v>1.84</v>
      </c>
      <c r="BG467" s="58"/>
      <c r="BH467" s="57"/>
      <c r="BI467" s="57"/>
      <c r="BJ467" s="57"/>
      <c r="BK467" s="55">
        <v>1.28</v>
      </c>
      <c r="BL467" s="66"/>
      <c r="BM467" s="65"/>
      <c r="BN467" s="65"/>
      <c r="BO467" s="65"/>
      <c r="BP467" s="64">
        <v>1.28</v>
      </c>
      <c r="BR467" s="342"/>
      <c r="BS467" s="32"/>
      <c r="BT467" s="32"/>
      <c r="BU467" s="32"/>
      <c r="BV467" s="35">
        <v>2</v>
      </c>
      <c r="BW467" s="343"/>
      <c r="BX467" s="47"/>
      <c r="BY467" s="47"/>
      <c r="BZ467" s="47"/>
      <c r="CA467" s="45">
        <v>1.84</v>
      </c>
      <c r="CB467" s="58"/>
      <c r="CC467" s="57"/>
      <c r="CD467" s="57"/>
      <c r="CE467" s="57"/>
      <c r="CF467" s="55">
        <v>1.28</v>
      </c>
      <c r="CG467" s="66"/>
      <c r="CH467" s="65"/>
      <c r="CI467" s="65"/>
      <c r="CJ467" s="65"/>
      <c r="CK467" s="64">
        <v>1.28</v>
      </c>
      <c r="CM467" s="342"/>
      <c r="CN467" s="32"/>
      <c r="CO467" s="32"/>
      <c r="CP467" s="32"/>
      <c r="CQ467" s="35">
        <v>2</v>
      </c>
      <c r="CR467" s="343"/>
      <c r="CS467" s="47"/>
      <c r="CT467" s="47"/>
      <c r="CU467" s="47"/>
      <c r="CV467" s="45">
        <v>1.84</v>
      </c>
      <c r="CW467" s="58"/>
      <c r="CX467" s="57"/>
      <c r="CY467" s="57"/>
      <c r="CZ467" s="57"/>
      <c r="DA467" s="55">
        <v>1.28</v>
      </c>
      <c r="DB467" s="66"/>
      <c r="DC467" s="65"/>
      <c r="DD467" s="65"/>
      <c r="DE467" s="65"/>
      <c r="DF467" s="64">
        <v>1.28</v>
      </c>
      <c r="DH467" s="342"/>
      <c r="DI467" s="32"/>
      <c r="DJ467" s="32"/>
      <c r="DK467" s="32"/>
      <c r="DL467" s="35">
        <v>2</v>
      </c>
      <c r="DM467" s="343"/>
      <c r="DN467" s="47"/>
      <c r="DO467" s="47"/>
      <c r="DP467" s="47"/>
      <c r="DQ467" s="45">
        <v>1.84</v>
      </c>
      <c r="DR467" s="58"/>
      <c r="DS467" s="57"/>
      <c r="DT467" s="57"/>
      <c r="DU467" s="57"/>
      <c r="DV467" s="55">
        <v>1.28</v>
      </c>
      <c r="DW467" s="66"/>
      <c r="DX467" s="65"/>
      <c r="DY467" s="65"/>
      <c r="DZ467" s="65"/>
      <c r="EA467" s="64">
        <v>1.28</v>
      </c>
      <c r="EC467" s="342"/>
      <c r="ED467" s="32"/>
      <c r="EE467" s="32"/>
      <c r="EF467" s="32"/>
      <c r="EG467" s="35">
        <v>2</v>
      </c>
      <c r="EH467" s="343"/>
      <c r="EI467" s="47"/>
      <c r="EJ467" s="47"/>
      <c r="EK467" s="47"/>
      <c r="EL467" s="45">
        <v>1.84</v>
      </c>
      <c r="EM467" s="58"/>
      <c r="EN467" s="57"/>
      <c r="EO467" s="57"/>
      <c r="EP467" s="57"/>
      <c r="EQ467" s="55">
        <v>1.28</v>
      </c>
      <c r="ER467" s="66"/>
      <c r="ES467" s="65"/>
      <c r="ET467" s="65"/>
      <c r="EU467" s="65"/>
      <c r="EV467" s="64">
        <v>1.28</v>
      </c>
      <c r="EX467" s="343"/>
      <c r="EY467" s="47"/>
      <c r="EZ467" s="47"/>
      <c r="FA467" s="47"/>
      <c r="FB467" s="45">
        <v>1.84</v>
      </c>
      <c r="FC467" s="58"/>
      <c r="FD467" s="57"/>
      <c r="FE467" s="57"/>
      <c r="FF467" s="57"/>
      <c r="FG467" s="55">
        <v>1.28</v>
      </c>
      <c r="FH467" s="66"/>
      <c r="FI467" s="65"/>
      <c r="FJ467" s="65"/>
      <c r="FK467" s="65"/>
      <c r="FL467" s="64">
        <v>1.28</v>
      </c>
      <c r="FN467" s="343"/>
      <c r="FO467" s="47"/>
      <c r="FP467" s="47"/>
      <c r="FQ467" s="47"/>
      <c r="FR467" s="45">
        <v>1.84</v>
      </c>
      <c r="FS467" s="58"/>
      <c r="FT467" s="57"/>
      <c r="FU467" s="57"/>
      <c r="FV467" s="57"/>
      <c r="FW467" s="55">
        <v>1.28</v>
      </c>
      <c r="FX467" s="66"/>
      <c r="FY467" s="65"/>
      <c r="FZ467" s="65"/>
      <c r="GA467" s="65"/>
      <c r="GB467" s="64">
        <v>1.28</v>
      </c>
      <c r="GD467" s="343"/>
      <c r="GE467" s="47"/>
      <c r="GF467" s="47"/>
      <c r="GG467" s="47"/>
      <c r="GH467" s="45">
        <v>1.84</v>
      </c>
      <c r="GI467" s="58"/>
      <c r="GJ467" s="57"/>
      <c r="GK467" s="57"/>
      <c r="GL467" s="57"/>
      <c r="GM467" s="55">
        <v>1.28</v>
      </c>
      <c r="GN467" s="66"/>
      <c r="GO467" s="65"/>
      <c r="GP467" s="65"/>
      <c r="GQ467" s="65"/>
      <c r="GR467" s="64">
        <v>1.28</v>
      </c>
      <c r="GT467" s="343"/>
      <c r="GU467" s="47"/>
      <c r="GV467" s="47"/>
      <c r="GW467" s="47"/>
      <c r="GX467" s="45">
        <v>1.84</v>
      </c>
      <c r="GY467" s="58"/>
      <c r="GZ467" s="57"/>
      <c r="HA467" s="57"/>
      <c r="HB467" s="57"/>
      <c r="HC467" s="55">
        <v>1.28</v>
      </c>
      <c r="HD467" s="66"/>
      <c r="HE467" s="65"/>
      <c r="HF467" s="65"/>
      <c r="HG467" s="65"/>
      <c r="HH467" s="64">
        <v>1.28</v>
      </c>
      <c r="HJ467" s="343"/>
      <c r="HK467" s="47"/>
      <c r="HL467" s="47"/>
      <c r="HM467" s="47"/>
      <c r="HN467" s="45">
        <v>1.84</v>
      </c>
      <c r="HO467" s="58"/>
      <c r="HP467" s="57"/>
      <c r="HQ467" s="57"/>
      <c r="HR467" s="57"/>
      <c r="HS467" s="55">
        <v>1.28</v>
      </c>
      <c r="HT467" s="66"/>
      <c r="HU467" s="65"/>
      <c r="HV467" s="65"/>
      <c r="HW467" s="65"/>
      <c r="HX467" s="64">
        <v>1.28</v>
      </c>
      <c r="HZ467" s="343"/>
      <c r="IA467" s="47"/>
      <c r="IB467" s="47"/>
      <c r="IC467" s="47"/>
      <c r="ID467" s="45">
        <v>1.84</v>
      </c>
      <c r="IE467" s="58"/>
      <c r="IF467" s="57"/>
      <c r="IG467" s="57"/>
      <c r="IH467" s="57"/>
      <c r="II467" s="55">
        <v>1.28</v>
      </c>
      <c r="IJ467" s="66"/>
      <c r="IK467" s="65"/>
      <c r="IL467" s="65"/>
      <c r="IM467" s="65"/>
      <c r="IN467" s="64">
        <v>1.28</v>
      </c>
      <c r="IP467" s="343"/>
      <c r="IQ467" s="47"/>
      <c r="IR467" s="47"/>
      <c r="IS467" s="47"/>
      <c r="IT467" s="45">
        <v>1.84</v>
      </c>
      <c r="IU467" s="58"/>
      <c r="IV467" s="57"/>
      <c r="IW467" s="57"/>
      <c r="IX467" s="57"/>
      <c r="IY467" s="55">
        <v>1.28</v>
      </c>
      <c r="IZ467" s="66"/>
      <c r="JA467" s="65"/>
      <c r="JB467" s="65"/>
      <c r="JC467" s="65"/>
      <c r="JD467" s="64">
        <v>1.28</v>
      </c>
      <c r="JF467" s="343"/>
      <c r="JG467" s="47"/>
      <c r="JH467" s="47"/>
      <c r="JI467" s="47"/>
      <c r="JJ467" s="45">
        <v>1.84</v>
      </c>
      <c r="JK467" s="58"/>
      <c r="JL467" s="57"/>
      <c r="JM467" s="57"/>
      <c r="JN467" s="57"/>
      <c r="JO467" s="55">
        <v>1.28</v>
      </c>
      <c r="JP467" s="66"/>
      <c r="JQ467" s="65"/>
      <c r="JR467" s="65"/>
      <c r="JS467" s="65"/>
      <c r="JT467" s="64">
        <v>1.28</v>
      </c>
      <c r="JV467" s="343"/>
      <c r="JW467" s="47"/>
      <c r="JX467" s="47"/>
      <c r="JY467" s="47"/>
      <c r="JZ467" s="45">
        <v>1.84</v>
      </c>
      <c r="KA467" s="58"/>
      <c r="KB467" s="57"/>
      <c r="KC467" s="57"/>
      <c r="KD467" s="57"/>
      <c r="KE467" s="55">
        <v>1.28</v>
      </c>
      <c r="KF467" s="66"/>
      <c r="KG467" s="65"/>
      <c r="KH467" s="65"/>
      <c r="KI467" s="65"/>
      <c r="KJ467" s="64">
        <v>1.28</v>
      </c>
      <c r="KL467" s="343"/>
      <c r="KM467" s="47"/>
      <c r="KN467" s="47"/>
      <c r="KO467" s="47"/>
      <c r="KP467" s="45">
        <v>1.84</v>
      </c>
      <c r="KQ467" s="58"/>
      <c r="KR467" s="57"/>
      <c r="KS467" s="57"/>
      <c r="KT467" s="57"/>
      <c r="KU467" s="55">
        <v>1.28</v>
      </c>
      <c r="KV467" s="66"/>
      <c r="KW467" s="65"/>
      <c r="KX467" s="65"/>
      <c r="KY467" s="65"/>
      <c r="KZ467" s="64">
        <v>1.28</v>
      </c>
      <c r="LB467" s="343"/>
      <c r="LC467" s="47"/>
      <c r="LD467" s="47"/>
      <c r="LE467" s="47"/>
      <c r="LF467" s="45">
        <v>1.84</v>
      </c>
      <c r="LG467" s="58"/>
      <c r="LH467" s="57"/>
      <c r="LI467" s="57"/>
      <c r="LJ467" s="57"/>
      <c r="LK467" s="55">
        <v>1.28</v>
      </c>
      <c r="LL467" s="66"/>
      <c r="LM467" s="65"/>
      <c r="LN467" s="65"/>
      <c r="LO467" s="65"/>
      <c r="LP467" s="64">
        <v>1.28</v>
      </c>
      <c r="LR467" s="343"/>
      <c r="LS467" s="47"/>
      <c r="LT467" s="47"/>
      <c r="LU467" s="47"/>
      <c r="LV467" s="45">
        <v>1.84</v>
      </c>
      <c r="LW467" s="58"/>
      <c r="LX467" s="57"/>
      <c r="LY467" s="57"/>
      <c r="LZ467" s="57"/>
      <c r="MA467" s="55">
        <v>1.28</v>
      </c>
      <c r="MB467" s="66"/>
      <c r="MC467" s="65"/>
      <c r="MD467" s="65"/>
      <c r="ME467" s="65"/>
      <c r="MF467" s="64">
        <v>1.28</v>
      </c>
      <c r="MH467" s="343"/>
      <c r="MI467" s="47"/>
      <c r="MJ467" s="47"/>
      <c r="MK467" s="47"/>
      <c r="ML467" s="45">
        <v>1.84</v>
      </c>
      <c r="MM467" s="58"/>
      <c r="MN467" s="57"/>
      <c r="MO467" s="57"/>
      <c r="MP467" s="57"/>
      <c r="MQ467" s="55">
        <v>1.28</v>
      </c>
      <c r="MR467" s="66"/>
      <c r="MS467" s="65"/>
      <c r="MT467" s="65"/>
      <c r="MU467" s="65"/>
      <c r="MV467" s="64">
        <v>1.28</v>
      </c>
      <c r="MX467" s="343"/>
      <c r="MY467" s="47"/>
      <c r="MZ467" s="47"/>
      <c r="NA467" s="47"/>
      <c r="NB467" s="45">
        <v>1.84</v>
      </c>
      <c r="NC467" s="58"/>
      <c r="ND467" s="57"/>
      <c r="NE467" s="57"/>
      <c r="NF467" s="57"/>
      <c r="NG467" s="55">
        <v>1.28</v>
      </c>
      <c r="NH467" s="66"/>
      <c r="NI467" s="65"/>
      <c r="NJ467" s="65"/>
      <c r="NK467" s="65"/>
      <c r="NL467" s="64">
        <v>1.28</v>
      </c>
      <c r="NN467" s="343"/>
      <c r="NO467" s="47"/>
      <c r="NP467" s="47"/>
      <c r="NQ467" s="47"/>
      <c r="NR467" s="45">
        <v>1.84</v>
      </c>
      <c r="NS467" s="58"/>
      <c r="NT467" s="57"/>
      <c r="NU467" s="57"/>
      <c r="NV467" s="57"/>
      <c r="NW467" s="55">
        <v>1.28</v>
      </c>
      <c r="NX467" s="66"/>
      <c r="NY467" s="65"/>
      <c r="NZ467" s="65"/>
      <c r="OA467" s="65"/>
      <c r="OB467" s="64">
        <v>1.28</v>
      </c>
      <c r="OD467" s="343"/>
      <c r="OE467" s="47"/>
      <c r="OF467" s="47"/>
      <c r="OG467" s="47"/>
      <c r="OH467" s="45">
        <v>1.84</v>
      </c>
      <c r="OI467" s="58"/>
      <c r="OJ467" s="57"/>
      <c r="OK467" s="57"/>
      <c r="OL467" s="57"/>
      <c r="OM467" s="55">
        <v>1.28</v>
      </c>
      <c r="ON467" s="66"/>
      <c r="OO467" s="65"/>
      <c r="OP467" s="65"/>
      <c r="OQ467" s="65"/>
      <c r="OR467" s="64">
        <v>1.28</v>
      </c>
      <c r="OT467" s="343"/>
      <c r="OU467" s="47"/>
      <c r="OV467" s="47"/>
      <c r="OW467" s="47"/>
      <c r="OX467" s="45">
        <v>1.84</v>
      </c>
      <c r="OY467" s="58"/>
      <c r="OZ467" s="57"/>
      <c r="PA467" s="57"/>
      <c r="PB467" s="57"/>
      <c r="PC467" s="55">
        <v>1.28</v>
      </c>
      <c r="PD467" s="66"/>
      <c r="PE467" s="65"/>
      <c r="PF467" s="65"/>
      <c r="PG467" s="65"/>
      <c r="PH467" s="64">
        <v>1.28</v>
      </c>
      <c r="PJ467" s="343"/>
      <c r="PK467" s="47"/>
      <c r="PL467" s="47"/>
      <c r="PM467" s="47"/>
      <c r="PN467" s="45">
        <v>1.84</v>
      </c>
      <c r="PO467" s="58"/>
      <c r="PP467" s="57"/>
      <c r="PQ467" s="57"/>
      <c r="PR467" s="57"/>
      <c r="PS467" s="55">
        <v>1.28</v>
      </c>
      <c r="PT467" s="66"/>
      <c r="PU467" s="65"/>
      <c r="PV467" s="65"/>
      <c r="PW467" s="65"/>
      <c r="PX467" s="64">
        <v>1.28</v>
      </c>
      <c r="PZ467" s="343"/>
      <c r="QA467" s="47"/>
      <c r="QB467" s="47"/>
      <c r="QC467" s="47"/>
      <c r="QD467" s="45">
        <v>1.84</v>
      </c>
      <c r="QE467" s="58"/>
      <c r="QF467" s="57"/>
      <c r="QG467" s="57"/>
      <c r="QH467" s="57"/>
      <c r="QI467" s="55">
        <v>1.28</v>
      </c>
      <c r="QJ467" s="66"/>
      <c r="QK467" s="65"/>
      <c r="QL467" s="65"/>
      <c r="QM467" s="65"/>
      <c r="QN467" s="64">
        <v>1.28</v>
      </c>
      <c r="QP467" s="343"/>
      <c r="QQ467" s="47"/>
      <c r="QR467" s="47"/>
      <c r="QS467" s="47"/>
      <c r="QT467" s="45">
        <v>1.84</v>
      </c>
      <c r="QU467" s="58"/>
      <c r="QV467" s="57"/>
      <c r="QW467" s="57"/>
      <c r="QX467" s="57"/>
      <c r="QY467" s="55">
        <v>1.28</v>
      </c>
      <c r="QZ467" s="66"/>
      <c r="RA467" s="65"/>
      <c r="RB467" s="65"/>
      <c r="RC467" s="65"/>
      <c r="RD467" s="64">
        <v>1.28</v>
      </c>
      <c r="RF467" s="343"/>
      <c r="RG467" s="47"/>
      <c r="RH467" s="47"/>
      <c r="RI467" s="47"/>
      <c r="RJ467" s="45">
        <v>1.84</v>
      </c>
      <c r="RK467" s="58"/>
      <c r="RL467" s="57"/>
      <c r="RM467" s="57"/>
      <c r="RN467" s="57"/>
      <c r="RO467" s="55">
        <v>1.28</v>
      </c>
      <c r="RP467" s="66"/>
      <c r="RQ467" s="65"/>
      <c r="RR467" s="65"/>
      <c r="RS467" s="65"/>
      <c r="RT467" s="64">
        <v>1.28</v>
      </c>
    </row>
    <row r="468" spans="1:488" x14ac:dyDescent="0.35">
      <c r="A468" s="29">
        <v>21</v>
      </c>
      <c r="B468" s="34"/>
      <c r="C468" s="32"/>
      <c r="D468" s="32"/>
      <c r="E468" s="32"/>
      <c r="F468" s="35">
        <v>2</v>
      </c>
      <c r="G468" s="343"/>
      <c r="H468" s="47"/>
      <c r="I468" s="47"/>
      <c r="J468" s="47"/>
      <c r="K468" s="45">
        <v>1.84</v>
      </c>
      <c r="L468" s="58"/>
      <c r="M468" s="57"/>
      <c r="N468" s="57"/>
      <c r="O468" s="57"/>
      <c r="P468" s="55">
        <v>1.28</v>
      </c>
      <c r="Q468" s="58"/>
      <c r="R468" s="57"/>
      <c r="S468" s="57"/>
      <c r="T468" s="57"/>
      <c r="U468" s="55">
        <v>1.28</v>
      </c>
      <c r="V468" s="66"/>
      <c r="W468" s="65"/>
      <c r="X468" s="227"/>
      <c r="Y468" s="65"/>
      <c r="Z468" s="64">
        <v>1.66</v>
      </c>
      <c r="AB468" s="34"/>
      <c r="AC468" s="32"/>
      <c r="AD468" s="32"/>
      <c r="AE468" s="32"/>
      <c r="AF468" s="35">
        <v>2</v>
      </c>
      <c r="AG468" s="343"/>
      <c r="AH468" s="47"/>
      <c r="AI468" s="47"/>
      <c r="AJ468" s="47"/>
      <c r="AK468" s="45">
        <v>1.84</v>
      </c>
      <c r="AL468" s="58"/>
      <c r="AM468" s="57"/>
      <c r="AN468" s="57"/>
      <c r="AO468" s="57"/>
      <c r="AP468" s="55">
        <v>1.28</v>
      </c>
      <c r="AQ468" s="66"/>
      <c r="AR468" s="65"/>
      <c r="AS468" s="65"/>
      <c r="AT468" s="65"/>
      <c r="AU468" s="64">
        <v>1.28</v>
      </c>
      <c r="AW468" s="34"/>
      <c r="AX468" s="32"/>
      <c r="AY468" s="32"/>
      <c r="AZ468" s="32"/>
      <c r="BA468" s="35">
        <v>2</v>
      </c>
      <c r="BB468" s="343"/>
      <c r="BC468" s="47"/>
      <c r="BD468" s="47"/>
      <c r="BE468" s="47"/>
      <c r="BF468" s="45">
        <v>1.84</v>
      </c>
      <c r="BG468" s="58"/>
      <c r="BH468" s="57"/>
      <c r="BI468" s="57"/>
      <c r="BJ468" s="57"/>
      <c r="BK468" s="55">
        <v>1.28</v>
      </c>
      <c r="BL468" s="66"/>
      <c r="BM468" s="65"/>
      <c r="BN468" s="65"/>
      <c r="BO468" s="65"/>
      <c r="BP468" s="64">
        <v>1.28</v>
      </c>
      <c r="BR468" s="34"/>
      <c r="BS468" s="32"/>
      <c r="BT468" s="32"/>
      <c r="BU468" s="32"/>
      <c r="BV468" s="35">
        <v>2</v>
      </c>
      <c r="BW468" s="343"/>
      <c r="BX468" s="47"/>
      <c r="BY468" s="47"/>
      <c r="BZ468" s="47"/>
      <c r="CA468" s="45">
        <v>1.84</v>
      </c>
      <c r="CB468" s="58"/>
      <c r="CC468" s="57"/>
      <c r="CD468" s="57"/>
      <c r="CE468" s="57"/>
      <c r="CF468" s="55">
        <v>1.28</v>
      </c>
      <c r="CG468" s="66"/>
      <c r="CH468" s="65"/>
      <c r="CI468" s="65"/>
      <c r="CJ468" s="65"/>
      <c r="CK468" s="64">
        <v>1.28</v>
      </c>
      <c r="CM468" s="34"/>
      <c r="CN468" s="32"/>
      <c r="CO468" s="32"/>
      <c r="CP468" s="32"/>
      <c r="CQ468" s="35">
        <v>2</v>
      </c>
      <c r="CR468" s="343"/>
      <c r="CS468" s="47"/>
      <c r="CT468" s="47"/>
      <c r="CU468" s="47"/>
      <c r="CV468" s="45">
        <v>1.84</v>
      </c>
      <c r="CW468" s="58"/>
      <c r="CX468" s="57"/>
      <c r="CY468" s="57"/>
      <c r="CZ468" s="57"/>
      <c r="DA468" s="55">
        <v>1.28</v>
      </c>
      <c r="DB468" s="66"/>
      <c r="DC468" s="65"/>
      <c r="DD468" s="65"/>
      <c r="DE468" s="65"/>
      <c r="DF468" s="64">
        <v>1.28</v>
      </c>
      <c r="DH468" s="34"/>
      <c r="DI468" s="32"/>
      <c r="DJ468" s="32"/>
      <c r="DK468" s="32"/>
      <c r="DL468" s="35">
        <v>2</v>
      </c>
      <c r="DM468" s="343"/>
      <c r="DN468" s="47"/>
      <c r="DO468" s="47"/>
      <c r="DP468" s="47"/>
      <c r="DQ468" s="45">
        <v>1.84</v>
      </c>
      <c r="DR468" s="58"/>
      <c r="DS468" s="57"/>
      <c r="DT468" s="57"/>
      <c r="DU468" s="57"/>
      <c r="DV468" s="55">
        <v>1.28</v>
      </c>
      <c r="DW468" s="66"/>
      <c r="DX468" s="65"/>
      <c r="DY468" s="65"/>
      <c r="DZ468" s="65"/>
      <c r="EA468" s="64">
        <v>1.28</v>
      </c>
      <c r="EC468" s="34"/>
      <c r="ED468" s="32"/>
      <c r="EE468" s="32"/>
      <c r="EF468" s="32"/>
      <c r="EG468" s="35">
        <v>2</v>
      </c>
      <c r="EH468" s="343"/>
      <c r="EI468" s="47"/>
      <c r="EJ468" s="47"/>
      <c r="EK468" s="47"/>
      <c r="EL468" s="45">
        <v>1.84</v>
      </c>
      <c r="EM468" s="58"/>
      <c r="EN468" s="57"/>
      <c r="EO468" s="57"/>
      <c r="EP468" s="57"/>
      <c r="EQ468" s="55">
        <v>1.28</v>
      </c>
      <c r="ER468" s="66"/>
      <c r="ES468" s="65"/>
      <c r="ET468" s="65"/>
      <c r="EU468" s="65"/>
      <c r="EV468" s="64">
        <v>1.28</v>
      </c>
      <c r="EX468" s="343"/>
      <c r="EY468" s="47"/>
      <c r="EZ468" s="47"/>
      <c r="FA468" s="47"/>
      <c r="FB468" s="45">
        <v>1.84</v>
      </c>
      <c r="FC468" s="58"/>
      <c r="FD468" s="57"/>
      <c r="FE468" s="57"/>
      <c r="FF468" s="57"/>
      <c r="FG468" s="55">
        <v>1.28</v>
      </c>
      <c r="FH468" s="66"/>
      <c r="FI468" s="65"/>
      <c r="FJ468" s="65"/>
      <c r="FK468" s="65"/>
      <c r="FL468" s="64">
        <v>1.28</v>
      </c>
      <c r="FN468" s="343"/>
      <c r="FO468" s="47"/>
      <c r="FP468" s="47"/>
      <c r="FQ468" s="47"/>
      <c r="FR468" s="45">
        <v>1.84</v>
      </c>
      <c r="FS468" s="58"/>
      <c r="FT468" s="57"/>
      <c r="FU468" s="57"/>
      <c r="FV468" s="57"/>
      <c r="FW468" s="55">
        <v>1.28</v>
      </c>
      <c r="FX468" s="66"/>
      <c r="FY468" s="65"/>
      <c r="FZ468" s="65"/>
      <c r="GA468" s="65"/>
      <c r="GB468" s="64">
        <v>1.28</v>
      </c>
      <c r="GD468" s="343"/>
      <c r="GE468" s="47"/>
      <c r="GF468" s="47"/>
      <c r="GG468" s="47"/>
      <c r="GH468" s="45">
        <v>1.84</v>
      </c>
      <c r="GI468" s="58"/>
      <c r="GJ468" s="57"/>
      <c r="GK468" s="57"/>
      <c r="GL468" s="57"/>
      <c r="GM468" s="55">
        <v>1.28</v>
      </c>
      <c r="GN468" s="66"/>
      <c r="GO468" s="65"/>
      <c r="GP468" s="65"/>
      <c r="GQ468" s="65"/>
      <c r="GR468" s="64">
        <v>1.28</v>
      </c>
      <c r="GT468" s="343"/>
      <c r="GU468" s="47"/>
      <c r="GV468" s="47"/>
      <c r="GW468" s="47"/>
      <c r="GX468" s="45">
        <v>1.84</v>
      </c>
      <c r="GY468" s="58"/>
      <c r="GZ468" s="57"/>
      <c r="HA468" s="57"/>
      <c r="HB468" s="57"/>
      <c r="HC468" s="55">
        <v>1.28</v>
      </c>
      <c r="HD468" s="66"/>
      <c r="HE468" s="65"/>
      <c r="HF468" s="65"/>
      <c r="HG468" s="65"/>
      <c r="HH468" s="64">
        <v>1.28</v>
      </c>
      <c r="HJ468" s="343"/>
      <c r="HK468" s="47"/>
      <c r="HL468" s="47"/>
      <c r="HM468" s="47"/>
      <c r="HN468" s="45">
        <v>1.84</v>
      </c>
      <c r="HO468" s="58"/>
      <c r="HP468" s="57"/>
      <c r="HQ468" s="57"/>
      <c r="HR468" s="57"/>
      <c r="HS468" s="55">
        <v>1.28</v>
      </c>
      <c r="HT468" s="66"/>
      <c r="HU468" s="65"/>
      <c r="HV468" s="65"/>
      <c r="HW468" s="65"/>
      <c r="HX468" s="64">
        <v>1.28</v>
      </c>
      <c r="HZ468" s="343"/>
      <c r="IA468" s="47"/>
      <c r="IB468" s="47"/>
      <c r="IC468" s="47"/>
      <c r="ID468" s="45">
        <v>1.84</v>
      </c>
      <c r="IE468" s="58"/>
      <c r="IF468" s="57"/>
      <c r="IG468" s="57"/>
      <c r="IH468" s="57"/>
      <c r="II468" s="55">
        <v>1.28</v>
      </c>
      <c r="IJ468" s="66"/>
      <c r="IK468" s="65"/>
      <c r="IL468" s="65"/>
      <c r="IM468" s="65"/>
      <c r="IN468" s="64">
        <v>1.28</v>
      </c>
      <c r="IP468" s="343"/>
      <c r="IQ468" s="47"/>
      <c r="IR468" s="47"/>
      <c r="IS468" s="47"/>
      <c r="IT468" s="45">
        <v>1.84</v>
      </c>
      <c r="IU468" s="58"/>
      <c r="IV468" s="57"/>
      <c r="IW468" s="57"/>
      <c r="IX468" s="57"/>
      <c r="IY468" s="55">
        <v>1.28</v>
      </c>
      <c r="IZ468" s="66"/>
      <c r="JA468" s="65"/>
      <c r="JB468" s="65"/>
      <c r="JC468" s="65"/>
      <c r="JD468" s="64">
        <v>1.28</v>
      </c>
      <c r="JF468" s="343"/>
      <c r="JG468" s="47"/>
      <c r="JH468" s="47"/>
      <c r="JI468" s="47"/>
      <c r="JJ468" s="45">
        <v>1.84</v>
      </c>
      <c r="JK468" s="58"/>
      <c r="JL468" s="57"/>
      <c r="JM468" s="57"/>
      <c r="JN468" s="57"/>
      <c r="JO468" s="55">
        <v>1.28</v>
      </c>
      <c r="JP468" s="66"/>
      <c r="JQ468" s="65"/>
      <c r="JR468" s="65"/>
      <c r="JS468" s="65"/>
      <c r="JT468" s="64">
        <v>1.28</v>
      </c>
      <c r="JV468" s="343"/>
      <c r="JW468" s="47"/>
      <c r="JX468" s="47"/>
      <c r="JY468" s="47"/>
      <c r="JZ468" s="45">
        <v>1.84</v>
      </c>
      <c r="KA468" s="58"/>
      <c r="KB468" s="57"/>
      <c r="KC468" s="57"/>
      <c r="KD468" s="57"/>
      <c r="KE468" s="55">
        <v>1.28</v>
      </c>
      <c r="KF468" s="66"/>
      <c r="KG468" s="65"/>
      <c r="KH468" s="65"/>
      <c r="KI468" s="65"/>
      <c r="KJ468" s="64">
        <v>1.28</v>
      </c>
      <c r="KL468" s="343"/>
      <c r="KM468" s="47"/>
      <c r="KN468" s="47"/>
      <c r="KO468" s="47"/>
      <c r="KP468" s="45">
        <v>1.84</v>
      </c>
      <c r="KQ468" s="58"/>
      <c r="KR468" s="57"/>
      <c r="KS468" s="57"/>
      <c r="KT468" s="57"/>
      <c r="KU468" s="55">
        <v>1.28</v>
      </c>
      <c r="KV468" s="66"/>
      <c r="KW468" s="65"/>
      <c r="KX468" s="65"/>
      <c r="KY468" s="65"/>
      <c r="KZ468" s="64">
        <v>1.28</v>
      </c>
      <c r="LB468" s="343"/>
      <c r="LC468" s="47"/>
      <c r="LD468" s="47"/>
      <c r="LE468" s="47"/>
      <c r="LF468" s="45">
        <v>1.84</v>
      </c>
      <c r="LG468" s="58"/>
      <c r="LH468" s="57"/>
      <c r="LI468" s="57"/>
      <c r="LJ468" s="57"/>
      <c r="LK468" s="55">
        <v>1.28</v>
      </c>
      <c r="LL468" s="66"/>
      <c r="LM468" s="65"/>
      <c r="LN468" s="65"/>
      <c r="LO468" s="65"/>
      <c r="LP468" s="64">
        <v>1.28</v>
      </c>
      <c r="LR468" s="343"/>
      <c r="LS468" s="47"/>
      <c r="LT468" s="47"/>
      <c r="LU468" s="47"/>
      <c r="LV468" s="45">
        <v>1.84</v>
      </c>
      <c r="LW468" s="58"/>
      <c r="LX468" s="57"/>
      <c r="LY468" s="57"/>
      <c r="LZ468" s="57"/>
      <c r="MA468" s="55">
        <v>1.28</v>
      </c>
      <c r="MB468" s="66"/>
      <c r="MC468" s="65"/>
      <c r="MD468" s="65"/>
      <c r="ME468" s="65"/>
      <c r="MF468" s="64">
        <v>1.28</v>
      </c>
      <c r="MH468" s="343"/>
      <c r="MI468" s="47"/>
      <c r="MJ468" s="47"/>
      <c r="MK468" s="47"/>
      <c r="ML468" s="45">
        <v>1.84</v>
      </c>
      <c r="MM468" s="58"/>
      <c r="MN468" s="57"/>
      <c r="MO468" s="57"/>
      <c r="MP468" s="57"/>
      <c r="MQ468" s="55">
        <v>1.28</v>
      </c>
      <c r="MR468" s="66"/>
      <c r="MS468" s="65"/>
      <c r="MT468" s="65"/>
      <c r="MU468" s="65"/>
      <c r="MV468" s="64">
        <v>1.28</v>
      </c>
      <c r="MX468" s="343"/>
      <c r="MY468" s="47"/>
      <c r="MZ468" s="47"/>
      <c r="NA468" s="47"/>
      <c r="NB468" s="45">
        <v>1.84</v>
      </c>
      <c r="NC468" s="58"/>
      <c r="ND468" s="57"/>
      <c r="NE468" s="57"/>
      <c r="NF468" s="57"/>
      <c r="NG468" s="55">
        <v>1.28</v>
      </c>
      <c r="NH468" s="66"/>
      <c r="NI468" s="65"/>
      <c r="NJ468" s="65"/>
      <c r="NK468" s="65"/>
      <c r="NL468" s="64">
        <v>1.28</v>
      </c>
      <c r="NN468" s="343"/>
      <c r="NO468" s="47"/>
      <c r="NP468" s="47"/>
      <c r="NQ468" s="47"/>
      <c r="NR468" s="45">
        <v>1.84</v>
      </c>
      <c r="NS468" s="58"/>
      <c r="NT468" s="57"/>
      <c r="NU468" s="57"/>
      <c r="NV468" s="57"/>
      <c r="NW468" s="55">
        <v>1.28</v>
      </c>
      <c r="NX468" s="66"/>
      <c r="NY468" s="65"/>
      <c r="NZ468" s="65"/>
      <c r="OA468" s="65"/>
      <c r="OB468" s="64">
        <v>1.28</v>
      </c>
      <c r="OD468" s="343"/>
      <c r="OE468" s="47"/>
      <c r="OF468" s="47"/>
      <c r="OG468" s="47"/>
      <c r="OH468" s="45">
        <v>1.84</v>
      </c>
      <c r="OI468" s="58"/>
      <c r="OJ468" s="57"/>
      <c r="OK468" s="57"/>
      <c r="OL468" s="57"/>
      <c r="OM468" s="55">
        <v>1.28</v>
      </c>
      <c r="ON468" s="66"/>
      <c r="OO468" s="65"/>
      <c r="OP468" s="65"/>
      <c r="OQ468" s="65"/>
      <c r="OR468" s="64">
        <v>1.28</v>
      </c>
      <c r="OT468" s="343"/>
      <c r="OU468" s="47"/>
      <c r="OV468" s="47"/>
      <c r="OW468" s="47"/>
      <c r="OX468" s="45">
        <v>1.84</v>
      </c>
      <c r="OY468" s="58"/>
      <c r="OZ468" s="57"/>
      <c r="PA468" s="57"/>
      <c r="PB468" s="57"/>
      <c r="PC468" s="55">
        <v>1.28</v>
      </c>
      <c r="PD468" s="66"/>
      <c r="PE468" s="65"/>
      <c r="PF468" s="65"/>
      <c r="PG468" s="65"/>
      <c r="PH468" s="64">
        <v>1.28</v>
      </c>
      <c r="PJ468" s="343"/>
      <c r="PK468" s="47"/>
      <c r="PL468" s="47"/>
      <c r="PM468" s="47"/>
      <c r="PN468" s="45">
        <v>1.84</v>
      </c>
      <c r="PO468" s="58"/>
      <c r="PP468" s="57"/>
      <c r="PQ468" s="57"/>
      <c r="PR468" s="57"/>
      <c r="PS468" s="55">
        <v>1.28</v>
      </c>
      <c r="PT468" s="66"/>
      <c r="PU468" s="65"/>
      <c r="PV468" s="65"/>
      <c r="PW468" s="65"/>
      <c r="PX468" s="64">
        <v>1.28</v>
      </c>
      <c r="PZ468" s="343"/>
      <c r="QA468" s="47"/>
      <c r="QB468" s="47"/>
      <c r="QC468" s="47"/>
      <c r="QD468" s="45">
        <v>1.84</v>
      </c>
      <c r="QE468" s="58"/>
      <c r="QF468" s="57"/>
      <c r="QG468" s="57"/>
      <c r="QH468" s="57"/>
      <c r="QI468" s="55">
        <v>1.28</v>
      </c>
      <c r="QJ468" s="66"/>
      <c r="QK468" s="65"/>
      <c r="QL468" s="65"/>
      <c r="QM468" s="65"/>
      <c r="QN468" s="64">
        <v>1.28</v>
      </c>
      <c r="QP468" s="343"/>
      <c r="QQ468" s="47"/>
      <c r="QR468" s="47"/>
      <c r="QS468" s="47"/>
      <c r="QT468" s="45">
        <v>1.84</v>
      </c>
      <c r="QU468" s="58"/>
      <c r="QV468" s="57"/>
      <c r="QW468" s="57"/>
      <c r="QX468" s="57"/>
      <c r="QY468" s="55">
        <v>1.28</v>
      </c>
      <c r="QZ468" s="66"/>
      <c r="RA468" s="65"/>
      <c r="RB468" s="65"/>
      <c r="RC468" s="65"/>
      <c r="RD468" s="64">
        <v>1.28</v>
      </c>
      <c r="RF468" s="343"/>
      <c r="RG468" s="47"/>
      <c r="RH468" s="47"/>
      <c r="RI468" s="47"/>
      <c r="RJ468" s="45">
        <v>1.84</v>
      </c>
      <c r="RK468" s="58"/>
      <c r="RL468" s="57"/>
      <c r="RM468" s="57"/>
      <c r="RN468" s="57"/>
      <c r="RO468" s="55">
        <v>1.28</v>
      </c>
      <c r="RP468" s="66"/>
      <c r="RQ468" s="65"/>
      <c r="RR468" s="65"/>
      <c r="RS468" s="65"/>
      <c r="RT468" s="64">
        <v>1.28</v>
      </c>
    </row>
    <row r="469" spans="1:488" x14ac:dyDescent="0.35">
      <c r="A469" s="29">
        <v>22</v>
      </c>
      <c r="B469" s="34"/>
      <c r="C469" s="32"/>
      <c r="D469" s="32"/>
      <c r="E469" s="32"/>
      <c r="F469" s="35">
        <v>2</v>
      </c>
      <c r="G469" s="343"/>
      <c r="H469" s="47"/>
      <c r="I469" s="47"/>
      <c r="J469" s="47"/>
      <c r="K469" s="45">
        <v>1.84</v>
      </c>
      <c r="L469" s="58"/>
      <c r="M469" s="57"/>
      <c r="N469" s="57"/>
      <c r="O469" s="57"/>
      <c r="P469" s="55">
        <v>1.28</v>
      </c>
      <c r="Q469" s="58"/>
      <c r="R469" s="57"/>
      <c r="S469" s="57"/>
      <c r="T469" s="57"/>
      <c r="U469" s="55">
        <v>1.28</v>
      </c>
      <c r="V469" s="66"/>
      <c r="W469" s="65"/>
      <c r="X469" s="227"/>
      <c r="Y469" s="65"/>
      <c r="Z469" s="64">
        <v>1.66</v>
      </c>
      <c r="AB469" s="34"/>
      <c r="AC469" s="32"/>
      <c r="AD469" s="32"/>
      <c r="AE469" s="32"/>
      <c r="AF469" s="35">
        <v>2</v>
      </c>
      <c r="AG469" s="343"/>
      <c r="AH469" s="47"/>
      <c r="AI469" s="47"/>
      <c r="AJ469" s="47"/>
      <c r="AK469" s="45">
        <v>1.84</v>
      </c>
      <c r="AL469" s="58"/>
      <c r="AM469" s="57"/>
      <c r="AN469" s="57"/>
      <c r="AO469" s="57"/>
      <c r="AP469" s="55">
        <v>1.28</v>
      </c>
      <c r="AQ469" s="66"/>
      <c r="AR469" s="65"/>
      <c r="AS469" s="65"/>
      <c r="AT469" s="65"/>
      <c r="AU469" s="64">
        <v>1.28</v>
      </c>
      <c r="AW469" s="34"/>
      <c r="AX469" s="32"/>
      <c r="AY469" s="32"/>
      <c r="AZ469" s="32"/>
      <c r="BA469" s="35">
        <v>2</v>
      </c>
      <c r="BB469" s="343"/>
      <c r="BC469" s="47"/>
      <c r="BD469" s="47"/>
      <c r="BE469" s="47"/>
      <c r="BF469" s="45">
        <v>1.84</v>
      </c>
      <c r="BG469" s="58"/>
      <c r="BH469" s="57"/>
      <c r="BI469" s="57"/>
      <c r="BJ469" s="57"/>
      <c r="BK469" s="55">
        <v>1.28</v>
      </c>
      <c r="BL469" s="66"/>
      <c r="BM469" s="65"/>
      <c r="BN469" s="65"/>
      <c r="BO469" s="65"/>
      <c r="BP469" s="64">
        <v>1.28</v>
      </c>
      <c r="BR469" s="34"/>
      <c r="BS469" s="32"/>
      <c r="BT469" s="32"/>
      <c r="BU469" s="32"/>
      <c r="BV469" s="35">
        <v>2</v>
      </c>
      <c r="BW469" s="343"/>
      <c r="BX469" s="47"/>
      <c r="BY469" s="47"/>
      <c r="BZ469" s="47"/>
      <c r="CA469" s="45">
        <v>1.84</v>
      </c>
      <c r="CB469" s="58"/>
      <c r="CC469" s="57"/>
      <c r="CD469" s="57"/>
      <c r="CE469" s="57"/>
      <c r="CF469" s="55">
        <v>1.28</v>
      </c>
      <c r="CG469" s="66"/>
      <c r="CH469" s="65"/>
      <c r="CI469" s="65"/>
      <c r="CJ469" s="65"/>
      <c r="CK469" s="64">
        <v>1.28</v>
      </c>
      <c r="CM469" s="34"/>
      <c r="CN469" s="32"/>
      <c r="CO469" s="32"/>
      <c r="CP469" s="32"/>
      <c r="CQ469" s="35">
        <v>2</v>
      </c>
      <c r="CR469" s="343"/>
      <c r="CS469" s="47"/>
      <c r="CT469" s="47"/>
      <c r="CU469" s="47"/>
      <c r="CV469" s="45">
        <v>1.84</v>
      </c>
      <c r="CW469" s="58"/>
      <c r="CX469" s="57"/>
      <c r="CY469" s="57"/>
      <c r="CZ469" s="57"/>
      <c r="DA469" s="55">
        <v>1.28</v>
      </c>
      <c r="DB469" s="66"/>
      <c r="DC469" s="65"/>
      <c r="DD469" s="65"/>
      <c r="DE469" s="65"/>
      <c r="DF469" s="64">
        <v>1.28</v>
      </c>
      <c r="DH469" s="34"/>
      <c r="DI469" s="32"/>
      <c r="DJ469" s="32"/>
      <c r="DK469" s="32"/>
      <c r="DL469" s="35">
        <v>2</v>
      </c>
      <c r="DM469" s="343"/>
      <c r="DN469" s="47"/>
      <c r="DO469" s="47"/>
      <c r="DP469" s="47"/>
      <c r="DQ469" s="45">
        <v>1.84</v>
      </c>
      <c r="DR469" s="58"/>
      <c r="DS469" s="57"/>
      <c r="DT469" s="57"/>
      <c r="DU469" s="57"/>
      <c r="DV469" s="55">
        <v>1.28</v>
      </c>
      <c r="DW469" s="66"/>
      <c r="DX469" s="65"/>
      <c r="DY469" s="65"/>
      <c r="DZ469" s="65"/>
      <c r="EA469" s="64">
        <v>1.28</v>
      </c>
      <c r="EC469" s="34"/>
      <c r="ED469" s="32"/>
      <c r="EE469" s="32"/>
      <c r="EF469" s="32"/>
      <c r="EG469" s="35">
        <v>2</v>
      </c>
      <c r="EH469" s="343"/>
      <c r="EI469" s="47"/>
      <c r="EJ469" s="47"/>
      <c r="EK469" s="47"/>
      <c r="EL469" s="45">
        <v>1.84</v>
      </c>
      <c r="EM469" s="58"/>
      <c r="EN469" s="57"/>
      <c r="EO469" s="57"/>
      <c r="EP469" s="57"/>
      <c r="EQ469" s="55">
        <v>1.28</v>
      </c>
      <c r="ER469" s="66"/>
      <c r="ES469" s="65"/>
      <c r="ET469" s="65"/>
      <c r="EU469" s="65"/>
      <c r="EV469" s="64">
        <v>1.28</v>
      </c>
      <c r="EX469" s="343"/>
      <c r="EY469" s="47"/>
      <c r="EZ469" s="47"/>
      <c r="FA469" s="47"/>
      <c r="FB469" s="45">
        <v>1.84</v>
      </c>
      <c r="FC469" s="58"/>
      <c r="FD469" s="57"/>
      <c r="FE469" s="57"/>
      <c r="FF469" s="57"/>
      <c r="FG469" s="55">
        <v>1.28</v>
      </c>
      <c r="FH469" s="66"/>
      <c r="FI469" s="65"/>
      <c r="FJ469" s="65"/>
      <c r="FK469" s="65"/>
      <c r="FL469" s="64">
        <v>1.28</v>
      </c>
      <c r="FN469" s="343"/>
      <c r="FO469" s="47"/>
      <c r="FP469" s="47"/>
      <c r="FQ469" s="47"/>
      <c r="FR469" s="45">
        <v>1.84</v>
      </c>
      <c r="FS469" s="58"/>
      <c r="FT469" s="57"/>
      <c r="FU469" s="57"/>
      <c r="FV469" s="57"/>
      <c r="FW469" s="55">
        <v>1.28</v>
      </c>
      <c r="FX469" s="66"/>
      <c r="FY469" s="65"/>
      <c r="FZ469" s="65"/>
      <c r="GA469" s="65"/>
      <c r="GB469" s="64">
        <v>1.28</v>
      </c>
      <c r="GD469" s="343"/>
      <c r="GE469" s="47"/>
      <c r="GF469" s="47"/>
      <c r="GG469" s="47"/>
      <c r="GH469" s="45">
        <v>1.84</v>
      </c>
      <c r="GI469" s="58"/>
      <c r="GJ469" s="57"/>
      <c r="GK469" s="57"/>
      <c r="GL469" s="57"/>
      <c r="GM469" s="55">
        <v>1.28</v>
      </c>
      <c r="GN469" s="66"/>
      <c r="GO469" s="65"/>
      <c r="GP469" s="65"/>
      <c r="GQ469" s="65"/>
      <c r="GR469" s="64">
        <v>1.28</v>
      </c>
      <c r="GT469" s="343"/>
      <c r="GU469" s="47"/>
      <c r="GV469" s="47"/>
      <c r="GW469" s="47"/>
      <c r="GX469" s="45">
        <v>1.84</v>
      </c>
      <c r="GY469" s="58"/>
      <c r="GZ469" s="57"/>
      <c r="HA469" s="57"/>
      <c r="HB469" s="57"/>
      <c r="HC469" s="55">
        <v>1.28</v>
      </c>
      <c r="HD469" s="66"/>
      <c r="HE469" s="65"/>
      <c r="HF469" s="65"/>
      <c r="HG469" s="65"/>
      <c r="HH469" s="64">
        <v>1.28</v>
      </c>
      <c r="HJ469" s="343"/>
      <c r="HK469" s="47"/>
      <c r="HL469" s="47"/>
      <c r="HM469" s="47"/>
      <c r="HN469" s="45">
        <v>1.84</v>
      </c>
      <c r="HO469" s="58"/>
      <c r="HP469" s="57"/>
      <c r="HQ469" s="57"/>
      <c r="HR469" s="57"/>
      <c r="HS469" s="55">
        <v>1.28</v>
      </c>
      <c r="HT469" s="66"/>
      <c r="HU469" s="65"/>
      <c r="HV469" s="65"/>
      <c r="HW469" s="65"/>
      <c r="HX469" s="64">
        <v>1.28</v>
      </c>
      <c r="HZ469" s="343"/>
      <c r="IA469" s="47"/>
      <c r="IB469" s="47"/>
      <c r="IC469" s="47"/>
      <c r="ID469" s="45">
        <v>1.84</v>
      </c>
      <c r="IE469" s="58"/>
      <c r="IF469" s="57"/>
      <c r="IG469" s="57"/>
      <c r="IH469" s="57"/>
      <c r="II469" s="55">
        <v>1.28</v>
      </c>
      <c r="IJ469" s="66"/>
      <c r="IK469" s="65"/>
      <c r="IL469" s="65"/>
      <c r="IM469" s="65"/>
      <c r="IN469" s="64">
        <v>1.28</v>
      </c>
      <c r="IP469" s="343"/>
      <c r="IQ469" s="47"/>
      <c r="IR469" s="47"/>
      <c r="IS469" s="47"/>
      <c r="IT469" s="45">
        <v>1.84</v>
      </c>
      <c r="IU469" s="58"/>
      <c r="IV469" s="57"/>
      <c r="IW469" s="57"/>
      <c r="IX469" s="57"/>
      <c r="IY469" s="55">
        <v>1.28</v>
      </c>
      <c r="IZ469" s="66"/>
      <c r="JA469" s="65"/>
      <c r="JB469" s="65"/>
      <c r="JC469" s="65"/>
      <c r="JD469" s="64">
        <v>1.28</v>
      </c>
      <c r="JF469" s="343"/>
      <c r="JG469" s="47"/>
      <c r="JH469" s="47"/>
      <c r="JI469" s="47"/>
      <c r="JJ469" s="45">
        <v>1.84</v>
      </c>
      <c r="JK469" s="58"/>
      <c r="JL469" s="57"/>
      <c r="JM469" s="57"/>
      <c r="JN469" s="57"/>
      <c r="JO469" s="55">
        <v>1.28</v>
      </c>
      <c r="JP469" s="66"/>
      <c r="JQ469" s="65"/>
      <c r="JR469" s="65"/>
      <c r="JS469" s="65"/>
      <c r="JT469" s="64">
        <v>1.28</v>
      </c>
      <c r="JV469" s="343"/>
      <c r="JW469" s="47"/>
      <c r="JX469" s="47"/>
      <c r="JY469" s="47"/>
      <c r="JZ469" s="45">
        <v>1.84</v>
      </c>
      <c r="KA469" s="58"/>
      <c r="KB469" s="57"/>
      <c r="KC469" s="57"/>
      <c r="KD469" s="57"/>
      <c r="KE469" s="55">
        <v>1.28</v>
      </c>
      <c r="KF469" s="66"/>
      <c r="KG469" s="65"/>
      <c r="KH469" s="65"/>
      <c r="KI469" s="65"/>
      <c r="KJ469" s="64">
        <v>1.28</v>
      </c>
      <c r="KL469" s="343"/>
      <c r="KM469" s="47"/>
      <c r="KN469" s="47"/>
      <c r="KO469" s="47"/>
      <c r="KP469" s="45">
        <v>1.84</v>
      </c>
      <c r="KQ469" s="58"/>
      <c r="KR469" s="57"/>
      <c r="KS469" s="57"/>
      <c r="KT469" s="57"/>
      <c r="KU469" s="55">
        <v>1.28</v>
      </c>
      <c r="KV469" s="66"/>
      <c r="KW469" s="65"/>
      <c r="KX469" s="65"/>
      <c r="KY469" s="65"/>
      <c r="KZ469" s="64">
        <v>1.28</v>
      </c>
      <c r="LB469" s="343"/>
      <c r="LC469" s="47"/>
      <c r="LD469" s="47"/>
      <c r="LE469" s="47"/>
      <c r="LF469" s="45">
        <v>1.84</v>
      </c>
      <c r="LG469" s="58"/>
      <c r="LH469" s="57"/>
      <c r="LI469" s="57"/>
      <c r="LJ469" s="57"/>
      <c r="LK469" s="55">
        <v>1.28</v>
      </c>
      <c r="LL469" s="66"/>
      <c r="LM469" s="65"/>
      <c r="LN469" s="65"/>
      <c r="LO469" s="65"/>
      <c r="LP469" s="64">
        <v>1.28</v>
      </c>
      <c r="LR469" s="343"/>
      <c r="LS469" s="47"/>
      <c r="LT469" s="47"/>
      <c r="LU469" s="47"/>
      <c r="LV469" s="45">
        <v>1.84</v>
      </c>
      <c r="LW469" s="58"/>
      <c r="LX469" s="57"/>
      <c r="LY469" s="57"/>
      <c r="LZ469" s="57"/>
      <c r="MA469" s="55">
        <v>1.28</v>
      </c>
      <c r="MB469" s="66"/>
      <c r="MC469" s="65"/>
      <c r="MD469" s="65"/>
      <c r="ME469" s="65"/>
      <c r="MF469" s="64">
        <v>1.28</v>
      </c>
      <c r="MH469" s="343"/>
      <c r="MI469" s="47"/>
      <c r="MJ469" s="47"/>
      <c r="MK469" s="47"/>
      <c r="ML469" s="45">
        <v>1.84</v>
      </c>
      <c r="MM469" s="58"/>
      <c r="MN469" s="57"/>
      <c r="MO469" s="57"/>
      <c r="MP469" s="57"/>
      <c r="MQ469" s="55">
        <v>1.28</v>
      </c>
      <c r="MR469" s="66"/>
      <c r="MS469" s="65"/>
      <c r="MT469" s="65"/>
      <c r="MU469" s="65"/>
      <c r="MV469" s="64">
        <v>1.28</v>
      </c>
      <c r="MX469" s="343"/>
      <c r="MY469" s="47"/>
      <c r="MZ469" s="47"/>
      <c r="NA469" s="47"/>
      <c r="NB469" s="45">
        <v>1.84</v>
      </c>
      <c r="NC469" s="58"/>
      <c r="ND469" s="57"/>
      <c r="NE469" s="57"/>
      <c r="NF469" s="57"/>
      <c r="NG469" s="55">
        <v>1.28</v>
      </c>
      <c r="NH469" s="66"/>
      <c r="NI469" s="65"/>
      <c r="NJ469" s="65"/>
      <c r="NK469" s="65"/>
      <c r="NL469" s="64">
        <v>1.28</v>
      </c>
      <c r="NN469" s="343"/>
      <c r="NO469" s="47"/>
      <c r="NP469" s="47"/>
      <c r="NQ469" s="47"/>
      <c r="NR469" s="45">
        <v>1.84</v>
      </c>
      <c r="NS469" s="58"/>
      <c r="NT469" s="57"/>
      <c r="NU469" s="57"/>
      <c r="NV469" s="57"/>
      <c r="NW469" s="55">
        <v>1.28</v>
      </c>
      <c r="NX469" s="66"/>
      <c r="NY469" s="65"/>
      <c r="NZ469" s="65"/>
      <c r="OA469" s="65"/>
      <c r="OB469" s="64">
        <v>1.28</v>
      </c>
      <c r="OD469" s="343"/>
      <c r="OE469" s="47"/>
      <c r="OF469" s="47"/>
      <c r="OG469" s="47"/>
      <c r="OH469" s="45">
        <v>1.84</v>
      </c>
      <c r="OI469" s="58"/>
      <c r="OJ469" s="57"/>
      <c r="OK469" s="57"/>
      <c r="OL469" s="57"/>
      <c r="OM469" s="55">
        <v>1.28</v>
      </c>
      <c r="ON469" s="66"/>
      <c r="OO469" s="65"/>
      <c r="OP469" s="65"/>
      <c r="OQ469" s="65"/>
      <c r="OR469" s="64">
        <v>1.28</v>
      </c>
      <c r="OT469" s="343"/>
      <c r="OU469" s="47"/>
      <c r="OV469" s="47"/>
      <c r="OW469" s="47"/>
      <c r="OX469" s="45">
        <v>1.84</v>
      </c>
      <c r="OY469" s="58"/>
      <c r="OZ469" s="57"/>
      <c r="PA469" s="57"/>
      <c r="PB469" s="57"/>
      <c r="PC469" s="55">
        <v>1.28</v>
      </c>
      <c r="PD469" s="66"/>
      <c r="PE469" s="65"/>
      <c r="PF469" s="65"/>
      <c r="PG469" s="65"/>
      <c r="PH469" s="64">
        <v>1.28</v>
      </c>
      <c r="PJ469" s="343"/>
      <c r="PK469" s="47"/>
      <c r="PL469" s="47"/>
      <c r="PM469" s="47"/>
      <c r="PN469" s="45">
        <v>1.84</v>
      </c>
      <c r="PO469" s="58"/>
      <c r="PP469" s="57"/>
      <c r="PQ469" s="57"/>
      <c r="PR469" s="57"/>
      <c r="PS469" s="55">
        <v>1.28</v>
      </c>
      <c r="PT469" s="66"/>
      <c r="PU469" s="65"/>
      <c r="PV469" s="65"/>
      <c r="PW469" s="65"/>
      <c r="PX469" s="64">
        <v>1.28</v>
      </c>
      <c r="PZ469" s="343"/>
      <c r="QA469" s="47"/>
      <c r="QB469" s="47"/>
      <c r="QC469" s="47"/>
      <c r="QD469" s="45">
        <v>1.84</v>
      </c>
      <c r="QE469" s="58"/>
      <c r="QF469" s="57"/>
      <c r="QG469" s="57"/>
      <c r="QH469" s="57"/>
      <c r="QI469" s="55">
        <v>1.28</v>
      </c>
      <c r="QJ469" s="66"/>
      <c r="QK469" s="65"/>
      <c r="QL469" s="65"/>
      <c r="QM469" s="65"/>
      <c r="QN469" s="64">
        <v>1.28</v>
      </c>
      <c r="QP469" s="343"/>
      <c r="QQ469" s="47"/>
      <c r="QR469" s="47"/>
      <c r="QS469" s="47"/>
      <c r="QT469" s="45">
        <v>1.84</v>
      </c>
      <c r="QU469" s="58"/>
      <c r="QV469" s="57"/>
      <c r="QW469" s="57"/>
      <c r="QX469" s="57"/>
      <c r="QY469" s="55">
        <v>1.28</v>
      </c>
      <c r="QZ469" s="66"/>
      <c r="RA469" s="65"/>
      <c r="RB469" s="65"/>
      <c r="RC469" s="65"/>
      <c r="RD469" s="64">
        <v>1.28</v>
      </c>
      <c r="RF469" s="343"/>
      <c r="RG469" s="47"/>
      <c r="RH469" s="47"/>
      <c r="RI469" s="47"/>
      <c r="RJ469" s="45">
        <v>1.84</v>
      </c>
      <c r="RK469" s="58"/>
      <c r="RL469" s="57"/>
      <c r="RM469" s="57"/>
      <c r="RN469" s="57"/>
      <c r="RO469" s="55">
        <v>1.28</v>
      </c>
      <c r="RP469" s="66"/>
      <c r="RQ469" s="65"/>
      <c r="RR469" s="65"/>
      <c r="RS469" s="65"/>
      <c r="RT469" s="64">
        <v>1.28</v>
      </c>
    </row>
    <row r="470" spans="1:488" x14ac:dyDescent="0.35">
      <c r="A470" s="29">
        <v>23</v>
      </c>
      <c r="B470" s="34"/>
      <c r="C470" s="32"/>
      <c r="D470" s="32"/>
      <c r="E470" s="32"/>
      <c r="F470" s="35">
        <v>2</v>
      </c>
      <c r="G470" s="343"/>
      <c r="H470" s="47"/>
      <c r="I470" s="47"/>
      <c r="J470" s="47"/>
      <c r="K470" s="45">
        <v>1.84</v>
      </c>
      <c r="L470" s="58"/>
      <c r="M470" s="57"/>
      <c r="N470" s="57"/>
      <c r="O470" s="57"/>
      <c r="P470" s="55">
        <v>1.28</v>
      </c>
      <c r="Q470" s="58"/>
      <c r="R470" s="57"/>
      <c r="S470" s="57"/>
      <c r="T470" s="57"/>
      <c r="U470" s="55">
        <v>1.28</v>
      </c>
      <c r="V470" s="66"/>
      <c r="W470" s="65"/>
      <c r="X470" s="227"/>
      <c r="Y470" s="65"/>
      <c r="Z470" s="64">
        <v>1.66</v>
      </c>
      <c r="AB470" s="34"/>
      <c r="AC470" s="32"/>
      <c r="AD470" s="32"/>
      <c r="AE470" s="32"/>
      <c r="AF470" s="35">
        <v>2</v>
      </c>
      <c r="AG470" s="343"/>
      <c r="AH470" s="47"/>
      <c r="AI470" s="47"/>
      <c r="AJ470" s="47"/>
      <c r="AK470" s="45">
        <v>1.84</v>
      </c>
      <c r="AL470" s="58"/>
      <c r="AM470" s="57"/>
      <c r="AN470" s="57"/>
      <c r="AO470" s="57"/>
      <c r="AP470" s="55">
        <v>1.28</v>
      </c>
      <c r="AQ470" s="66"/>
      <c r="AR470" s="65"/>
      <c r="AS470" s="65"/>
      <c r="AT470" s="65"/>
      <c r="AU470" s="64">
        <v>1.28</v>
      </c>
      <c r="AW470" s="34"/>
      <c r="AX470" s="32"/>
      <c r="AY470" s="32"/>
      <c r="AZ470" s="32"/>
      <c r="BA470" s="35">
        <v>2</v>
      </c>
      <c r="BB470" s="343"/>
      <c r="BC470" s="47"/>
      <c r="BD470" s="47"/>
      <c r="BE470" s="47"/>
      <c r="BF470" s="45">
        <v>1.84</v>
      </c>
      <c r="BG470" s="58"/>
      <c r="BH470" s="57"/>
      <c r="BI470" s="57"/>
      <c r="BJ470" s="57"/>
      <c r="BK470" s="55">
        <v>1.28</v>
      </c>
      <c r="BL470" s="66"/>
      <c r="BM470" s="65"/>
      <c r="BN470" s="65"/>
      <c r="BO470" s="65"/>
      <c r="BP470" s="64">
        <v>1.28</v>
      </c>
      <c r="BR470" s="34"/>
      <c r="BS470" s="32"/>
      <c r="BT470" s="32"/>
      <c r="BU470" s="32"/>
      <c r="BV470" s="35">
        <v>2</v>
      </c>
      <c r="BW470" s="343"/>
      <c r="BX470" s="47"/>
      <c r="BY470" s="47"/>
      <c r="BZ470" s="47"/>
      <c r="CA470" s="45">
        <v>1.84</v>
      </c>
      <c r="CB470" s="58"/>
      <c r="CC470" s="57"/>
      <c r="CD470" s="57"/>
      <c r="CE470" s="57"/>
      <c r="CF470" s="55">
        <v>1.28</v>
      </c>
      <c r="CG470" s="66"/>
      <c r="CH470" s="65"/>
      <c r="CI470" s="65"/>
      <c r="CJ470" s="65"/>
      <c r="CK470" s="64">
        <v>1.28</v>
      </c>
      <c r="CM470" s="34"/>
      <c r="CN470" s="32"/>
      <c r="CO470" s="32"/>
      <c r="CP470" s="32"/>
      <c r="CQ470" s="35">
        <v>2</v>
      </c>
      <c r="CR470" s="343"/>
      <c r="CS470" s="47"/>
      <c r="CT470" s="47"/>
      <c r="CU470" s="47"/>
      <c r="CV470" s="45">
        <v>1.84</v>
      </c>
      <c r="CW470" s="58"/>
      <c r="CX470" s="57"/>
      <c r="CY470" s="57"/>
      <c r="CZ470" s="57"/>
      <c r="DA470" s="55">
        <v>1.28</v>
      </c>
      <c r="DB470" s="66"/>
      <c r="DC470" s="65"/>
      <c r="DD470" s="65"/>
      <c r="DE470" s="65"/>
      <c r="DF470" s="64">
        <v>1.28</v>
      </c>
      <c r="DH470" s="34"/>
      <c r="DI470" s="32"/>
      <c r="DJ470" s="32"/>
      <c r="DK470" s="32"/>
      <c r="DL470" s="35">
        <v>2</v>
      </c>
      <c r="DM470" s="343"/>
      <c r="DN470" s="47"/>
      <c r="DO470" s="47"/>
      <c r="DP470" s="47"/>
      <c r="DQ470" s="45">
        <v>1.84</v>
      </c>
      <c r="DR470" s="58"/>
      <c r="DS470" s="57"/>
      <c r="DT470" s="57"/>
      <c r="DU470" s="57"/>
      <c r="DV470" s="55">
        <v>1.28</v>
      </c>
      <c r="DW470" s="66"/>
      <c r="DX470" s="65"/>
      <c r="DY470" s="65"/>
      <c r="DZ470" s="65"/>
      <c r="EA470" s="64">
        <v>1.28</v>
      </c>
      <c r="EC470" s="34"/>
      <c r="ED470" s="32"/>
      <c r="EE470" s="32"/>
      <c r="EF470" s="32"/>
      <c r="EG470" s="35">
        <v>2</v>
      </c>
      <c r="EH470" s="343"/>
      <c r="EI470" s="47"/>
      <c r="EJ470" s="47"/>
      <c r="EK470" s="47"/>
      <c r="EL470" s="45">
        <v>1.84</v>
      </c>
      <c r="EM470" s="58"/>
      <c r="EN470" s="57"/>
      <c r="EO470" s="57"/>
      <c r="EP470" s="57"/>
      <c r="EQ470" s="55">
        <v>1.28</v>
      </c>
      <c r="ER470" s="66"/>
      <c r="ES470" s="65"/>
      <c r="ET470" s="65"/>
      <c r="EU470" s="65"/>
      <c r="EV470" s="64">
        <v>1.28</v>
      </c>
      <c r="EX470" s="343"/>
      <c r="EY470" s="47"/>
      <c r="EZ470" s="47"/>
      <c r="FA470" s="47"/>
      <c r="FB470" s="45">
        <v>1.84</v>
      </c>
      <c r="FC470" s="58"/>
      <c r="FD470" s="57"/>
      <c r="FE470" s="57"/>
      <c r="FF470" s="57"/>
      <c r="FG470" s="55">
        <v>1.28</v>
      </c>
      <c r="FH470" s="66"/>
      <c r="FI470" s="65"/>
      <c r="FJ470" s="65"/>
      <c r="FK470" s="65"/>
      <c r="FL470" s="64">
        <v>1.28</v>
      </c>
      <c r="FN470" s="343"/>
      <c r="FO470" s="47"/>
      <c r="FP470" s="47"/>
      <c r="FQ470" s="47"/>
      <c r="FR470" s="45">
        <v>1.84</v>
      </c>
      <c r="FS470" s="58"/>
      <c r="FT470" s="57"/>
      <c r="FU470" s="57"/>
      <c r="FV470" s="57"/>
      <c r="FW470" s="55">
        <v>1.28</v>
      </c>
      <c r="FX470" s="66"/>
      <c r="FY470" s="65"/>
      <c r="FZ470" s="65"/>
      <c r="GA470" s="65"/>
      <c r="GB470" s="64">
        <v>1.28</v>
      </c>
      <c r="GD470" s="343"/>
      <c r="GE470" s="47"/>
      <c r="GF470" s="47"/>
      <c r="GG470" s="47"/>
      <c r="GH470" s="45">
        <v>1.84</v>
      </c>
      <c r="GI470" s="58"/>
      <c r="GJ470" s="57"/>
      <c r="GK470" s="57"/>
      <c r="GL470" s="57"/>
      <c r="GM470" s="55">
        <v>1.28</v>
      </c>
      <c r="GN470" s="66"/>
      <c r="GO470" s="65"/>
      <c r="GP470" s="65"/>
      <c r="GQ470" s="65"/>
      <c r="GR470" s="64">
        <v>1.28</v>
      </c>
      <c r="GT470" s="343"/>
      <c r="GU470" s="47"/>
      <c r="GV470" s="47"/>
      <c r="GW470" s="47"/>
      <c r="GX470" s="45">
        <v>1.84</v>
      </c>
      <c r="GY470" s="58"/>
      <c r="GZ470" s="57"/>
      <c r="HA470" s="57"/>
      <c r="HB470" s="57"/>
      <c r="HC470" s="55">
        <v>1.28</v>
      </c>
      <c r="HD470" s="66"/>
      <c r="HE470" s="65"/>
      <c r="HF470" s="65"/>
      <c r="HG470" s="65"/>
      <c r="HH470" s="64">
        <v>1.28</v>
      </c>
      <c r="HJ470" s="343"/>
      <c r="HK470" s="47"/>
      <c r="HL470" s="47"/>
      <c r="HM470" s="47"/>
      <c r="HN470" s="45">
        <v>1.84</v>
      </c>
      <c r="HO470" s="58"/>
      <c r="HP470" s="57"/>
      <c r="HQ470" s="57"/>
      <c r="HR470" s="57"/>
      <c r="HS470" s="55">
        <v>1.28</v>
      </c>
      <c r="HT470" s="66"/>
      <c r="HU470" s="65"/>
      <c r="HV470" s="65"/>
      <c r="HW470" s="65"/>
      <c r="HX470" s="64">
        <v>1.28</v>
      </c>
      <c r="HZ470" s="343"/>
      <c r="IA470" s="47"/>
      <c r="IB470" s="47"/>
      <c r="IC470" s="47"/>
      <c r="ID470" s="45">
        <v>1.84</v>
      </c>
      <c r="IE470" s="58"/>
      <c r="IF470" s="57"/>
      <c r="IG470" s="57"/>
      <c r="IH470" s="57"/>
      <c r="II470" s="55">
        <v>1.28</v>
      </c>
      <c r="IJ470" s="66"/>
      <c r="IK470" s="65"/>
      <c r="IL470" s="65"/>
      <c r="IM470" s="65"/>
      <c r="IN470" s="64">
        <v>1.28</v>
      </c>
      <c r="IP470" s="343"/>
      <c r="IQ470" s="47"/>
      <c r="IR470" s="47"/>
      <c r="IS470" s="47"/>
      <c r="IT470" s="45">
        <v>1.84</v>
      </c>
      <c r="IU470" s="58"/>
      <c r="IV470" s="57"/>
      <c r="IW470" s="57"/>
      <c r="IX470" s="57"/>
      <c r="IY470" s="55">
        <v>1.28</v>
      </c>
      <c r="IZ470" s="66"/>
      <c r="JA470" s="65"/>
      <c r="JB470" s="65"/>
      <c r="JC470" s="65"/>
      <c r="JD470" s="64">
        <v>1.28</v>
      </c>
      <c r="JF470" s="343"/>
      <c r="JG470" s="47"/>
      <c r="JH470" s="47"/>
      <c r="JI470" s="47"/>
      <c r="JJ470" s="45">
        <v>1.84</v>
      </c>
      <c r="JK470" s="58"/>
      <c r="JL470" s="57"/>
      <c r="JM470" s="57"/>
      <c r="JN470" s="57"/>
      <c r="JO470" s="55">
        <v>1.28</v>
      </c>
      <c r="JP470" s="66"/>
      <c r="JQ470" s="65"/>
      <c r="JR470" s="65"/>
      <c r="JS470" s="65"/>
      <c r="JT470" s="64">
        <v>1.28</v>
      </c>
      <c r="JV470" s="343"/>
      <c r="JW470" s="47"/>
      <c r="JX470" s="47"/>
      <c r="JY470" s="47"/>
      <c r="JZ470" s="45">
        <v>1.84</v>
      </c>
      <c r="KA470" s="58"/>
      <c r="KB470" s="57"/>
      <c r="KC470" s="57"/>
      <c r="KD470" s="57"/>
      <c r="KE470" s="55">
        <v>1.28</v>
      </c>
      <c r="KF470" s="66"/>
      <c r="KG470" s="65"/>
      <c r="KH470" s="65"/>
      <c r="KI470" s="65"/>
      <c r="KJ470" s="64">
        <v>1.28</v>
      </c>
      <c r="KL470" s="343"/>
      <c r="KM470" s="47"/>
      <c r="KN470" s="47"/>
      <c r="KO470" s="47"/>
      <c r="KP470" s="45">
        <v>1.84</v>
      </c>
      <c r="KQ470" s="58"/>
      <c r="KR470" s="57"/>
      <c r="KS470" s="57"/>
      <c r="KT470" s="57"/>
      <c r="KU470" s="55">
        <v>1.28</v>
      </c>
      <c r="KV470" s="66"/>
      <c r="KW470" s="65"/>
      <c r="KX470" s="65"/>
      <c r="KY470" s="65"/>
      <c r="KZ470" s="64">
        <v>1.28</v>
      </c>
      <c r="LB470" s="343"/>
      <c r="LC470" s="47"/>
      <c r="LD470" s="47"/>
      <c r="LE470" s="47"/>
      <c r="LF470" s="45">
        <v>1.84</v>
      </c>
      <c r="LG470" s="58"/>
      <c r="LH470" s="57"/>
      <c r="LI470" s="57"/>
      <c r="LJ470" s="57"/>
      <c r="LK470" s="55">
        <v>1.28</v>
      </c>
      <c r="LL470" s="66"/>
      <c r="LM470" s="65"/>
      <c r="LN470" s="65"/>
      <c r="LO470" s="65"/>
      <c r="LP470" s="64">
        <v>1.28</v>
      </c>
      <c r="LR470" s="343"/>
      <c r="LS470" s="47"/>
      <c r="LT470" s="47"/>
      <c r="LU470" s="47"/>
      <c r="LV470" s="45">
        <v>1.84</v>
      </c>
      <c r="LW470" s="58"/>
      <c r="LX470" s="57"/>
      <c r="LY470" s="57"/>
      <c r="LZ470" s="57"/>
      <c r="MA470" s="55">
        <v>1.28</v>
      </c>
      <c r="MB470" s="66"/>
      <c r="MC470" s="65"/>
      <c r="MD470" s="65"/>
      <c r="ME470" s="65"/>
      <c r="MF470" s="64">
        <v>1.28</v>
      </c>
      <c r="MH470" s="343"/>
      <c r="MI470" s="47"/>
      <c r="MJ470" s="47"/>
      <c r="MK470" s="47"/>
      <c r="ML470" s="45">
        <v>1.84</v>
      </c>
      <c r="MM470" s="58"/>
      <c r="MN470" s="57"/>
      <c r="MO470" s="57"/>
      <c r="MP470" s="57"/>
      <c r="MQ470" s="55">
        <v>1.28</v>
      </c>
      <c r="MR470" s="66"/>
      <c r="MS470" s="65"/>
      <c r="MT470" s="65"/>
      <c r="MU470" s="65"/>
      <c r="MV470" s="64">
        <v>1.28</v>
      </c>
      <c r="MX470" s="343"/>
      <c r="MY470" s="47"/>
      <c r="MZ470" s="47"/>
      <c r="NA470" s="47"/>
      <c r="NB470" s="45">
        <v>1.84</v>
      </c>
      <c r="NC470" s="58"/>
      <c r="ND470" s="57"/>
      <c r="NE470" s="57"/>
      <c r="NF470" s="57"/>
      <c r="NG470" s="55">
        <v>1.28</v>
      </c>
      <c r="NH470" s="66"/>
      <c r="NI470" s="65"/>
      <c r="NJ470" s="65"/>
      <c r="NK470" s="65"/>
      <c r="NL470" s="64">
        <v>1.28</v>
      </c>
      <c r="NN470" s="343"/>
      <c r="NO470" s="47"/>
      <c r="NP470" s="47"/>
      <c r="NQ470" s="47"/>
      <c r="NR470" s="45">
        <v>1.84</v>
      </c>
      <c r="NS470" s="58"/>
      <c r="NT470" s="57"/>
      <c r="NU470" s="57"/>
      <c r="NV470" s="57"/>
      <c r="NW470" s="55">
        <v>1.28</v>
      </c>
      <c r="NX470" s="66"/>
      <c r="NY470" s="65"/>
      <c r="NZ470" s="65"/>
      <c r="OA470" s="65"/>
      <c r="OB470" s="64">
        <v>1.28</v>
      </c>
      <c r="OD470" s="343"/>
      <c r="OE470" s="47"/>
      <c r="OF470" s="47"/>
      <c r="OG470" s="47"/>
      <c r="OH470" s="45">
        <v>1.84</v>
      </c>
      <c r="OI470" s="58"/>
      <c r="OJ470" s="57"/>
      <c r="OK470" s="57"/>
      <c r="OL470" s="57"/>
      <c r="OM470" s="55">
        <v>1.28</v>
      </c>
      <c r="ON470" s="66"/>
      <c r="OO470" s="65"/>
      <c r="OP470" s="65"/>
      <c r="OQ470" s="65"/>
      <c r="OR470" s="64">
        <v>1.28</v>
      </c>
      <c r="OT470" s="343"/>
      <c r="OU470" s="47"/>
      <c r="OV470" s="47"/>
      <c r="OW470" s="47"/>
      <c r="OX470" s="45">
        <v>1.84</v>
      </c>
      <c r="OY470" s="58"/>
      <c r="OZ470" s="57"/>
      <c r="PA470" s="57"/>
      <c r="PB470" s="57"/>
      <c r="PC470" s="55">
        <v>1.28</v>
      </c>
      <c r="PD470" s="66"/>
      <c r="PE470" s="65"/>
      <c r="PF470" s="65"/>
      <c r="PG470" s="65"/>
      <c r="PH470" s="64">
        <v>1.28</v>
      </c>
      <c r="PJ470" s="343"/>
      <c r="PK470" s="47"/>
      <c r="PL470" s="47"/>
      <c r="PM470" s="47"/>
      <c r="PN470" s="45">
        <v>1.84</v>
      </c>
      <c r="PO470" s="58"/>
      <c r="PP470" s="57"/>
      <c r="PQ470" s="57"/>
      <c r="PR470" s="57"/>
      <c r="PS470" s="55">
        <v>1.28</v>
      </c>
      <c r="PT470" s="66"/>
      <c r="PU470" s="65"/>
      <c r="PV470" s="65"/>
      <c r="PW470" s="65"/>
      <c r="PX470" s="64">
        <v>1.28</v>
      </c>
      <c r="PZ470" s="343"/>
      <c r="QA470" s="47"/>
      <c r="QB470" s="47"/>
      <c r="QC470" s="47"/>
      <c r="QD470" s="45">
        <v>1.84</v>
      </c>
      <c r="QE470" s="58"/>
      <c r="QF470" s="57"/>
      <c r="QG470" s="57"/>
      <c r="QH470" s="57"/>
      <c r="QI470" s="55">
        <v>1.28</v>
      </c>
      <c r="QJ470" s="66"/>
      <c r="QK470" s="65"/>
      <c r="QL470" s="65"/>
      <c r="QM470" s="65"/>
      <c r="QN470" s="64">
        <v>1.28</v>
      </c>
      <c r="QP470" s="343"/>
      <c r="QQ470" s="47"/>
      <c r="QR470" s="47"/>
      <c r="QS470" s="47"/>
      <c r="QT470" s="45">
        <v>1.84</v>
      </c>
      <c r="QU470" s="58"/>
      <c r="QV470" s="57"/>
      <c r="QW470" s="57"/>
      <c r="QX470" s="57"/>
      <c r="QY470" s="55">
        <v>1.28</v>
      </c>
      <c r="QZ470" s="66"/>
      <c r="RA470" s="65"/>
      <c r="RB470" s="65"/>
      <c r="RC470" s="65"/>
      <c r="RD470" s="64">
        <v>1.28</v>
      </c>
      <c r="RF470" s="343"/>
      <c r="RG470" s="47"/>
      <c r="RH470" s="47"/>
      <c r="RI470" s="47"/>
      <c r="RJ470" s="45">
        <v>1.84</v>
      </c>
      <c r="RK470" s="58"/>
      <c r="RL470" s="57"/>
      <c r="RM470" s="57"/>
      <c r="RN470" s="57"/>
      <c r="RO470" s="55">
        <v>1.28</v>
      </c>
      <c r="RP470" s="66"/>
      <c r="RQ470" s="65"/>
      <c r="RR470" s="65"/>
      <c r="RS470" s="65"/>
      <c r="RT470" s="64">
        <v>1.28</v>
      </c>
    </row>
    <row r="471" spans="1:488" x14ac:dyDescent="0.35">
      <c r="A471" s="29">
        <v>24</v>
      </c>
      <c r="B471" s="34"/>
      <c r="C471" s="32"/>
      <c r="D471" s="32"/>
      <c r="E471" s="32"/>
      <c r="F471" s="35">
        <v>2</v>
      </c>
      <c r="G471" s="343"/>
      <c r="H471" s="47"/>
      <c r="I471" s="47"/>
      <c r="J471" s="47"/>
      <c r="K471" s="45">
        <v>1.84</v>
      </c>
      <c r="L471" s="58"/>
      <c r="M471" s="57"/>
      <c r="N471" s="57"/>
      <c r="O471" s="57"/>
      <c r="P471" s="55">
        <v>1.28</v>
      </c>
      <c r="Q471" s="58"/>
      <c r="R471" s="57"/>
      <c r="S471" s="57"/>
      <c r="T471" s="57"/>
      <c r="U471" s="55">
        <v>1.28</v>
      </c>
      <c r="V471" s="66"/>
      <c r="W471" s="65"/>
      <c r="X471" s="227"/>
      <c r="Y471" s="65"/>
      <c r="Z471" s="64">
        <v>1.66</v>
      </c>
      <c r="AB471" s="34"/>
      <c r="AC471" s="32"/>
      <c r="AD471" s="32"/>
      <c r="AE471" s="32"/>
      <c r="AF471" s="35">
        <v>2</v>
      </c>
      <c r="AG471" s="343"/>
      <c r="AH471" s="47"/>
      <c r="AI471" s="47"/>
      <c r="AJ471" s="47"/>
      <c r="AK471" s="45">
        <v>1.84</v>
      </c>
      <c r="AL471" s="58"/>
      <c r="AM471" s="57"/>
      <c r="AN471" s="57"/>
      <c r="AO471" s="57"/>
      <c r="AP471" s="55">
        <v>1.28</v>
      </c>
      <c r="AQ471" s="66"/>
      <c r="AR471" s="65"/>
      <c r="AS471" s="65"/>
      <c r="AT471" s="65"/>
      <c r="AU471" s="64">
        <v>1.28</v>
      </c>
      <c r="AW471" s="34"/>
      <c r="AX471" s="32"/>
      <c r="AY471" s="32"/>
      <c r="AZ471" s="32"/>
      <c r="BA471" s="35">
        <v>2</v>
      </c>
      <c r="BB471" s="343"/>
      <c r="BC471" s="47"/>
      <c r="BD471" s="47"/>
      <c r="BE471" s="47"/>
      <c r="BF471" s="45">
        <v>1.84</v>
      </c>
      <c r="BG471" s="58"/>
      <c r="BH471" s="57"/>
      <c r="BI471" s="57"/>
      <c r="BJ471" s="57"/>
      <c r="BK471" s="55">
        <v>1.28</v>
      </c>
      <c r="BL471" s="66"/>
      <c r="BM471" s="65"/>
      <c r="BN471" s="65"/>
      <c r="BO471" s="65"/>
      <c r="BP471" s="64">
        <v>1.28</v>
      </c>
      <c r="BR471" s="34"/>
      <c r="BS471" s="32"/>
      <c r="BT471" s="32"/>
      <c r="BU471" s="32"/>
      <c r="BV471" s="35">
        <v>2</v>
      </c>
      <c r="BW471" s="343"/>
      <c r="BX471" s="47"/>
      <c r="BY471" s="47"/>
      <c r="BZ471" s="47"/>
      <c r="CA471" s="45">
        <v>1.84</v>
      </c>
      <c r="CB471" s="58"/>
      <c r="CC471" s="57"/>
      <c r="CD471" s="57"/>
      <c r="CE471" s="57"/>
      <c r="CF471" s="55">
        <v>1.28</v>
      </c>
      <c r="CG471" s="66"/>
      <c r="CH471" s="65"/>
      <c r="CI471" s="65"/>
      <c r="CJ471" s="65"/>
      <c r="CK471" s="64">
        <v>1.28</v>
      </c>
      <c r="CM471" s="34"/>
      <c r="CN471" s="32"/>
      <c r="CO471" s="32"/>
      <c r="CP471" s="32"/>
      <c r="CQ471" s="35">
        <v>2</v>
      </c>
      <c r="CR471" s="343"/>
      <c r="CS471" s="47"/>
      <c r="CT471" s="47"/>
      <c r="CU471" s="47"/>
      <c r="CV471" s="45">
        <v>1.84</v>
      </c>
      <c r="CW471" s="58"/>
      <c r="CX471" s="57"/>
      <c r="CY471" s="57"/>
      <c r="CZ471" s="57"/>
      <c r="DA471" s="55">
        <v>1.28</v>
      </c>
      <c r="DB471" s="66"/>
      <c r="DC471" s="65"/>
      <c r="DD471" s="65"/>
      <c r="DE471" s="65"/>
      <c r="DF471" s="64">
        <v>1.28</v>
      </c>
      <c r="DH471" s="34"/>
      <c r="DI471" s="32"/>
      <c r="DJ471" s="32"/>
      <c r="DK471" s="32"/>
      <c r="DL471" s="35">
        <v>2</v>
      </c>
      <c r="DM471" s="343"/>
      <c r="DN471" s="47"/>
      <c r="DO471" s="47"/>
      <c r="DP471" s="47"/>
      <c r="DQ471" s="45">
        <v>1.84</v>
      </c>
      <c r="DR471" s="58"/>
      <c r="DS471" s="57"/>
      <c r="DT471" s="57"/>
      <c r="DU471" s="57"/>
      <c r="DV471" s="55">
        <v>1.28</v>
      </c>
      <c r="DW471" s="66"/>
      <c r="DX471" s="65"/>
      <c r="DY471" s="65"/>
      <c r="DZ471" s="65"/>
      <c r="EA471" s="64">
        <v>1.28</v>
      </c>
      <c r="EC471" s="34"/>
      <c r="ED471" s="32"/>
      <c r="EE471" s="32"/>
      <c r="EF471" s="32"/>
      <c r="EG471" s="35">
        <v>2</v>
      </c>
      <c r="EH471" s="343"/>
      <c r="EI471" s="47"/>
      <c r="EJ471" s="47"/>
      <c r="EK471" s="47"/>
      <c r="EL471" s="45">
        <v>1.84</v>
      </c>
      <c r="EM471" s="58"/>
      <c r="EN471" s="57"/>
      <c r="EO471" s="57"/>
      <c r="EP471" s="57"/>
      <c r="EQ471" s="55">
        <v>1.28</v>
      </c>
      <c r="ER471" s="66"/>
      <c r="ES471" s="65"/>
      <c r="ET471" s="65"/>
      <c r="EU471" s="65"/>
      <c r="EV471" s="64">
        <v>1.28</v>
      </c>
      <c r="EX471" s="343"/>
      <c r="EY471" s="47"/>
      <c r="EZ471" s="47"/>
      <c r="FA471" s="47"/>
      <c r="FB471" s="45">
        <v>1.84</v>
      </c>
      <c r="FC471" s="58"/>
      <c r="FD471" s="57"/>
      <c r="FE471" s="57"/>
      <c r="FF471" s="57"/>
      <c r="FG471" s="55">
        <v>1.28</v>
      </c>
      <c r="FH471" s="66"/>
      <c r="FI471" s="65"/>
      <c r="FJ471" s="65"/>
      <c r="FK471" s="65"/>
      <c r="FL471" s="64">
        <v>1.28</v>
      </c>
      <c r="FN471" s="343"/>
      <c r="FO471" s="47"/>
      <c r="FP471" s="47"/>
      <c r="FQ471" s="47"/>
      <c r="FR471" s="45">
        <v>1.84</v>
      </c>
      <c r="FS471" s="58"/>
      <c r="FT471" s="57"/>
      <c r="FU471" s="57"/>
      <c r="FV471" s="57"/>
      <c r="FW471" s="55">
        <v>1.28</v>
      </c>
      <c r="FX471" s="66"/>
      <c r="FY471" s="65"/>
      <c r="FZ471" s="65"/>
      <c r="GA471" s="65"/>
      <c r="GB471" s="64">
        <v>1.28</v>
      </c>
      <c r="GD471" s="343"/>
      <c r="GE471" s="47"/>
      <c r="GF471" s="47"/>
      <c r="GG471" s="47"/>
      <c r="GH471" s="45">
        <v>1.84</v>
      </c>
      <c r="GI471" s="58"/>
      <c r="GJ471" s="57"/>
      <c r="GK471" s="57"/>
      <c r="GL471" s="57"/>
      <c r="GM471" s="55">
        <v>1.28</v>
      </c>
      <c r="GN471" s="66"/>
      <c r="GO471" s="65"/>
      <c r="GP471" s="65"/>
      <c r="GQ471" s="65"/>
      <c r="GR471" s="64">
        <v>1.28</v>
      </c>
      <c r="GT471" s="343"/>
      <c r="GU471" s="47"/>
      <c r="GV471" s="47"/>
      <c r="GW471" s="47"/>
      <c r="GX471" s="45">
        <v>1.84</v>
      </c>
      <c r="GY471" s="58"/>
      <c r="GZ471" s="57"/>
      <c r="HA471" s="57"/>
      <c r="HB471" s="57"/>
      <c r="HC471" s="55">
        <v>1.28</v>
      </c>
      <c r="HD471" s="66"/>
      <c r="HE471" s="65"/>
      <c r="HF471" s="65"/>
      <c r="HG471" s="65"/>
      <c r="HH471" s="64">
        <v>1.28</v>
      </c>
      <c r="HJ471" s="343"/>
      <c r="HK471" s="47"/>
      <c r="HL471" s="47"/>
      <c r="HM471" s="47"/>
      <c r="HN471" s="45">
        <v>1.84</v>
      </c>
      <c r="HO471" s="58"/>
      <c r="HP471" s="57"/>
      <c r="HQ471" s="57"/>
      <c r="HR471" s="57"/>
      <c r="HS471" s="55">
        <v>1.28</v>
      </c>
      <c r="HT471" s="66"/>
      <c r="HU471" s="65"/>
      <c r="HV471" s="65"/>
      <c r="HW471" s="65"/>
      <c r="HX471" s="64">
        <v>1.28</v>
      </c>
      <c r="HZ471" s="343"/>
      <c r="IA471" s="47"/>
      <c r="IB471" s="47"/>
      <c r="IC471" s="47"/>
      <c r="ID471" s="45">
        <v>1.84</v>
      </c>
      <c r="IE471" s="58"/>
      <c r="IF471" s="57"/>
      <c r="IG471" s="57"/>
      <c r="IH471" s="57"/>
      <c r="II471" s="55">
        <v>1.28</v>
      </c>
      <c r="IJ471" s="66"/>
      <c r="IK471" s="65"/>
      <c r="IL471" s="65"/>
      <c r="IM471" s="65"/>
      <c r="IN471" s="64">
        <v>1.28</v>
      </c>
      <c r="IP471" s="343"/>
      <c r="IQ471" s="47"/>
      <c r="IR471" s="47"/>
      <c r="IS471" s="47"/>
      <c r="IT471" s="45">
        <v>1.84</v>
      </c>
      <c r="IU471" s="58"/>
      <c r="IV471" s="57"/>
      <c r="IW471" s="57"/>
      <c r="IX471" s="57"/>
      <c r="IY471" s="55">
        <v>1.28</v>
      </c>
      <c r="IZ471" s="66"/>
      <c r="JA471" s="65"/>
      <c r="JB471" s="65"/>
      <c r="JC471" s="65"/>
      <c r="JD471" s="64">
        <v>1.28</v>
      </c>
      <c r="JF471" s="343"/>
      <c r="JG471" s="47"/>
      <c r="JH471" s="47"/>
      <c r="JI471" s="47"/>
      <c r="JJ471" s="45">
        <v>1.84</v>
      </c>
      <c r="JK471" s="58"/>
      <c r="JL471" s="57"/>
      <c r="JM471" s="57"/>
      <c r="JN471" s="57"/>
      <c r="JO471" s="55">
        <v>1.28</v>
      </c>
      <c r="JP471" s="66"/>
      <c r="JQ471" s="65"/>
      <c r="JR471" s="65"/>
      <c r="JS471" s="65"/>
      <c r="JT471" s="64">
        <v>1.28</v>
      </c>
      <c r="JV471" s="343"/>
      <c r="JW471" s="47"/>
      <c r="JX471" s="47"/>
      <c r="JY471" s="47"/>
      <c r="JZ471" s="45">
        <v>1.84</v>
      </c>
      <c r="KA471" s="58"/>
      <c r="KB471" s="57"/>
      <c r="KC471" s="57"/>
      <c r="KD471" s="57"/>
      <c r="KE471" s="55">
        <v>1.28</v>
      </c>
      <c r="KF471" s="66"/>
      <c r="KG471" s="65"/>
      <c r="KH471" s="65"/>
      <c r="KI471" s="65"/>
      <c r="KJ471" s="64">
        <v>1.28</v>
      </c>
      <c r="KL471" s="343"/>
      <c r="KM471" s="47"/>
      <c r="KN471" s="47"/>
      <c r="KO471" s="47"/>
      <c r="KP471" s="45">
        <v>1.84</v>
      </c>
      <c r="KQ471" s="58"/>
      <c r="KR471" s="57"/>
      <c r="KS471" s="57"/>
      <c r="KT471" s="57"/>
      <c r="KU471" s="55">
        <v>1.28</v>
      </c>
      <c r="KV471" s="66"/>
      <c r="KW471" s="65"/>
      <c r="KX471" s="65"/>
      <c r="KY471" s="65"/>
      <c r="KZ471" s="64">
        <v>1.28</v>
      </c>
      <c r="LB471" s="343"/>
      <c r="LC471" s="47"/>
      <c r="LD471" s="47"/>
      <c r="LE471" s="47"/>
      <c r="LF471" s="45">
        <v>1.84</v>
      </c>
      <c r="LG471" s="58"/>
      <c r="LH471" s="57"/>
      <c r="LI471" s="57"/>
      <c r="LJ471" s="57"/>
      <c r="LK471" s="55">
        <v>1.28</v>
      </c>
      <c r="LL471" s="66"/>
      <c r="LM471" s="65"/>
      <c r="LN471" s="65"/>
      <c r="LO471" s="65"/>
      <c r="LP471" s="64">
        <v>1.28</v>
      </c>
      <c r="LR471" s="343"/>
      <c r="LS471" s="47"/>
      <c r="LT471" s="47"/>
      <c r="LU471" s="47"/>
      <c r="LV471" s="45">
        <v>1.84</v>
      </c>
      <c r="LW471" s="58"/>
      <c r="LX471" s="57"/>
      <c r="LY471" s="57"/>
      <c r="LZ471" s="57"/>
      <c r="MA471" s="55">
        <v>1.28</v>
      </c>
      <c r="MB471" s="66"/>
      <c r="MC471" s="65"/>
      <c r="MD471" s="65"/>
      <c r="ME471" s="65"/>
      <c r="MF471" s="64">
        <v>1.28</v>
      </c>
      <c r="MH471" s="343"/>
      <c r="MI471" s="47"/>
      <c r="MJ471" s="47"/>
      <c r="MK471" s="47"/>
      <c r="ML471" s="45">
        <v>1.84</v>
      </c>
      <c r="MM471" s="58"/>
      <c r="MN471" s="57"/>
      <c r="MO471" s="57"/>
      <c r="MP471" s="57"/>
      <c r="MQ471" s="55">
        <v>1.28</v>
      </c>
      <c r="MR471" s="66"/>
      <c r="MS471" s="65"/>
      <c r="MT471" s="65"/>
      <c r="MU471" s="65"/>
      <c r="MV471" s="64">
        <v>1.28</v>
      </c>
      <c r="MX471" s="343"/>
      <c r="MY471" s="47"/>
      <c r="MZ471" s="47"/>
      <c r="NA471" s="47"/>
      <c r="NB471" s="45">
        <v>1.84</v>
      </c>
      <c r="NC471" s="58"/>
      <c r="ND471" s="57"/>
      <c r="NE471" s="57"/>
      <c r="NF471" s="57"/>
      <c r="NG471" s="55">
        <v>1.28</v>
      </c>
      <c r="NH471" s="66"/>
      <c r="NI471" s="65"/>
      <c r="NJ471" s="65"/>
      <c r="NK471" s="65"/>
      <c r="NL471" s="64">
        <v>1.28</v>
      </c>
      <c r="NN471" s="343"/>
      <c r="NO471" s="47"/>
      <c r="NP471" s="47"/>
      <c r="NQ471" s="47"/>
      <c r="NR471" s="45">
        <v>1.84</v>
      </c>
      <c r="NS471" s="58"/>
      <c r="NT471" s="57"/>
      <c r="NU471" s="57"/>
      <c r="NV471" s="57"/>
      <c r="NW471" s="55">
        <v>1.28</v>
      </c>
      <c r="NX471" s="66"/>
      <c r="NY471" s="65"/>
      <c r="NZ471" s="65"/>
      <c r="OA471" s="65"/>
      <c r="OB471" s="64">
        <v>1.28</v>
      </c>
      <c r="OD471" s="343"/>
      <c r="OE471" s="47"/>
      <c r="OF471" s="47"/>
      <c r="OG471" s="47"/>
      <c r="OH471" s="45">
        <v>1.84</v>
      </c>
      <c r="OI471" s="58"/>
      <c r="OJ471" s="57"/>
      <c r="OK471" s="57"/>
      <c r="OL471" s="57"/>
      <c r="OM471" s="55">
        <v>1.28</v>
      </c>
      <c r="ON471" s="66"/>
      <c r="OO471" s="65"/>
      <c r="OP471" s="65"/>
      <c r="OQ471" s="65"/>
      <c r="OR471" s="64">
        <v>1.28</v>
      </c>
      <c r="OT471" s="343"/>
      <c r="OU471" s="47"/>
      <c r="OV471" s="47"/>
      <c r="OW471" s="47"/>
      <c r="OX471" s="45">
        <v>1.84</v>
      </c>
      <c r="OY471" s="58"/>
      <c r="OZ471" s="57"/>
      <c r="PA471" s="57"/>
      <c r="PB471" s="57"/>
      <c r="PC471" s="55">
        <v>1.28</v>
      </c>
      <c r="PD471" s="66"/>
      <c r="PE471" s="65"/>
      <c r="PF471" s="65"/>
      <c r="PG471" s="65"/>
      <c r="PH471" s="64">
        <v>1.28</v>
      </c>
      <c r="PJ471" s="343"/>
      <c r="PK471" s="47"/>
      <c r="PL471" s="47"/>
      <c r="PM471" s="47"/>
      <c r="PN471" s="45">
        <v>1.84</v>
      </c>
      <c r="PO471" s="58"/>
      <c r="PP471" s="57"/>
      <c r="PQ471" s="57"/>
      <c r="PR471" s="57"/>
      <c r="PS471" s="55">
        <v>1.28</v>
      </c>
      <c r="PT471" s="66"/>
      <c r="PU471" s="65"/>
      <c r="PV471" s="65"/>
      <c r="PW471" s="65"/>
      <c r="PX471" s="64">
        <v>1.28</v>
      </c>
      <c r="PZ471" s="343"/>
      <c r="QA471" s="47"/>
      <c r="QB471" s="47"/>
      <c r="QC471" s="47"/>
      <c r="QD471" s="45">
        <v>1.84</v>
      </c>
      <c r="QE471" s="58"/>
      <c r="QF471" s="57"/>
      <c r="QG471" s="57"/>
      <c r="QH471" s="57"/>
      <c r="QI471" s="55">
        <v>1.28</v>
      </c>
      <c r="QJ471" s="66"/>
      <c r="QK471" s="65"/>
      <c r="QL471" s="65"/>
      <c r="QM471" s="65"/>
      <c r="QN471" s="64">
        <v>1.28</v>
      </c>
      <c r="QP471" s="343"/>
      <c r="QQ471" s="47"/>
      <c r="QR471" s="47"/>
      <c r="QS471" s="47"/>
      <c r="QT471" s="45">
        <v>1.84</v>
      </c>
      <c r="QU471" s="58"/>
      <c r="QV471" s="57"/>
      <c r="QW471" s="57"/>
      <c r="QX471" s="57"/>
      <c r="QY471" s="55">
        <v>1.28</v>
      </c>
      <c r="QZ471" s="66"/>
      <c r="RA471" s="65"/>
      <c r="RB471" s="65"/>
      <c r="RC471" s="65"/>
      <c r="RD471" s="64">
        <v>1.28</v>
      </c>
      <c r="RF471" s="343"/>
      <c r="RG471" s="47"/>
      <c r="RH471" s="47"/>
      <c r="RI471" s="47"/>
      <c r="RJ471" s="45">
        <v>1.84</v>
      </c>
      <c r="RK471" s="58"/>
      <c r="RL471" s="57"/>
      <c r="RM471" s="57"/>
      <c r="RN471" s="57"/>
      <c r="RO471" s="55">
        <v>1.28</v>
      </c>
      <c r="RP471" s="66"/>
      <c r="RQ471" s="65"/>
      <c r="RR471" s="65"/>
      <c r="RS471" s="65"/>
      <c r="RT471" s="64">
        <v>1.28</v>
      </c>
    </row>
    <row r="472" spans="1:488" x14ac:dyDescent="0.35">
      <c r="A472" s="29">
        <v>25</v>
      </c>
      <c r="B472" s="34"/>
      <c r="C472" s="32"/>
      <c r="D472" s="32"/>
      <c r="E472" s="32"/>
      <c r="F472" s="35">
        <v>2</v>
      </c>
      <c r="G472" s="343"/>
      <c r="H472" s="47"/>
      <c r="I472" s="47"/>
      <c r="J472" s="47"/>
      <c r="K472" s="45">
        <v>1.84</v>
      </c>
      <c r="L472" s="58"/>
      <c r="M472" s="57"/>
      <c r="N472" s="57"/>
      <c r="O472" s="57"/>
      <c r="P472" s="55">
        <v>1.28</v>
      </c>
      <c r="Q472" s="58"/>
      <c r="R472" s="57"/>
      <c r="S472" s="57"/>
      <c r="T472" s="57"/>
      <c r="U472" s="55">
        <v>1.28</v>
      </c>
      <c r="V472" s="66"/>
      <c r="W472" s="65"/>
      <c r="X472" s="227"/>
      <c r="Y472" s="65"/>
      <c r="Z472" s="64">
        <v>1.66</v>
      </c>
      <c r="AB472" s="34"/>
      <c r="AC472" s="32"/>
      <c r="AD472" s="32"/>
      <c r="AE472" s="32"/>
      <c r="AF472" s="35">
        <v>2</v>
      </c>
      <c r="AG472" s="343"/>
      <c r="AH472" s="47"/>
      <c r="AI472" s="47"/>
      <c r="AJ472" s="47"/>
      <c r="AK472" s="45">
        <v>1.84</v>
      </c>
      <c r="AL472" s="58"/>
      <c r="AM472" s="57"/>
      <c r="AN472" s="57"/>
      <c r="AO472" s="57"/>
      <c r="AP472" s="55">
        <v>1.28</v>
      </c>
      <c r="AQ472" s="66"/>
      <c r="AR472" s="65"/>
      <c r="AS472" s="65"/>
      <c r="AT472" s="65"/>
      <c r="AU472" s="64">
        <v>1.28</v>
      </c>
      <c r="AW472" s="34"/>
      <c r="AX472" s="32"/>
      <c r="AY472" s="32"/>
      <c r="AZ472" s="32"/>
      <c r="BA472" s="35">
        <v>2</v>
      </c>
      <c r="BB472" s="343"/>
      <c r="BC472" s="47"/>
      <c r="BD472" s="47"/>
      <c r="BE472" s="47"/>
      <c r="BF472" s="45">
        <v>1.84</v>
      </c>
      <c r="BG472" s="58"/>
      <c r="BH472" s="57"/>
      <c r="BI472" s="57"/>
      <c r="BJ472" s="57"/>
      <c r="BK472" s="55">
        <v>1.28</v>
      </c>
      <c r="BL472" s="66"/>
      <c r="BM472" s="65"/>
      <c r="BN472" s="65"/>
      <c r="BO472" s="65"/>
      <c r="BP472" s="64">
        <v>1.28</v>
      </c>
      <c r="BR472" s="34"/>
      <c r="BS472" s="32"/>
      <c r="BT472" s="32"/>
      <c r="BU472" s="32"/>
      <c r="BV472" s="35">
        <v>2</v>
      </c>
      <c r="BW472" s="343"/>
      <c r="BX472" s="47"/>
      <c r="BY472" s="47"/>
      <c r="BZ472" s="47"/>
      <c r="CA472" s="45">
        <v>1.84</v>
      </c>
      <c r="CB472" s="58"/>
      <c r="CC472" s="57"/>
      <c r="CD472" s="57"/>
      <c r="CE472" s="57"/>
      <c r="CF472" s="55">
        <v>1.28</v>
      </c>
      <c r="CG472" s="66"/>
      <c r="CH472" s="65"/>
      <c r="CI472" s="65"/>
      <c r="CJ472" s="65"/>
      <c r="CK472" s="64">
        <v>1.28</v>
      </c>
      <c r="CM472" s="34"/>
      <c r="CN472" s="32"/>
      <c r="CO472" s="32"/>
      <c r="CP472" s="32"/>
      <c r="CQ472" s="35">
        <v>2</v>
      </c>
      <c r="CR472" s="343"/>
      <c r="CS472" s="47"/>
      <c r="CT472" s="47"/>
      <c r="CU472" s="47"/>
      <c r="CV472" s="45">
        <v>1.84</v>
      </c>
      <c r="CW472" s="58"/>
      <c r="CX472" s="57"/>
      <c r="CY472" s="57"/>
      <c r="CZ472" s="57"/>
      <c r="DA472" s="55">
        <v>1.28</v>
      </c>
      <c r="DB472" s="66"/>
      <c r="DC472" s="65"/>
      <c r="DD472" s="65"/>
      <c r="DE472" s="65"/>
      <c r="DF472" s="64">
        <v>1.28</v>
      </c>
      <c r="DH472" s="34"/>
      <c r="DI472" s="32"/>
      <c r="DJ472" s="32"/>
      <c r="DK472" s="32"/>
      <c r="DL472" s="35">
        <v>2</v>
      </c>
      <c r="DM472" s="343"/>
      <c r="DN472" s="47"/>
      <c r="DO472" s="47"/>
      <c r="DP472" s="47"/>
      <c r="DQ472" s="45">
        <v>1.84</v>
      </c>
      <c r="DR472" s="58"/>
      <c r="DS472" s="57"/>
      <c r="DT472" s="57"/>
      <c r="DU472" s="57"/>
      <c r="DV472" s="55">
        <v>1.28</v>
      </c>
      <c r="DW472" s="66"/>
      <c r="DX472" s="65"/>
      <c r="DY472" s="65"/>
      <c r="DZ472" s="65"/>
      <c r="EA472" s="64">
        <v>1.28</v>
      </c>
      <c r="EC472" s="34"/>
      <c r="ED472" s="32"/>
      <c r="EE472" s="32"/>
      <c r="EF472" s="32"/>
      <c r="EG472" s="35">
        <v>2</v>
      </c>
      <c r="EH472" s="343"/>
      <c r="EI472" s="47"/>
      <c r="EJ472" s="47"/>
      <c r="EK472" s="47"/>
      <c r="EL472" s="45">
        <v>1.84</v>
      </c>
      <c r="EM472" s="58"/>
      <c r="EN472" s="57"/>
      <c r="EO472" s="57"/>
      <c r="EP472" s="57"/>
      <c r="EQ472" s="55">
        <v>1.28</v>
      </c>
      <c r="ER472" s="66"/>
      <c r="ES472" s="65"/>
      <c r="ET472" s="65"/>
      <c r="EU472" s="65"/>
      <c r="EV472" s="64">
        <v>1.28</v>
      </c>
      <c r="EX472" s="343"/>
      <c r="EY472" s="47"/>
      <c r="EZ472" s="47"/>
      <c r="FA472" s="47"/>
      <c r="FB472" s="45">
        <v>1.84</v>
      </c>
      <c r="FC472" s="58"/>
      <c r="FD472" s="57"/>
      <c r="FE472" s="57"/>
      <c r="FF472" s="57"/>
      <c r="FG472" s="55">
        <v>1.28</v>
      </c>
      <c r="FH472" s="66"/>
      <c r="FI472" s="65"/>
      <c r="FJ472" s="65"/>
      <c r="FK472" s="65"/>
      <c r="FL472" s="64">
        <v>1.28</v>
      </c>
      <c r="FN472" s="343"/>
      <c r="FO472" s="47"/>
      <c r="FP472" s="47"/>
      <c r="FQ472" s="47"/>
      <c r="FR472" s="45">
        <v>1.84</v>
      </c>
      <c r="FS472" s="58"/>
      <c r="FT472" s="57"/>
      <c r="FU472" s="57"/>
      <c r="FV472" s="57"/>
      <c r="FW472" s="55">
        <v>1.28</v>
      </c>
      <c r="FX472" s="66"/>
      <c r="FY472" s="65"/>
      <c r="FZ472" s="65"/>
      <c r="GA472" s="65"/>
      <c r="GB472" s="64">
        <v>1.28</v>
      </c>
      <c r="GD472" s="343"/>
      <c r="GE472" s="47"/>
      <c r="GF472" s="47"/>
      <c r="GG472" s="47"/>
      <c r="GH472" s="45">
        <v>1.84</v>
      </c>
      <c r="GI472" s="58"/>
      <c r="GJ472" s="57"/>
      <c r="GK472" s="57"/>
      <c r="GL472" s="57"/>
      <c r="GM472" s="55">
        <v>1.28</v>
      </c>
      <c r="GN472" s="66"/>
      <c r="GO472" s="65"/>
      <c r="GP472" s="65"/>
      <c r="GQ472" s="65"/>
      <c r="GR472" s="64">
        <v>1.28</v>
      </c>
      <c r="GT472" s="343"/>
      <c r="GU472" s="47"/>
      <c r="GV472" s="47"/>
      <c r="GW472" s="47"/>
      <c r="GX472" s="45">
        <v>1.84</v>
      </c>
      <c r="GY472" s="58"/>
      <c r="GZ472" s="57"/>
      <c r="HA472" s="57"/>
      <c r="HB472" s="57"/>
      <c r="HC472" s="55">
        <v>1.28</v>
      </c>
      <c r="HD472" s="66"/>
      <c r="HE472" s="65"/>
      <c r="HF472" s="65"/>
      <c r="HG472" s="65"/>
      <c r="HH472" s="64">
        <v>1.28</v>
      </c>
      <c r="HJ472" s="343"/>
      <c r="HK472" s="47"/>
      <c r="HL472" s="47"/>
      <c r="HM472" s="47"/>
      <c r="HN472" s="45">
        <v>1.84</v>
      </c>
      <c r="HO472" s="58"/>
      <c r="HP472" s="57"/>
      <c r="HQ472" s="57"/>
      <c r="HR472" s="57"/>
      <c r="HS472" s="55">
        <v>1.28</v>
      </c>
      <c r="HT472" s="66"/>
      <c r="HU472" s="65"/>
      <c r="HV472" s="65"/>
      <c r="HW472" s="65"/>
      <c r="HX472" s="64">
        <v>1.28</v>
      </c>
      <c r="HZ472" s="343"/>
      <c r="IA472" s="47"/>
      <c r="IB472" s="47"/>
      <c r="IC472" s="47"/>
      <c r="ID472" s="45">
        <v>1.84</v>
      </c>
      <c r="IE472" s="58"/>
      <c r="IF472" s="57"/>
      <c r="IG472" s="57"/>
      <c r="IH472" s="57"/>
      <c r="II472" s="55">
        <v>1.28</v>
      </c>
      <c r="IJ472" s="66"/>
      <c r="IK472" s="65"/>
      <c r="IL472" s="65"/>
      <c r="IM472" s="65"/>
      <c r="IN472" s="64">
        <v>1.28</v>
      </c>
      <c r="IP472" s="343"/>
      <c r="IQ472" s="47"/>
      <c r="IR472" s="47"/>
      <c r="IS472" s="47"/>
      <c r="IT472" s="45">
        <v>1.84</v>
      </c>
      <c r="IU472" s="58"/>
      <c r="IV472" s="57"/>
      <c r="IW472" s="57"/>
      <c r="IX472" s="57"/>
      <c r="IY472" s="55">
        <v>1.28</v>
      </c>
      <c r="IZ472" s="66"/>
      <c r="JA472" s="65"/>
      <c r="JB472" s="65"/>
      <c r="JC472" s="65"/>
      <c r="JD472" s="64">
        <v>1.28</v>
      </c>
      <c r="JF472" s="343"/>
      <c r="JG472" s="47"/>
      <c r="JH472" s="47"/>
      <c r="JI472" s="47"/>
      <c r="JJ472" s="45">
        <v>1.84</v>
      </c>
      <c r="JK472" s="58"/>
      <c r="JL472" s="57"/>
      <c r="JM472" s="57"/>
      <c r="JN472" s="57"/>
      <c r="JO472" s="55">
        <v>1.28</v>
      </c>
      <c r="JP472" s="66"/>
      <c r="JQ472" s="65"/>
      <c r="JR472" s="65"/>
      <c r="JS472" s="65"/>
      <c r="JT472" s="64">
        <v>1.28</v>
      </c>
      <c r="JV472" s="343"/>
      <c r="JW472" s="47"/>
      <c r="JX472" s="47"/>
      <c r="JY472" s="47"/>
      <c r="JZ472" s="45">
        <v>1.84</v>
      </c>
      <c r="KA472" s="58"/>
      <c r="KB472" s="57"/>
      <c r="KC472" s="57"/>
      <c r="KD472" s="57"/>
      <c r="KE472" s="55">
        <v>1.28</v>
      </c>
      <c r="KF472" s="66"/>
      <c r="KG472" s="65"/>
      <c r="KH472" s="65"/>
      <c r="KI472" s="65"/>
      <c r="KJ472" s="64">
        <v>1.28</v>
      </c>
      <c r="KL472" s="343"/>
      <c r="KM472" s="47"/>
      <c r="KN472" s="47"/>
      <c r="KO472" s="47"/>
      <c r="KP472" s="45">
        <v>1.84</v>
      </c>
      <c r="KQ472" s="58"/>
      <c r="KR472" s="57"/>
      <c r="KS472" s="57"/>
      <c r="KT472" s="57"/>
      <c r="KU472" s="55">
        <v>1.28</v>
      </c>
      <c r="KV472" s="66"/>
      <c r="KW472" s="65"/>
      <c r="KX472" s="65"/>
      <c r="KY472" s="65"/>
      <c r="KZ472" s="64">
        <v>1.28</v>
      </c>
      <c r="LB472" s="343"/>
      <c r="LC472" s="47"/>
      <c r="LD472" s="47"/>
      <c r="LE472" s="47"/>
      <c r="LF472" s="45">
        <v>1.84</v>
      </c>
      <c r="LG472" s="58"/>
      <c r="LH472" s="57"/>
      <c r="LI472" s="57"/>
      <c r="LJ472" s="57"/>
      <c r="LK472" s="55">
        <v>1.28</v>
      </c>
      <c r="LL472" s="66"/>
      <c r="LM472" s="65"/>
      <c r="LN472" s="65"/>
      <c r="LO472" s="65"/>
      <c r="LP472" s="64">
        <v>1.28</v>
      </c>
      <c r="LR472" s="343"/>
      <c r="LS472" s="47"/>
      <c r="LT472" s="47"/>
      <c r="LU472" s="47"/>
      <c r="LV472" s="45">
        <v>1.84</v>
      </c>
      <c r="LW472" s="58"/>
      <c r="LX472" s="57"/>
      <c r="LY472" s="57"/>
      <c r="LZ472" s="57"/>
      <c r="MA472" s="55">
        <v>1.28</v>
      </c>
      <c r="MB472" s="66"/>
      <c r="MC472" s="65"/>
      <c r="MD472" s="65"/>
      <c r="ME472" s="65"/>
      <c r="MF472" s="64">
        <v>1.28</v>
      </c>
      <c r="MH472" s="343"/>
      <c r="MI472" s="47"/>
      <c r="MJ472" s="47"/>
      <c r="MK472" s="47"/>
      <c r="ML472" s="45">
        <v>1.84</v>
      </c>
      <c r="MM472" s="58"/>
      <c r="MN472" s="57"/>
      <c r="MO472" s="57"/>
      <c r="MP472" s="57"/>
      <c r="MQ472" s="55">
        <v>1.28</v>
      </c>
      <c r="MR472" s="66"/>
      <c r="MS472" s="65"/>
      <c r="MT472" s="65"/>
      <c r="MU472" s="65"/>
      <c r="MV472" s="64">
        <v>1.28</v>
      </c>
      <c r="MX472" s="343"/>
      <c r="MY472" s="47"/>
      <c r="MZ472" s="47"/>
      <c r="NA472" s="47"/>
      <c r="NB472" s="45">
        <v>1.84</v>
      </c>
      <c r="NC472" s="58"/>
      <c r="ND472" s="57"/>
      <c r="NE472" s="57"/>
      <c r="NF472" s="57"/>
      <c r="NG472" s="55">
        <v>1.28</v>
      </c>
      <c r="NH472" s="66"/>
      <c r="NI472" s="65"/>
      <c r="NJ472" s="65"/>
      <c r="NK472" s="65"/>
      <c r="NL472" s="64">
        <v>1.28</v>
      </c>
      <c r="NN472" s="343"/>
      <c r="NO472" s="47"/>
      <c r="NP472" s="47"/>
      <c r="NQ472" s="47"/>
      <c r="NR472" s="45">
        <v>1.84</v>
      </c>
      <c r="NS472" s="58"/>
      <c r="NT472" s="57"/>
      <c r="NU472" s="57"/>
      <c r="NV472" s="57"/>
      <c r="NW472" s="55">
        <v>1.28</v>
      </c>
      <c r="NX472" s="66"/>
      <c r="NY472" s="65"/>
      <c r="NZ472" s="65"/>
      <c r="OA472" s="65"/>
      <c r="OB472" s="64">
        <v>1.28</v>
      </c>
      <c r="OD472" s="343"/>
      <c r="OE472" s="47"/>
      <c r="OF472" s="47"/>
      <c r="OG472" s="47"/>
      <c r="OH472" s="45">
        <v>1.84</v>
      </c>
      <c r="OI472" s="58"/>
      <c r="OJ472" s="57"/>
      <c r="OK472" s="57"/>
      <c r="OL472" s="57"/>
      <c r="OM472" s="55">
        <v>1.28</v>
      </c>
      <c r="ON472" s="66"/>
      <c r="OO472" s="65"/>
      <c r="OP472" s="65"/>
      <c r="OQ472" s="65"/>
      <c r="OR472" s="64">
        <v>1.28</v>
      </c>
      <c r="OT472" s="343"/>
      <c r="OU472" s="47"/>
      <c r="OV472" s="47"/>
      <c r="OW472" s="47"/>
      <c r="OX472" s="45">
        <v>1.84</v>
      </c>
      <c r="OY472" s="58"/>
      <c r="OZ472" s="57"/>
      <c r="PA472" s="57"/>
      <c r="PB472" s="57"/>
      <c r="PC472" s="55">
        <v>1.28</v>
      </c>
      <c r="PD472" s="66"/>
      <c r="PE472" s="65"/>
      <c r="PF472" s="65"/>
      <c r="PG472" s="65"/>
      <c r="PH472" s="64">
        <v>1.28</v>
      </c>
      <c r="PJ472" s="343"/>
      <c r="PK472" s="47"/>
      <c r="PL472" s="47"/>
      <c r="PM472" s="47"/>
      <c r="PN472" s="45">
        <v>1.84</v>
      </c>
      <c r="PO472" s="58"/>
      <c r="PP472" s="57"/>
      <c r="PQ472" s="57"/>
      <c r="PR472" s="57"/>
      <c r="PS472" s="55">
        <v>1.28</v>
      </c>
      <c r="PT472" s="66"/>
      <c r="PU472" s="65"/>
      <c r="PV472" s="65"/>
      <c r="PW472" s="65"/>
      <c r="PX472" s="64">
        <v>1.28</v>
      </c>
      <c r="PZ472" s="343"/>
      <c r="QA472" s="47"/>
      <c r="QB472" s="47"/>
      <c r="QC472" s="47"/>
      <c r="QD472" s="45">
        <v>1.84</v>
      </c>
      <c r="QE472" s="58"/>
      <c r="QF472" s="57"/>
      <c r="QG472" s="57"/>
      <c r="QH472" s="57"/>
      <c r="QI472" s="55">
        <v>1.28</v>
      </c>
      <c r="QJ472" s="66"/>
      <c r="QK472" s="65"/>
      <c r="QL472" s="65"/>
      <c r="QM472" s="65"/>
      <c r="QN472" s="64">
        <v>1.28</v>
      </c>
      <c r="QP472" s="343"/>
      <c r="QQ472" s="47"/>
      <c r="QR472" s="47"/>
      <c r="QS472" s="47"/>
      <c r="QT472" s="45">
        <v>1.84</v>
      </c>
      <c r="QU472" s="58"/>
      <c r="QV472" s="57"/>
      <c r="QW472" s="57"/>
      <c r="QX472" s="57"/>
      <c r="QY472" s="55">
        <v>1.28</v>
      </c>
      <c r="QZ472" s="66"/>
      <c r="RA472" s="65"/>
      <c r="RB472" s="65"/>
      <c r="RC472" s="65"/>
      <c r="RD472" s="64">
        <v>1.28</v>
      </c>
      <c r="RF472" s="343"/>
      <c r="RG472" s="47"/>
      <c r="RH472" s="47"/>
      <c r="RI472" s="47"/>
      <c r="RJ472" s="45">
        <v>1.84</v>
      </c>
      <c r="RK472" s="58"/>
      <c r="RL472" s="57"/>
      <c r="RM472" s="57"/>
      <c r="RN472" s="57"/>
      <c r="RO472" s="55">
        <v>1.28</v>
      </c>
      <c r="RP472" s="66"/>
      <c r="RQ472" s="65"/>
      <c r="RR472" s="65"/>
      <c r="RS472" s="65"/>
      <c r="RT472" s="64">
        <v>1.28</v>
      </c>
    </row>
    <row r="473" spans="1:488" x14ac:dyDescent="0.35">
      <c r="A473" s="29">
        <v>26</v>
      </c>
      <c r="B473" s="34"/>
      <c r="C473" s="32"/>
      <c r="D473" s="32"/>
      <c r="E473" s="32"/>
      <c r="F473" s="35">
        <v>2</v>
      </c>
      <c r="G473" s="343"/>
      <c r="H473" s="47"/>
      <c r="I473" s="47"/>
      <c r="J473" s="47"/>
      <c r="K473" s="45">
        <v>1.84</v>
      </c>
      <c r="L473" s="58"/>
      <c r="M473" s="57"/>
      <c r="N473" s="57"/>
      <c r="O473" s="57"/>
      <c r="P473" s="55">
        <v>1.28</v>
      </c>
      <c r="Q473" s="58"/>
      <c r="R473" s="57"/>
      <c r="S473" s="57"/>
      <c r="T473" s="57"/>
      <c r="U473" s="55">
        <v>1.28</v>
      </c>
      <c r="V473" s="66"/>
      <c r="W473" s="65"/>
      <c r="X473" s="227"/>
      <c r="Y473" s="65"/>
      <c r="Z473" s="64">
        <v>1.66</v>
      </c>
      <c r="AB473" s="34"/>
      <c r="AC473" s="32"/>
      <c r="AD473" s="32"/>
      <c r="AE473" s="32"/>
      <c r="AF473" s="35">
        <v>2</v>
      </c>
      <c r="AG473" s="343"/>
      <c r="AH473" s="47"/>
      <c r="AI473" s="47"/>
      <c r="AJ473" s="47"/>
      <c r="AK473" s="45">
        <v>1.84</v>
      </c>
      <c r="AL473" s="58"/>
      <c r="AM473" s="57"/>
      <c r="AN473" s="57"/>
      <c r="AO473" s="57"/>
      <c r="AP473" s="55">
        <v>1.28</v>
      </c>
      <c r="AQ473" s="66"/>
      <c r="AR473" s="65"/>
      <c r="AS473" s="65"/>
      <c r="AT473" s="65"/>
      <c r="AU473" s="64">
        <v>1.28</v>
      </c>
      <c r="AW473" s="34"/>
      <c r="AX473" s="32"/>
      <c r="AY473" s="32"/>
      <c r="AZ473" s="32"/>
      <c r="BA473" s="35">
        <v>2</v>
      </c>
      <c r="BB473" s="343"/>
      <c r="BC473" s="47"/>
      <c r="BD473" s="47"/>
      <c r="BE473" s="47"/>
      <c r="BF473" s="45">
        <v>1.84</v>
      </c>
      <c r="BG473" s="58"/>
      <c r="BH473" s="57"/>
      <c r="BI473" s="57"/>
      <c r="BJ473" s="57"/>
      <c r="BK473" s="55">
        <v>1.28</v>
      </c>
      <c r="BL473" s="66"/>
      <c r="BM473" s="65"/>
      <c r="BN473" s="65"/>
      <c r="BO473" s="65"/>
      <c r="BP473" s="64">
        <v>1.28</v>
      </c>
      <c r="BR473" s="34"/>
      <c r="BS473" s="32"/>
      <c r="BT473" s="32"/>
      <c r="BU473" s="32"/>
      <c r="BV473" s="35">
        <v>2</v>
      </c>
      <c r="BW473" s="343"/>
      <c r="BX473" s="47"/>
      <c r="BY473" s="47"/>
      <c r="BZ473" s="47"/>
      <c r="CA473" s="45">
        <v>1.84</v>
      </c>
      <c r="CB473" s="58"/>
      <c r="CC473" s="57"/>
      <c r="CD473" s="57"/>
      <c r="CE473" s="57"/>
      <c r="CF473" s="55">
        <v>1.28</v>
      </c>
      <c r="CG473" s="66"/>
      <c r="CH473" s="65"/>
      <c r="CI473" s="65"/>
      <c r="CJ473" s="65"/>
      <c r="CK473" s="64">
        <v>1.28</v>
      </c>
      <c r="CM473" s="34"/>
      <c r="CN473" s="32"/>
      <c r="CO473" s="32"/>
      <c r="CP473" s="32"/>
      <c r="CQ473" s="35">
        <v>2</v>
      </c>
      <c r="CR473" s="343"/>
      <c r="CS473" s="47"/>
      <c r="CT473" s="47"/>
      <c r="CU473" s="47"/>
      <c r="CV473" s="45">
        <v>1.84</v>
      </c>
      <c r="CW473" s="58"/>
      <c r="CX473" s="57"/>
      <c r="CY473" s="57"/>
      <c r="CZ473" s="57"/>
      <c r="DA473" s="55">
        <v>1.28</v>
      </c>
      <c r="DB473" s="66"/>
      <c r="DC473" s="65"/>
      <c r="DD473" s="65"/>
      <c r="DE473" s="65"/>
      <c r="DF473" s="64">
        <v>1.28</v>
      </c>
      <c r="DH473" s="34"/>
      <c r="DI473" s="32"/>
      <c r="DJ473" s="32"/>
      <c r="DK473" s="32"/>
      <c r="DL473" s="35">
        <v>2</v>
      </c>
      <c r="DM473" s="343"/>
      <c r="DN473" s="47"/>
      <c r="DO473" s="47"/>
      <c r="DP473" s="47"/>
      <c r="DQ473" s="45">
        <v>1.84</v>
      </c>
      <c r="DR473" s="58"/>
      <c r="DS473" s="57"/>
      <c r="DT473" s="57"/>
      <c r="DU473" s="57"/>
      <c r="DV473" s="55">
        <v>1.28</v>
      </c>
      <c r="DW473" s="66"/>
      <c r="DX473" s="65"/>
      <c r="DY473" s="65"/>
      <c r="DZ473" s="65"/>
      <c r="EA473" s="64">
        <v>1.28</v>
      </c>
      <c r="EC473" s="34"/>
      <c r="ED473" s="32"/>
      <c r="EE473" s="32"/>
      <c r="EF473" s="32"/>
      <c r="EG473" s="35">
        <v>2</v>
      </c>
      <c r="EH473" s="343"/>
      <c r="EI473" s="47"/>
      <c r="EJ473" s="47"/>
      <c r="EK473" s="47"/>
      <c r="EL473" s="45">
        <v>1.84</v>
      </c>
      <c r="EM473" s="58"/>
      <c r="EN473" s="57"/>
      <c r="EO473" s="57"/>
      <c r="EP473" s="57"/>
      <c r="EQ473" s="55">
        <v>1.28</v>
      </c>
      <c r="ER473" s="66"/>
      <c r="ES473" s="65"/>
      <c r="ET473" s="65"/>
      <c r="EU473" s="65"/>
      <c r="EV473" s="64">
        <v>1.28</v>
      </c>
      <c r="EX473" s="343"/>
      <c r="EY473" s="47"/>
      <c r="EZ473" s="47"/>
      <c r="FA473" s="47"/>
      <c r="FB473" s="45">
        <v>1.84</v>
      </c>
      <c r="FC473" s="58"/>
      <c r="FD473" s="57"/>
      <c r="FE473" s="57"/>
      <c r="FF473" s="57"/>
      <c r="FG473" s="55">
        <v>1.28</v>
      </c>
      <c r="FH473" s="66"/>
      <c r="FI473" s="65"/>
      <c r="FJ473" s="65"/>
      <c r="FK473" s="65"/>
      <c r="FL473" s="64">
        <v>1.28</v>
      </c>
      <c r="FN473" s="343"/>
      <c r="FO473" s="47"/>
      <c r="FP473" s="47"/>
      <c r="FQ473" s="47"/>
      <c r="FR473" s="45">
        <v>1.84</v>
      </c>
      <c r="FS473" s="58"/>
      <c r="FT473" s="57"/>
      <c r="FU473" s="57"/>
      <c r="FV473" s="57"/>
      <c r="FW473" s="55">
        <v>1.28</v>
      </c>
      <c r="FX473" s="66"/>
      <c r="FY473" s="65"/>
      <c r="FZ473" s="65"/>
      <c r="GA473" s="65"/>
      <c r="GB473" s="64">
        <v>1.28</v>
      </c>
      <c r="GD473" s="343"/>
      <c r="GE473" s="47"/>
      <c r="GF473" s="47"/>
      <c r="GG473" s="47"/>
      <c r="GH473" s="45">
        <v>1.84</v>
      </c>
      <c r="GI473" s="58"/>
      <c r="GJ473" s="57"/>
      <c r="GK473" s="57"/>
      <c r="GL473" s="57"/>
      <c r="GM473" s="55">
        <v>1.28</v>
      </c>
      <c r="GN473" s="66"/>
      <c r="GO473" s="65"/>
      <c r="GP473" s="65"/>
      <c r="GQ473" s="65"/>
      <c r="GR473" s="64">
        <v>1.28</v>
      </c>
      <c r="GT473" s="343"/>
      <c r="GU473" s="47"/>
      <c r="GV473" s="47"/>
      <c r="GW473" s="47"/>
      <c r="GX473" s="45">
        <v>1.84</v>
      </c>
      <c r="GY473" s="58"/>
      <c r="GZ473" s="57"/>
      <c r="HA473" s="57"/>
      <c r="HB473" s="57"/>
      <c r="HC473" s="55">
        <v>1.28</v>
      </c>
      <c r="HD473" s="66"/>
      <c r="HE473" s="65"/>
      <c r="HF473" s="65"/>
      <c r="HG473" s="65"/>
      <c r="HH473" s="64">
        <v>1.28</v>
      </c>
      <c r="HJ473" s="343"/>
      <c r="HK473" s="47"/>
      <c r="HL473" s="47"/>
      <c r="HM473" s="47"/>
      <c r="HN473" s="45">
        <v>1.84</v>
      </c>
      <c r="HO473" s="58"/>
      <c r="HP473" s="57"/>
      <c r="HQ473" s="57"/>
      <c r="HR473" s="57"/>
      <c r="HS473" s="55">
        <v>1.28</v>
      </c>
      <c r="HT473" s="66"/>
      <c r="HU473" s="65"/>
      <c r="HV473" s="65"/>
      <c r="HW473" s="65"/>
      <c r="HX473" s="64">
        <v>1.28</v>
      </c>
      <c r="HZ473" s="343"/>
      <c r="IA473" s="47"/>
      <c r="IB473" s="47"/>
      <c r="IC473" s="47"/>
      <c r="ID473" s="45">
        <v>1.84</v>
      </c>
      <c r="IE473" s="58"/>
      <c r="IF473" s="57"/>
      <c r="IG473" s="57"/>
      <c r="IH473" s="57"/>
      <c r="II473" s="55">
        <v>1.28</v>
      </c>
      <c r="IJ473" s="66"/>
      <c r="IK473" s="65"/>
      <c r="IL473" s="65"/>
      <c r="IM473" s="65"/>
      <c r="IN473" s="64">
        <v>1.28</v>
      </c>
      <c r="IP473" s="343"/>
      <c r="IQ473" s="47"/>
      <c r="IR473" s="47"/>
      <c r="IS473" s="47"/>
      <c r="IT473" s="45">
        <v>1.84</v>
      </c>
      <c r="IU473" s="58"/>
      <c r="IV473" s="57"/>
      <c r="IW473" s="57"/>
      <c r="IX473" s="57"/>
      <c r="IY473" s="55">
        <v>1.28</v>
      </c>
      <c r="IZ473" s="66"/>
      <c r="JA473" s="65"/>
      <c r="JB473" s="65"/>
      <c r="JC473" s="65"/>
      <c r="JD473" s="64">
        <v>1.28</v>
      </c>
      <c r="JF473" s="343"/>
      <c r="JG473" s="47"/>
      <c r="JH473" s="47"/>
      <c r="JI473" s="47"/>
      <c r="JJ473" s="45">
        <v>1.84</v>
      </c>
      <c r="JK473" s="58"/>
      <c r="JL473" s="57"/>
      <c r="JM473" s="57"/>
      <c r="JN473" s="57"/>
      <c r="JO473" s="55">
        <v>1.28</v>
      </c>
      <c r="JP473" s="66"/>
      <c r="JQ473" s="65"/>
      <c r="JR473" s="65"/>
      <c r="JS473" s="65"/>
      <c r="JT473" s="64">
        <v>1.28</v>
      </c>
      <c r="JV473" s="343"/>
      <c r="JW473" s="47"/>
      <c r="JX473" s="47"/>
      <c r="JY473" s="47"/>
      <c r="JZ473" s="45">
        <v>1.84</v>
      </c>
      <c r="KA473" s="58"/>
      <c r="KB473" s="57"/>
      <c r="KC473" s="57"/>
      <c r="KD473" s="57"/>
      <c r="KE473" s="55">
        <v>1.28</v>
      </c>
      <c r="KF473" s="66"/>
      <c r="KG473" s="65"/>
      <c r="KH473" s="65"/>
      <c r="KI473" s="65"/>
      <c r="KJ473" s="64">
        <v>1.28</v>
      </c>
      <c r="KL473" s="343"/>
      <c r="KM473" s="47"/>
      <c r="KN473" s="47"/>
      <c r="KO473" s="47"/>
      <c r="KP473" s="45">
        <v>1.84</v>
      </c>
      <c r="KQ473" s="58"/>
      <c r="KR473" s="57"/>
      <c r="KS473" s="57"/>
      <c r="KT473" s="57"/>
      <c r="KU473" s="55">
        <v>1.28</v>
      </c>
      <c r="KV473" s="66"/>
      <c r="KW473" s="65"/>
      <c r="KX473" s="65"/>
      <c r="KY473" s="65"/>
      <c r="KZ473" s="64">
        <v>1.28</v>
      </c>
      <c r="LB473" s="343"/>
      <c r="LC473" s="47"/>
      <c r="LD473" s="47"/>
      <c r="LE473" s="47"/>
      <c r="LF473" s="45">
        <v>1.84</v>
      </c>
      <c r="LG473" s="58"/>
      <c r="LH473" s="57"/>
      <c r="LI473" s="57"/>
      <c r="LJ473" s="57"/>
      <c r="LK473" s="55">
        <v>1.28</v>
      </c>
      <c r="LL473" s="66"/>
      <c r="LM473" s="65"/>
      <c r="LN473" s="65"/>
      <c r="LO473" s="65"/>
      <c r="LP473" s="64">
        <v>1.28</v>
      </c>
      <c r="LR473" s="343"/>
      <c r="LS473" s="47"/>
      <c r="LT473" s="47"/>
      <c r="LU473" s="47"/>
      <c r="LV473" s="45">
        <v>1.84</v>
      </c>
      <c r="LW473" s="58"/>
      <c r="LX473" s="57"/>
      <c r="LY473" s="57"/>
      <c r="LZ473" s="57"/>
      <c r="MA473" s="55">
        <v>1.28</v>
      </c>
      <c r="MB473" s="66"/>
      <c r="MC473" s="65"/>
      <c r="MD473" s="65"/>
      <c r="ME473" s="65"/>
      <c r="MF473" s="64">
        <v>1.28</v>
      </c>
      <c r="MH473" s="343"/>
      <c r="MI473" s="47"/>
      <c r="MJ473" s="47"/>
      <c r="MK473" s="47"/>
      <c r="ML473" s="45">
        <v>1.84</v>
      </c>
      <c r="MM473" s="58"/>
      <c r="MN473" s="57"/>
      <c r="MO473" s="57"/>
      <c r="MP473" s="57"/>
      <c r="MQ473" s="55">
        <v>1.28</v>
      </c>
      <c r="MR473" s="66"/>
      <c r="MS473" s="65"/>
      <c r="MT473" s="65"/>
      <c r="MU473" s="65"/>
      <c r="MV473" s="64">
        <v>1.28</v>
      </c>
      <c r="MX473" s="343"/>
      <c r="MY473" s="47"/>
      <c r="MZ473" s="47"/>
      <c r="NA473" s="47"/>
      <c r="NB473" s="45">
        <v>1.84</v>
      </c>
      <c r="NC473" s="58"/>
      <c r="ND473" s="57"/>
      <c r="NE473" s="57"/>
      <c r="NF473" s="57"/>
      <c r="NG473" s="55">
        <v>1.28</v>
      </c>
      <c r="NH473" s="66"/>
      <c r="NI473" s="65"/>
      <c r="NJ473" s="65"/>
      <c r="NK473" s="65"/>
      <c r="NL473" s="64">
        <v>1.28</v>
      </c>
      <c r="NN473" s="343"/>
      <c r="NO473" s="47"/>
      <c r="NP473" s="47"/>
      <c r="NQ473" s="47"/>
      <c r="NR473" s="45">
        <v>1.84</v>
      </c>
      <c r="NS473" s="58"/>
      <c r="NT473" s="57"/>
      <c r="NU473" s="57"/>
      <c r="NV473" s="57"/>
      <c r="NW473" s="55">
        <v>1.28</v>
      </c>
      <c r="NX473" s="66"/>
      <c r="NY473" s="65"/>
      <c r="NZ473" s="65"/>
      <c r="OA473" s="65"/>
      <c r="OB473" s="64">
        <v>1.28</v>
      </c>
      <c r="OD473" s="343"/>
      <c r="OE473" s="47"/>
      <c r="OF473" s="47"/>
      <c r="OG473" s="47"/>
      <c r="OH473" s="45">
        <v>1.84</v>
      </c>
      <c r="OI473" s="58"/>
      <c r="OJ473" s="57"/>
      <c r="OK473" s="57"/>
      <c r="OL473" s="57"/>
      <c r="OM473" s="55">
        <v>1.28</v>
      </c>
      <c r="ON473" s="66"/>
      <c r="OO473" s="65"/>
      <c r="OP473" s="65"/>
      <c r="OQ473" s="65"/>
      <c r="OR473" s="64">
        <v>1.28</v>
      </c>
      <c r="OT473" s="343"/>
      <c r="OU473" s="47"/>
      <c r="OV473" s="47"/>
      <c r="OW473" s="47"/>
      <c r="OX473" s="45">
        <v>1.84</v>
      </c>
      <c r="OY473" s="58"/>
      <c r="OZ473" s="57"/>
      <c r="PA473" s="57"/>
      <c r="PB473" s="57"/>
      <c r="PC473" s="55">
        <v>1.28</v>
      </c>
      <c r="PD473" s="66"/>
      <c r="PE473" s="65"/>
      <c r="PF473" s="65"/>
      <c r="PG473" s="65"/>
      <c r="PH473" s="64">
        <v>1.28</v>
      </c>
      <c r="PJ473" s="343"/>
      <c r="PK473" s="47"/>
      <c r="PL473" s="47"/>
      <c r="PM473" s="47"/>
      <c r="PN473" s="45">
        <v>1.84</v>
      </c>
      <c r="PO473" s="58"/>
      <c r="PP473" s="57"/>
      <c r="PQ473" s="57"/>
      <c r="PR473" s="57"/>
      <c r="PS473" s="55">
        <v>1.28</v>
      </c>
      <c r="PT473" s="66"/>
      <c r="PU473" s="65"/>
      <c r="PV473" s="65"/>
      <c r="PW473" s="65"/>
      <c r="PX473" s="64">
        <v>1.28</v>
      </c>
      <c r="PZ473" s="343"/>
      <c r="QA473" s="47"/>
      <c r="QB473" s="47"/>
      <c r="QC473" s="47"/>
      <c r="QD473" s="45">
        <v>1.84</v>
      </c>
      <c r="QE473" s="58"/>
      <c r="QF473" s="57"/>
      <c r="QG473" s="57"/>
      <c r="QH473" s="57"/>
      <c r="QI473" s="55">
        <v>1.28</v>
      </c>
      <c r="QJ473" s="66"/>
      <c r="QK473" s="65"/>
      <c r="QL473" s="65"/>
      <c r="QM473" s="65"/>
      <c r="QN473" s="64">
        <v>1.28</v>
      </c>
      <c r="QP473" s="343"/>
      <c r="QQ473" s="47"/>
      <c r="QR473" s="47"/>
      <c r="QS473" s="47"/>
      <c r="QT473" s="45">
        <v>1.84</v>
      </c>
      <c r="QU473" s="58"/>
      <c r="QV473" s="57"/>
      <c r="QW473" s="57"/>
      <c r="QX473" s="57"/>
      <c r="QY473" s="55">
        <v>1.28</v>
      </c>
      <c r="QZ473" s="66"/>
      <c r="RA473" s="65"/>
      <c r="RB473" s="65"/>
      <c r="RC473" s="65"/>
      <c r="RD473" s="64">
        <v>1.28</v>
      </c>
      <c r="RF473" s="343"/>
      <c r="RG473" s="47"/>
      <c r="RH473" s="47"/>
      <c r="RI473" s="47"/>
      <c r="RJ473" s="45">
        <v>1.84</v>
      </c>
      <c r="RK473" s="58"/>
      <c r="RL473" s="57"/>
      <c r="RM473" s="57"/>
      <c r="RN473" s="57"/>
      <c r="RO473" s="55">
        <v>1.28</v>
      </c>
      <c r="RP473" s="66"/>
      <c r="RQ473" s="65"/>
      <c r="RR473" s="65"/>
      <c r="RS473" s="65"/>
      <c r="RT473" s="64">
        <v>1.28</v>
      </c>
    </row>
    <row r="474" spans="1:488" x14ac:dyDescent="0.35">
      <c r="A474" s="29">
        <v>27</v>
      </c>
      <c r="B474" s="34"/>
      <c r="C474" s="32"/>
      <c r="D474" s="32"/>
      <c r="E474" s="32"/>
      <c r="F474" s="35">
        <v>2</v>
      </c>
      <c r="G474" s="343"/>
      <c r="H474" s="47"/>
      <c r="I474" s="47"/>
      <c r="J474" s="47"/>
      <c r="K474" s="45">
        <v>1.84</v>
      </c>
      <c r="L474" s="58"/>
      <c r="M474" s="57"/>
      <c r="N474" s="57"/>
      <c r="O474" s="57"/>
      <c r="P474" s="55">
        <v>1.28</v>
      </c>
      <c r="Q474" s="58"/>
      <c r="R474" s="57"/>
      <c r="S474" s="57"/>
      <c r="T474" s="57"/>
      <c r="U474" s="55">
        <v>1.28</v>
      </c>
      <c r="V474" s="66"/>
      <c r="W474" s="65"/>
      <c r="X474" s="227"/>
      <c r="Y474" s="65"/>
      <c r="Z474" s="64">
        <v>1.66</v>
      </c>
      <c r="AB474" s="34"/>
      <c r="AC474" s="32"/>
      <c r="AD474" s="32"/>
      <c r="AE474" s="32"/>
      <c r="AF474" s="35">
        <v>2</v>
      </c>
      <c r="AG474" s="343"/>
      <c r="AH474" s="47"/>
      <c r="AI474" s="47"/>
      <c r="AJ474" s="47"/>
      <c r="AK474" s="45">
        <v>1.84</v>
      </c>
      <c r="AL474" s="58"/>
      <c r="AM474" s="57"/>
      <c r="AN474" s="57"/>
      <c r="AO474" s="57"/>
      <c r="AP474" s="55">
        <v>1.28</v>
      </c>
      <c r="AQ474" s="66"/>
      <c r="AR474" s="65"/>
      <c r="AS474" s="65"/>
      <c r="AT474" s="65"/>
      <c r="AU474" s="64">
        <v>1.28</v>
      </c>
      <c r="AW474" s="34"/>
      <c r="AX474" s="32"/>
      <c r="AY474" s="32"/>
      <c r="AZ474" s="32"/>
      <c r="BA474" s="35">
        <v>2</v>
      </c>
      <c r="BB474" s="343"/>
      <c r="BC474" s="47"/>
      <c r="BD474" s="47"/>
      <c r="BE474" s="47"/>
      <c r="BF474" s="45">
        <v>1.84</v>
      </c>
      <c r="BG474" s="58"/>
      <c r="BH474" s="57"/>
      <c r="BI474" s="57"/>
      <c r="BJ474" s="57"/>
      <c r="BK474" s="55">
        <v>1.28</v>
      </c>
      <c r="BL474" s="66"/>
      <c r="BM474" s="65"/>
      <c r="BN474" s="65"/>
      <c r="BO474" s="65"/>
      <c r="BP474" s="64">
        <v>1.28</v>
      </c>
      <c r="BR474" s="34"/>
      <c r="BS474" s="32"/>
      <c r="BT474" s="32"/>
      <c r="BU474" s="32"/>
      <c r="BV474" s="35">
        <v>2</v>
      </c>
      <c r="BW474" s="343"/>
      <c r="BX474" s="47"/>
      <c r="BY474" s="47"/>
      <c r="BZ474" s="47"/>
      <c r="CA474" s="45">
        <v>1.84</v>
      </c>
      <c r="CB474" s="58"/>
      <c r="CC474" s="57"/>
      <c r="CD474" s="57"/>
      <c r="CE474" s="57"/>
      <c r="CF474" s="55">
        <v>1.28</v>
      </c>
      <c r="CG474" s="66"/>
      <c r="CH474" s="65"/>
      <c r="CI474" s="65"/>
      <c r="CJ474" s="65"/>
      <c r="CK474" s="64">
        <v>1.28</v>
      </c>
      <c r="CM474" s="34"/>
      <c r="CN474" s="32"/>
      <c r="CO474" s="32"/>
      <c r="CP474" s="32"/>
      <c r="CQ474" s="35">
        <v>2</v>
      </c>
      <c r="CR474" s="343"/>
      <c r="CS474" s="47"/>
      <c r="CT474" s="47"/>
      <c r="CU474" s="47"/>
      <c r="CV474" s="45">
        <v>1.84</v>
      </c>
      <c r="CW474" s="58"/>
      <c r="CX474" s="57"/>
      <c r="CY474" s="57"/>
      <c r="CZ474" s="57"/>
      <c r="DA474" s="55">
        <v>1.28</v>
      </c>
      <c r="DB474" s="66"/>
      <c r="DC474" s="65"/>
      <c r="DD474" s="65"/>
      <c r="DE474" s="65"/>
      <c r="DF474" s="64">
        <v>1.28</v>
      </c>
      <c r="DH474" s="34"/>
      <c r="DI474" s="32"/>
      <c r="DJ474" s="32"/>
      <c r="DK474" s="32"/>
      <c r="DL474" s="35">
        <v>2</v>
      </c>
      <c r="DM474" s="343"/>
      <c r="DN474" s="47"/>
      <c r="DO474" s="47"/>
      <c r="DP474" s="47"/>
      <c r="DQ474" s="45">
        <v>1.84</v>
      </c>
      <c r="DR474" s="58"/>
      <c r="DS474" s="57"/>
      <c r="DT474" s="57"/>
      <c r="DU474" s="57"/>
      <c r="DV474" s="55">
        <v>1.28</v>
      </c>
      <c r="DW474" s="66"/>
      <c r="DX474" s="65"/>
      <c r="DY474" s="65"/>
      <c r="DZ474" s="65"/>
      <c r="EA474" s="64">
        <v>1.28</v>
      </c>
      <c r="EC474" s="34"/>
      <c r="ED474" s="32"/>
      <c r="EE474" s="32"/>
      <c r="EF474" s="32"/>
      <c r="EG474" s="35">
        <v>2</v>
      </c>
      <c r="EH474" s="343"/>
      <c r="EI474" s="47"/>
      <c r="EJ474" s="47"/>
      <c r="EK474" s="47"/>
      <c r="EL474" s="45">
        <v>1.84</v>
      </c>
      <c r="EM474" s="58"/>
      <c r="EN474" s="57"/>
      <c r="EO474" s="57"/>
      <c r="EP474" s="57"/>
      <c r="EQ474" s="55">
        <v>1.28</v>
      </c>
      <c r="ER474" s="66"/>
      <c r="ES474" s="65"/>
      <c r="ET474" s="65"/>
      <c r="EU474" s="65"/>
      <c r="EV474" s="64">
        <v>1.28</v>
      </c>
      <c r="EX474" s="343"/>
      <c r="EY474" s="47"/>
      <c r="EZ474" s="47"/>
      <c r="FA474" s="47"/>
      <c r="FB474" s="45">
        <v>1.84</v>
      </c>
      <c r="FC474" s="58"/>
      <c r="FD474" s="57"/>
      <c r="FE474" s="57"/>
      <c r="FF474" s="57"/>
      <c r="FG474" s="55">
        <v>1.28</v>
      </c>
      <c r="FH474" s="66"/>
      <c r="FI474" s="65"/>
      <c r="FJ474" s="65"/>
      <c r="FK474" s="65"/>
      <c r="FL474" s="64">
        <v>1.28</v>
      </c>
      <c r="FN474" s="343"/>
      <c r="FO474" s="47"/>
      <c r="FP474" s="47"/>
      <c r="FQ474" s="47"/>
      <c r="FR474" s="45">
        <v>1.84</v>
      </c>
      <c r="FS474" s="58"/>
      <c r="FT474" s="57"/>
      <c r="FU474" s="57"/>
      <c r="FV474" s="57"/>
      <c r="FW474" s="55">
        <v>1.28</v>
      </c>
      <c r="FX474" s="66"/>
      <c r="FY474" s="65"/>
      <c r="FZ474" s="65"/>
      <c r="GA474" s="65"/>
      <c r="GB474" s="64">
        <v>1.28</v>
      </c>
      <c r="GD474" s="343"/>
      <c r="GE474" s="47"/>
      <c r="GF474" s="47"/>
      <c r="GG474" s="47"/>
      <c r="GH474" s="45">
        <v>1.84</v>
      </c>
      <c r="GI474" s="58"/>
      <c r="GJ474" s="57"/>
      <c r="GK474" s="57"/>
      <c r="GL474" s="57"/>
      <c r="GM474" s="55">
        <v>1.28</v>
      </c>
      <c r="GN474" s="66"/>
      <c r="GO474" s="65"/>
      <c r="GP474" s="65"/>
      <c r="GQ474" s="65"/>
      <c r="GR474" s="64">
        <v>1.28</v>
      </c>
      <c r="GT474" s="343"/>
      <c r="GU474" s="47"/>
      <c r="GV474" s="47"/>
      <c r="GW474" s="47"/>
      <c r="GX474" s="45">
        <v>1.84</v>
      </c>
      <c r="GY474" s="58"/>
      <c r="GZ474" s="57"/>
      <c r="HA474" s="57"/>
      <c r="HB474" s="57"/>
      <c r="HC474" s="55">
        <v>1.28</v>
      </c>
      <c r="HD474" s="66"/>
      <c r="HE474" s="65"/>
      <c r="HF474" s="65"/>
      <c r="HG474" s="65"/>
      <c r="HH474" s="64">
        <v>1.28</v>
      </c>
      <c r="HJ474" s="343"/>
      <c r="HK474" s="47"/>
      <c r="HL474" s="47"/>
      <c r="HM474" s="47"/>
      <c r="HN474" s="45">
        <v>1.84</v>
      </c>
      <c r="HO474" s="58"/>
      <c r="HP474" s="57"/>
      <c r="HQ474" s="57"/>
      <c r="HR474" s="57"/>
      <c r="HS474" s="55">
        <v>1.28</v>
      </c>
      <c r="HT474" s="66"/>
      <c r="HU474" s="65"/>
      <c r="HV474" s="65"/>
      <c r="HW474" s="65"/>
      <c r="HX474" s="64">
        <v>1.28</v>
      </c>
      <c r="HZ474" s="343"/>
      <c r="IA474" s="47"/>
      <c r="IB474" s="47"/>
      <c r="IC474" s="47"/>
      <c r="ID474" s="45">
        <v>1.84</v>
      </c>
      <c r="IE474" s="58"/>
      <c r="IF474" s="57"/>
      <c r="IG474" s="57"/>
      <c r="IH474" s="57"/>
      <c r="II474" s="55">
        <v>1.28</v>
      </c>
      <c r="IJ474" s="66"/>
      <c r="IK474" s="65"/>
      <c r="IL474" s="65"/>
      <c r="IM474" s="65"/>
      <c r="IN474" s="64">
        <v>1.28</v>
      </c>
      <c r="IP474" s="343"/>
      <c r="IQ474" s="47"/>
      <c r="IR474" s="47"/>
      <c r="IS474" s="47"/>
      <c r="IT474" s="45">
        <v>1.84</v>
      </c>
      <c r="IU474" s="58"/>
      <c r="IV474" s="57"/>
      <c r="IW474" s="57"/>
      <c r="IX474" s="57"/>
      <c r="IY474" s="55">
        <v>1.28</v>
      </c>
      <c r="IZ474" s="66"/>
      <c r="JA474" s="65"/>
      <c r="JB474" s="65"/>
      <c r="JC474" s="65"/>
      <c r="JD474" s="64">
        <v>1.28</v>
      </c>
      <c r="JF474" s="343"/>
      <c r="JG474" s="47"/>
      <c r="JH474" s="47"/>
      <c r="JI474" s="47"/>
      <c r="JJ474" s="45">
        <v>1.84</v>
      </c>
      <c r="JK474" s="58"/>
      <c r="JL474" s="57"/>
      <c r="JM474" s="57"/>
      <c r="JN474" s="57"/>
      <c r="JO474" s="55">
        <v>1.28</v>
      </c>
      <c r="JP474" s="66"/>
      <c r="JQ474" s="65"/>
      <c r="JR474" s="65"/>
      <c r="JS474" s="65"/>
      <c r="JT474" s="64">
        <v>1.28</v>
      </c>
      <c r="JV474" s="343"/>
      <c r="JW474" s="47"/>
      <c r="JX474" s="47"/>
      <c r="JY474" s="47"/>
      <c r="JZ474" s="45">
        <v>1.84</v>
      </c>
      <c r="KA474" s="58"/>
      <c r="KB474" s="57"/>
      <c r="KC474" s="57"/>
      <c r="KD474" s="57"/>
      <c r="KE474" s="55">
        <v>1.28</v>
      </c>
      <c r="KF474" s="66"/>
      <c r="KG474" s="65"/>
      <c r="KH474" s="65"/>
      <c r="KI474" s="65"/>
      <c r="KJ474" s="64">
        <v>1.28</v>
      </c>
      <c r="KL474" s="343"/>
      <c r="KM474" s="47"/>
      <c r="KN474" s="47"/>
      <c r="KO474" s="47"/>
      <c r="KP474" s="45">
        <v>1.84</v>
      </c>
      <c r="KQ474" s="58"/>
      <c r="KR474" s="57"/>
      <c r="KS474" s="57"/>
      <c r="KT474" s="57"/>
      <c r="KU474" s="55">
        <v>1.28</v>
      </c>
      <c r="KV474" s="66"/>
      <c r="KW474" s="65"/>
      <c r="KX474" s="65"/>
      <c r="KY474" s="65"/>
      <c r="KZ474" s="64">
        <v>1.28</v>
      </c>
      <c r="LB474" s="343"/>
      <c r="LC474" s="47"/>
      <c r="LD474" s="47"/>
      <c r="LE474" s="47"/>
      <c r="LF474" s="45">
        <v>1.84</v>
      </c>
      <c r="LG474" s="58"/>
      <c r="LH474" s="57"/>
      <c r="LI474" s="57"/>
      <c r="LJ474" s="57"/>
      <c r="LK474" s="55">
        <v>1.28</v>
      </c>
      <c r="LL474" s="66"/>
      <c r="LM474" s="65"/>
      <c r="LN474" s="65"/>
      <c r="LO474" s="65"/>
      <c r="LP474" s="64">
        <v>1.28</v>
      </c>
      <c r="LR474" s="343"/>
      <c r="LS474" s="47"/>
      <c r="LT474" s="47"/>
      <c r="LU474" s="47"/>
      <c r="LV474" s="45">
        <v>1.84</v>
      </c>
      <c r="LW474" s="58"/>
      <c r="LX474" s="57"/>
      <c r="LY474" s="57"/>
      <c r="LZ474" s="57"/>
      <c r="MA474" s="55">
        <v>1.28</v>
      </c>
      <c r="MB474" s="66"/>
      <c r="MC474" s="65"/>
      <c r="MD474" s="65"/>
      <c r="ME474" s="65"/>
      <c r="MF474" s="64">
        <v>1.28</v>
      </c>
      <c r="MH474" s="343"/>
      <c r="MI474" s="47"/>
      <c r="MJ474" s="47"/>
      <c r="MK474" s="47"/>
      <c r="ML474" s="45">
        <v>1.84</v>
      </c>
      <c r="MM474" s="58"/>
      <c r="MN474" s="57"/>
      <c r="MO474" s="57"/>
      <c r="MP474" s="57"/>
      <c r="MQ474" s="55">
        <v>1.28</v>
      </c>
      <c r="MR474" s="66"/>
      <c r="MS474" s="65"/>
      <c r="MT474" s="65"/>
      <c r="MU474" s="65"/>
      <c r="MV474" s="64">
        <v>1.28</v>
      </c>
      <c r="MX474" s="343"/>
      <c r="MY474" s="47"/>
      <c r="MZ474" s="47"/>
      <c r="NA474" s="47"/>
      <c r="NB474" s="45">
        <v>1.84</v>
      </c>
      <c r="NC474" s="58"/>
      <c r="ND474" s="57"/>
      <c r="NE474" s="57"/>
      <c r="NF474" s="57"/>
      <c r="NG474" s="55">
        <v>1.28</v>
      </c>
      <c r="NH474" s="66"/>
      <c r="NI474" s="65"/>
      <c r="NJ474" s="65"/>
      <c r="NK474" s="65"/>
      <c r="NL474" s="64">
        <v>1.28</v>
      </c>
      <c r="NN474" s="343"/>
      <c r="NO474" s="47"/>
      <c r="NP474" s="47"/>
      <c r="NQ474" s="47"/>
      <c r="NR474" s="45">
        <v>1.84</v>
      </c>
      <c r="NS474" s="58"/>
      <c r="NT474" s="57"/>
      <c r="NU474" s="57"/>
      <c r="NV474" s="57"/>
      <c r="NW474" s="55">
        <v>1.28</v>
      </c>
      <c r="NX474" s="66"/>
      <c r="NY474" s="65"/>
      <c r="NZ474" s="65"/>
      <c r="OA474" s="65"/>
      <c r="OB474" s="64">
        <v>1.28</v>
      </c>
      <c r="OD474" s="343"/>
      <c r="OE474" s="47"/>
      <c r="OF474" s="47"/>
      <c r="OG474" s="47"/>
      <c r="OH474" s="45">
        <v>1.84</v>
      </c>
      <c r="OI474" s="58"/>
      <c r="OJ474" s="57"/>
      <c r="OK474" s="57"/>
      <c r="OL474" s="57"/>
      <c r="OM474" s="55">
        <v>1.28</v>
      </c>
      <c r="ON474" s="66"/>
      <c r="OO474" s="65"/>
      <c r="OP474" s="65"/>
      <c r="OQ474" s="65"/>
      <c r="OR474" s="64">
        <v>1.28</v>
      </c>
      <c r="OT474" s="343"/>
      <c r="OU474" s="47"/>
      <c r="OV474" s="47"/>
      <c r="OW474" s="47"/>
      <c r="OX474" s="45">
        <v>1.84</v>
      </c>
      <c r="OY474" s="58"/>
      <c r="OZ474" s="57"/>
      <c r="PA474" s="57"/>
      <c r="PB474" s="57"/>
      <c r="PC474" s="55">
        <v>1.28</v>
      </c>
      <c r="PD474" s="66"/>
      <c r="PE474" s="65"/>
      <c r="PF474" s="65"/>
      <c r="PG474" s="65"/>
      <c r="PH474" s="64">
        <v>1.28</v>
      </c>
      <c r="PJ474" s="343"/>
      <c r="PK474" s="47"/>
      <c r="PL474" s="47"/>
      <c r="PM474" s="47"/>
      <c r="PN474" s="45">
        <v>1.84</v>
      </c>
      <c r="PO474" s="58"/>
      <c r="PP474" s="57"/>
      <c r="PQ474" s="57"/>
      <c r="PR474" s="57"/>
      <c r="PS474" s="55">
        <v>1.28</v>
      </c>
      <c r="PT474" s="66"/>
      <c r="PU474" s="65"/>
      <c r="PV474" s="65"/>
      <c r="PW474" s="65"/>
      <c r="PX474" s="64">
        <v>1.28</v>
      </c>
      <c r="PZ474" s="343"/>
      <c r="QA474" s="47"/>
      <c r="QB474" s="47"/>
      <c r="QC474" s="47"/>
      <c r="QD474" s="45">
        <v>1.84</v>
      </c>
      <c r="QE474" s="58"/>
      <c r="QF474" s="57"/>
      <c r="QG474" s="57"/>
      <c r="QH474" s="57"/>
      <c r="QI474" s="55">
        <v>1.28</v>
      </c>
      <c r="QJ474" s="66"/>
      <c r="QK474" s="65"/>
      <c r="QL474" s="65"/>
      <c r="QM474" s="65"/>
      <c r="QN474" s="64">
        <v>1.28</v>
      </c>
      <c r="QP474" s="343"/>
      <c r="QQ474" s="47"/>
      <c r="QR474" s="47"/>
      <c r="QS474" s="47"/>
      <c r="QT474" s="45">
        <v>1.84</v>
      </c>
      <c r="QU474" s="58"/>
      <c r="QV474" s="57"/>
      <c r="QW474" s="57"/>
      <c r="QX474" s="57"/>
      <c r="QY474" s="55">
        <v>1.28</v>
      </c>
      <c r="QZ474" s="66"/>
      <c r="RA474" s="65"/>
      <c r="RB474" s="65"/>
      <c r="RC474" s="65"/>
      <c r="RD474" s="64">
        <v>1.28</v>
      </c>
      <c r="RF474" s="343"/>
      <c r="RG474" s="47"/>
      <c r="RH474" s="47"/>
      <c r="RI474" s="47"/>
      <c r="RJ474" s="45">
        <v>1.84</v>
      </c>
      <c r="RK474" s="58"/>
      <c r="RL474" s="57"/>
      <c r="RM474" s="57"/>
      <c r="RN474" s="57"/>
      <c r="RO474" s="55">
        <v>1.28</v>
      </c>
      <c r="RP474" s="66"/>
      <c r="RQ474" s="65"/>
      <c r="RR474" s="65"/>
      <c r="RS474" s="65"/>
      <c r="RT474" s="64">
        <v>1.28</v>
      </c>
    </row>
    <row r="475" spans="1:488" x14ac:dyDescent="0.35">
      <c r="A475" s="29">
        <v>28</v>
      </c>
      <c r="B475" s="34"/>
      <c r="C475" s="32"/>
      <c r="D475" s="32"/>
      <c r="E475" s="32"/>
      <c r="F475" s="35">
        <v>2</v>
      </c>
      <c r="G475" s="48"/>
      <c r="H475" s="47"/>
      <c r="I475" s="47"/>
      <c r="J475" s="47"/>
      <c r="K475" s="45">
        <v>1.84</v>
      </c>
      <c r="L475" s="58"/>
      <c r="M475" s="57"/>
      <c r="N475" s="57"/>
      <c r="O475" s="57"/>
      <c r="P475" s="55">
        <v>1.28</v>
      </c>
      <c r="Q475" s="58"/>
      <c r="R475" s="57"/>
      <c r="S475" s="57"/>
      <c r="T475" s="57"/>
      <c r="U475" s="55">
        <v>1.28</v>
      </c>
      <c r="V475" s="66"/>
      <c r="W475" s="65"/>
      <c r="X475" s="227"/>
      <c r="Y475" s="65"/>
      <c r="Z475" s="64">
        <v>1.66</v>
      </c>
      <c r="AB475" s="34"/>
      <c r="AC475" s="32"/>
      <c r="AD475" s="32"/>
      <c r="AE475" s="32"/>
      <c r="AF475" s="35">
        <v>2</v>
      </c>
      <c r="AG475" s="48"/>
      <c r="AH475" s="47"/>
      <c r="AI475" s="47"/>
      <c r="AJ475" s="47"/>
      <c r="AK475" s="45">
        <v>1.84</v>
      </c>
      <c r="AL475" s="58"/>
      <c r="AM475" s="57"/>
      <c r="AN475" s="57"/>
      <c r="AO475" s="57"/>
      <c r="AP475" s="55">
        <v>1.28</v>
      </c>
      <c r="AQ475" s="66"/>
      <c r="AR475" s="65"/>
      <c r="AS475" s="65"/>
      <c r="AT475" s="65"/>
      <c r="AU475" s="64">
        <v>1.28</v>
      </c>
      <c r="AW475" s="34"/>
      <c r="AX475" s="32"/>
      <c r="AY475" s="32"/>
      <c r="AZ475" s="32"/>
      <c r="BA475" s="35">
        <v>2</v>
      </c>
      <c r="BB475" s="48"/>
      <c r="BC475" s="47"/>
      <c r="BD475" s="47"/>
      <c r="BE475" s="47"/>
      <c r="BF475" s="45">
        <v>1.84</v>
      </c>
      <c r="BG475" s="58"/>
      <c r="BH475" s="57"/>
      <c r="BI475" s="57"/>
      <c r="BJ475" s="57"/>
      <c r="BK475" s="55">
        <v>1.28</v>
      </c>
      <c r="BL475" s="66"/>
      <c r="BM475" s="65"/>
      <c r="BN475" s="65"/>
      <c r="BO475" s="65"/>
      <c r="BP475" s="64">
        <v>1.28</v>
      </c>
      <c r="BR475" s="34"/>
      <c r="BS475" s="32"/>
      <c r="BT475" s="32"/>
      <c r="BU475" s="32"/>
      <c r="BV475" s="35">
        <v>2</v>
      </c>
      <c r="BW475" s="48"/>
      <c r="BX475" s="47"/>
      <c r="BY475" s="47"/>
      <c r="BZ475" s="47"/>
      <c r="CA475" s="45">
        <v>1.84</v>
      </c>
      <c r="CB475" s="58"/>
      <c r="CC475" s="57"/>
      <c r="CD475" s="57"/>
      <c r="CE475" s="57"/>
      <c r="CF475" s="55">
        <v>1.28</v>
      </c>
      <c r="CG475" s="66"/>
      <c r="CH475" s="65"/>
      <c r="CI475" s="65"/>
      <c r="CJ475" s="65"/>
      <c r="CK475" s="64">
        <v>1.28</v>
      </c>
      <c r="CM475" s="34"/>
      <c r="CN475" s="32"/>
      <c r="CO475" s="32"/>
      <c r="CP475" s="32"/>
      <c r="CQ475" s="35">
        <v>2</v>
      </c>
      <c r="CR475" s="48"/>
      <c r="CS475" s="47"/>
      <c r="CT475" s="47"/>
      <c r="CU475" s="47"/>
      <c r="CV475" s="45">
        <v>1.84</v>
      </c>
      <c r="CW475" s="58"/>
      <c r="CX475" s="57"/>
      <c r="CY475" s="57"/>
      <c r="CZ475" s="57"/>
      <c r="DA475" s="55">
        <v>1.28</v>
      </c>
      <c r="DB475" s="66"/>
      <c r="DC475" s="65"/>
      <c r="DD475" s="65"/>
      <c r="DE475" s="65"/>
      <c r="DF475" s="64">
        <v>1.28</v>
      </c>
      <c r="DH475" s="34"/>
      <c r="DI475" s="32"/>
      <c r="DJ475" s="32"/>
      <c r="DK475" s="32"/>
      <c r="DL475" s="35">
        <v>2</v>
      </c>
      <c r="DM475" s="48"/>
      <c r="DN475" s="47"/>
      <c r="DO475" s="47"/>
      <c r="DP475" s="47"/>
      <c r="DQ475" s="45">
        <v>1.84</v>
      </c>
      <c r="DR475" s="58"/>
      <c r="DS475" s="57"/>
      <c r="DT475" s="57"/>
      <c r="DU475" s="57"/>
      <c r="DV475" s="55">
        <v>1.28</v>
      </c>
      <c r="DW475" s="66"/>
      <c r="DX475" s="65"/>
      <c r="DY475" s="65"/>
      <c r="DZ475" s="65"/>
      <c r="EA475" s="64">
        <v>1.28</v>
      </c>
      <c r="EC475" s="34"/>
      <c r="ED475" s="32"/>
      <c r="EE475" s="32"/>
      <c r="EF475" s="32"/>
      <c r="EG475" s="35">
        <v>2</v>
      </c>
      <c r="EH475" s="48"/>
      <c r="EI475" s="47"/>
      <c r="EJ475" s="47"/>
      <c r="EK475" s="47"/>
      <c r="EL475" s="45">
        <v>1.84</v>
      </c>
      <c r="EM475" s="58"/>
      <c r="EN475" s="57"/>
      <c r="EO475" s="57"/>
      <c r="EP475" s="57"/>
      <c r="EQ475" s="55">
        <v>1.28</v>
      </c>
      <c r="ER475" s="66"/>
      <c r="ES475" s="65"/>
      <c r="ET475" s="65"/>
      <c r="EU475" s="65"/>
      <c r="EV475" s="64">
        <v>1.28</v>
      </c>
      <c r="EX475" s="48"/>
      <c r="EY475" s="47"/>
      <c r="EZ475" s="47"/>
      <c r="FA475" s="47"/>
      <c r="FB475" s="45">
        <v>1.84</v>
      </c>
      <c r="FC475" s="58"/>
      <c r="FD475" s="57"/>
      <c r="FE475" s="57"/>
      <c r="FF475" s="57"/>
      <c r="FG475" s="55">
        <v>1.28</v>
      </c>
      <c r="FH475" s="66"/>
      <c r="FI475" s="65"/>
      <c r="FJ475" s="65"/>
      <c r="FK475" s="65"/>
      <c r="FL475" s="64">
        <v>1.28</v>
      </c>
      <c r="FN475" s="48"/>
      <c r="FO475" s="47"/>
      <c r="FP475" s="47"/>
      <c r="FQ475" s="47"/>
      <c r="FR475" s="45">
        <v>1.84</v>
      </c>
      <c r="FS475" s="58"/>
      <c r="FT475" s="57"/>
      <c r="FU475" s="57"/>
      <c r="FV475" s="57"/>
      <c r="FW475" s="55">
        <v>1.28</v>
      </c>
      <c r="FX475" s="66"/>
      <c r="FY475" s="65"/>
      <c r="FZ475" s="65"/>
      <c r="GA475" s="65"/>
      <c r="GB475" s="64">
        <v>1.28</v>
      </c>
      <c r="GD475" s="48"/>
      <c r="GE475" s="47"/>
      <c r="GF475" s="47"/>
      <c r="GG475" s="47"/>
      <c r="GH475" s="45">
        <v>1.84</v>
      </c>
      <c r="GI475" s="58"/>
      <c r="GJ475" s="57"/>
      <c r="GK475" s="57"/>
      <c r="GL475" s="57"/>
      <c r="GM475" s="55">
        <v>1.28</v>
      </c>
      <c r="GN475" s="66"/>
      <c r="GO475" s="65"/>
      <c r="GP475" s="65"/>
      <c r="GQ475" s="65"/>
      <c r="GR475" s="64">
        <v>1.28</v>
      </c>
      <c r="GT475" s="48"/>
      <c r="GU475" s="47"/>
      <c r="GV475" s="47"/>
      <c r="GW475" s="47"/>
      <c r="GX475" s="45">
        <v>1.84</v>
      </c>
      <c r="GY475" s="58"/>
      <c r="GZ475" s="57"/>
      <c r="HA475" s="57"/>
      <c r="HB475" s="57"/>
      <c r="HC475" s="55">
        <v>1.28</v>
      </c>
      <c r="HD475" s="66"/>
      <c r="HE475" s="65"/>
      <c r="HF475" s="65"/>
      <c r="HG475" s="65"/>
      <c r="HH475" s="64">
        <v>1.28</v>
      </c>
      <c r="HJ475" s="48"/>
      <c r="HK475" s="47"/>
      <c r="HL475" s="47"/>
      <c r="HM475" s="47"/>
      <c r="HN475" s="45">
        <v>1.84</v>
      </c>
      <c r="HO475" s="58"/>
      <c r="HP475" s="57"/>
      <c r="HQ475" s="57"/>
      <c r="HR475" s="57"/>
      <c r="HS475" s="55">
        <v>1.28</v>
      </c>
      <c r="HT475" s="66"/>
      <c r="HU475" s="65"/>
      <c r="HV475" s="65"/>
      <c r="HW475" s="65"/>
      <c r="HX475" s="64">
        <v>1.28</v>
      </c>
      <c r="HZ475" s="48"/>
      <c r="IA475" s="47"/>
      <c r="IB475" s="47"/>
      <c r="IC475" s="47"/>
      <c r="ID475" s="45">
        <v>1.84</v>
      </c>
      <c r="IE475" s="58"/>
      <c r="IF475" s="57"/>
      <c r="IG475" s="57"/>
      <c r="IH475" s="57"/>
      <c r="II475" s="55">
        <v>1.28</v>
      </c>
      <c r="IJ475" s="66"/>
      <c r="IK475" s="65"/>
      <c r="IL475" s="65"/>
      <c r="IM475" s="65"/>
      <c r="IN475" s="64">
        <v>1.28</v>
      </c>
      <c r="IP475" s="48"/>
      <c r="IQ475" s="47"/>
      <c r="IR475" s="47"/>
      <c r="IS475" s="47"/>
      <c r="IT475" s="45">
        <v>1.84</v>
      </c>
      <c r="IU475" s="58"/>
      <c r="IV475" s="57"/>
      <c r="IW475" s="57"/>
      <c r="IX475" s="57"/>
      <c r="IY475" s="55">
        <v>1.28</v>
      </c>
      <c r="IZ475" s="66"/>
      <c r="JA475" s="65"/>
      <c r="JB475" s="65"/>
      <c r="JC475" s="65"/>
      <c r="JD475" s="64">
        <v>1.28</v>
      </c>
      <c r="JF475" s="48"/>
      <c r="JG475" s="47"/>
      <c r="JH475" s="47"/>
      <c r="JI475" s="47"/>
      <c r="JJ475" s="45">
        <v>1.84</v>
      </c>
      <c r="JK475" s="58"/>
      <c r="JL475" s="57"/>
      <c r="JM475" s="57"/>
      <c r="JN475" s="57"/>
      <c r="JO475" s="55">
        <v>1.28</v>
      </c>
      <c r="JP475" s="66"/>
      <c r="JQ475" s="65"/>
      <c r="JR475" s="65"/>
      <c r="JS475" s="65"/>
      <c r="JT475" s="64">
        <v>1.28</v>
      </c>
      <c r="JV475" s="48"/>
      <c r="JW475" s="47"/>
      <c r="JX475" s="47"/>
      <c r="JY475" s="47"/>
      <c r="JZ475" s="45">
        <v>1.84</v>
      </c>
      <c r="KA475" s="58"/>
      <c r="KB475" s="57"/>
      <c r="KC475" s="57"/>
      <c r="KD475" s="57"/>
      <c r="KE475" s="55">
        <v>1.28</v>
      </c>
      <c r="KF475" s="66"/>
      <c r="KG475" s="65"/>
      <c r="KH475" s="65"/>
      <c r="KI475" s="65"/>
      <c r="KJ475" s="64">
        <v>1.28</v>
      </c>
      <c r="KL475" s="48"/>
      <c r="KM475" s="47"/>
      <c r="KN475" s="47"/>
      <c r="KO475" s="47"/>
      <c r="KP475" s="45">
        <v>1.84</v>
      </c>
      <c r="KQ475" s="58"/>
      <c r="KR475" s="57"/>
      <c r="KS475" s="57"/>
      <c r="KT475" s="57"/>
      <c r="KU475" s="55">
        <v>1.28</v>
      </c>
      <c r="KV475" s="66"/>
      <c r="KW475" s="65"/>
      <c r="KX475" s="65"/>
      <c r="KY475" s="65"/>
      <c r="KZ475" s="64">
        <v>1.28</v>
      </c>
      <c r="LB475" s="48"/>
      <c r="LC475" s="47"/>
      <c r="LD475" s="47"/>
      <c r="LE475" s="47"/>
      <c r="LF475" s="45">
        <v>1.84</v>
      </c>
      <c r="LG475" s="58"/>
      <c r="LH475" s="57"/>
      <c r="LI475" s="57"/>
      <c r="LJ475" s="57"/>
      <c r="LK475" s="55">
        <v>1.28</v>
      </c>
      <c r="LL475" s="66"/>
      <c r="LM475" s="65"/>
      <c r="LN475" s="65"/>
      <c r="LO475" s="65"/>
      <c r="LP475" s="64">
        <v>1.28</v>
      </c>
      <c r="LR475" s="48"/>
      <c r="LS475" s="47"/>
      <c r="LT475" s="47"/>
      <c r="LU475" s="47"/>
      <c r="LV475" s="45">
        <v>1.84</v>
      </c>
      <c r="LW475" s="58"/>
      <c r="LX475" s="57"/>
      <c r="LY475" s="57"/>
      <c r="LZ475" s="57"/>
      <c r="MA475" s="55">
        <v>1.28</v>
      </c>
      <c r="MB475" s="66"/>
      <c r="MC475" s="65"/>
      <c r="MD475" s="65"/>
      <c r="ME475" s="65"/>
      <c r="MF475" s="64">
        <v>1.28</v>
      </c>
      <c r="MH475" s="48"/>
      <c r="MI475" s="47"/>
      <c r="MJ475" s="47"/>
      <c r="MK475" s="47"/>
      <c r="ML475" s="45">
        <v>1.84</v>
      </c>
      <c r="MM475" s="58"/>
      <c r="MN475" s="57"/>
      <c r="MO475" s="57"/>
      <c r="MP475" s="57"/>
      <c r="MQ475" s="55">
        <v>1.28</v>
      </c>
      <c r="MR475" s="66"/>
      <c r="MS475" s="65"/>
      <c r="MT475" s="65"/>
      <c r="MU475" s="65"/>
      <c r="MV475" s="64">
        <v>1.28</v>
      </c>
      <c r="MX475" s="48"/>
      <c r="MY475" s="47"/>
      <c r="MZ475" s="47"/>
      <c r="NA475" s="47"/>
      <c r="NB475" s="45">
        <v>1.84</v>
      </c>
      <c r="NC475" s="58"/>
      <c r="ND475" s="57"/>
      <c r="NE475" s="57"/>
      <c r="NF475" s="57"/>
      <c r="NG475" s="55">
        <v>1.28</v>
      </c>
      <c r="NH475" s="66"/>
      <c r="NI475" s="65"/>
      <c r="NJ475" s="65"/>
      <c r="NK475" s="65"/>
      <c r="NL475" s="64">
        <v>1.28</v>
      </c>
      <c r="NN475" s="48"/>
      <c r="NO475" s="47"/>
      <c r="NP475" s="47"/>
      <c r="NQ475" s="47"/>
      <c r="NR475" s="45">
        <v>1.84</v>
      </c>
      <c r="NS475" s="58"/>
      <c r="NT475" s="57"/>
      <c r="NU475" s="57"/>
      <c r="NV475" s="57"/>
      <c r="NW475" s="55">
        <v>1.28</v>
      </c>
      <c r="NX475" s="66"/>
      <c r="NY475" s="65"/>
      <c r="NZ475" s="65"/>
      <c r="OA475" s="65"/>
      <c r="OB475" s="64">
        <v>1.28</v>
      </c>
      <c r="OD475" s="48"/>
      <c r="OE475" s="47"/>
      <c r="OF475" s="47"/>
      <c r="OG475" s="47"/>
      <c r="OH475" s="45">
        <v>1.84</v>
      </c>
      <c r="OI475" s="58"/>
      <c r="OJ475" s="57"/>
      <c r="OK475" s="57"/>
      <c r="OL475" s="57"/>
      <c r="OM475" s="55">
        <v>1.28</v>
      </c>
      <c r="ON475" s="66"/>
      <c r="OO475" s="65"/>
      <c r="OP475" s="65"/>
      <c r="OQ475" s="65"/>
      <c r="OR475" s="64">
        <v>1.28</v>
      </c>
      <c r="OT475" s="48"/>
      <c r="OU475" s="47"/>
      <c r="OV475" s="47"/>
      <c r="OW475" s="47"/>
      <c r="OX475" s="45">
        <v>1.84</v>
      </c>
      <c r="OY475" s="58"/>
      <c r="OZ475" s="57"/>
      <c r="PA475" s="57"/>
      <c r="PB475" s="57"/>
      <c r="PC475" s="55">
        <v>1.28</v>
      </c>
      <c r="PD475" s="66"/>
      <c r="PE475" s="65"/>
      <c r="PF475" s="65"/>
      <c r="PG475" s="65"/>
      <c r="PH475" s="64">
        <v>1.28</v>
      </c>
      <c r="PJ475" s="48"/>
      <c r="PK475" s="47"/>
      <c r="PL475" s="47"/>
      <c r="PM475" s="47"/>
      <c r="PN475" s="45">
        <v>1.84</v>
      </c>
      <c r="PO475" s="58"/>
      <c r="PP475" s="57"/>
      <c r="PQ475" s="57"/>
      <c r="PR475" s="57"/>
      <c r="PS475" s="55">
        <v>1.28</v>
      </c>
      <c r="PT475" s="66"/>
      <c r="PU475" s="65"/>
      <c r="PV475" s="65"/>
      <c r="PW475" s="65"/>
      <c r="PX475" s="64">
        <v>1.28</v>
      </c>
      <c r="PZ475" s="48"/>
      <c r="QA475" s="47"/>
      <c r="QB475" s="47"/>
      <c r="QC475" s="47"/>
      <c r="QD475" s="45">
        <v>1.84</v>
      </c>
      <c r="QE475" s="58"/>
      <c r="QF475" s="57"/>
      <c r="QG475" s="57"/>
      <c r="QH475" s="57"/>
      <c r="QI475" s="55">
        <v>1.28</v>
      </c>
      <c r="QJ475" s="66"/>
      <c r="QK475" s="65"/>
      <c r="QL475" s="65"/>
      <c r="QM475" s="65"/>
      <c r="QN475" s="64">
        <v>1.28</v>
      </c>
      <c r="QP475" s="48"/>
      <c r="QQ475" s="47"/>
      <c r="QR475" s="47"/>
      <c r="QS475" s="47"/>
      <c r="QT475" s="45">
        <v>1.84</v>
      </c>
      <c r="QU475" s="58"/>
      <c r="QV475" s="57"/>
      <c r="QW475" s="57"/>
      <c r="QX475" s="57"/>
      <c r="QY475" s="55">
        <v>1.28</v>
      </c>
      <c r="QZ475" s="66"/>
      <c r="RA475" s="65"/>
      <c r="RB475" s="65"/>
      <c r="RC475" s="65"/>
      <c r="RD475" s="64">
        <v>1.28</v>
      </c>
      <c r="RF475" s="48"/>
      <c r="RG475" s="47"/>
      <c r="RH475" s="47"/>
      <c r="RI475" s="47"/>
      <c r="RJ475" s="45">
        <v>1.84</v>
      </c>
      <c r="RK475" s="58"/>
      <c r="RL475" s="57"/>
      <c r="RM475" s="57"/>
      <c r="RN475" s="57"/>
      <c r="RO475" s="55">
        <v>1.28</v>
      </c>
      <c r="RP475" s="66"/>
      <c r="RQ475" s="65"/>
      <c r="RR475" s="65"/>
      <c r="RS475" s="65"/>
      <c r="RT475" s="64">
        <v>1.28</v>
      </c>
    </row>
    <row r="476" spans="1:488" x14ac:dyDescent="0.35">
      <c r="A476" s="29">
        <v>29</v>
      </c>
      <c r="B476" s="34"/>
      <c r="C476" s="32"/>
      <c r="D476" s="32"/>
      <c r="E476" s="32"/>
      <c r="F476" s="35">
        <v>2</v>
      </c>
      <c r="G476" s="48"/>
      <c r="H476" s="47"/>
      <c r="I476" s="47"/>
      <c r="J476" s="47"/>
      <c r="K476" s="45">
        <v>1.84</v>
      </c>
      <c r="L476" s="58"/>
      <c r="M476" s="57"/>
      <c r="N476" s="57"/>
      <c r="O476" s="57"/>
      <c r="P476" s="55">
        <v>1.28</v>
      </c>
      <c r="Q476" s="58"/>
      <c r="R476" s="57"/>
      <c r="S476" s="57"/>
      <c r="T476" s="57"/>
      <c r="U476" s="55">
        <v>1.28</v>
      </c>
      <c r="V476" s="66"/>
      <c r="W476" s="65"/>
      <c r="X476" s="227"/>
      <c r="Y476" s="65"/>
      <c r="Z476" s="64">
        <v>1.66</v>
      </c>
      <c r="AB476" s="34"/>
      <c r="AC476" s="32"/>
      <c r="AD476" s="32"/>
      <c r="AE476" s="32"/>
      <c r="AF476" s="35">
        <v>2</v>
      </c>
      <c r="AG476" s="48"/>
      <c r="AH476" s="47"/>
      <c r="AI476" s="47"/>
      <c r="AJ476" s="47"/>
      <c r="AK476" s="45">
        <v>1.84</v>
      </c>
      <c r="AL476" s="58"/>
      <c r="AM476" s="57"/>
      <c r="AN476" s="57"/>
      <c r="AO476" s="57"/>
      <c r="AP476" s="55">
        <v>1.28</v>
      </c>
      <c r="AQ476" s="66"/>
      <c r="AR476" s="65"/>
      <c r="AS476" s="65"/>
      <c r="AT476" s="65"/>
      <c r="AU476" s="64">
        <v>1.28</v>
      </c>
      <c r="AW476" s="34"/>
      <c r="AX476" s="32"/>
      <c r="AY476" s="32"/>
      <c r="AZ476" s="32"/>
      <c r="BA476" s="35">
        <v>2</v>
      </c>
      <c r="BB476" s="48"/>
      <c r="BC476" s="47"/>
      <c r="BD476" s="47"/>
      <c r="BE476" s="47"/>
      <c r="BF476" s="45">
        <v>1.84</v>
      </c>
      <c r="BG476" s="58"/>
      <c r="BH476" s="57"/>
      <c r="BI476" s="57"/>
      <c r="BJ476" s="57"/>
      <c r="BK476" s="55">
        <v>1.28</v>
      </c>
      <c r="BL476" s="66"/>
      <c r="BM476" s="65"/>
      <c r="BN476" s="65"/>
      <c r="BO476" s="65"/>
      <c r="BP476" s="64">
        <v>1.28</v>
      </c>
      <c r="BR476" s="34"/>
      <c r="BS476" s="32"/>
      <c r="BT476" s="32"/>
      <c r="BU476" s="32"/>
      <c r="BV476" s="35">
        <v>2</v>
      </c>
      <c r="BW476" s="48"/>
      <c r="BX476" s="47"/>
      <c r="BY476" s="47"/>
      <c r="BZ476" s="47"/>
      <c r="CA476" s="45">
        <v>1.84</v>
      </c>
      <c r="CB476" s="58"/>
      <c r="CC476" s="57"/>
      <c r="CD476" s="57"/>
      <c r="CE476" s="57"/>
      <c r="CF476" s="55">
        <v>1.28</v>
      </c>
      <c r="CG476" s="66"/>
      <c r="CH476" s="65"/>
      <c r="CI476" s="65"/>
      <c r="CJ476" s="65"/>
      <c r="CK476" s="64">
        <v>1.28</v>
      </c>
      <c r="CM476" s="34"/>
      <c r="CN476" s="32"/>
      <c r="CO476" s="32"/>
      <c r="CP476" s="32"/>
      <c r="CQ476" s="35">
        <v>2</v>
      </c>
      <c r="CR476" s="48"/>
      <c r="CS476" s="47"/>
      <c r="CT476" s="47"/>
      <c r="CU476" s="47"/>
      <c r="CV476" s="45">
        <v>1.84</v>
      </c>
      <c r="CW476" s="58"/>
      <c r="CX476" s="57"/>
      <c r="CY476" s="57"/>
      <c r="CZ476" s="57"/>
      <c r="DA476" s="55">
        <v>1.28</v>
      </c>
      <c r="DB476" s="66"/>
      <c r="DC476" s="65"/>
      <c r="DD476" s="65"/>
      <c r="DE476" s="65"/>
      <c r="DF476" s="64">
        <v>1.28</v>
      </c>
      <c r="DH476" s="34"/>
      <c r="DI476" s="32"/>
      <c r="DJ476" s="32"/>
      <c r="DK476" s="32"/>
      <c r="DL476" s="35">
        <v>2</v>
      </c>
      <c r="DM476" s="48"/>
      <c r="DN476" s="47"/>
      <c r="DO476" s="47"/>
      <c r="DP476" s="47"/>
      <c r="DQ476" s="45">
        <v>1.84</v>
      </c>
      <c r="DR476" s="58"/>
      <c r="DS476" s="57"/>
      <c r="DT476" s="57"/>
      <c r="DU476" s="57"/>
      <c r="DV476" s="55">
        <v>1.28</v>
      </c>
      <c r="DW476" s="66"/>
      <c r="DX476" s="65"/>
      <c r="DY476" s="65"/>
      <c r="DZ476" s="65"/>
      <c r="EA476" s="64">
        <v>1.28</v>
      </c>
      <c r="EC476" s="34"/>
      <c r="ED476" s="32"/>
      <c r="EE476" s="32"/>
      <c r="EF476" s="32"/>
      <c r="EG476" s="35">
        <v>2</v>
      </c>
      <c r="EH476" s="48"/>
      <c r="EI476" s="47"/>
      <c r="EJ476" s="47"/>
      <c r="EK476" s="47"/>
      <c r="EL476" s="45">
        <v>1.84</v>
      </c>
      <c r="EM476" s="58"/>
      <c r="EN476" s="57"/>
      <c r="EO476" s="57"/>
      <c r="EP476" s="57"/>
      <c r="EQ476" s="55">
        <v>1.28</v>
      </c>
      <c r="ER476" s="66"/>
      <c r="ES476" s="65"/>
      <c r="ET476" s="65"/>
      <c r="EU476" s="65"/>
      <c r="EV476" s="64">
        <v>1.28</v>
      </c>
      <c r="EX476" s="48"/>
      <c r="EY476" s="47"/>
      <c r="EZ476" s="47"/>
      <c r="FA476" s="47"/>
      <c r="FB476" s="45">
        <v>1.84</v>
      </c>
      <c r="FC476" s="58"/>
      <c r="FD476" s="57"/>
      <c r="FE476" s="57"/>
      <c r="FF476" s="57"/>
      <c r="FG476" s="55">
        <v>1.28</v>
      </c>
      <c r="FH476" s="66"/>
      <c r="FI476" s="65"/>
      <c r="FJ476" s="65"/>
      <c r="FK476" s="65"/>
      <c r="FL476" s="64">
        <v>1.28</v>
      </c>
      <c r="FN476" s="48"/>
      <c r="FO476" s="47"/>
      <c r="FP476" s="47"/>
      <c r="FQ476" s="47"/>
      <c r="FR476" s="45">
        <v>1.84</v>
      </c>
      <c r="FS476" s="58"/>
      <c r="FT476" s="57"/>
      <c r="FU476" s="57"/>
      <c r="FV476" s="57"/>
      <c r="FW476" s="55">
        <v>1.28</v>
      </c>
      <c r="FX476" s="66"/>
      <c r="FY476" s="65"/>
      <c r="FZ476" s="65"/>
      <c r="GA476" s="65"/>
      <c r="GB476" s="64">
        <v>1.28</v>
      </c>
      <c r="GD476" s="48"/>
      <c r="GE476" s="47"/>
      <c r="GF476" s="47"/>
      <c r="GG476" s="47"/>
      <c r="GH476" s="45">
        <v>1.84</v>
      </c>
      <c r="GI476" s="58"/>
      <c r="GJ476" s="57"/>
      <c r="GK476" s="57"/>
      <c r="GL476" s="57"/>
      <c r="GM476" s="55">
        <v>1.28</v>
      </c>
      <c r="GN476" s="66"/>
      <c r="GO476" s="65"/>
      <c r="GP476" s="65"/>
      <c r="GQ476" s="65"/>
      <c r="GR476" s="64">
        <v>1.28</v>
      </c>
      <c r="GT476" s="48"/>
      <c r="GU476" s="47"/>
      <c r="GV476" s="47"/>
      <c r="GW476" s="47"/>
      <c r="GX476" s="45">
        <v>1.84</v>
      </c>
      <c r="GY476" s="58"/>
      <c r="GZ476" s="57"/>
      <c r="HA476" s="57"/>
      <c r="HB476" s="57"/>
      <c r="HC476" s="55">
        <v>1.28</v>
      </c>
      <c r="HD476" s="66"/>
      <c r="HE476" s="65"/>
      <c r="HF476" s="65"/>
      <c r="HG476" s="65"/>
      <c r="HH476" s="64">
        <v>1.28</v>
      </c>
      <c r="HJ476" s="48"/>
      <c r="HK476" s="47"/>
      <c r="HL476" s="47"/>
      <c r="HM476" s="47"/>
      <c r="HN476" s="45">
        <v>1.84</v>
      </c>
      <c r="HO476" s="58"/>
      <c r="HP476" s="57"/>
      <c r="HQ476" s="57"/>
      <c r="HR476" s="57"/>
      <c r="HS476" s="55">
        <v>1.28</v>
      </c>
      <c r="HT476" s="66"/>
      <c r="HU476" s="65"/>
      <c r="HV476" s="65"/>
      <c r="HW476" s="65"/>
      <c r="HX476" s="64">
        <v>1.28</v>
      </c>
      <c r="HZ476" s="48"/>
      <c r="IA476" s="47"/>
      <c r="IB476" s="47"/>
      <c r="IC476" s="47"/>
      <c r="ID476" s="45">
        <v>1.84</v>
      </c>
      <c r="IE476" s="58"/>
      <c r="IF476" s="57"/>
      <c r="IG476" s="57"/>
      <c r="IH476" s="57"/>
      <c r="II476" s="55">
        <v>1.28</v>
      </c>
      <c r="IJ476" s="66"/>
      <c r="IK476" s="65"/>
      <c r="IL476" s="65"/>
      <c r="IM476" s="65"/>
      <c r="IN476" s="64">
        <v>1.28</v>
      </c>
      <c r="IP476" s="48"/>
      <c r="IQ476" s="47"/>
      <c r="IR476" s="47"/>
      <c r="IS476" s="47"/>
      <c r="IT476" s="45">
        <v>1.84</v>
      </c>
      <c r="IU476" s="58"/>
      <c r="IV476" s="57"/>
      <c r="IW476" s="57"/>
      <c r="IX476" s="57"/>
      <c r="IY476" s="55">
        <v>1.28</v>
      </c>
      <c r="IZ476" s="66"/>
      <c r="JA476" s="65"/>
      <c r="JB476" s="65"/>
      <c r="JC476" s="65"/>
      <c r="JD476" s="64">
        <v>1.28</v>
      </c>
      <c r="JF476" s="48"/>
      <c r="JG476" s="47"/>
      <c r="JH476" s="47"/>
      <c r="JI476" s="47"/>
      <c r="JJ476" s="45">
        <v>1.84</v>
      </c>
      <c r="JK476" s="58"/>
      <c r="JL476" s="57"/>
      <c r="JM476" s="57"/>
      <c r="JN476" s="57"/>
      <c r="JO476" s="55">
        <v>1.28</v>
      </c>
      <c r="JP476" s="66"/>
      <c r="JQ476" s="65"/>
      <c r="JR476" s="65"/>
      <c r="JS476" s="65"/>
      <c r="JT476" s="64">
        <v>1.28</v>
      </c>
      <c r="JV476" s="48"/>
      <c r="JW476" s="47"/>
      <c r="JX476" s="47"/>
      <c r="JY476" s="47"/>
      <c r="JZ476" s="45">
        <v>1.84</v>
      </c>
      <c r="KA476" s="58"/>
      <c r="KB476" s="57"/>
      <c r="KC476" s="57"/>
      <c r="KD476" s="57"/>
      <c r="KE476" s="55">
        <v>1.28</v>
      </c>
      <c r="KF476" s="66"/>
      <c r="KG476" s="65"/>
      <c r="KH476" s="65"/>
      <c r="KI476" s="65"/>
      <c r="KJ476" s="64">
        <v>1.28</v>
      </c>
      <c r="KL476" s="48"/>
      <c r="KM476" s="47"/>
      <c r="KN476" s="47"/>
      <c r="KO476" s="47"/>
      <c r="KP476" s="45">
        <v>1.84</v>
      </c>
      <c r="KQ476" s="58"/>
      <c r="KR476" s="57"/>
      <c r="KS476" s="57"/>
      <c r="KT476" s="57"/>
      <c r="KU476" s="55">
        <v>1.28</v>
      </c>
      <c r="KV476" s="66"/>
      <c r="KW476" s="65"/>
      <c r="KX476" s="65"/>
      <c r="KY476" s="65"/>
      <c r="KZ476" s="64">
        <v>1.28</v>
      </c>
      <c r="LB476" s="48"/>
      <c r="LC476" s="47"/>
      <c r="LD476" s="47"/>
      <c r="LE476" s="47"/>
      <c r="LF476" s="45">
        <v>1.84</v>
      </c>
      <c r="LG476" s="58"/>
      <c r="LH476" s="57"/>
      <c r="LI476" s="57"/>
      <c r="LJ476" s="57"/>
      <c r="LK476" s="55">
        <v>1.28</v>
      </c>
      <c r="LL476" s="66"/>
      <c r="LM476" s="65"/>
      <c r="LN476" s="65"/>
      <c r="LO476" s="65"/>
      <c r="LP476" s="64">
        <v>1.28</v>
      </c>
      <c r="LR476" s="48"/>
      <c r="LS476" s="47"/>
      <c r="LT476" s="47"/>
      <c r="LU476" s="47"/>
      <c r="LV476" s="45">
        <v>1.84</v>
      </c>
      <c r="LW476" s="58"/>
      <c r="LX476" s="57"/>
      <c r="LY476" s="57"/>
      <c r="LZ476" s="57"/>
      <c r="MA476" s="55">
        <v>1.28</v>
      </c>
      <c r="MB476" s="66"/>
      <c r="MC476" s="65"/>
      <c r="MD476" s="65"/>
      <c r="ME476" s="65"/>
      <c r="MF476" s="64">
        <v>1.28</v>
      </c>
      <c r="MH476" s="48"/>
      <c r="MI476" s="47"/>
      <c r="MJ476" s="47"/>
      <c r="MK476" s="47"/>
      <c r="ML476" s="45">
        <v>1.84</v>
      </c>
      <c r="MM476" s="58"/>
      <c r="MN476" s="57"/>
      <c r="MO476" s="57"/>
      <c r="MP476" s="57"/>
      <c r="MQ476" s="55">
        <v>1.28</v>
      </c>
      <c r="MR476" s="66"/>
      <c r="MS476" s="65"/>
      <c r="MT476" s="65"/>
      <c r="MU476" s="65"/>
      <c r="MV476" s="64">
        <v>1.28</v>
      </c>
      <c r="MX476" s="48"/>
      <c r="MY476" s="47"/>
      <c r="MZ476" s="47"/>
      <c r="NA476" s="47"/>
      <c r="NB476" s="45">
        <v>1.84</v>
      </c>
      <c r="NC476" s="58"/>
      <c r="ND476" s="57"/>
      <c r="NE476" s="57"/>
      <c r="NF476" s="57"/>
      <c r="NG476" s="55">
        <v>1.28</v>
      </c>
      <c r="NH476" s="66"/>
      <c r="NI476" s="65"/>
      <c r="NJ476" s="65"/>
      <c r="NK476" s="65"/>
      <c r="NL476" s="64">
        <v>1.28</v>
      </c>
      <c r="NN476" s="48"/>
      <c r="NO476" s="47"/>
      <c r="NP476" s="47"/>
      <c r="NQ476" s="47"/>
      <c r="NR476" s="45">
        <v>1.84</v>
      </c>
      <c r="NS476" s="58"/>
      <c r="NT476" s="57"/>
      <c r="NU476" s="57"/>
      <c r="NV476" s="57"/>
      <c r="NW476" s="55">
        <v>1.28</v>
      </c>
      <c r="NX476" s="66"/>
      <c r="NY476" s="65"/>
      <c r="NZ476" s="65"/>
      <c r="OA476" s="65"/>
      <c r="OB476" s="64">
        <v>1.28</v>
      </c>
      <c r="OD476" s="48"/>
      <c r="OE476" s="47"/>
      <c r="OF476" s="47"/>
      <c r="OG476" s="47"/>
      <c r="OH476" s="45">
        <v>1.84</v>
      </c>
      <c r="OI476" s="58"/>
      <c r="OJ476" s="57"/>
      <c r="OK476" s="57"/>
      <c r="OL476" s="57"/>
      <c r="OM476" s="55">
        <v>1.28</v>
      </c>
      <c r="ON476" s="66"/>
      <c r="OO476" s="65"/>
      <c r="OP476" s="65"/>
      <c r="OQ476" s="65"/>
      <c r="OR476" s="64">
        <v>1.28</v>
      </c>
      <c r="OT476" s="48"/>
      <c r="OU476" s="47"/>
      <c r="OV476" s="47"/>
      <c r="OW476" s="47"/>
      <c r="OX476" s="45">
        <v>1.84</v>
      </c>
      <c r="OY476" s="58"/>
      <c r="OZ476" s="57"/>
      <c r="PA476" s="57"/>
      <c r="PB476" s="57"/>
      <c r="PC476" s="55">
        <v>1.28</v>
      </c>
      <c r="PD476" s="66"/>
      <c r="PE476" s="65"/>
      <c r="PF476" s="65"/>
      <c r="PG476" s="65"/>
      <c r="PH476" s="64">
        <v>1.28</v>
      </c>
      <c r="PJ476" s="48"/>
      <c r="PK476" s="47"/>
      <c r="PL476" s="47"/>
      <c r="PM476" s="47"/>
      <c r="PN476" s="45">
        <v>1.84</v>
      </c>
      <c r="PO476" s="58"/>
      <c r="PP476" s="57"/>
      <c r="PQ476" s="57"/>
      <c r="PR476" s="57"/>
      <c r="PS476" s="55">
        <v>1.28</v>
      </c>
      <c r="PT476" s="66"/>
      <c r="PU476" s="65"/>
      <c r="PV476" s="65"/>
      <c r="PW476" s="65"/>
      <c r="PX476" s="64">
        <v>1.28</v>
      </c>
      <c r="PZ476" s="48"/>
      <c r="QA476" s="47"/>
      <c r="QB476" s="47"/>
      <c r="QC476" s="47"/>
      <c r="QD476" s="45">
        <v>1.84</v>
      </c>
      <c r="QE476" s="58"/>
      <c r="QF476" s="57"/>
      <c r="QG476" s="57"/>
      <c r="QH476" s="57"/>
      <c r="QI476" s="55">
        <v>1.28</v>
      </c>
      <c r="QJ476" s="66"/>
      <c r="QK476" s="65"/>
      <c r="QL476" s="65"/>
      <c r="QM476" s="65"/>
      <c r="QN476" s="64">
        <v>1.28</v>
      </c>
      <c r="QP476" s="48"/>
      <c r="QQ476" s="47"/>
      <c r="QR476" s="47"/>
      <c r="QS476" s="47"/>
      <c r="QT476" s="45">
        <v>1.84</v>
      </c>
      <c r="QU476" s="58"/>
      <c r="QV476" s="57"/>
      <c r="QW476" s="57"/>
      <c r="QX476" s="57"/>
      <c r="QY476" s="55">
        <v>1.28</v>
      </c>
      <c r="QZ476" s="66"/>
      <c r="RA476" s="65"/>
      <c r="RB476" s="65"/>
      <c r="RC476" s="65"/>
      <c r="RD476" s="64">
        <v>1.28</v>
      </c>
      <c r="RF476" s="48"/>
      <c r="RG476" s="47"/>
      <c r="RH476" s="47"/>
      <c r="RI476" s="47"/>
      <c r="RJ476" s="45">
        <v>1.84</v>
      </c>
      <c r="RK476" s="58"/>
      <c r="RL476" s="57"/>
      <c r="RM476" s="57"/>
      <c r="RN476" s="57"/>
      <c r="RO476" s="55">
        <v>1.28</v>
      </c>
      <c r="RP476" s="66"/>
      <c r="RQ476" s="65"/>
      <c r="RR476" s="65"/>
      <c r="RS476" s="65"/>
      <c r="RT476" s="64">
        <v>1.28</v>
      </c>
    </row>
    <row r="477" spans="1:488" x14ac:dyDescent="0.35">
      <c r="A477" s="29">
        <v>30</v>
      </c>
      <c r="B477" s="34"/>
      <c r="C477" s="32"/>
      <c r="D477" s="32"/>
      <c r="E477" s="32"/>
      <c r="F477" s="35">
        <v>2</v>
      </c>
      <c r="G477" s="48"/>
      <c r="H477" s="47"/>
      <c r="I477" s="47"/>
      <c r="J477" s="47"/>
      <c r="K477" s="45">
        <v>1.84</v>
      </c>
      <c r="L477" s="58"/>
      <c r="M477" s="57"/>
      <c r="N477" s="57"/>
      <c r="O477" s="57"/>
      <c r="P477" s="55">
        <v>1.28</v>
      </c>
      <c r="Q477" s="58"/>
      <c r="R477" s="57"/>
      <c r="S477" s="57"/>
      <c r="T477" s="57"/>
      <c r="U477" s="55">
        <v>1.28</v>
      </c>
      <c r="V477" s="66"/>
      <c r="W477" s="65"/>
      <c r="X477" s="227"/>
      <c r="Y477" s="65"/>
      <c r="Z477" s="64">
        <v>1.66</v>
      </c>
      <c r="AB477" s="34"/>
      <c r="AC477" s="32"/>
      <c r="AD477" s="32"/>
      <c r="AE477" s="32"/>
      <c r="AF477" s="35">
        <v>2</v>
      </c>
      <c r="AG477" s="48"/>
      <c r="AH477" s="47"/>
      <c r="AI477" s="47"/>
      <c r="AJ477" s="47"/>
      <c r="AK477" s="45">
        <v>1.84</v>
      </c>
      <c r="AL477" s="58"/>
      <c r="AM477" s="57"/>
      <c r="AN477" s="57"/>
      <c r="AO477" s="57"/>
      <c r="AP477" s="55">
        <v>1.28</v>
      </c>
      <c r="AQ477" s="66"/>
      <c r="AR477" s="65"/>
      <c r="AS477" s="65"/>
      <c r="AT477" s="65"/>
      <c r="AU477" s="64">
        <v>1.28</v>
      </c>
      <c r="AW477" s="34"/>
      <c r="AX477" s="32"/>
      <c r="AY477" s="32"/>
      <c r="AZ477" s="32"/>
      <c r="BA477" s="35">
        <v>2</v>
      </c>
      <c r="BB477" s="48"/>
      <c r="BC477" s="47"/>
      <c r="BD477" s="47"/>
      <c r="BE477" s="47"/>
      <c r="BF477" s="45">
        <v>1.84</v>
      </c>
      <c r="BG477" s="58"/>
      <c r="BH477" s="57"/>
      <c r="BI477" s="57"/>
      <c r="BJ477" s="57"/>
      <c r="BK477" s="55">
        <v>1.28</v>
      </c>
      <c r="BL477" s="66"/>
      <c r="BM477" s="65"/>
      <c r="BN477" s="65"/>
      <c r="BO477" s="65"/>
      <c r="BP477" s="64">
        <v>1.28</v>
      </c>
      <c r="BR477" s="34"/>
      <c r="BS477" s="32"/>
      <c r="BT477" s="32"/>
      <c r="BU477" s="32"/>
      <c r="BV477" s="35">
        <v>2</v>
      </c>
      <c r="BW477" s="48"/>
      <c r="BX477" s="47"/>
      <c r="BY477" s="47"/>
      <c r="BZ477" s="47"/>
      <c r="CA477" s="45">
        <v>1.84</v>
      </c>
      <c r="CB477" s="58"/>
      <c r="CC477" s="57"/>
      <c r="CD477" s="57"/>
      <c r="CE477" s="57"/>
      <c r="CF477" s="55">
        <v>1.28</v>
      </c>
      <c r="CG477" s="66"/>
      <c r="CH477" s="65"/>
      <c r="CI477" s="65"/>
      <c r="CJ477" s="65"/>
      <c r="CK477" s="64">
        <v>1.28</v>
      </c>
      <c r="CM477" s="34"/>
      <c r="CN477" s="32"/>
      <c r="CO477" s="32"/>
      <c r="CP477" s="32"/>
      <c r="CQ477" s="35">
        <v>2</v>
      </c>
      <c r="CR477" s="48"/>
      <c r="CS477" s="47"/>
      <c r="CT477" s="47"/>
      <c r="CU477" s="47"/>
      <c r="CV477" s="45">
        <v>1.84</v>
      </c>
      <c r="CW477" s="58"/>
      <c r="CX477" s="57"/>
      <c r="CY477" s="57"/>
      <c r="CZ477" s="57"/>
      <c r="DA477" s="55">
        <v>1.28</v>
      </c>
      <c r="DB477" s="66"/>
      <c r="DC477" s="65"/>
      <c r="DD477" s="65"/>
      <c r="DE477" s="65"/>
      <c r="DF477" s="64">
        <v>1.28</v>
      </c>
      <c r="DH477" s="34"/>
      <c r="DI477" s="32"/>
      <c r="DJ477" s="32"/>
      <c r="DK477" s="32"/>
      <c r="DL477" s="35">
        <v>2</v>
      </c>
      <c r="DM477" s="48"/>
      <c r="DN477" s="47"/>
      <c r="DO477" s="47"/>
      <c r="DP477" s="47"/>
      <c r="DQ477" s="45">
        <v>1.84</v>
      </c>
      <c r="DR477" s="58"/>
      <c r="DS477" s="57"/>
      <c r="DT477" s="57"/>
      <c r="DU477" s="57"/>
      <c r="DV477" s="55">
        <v>1.28</v>
      </c>
      <c r="DW477" s="66"/>
      <c r="DX477" s="65"/>
      <c r="DY477" s="65"/>
      <c r="DZ477" s="65"/>
      <c r="EA477" s="64">
        <v>1.28</v>
      </c>
      <c r="EC477" s="34"/>
      <c r="ED477" s="32"/>
      <c r="EE477" s="32"/>
      <c r="EF477" s="32"/>
      <c r="EG477" s="35">
        <v>2</v>
      </c>
      <c r="EH477" s="48"/>
      <c r="EI477" s="47"/>
      <c r="EJ477" s="47"/>
      <c r="EK477" s="47"/>
      <c r="EL477" s="45">
        <v>1.84</v>
      </c>
      <c r="EM477" s="58"/>
      <c r="EN477" s="57"/>
      <c r="EO477" s="57"/>
      <c r="EP477" s="57"/>
      <c r="EQ477" s="55">
        <v>1.28</v>
      </c>
      <c r="ER477" s="66"/>
      <c r="ES477" s="65"/>
      <c r="ET477" s="65"/>
      <c r="EU477" s="65"/>
      <c r="EV477" s="64">
        <v>1.28</v>
      </c>
      <c r="EX477" s="48"/>
      <c r="EY477" s="47"/>
      <c r="EZ477" s="47"/>
      <c r="FA477" s="47"/>
      <c r="FB477" s="45">
        <v>1.84</v>
      </c>
      <c r="FC477" s="58"/>
      <c r="FD477" s="57"/>
      <c r="FE477" s="57"/>
      <c r="FF477" s="57"/>
      <c r="FG477" s="55">
        <v>1.28</v>
      </c>
      <c r="FH477" s="66"/>
      <c r="FI477" s="65"/>
      <c r="FJ477" s="65"/>
      <c r="FK477" s="65"/>
      <c r="FL477" s="64">
        <v>1.28</v>
      </c>
      <c r="FN477" s="48"/>
      <c r="FO477" s="47"/>
      <c r="FP477" s="47"/>
      <c r="FQ477" s="47"/>
      <c r="FR477" s="45">
        <v>1.84</v>
      </c>
      <c r="FS477" s="58"/>
      <c r="FT477" s="57"/>
      <c r="FU477" s="57"/>
      <c r="FV477" s="57"/>
      <c r="FW477" s="55">
        <v>1.28</v>
      </c>
      <c r="FX477" s="66"/>
      <c r="FY477" s="65"/>
      <c r="FZ477" s="65"/>
      <c r="GA477" s="65"/>
      <c r="GB477" s="64">
        <v>1.28</v>
      </c>
      <c r="GD477" s="48"/>
      <c r="GE477" s="47"/>
      <c r="GF477" s="47"/>
      <c r="GG477" s="47"/>
      <c r="GH477" s="45">
        <v>1.84</v>
      </c>
      <c r="GI477" s="58"/>
      <c r="GJ477" s="57"/>
      <c r="GK477" s="57"/>
      <c r="GL477" s="57"/>
      <c r="GM477" s="55">
        <v>1.28</v>
      </c>
      <c r="GN477" s="66"/>
      <c r="GO477" s="65"/>
      <c r="GP477" s="65"/>
      <c r="GQ477" s="65"/>
      <c r="GR477" s="64">
        <v>1.28</v>
      </c>
      <c r="GT477" s="48"/>
      <c r="GU477" s="47"/>
      <c r="GV477" s="47"/>
      <c r="GW477" s="47"/>
      <c r="GX477" s="45">
        <v>1.84</v>
      </c>
      <c r="GY477" s="58"/>
      <c r="GZ477" s="57"/>
      <c r="HA477" s="57"/>
      <c r="HB477" s="57"/>
      <c r="HC477" s="55">
        <v>1.28</v>
      </c>
      <c r="HD477" s="66"/>
      <c r="HE477" s="65"/>
      <c r="HF477" s="65"/>
      <c r="HG477" s="65"/>
      <c r="HH477" s="64">
        <v>1.28</v>
      </c>
      <c r="HJ477" s="48"/>
      <c r="HK477" s="47"/>
      <c r="HL477" s="47"/>
      <c r="HM477" s="47"/>
      <c r="HN477" s="45">
        <v>1.84</v>
      </c>
      <c r="HO477" s="58"/>
      <c r="HP477" s="57"/>
      <c r="HQ477" s="57"/>
      <c r="HR477" s="57"/>
      <c r="HS477" s="55">
        <v>1.28</v>
      </c>
      <c r="HT477" s="66"/>
      <c r="HU477" s="65"/>
      <c r="HV477" s="65"/>
      <c r="HW477" s="65"/>
      <c r="HX477" s="64">
        <v>1.28</v>
      </c>
      <c r="HZ477" s="48"/>
      <c r="IA477" s="47"/>
      <c r="IB477" s="47"/>
      <c r="IC477" s="47"/>
      <c r="ID477" s="45">
        <v>1.84</v>
      </c>
      <c r="IE477" s="58"/>
      <c r="IF477" s="57"/>
      <c r="IG477" s="57"/>
      <c r="IH477" s="57"/>
      <c r="II477" s="55">
        <v>1.28</v>
      </c>
      <c r="IJ477" s="66"/>
      <c r="IK477" s="65"/>
      <c r="IL477" s="65"/>
      <c r="IM477" s="65"/>
      <c r="IN477" s="64">
        <v>1.28</v>
      </c>
      <c r="IP477" s="48"/>
      <c r="IQ477" s="47"/>
      <c r="IR477" s="47"/>
      <c r="IS477" s="47"/>
      <c r="IT477" s="45">
        <v>1.84</v>
      </c>
      <c r="IU477" s="58"/>
      <c r="IV477" s="57"/>
      <c r="IW477" s="57"/>
      <c r="IX477" s="57"/>
      <c r="IY477" s="55">
        <v>1.28</v>
      </c>
      <c r="IZ477" s="66"/>
      <c r="JA477" s="65"/>
      <c r="JB477" s="65"/>
      <c r="JC477" s="65"/>
      <c r="JD477" s="64">
        <v>1.28</v>
      </c>
      <c r="JF477" s="48"/>
      <c r="JG477" s="47"/>
      <c r="JH477" s="47"/>
      <c r="JI477" s="47"/>
      <c r="JJ477" s="45">
        <v>1.84</v>
      </c>
      <c r="JK477" s="58"/>
      <c r="JL477" s="57"/>
      <c r="JM477" s="57"/>
      <c r="JN477" s="57"/>
      <c r="JO477" s="55">
        <v>1.28</v>
      </c>
      <c r="JP477" s="66"/>
      <c r="JQ477" s="65"/>
      <c r="JR477" s="65"/>
      <c r="JS477" s="65"/>
      <c r="JT477" s="64">
        <v>1.28</v>
      </c>
      <c r="JV477" s="48"/>
      <c r="JW477" s="47"/>
      <c r="JX477" s="47"/>
      <c r="JY477" s="47"/>
      <c r="JZ477" s="45">
        <v>1.84</v>
      </c>
      <c r="KA477" s="58"/>
      <c r="KB477" s="57"/>
      <c r="KC477" s="57"/>
      <c r="KD477" s="57"/>
      <c r="KE477" s="55">
        <v>1.28</v>
      </c>
      <c r="KF477" s="66"/>
      <c r="KG477" s="65"/>
      <c r="KH477" s="65"/>
      <c r="KI477" s="65"/>
      <c r="KJ477" s="64">
        <v>1.28</v>
      </c>
      <c r="KL477" s="48"/>
      <c r="KM477" s="47"/>
      <c r="KN477" s="47"/>
      <c r="KO477" s="47"/>
      <c r="KP477" s="45">
        <v>1.84</v>
      </c>
      <c r="KQ477" s="58"/>
      <c r="KR477" s="57"/>
      <c r="KS477" s="57"/>
      <c r="KT477" s="57"/>
      <c r="KU477" s="55">
        <v>1.28</v>
      </c>
      <c r="KV477" s="66"/>
      <c r="KW477" s="65"/>
      <c r="KX477" s="65"/>
      <c r="KY477" s="65"/>
      <c r="KZ477" s="64">
        <v>1.28</v>
      </c>
      <c r="LB477" s="48"/>
      <c r="LC477" s="47"/>
      <c r="LD477" s="47"/>
      <c r="LE477" s="47"/>
      <c r="LF477" s="45">
        <v>1.84</v>
      </c>
      <c r="LG477" s="58"/>
      <c r="LH477" s="57"/>
      <c r="LI477" s="57"/>
      <c r="LJ477" s="57"/>
      <c r="LK477" s="55">
        <v>1.28</v>
      </c>
      <c r="LL477" s="66"/>
      <c r="LM477" s="65"/>
      <c r="LN477" s="65"/>
      <c r="LO477" s="65"/>
      <c r="LP477" s="64">
        <v>1.28</v>
      </c>
      <c r="LR477" s="48"/>
      <c r="LS477" s="47"/>
      <c r="LT477" s="47"/>
      <c r="LU477" s="47"/>
      <c r="LV477" s="45">
        <v>1.84</v>
      </c>
      <c r="LW477" s="58"/>
      <c r="LX477" s="57"/>
      <c r="LY477" s="57"/>
      <c r="LZ477" s="57"/>
      <c r="MA477" s="55">
        <v>1.28</v>
      </c>
      <c r="MB477" s="66"/>
      <c r="MC477" s="65"/>
      <c r="MD477" s="65"/>
      <c r="ME477" s="65"/>
      <c r="MF477" s="64">
        <v>1.28</v>
      </c>
      <c r="MH477" s="48"/>
      <c r="MI477" s="47"/>
      <c r="MJ477" s="47"/>
      <c r="MK477" s="47"/>
      <c r="ML477" s="45">
        <v>1.84</v>
      </c>
      <c r="MM477" s="58"/>
      <c r="MN477" s="57"/>
      <c r="MO477" s="57"/>
      <c r="MP477" s="57"/>
      <c r="MQ477" s="55">
        <v>1.28</v>
      </c>
      <c r="MR477" s="66"/>
      <c r="MS477" s="65"/>
      <c r="MT477" s="65"/>
      <c r="MU477" s="65"/>
      <c r="MV477" s="64">
        <v>1.28</v>
      </c>
      <c r="MX477" s="48"/>
      <c r="MY477" s="47"/>
      <c r="MZ477" s="47"/>
      <c r="NA477" s="47"/>
      <c r="NB477" s="45">
        <v>1.84</v>
      </c>
      <c r="NC477" s="58"/>
      <c r="ND477" s="57"/>
      <c r="NE477" s="57"/>
      <c r="NF477" s="57"/>
      <c r="NG477" s="55">
        <v>1.28</v>
      </c>
      <c r="NH477" s="66"/>
      <c r="NI477" s="65"/>
      <c r="NJ477" s="65"/>
      <c r="NK477" s="65"/>
      <c r="NL477" s="64">
        <v>1.28</v>
      </c>
      <c r="NN477" s="48"/>
      <c r="NO477" s="47"/>
      <c r="NP477" s="47"/>
      <c r="NQ477" s="47"/>
      <c r="NR477" s="45">
        <v>1.84</v>
      </c>
      <c r="NS477" s="58"/>
      <c r="NT477" s="57"/>
      <c r="NU477" s="57"/>
      <c r="NV477" s="57"/>
      <c r="NW477" s="55">
        <v>1.28</v>
      </c>
      <c r="NX477" s="66"/>
      <c r="NY477" s="65"/>
      <c r="NZ477" s="65"/>
      <c r="OA477" s="65"/>
      <c r="OB477" s="64">
        <v>1.28</v>
      </c>
      <c r="OD477" s="48"/>
      <c r="OE477" s="47"/>
      <c r="OF477" s="47"/>
      <c r="OG477" s="47"/>
      <c r="OH477" s="45">
        <v>1.84</v>
      </c>
      <c r="OI477" s="58"/>
      <c r="OJ477" s="57"/>
      <c r="OK477" s="57"/>
      <c r="OL477" s="57"/>
      <c r="OM477" s="55">
        <v>1.28</v>
      </c>
      <c r="ON477" s="66"/>
      <c r="OO477" s="65"/>
      <c r="OP477" s="65"/>
      <c r="OQ477" s="65"/>
      <c r="OR477" s="64">
        <v>1.28</v>
      </c>
      <c r="OT477" s="48"/>
      <c r="OU477" s="47"/>
      <c r="OV477" s="47"/>
      <c r="OW477" s="47"/>
      <c r="OX477" s="45">
        <v>1.84</v>
      </c>
      <c r="OY477" s="58"/>
      <c r="OZ477" s="57"/>
      <c r="PA477" s="57"/>
      <c r="PB477" s="57"/>
      <c r="PC477" s="55">
        <v>1.28</v>
      </c>
      <c r="PD477" s="66"/>
      <c r="PE477" s="65"/>
      <c r="PF477" s="65"/>
      <c r="PG477" s="65"/>
      <c r="PH477" s="64">
        <v>1.28</v>
      </c>
      <c r="PJ477" s="48"/>
      <c r="PK477" s="47"/>
      <c r="PL477" s="47"/>
      <c r="PM477" s="47"/>
      <c r="PN477" s="45">
        <v>1.84</v>
      </c>
      <c r="PO477" s="58"/>
      <c r="PP477" s="57"/>
      <c r="PQ477" s="57"/>
      <c r="PR477" s="57"/>
      <c r="PS477" s="55">
        <v>1.28</v>
      </c>
      <c r="PT477" s="66"/>
      <c r="PU477" s="65"/>
      <c r="PV477" s="65"/>
      <c r="PW477" s="65"/>
      <c r="PX477" s="64">
        <v>1.28</v>
      </c>
      <c r="PZ477" s="48"/>
      <c r="QA477" s="47"/>
      <c r="QB477" s="47"/>
      <c r="QC477" s="47"/>
      <c r="QD477" s="45">
        <v>1.84</v>
      </c>
      <c r="QE477" s="58"/>
      <c r="QF477" s="57"/>
      <c r="QG477" s="57"/>
      <c r="QH477" s="57"/>
      <c r="QI477" s="55">
        <v>1.28</v>
      </c>
      <c r="QJ477" s="66"/>
      <c r="QK477" s="65"/>
      <c r="QL477" s="65"/>
      <c r="QM477" s="65"/>
      <c r="QN477" s="64">
        <v>1.28</v>
      </c>
      <c r="QP477" s="48"/>
      <c r="QQ477" s="47"/>
      <c r="QR477" s="47"/>
      <c r="QS477" s="47"/>
      <c r="QT477" s="45">
        <v>1.84</v>
      </c>
      <c r="QU477" s="58"/>
      <c r="QV477" s="57"/>
      <c r="QW477" s="57"/>
      <c r="QX477" s="57"/>
      <c r="QY477" s="55">
        <v>1.28</v>
      </c>
      <c r="QZ477" s="66"/>
      <c r="RA477" s="65"/>
      <c r="RB477" s="65"/>
      <c r="RC477" s="65"/>
      <c r="RD477" s="64">
        <v>1.28</v>
      </c>
      <c r="RF477" s="48"/>
      <c r="RG477" s="47"/>
      <c r="RH477" s="47"/>
      <c r="RI477" s="47"/>
      <c r="RJ477" s="45">
        <v>1.84</v>
      </c>
      <c r="RK477" s="58"/>
      <c r="RL477" s="57"/>
      <c r="RM477" s="57"/>
      <c r="RN477" s="57"/>
      <c r="RO477" s="55">
        <v>1.28</v>
      </c>
      <c r="RP477" s="66"/>
      <c r="RQ477" s="65"/>
      <c r="RR477" s="65"/>
      <c r="RS477" s="65"/>
      <c r="RT477" s="64">
        <v>1.28</v>
      </c>
    </row>
    <row r="478" spans="1:488" x14ac:dyDescent="0.35">
      <c r="A478" s="29">
        <v>31</v>
      </c>
      <c r="B478" s="34"/>
      <c r="C478" s="32"/>
      <c r="D478" s="32"/>
      <c r="E478" s="32"/>
      <c r="F478" s="35">
        <v>2</v>
      </c>
      <c r="G478" s="48"/>
      <c r="H478" s="47"/>
      <c r="I478" s="47"/>
      <c r="J478" s="47"/>
      <c r="K478" s="45">
        <v>1.84</v>
      </c>
      <c r="L478" s="58"/>
      <c r="M478" s="57"/>
      <c r="N478" s="57"/>
      <c r="O478" s="57"/>
      <c r="P478" s="55">
        <v>1.28</v>
      </c>
      <c r="Q478" s="58"/>
      <c r="R478" s="57"/>
      <c r="S478" s="57"/>
      <c r="T478" s="57"/>
      <c r="U478" s="55">
        <v>1.28</v>
      </c>
      <c r="V478" s="66"/>
      <c r="W478" s="65"/>
      <c r="X478" s="227"/>
      <c r="Y478" s="65"/>
      <c r="Z478" s="64">
        <v>1.66</v>
      </c>
      <c r="AB478" s="34"/>
      <c r="AC478" s="32"/>
      <c r="AD478" s="32"/>
      <c r="AE478" s="32"/>
      <c r="AF478" s="35">
        <v>2</v>
      </c>
      <c r="AG478" s="48"/>
      <c r="AH478" s="47"/>
      <c r="AI478" s="47"/>
      <c r="AJ478" s="47"/>
      <c r="AK478" s="45">
        <v>1.84</v>
      </c>
      <c r="AL478" s="58"/>
      <c r="AM478" s="57"/>
      <c r="AN478" s="57"/>
      <c r="AO478" s="57"/>
      <c r="AP478" s="55">
        <v>1.28</v>
      </c>
      <c r="AQ478" s="66"/>
      <c r="AR478" s="65"/>
      <c r="AS478" s="65"/>
      <c r="AT478" s="65"/>
      <c r="AU478" s="64">
        <v>1.28</v>
      </c>
      <c r="AW478" s="34"/>
      <c r="AX478" s="32"/>
      <c r="AY478" s="32"/>
      <c r="AZ478" s="32"/>
      <c r="BA478" s="35">
        <v>2</v>
      </c>
      <c r="BB478" s="48"/>
      <c r="BC478" s="47"/>
      <c r="BD478" s="47"/>
      <c r="BE478" s="47"/>
      <c r="BF478" s="45">
        <v>1.84</v>
      </c>
      <c r="BG478" s="58"/>
      <c r="BH478" s="57"/>
      <c r="BI478" s="57"/>
      <c r="BJ478" s="57"/>
      <c r="BK478" s="55">
        <v>1.28</v>
      </c>
      <c r="BL478" s="66"/>
      <c r="BM478" s="65"/>
      <c r="BN478" s="65"/>
      <c r="BO478" s="65"/>
      <c r="BP478" s="64">
        <v>1.28</v>
      </c>
      <c r="BR478" s="34"/>
      <c r="BS478" s="32"/>
      <c r="BT478" s="32"/>
      <c r="BU478" s="32"/>
      <c r="BV478" s="35">
        <v>2</v>
      </c>
      <c r="BW478" s="48"/>
      <c r="BX478" s="47"/>
      <c r="BY478" s="47"/>
      <c r="BZ478" s="47"/>
      <c r="CA478" s="45">
        <v>1.84</v>
      </c>
      <c r="CB478" s="58"/>
      <c r="CC478" s="57"/>
      <c r="CD478" s="57"/>
      <c r="CE478" s="57"/>
      <c r="CF478" s="55">
        <v>1.28</v>
      </c>
      <c r="CG478" s="66"/>
      <c r="CH478" s="65"/>
      <c r="CI478" s="65"/>
      <c r="CJ478" s="65"/>
      <c r="CK478" s="64">
        <v>1.28</v>
      </c>
      <c r="CM478" s="34"/>
      <c r="CN478" s="32"/>
      <c r="CO478" s="32"/>
      <c r="CP478" s="32"/>
      <c r="CQ478" s="35">
        <v>2</v>
      </c>
      <c r="CR478" s="48"/>
      <c r="CS478" s="47"/>
      <c r="CT478" s="47"/>
      <c r="CU478" s="47"/>
      <c r="CV478" s="45">
        <v>1.84</v>
      </c>
      <c r="CW478" s="58"/>
      <c r="CX478" s="57"/>
      <c r="CY478" s="57"/>
      <c r="CZ478" s="57"/>
      <c r="DA478" s="55">
        <v>1.28</v>
      </c>
      <c r="DB478" s="66"/>
      <c r="DC478" s="65"/>
      <c r="DD478" s="65"/>
      <c r="DE478" s="65"/>
      <c r="DF478" s="64">
        <v>1.28</v>
      </c>
      <c r="DH478" s="34"/>
      <c r="DI478" s="32"/>
      <c r="DJ478" s="32"/>
      <c r="DK478" s="32"/>
      <c r="DL478" s="35">
        <v>2</v>
      </c>
      <c r="DM478" s="48"/>
      <c r="DN478" s="47"/>
      <c r="DO478" s="47"/>
      <c r="DP478" s="47"/>
      <c r="DQ478" s="45">
        <v>1.84</v>
      </c>
      <c r="DR478" s="58"/>
      <c r="DS478" s="57"/>
      <c r="DT478" s="57"/>
      <c r="DU478" s="57"/>
      <c r="DV478" s="55">
        <v>1.28</v>
      </c>
      <c r="DW478" s="66"/>
      <c r="DX478" s="65"/>
      <c r="DY478" s="65"/>
      <c r="DZ478" s="65"/>
      <c r="EA478" s="64">
        <v>1.28</v>
      </c>
      <c r="EC478" s="34"/>
      <c r="ED478" s="32"/>
      <c r="EE478" s="32"/>
      <c r="EF478" s="32"/>
      <c r="EG478" s="35">
        <v>2</v>
      </c>
      <c r="EH478" s="48"/>
      <c r="EI478" s="47"/>
      <c r="EJ478" s="47"/>
      <c r="EK478" s="47"/>
      <c r="EL478" s="45">
        <v>1.84</v>
      </c>
      <c r="EM478" s="58"/>
      <c r="EN478" s="57"/>
      <c r="EO478" s="57"/>
      <c r="EP478" s="57"/>
      <c r="EQ478" s="55">
        <v>1.28</v>
      </c>
      <c r="ER478" s="66"/>
      <c r="ES478" s="65"/>
      <c r="ET478" s="65"/>
      <c r="EU478" s="65"/>
      <c r="EV478" s="64">
        <v>1.28</v>
      </c>
      <c r="EX478" s="48"/>
      <c r="EY478" s="47"/>
      <c r="EZ478" s="47"/>
      <c r="FA478" s="47"/>
      <c r="FB478" s="45">
        <v>1.84</v>
      </c>
      <c r="FC478" s="58"/>
      <c r="FD478" s="57"/>
      <c r="FE478" s="57"/>
      <c r="FF478" s="57"/>
      <c r="FG478" s="55">
        <v>1.28</v>
      </c>
      <c r="FH478" s="66"/>
      <c r="FI478" s="65"/>
      <c r="FJ478" s="65"/>
      <c r="FK478" s="65"/>
      <c r="FL478" s="64">
        <v>1.28</v>
      </c>
      <c r="FN478" s="48"/>
      <c r="FO478" s="47"/>
      <c r="FP478" s="47"/>
      <c r="FQ478" s="47"/>
      <c r="FR478" s="45">
        <v>1.84</v>
      </c>
      <c r="FS478" s="58"/>
      <c r="FT478" s="57"/>
      <c r="FU478" s="57"/>
      <c r="FV478" s="57"/>
      <c r="FW478" s="55">
        <v>1.28</v>
      </c>
      <c r="FX478" s="66"/>
      <c r="FY478" s="65"/>
      <c r="FZ478" s="65"/>
      <c r="GA478" s="65"/>
      <c r="GB478" s="64">
        <v>1.28</v>
      </c>
      <c r="GD478" s="48"/>
      <c r="GE478" s="47"/>
      <c r="GF478" s="47"/>
      <c r="GG478" s="47"/>
      <c r="GH478" s="45">
        <v>1.84</v>
      </c>
      <c r="GI478" s="58"/>
      <c r="GJ478" s="57"/>
      <c r="GK478" s="57"/>
      <c r="GL478" s="57"/>
      <c r="GM478" s="55">
        <v>1.28</v>
      </c>
      <c r="GN478" s="66"/>
      <c r="GO478" s="65"/>
      <c r="GP478" s="65"/>
      <c r="GQ478" s="65"/>
      <c r="GR478" s="64">
        <v>1.28</v>
      </c>
      <c r="GT478" s="48"/>
      <c r="GU478" s="47"/>
      <c r="GV478" s="47"/>
      <c r="GW478" s="47"/>
      <c r="GX478" s="45">
        <v>1.84</v>
      </c>
      <c r="GY478" s="58"/>
      <c r="GZ478" s="57"/>
      <c r="HA478" s="57"/>
      <c r="HB478" s="57"/>
      <c r="HC478" s="55">
        <v>1.28</v>
      </c>
      <c r="HD478" s="66"/>
      <c r="HE478" s="65"/>
      <c r="HF478" s="65"/>
      <c r="HG478" s="65"/>
      <c r="HH478" s="64">
        <v>1.28</v>
      </c>
      <c r="HJ478" s="48"/>
      <c r="HK478" s="47"/>
      <c r="HL478" s="47"/>
      <c r="HM478" s="47"/>
      <c r="HN478" s="45">
        <v>1.84</v>
      </c>
      <c r="HO478" s="58"/>
      <c r="HP478" s="57"/>
      <c r="HQ478" s="57"/>
      <c r="HR478" s="57"/>
      <c r="HS478" s="55">
        <v>1.28</v>
      </c>
      <c r="HT478" s="66"/>
      <c r="HU478" s="65"/>
      <c r="HV478" s="65"/>
      <c r="HW478" s="65"/>
      <c r="HX478" s="64">
        <v>1.28</v>
      </c>
      <c r="HZ478" s="48"/>
      <c r="IA478" s="47"/>
      <c r="IB478" s="47"/>
      <c r="IC478" s="47"/>
      <c r="ID478" s="45">
        <v>1.84</v>
      </c>
      <c r="IE478" s="58"/>
      <c r="IF478" s="57"/>
      <c r="IG478" s="57"/>
      <c r="IH478" s="57"/>
      <c r="II478" s="55">
        <v>1.28</v>
      </c>
      <c r="IJ478" s="66"/>
      <c r="IK478" s="65"/>
      <c r="IL478" s="65"/>
      <c r="IM478" s="65"/>
      <c r="IN478" s="64">
        <v>1.28</v>
      </c>
      <c r="IP478" s="48"/>
      <c r="IQ478" s="47"/>
      <c r="IR478" s="47"/>
      <c r="IS478" s="47"/>
      <c r="IT478" s="45">
        <v>1.84</v>
      </c>
      <c r="IU478" s="58"/>
      <c r="IV478" s="57"/>
      <c r="IW478" s="57"/>
      <c r="IX478" s="57"/>
      <c r="IY478" s="55">
        <v>1.28</v>
      </c>
      <c r="IZ478" s="66"/>
      <c r="JA478" s="65"/>
      <c r="JB478" s="65"/>
      <c r="JC478" s="65"/>
      <c r="JD478" s="64">
        <v>1.28</v>
      </c>
      <c r="JF478" s="48"/>
      <c r="JG478" s="47"/>
      <c r="JH478" s="47"/>
      <c r="JI478" s="47"/>
      <c r="JJ478" s="45">
        <v>1.84</v>
      </c>
      <c r="JK478" s="58"/>
      <c r="JL478" s="57"/>
      <c r="JM478" s="57"/>
      <c r="JN478" s="57"/>
      <c r="JO478" s="55">
        <v>1.28</v>
      </c>
      <c r="JP478" s="66"/>
      <c r="JQ478" s="65"/>
      <c r="JR478" s="65"/>
      <c r="JS478" s="65"/>
      <c r="JT478" s="64">
        <v>1.28</v>
      </c>
      <c r="JV478" s="48"/>
      <c r="JW478" s="47"/>
      <c r="JX478" s="47"/>
      <c r="JY478" s="47"/>
      <c r="JZ478" s="45">
        <v>1.84</v>
      </c>
      <c r="KA478" s="58"/>
      <c r="KB478" s="57"/>
      <c r="KC478" s="57"/>
      <c r="KD478" s="57"/>
      <c r="KE478" s="55">
        <v>1.28</v>
      </c>
      <c r="KF478" s="66"/>
      <c r="KG478" s="65"/>
      <c r="KH478" s="65"/>
      <c r="KI478" s="65"/>
      <c r="KJ478" s="64">
        <v>1.28</v>
      </c>
      <c r="KL478" s="48"/>
      <c r="KM478" s="47"/>
      <c r="KN478" s="47"/>
      <c r="KO478" s="47"/>
      <c r="KP478" s="45">
        <v>1.84</v>
      </c>
      <c r="KQ478" s="58"/>
      <c r="KR478" s="57"/>
      <c r="KS478" s="57"/>
      <c r="KT478" s="57"/>
      <c r="KU478" s="55">
        <v>1.28</v>
      </c>
      <c r="KV478" s="66"/>
      <c r="KW478" s="65"/>
      <c r="KX478" s="65"/>
      <c r="KY478" s="65"/>
      <c r="KZ478" s="64">
        <v>1.28</v>
      </c>
      <c r="LB478" s="48"/>
      <c r="LC478" s="47"/>
      <c r="LD478" s="47"/>
      <c r="LE478" s="47"/>
      <c r="LF478" s="45">
        <v>1.84</v>
      </c>
      <c r="LG478" s="58"/>
      <c r="LH478" s="57"/>
      <c r="LI478" s="57"/>
      <c r="LJ478" s="57"/>
      <c r="LK478" s="55">
        <v>1.28</v>
      </c>
      <c r="LL478" s="66"/>
      <c r="LM478" s="65"/>
      <c r="LN478" s="65"/>
      <c r="LO478" s="65"/>
      <c r="LP478" s="64">
        <v>1.28</v>
      </c>
      <c r="LR478" s="48"/>
      <c r="LS478" s="47"/>
      <c r="LT478" s="47"/>
      <c r="LU478" s="47"/>
      <c r="LV478" s="45">
        <v>1.84</v>
      </c>
      <c r="LW478" s="58"/>
      <c r="LX478" s="57"/>
      <c r="LY478" s="57"/>
      <c r="LZ478" s="57"/>
      <c r="MA478" s="55">
        <v>1.28</v>
      </c>
      <c r="MB478" s="66"/>
      <c r="MC478" s="65"/>
      <c r="MD478" s="65"/>
      <c r="ME478" s="65"/>
      <c r="MF478" s="64">
        <v>1.28</v>
      </c>
      <c r="MH478" s="48"/>
      <c r="MI478" s="47"/>
      <c r="MJ478" s="47"/>
      <c r="MK478" s="47"/>
      <c r="ML478" s="45">
        <v>1.84</v>
      </c>
      <c r="MM478" s="58"/>
      <c r="MN478" s="57"/>
      <c r="MO478" s="57"/>
      <c r="MP478" s="57"/>
      <c r="MQ478" s="55">
        <v>1.28</v>
      </c>
      <c r="MR478" s="66"/>
      <c r="MS478" s="65"/>
      <c r="MT478" s="65"/>
      <c r="MU478" s="65"/>
      <c r="MV478" s="64">
        <v>1.28</v>
      </c>
      <c r="MX478" s="48"/>
      <c r="MY478" s="47"/>
      <c r="MZ478" s="47"/>
      <c r="NA478" s="47"/>
      <c r="NB478" s="45">
        <v>1.84</v>
      </c>
      <c r="NC478" s="58"/>
      <c r="ND478" s="57"/>
      <c r="NE478" s="57"/>
      <c r="NF478" s="57"/>
      <c r="NG478" s="55">
        <v>1.28</v>
      </c>
      <c r="NH478" s="66"/>
      <c r="NI478" s="65"/>
      <c r="NJ478" s="65"/>
      <c r="NK478" s="65"/>
      <c r="NL478" s="64">
        <v>1.28</v>
      </c>
      <c r="NN478" s="48"/>
      <c r="NO478" s="47"/>
      <c r="NP478" s="47"/>
      <c r="NQ478" s="47"/>
      <c r="NR478" s="45">
        <v>1.84</v>
      </c>
      <c r="NS478" s="58"/>
      <c r="NT478" s="57"/>
      <c r="NU478" s="57"/>
      <c r="NV478" s="57"/>
      <c r="NW478" s="55">
        <v>1.28</v>
      </c>
      <c r="NX478" s="66"/>
      <c r="NY478" s="65"/>
      <c r="NZ478" s="65"/>
      <c r="OA478" s="65"/>
      <c r="OB478" s="64">
        <v>1.28</v>
      </c>
      <c r="OD478" s="48"/>
      <c r="OE478" s="47"/>
      <c r="OF478" s="47"/>
      <c r="OG478" s="47"/>
      <c r="OH478" s="45">
        <v>1.84</v>
      </c>
      <c r="OI478" s="58"/>
      <c r="OJ478" s="57"/>
      <c r="OK478" s="57"/>
      <c r="OL478" s="57"/>
      <c r="OM478" s="55">
        <v>1.28</v>
      </c>
      <c r="ON478" s="66"/>
      <c r="OO478" s="65"/>
      <c r="OP478" s="65"/>
      <c r="OQ478" s="65"/>
      <c r="OR478" s="64">
        <v>1.28</v>
      </c>
      <c r="OT478" s="48"/>
      <c r="OU478" s="47"/>
      <c r="OV478" s="47"/>
      <c r="OW478" s="47"/>
      <c r="OX478" s="45">
        <v>1.84</v>
      </c>
      <c r="OY478" s="58"/>
      <c r="OZ478" s="57"/>
      <c r="PA478" s="57"/>
      <c r="PB478" s="57"/>
      <c r="PC478" s="55">
        <v>1.28</v>
      </c>
      <c r="PD478" s="66"/>
      <c r="PE478" s="65"/>
      <c r="PF478" s="65"/>
      <c r="PG478" s="65"/>
      <c r="PH478" s="64">
        <v>1.28</v>
      </c>
      <c r="PJ478" s="48"/>
      <c r="PK478" s="47"/>
      <c r="PL478" s="47"/>
      <c r="PM478" s="47"/>
      <c r="PN478" s="45">
        <v>1.84</v>
      </c>
      <c r="PO478" s="58"/>
      <c r="PP478" s="57"/>
      <c r="PQ478" s="57"/>
      <c r="PR478" s="57"/>
      <c r="PS478" s="55">
        <v>1.28</v>
      </c>
      <c r="PT478" s="66"/>
      <c r="PU478" s="65"/>
      <c r="PV478" s="65"/>
      <c r="PW478" s="65"/>
      <c r="PX478" s="64">
        <v>1.28</v>
      </c>
      <c r="PZ478" s="48"/>
      <c r="QA478" s="47"/>
      <c r="QB478" s="47"/>
      <c r="QC478" s="47"/>
      <c r="QD478" s="45">
        <v>1.84</v>
      </c>
      <c r="QE478" s="58"/>
      <c r="QF478" s="57"/>
      <c r="QG478" s="57"/>
      <c r="QH478" s="57"/>
      <c r="QI478" s="55">
        <v>1.28</v>
      </c>
      <c r="QJ478" s="66"/>
      <c r="QK478" s="65"/>
      <c r="QL478" s="65"/>
      <c r="QM478" s="65"/>
      <c r="QN478" s="64">
        <v>1.28</v>
      </c>
      <c r="QP478" s="48"/>
      <c r="QQ478" s="47"/>
      <c r="QR478" s="47"/>
      <c r="QS478" s="47"/>
      <c r="QT478" s="45">
        <v>1.84</v>
      </c>
      <c r="QU478" s="58"/>
      <c r="QV478" s="57"/>
      <c r="QW478" s="57"/>
      <c r="QX478" s="57"/>
      <c r="QY478" s="55">
        <v>1.28</v>
      </c>
      <c r="QZ478" s="66"/>
      <c r="RA478" s="65"/>
      <c r="RB478" s="65"/>
      <c r="RC478" s="65"/>
      <c r="RD478" s="64">
        <v>1.28</v>
      </c>
      <c r="RF478" s="48"/>
      <c r="RG478" s="47"/>
      <c r="RH478" s="47"/>
      <c r="RI478" s="47"/>
      <c r="RJ478" s="45">
        <v>1.84</v>
      </c>
      <c r="RK478" s="58"/>
      <c r="RL478" s="57"/>
      <c r="RM478" s="57"/>
      <c r="RN478" s="57"/>
      <c r="RO478" s="55">
        <v>1.28</v>
      </c>
      <c r="RP478" s="66"/>
      <c r="RQ478" s="65"/>
      <c r="RR478" s="65"/>
      <c r="RS478" s="65"/>
      <c r="RT478" s="64">
        <v>1.28</v>
      </c>
    </row>
    <row r="479" spans="1:488" x14ac:dyDescent="0.35">
      <c r="A479" s="29">
        <v>32</v>
      </c>
      <c r="B479" s="34"/>
      <c r="C479" s="32"/>
      <c r="D479" s="32"/>
      <c r="E479" s="32"/>
      <c r="F479" s="35">
        <v>2</v>
      </c>
      <c r="G479" s="48"/>
      <c r="H479" s="47"/>
      <c r="I479" s="47"/>
      <c r="J479" s="47"/>
      <c r="K479" s="45">
        <v>1.84</v>
      </c>
      <c r="L479" s="58"/>
      <c r="M479" s="57"/>
      <c r="N479" s="57"/>
      <c r="O479" s="57"/>
      <c r="P479" s="55">
        <v>1.28</v>
      </c>
      <c r="Q479" s="58"/>
      <c r="R479" s="57"/>
      <c r="S479" s="57"/>
      <c r="T479" s="57"/>
      <c r="U479" s="55">
        <v>1.28</v>
      </c>
      <c r="V479" s="66"/>
      <c r="W479" s="65"/>
      <c r="X479" s="227"/>
      <c r="Y479" s="65"/>
      <c r="Z479" s="64">
        <v>1.66</v>
      </c>
      <c r="AB479" s="34"/>
      <c r="AC479" s="32"/>
      <c r="AD479" s="32"/>
      <c r="AE479" s="32"/>
      <c r="AF479" s="35">
        <v>2</v>
      </c>
      <c r="AG479" s="48"/>
      <c r="AH479" s="47"/>
      <c r="AI479" s="47"/>
      <c r="AJ479" s="47"/>
      <c r="AK479" s="45">
        <v>1.84</v>
      </c>
      <c r="AL479" s="58"/>
      <c r="AM479" s="57"/>
      <c r="AN479" s="57"/>
      <c r="AO479" s="57"/>
      <c r="AP479" s="55">
        <v>1.28</v>
      </c>
      <c r="AQ479" s="66"/>
      <c r="AR479" s="65"/>
      <c r="AS479" s="65"/>
      <c r="AT479" s="65"/>
      <c r="AU479" s="64">
        <v>1.28</v>
      </c>
      <c r="AW479" s="34"/>
      <c r="AX479" s="32"/>
      <c r="AY479" s="32"/>
      <c r="AZ479" s="32"/>
      <c r="BA479" s="35">
        <v>2</v>
      </c>
      <c r="BB479" s="48"/>
      <c r="BC479" s="47"/>
      <c r="BD479" s="47"/>
      <c r="BE479" s="47"/>
      <c r="BF479" s="45">
        <v>1.84</v>
      </c>
      <c r="BG479" s="58"/>
      <c r="BH479" s="57"/>
      <c r="BI479" s="57"/>
      <c r="BJ479" s="57"/>
      <c r="BK479" s="55">
        <v>1.28</v>
      </c>
      <c r="BL479" s="66"/>
      <c r="BM479" s="65"/>
      <c r="BN479" s="65"/>
      <c r="BO479" s="65"/>
      <c r="BP479" s="64">
        <v>1.28</v>
      </c>
      <c r="BR479" s="34"/>
      <c r="BS479" s="32"/>
      <c r="BT479" s="32"/>
      <c r="BU479" s="32"/>
      <c r="BV479" s="35">
        <v>2</v>
      </c>
      <c r="BW479" s="48"/>
      <c r="BX479" s="47"/>
      <c r="BY479" s="47"/>
      <c r="BZ479" s="47"/>
      <c r="CA479" s="45">
        <v>1.84</v>
      </c>
      <c r="CB479" s="58"/>
      <c r="CC479" s="57"/>
      <c r="CD479" s="57"/>
      <c r="CE479" s="57"/>
      <c r="CF479" s="55">
        <v>1.28</v>
      </c>
      <c r="CG479" s="66"/>
      <c r="CH479" s="65"/>
      <c r="CI479" s="65"/>
      <c r="CJ479" s="65"/>
      <c r="CK479" s="64">
        <v>1.28</v>
      </c>
      <c r="CM479" s="34"/>
      <c r="CN479" s="32"/>
      <c r="CO479" s="32"/>
      <c r="CP479" s="32"/>
      <c r="CQ479" s="35">
        <v>2</v>
      </c>
      <c r="CR479" s="48"/>
      <c r="CS479" s="47"/>
      <c r="CT479" s="47"/>
      <c r="CU479" s="47"/>
      <c r="CV479" s="45">
        <v>1.84</v>
      </c>
      <c r="CW479" s="58"/>
      <c r="CX479" s="57"/>
      <c r="CY479" s="57"/>
      <c r="CZ479" s="57"/>
      <c r="DA479" s="55">
        <v>1.28</v>
      </c>
      <c r="DB479" s="66"/>
      <c r="DC479" s="65"/>
      <c r="DD479" s="65"/>
      <c r="DE479" s="65"/>
      <c r="DF479" s="64">
        <v>1.28</v>
      </c>
      <c r="DH479" s="34"/>
      <c r="DI479" s="32"/>
      <c r="DJ479" s="32"/>
      <c r="DK479" s="32"/>
      <c r="DL479" s="35">
        <v>2</v>
      </c>
      <c r="DM479" s="48"/>
      <c r="DN479" s="47"/>
      <c r="DO479" s="47"/>
      <c r="DP479" s="47"/>
      <c r="DQ479" s="45">
        <v>1.84</v>
      </c>
      <c r="DR479" s="58"/>
      <c r="DS479" s="57"/>
      <c r="DT479" s="57"/>
      <c r="DU479" s="57"/>
      <c r="DV479" s="55">
        <v>1.28</v>
      </c>
      <c r="DW479" s="66"/>
      <c r="DX479" s="65"/>
      <c r="DY479" s="65"/>
      <c r="DZ479" s="65"/>
      <c r="EA479" s="64">
        <v>1.28</v>
      </c>
      <c r="EC479" s="34"/>
      <c r="ED479" s="32"/>
      <c r="EE479" s="32"/>
      <c r="EF479" s="32"/>
      <c r="EG479" s="35">
        <v>2</v>
      </c>
      <c r="EH479" s="48"/>
      <c r="EI479" s="47"/>
      <c r="EJ479" s="47"/>
      <c r="EK479" s="47"/>
      <c r="EL479" s="45">
        <v>1.84</v>
      </c>
      <c r="EM479" s="58"/>
      <c r="EN479" s="57"/>
      <c r="EO479" s="57"/>
      <c r="EP479" s="57"/>
      <c r="EQ479" s="55">
        <v>1.28</v>
      </c>
      <c r="ER479" s="66"/>
      <c r="ES479" s="65"/>
      <c r="ET479" s="65"/>
      <c r="EU479" s="65"/>
      <c r="EV479" s="64">
        <v>1.28</v>
      </c>
      <c r="EX479" s="48"/>
      <c r="EY479" s="47"/>
      <c r="EZ479" s="47"/>
      <c r="FA479" s="47"/>
      <c r="FB479" s="45">
        <v>1.84</v>
      </c>
      <c r="FC479" s="58"/>
      <c r="FD479" s="57"/>
      <c r="FE479" s="57"/>
      <c r="FF479" s="57"/>
      <c r="FG479" s="55">
        <v>1.28</v>
      </c>
      <c r="FH479" s="66"/>
      <c r="FI479" s="65"/>
      <c r="FJ479" s="65"/>
      <c r="FK479" s="65"/>
      <c r="FL479" s="64">
        <v>1.28</v>
      </c>
      <c r="FN479" s="48"/>
      <c r="FO479" s="47"/>
      <c r="FP479" s="47"/>
      <c r="FQ479" s="47"/>
      <c r="FR479" s="45">
        <v>1.84</v>
      </c>
      <c r="FS479" s="58"/>
      <c r="FT479" s="57"/>
      <c r="FU479" s="57"/>
      <c r="FV479" s="57"/>
      <c r="FW479" s="55">
        <v>1.28</v>
      </c>
      <c r="FX479" s="66"/>
      <c r="FY479" s="65"/>
      <c r="FZ479" s="65"/>
      <c r="GA479" s="65"/>
      <c r="GB479" s="64">
        <v>1.28</v>
      </c>
      <c r="GD479" s="48"/>
      <c r="GE479" s="47"/>
      <c r="GF479" s="47"/>
      <c r="GG479" s="47"/>
      <c r="GH479" s="45">
        <v>1.84</v>
      </c>
      <c r="GI479" s="58"/>
      <c r="GJ479" s="57"/>
      <c r="GK479" s="57"/>
      <c r="GL479" s="57"/>
      <c r="GM479" s="55">
        <v>1.28</v>
      </c>
      <c r="GN479" s="66"/>
      <c r="GO479" s="65"/>
      <c r="GP479" s="65"/>
      <c r="GQ479" s="65"/>
      <c r="GR479" s="64">
        <v>1.28</v>
      </c>
      <c r="GT479" s="48"/>
      <c r="GU479" s="47"/>
      <c r="GV479" s="47"/>
      <c r="GW479" s="47"/>
      <c r="GX479" s="45">
        <v>1.84</v>
      </c>
      <c r="GY479" s="58"/>
      <c r="GZ479" s="57"/>
      <c r="HA479" s="57"/>
      <c r="HB479" s="57"/>
      <c r="HC479" s="55">
        <v>1.28</v>
      </c>
      <c r="HD479" s="66"/>
      <c r="HE479" s="65"/>
      <c r="HF479" s="65"/>
      <c r="HG479" s="65"/>
      <c r="HH479" s="64">
        <v>1.28</v>
      </c>
      <c r="HJ479" s="48"/>
      <c r="HK479" s="47"/>
      <c r="HL479" s="47"/>
      <c r="HM479" s="47"/>
      <c r="HN479" s="45">
        <v>1.84</v>
      </c>
      <c r="HO479" s="58"/>
      <c r="HP479" s="57"/>
      <c r="HQ479" s="57"/>
      <c r="HR479" s="57"/>
      <c r="HS479" s="55">
        <v>1.28</v>
      </c>
      <c r="HT479" s="66"/>
      <c r="HU479" s="65"/>
      <c r="HV479" s="65"/>
      <c r="HW479" s="65"/>
      <c r="HX479" s="64">
        <v>1.28</v>
      </c>
      <c r="HZ479" s="48"/>
      <c r="IA479" s="47"/>
      <c r="IB479" s="47"/>
      <c r="IC479" s="47"/>
      <c r="ID479" s="45">
        <v>1.84</v>
      </c>
      <c r="IE479" s="58"/>
      <c r="IF479" s="57"/>
      <c r="IG479" s="57"/>
      <c r="IH479" s="57"/>
      <c r="II479" s="55">
        <v>1.28</v>
      </c>
      <c r="IJ479" s="66"/>
      <c r="IK479" s="65"/>
      <c r="IL479" s="65"/>
      <c r="IM479" s="65"/>
      <c r="IN479" s="64">
        <v>1.28</v>
      </c>
      <c r="IP479" s="48"/>
      <c r="IQ479" s="47"/>
      <c r="IR479" s="47"/>
      <c r="IS479" s="47"/>
      <c r="IT479" s="45">
        <v>1.84</v>
      </c>
      <c r="IU479" s="58"/>
      <c r="IV479" s="57"/>
      <c r="IW479" s="57"/>
      <c r="IX479" s="57"/>
      <c r="IY479" s="55">
        <v>1.28</v>
      </c>
      <c r="IZ479" s="66"/>
      <c r="JA479" s="65"/>
      <c r="JB479" s="65"/>
      <c r="JC479" s="65"/>
      <c r="JD479" s="64">
        <v>1.28</v>
      </c>
      <c r="JF479" s="48"/>
      <c r="JG479" s="47"/>
      <c r="JH479" s="47"/>
      <c r="JI479" s="47"/>
      <c r="JJ479" s="45">
        <v>1.84</v>
      </c>
      <c r="JK479" s="58"/>
      <c r="JL479" s="57"/>
      <c r="JM479" s="57"/>
      <c r="JN479" s="57"/>
      <c r="JO479" s="55">
        <v>1.28</v>
      </c>
      <c r="JP479" s="66"/>
      <c r="JQ479" s="65"/>
      <c r="JR479" s="65"/>
      <c r="JS479" s="65"/>
      <c r="JT479" s="64">
        <v>1.28</v>
      </c>
      <c r="JV479" s="48"/>
      <c r="JW479" s="47"/>
      <c r="JX479" s="47"/>
      <c r="JY479" s="47"/>
      <c r="JZ479" s="45">
        <v>1.84</v>
      </c>
      <c r="KA479" s="58"/>
      <c r="KB479" s="57"/>
      <c r="KC479" s="57"/>
      <c r="KD479" s="57"/>
      <c r="KE479" s="55">
        <v>1.28</v>
      </c>
      <c r="KF479" s="66"/>
      <c r="KG479" s="65"/>
      <c r="KH479" s="65"/>
      <c r="KI479" s="65"/>
      <c r="KJ479" s="64">
        <v>1.28</v>
      </c>
      <c r="KL479" s="48"/>
      <c r="KM479" s="47"/>
      <c r="KN479" s="47"/>
      <c r="KO479" s="47"/>
      <c r="KP479" s="45">
        <v>1.84</v>
      </c>
      <c r="KQ479" s="58"/>
      <c r="KR479" s="57"/>
      <c r="KS479" s="57"/>
      <c r="KT479" s="57"/>
      <c r="KU479" s="55">
        <v>1.28</v>
      </c>
      <c r="KV479" s="66"/>
      <c r="KW479" s="65"/>
      <c r="KX479" s="65"/>
      <c r="KY479" s="65"/>
      <c r="KZ479" s="64">
        <v>1.28</v>
      </c>
      <c r="LB479" s="48"/>
      <c r="LC479" s="47"/>
      <c r="LD479" s="47"/>
      <c r="LE479" s="47"/>
      <c r="LF479" s="45">
        <v>1.84</v>
      </c>
      <c r="LG479" s="58"/>
      <c r="LH479" s="57"/>
      <c r="LI479" s="57"/>
      <c r="LJ479" s="57"/>
      <c r="LK479" s="55">
        <v>1.28</v>
      </c>
      <c r="LL479" s="66"/>
      <c r="LM479" s="65"/>
      <c r="LN479" s="65"/>
      <c r="LO479" s="65"/>
      <c r="LP479" s="64">
        <v>1.28</v>
      </c>
      <c r="LR479" s="48"/>
      <c r="LS479" s="47"/>
      <c r="LT479" s="47"/>
      <c r="LU479" s="47"/>
      <c r="LV479" s="45">
        <v>1.84</v>
      </c>
      <c r="LW479" s="58"/>
      <c r="LX479" s="57"/>
      <c r="LY479" s="57"/>
      <c r="LZ479" s="57"/>
      <c r="MA479" s="55">
        <v>1.28</v>
      </c>
      <c r="MB479" s="66"/>
      <c r="MC479" s="65"/>
      <c r="MD479" s="65"/>
      <c r="ME479" s="65"/>
      <c r="MF479" s="64">
        <v>1.28</v>
      </c>
      <c r="MH479" s="48"/>
      <c r="MI479" s="47"/>
      <c r="MJ479" s="47"/>
      <c r="MK479" s="47"/>
      <c r="ML479" s="45">
        <v>1.84</v>
      </c>
      <c r="MM479" s="58"/>
      <c r="MN479" s="57"/>
      <c r="MO479" s="57"/>
      <c r="MP479" s="57"/>
      <c r="MQ479" s="55">
        <v>1.28</v>
      </c>
      <c r="MR479" s="66"/>
      <c r="MS479" s="65"/>
      <c r="MT479" s="65"/>
      <c r="MU479" s="65"/>
      <c r="MV479" s="64">
        <v>1.28</v>
      </c>
      <c r="MX479" s="48"/>
      <c r="MY479" s="47"/>
      <c r="MZ479" s="47"/>
      <c r="NA479" s="47"/>
      <c r="NB479" s="45">
        <v>1.84</v>
      </c>
      <c r="NC479" s="58"/>
      <c r="ND479" s="57"/>
      <c r="NE479" s="57"/>
      <c r="NF479" s="57"/>
      <c r="NG479" s="55">
        <v>1.28</v>
      </c>
      <c r="NH479" s="66"/>
      <c r="NI479" s="65"/>
      <c r="NJ479" s="65"/>
      <c r="NK479" s="65"/>
      <c r="NL479" s="64">
        <v>1.28</v>
      </c>
      <c r="NN479" s="48"/>
      <c r="NO479" s="47"/>
      <c r="NP479" s="47"/>
      <c r="NQ479" s="47"/>
      <c r="NR479" s="45">
        <v>1.84</v>
      </c>
      <c r="NS479" s="58"/>
      <c r="NT479" s="57"/>
      <c r="NU479" s="57"/>
      <c r="NV479" s="57"/>
      <c r="NW479" s="55">
        <v>1.28</v>
      </c>
      <c r="NX479" s="66"/>
      <c r="NY479" s="65"/>
      <c r="NZ479" s="65"/>
      <c r="OA479" s="65"/>
      <c r="OB479" s="64">
        <v>1.28</v>
      </c>
      <c r="OD479" s="48"/>
      <c r="OE479" s="47"/>
      <c r="OF479" s="47"/>
      <c r="OG479" s="47"/>
      <c r="OH479" s="45">
        <v>1.84</v>
      </c>
      <c r="OI479" s="58"/>
      <c r="OJ479" s="57"/>
      <c r="OK479" s="57"/>
      <c r="OL479" s="57"/>
      <c r="OM479" s="55">
        <v>1.28</v>
      </c>
      <c r="ON479" s="66"/>
      <c r="OO479" s="65"/>
      <c r="OP479" s="65"/>
      <c r="OQ479" s="65"/>
      <c r="OR479" s="64">
        <v>1.28</v>
      </c>
      <c r="OT479" s="48"/>
      <c r="OU479" s="47"/>
      <c r="OV479" s="47"/>
      <c r="OW479" s="47"/>
      <c r="OX479" s="45">
        <v>1.84</v>
      </c>
      <c r="OY479" s="58"/>
      <c r="OZ479" s="57"/>
      <c r="PA479" s="57"/>
      <c r="PB479" s="57"/>
      <c r="PC479" s="55">
        <v>1.28</v>
      </c>
      <c r="PD479" s="66"/>
      <c r="PE479" s="65"/>
      <c r="PF479" s="65"/>
      <c r="PG479" s="65"/>
      <c r="PH479" s="64">
        <v>1.28</v>
      </c>
      <c r="PJ479" s="48"/>
      <c r="PK479" s="47"/>
      <c r="PL479" s="47"/>
      <c r="PM479" s="47"/>
      <c r="PN479" s="45">
        <v>1.84</v>
      </c>
      <c r="PO479" s="58"/>
      <c r="PP479" s="57"/>
      <c r="PQ479" s="57"/>
      <c r="PR479" s="57"/>
      <c r="PS479" s="55">
        <v>1.28</v>
      </c>
      <c r="PT479" s="66"/>
      <c r="PU479" s="65"/>
      <c r="PV479" s="65"/>
      <c r="PW479" s="65"/>
      <c r="PX479" s="64">
        <v>1.28</v>
      </c>
      <c r="PZ479" s="48"/>
      <c r="QA479" s="47"/>
      <c r="QB479" s="47"/>
      <c r="QC479" s="47"/>
      <c r="QD479" s="45">
        <v>1.84</v>
      </c>
      <c r="QE479" s="58"/>
      <c r="QF479" s="57"/>
      <c r="QG479" s="57"/>
      <c r="QH479" s="57"/>
      <c r="QI479" s="55">
        <v>1.28</v>
      </c>
      <c r="QJ479" s="66"/>
      <c r="QK479" s="65"/>
      <c r="QL479" s="65"/>
      <c r="QM479" s="65"/>
      <c r="QN479" s="64">
        <v>1.28</v>
      </c>
      <c r="QP479" s="48"/>
      <c r="QQ479" s="47"/>
      <c r="QR479" s="47"/>
      <c r="QS479" s="47"/>
      <c r="QT479" s="45">
        <v>1.84</v>
      </c>
      <c r="QU479" s="58"/>
      <c r="QV479" s="57"/>
      <c r="QW479" s="57"/>
      <c r="QX479" s="57"/>
      <c r="QY479" s="55">
        <v>1.28</v>
      </c>
      <c r="QZ479" s="66"/>
      <c r="RA479" s="65"/>
      <c r="RB479" s="65"/>
      <c r="RC479" s="65"/>
      <c r="RD479" s="64">
        <v>1.28</v>
      </c>
      <c r="RF479" s="48"/>
      <c r="RG479" s="47"/>
      <c r="RH479" s="47"/>
      <c r="RI479" s="47"/>
      <c r="RJ479" s="45">
        <v>1.84</v>
      </c>
      <c r="RK479" s="58"/>
      <c r="RL479" s="57"/>
      <c r="RM479" s="57"/>
      <c r="RN479" s="57"/>
      <c r="RO479" s="55">
        <v>1.28</v>
      </c>
      <c r="RP479" s="66"/>
      <c r="RQ479" s="65"/>
      <c r="RR479" s="65"/>
      <c r="RS479" s="65"/>
      <c r="RT479" s="64">
        <v>1.28</v>
      </c>
    </row>
    <row r="480" spans="1:488" x14ac:dyDescent="0.35">
      <c r="A480" s="29">
        <v>33</v>
      </c>
      <c r="B480" s="34"/>
      <c r="C480" s="32"/>
      <c r="D480" s="32"/>
      <c r="E480" s="32"/>
      <c r="F480" s="35">
        <v>2</v>
      </c>
      <c r="G480" s="48"/>
      <c r="H480" s="47"/>
      <c r="I480" s="47"/>
      <c r="J480" s="47"/>
      <c r="K480" s="45">
        <v>1.84</v>
      </c>
      <c r="L480" s="58"/>
      <c r="M480" s="57"/>
      <c r="N480" s="57"/>
      <c r="O480" s="57"/>
      <c r="P480" s="55">
        <v>1.28</v>
      </c>
      <c r="Q480" s="58"/>
      <c r="R480" s="57"/>
      <c r="S480" s="57"/>
      <c r="T480" s="57"/>
      <c r="U480" s="55">
        <v>1.28</v>
      </c>
      <c r="V480" s="66"/>
      <c r="W480" s="65"/>
      <c r="X480" s="227"/>
      <c r="Y480" s="65"/>
      <c r="Z480" s="64">
        <v>1.66</v>
      </c>
      <c r="AB480" s="34"/>
      <c r="AC480" s="32"/>
      <c r="AD480" s="32"/>
      <c r="AE480" s="32"/>
      <c r="AF480" s="35">
        <v>2</v>
      </c>
      <c r="AG480" s="48"/>
      <c r="AH480" s="47"/>
      <c r="AI480" s="47"/>
      <c r="AJ480" s="47"/>
      <c r="AK480" s="45">
        <v>1.84</v>
      </c>
      <c r="AL480" s="58"/>
      <c r="AM480" s="57"/>
      <c r="AN480" s="57"/>
      <c r="AO480" s="57"/>
      <c r="AP480" s="55">
        <v>1.28</v>
      </c>
      <c r="AQ480" s="66"/>
      <c r="AR480" s="65"/>
      <c r="AS480" s="65"/>
      <c r="AT480" s="65"/>
      <c r="AU480" s="64">
        <v>1.28</v>
      </c>
      <c r="AW480" s="34"/>
      <c r="AX480" s="32"/>
      <c r="AY480" s="32"/>
      <c r="AZ480" s="32"/>
      <c r="BA480" s="35">
        <v>2</v>
      </c>
      <c r="BB480" s="48"/>
      <c r="BC480" s="47"/>
      <c r="BD480" s="47"/>
      <c r="BE480" s="47"/>
      <c r="BF480" s="45">
        <v>1.84</v>
      </c>
      <c r="BG480" s="58"/>
      <c r="BH480" s="57"/>
      <c r="BI480" s="57"/>
      <c r="BJ480" s="57"/>
      <c r="BK480" s="55">
        <v>1.28</v>
      </c>
      <c r="BL480" s="66"/>
      <c r="BM480" s="65"/>
      <c r="BN480" s="65"/>
      <c r="BO480" s="65"/>
      <c r="BP480" s="64">
        <v>1.28</v>
      </c>
      <c r="BR480" s="34"/>
      <c r="BS480" s="32"/>
      <c r="BT480" s="32"/>
      <c r="BU480" s="32"/>
      <c r="BV480" s="35">
        <v>2</v>
      </c>
      <c r="BW480" s="48"/>
      <c r="BX480" s="47"/>
      <c r="BY480" s="47"/>
      <c r="BZ480" s="47"/>
      <c r="CA480" s="45">
        <v>1.84</v>
      </c>
      <c r="CB480" s="58"/>
      <c r="CC480" s="57"/>
      <c r="CD480" s="57"/>
      <c r="CE480" s="57"/>
      <c r="CF480" s="55">
        <v>1.28</v>
      </c>
      <c r="CG480" s="66"/>
      <c r="CH480" s="65"/>
      <c r="CI480" s="65"/>
      <c r="CJ480" s="65"/>
      <c r="CK480" s="64">
        <v>1.28</v>
      </c>
      <c r="CM480" s="34"/>
      <c r="CN480" s="32"/>
      <c r="CO480" s="32"/>
      <c r="CP480" s="32"/>
      <c r="CQ480" s="35">
        <v>2</v>
      </c>
      <c r="CR480" s="48"/>
      <c r="CS480" s="47"/>
      <c r="CT480" s="47"/>
      <c r="CU480" s="47"/>
      <c r="CV480" s="45">
        <v>1.84</v>
      </c>
      <c r="CW480" s="58"/>
      <c r="CX480" s="57"/>
      <c r="CY480" s="57"/>
      <c r="CZ480" s="57"/>
      <c r="DA480" s="55">
        <v>1.28</v>
      </c>
      <c r="DB480" s="66"/>
      <c r="DC480" s="65"/>
      <c r="DD480" s="65"/>
      <c r="DE480" s="65"/>
      <c r="DF480" s="64">
        <v>1.28</v>
      </c>
      <c r="DH480" s="34"/>
      <c r="DI480" s="32"/>
      <c r="DJ480" s="32"/>
      <c r="DK480" s="32"/>
      <c r="DL480" s="35">
        <v>2</v>
      </c>
      <c r="DM480" s="48"/>
      <c r="DN480" s="47"/>
      <c r="DO480" s="47"/>
      <c r="DP480" s="47"/>
      <c r="DQ480" s="45">
        <v>1.84</v>
      </c>
      <c r="DR480" s="58"/>
      <c r="DS480" s="57"/>
      <c r="DT480" s="57"/>
      <c r="DU480" s="57"/>
      <c r="DV480" s="55">
        <v>1.28</v>
      </c>
      <c r="DW480" s="66"/>
      <c r="DX480" s="65"/>
      <c r="DY480" s="65"/>
      <c r="DZ480" s="65"/>
      <c r="EA480" s="64">
        <v>1.28</v>
      </c>
      <c r="EC480" s="34"/>
      <c r="ED480" s="32"/>
      <c r="EE480" s="32"/>
      <c r="EF480" s="32"/>
      <c r="EG480" s="35">
        <v>2</v>
      </c>
      <c r="EH480" s="48"/>
      <c r="EI480" s="47"/>
      <c r="EJ480" s="47"/>
      <c r="EK480" s="47"/>
      <c r="EL480" s="45">
        <v>1.84</v>
      </c>
      <c r="EM480" s="58"/>
      <c r="EN480" s="57"/>
      <c r="EO480" s="57"/>
      <c r="EP480" s="57"/>
      <c r="EQ480" s="55">
        <v>1.28</v>
      </c>
      <c r="ER480" s="66"/>
      <c r="ES480" s="65"/>
      <c r="ET480" s="65"/>
      <c r="EU480" s="65"/>
      <c r="EV480" s="64">
        <v>1.28</v>
      </c>
      <c r="EX480" s="48"/>
      <c r="EY480" s="47"/>
      <c r="EZ480" s="47"/>
      <c r="FA480" s="47"/>
      <c r="FB480" s="45">
        <v>1.84</v>
      </c>
      <c r="FC480" s="58"/>
      <c r="FD480" s="57"/>
      <c r="FE480" s="57"/>
      <c r="FF480" s="57"/>
      <c r="FG480" s="55">
        <v>1.28</v>
      </c>
      <c r="FH480" s="66"/>
      <c r="FI480" s="65"/>
      <c r="FJ480" s="65"/>
      <c r="FK480" s="65"/>
      <c r="FL480" s="64">
        <v>1.28</v>
      </c>
      <c r="FN480" s="48"/>
      <c r="FO480" s="47"/>
      <c r="FP480" s="47"/>
      <c r="FQ480" s="47"/>
      <c r="FR480" s="45">
        <v>1.84</v>
      </c>
      <c r="FS480" s="58"/>
      <c r="FT480" s="57"/>
      <c r="FU480" s="57"/>
      <c r="FV480" s="57"/>
      <c r="FW480" s="55">
        <v>1.28</v>
      </c>
      <c r="FX480" s="66"/>
      <c r="FY480" s="65"/>
      <c r="FZ480" s="65"/>
      <c r="GA480" s="65"/>
      <c r="GB480" s="64">
        <v>1.28</v>
      </c>
      <c r="GD480" s="48"/>
      <c r="GE480" s="47"/>
      <c r="GF480" s="47"/>
      <c r="GG480" s="47"/>
      <c r="GH480" s="45">
        <v>1.84</v>
      </c>
      <c r="GI480" s="58"/>
      <c r="GJ480" s="57"/>
      <c r="GK480" s="57"/>
      <c r="GL480" s="57"/>
      <c r="GM480" s="55">
        <v>1.28</v>
      </c>
      <c r="GN480" s="66"/>
      <c r="GO480" s="65"/>
      <c r="GP480" s="65"/>
      <c r="GQ480" s="65"/>
      <c r="GR480" s="64">
        <v>1.28</v>
      </c>
      <c r="GT480" s="48"/>
      <c r="GU480" s="47"/>
      <c r="GV480" s="47"/>
      <c r="GW480" s="47"/>
      <c r="GX480" s="45">
        <v>1.84</v>
      </c>
      <c r="GY480" s="58"/>
      <c r="GZ480" s="57"/>
      <c r="HA480" s="57"/>
      <c r="HB480" s="57"/>
      <c r="HC480" s="55">
        <v>1.28</v>
      </c>
      <c r="HD480" s="66"/>
      <c r="HE480" s="65"/>
      <c r="HF480" s="65"/>
      <c r="HG480" s="65"/>
      <c r="HH480" s="64">
        <v>1.28</v>
      </c>
      <c r="HJ480" s="48"/>
      <c r="HK480" s="47"/>
      <c r="HL480" s="47"/>
      <c r="HM480" s="47"/>
      <c r="HN480" s="45">
        <v>1.84</v>
      </c>
      <c r="HO480" s="58"/>
      <c r="HP480" s="57"/>
      <c r="HQ480" s="57"/>
      <c r="HR480" s="57"/>
      <c r="HS480" s="55">
        <v>1.28</v>
      </c>
      <c r="HT480" s="66"/>
      <c r="HU480" s="65"/>
      <c r="HV480" s="65"/>
      <c r="HW480" s="65"/>
      <c r="HX480" s="64">
        <v>1.28</v>
      </c>
      <c r="HZ480" s="48"/>
      <c r="IA480" s="47"/>
      <c r="IB480" s="47"/>
      <c r="IC480" s="47"/>
      <c r="ID480" s="45">
        <v>1.84</v>
      </c>
      <c r="IE480" s="58"/>
      <c r="IF480" s="57"/>
      <c r="IG480" s="57"/>
      <c r="IH480" s="57"/>
      <c r="II480" s="55">
        <v>1.28</v>
      </c>
      <c r="IJ480" s="66"/>
      <c r="IK480" s="65"/>
      <c r="IL480" s="65"/>
      <c r="IM480" s="65"/>
      <c r="IN480" s="64">
        <v>1.28</v>
      </c>
      <c r="IP480" s="48"/>
      <c r="IQ480" s="47"/>
      <c r="IR480" s="47"/>
      <c r="IS480" s="47"/>
      <c r="IT480" s="45">
        <v>1.84</v>
      </c>
      <c r="IU480" s="58"/>
      <c r="IV480" s="57"/>
      <c r="IW480" s="57"/>
      <c r="IX480" s="57"/>
      <c r="IY480" s="55">
        <v>1.28</v>
      </c>
      <c r="IZ480" s="66"/>
      <c r="JA480" s="65"/>
      <c r="JB480" s="65"/>
      <c r="JC480" s="65"/>
      <c r="JD480" s="64">
        <v>1.28</v>
      </c>
      <c r="JF480" s="48"/>
      <c r="JG480" s="47"/>
      <c r="JH480" s="47"/>
      <c r="JI480" s="47"/>
      <c r="JJ480" s="45">
        <v>1.84</v>
      </c>
      <c r="JK480" s="58"/>
      <c r="JL480" s="57"/>
      <c r="JM480" s="57"/>
      <c r="JN480" s="57"/>
      <c r="JO480" s="55">
        <v>1.28</v>
      </c>
      <c r="JP480" s="66"/>
      <c r="JQ480" s="65"/>
      <c r="JR480" s="65"/>
      <c r="JS480" s="65"/>
      <c r="JT480" s="64">
        <v>1.28</v>
      </c>
      <c r="JV480" s="48"/>
      <c r="JW480" s="47"/>
      <c r="JX480" s="47"/>
      <c r="JY480" s="47"/>
      <c r="JZ480" s="45">
        <v>1.84</v>
      </c>
      <c r="KA480" s="58"/>
      <c r="KB480" s="57"/>
      <c r="KC480" s="57"/>
      <c r="KD480" s="57"/>
      <c r="KE480" s="55">
        <v>1.28</v>
      </c>
      <c r="KF480" s="66"/>
      <c r="KG480" s="65"/>
      <c r="KH480" s="65"/>
      <c r="KI480" s="65"/>
      <c r="KJ480" s="64">
        <v>1.28</v>
      </c>
      <c r="KL480" s="48"/>
      <c r="KM480" s="47"/>
      <c r="KN480" s="47"/>
      <c r="KO480" s="47"/>
      <c r="KP480" s="45">
        <v>1.84</v>
      </c>
      <c r="KQ480" s="58"/>
      <c r="KR480" s="57"/>
      <c r="KS480" s="57"/>
      <c r="KT480" s="57"/>
      <c r="KU480" s="55">
        <v>1.28</v>
      </c>
      <c r="KV480" s="66"/>
      <c r="KW480" s="65"/>
      <c r="KX480" s="65"/>
      <c r="KY480" s="65"/>
      <c r="KZ480" s="64">
        <v>1.28</v>
      </c>
      <c r="LB480" s="48"/>
      <c r="LC480" s="47"/>
      <c r="LD480" s="47"/>
      <c r="LE480" s="47"/>
      <c r="LF480" s="45">
        <v>1.84</v>
      </c>
      <c r="LG480" s="58"/>
      <c r="LH480" s="57"/>
      <c r="LI480" s="57"/>
      <c r="LJ480" s="57"/>
      <c r="LK480" s="55">
        <v>1.28</v>
      </c>
      <c r="LL480" s="66"/>
      <c r="LM480" s="65"/>
      <c r="LN480" s="65"/>
      <c r="LO480" s="65"/>
      <c r="LP480" s="64">
        <v>1.28</v>
      </c>
      <c r="LR480" s="48"/>
      <c r="LS480" s="47"/>
      <c r="LT480" s="47"/>
      <c r="LU480" s="47"/>
      <c r="LV480" s="45">
        <v>1.84</v>
      </c>
      <c r="LW480" s="58"/>
      <c r="LX480" s="57"/>
      <c r="LY480" s="57"/>
      <c r="LZ480" s="57"/>
      <c r="MA480" s="55">
        <v>1.28</v>
      </c>
      <c r="MB480" s="66"/>
      <c r="MC480" s="65"/>
      <c r="MD480" s="65"/>
      <c r="ME480" s="65"/>
      <c r="MF480" s="64">
        <v>1.28</v>
      </c>
      <c r="MH480" s="48"/>
      <c r="MI480" s="47"/>
      <c r="MJ480" s="47"/>
      <c r="MK480" s="47"/>
      <c r="ML480" s="45">
        <v>1.84</v>
      </c>
      <c r="MM480" s="58"/>
      <c r="MN480" s="57"/>
      <c r="MO480" s="57"/>
      <c r="MP480" s="57"/>
      <c r="MQ480" s="55">
        <v>1.28</v>
      </c>
      <c r="MR480" s="66"/>
      <c r="MS480" s="65"/>
      <c r="MT480" s="65"/>
      <c r="MU480" s="65"/>
      <c r="MV480" s="64">
        <v>1.28</v>
      </c>
      <c r="MX480" s="48"/>
      <c r="MY480" s="47"/>
      <c r="MZ480" s="47"/>
      <c r="NA480" s="47"/>
      <c r="NB480" s="45">
        <v>1.84</v>
      </c>
      <c r="NC480" s="58"/>
      <c r="ND480" s="57"/>
      <c r="NE480" s="57"/>
      <c r="NF480" s="57"/>
      <c r="NG480" s="55">
        <v>1.28</v>
      </c>
      <c r="NH480" s="66"/>
      <c r="NI480" s="65"/>
      <c r="NJ480" s="65"/>
      <c r="NK480" s="65"/>
      <c r="NL480" s="64">
        <v>1.28</v>
      </c>
      <c r="NN480" s="48"/>
      <c r="NO480" s="47"/>
      <c r="NP480" s="47"/>
      <c r="NQ480" s="47"/>
      <c r="NR480" s="45">
        <v>1.84</v>
      </c>
      <c r="NS480" s="58"/>
      <c r="NT480" s="57"/>
      <c r="NU480" s="57"/>
      <c r="NV480" s="57"/>
      <c r="NW480" s="55">
        <v>1.28</v>
      </c>
      <c r="NX480" s="66"/>
      <c r="NY480" s="65"/>
      <c r="NZ480" s="65"/>
      <c r="OA480" s="65"/>
      <c r="OB480" s="64">
        <v>1.28</v>
      </c>
      <c r="OD480" s="48"/>
      <c r="OE480" s="47"/>
      <c r="OF480" s="47"/>
      <c r="OG480" s="47"/>
      <c r="OH480" s="45">
        <v>1.84</v>
      </c>
      <c r="OI480" s="58"/>
      <c r="OJ480" s="57"/>
      <c r="OK480" s="57"/>
      <c r="OL480" s="57"/>
      <c r="OM480" s="55">
        <v>1.28</v>
      </c>
      <c r="ON480" s="66"/>
      <c r="OO480" s="65"/>
      <c r="OP480" s="65"/>
      <c r="OQ480" s="65"/>
      <c r="OR480" s="64">
        <v>1.28</v>
      </c>
      <c r="OT480" s="48"/>
      <c r="OU480" s="47"/>
      <c r="OV480" s="47"/>
      <c r="OW480" s="47"/>
      <c r="OX480" s="45">
        <v>1.84</v>
      </c>
      <c r="OY480" s="58"/>
      <c r="OZ480" s="57"/>
      <c r="PA480" s="57"/>
      <c r="PB480" s="57"/>
      <c r="PC480" s="55">
        <v>1.28</v>
      </c>
      <c r="PD480" s="66"/>
      <c r="PE480" s="65"/>
      <c r="PF480" s="65"/>
      <c r="PG480" s="65"/>
      <c r="PH480" s="64">
        <v>1.28</v>
      </c>
      <c r="PJ480" s="48"/>
      <c r="PK480" s="47"/>
      <c r="PL480" s="47"/>
      <c r="PM480" s="47"/>
      <c r="PN480" s="45">
        <v>1.84</v>
      </c>
      <c r="PO480" s="58"/>
      <c r="PP480" s="57"/>
      <c r="PQ480" s="57"/>
      <c r="PR480" s="57"/>
      <c r="PS480" s="55">
        <v>1.28</v>
      </c>
      <c r="PT480" s="66"/>
      <c r="PU480" s="65"/>
      <c r="PV480" s="65"/>
      <c r="PW480" s="65"/>
      <c r="PX480" s="64">
        <v>1.28</v>
      </c>
      <c r="PZ480" s="48"/>
      <c r="QA480" s="47"/>
      <c r="QB480" s="47"/>
      <c r="QC480" s="47"/>
      <c r="QD480" s="45">
        <v>1.84</v>
      </c>
      <c r="QE480" s="58"/>
      <c r="QF480" s="57"/>
      <c r="QG480" s="57"/>
      <c r="QH480" s="57"/>
      <c r="QI480" s="55">
        <v>1.28</v>
      </c>
      <c r="QJ480" s="66"/>
      <c r="QK480" s="65"/>
      <c r="QL480" s="65"/>
      <c r="QM480" s="65"/>
      <c r="QN480" s="64">
        <v>1.28</v>
      </c>
      <c r="QP480" s="48"/>
      <c r="QQ480" s="47"/>
      <c r="QR480" s="47"/>
      <c r="QS480" s="47"/>
      <c r="QT480" s="45">
        <v>1.84</v>
      </c>
      <c r="QU480" s="58"/>
      <c r="QV480" s="57"/>
      <c r="QW480" s="57"/>
      <c r="QX480" s="57"/>
      <c r="QY480" s="55">
        <v>1.28</v>
      </c>
      <c r="QZ480" s="66"/>
      <c r="RA480" s="65"/>
      <c r="RB480" s="65"/>
      <c r="RC480" s="65"/>
      <c r="RD480" s="64">
        <v>1.28</v>
      </c>
      <c r="RF480" s="48"/>
      <c r="RG480" s="47"/>
      <c r="RH480" s="47"/>
      <c r="RI480" s="47"/>
      <c r="RJ480" s="45">
        <v>1.84</v>
      </c>
      <c r="RK480" s="58"/>
      <c r="RL480" s="57"/>
      <c r="RM480" s="57"/>
      <c r="RN480" s="57"/>
      <c r="RO480" s="55">
        <v>1.28</v>
      </c>
      <c r="RP480" s="66"/>
      <c r="RQ480" s="65"/>
      <c r="RR480" s="65"/>
      <c r="RS480" s="65"/>
      <c r="RT480" s="64">
        <v>1.28</v>
      </c>
    </row>
    <row r="481" spans="1:488" x14ac:dyDescent="0.35">
      <c r="A481" s="29">
        <v>34</v>
      </c>
      <c r="B481" s="34"/>
      <c r="C481" s="32"/>
      <c r="D481" s="32"/>
      <c r="E481" s="32"/>
      <c r="F481" s="35">
        <v>2</v>
      </c>
      <c r="G481" s="48"/>
      <c r="H481" s="47"/>
      <c r="I481" s="47"/>
      <c r="J481" s="47"/>
      <c r="K481" s="45">
        <v>1.84</v>
      </c>
      <c r="L481" s="58"/>
      <c r="M481" s="57"/>
      <c r="N481" s="57"/>
      <c r="O481" s="57"/>
      <c r="P481" s="55">
        <v>1.28</v>
      </c>
      <c r="Q481" s="58"/>
      <c r="R481" s="57"/>
      <c r="S481" s="57"/>
      <c r="T481" s="57"/>
      <c r="U481" s="55">
        <v>1.28</v>
      </c>
      <c r="V481" s="66"/>
      <c r="W481" s="65"/>
      <c r="X481" s="227"/>
      <c r="Y481" s="65"/>
      <c r="Z481" s="64">
        <v>1.66</v>
      </c>
      <c r="AB481" s="34"/>
      <c r="AC481" s="32"/>
      <c r="AD481" s="32"/>
      <c r="AE481" s="32"/>
      <c r="AF481" s="35">
        <v>2</v>
      </c>
      <c r="AG481" s="48"/>
      <c r="AH481" s="47"/>
      <c r="AI481" s="47"/>
      <c r="AJ481" s="47"/>
      <c r="AK481" s="45">
        <v>1.84</v>
      </c>
      <c r="AL481" s="58"/>
      <c r="AM481" s="57"/>
      <c r="AN481" s="57"/>
      <c r="AO481" s="57"/>
      <c r="AP481" s="55">
        <v>1.28</v>
      </c>
      <c r="AQ481" s="66"/>
      <c r="AR481" s="65"/>
      <c r="AS481" s="65"/>
      <c r="AT481" s="65"/>
      <c r="AU481" s="64">
        <v>1.28</v>
      </c>
      <c r="AW481" s="34"/>
      <c r="AX481" s="32"/>
      <c r="AY481" s="32"/>
      <c r="AZ481" s="32"/>
      <c r="BA481" s="35">
        <v>2</v>
      </c>
      <c r="BB481" s="48"/>
      <c r="BC481" s="47"/>
      <c r="BD481" s="47"/>
      <c r="BE481" s="47"/>
      <c r="BF481" s="45">
        <v>1.84</v>
      </c>
      <c r="BG481" s="58"/>
      <c r="BH481" s="57"/>
      <c r="BI481" s="57"/>
      <c r="BJ481" s="57"/>
      <c r="BK481" s="55">
        <v>1.28</v>
      </c>
      <c r="BL481" s="66"/>
      <c r="BM481" s="65"/>
      <c r="BN481" s="65"/>
      <c r="BO481" s="65"/>
      <c r="BP481" s="64">
        <v>1.28</v>
      </c>
      <c r="BR481" s="34"/>
      <c r="BS481" s="32"/>
      <c r="BT481" s="32"/>
      <c r="BU481" s="32"/>
      <c r="BV481" s="35">
        <v>2</v>
      </c>
      <c r="BW481" s="48"/>
      <c r="BX481" s="47"/>
      <c r="BY481" s="47"/>
      <c r="BZ481" s="47"/>
      <c r="CA481" s="45">
        <v>1.84</v>
      </c>
      <c r="CB481" s="58"/>
      <c r="CC481" s="57"/>
      <c r="CD481" s="57"/>
      <c r="CE481" s="57"/>
      <c r="CF481" s="55">
        <v>1.28</v>
      </c>
      <c r="CG481" s="66"/>
      <c r="CH481" s="65"/>
      <c r="CI481" s="65"/>
      <c r="CJ481" s="65"/>
      <c r="CK481" s="64">
        <v>1.28</v>
      </c>
      <c r="CM481" s="34"/>
      <c r="CN481" s="32"/>
      <c r="CO481" s="32"/>
      <c r="CP481" s="32"/>
      <c r="CQ481" s="35">
        <v>2</v>
      </c>
      <c r="CR481" s="48"/>
      <c r="CS481" s="47"/>
      <c r="CT481" s="47"/>
      <c r="CU481" s="47"/>
      <c r="CV481" s="45">
        <v>1.84</v>
      </c>
      <c r="CW481" s="58"/>
      <c r="CX481" s="57"/>
      <c r="CY481" s="57"/>
      <c r="CZ481" s="57"/>
      <c r="DA481" s="55">
        <v>1.28</v>
      </c>
      <c r="DB481" s="66"/>
      <c r="DC481" s="65"/>
      <c r="DD481" s="65"/>
      <c r="DE481" s="65"/>
      <c r="DF481" s="64">
        <v>1.28</v>
      </c>
      <c r="DH481" s="34"/>
      <c r="DI481" s="32"/>
      <c r="DJ481" s="32"/>
      <c r="DK481" s="32"/>
      <c r="DL481" s="35">
        <v>2</v>
      </c>
      <c r="DM481" s="48"/>
      <c r="DN481" s="47"/>
      <c r="DO481" s="47"/>
      <c r="DP481" s="47"/>
      <c r="DQ481" s="45">
        <v>1.84</v>
      </c>
      <c r="DR481" s="58"/>
      <c r="DS481" s="57"/>
      <c r="DT481" s="57"/>
      <c r="DU481" s="57"/>
      <c r="DV481" s="55">
        <v>1.28</v>
      </c>
      <c r="DW481" s="66"/>
      <c r="DX481" s="65"/>
      <c r="DY481" s="65"/>
      <c r="DZ481" s="65"/>
      <c r="EA481" s="64">
        <v>1.28</v>
      </c>
      <c r="EC481" s="34"/>
      <c r="ED481" s="32"/>
      <c r="EE481" s="32"/>
      <c r="EF481" s="32"/>
      <c r="EG481" s="35">
        <v>2</v>
      </c>
      <c r="EH481" s="48"/>
      <c r="EI481" s="47"/>
      <c r="EJ481" s="47"/>
      <c r="EK481" s="47"/>
      <c r="EL481" s="45">
        <v>1.84</v>
      </c>
      <c r="EM481" s="58"/>
      <c r="EN481" s="57"/>
      <c r="EO481" s="57"/>
      <c r="EP481" s="57"/>
      <c r="EQ481" s="55">
        <v>1.28</v>
      </c>
      <c r="ER481" s="66"/>
      <c r="ES481" s="65"/>
      <c r="ET481" s="65"/>
      <c r="EU481" s="65"/>
      <c r="EV481" s="64">
        <v>1.28</v>
      </c>
      <c r="EX481" s="48"/>
      <c r="EY481" s="47"/>
      <c r="EZ481" s="47"/>
      <c r="FA481" s="47"/>
      <c r="FB481" s="45">
        <v>1.84</v>
      </c>
      <c r="FC481" s="58"/>
      <c r="FD481" s="57"/>
      <c r="FE481" s="57"/>
      <c r="FF481" s="57"/>
      <c r="FG481" s="55">
        <v>1.28</v>
      </c>
      <c r="FH481" s="66"/>
      <c r="FI481" s="65"/>
      <c r="FJ481" s="65"/>
      <c r="FK481" s="65"/>
      <c r="FL481" s="64">
        <v>1.28</v>
      </c>
      <c r="FN481" s="48"/>
      <c r="FO481" s="47"/>
      <c r="FP481" s="47"/>
      <c r="FQ481" s="47"/>
      <c r="FR481" s="45">
        <v>1.84</v>
      </c>
      <c r="FS481" s="58"/>
      <c r="FT481" s="57"/>
      <c r="FU481" s="57"/>
      <c r="FV481" s="57"/>
      <c r="FW481" s="55">
        <v>1.28</v>
      </c>
      <c r="FX481" s="66"/>
      <c r="FY481" s="65"/>
      <c r="FZ481" s="65"/>
      <c r="GA481" s="65"/>
      <c r="GB481" s="64">
        <v>1.28</v>
      </c>
      <c r="GD481" s="48"/>
      <c r="GE481" s="47"/>
      <c r="GF481" s="47"/>
      <c r="GG481" s="47"/>
      <c r="GH481" s="45">
        <v>1.84</v>
      </c>
      <c r="GI481" s="58"/>
      <c r="GJ481" s="57"/>
      <c r="GK481" s="57"/>
      <c r="GL481" s="57"/>
      <c r="GM481" s="55">
        <v>1.28</v>
      </c>
      <c r="GN481" s="66"/>
      <c r="GO481" s="65"/>
      <c r="GP481" s="65"/>
      <c r="GQ481" s="65"/>
      <c r="GR481" s="64">
        <v>1.28</v>
      </c>
      <c r="GT481" s="48"/>
      <c r="GU481" s="47"/>
      <c r="GV481" s="47"/>
      <c r="GW481" s="47"/>
      <c r="GX481" s="45">
        <v>1.84</v>
      </c>
      <c r="GY481" s="58"/>
      <c r="GZ481" s="57"/>
      <c r="HA481" s="57"/>
      <c r="HB481" s="57"/>
      <c r="HC481" s="55">
        <v>1.28</v>
      </c>
      <c r="HD481" s="66"/>
      <c r="HE481" s="65"/>
      <c r="HF481" s="65"/>
      <c r="HG481" s="65"/>
      <c r="HH481" s="64">
        <v>1.28</v>
      </c>
      <c r="HJ481" s="48"/>
      <c r="HK481" s="47"/>
      <c r="HL481" s="47"/>
      <c r="HM481" s="47"/>
      <c r="HN481" s="45">
        <v>1.84</v>
      </c>
      <c r="HO481" s="58"/>
      <c r="HP481" s="57"/>
      <c r="HQ481" s="57"/>
      <c r="HR481" s="57"/>
      <c r="HS481" s="55">
        <v>1.28</v>
      </c>
      <c r="HT481" s="66"/>
      <c r="HU481" s="65"/>
      <c r="HV481" s="65"/>
      <c r="HW481" s="65"/>
      <c r="HX481" s="64">
        <v>1.28</v>
      </c>
      <c r="HZ481" s="48"/>
      <c r="IA481" s="47"/>
      <c r="IB481" s="47"/>
      <c r="IC481" s="47"/>
      <c r="ID481" s="45">
        <v>1.84</v>
      </c>
      <c r="IE481" s="58"/>
      <c r="IF481" s="57"/>
      <c r="IG481" s="57"/>
      <c r="IH481" s="57"/>
      <c r="II481" s="55">
        <v>1.28</v>
      </c>
      <c r="IJ481" s="66"/>
      <c r="IK481" s="65"/>
      <c r="IL481" s="65"/>
      <c r="IM481" s="65"/>
      <c r="IN481" s="64">
        <v>1.28</v>
      </c>
      <c r="IP481" s="48"/>
      <c r="IQ481" s="47"/>
      <c r="IR481" s="47"/>
      <c r="IS481" s="47"/>
      <c r="IT481" s="45">
        <v>1.84</v>
      </c>
      <c r="IU481" s="58"/>
      <c r="IV481" s="57"/>
      <c r="IW481" s="57"/>
      <c r="IX481" s="57"/>
      <c r="IY481" s="55">
        <v>1.28</v>
      </c>
      <c r="IZ481" s="66"/>
      <c r="JA481" s="65"/>
      <c r="JB481" s="65"/>
      <c r="JC481" s="65"/>
      <c r="JD481" s="64">
        <v>1.28</v>
      </c>
      <c r="JF481" s="48"/>
      <c r="JG481" s="47"/>
      <c r="JH481" s="47"/>
      <c r="JI481" s="47"/>
      <c r="JJ481" s="45">
        <v>1.84</v>
      </c>
      <c r="JK481" s="58"/>
      <c r="JL481" s="57"/>
      <c r="JM481" s="57"/>
      <c r="JN481" s="57"/>
      <c r="JO481" s="55">
        <v>1.28</v>
      </c>
      <c r="JP481" s="66"/>
      <c r="JQ481" s="65"/>
      <c r="JR481" s="65"/>
      <c r="JS481" s="65"/>
      <c r="JT481" s="64">
        <v>1.28</v>
      </c>
      <c r="JV481" s="48"/>
      <c r="JW481" s="47"/>
      <c r="JX481" s="47"/>
      <c r="JY481" s="47"/>
      <c r="JZ481" s="45">
        <v>1.84</v>
      </c>
      <c r="KA481" s="58"/>
      <c r="KB481" s="57"/>
      <c r="KC481" s="57"/>
      <c r="KD481" s="57"/>
      <c r="KE481" s="55">
        <v>1.28</v>
      </c>
      <c r="KF481" s="66"/>
      <c r="KG481" s="65"/>
      <c r="KH481" s="65"/>
      <c r="KI481" s="65"/>
      <c r="KJ481" s="64">
        <v>1.28</v>
      </c>
      <c r="KL481" s="48"/>
      <c r="KM481" s="47"/>
      <c r="KN481" s="47"/>
      <c r="KO481" s="47"/>
      <c r="KP481" s="45">
        <v>1.84</v>
      </c>
      <c r="KQ481" s="58"/>
      <c r="KR481" s="57"/>
      <c r="KS481" s="57"/>
      <c r="KT481" s="57"/>
      <c r="KU481" s="55">
        <v>1.28</v>
      </c>
      <c r="KV481" s="66"/>
      <c r="KW481" s="65"/>
      <c r="KX481" s="65"/>
      <c r="KY481" s="65"/>
      <c r="KZ481" s="64">
        <v>1.28</v>
      </c>
      <c r="LB481" s="48"/>
      <c r="LC481" s="47"/>
      <c r="LD481" s="47"/>
      <c r="LE481" s="47"/>
      <c r="LF481" s="45">
        <v>1.84</v>
      </c>
      <c r="LG481" s="58"/>
      <c r="LH481" s="57"/>
      <c r="LI481" s="57"/>
      <c r="LJ481" s="57"/>
      <c r="LK481" s="55">
        <v>1.28</v>
      </c>
      <c r="LL481" s="66"/>
      <c r="LM481" s="65"/>
      <c r="LN481" s="65"/>
      <c r="LO481" s="65"/>
      <c r="LP481" s="64">
        <v>1.28</v>
      </c>
      <c r="LR481" s="48"/>
      <c r="LS481" s="47"/>
      <c r="LT481" s="47"/>
      <c r="LU481" s="47"/>
      <c r="LV481" s="45">
        <v>1.84</v>
      </c>
      <c r="LW481" s="58"/>
      <c r="LX481" s="57"/>
      <c r="LY481" s="57"/>
      <c r="LZ481" s="57"/>
      <c r="MA481" s="55">
        <v>1.28</v>
      </c>
      <c r="MB481" s="66"/>
      <c r="MC481" s="65"/>
      <c r="MD481" s="65"/>
      <c r="ME481" s="65"/>
      <c r="MF481" s="64">
        <v>1.28</v>
      </c>
      <c r="MH481" s="48"/>
      <c r="MI481" s="47"/>
      <c r="MJ481" s="47"/>
      <c r="MK481" s="47"/>
      <c r="ML481" s="45">
        <v>1.84</v>
      </c>
      <c r="MM481" s="58"/>
      <c r="MN481" s="57"/>
      <c r="MO481" s="57"/>
      <c r="MP481" s="57"/>
      <c r="MQ481" s="55">
        <v>1.28</v>
      </c>
      <c r="MR481" s="66"/>
      <c r="MS481" s="65"/>
      <c r="MT481" s="65"/>
      <c r="MU481" s="65"/>
      <c r="MV481" s="64">
        <v>1.28</v>
      </c>
      <c r="MX481" s="48"/>
      <c r="MY481" s="47"/>
      <c r="MZ481" s="47"/>
      <c r="NA481" s="47"/>
      <c r="NB481" s="45">
        <v>1.84</v>
      </c>
      <c r="NC481" s="58"/>
      <c r="ND481" s="57"/>
      <c r="NE481" s="57"/>
      <c r="NF481" s="57"/>
      <c r="NG481" s="55">
        <v>1.28</v>
      </c>
      <c r="NH481" s="66"/>
      <c r="NI481" s="65"/>
      <c r="NJ481" s="65"/>
      <c r="NK481" s="65"/>
      <c r="NL481" s="64">
        <v>1.28</v>
      </c>
      <c r="NN481" s="48"/>
      <c r="NO481" s="47"/>
      <c r="NP481" s="47"/>
      <c r="NQ481" s="47"/>
      <c r="NR481" s="45">
        <v>1.84</v>
      </c>
      <c r="NS481" s="58"/>
      <c r="NT481" s="57"/>
      <c r="NU481" s="57"/>
      <c r="NV481" s="57"/>
      <c r="NW481" s="55">
        <v>1.28</v>
      </c>
      <c r="NX481" s="66"/>
      <c r="NY481" s="65"/>
      <c r="NZ481" s="65"/>
      <c r="OA481" s="65"/>
      <c r="OB481" s="64">
        <v>1.28</v>
      </c>
      <c r="OD481" s="48"/>
      <c r="OE481" s="47"/>
      <c r="OF481" s="47"/>
      <c r="OG481" s="47"/>
      <c r="OH481" s="45">
        <v>1.84</v>
      </c>
      <c r="OI481" s="58"/>
      <c r="OJ481" s="57"/>
      <c r="OK481" s="57"/>
      <c r="OL481" s="57"/>
      <c r="OM481" s="55">
        <v>1.28</v>
      </c>
      <c r="ON481" s="66"/>
      <c r="OO481" s="65"/>
      <c r="OP481" s="65"/>
      <c r="OQ481" s="65"/>
      <c r="OR481" s="64">
        <v>1.28</v>
      </c>
      <c r="OT481" s="48"/>
      <c r="OU481" s="47"/>
      <c r="OV481" s="47"/>
      <c r="OW481" s="47"/>
      <c r="OX481" s="45">
        <v>1.84</v>
      </c>
      <c r="OY481" s="58"/>
      <c r="OZ481" s="57"/>
      <c r="PA481" s="57"/>
      <c r="PB481" s="57"/>
      <c r="PC481" s="55">
        <v>1.28</v>
      </c>
      <c r="PD481" s="66"/>
      <c r="PE481" s="65"/>
      <c r="PF481" s="65"/>
      <c r="PG481" s="65"/>
      <c r="PH481" s="64">
        <v>1.28</v>
      </c>
      <c r="PJ481" s="48"/>
      <c r="PK481" s="47"/>
      <c r="PL481" s="47"/>
      <c r="PM481" s="47"/>
      <c r="PN481" s="45">
        <v>1.84</v>
      </c>
      <c r="PO481" s="58"/>
      <c r="PP481" s="57"/>
      <c r="PQ481" s="57"/>
      <c r="PR481" s="57"/>
      <c r="PS481" s="55">
        <v>1.28</v>
      </c>
      <c r="PT481" s="66"/>
      <c r="PU481" s="65"/>
      <c r="PV481" s="65"/>
      <c r="PW481" s="65"/>
      <c r="PX481" s="64">
        <v>1.28</v>
      </c>
      <c r="PZ481" s="48"/>
      <c r="QA481" s="47"/>
      <c r="QB481" s="47"/>
      <c r="QC481" s="47"/>
      <c r="QD481" s="45">
        <v>1.84</v>
      </c>
      <c r="QE481" s="58"/>
      <c r="QF481" s="57"/>
      <c r="QG481" s="57"/>
      <c r="QH481" s="57"/>
      <c r="QI481" s="55">
        <v>1.28</v>
      </c>
      <c r="QJ481" s="66"/>
      <c r="QK481" s="65"/>
      <c r="QL481" s="65"/>
      <c r="QM481" s="65"/>
      <c r="QN481" s="64">
        <v>1.28</v>
      </c>
      <c r="QP481" s="48"/>
      <c r="QQ481" s="47"/>
      <c r="QR481" s="47"/>
      <c r="QS481" s="47"/>
      <c r="QT481" s="45">
        <v>1.84</v>
      </c>
      <c r="QU481" s="58"/>
      <c r="QV481" s="57"/>
      <c r="QW481" s="57"/>
      <c r="QX481" s="57"/>
      <c r="QY481" s="55">
        <v>1.28</v>
      </c>
      <c r="QZ481" s="66"/>
      <c r="RA481" s="65"/>
      <c r="RB481" s="65"/>
      <c r="RC481" s="65"/>
      <c r="RD481" s="64">
        <v>1.28</v>
      </c>
      <c r="RF481" s="48"/>
      <c r="RG481" s="47"/>
      <c r="RH481" s="47"/>
      <c r="RI481" s="47"/>
      <c r="RJ481" s="45">
        <v>1.84</v>
      </c>
      <c r="RK481" s="58"/>
      <c r="RL481" s="57"/>
      <c r="RM481" s="57"/>
      <c r="RN481" s="57"/>
      <c r="RO481" s="55">
        <v>1.28</v>
      </c>
      <c r="RP481" s="66"/>
      <c r="RQ481" s="65"/>
      <c r="RR481" s="65"/>
      <c r="RS481" s="65"/>
      <c r="RT481" s="64">
        <v>1.28</v>
      </c>
    </row>
    <row r="482" spans="1:488" x14ac:dyDescent="0.35">
      <c r="A482" s="29">
        <v>35</v>
      </c>
      <c r="B482" s="34"/>
      <c r="C482" s="32"/>
      <c r="D482" s="32"/>
      <c r="E482" s="32"/>
      <c r="F482" s="35">
        <v>2</v>
      </c>
      <c r="G482" s="48"/>
      <c r="H482" s="47"/>
      <c r="I482" s="47"/>
      <c r="J482" s="47"/>
      <c r="K482" s="45">
        <v>1.84</v>
      </c>
      <c r="L482" s="58"/>
      <c r="M482" s="57"/>
      <c r="N482" s="57"/>
      <c r="O482" s="57"/>
      <c r="P482" s="55">
        <v>1.28</v>
      </c>
      <c r="Q482" s="58"/>
      <c r="R482" s="57"/>
      <c r="S482" s="57"/>
      <c r="T482" s="57"/>
      <c r="U482" s="55">
        <v>1.28</v>
      </c>
      <c r="V482" s="66"/>
      <c r="W482" s="65"/>
      <c r="X482" s="227"/>
      <c r="Y482" s="65"/>
      <c r="Z482" s="64">
        <v>1.66</v>
      </c>
      <c r="AB482" s="34"/>
      <c r="AC482" s="32"/>
      <c r="AD482" s="32"/>
      <c r="AE482" s="32"/>
      <c r="AF482" s="35">
        <v>2</v>
      </c>
      <c r="AG482" s="48"/>
      <c r="AH482" s="47"/>
      <c r="AI482" s="47"/>
      <c r="AJ482" s="47"/>
      <c r="AK482" s="45">
        <v>1.84</v>
      </c>
      <c r="AL482" s="58"/>
      <c r="AM482" s="57"/>
      <c r="AN482" s="57"/>
      <c r="AO482" s="57"/>
      <c r="AP482" s="55">
        <v>1.28</v>
      </c>
      <c r="AQ482" s="66"/>
      <c r="AR482" s="65"/>
      <c r="AS482" s="65"/>
      <c r="AT482" s="65"/>
      <c r="AU482" s="64">
        <v>1.28</v>
      </c>
      <c r="AW482" s="34"/>
      <c r="AX482" s="32"/>
      <c r="AY482" s="32"/>
      <c r="AZ482" s="32"/>
      <c r="BA482" s="35">
        <v>2</v>
      </c>
      <c r="BB482" s="48"/>
      <c r="BC482" s="47"/>
      <c r="BD482" s="47"/>
      <c r="BE482" s="47"/>
      <c r="BF482" s="45">
        <v>1.84</v>
      </c>
      <c r="BG482" s="58"/>
      <c r="BH482" s="57"/>
      <c r="BI482" s="57"/>
      <c r="BJ482" s="57"/>
      <c r="BK482" s="55">
        <v>1.28</v>
      </c>
      <c r="BL482" s="66"/>
      <c r="BM482" s="65"/>
      <c r="BN482" s="65"/>
      <c r="BO482" s="65"/>
      <c r="BP482" s="64">
        <v>1.28</v>
      </c>
      <c r="BR482" s="34"/>
      <c r="BS482" s="32"/>
      <c r="BT482" s="32"/>
      <c r="BU482" s="32"/>
      <c r="BV482" s="35">
        <v>2</v>
      </c>
      <c r="BW482" s="48"/>
      <c r="BX482" s="47"/>
      <c r="BY482" s="47"/>
      <c r="BZ482" s="47"/>
      <c r="CA482" s="45">
        <v>1.84</v>
      </c>
      <c r="CB482" s="58"/>
      <c r="CC482" s="57"/>
      <c r="CD482" s="57"/>
      <c r="CE482" s="57"/>
      <c r="CF482" s="55">
        <v>1.28</v>
      </c>
      <c r="CG482" s="66"/>
      <c r="CH482" s="65"/>
      <c r="CI482" s="65"/>
      <c r="CJ482" s="65"/>
      <c r="CK482" s="64">
        <v>1.28</v>
      </c>
      <c r="CM482" s="34"/>
      <c r="CN482" s="32"/>
      <c r="CO482" s="32"/>
      <c r="CP482" s="32"/>
      <c r="CQ482" s="35">
        <v>2</v>
      </c>
      <c r="CR482" s="48"/>
      <c r="CS482" s="47"/>
      <c r="CT482" s="47"/>
      <c r="CU482" s="47"/>
      <c r="CV482" s="45">
        <v>1.84</v>
      </c>
      <c r="CW482" s="58"/>
      <c r="CX482" s="57"/>
      <c r="CY482" s="57"/>
      <c r="CZ482" s="57"/>
      <c r="DA482" s="55">
        <v>1.28</v>
      </c>
      <c r="DB482" s="66"/>
      <c r="DC482" s="65"/>
      <c r="DD482" s="65"/>
      <c r="DE482" s="65"/>
      <c r="DF482" s="64">
        <v>1.28</v>
      </c>
      <c r="DH482" s="34"/>
      <c r="DI482" s="32"/>
      <c r="DJ482" s="32"/>
      <c r="DK482" s="32"/>
      <c r="DL482" s="35">
        <v>2</v>
      </c>
      <c r="DM482" s="48"/>
      <c r="DN482" s="47"/>
      <c r="DO482" s="47"/>
      <c r="DP482" s="47"/>
      <c r="DQ482" s="45">
        <v>1.84</v>
      </c>
      <c r="DR482" s="58"/>
      <c r="DS482" s="57"/>
      <c r="DT482" s="57"/>
      <c r="DU482" s="57"/>
      <c r="DV482" s="55">
        <v>1.28</v>
      </c>
      <c r="DW482" s="66"/>
      <c r="DX482" s="65"/>
      <c r="DY482" s="65"/>
      <c r="DZ482" s="65"/>
      <c r="EA482" s="64">
        <v>1.28</v>
      </c>
      <c r="EC482" s="34"/>
      <c r="ED482" s="32"/>
      <c r="EE482" s="32"/>
      <c r="EF482" s="32"/>
      <c r="EG482" s="35">
        <v>2</v>
      </c>
      <c r="EH482" s="48"/>
      <c r="EI482" s="47"/>
      <c r="EJ482" s="47"/>
      <c r="EK482" s="47"/>
      <c r="EL482" s="45">
        <v>1.84</v>
      </c>
      <c r="EM482" s="58"/>
      <c r="EN482" s="57"/>
      <c r="EO482" s="57"/>
      <c r="EP482" s="57"/>
      <c r="EQ482" s="55">
        <v>1.28</v>
      </c>
      <c r="ER482" s="66"/>
      <c r="ES482" s="65"/>
      <c r="ET482" s="65"/>
      <c r="EU482" s="65"/>
      <c r="EV482" s="64">
        <v>1.28</v>
      </c>
      <c r="EX482" s="48"/>
      <c r="EY482" s="47"/>
      <c r="EZ482" s="47"/>
      <c r="FA482" s="47"/>
      <c r="FB482" s="45">
        <v>1.84</v>
      </c>
      <c r="FC482" s="58"/>
      <c r="FD482" s="57"/>
      <c r="FE482" s="57"/>
      <c r="FF482" s="57"/>
      <c r="FG482" s="55">
        <v>1.28</v>
      </c>
      <c r="FH482" s="66"/>
      <c r="FI482" s="65"/>
      <c r="FJ482" s="65"/>
      <c r="FK482" s="65"/>
      <c r="FL482" s="64">
        <v>1.28</v>
      </c>
      <c r="FN482" s="48"/>
      <c r="FO482" s="47"/>
      <c r="FP482" s="47"/>
      <c r="FQ482" s="47"/>
      <c r="FR482" s="45">
        <v>1.84</v>
      </c>
      <c r="FS482" s="58"/>
      <c r="FT482" s="57"/>
      <c r="FU482" s="57"/>
      <c r="FV482" s="57"/>
      <c r="FW482" s="55">
        <v>1.28</v>
      </c>
      <c r="FX482" s="66"/>
      <c r="FY482" s="65"/>
      <c r="FZ482" s="65"/>
      <c r="GA482" s="65"/>
      <c r="GB482" s="64">
        <v>1.28</v>
      </c>
      <c r="GD482" s="48"/>
      <c r="GE482" s="47"/>
      <c r="GF482" s="47"/>
      <c r="GG482" s="47"/>
      <c r="GH482" s="45">
        <v>1.84</v>
      </c>
      <c r="GI482" s="58"/>
      <c r="GJ482" s="57"/>
      <c r="GK482" s="57"/>
      <c r="GL482" s="57"/>
      <c r="GM482" s="55">
        <v>1.28</v>
      </c>
      <c r="GN482" s="66"/>
      <c r="GO482" s="65"/>
      <c r="GP482" s="65"/>
      <c r="GQ482" s="65"/>
      <c r="GR482" s="64">
        <v>1.28</v>
      </c>
      <c r="GT482" s="48"/>
      <c r="GU482" s="47"/>
      <c r="GV482" s="47"/>
      <c r="GW482" s="47"/>
      <c r="GX482" s="45">
        <v>1.84</v>
      </c>
      <c r="GY482" s="58"/>
      <c r="GZ482" s="57"/>
      <c r="HA482" s="57"/>
      <c r="HB482" s="57"/>
      <c r="HC482" s="55">
        <v>1.28</v>
      </c>
      <c r="HD482" s="66"/>
      <c r="HE482" s="65"/>
      <c r="HF482" s="65"/>
      <c r="HG482" s="65"/>
      <c r="HH482" s="64">
        <v>1.28</v>
      </c>
      <c r="HJ482" s="48"/>
      <c r="HK482" s="47"/>
      <c r="HL482" s="47"/>
      <c r="HM482" s="47"/>
      <c r="HN482" s="45">
        <v>1.84</v>
      </c>
      <c r="HO482" s="58"/>
      <c r="HP482" s="57"/>
      <c r="HQ482" s="57"/>
      <c r="HR482" s="57"/>
      <c r="HS482" s="55">
        <v>1.28</v>
      </c>
      <c r="HT482" s="66"/>
      <c r="HU482" s="65"/>
      <c r="HV482" s="65"/>
      <c r="HW482" s="65"/>
      <c r="HX482" s="64">
        <v>1.28</v>
      </c>
      <c r="HZ482" s="48"/>
      <c r="IA482" s="47"/>
      <c r="IB482" s="47"/>
      <c r="IC482" s="47"/>
      <c r="ID482" s="45">
        <v>1.84</v>
      </c>
      <c r="IE482" s="58"/>
      <c r="IF482" s="57"/>
      <c r="IG482" s="57"/>
      <c r="IH482" s="57"/>
      <c r="II482" s="55">
        <v>1.28</v>
      </c>
      <c r="IJ482" s="66"/>
      <c r="IK482" s="65"/>
      <c r="IL482" s="65"/>
      <c r="IM482" s="65"/>
      <c r="IN482" s="64">
        <v>1.28</v>
      </c>
      <c r="IP482" s="48"/>
      <c r="IQ482" s="47"/>
      <c r="IR482" s="47"/>
      <c r="IS482" s="47"/>
      <c r="IT482" s="45">
        <v>1.84</v>
      </c>
      <c r="IU482" s="58"/>
      <c r="IV482" s="57"/>
      <c r="IW482" s="57"/>
      <c r="IX482" s="57"/>
      <c r="IY482" s="55">
        <v>1.28</v>
      </c>
      <c r="IZ482" s="66"/>
      <c r="JA482" s="65"/>
      <c r="JB482" s="65"/>
      <c r="JC482" s="65"/>
      <c r="JD482" s="64">
        <v>1.28</v>
      </c>
      <c r="JF482" s="48"/>
      <c r="JG482" s="47"/>
      <c r="JH482" s="47"/>
      <c r="JI482" s="47"/>
      <c r="JJ482" s="45">
        <v>1.84</v>
      </c>
      <c r="JK482" s="58"/>
      <c r="JL482" s="57"/>
      <c r="JM482" s="57"/>
      <c r="JN482" s="57"/>
      <c r="JO482" s="55">
        <v>1.28</v>
      </c>
      <c r="JP482" s="66"/>
      <c r="JQ482" s="65"/>
      <c r="JR482" s="65"/>
      <c r="JS482" s="65"/>
      <c r="JT482" s="64">
        <v>1.28</v>
      </c>
      <c r="JV482" s="48"/>
      <c r="JW482" s="47"/>
      <c r="JX482" s="47"/>
      <c r="JY482" s="47"/>
      <c r="JZ482" s="45">
        <v>1.84</v>
      </c>
      <c r="KA482" s="58"/>
      <c r="KB482" s="57"/>
      <c r="KC482" s="57"/>
      <c r="KD482" s="57"/>
      <c r="KE482" s="55">
        <v>1.28</v>
      </c>
      <c r="KF482" s="66"/>
      <c r="KG482" s="65"/>
      <c r="KH482" s="65"/>
      <c r="KI482" s="65"/>
      <c r="KJ482" s="64">
        <v>1.28</v>
      </c>
      <c r="KL482" s="48"/>
      <c r="KM482" s="47"/>
      <c r="KN482" s="47"/>
      <c r="KO482" s="47"/>
      <c r="KP482" s="45">
        <v>1.84</v>
      </c>
      <c r="KQ482" s="58"/>
      <c r="KR482" s="57"/>
      <c r="KS482" s="57"/>
      <c r="KT482" s="57"/>
      <c r="KU482" s="55">
        <v>1.28</v>
      </c>
      <c r="KV482" s="66"/>
      <c r="KW482" s="65"/>
      <c r="KX482" s="65"/>
      <c r="KY482" s="65"/>
      <c r="KZ482" s="64">
        <v>1.28</v>
      </c>
      <c r="LB482" s="48"/>
      <c r="LC482" s="47"/>
      <c r="LD482" s="47"/>
      <c r="LE482" s="47"/>
      <c r="LF482" s="45">
        <v>1.84</v>
      </c>
      <c r="LG482" s="58"/>
      <c r="LH482" s="57"/>
      <c r="LI482" s="57"/>
      <c r="LJ482" s="57"/>
      <c r="LK482" s="55">
        <v>1.28</v>
      </c>
      <c r="LL482" s="66"/>
      <c r="LM482" s="65"/>
      <c r="LN482" s="65"/>
      <c r="LO482" s="65"/>
      <c r="LP482" s="64">
        <v>1.28</v>
      </c>
      <c r="LR482" s="48"/>
      <c r="LS482" s="47"/>
      <c r="LT482" s="47"/>
      <c r="LU482" s="47"/>
      <c r="LV482" s="45">
        <v>1.84</v>
      </c>
      <c r="LW482" s="58"/>
      <c r="LX482" s="57"/>
      <c r="LY482" s="57"/>
      <c r="LZ482" s="57"/>
      <c r="MA482" s="55">
        <v>1.28</v>
      </c>
      <c r="MB482" s="66"/>
      <c r="MC482" s="65"/>
      <c r="MD482" s="65"/>
      <c r="ME482" s="65"/>
      <c r="MF482" s="64">
        <v>1.28</v>
      </c>
      <c r="MH482" s="48"/>
      <c r="MI482" s="47"/>
      <c r="MJ482" s="47"/>
      <c r="MK482" s="47"/>
      <c r="ML482" s="45">
        <v>1.84</v>
      </c>
      <c r="MM482" s="58"/>
      <c r="MN482" s="57"/>
      <c r="MO482" s="57"/>
      <c r="MP482" s="57"/>
      <c r="MQ482" s="55">
        <v>1.28</v>
      </c>
      <c r="MR482" s="66"/>
      <c r="MS482" s="65"/>
      <c r="MT482" s="65"/>
      <c r="MU482" s="65"/>
      <c r="MV482" s="64">
        <v>1.28</v>
      </c>
      <c r="MX482" s="48"/>
      <c r="MY482" s="47"/>
      <c r="MZ482" s="47"/>
      <c r="NA482" s="47"/>
      <c r="NB482" s="45">
        <v>1.84</v>
      </c>
      <c r="NC482" s="58"/>
      <c r="ND482" s="57"/>
      <c r="NE482" s="57"/>
      <c r="NF482" s="57"/>
      <c r="NG482" s="55">
        <v>1.28</v>
      </c>
      <c r="NH482" s="66"/>
      <c r="NI482" s="65"/>
      <c r="NJ482" s="65"/>
      <c r="NK482" s="65"/>
      <c r="NL482" s="64">
        <v>1.28</v>
      </c>
      <c r="NN482" s="48"/>
      <c r="NO482" s="47"/>
      <c r="NP482" s="47"/>
      <c r="NQ482" s="47"/>
      <c r="NR482" s="45">
        <v>1.84</v>
      </c>
      <c r="NS482" s="58"/>
      <c r="NT482" s="57"/>
      <c r="NU482" s="57"/>
      <c r="NV482" s="57"/>
      <c r="NW482" s="55">
        <v>1.28</v>
      </c>
      <c r="NX482" s="66"/>
      <c r="NY482" s="65"/>
      <c r="NZ482" s="65"/>
      <c r="OA482" s="65"/>
      <c r="OB482" s="64">
        <v>1.28</v>
      </c>
      <c r="OD482" s="48"/>
      <c r="OE482" s="47"/>
      <c r="OF482" s="47"/>
      <c r="OG482" s="47"/>
      <c r="OH482" s="45">
        <v>1.84</v>
      </c>
      <c r="OI482" s="58"/>
      <c r="OJ482" s="57"/>
      <c r="OK482" s="57"/>
      <c r="OL482" s="57"/>
      <c r="OM482" s="55">
        <v>1.28</v>
      </c>
      <c r="ON482" s="66"/>
      <c r="OO482" s="65"/>
      <c r="OP482" s="65"/>
      <c r="OQ482" s="65"/>
      <c r="OR482" s="64">
        <v>1.28</v>
      </c>
      <c r="OT482" s="48"/>
      <c r="OU482" s="47"/>
      <c r="OV482" s="47"/>
      <c r="OW482" s="47"/>
      <c r="OX482" s="45">
        <v>1.84</v>
      </c>
      <c r="OY482" s="58"/>
      <c r="OZ482" s="57"/>
      <c r="PA482" s="57"/>
      <c r="PB482" s="57"/>
      <c r="PC482" s="55">
        <v>1.28</v>
      </c>
      <c r="PD482" s="66"/>
      <c r="PE482" s="65"/>
      <c r="PF482" s="65"/>
      <c r="PG482" s="65"/>
      <c r="PH482" s="64">
        <v>1.28</v>
      </c>
      <c r="PJ482" s="48"/>
      <c r="PK482" s="47"/>
      <c r="PL482" s="47"/>
      <c r="PM482" s="47"/>
      <c r="PN482" s="45">
        <v>1.84</v>
      </c>
      <c r="PO482" s="58"/>
      <c r="PP482" s="57"/>
      <c r="PQ482" s="57"/>
      <c r="PR482" s="57"/>
      <c r="PS482" s="55">
        <v>1.28</v>
      </c>
      <c r="PT482" s="66"/>
      <c r="PU482" s="65"/>
      <c r="PV482" s="65"/>
      <c r="PW482" s="65"/>
      <c r="PX482" s="64">
        <v>1.28</v>
      </c>
      <c r="PZ482" s="48"/>
      <c r="QA482" s="47"/>
      <c r="QB482" s="47"/>
      <c r="QC482" s="47"/>
      <c r="QD482" s="45">
        <v>1.84</v>
      </c>
      <c r="QE482" s="58"/>
      <c r="QF482" s="57"/>
      <c r="QG482" s="57"/>
      <c r="QH482" s="57"/>
      <c r="QI482" s="55">
        <v>1.28</v>
      </c>
      <c r="QJ482" s="66"/>
      <c r="QK482" s="65"/>
      <c r="QL482" s="65"/>
      <c r="QM482" s="65"/>
      <c r="QN482" s="64">
        <v>1.28</v>
      </c>
      <c r="QP482" s="48"/>
      <c r="QQ482" s="47"/>
      <c r="QR482" s="47"/>
      <c r="QS482" s="47"/>
      <c r="QT482" s="45">
        <v>1.84</v>
      </c>
      <c r="QU482" s="58"/>
      <c r="QV482" s="57"/>
      <c r="QW482" s="57"/>
      <c r="QX482" s="57"/>
      <c r="QY482" s="55">
        <v>1.28</v>
      </c>
      <c r="QZ482" s="66"/>
      <c r="RA482" s="65"/>
      <c r="RB482" s="65"/>
      <c r="RC482" s="65"/>
      <c r="RD482" s="64">
        <v>1.28</v>
      </c>
      <c r="RF482" s="48"/>
      <c r="RG482" s="47"/>
      <c r="RH482" s="47"/>
      <c r="RI482" s="47"/>
      <c r="RJ482" s="45">
        <v>1.84</v>
      </c>
      <c r="RK482" s="58"/>
      <c r="RL482" s="57"/>
      <c r="RM482" s="57"/>
      <c r="RN482" s="57"/>
      <c r="RO482" s="55">
        <v>1.28</v>
      </c>
      <c r="RP482" s="66"/>
      <c r="RQ482" s="65"/>
      <c r="RR482" s="65"/>
      <c r="RS482" s="65"/>
      <c r="RT482" s="64">
        <v>1.28</v>
      </c>
    </row>
    <row r="483" spans="1:488" x14ac:dyDescent="0.35">
      <c r="A483" s="29">
        <v>36</v>
      </c>
      <c r="B483" s="34"/>
      <c r="C483" s="32"/>
      <c r="D483" s="32"/>
      <c r="E483" s="32"/>
      <c r="F483" s="35">
        <v>2</v>
      </c>
      <c r="G483" s="48"/>
      <c r="H483" s="47"/>
      <c r="I483" s="47"/>
      <c r="J483" s="47"/>
      <c r="K483" s="45">
        <v>1.84</v>
      </c>
      <c r="L483" s="58"/>
      <c r="M483" s="57"/>
      <c r="N483" s="57"/>
      <c r="O483" s="57"/>
      <c r="P483" s="55">
        <v>1.28</v>
      </c>
      <c r="Q483" s="58"/>
      <c r="R483" s="57"/>
      <c r="S483" s="57"/>
      <c r="T483" s="57"/>
      <c r="U483" s="55">
        <v>1.28</v>
      </c>
      <c r="V483" s="66"/>
      <c r="W483" s="65"/>
      <c r="X483" s="227"/>
      <c r="Y483" s="65"/>
      <c r="Z483" s="64">
        <v>1.66</v>
      </c>
      <c r="AB483" s="34"/>
      <c r="AC483" s="32"/>
      <c r="AD483" s="32"/>
      <c r="AE483" s="32"/>
      <c r="AF483" s="35">
        <v>2</v>
      </c>
      <c r="AG483" s="48"/>
      <c r="AH483" s="47"/>
      <c r="AI483" s="47"/>
      <c r="AJ483" s="47"/>
      <c r="AK483" s="45">
        <v>1.84</v>
      </c>
      <c r="AL483" s="58"/>
      <c r="AM483" s="57"/>
      <c r="AN483" s="57"/>
      <c r="AO483" s="57"/>
      <c r="AP483" s="55">
        <v>1.28</v>
      </c>
      <c r="AQ483" s="66"/>
      <c r="AR483" s="65"/>
      <c r="AS483" s="65"/>
      <c r="AT483" s="65"/>
      <c r="AU483" s="64">
        <v>1.28</v>
      </c>
      <c r="AW483" s="34"/>
      <c r="AX483" s="32"/>
      <c r="AY483" s="32"/>
      <c r="AZ483" s="32"/>
      <c r="BA483" s="35">
        <v>2</v>
      </c>
      <c r="BB483" s="48"/>
      <c r="BC483" s="47"/>
      <c r="BD483" s="47"/>
      <c r="BE483" s="47"/>
      <c r="BF483" s="45">
        <v>1.84</v>
      </c>
      <c r="BG483" s="58"/>
      <c r="BH483" s="57"/>
      <c r="BI483" s="57"/>
      <c r="BJ483" s="57"/>
      <c r="BK483" s="55">
        <v>1.28</v>
      </c>
      <c r="BL483" s="66"/>
      <c r="BM483" s="65"/>
      <c r="BN483" s="65"/>
      <c r="BO483" s="65"/>
      <c r="BP483" s="64">
        <v>1.28</v>
      </c>
      <c r="BR483" s="34"/>
      <c r="BS483" s="32"/>
      <c r="BT483" s="32"/>
      <c r="BU483" s="32"/>
      <c r="BV483" s="35">
        <v>2</v>
      </c>
      <c r="BW483" s="48"/>
      <c r="BX483" s="47"/>
      <c r="BY483" s="47"/>
      <c r="BZ483" s="47"/>
      <c r="CA483" s="45">
        <v>1.84</v>
      </c>
      <c r="CB483" s="58"/>
      <c r="CC483" s="57"/>
      <c r="CD483" s="57"/>
      <c r="CE483" s="57"/>
      <c r="CF483" s="55">
        <v>1.28</v>
      </c>
      <c r="CG483" s="66"/>
      <c r="CH483" s="65"/>
      <c r="CI483" s="65"/>
      <c r="CJ483" s="65"/>
      <c r="CK483" s="64">
        <v>1.28</v>
      </c>
      <c r="CM483" s="34"/>
      <c r="CN483" s="32"/>
      <c r="CO483" s="32"/>
      <c r="CP483" s="32"/>
      <c r="CQ483" s="35">
        <v>2</v>
      </c>
      <c r="CR483" s="48"/>
      <c r="CS483" s="47"/>
      <c r="CT483" s="47"/>
      <c r="CU483" s="47"/>
      <c r="CV483" s="45">
        <v>1.84</v>
      </c>
      <c r="CW483" s="58"/>
      <c r="CX483" s="57"/>
      <c r="CY483" s="57"/>
      <c r="CZ483" s="57"/>
      <c r="DA483" s="55">
        <v>1.28</v>
      </c>
      <c r="DB483" s="66"/>
      <c r="DC483" s="65"/>
      <c r="DD483" s="65"/>
      <c r="DE483" s="65"/>
      <c r="DF483" s="64">
        <v>1.28</v>
      </c>
      <c r="DH483" s="34"/>
      <c r="DI483" s="32"/>
      <c r="DJ483" s="32"/>
      <c r="DK483" s="32"/>
      <c r="DL483" s="35">
        <v>2</v>
      </c>
      <c r="DM483" s="48"/>
      <c r="DN483" s="47"/>
      <c r="DO483" s="47"/>
      <c r="DP483" s="47"/>
      <c r="DQ483" s="45">
        <v>1.84</v>
      </c>
      <c r="DR483" s="58"/>
      <c r="DS483" s="57"/>
      <c r="DT483" s="57"/>
      <c r="DU483" s="57"/>
      <c r="DV483" s="55">
        <v>1.28</v>
      </c>
      <c r="DW483" s="66"/>
      <c r="DX483" s="65"/>
      <c r="DY483" s="65"/>
      <c r="DZ483" s="65"/>
      <c r="EA483" s="64">
        <v>1.28</v>
      </c>
      <c r="EC483" s="34"/>
      <c r="ED483" s="32"/>
      <c r="EE483" s="32"/>
      <c r="EF483" s="32"/>
      <c r="EG483" s="35">
        <v>2</v>
      </c>
      <c r="EH483" s="48"/>
      <c r="EI483" s="47"/>
      <c r="EJ483" s="47"/>
      <c r="EK483" s="47"/>
      <c r="EL483" s="45">
        <v>1.84</v>
      </c>
      <c r="EM483" s="58"/>
      <c r="EN483" s="57"/>
      <c r="EO483" s="57"/>
      <c r="EP483" s="57"/>
      <c r="EQ483" s="55">
        <v>1.28</v>
      </c>
      <c r="ER483" s="66"/>
      <c r="ES483" s="65"/>
      <c r="ET483" s="65"/>
      <c r="EU483" s="65"/>
      <c r="EV483" s="64">
        <v>1.28</v>
      </c>
      <c r="EX483" s="48"/>
      <c r="EY483" s="47"/>
      <c r="EZ483" s="47"/>
      <c r="FA483" s="47"/>
      <c r="FB483" s="45">
        <v>1.84</v>
      </c>
      <c r="FC483" s="58"/>
      <c r="FD483" s="57"/>
      <c r="FE483" s="57"/>
      <c r="FF483" s="57"/>
      <c r="FG483" s="55">
        <v>1.28</v>
      </c>
      <c r="FH483" s="66"/>
      <c r="FI483" s="65"/>
      <c r="FJ483" s="65"/>
      <c r="FK483" s="65"/>
      <c r="FL483" s="64">
        <v>1.28</v>
      </c>
      <c r="FN483" s="48"/>
      <c r="FO483" s="47"/>
      <c r="FP483" s="47"/>
      <c r="FQ483" s="47"/>
      <c r="FR483" s="45">
        <v>1.84</v>
      </c>
      <c r="FS483" s="58"/>
      <c r="FT483" s="57"/>
      <c r="FU483" s="57"/>
      <c r="FV483" s="57"/>
      <c r="FW483" s="55">
        <v>1.28</v>
      </c>
      <c r="FX483" s="66"/>
      <c r="FY483" s="65"/>
      <c r="FZ483" s="65"/>
      <c r="GA483" s="65"/>
      <c r="GB483" s="64">
        <v>1.28</v>
      </c>
      <c r="GD483" s="48"/>
      <c r="GE483" s="47"/>
      <c r="GF483" s="47"/>
      <c r="GG483" s="47"/>
      <c r="GH483" s="45">
        <v>1.84</v>
      </c>
      <c r="GI483" s="58"/>
      <c r="GJ483" s="57"/>
      <c r="GK483" s="57"/>
      <c r="GL483" s="57"/>
      <c r="GM483" s="55">
        <v>1.28</v>
      </c>
      <c r="GN483" s="66"/>
      <c r="GO483" s="65"/>
      <c r="GP483" s="65"/>
      <c r="GQ483" s="65"/>
      <c r="GR483" s="64">
        <v>1.28</v>
      </c>
      <c r="GT483" s="48"/>
      <c r="GU483" s="47"/>
      <c r="GV483" s="47"/>
      <c r="GW483" s="47"/>
      <c r="GX483" s="45">
        <v>1.84</v>
      </c>
      <c r="GY483" s="58"/>
      <c r="GZ483" s="57"/>
      <c r="HA483" s="57"/>
      <c r="HB483" s="57"/>
      <c r="HC483" s="55">
        <v>1.28</v>
      </c>
      <c r="HD483" s="66"/>
      <c r="HE483" s="65"/>
      <c r="HF483" s="65"/>
      <c r="HG483" s="65"/>
      <c r="HH483" s="64">
        <v>1.28</v>
      </c>
      <c r="HJ483" s="48"/>
      <c r="HK483" s="47"/>
      <c r="HL483" s="47"/>
      <c r="HM483" s="47"/>
      <c r="HN483" s="45">
        <v>1.84</v>
      </c>
      <c r="HO483" s="58"/>
      <c r="HP483" s="57"/>
      <c r="HQ483" s="57"/>
      <c r="HR483" s="57"/>
      <c r="HS483" s="55">
        <v>1.28</v>
      </c>
      <c r="HT483" s="66"/>
      <c r="HU483" s="65"/>
      <c r="HV483" s="65"/>
      <c r="HW483" s="65"/>
      <c r="HX483" s="64">
        <v>1.28</v>
      </c>
      <c r="HZ483" s="48"/>
      <c r="IA483" s="47"/>
      <c r="IB483" s="47"/>
      <c r="IC483" s="47"/>
      <c r="ID483" s="45">
        <v>1.84</v>
      </c>
      <c r="IE483" s="58"/>
      <c r="IF483" s="57"/>
      <c r="IG483" s="57"/>
      <c r="IH483" s="57"/>
      <c r="II483" s="55">
        <v>1.28</v>
      </c>
      <c r="IJ483" s="66"/>
      <c r="IK483" s="65"/>
      <c r="IL483" s="65"/>
      <c r="IM483" s="65"/>
      <c r="IN483" s="64">
        <v>1.28</v>
      </c>
      <c r="IP483" s="48"/>
      <c r="IQ483" s="47"/>
      <c r="IR483" s="47"/>
      <c r="IS483" s="47"/>
      <c r="IT483" s="45">
        <v>1.84</v>
      </c>
      <c r="IU483" s="58"/>
      <c r="IV483" s="57"/>
      <c r="IW483" s="57"/>
      <c r="IX483" s="57"/>
      <c r="IY483" s="55">
        <v>1.28</v>
      </c>
      <c r="IZ483" s="66"/>
      <c r="JA483" s="65"/>
      <c r="JB483" s="65"/>
      <c r="JC483" s="65"/>
      <c r="JD483" s="64">
        <v>1.28</v>
      </c>
      <c r="JF483" s="48"/>
      <c r="JG483" s="47"/>
      <c r="JH483" s="47"/>
      <c r="JI483" s="47"/>
      <c r="JJ483" s="45">
        <v>1.84</v>
      </c>
      <c r="JK483" s="58"/>
      <c r="JL483" s="57"/>
      <c r="JM483" s="57"/>
      <c r="JN483" s="57"/>
      <c r="JO483" s="55">
        <v>1.28</v>
      </c>
      <c r="JP483" s="66"/>
      <c r="JQ483" s="65"/>
      <c r="JR483" s="65"/>
      <c r="JS483" s="65"/>
      <c r="JT483" s="64">
        <v>1.28</v>
      </c>
      <c r="JV483" s="48"/>
      <c r="JW483" s="47"/>
      <c r="JX483" s="47"/>
      <c r="JY483" s="47"/>
      <c r="JZ483" s="45">
        <v>1.84</v>
      </c>
      <c r="KA483" s="58"/>
      <c r="KB483" s="57"/>
      <c r="KC483" s="57"/>
      <c r="KD483" s="57"/>
      <c r="KE483" s="55">
        <v>1.28</v>
      </c>
      <c r="KF483" s="66"/>
      <c r="KG483" s="65"/>
      <c r="KH483" s="65"/>
      <c r="KI483" s="65"/>
      <c r="KJ483" s="64">
        <v>1.28</v>
      </c>
      <c r="KL483" s="48"/>
      <c r="KM483" s="47"/>
      <c r="KN483" s="47"/>
      <c r="KO483" s="47"/>
      <c r="KP483" s="45">
        <v>1.84</v>
      </c>
      <c r="KQ483" s="58"/>
      <c r="KR483" s="57"/>
      <c r="KS483" s="57"/>
      <c r="KT483" s="57"/>
      <c r="KU483" s="55">
        <v>1.28</v>
      </c>
      <c r="KV483" s="66"/>
      <c r="KW483" s="65"/>
      <c r="KX483" s="65"/>
      <c r="KY483" s="65"/>
      <c r="KZ483" s="64">
        <v>1.28</v>
      </c>
      <c r="LB483" s="48"/>
      <c r="LC483" s="47"/>
      <c r="LD483" s="47"/>
      <c r="LE483" s="47"/>
      <c r="LF483" s="45">
        <v>1.84</v>
      </c>
      <c r="LG483" s="58"/>
      <c r="LH483" s="57"/>
      <c r="LI483" s="57"/>
      <c r="LJ483" s="57"/>
      <c r="LK483" s="55">
        <v>1.28</v>
      </c>
      <c r="LL483" s="66"/>
      <c r="LM483" s="65"/>
      <c r="LN483" s="65"/>
      <c r="LO483" s="65"/>
      <c r="LP483" s="64">
        <v>1.28</v>
      </c>
      <c r="LR483" s="48"/>
      <c r="LS483" s="47"/>
      <c r="LT483" s="47"/>
      <c r="LU483" s="47"/>
      <c r="LV483" s="45">
        <v>1.84</v>
      </c>
      <c r="LW483" s="58"/>
      <c r="LX483" s="57"/>
      <c r="LY483" s="57"/>
      <c r="LZ483" s="57"/>
      <c r="MA483" s="55">
        <v>1.28</v>
      </c>
      <c r="MB483" s="66"/>
      <c r="MC483" s="65"/>
      <c r="MD483" s="65"/>
      <c r="ME483" s="65"/>
      <c r="MF483" s="64">
        <v>1.28</v>
      </c>
      <c r="MH483" s="48"/>
      <c r="MI483" s="47"/>
      <c r="MJ483" s="47"/>
      <c r="MK483" s="47"/>
      <c r="ML483" s="45">
        <v>1.84</v>
      </c>
      <c r="MM483" s="58"/>
      <c r="MN483" s="57"/>
      <c r="MO483" s="57"/>
      <c r="MP483" s="57"/>
      <c r="MQ483" s="55">
        <v>1.28</v>
      </c>
      <c r="MR483" s="66"/>
      <c r="MS483" s="65"/>
      <c r="MT483" s="65"/>
      <c r="MU483" s="65"/>
      <c r="MV483" s="64">
        <v>1.28</v>
      </c>
      <c r="MX483" s="48"/>
      <c r="MY483" s="47"/>
      <c r="MZ483" s="47"/>
      <c r="NA483" s="47"/>
      <c r="NB483" s="45">
        <v>1.84</v>
      </c>
      <c r="NC483" s="58"/>
      <c r="ND483" s="57"/>
      <c r="NE483" s="57"/>
      <c r="NF483" s="57"/>
      <c r="NG483" s="55">
        <v>1.28</v>
      </c>
      <c r="NH483" s="66"/>
      <c r="NI483" s="65"/>
      <c r="NJ483" s="65"/>
      <c r="NK483" s="65"/>
      <c r="NL483" s="64">
        <v>1.28</v>
      </c>
      <c r="NN483" s="48"/>
      <c r="NO483" s="47"/>
      <c r="NP483" s="47"/>
      <c r="NQ483" s="47"/>
      <c r="NR483" s="45">
        <v>1.84</v>
      </c>
      <c r="NS483" s="58"/>
      <c r="NT483" s="57"/>
      <c r="NU483" s="57"/>
      <c r="NV483" s="57"/>
      <c r="NW483" s="55">
        <v>1.28</v>
      </c>
      <c r="NX483" s="66"/>
      <c r="NY483" s="65"/>
      <c r="NZ483" s="65"/>
      <c r="OA483" s="65"/>
      <c r="OB483" s="64">
        <v>1.28</v>
      </c>
      <c r="OD483" s="48"/>
      <c r="OE483" s="47"/>
      <c r="OF483" s="47"/>
      <c r="OG483" s="47"/>
      <c r="OH483" s="45">
        <v>1.84</v>
      </c>
      <c r="OI483" s="58"/>
      <c r="OJ483" s="57"/>
      <c r="OK483" s="57"/>
      <c r="OL483" s="57"/>
      <c r="OM483" s="55">
        <v>1.28</v>
      </c>
      <c r="ON483" s="66"/>
      <c r="OO483" s="65"/>
      <c r="OP483" s="65"/>
      <c r="OQ483" s="65"/>
      <c r="OR483" s="64">
        <v>1.28</v>
      </c>
      <c r="OT483" s="48"/>
      <c r="OU483" s="47"/>
      <c r="OV483" s="47"/>
      <c r="OW483" s="47"/>
      <c r="OX483" s="45">
        <v>1.84</v>
      </c>
      <c r="OY483" s="58"/>
      <c r="OZ483" s="57"/>
      <c r="PA483" s="57"/>
      <c r="PB483" s="57"/>
      <c r="PC483" s="55">
        <v>1.28</v>
      </c>
      <c r="PD483" s="66"/>
      <c r="PE483" s="65"/>
      <c r="PF483" s="65"/>
      <c r="PG483" s="65"/>
      <c r="PH483" s="64">
        <v>1.28</v>
      </c>
      <c r="PJ483" s="48"/>
      <c r="PK483" s="47"/>
      <c r="PL483" s="47"/>
      <c r="PM483" s="47"/>
      <c r="PN483" s="45">
        <v>1.84</v>
      </c>
      <c r="PO483" s="58"/>
      <c r="PP483" s="57"/>
      <c r="PQ483" s="57"/>
      <c r="PR483" s="57"/>
      <c r="PS483" s="55">
        <v>1.28</v>
      </c>
      <c r="PT483" s="66"/>
      <c r="PU483" s="65"/>
      <c r="PV483" s="65"/>
      <c r="PW483" s="65"/>
      <c r="PX483" s="64">
        <v>1.28</v>
      </c>
      <c r="PZ483" s="48"/>
      <c r="QA483" s="47"/>
      <c r="QB483" s="47"/>
      <c r="QC483" s="47"/>
      <c r="QD483" s="45">
        <v>1.84</v>
      </c>
      <c r="QE483" s="58"/>
      <c r="QF483" s="57"/>
      <c r="QG483" s="57"/>
      <c r="QH483" s="57"/>
      <c r="QI483" s="55">
        <v>1.28</v>
      </c>
      <c r="QJ483" s="66"/>
      <c r="QK483" s="65"/>
      <c r="QL483" s="65"/>
      <c r="QM483" s="65"/>
      <c r="QN483" s="64">
        <v>1.28</v>
      </c>
      <c r="QP483" s="48"/>
      <c r="QQ483" s="47"/>
      <c r="QR483" s="47"/>
      <c r="QS483" s="47"/>
      <c r="QT483" s="45">
        <v>1.84</v>
      </c>
      <c r="QU483" s="58"/>
      <c r="QV483" s="57"/>
      <c r="QW483" s="57"/>
      <c r="QX483" s="57"/>
      <c r="QY483" s="55">
        <v>1.28</v>
      </c>
      <c r="QZ483" s="66"/>
      <c r="RA483" s="65"/>
      <c r="RB483" s="65"/>
      <c r="RC483" s="65"/>
      <c r="RD483" s="64">
        <v>1.28</v>
      </c>
      <c r="RF483" s="48"/>
      <c r="RG483" s="47"/>
      <c r="RH483" s="47"/>
      <c r="RI483" s="47"/>
      <c r="RJ483" s="45">
        <v>1.84</v>
      </c>
      <c r="RK483" s="58"/>
      <c r="RL483" s="57"/>
      <c r="RM483" s="57"/>
      <c r="RN483" s="57"/>
      <c r="RO483" s="55">
        <v>1.28</v>
      </c>
      <c r="RP483" s="66"/>
      <c r="RQ483" s="65"/>
      <c r="RR483" s="65"/>
      <c r="RS483" s="65"/>
      <c r="RT483" s="64">
        <v>1.28</v>
      </c>
    </row>
    <row r="484" spans="1:488" x14ac:dyDescent="0.35">
      <c r="A484" s="29">
        <v>37</v>
      </c>
      <c r="B484" s="34"/>
      <c r="C484" s="32"/>
      <c r="D484" s="32"/>
      <c r="E484" s="32"/>
      <c r="F484" s="35">
        <v>2</v>
      </c>
      <c r="G484" s="48"/>
      <c r="H484" s="47"/>
      <c r="I484" s="47"/>
      <c r="J484" s="47"/>
      <c r="K484" s="45">
        <v>1.84</v>
      </c>
      <c r="L484" s="58"/>
      <c r="M484" s="57"/>
      <c r="N484" s="57"/>
      <c r="O484" s="57"/>
      <c r="P484" s="55">
        <v>1.28</v>
      </c>
      <c r="Q484" s="58"/>
      <c r="R484" s="57"/>
      <c r="S484" s="57"/>
      <c r="T484" s="57"/>
      <c r="U484" s="55">
        <v>1.28</v>
      </c>
      <c r="V484" s="66"/>
      <c r="W484" s="65"/>
      <c r="X484" s="227"/>
      <c r="Y484" s="65"/>
      <c r="Z484" s="64">
        <v>1.66</v>
      </c>
      <c r="AB484" s="34"/>
      <c r="AC484" s="32"/>
      <c r="AD484" s="32"/>
      <c r="AE484" s="32"/>
      <c r="AF484" s="35">
        <v>2</v>
      </c>
      <c r="AG484" s="48"/>
      <c r="AH484" s="47"/>
      <c r="AI484" s="47"/>
      <c r="AJ484" s="47"/>
      <c r="AK484" s="45">
        <v>1.84</v>
      </c>
      <c r="AL484" s="58"/>
      <c r="AM484" s="57"/>
      <c r="AN484" s="57"/>
      <c r="AO484" s="57"/>
      <c r="AP484" s="55">
        <v>1.28</v>
      </c>
      <c r="AQ484" s="66"/>
      <c r="AR484" s="65"/>
      <c r="AS484" s="65"/>
      <c r="AT484" s="65"/>
      <c r="AU484" s="64">
        <v>1.28</v>
      </c>
      <c r="AW484" s="34"/>
      <c r="AX484" s="32"/>
      <c r="AY484" s="32"/>
      <c r="AZ484" s="32"/>
      <c r="BA484" s="35">
        <v>2</v>
      </c>
      <c r="BB484" s="48"/>
      <c r="BC484" s="47"/>
      <c r="BD484" s="47"/>
      <c r="BE484" s="47"/>
      <c r="BF484" s="45">
        <v>1.84</v>
      </c>
      <c r="BG484" s="58"/>
      <c r="BH484" s="57"/>
      <c r="BI484" s="57"/>
      <c r="BJ484" s="57"/>
      <c r="BK484" s="55">
        <v>1.28</v>
      </c>
      <c r="BL484" s="66"/>
      <c r="BM484" s="65"/>
      <c r="BN484" s="65"/>
      <c r="BO484" s="65"/>
      <c r="BP484" s="64">
        <v>1.28</v>
      </c>
      <c r="BR484" s="34"/>
      <c r="BS484" s="32"/>
      <c r="BT484" s="32"/>
      <c r="BU484" s="32"/>
      <c r="BV484" s="35">
        <v>2</v>
      </c>
      <c r="BW484" s="48"/>
      <c r="BX484" s="47"/>
      <c r="BY484" s="47"/>
      <c r="BZ484" s="47"/>
      <c r="CA484" s="45">
        <v>1.84</v>
      </c>
      <c r="CB484" s="58"/>
      <c r="CC484" s="57"/>
      <c r="CD484" s="57"/>
      <c r="CE484" s="57"/>
      <c r="CF484" s="55">
        <v>1.28</v>
      </c>
      <c r="CG484" s="66"/>
      <c r="CH484" s="65"/>
      <c r="CI484" s="65"/>
      <c r="CJ484" s="65"/>
      <c r="CK484" s="64">
        <v>1.28</v>
      </c>
      <c r="CM484" s="34"/>
      <c r="CN484" s="32"/>
      <c r="CO484" s="32"/>
      <c r="CP484" s="32"/>
      <c r="CQ484" s="35">
        <v>2</v>
      </c>
      <c r="CR484" s="48"/>
      <c r="CS484" s="47"/>
      <c r="CT484" s="47"/>
      <c r="CU484" s="47"/>
      <c r="CV484" s="45">
        <v>1.84</v>
      </c>
      <c r="CW484" s="58"/>
      <c r="CX484" s="57"/>
      <c r="CY484" s="57"/>
      <c r="CZ484" s="57"/>
      <c r="DA484" s="55">
        <v>1.28</v>
      </c>
      <c r="DB484" s="66"/>
      <c r="DC484" s="65"/>
      <c r="DD484" s="65"/>
      <c r="DE484" s="65"/>
      <c r="DF484" s="64">
        <v>1.28</v>
      </c>
      <c r="DH484" s="34"/>
      <c r="DI484" s="32"/>
      <c r="DJ484" s="32"/>
      <c r="DK484" s="32"/>
      <c r="DL484" s="35">
        <v>2</v>
      </c>
      <c r="DM484" s="48"/>
      <c r="DN484" s="47"/>
      <c r="DO484" s="47"/>
      <c r="DP484" s="47"/>
      <c r="DQ484" s="45">
        <v>1.84</v>
      </c>
      <c r="DR484" s="58"/>
      <c r="DS484" s="57"/>
      <c r="DT484" s="57"/>
      <c r="DU484" s="57"/>
      <c r="DV484" s="55">
        <v>1.28</v>
      </c>
      <c r="DW484" s="66"/>
      <c r="DX484" s="65"/>
      <c r="DY484" s="65"/>
      <c r="DZ484" s="65"/>
      <c r="EA484" s="64">
        <v>1.28</v>
      </c>
      <c r="EC484" s="34"/>
      <c r="ED484" s="32"/>
      <c r="EE484" s="32"/>
      <c r="EF484" s="32"/>
      <c r="EG484" s="35">
        <v>2</v>
      </c>
      <c r="EH484" s="48"/>
      <c r="EI484" s="47"/>
      <c r="EJ484" s="47"/>
      <c r="EK484" s="47"/>
      <c r="EL484" s="45">
        <v>1.84</v>
      </c>
      <c r="EM484" s="58"/>
      <c r="EN484" s="57"/>
      <c r="EO484" s="57"/>
      <c r="EP484" s="57"/>
      <c r="EQ484" s="55">
        <v>1.28</v>
      </c>
      <c r="ER484" s="66"/>
      <c r="ES484" s="65"/>
      <c r="ET484" s="65"/>
      <c r="EU484" s="65"/>
      <c r="EV484" s="64">
        <v>1.28</v>
      </c>
      <c r="EX484" s="48"/>
      <c r="EY484" s="47"/>
      <c r="EZ484" s="47"/>
      <c r="FA484" s="47"/>
      <c r="FB484" s="45">
        <v>1.84</v>
      </c>
      <c r="FC484" s="58"/>
      <c r="FD484" s="57"/>
      <c r="FE484" s="57"/>
      <c r="FF484" s="57"/>
      <c r="FG484" s="55">
        <v>1.28</v>
      </c>
      <c r="FH484" s="66"/>
      <c r="FI484" s="65"/>
      <c r="FJ484" s="65"/>
      <c r="FK484" s="65"/>
      <c r="FL484" s="64">
        <v>1.28</v>
      </c>
      <c r="FN484" s="48"/>
      <c r="FO484" s="47"/>
      <c r="FP484" s="47"/>
      <c r="FQ484" s="47"/>
      <c r="FR484" s="45">
        <v>1.84</v>
      </c>
      <c r="FS484" s="58"/>
      <c r="FT484" s="57"/>
      <c r="FU484" s="57"/>
      <c r="FV484" s="57"/>
      <c r="FW484" s="55">
        <v>1.28</v>
      </c>
      <c r="FX484" s="66"/>
      <c r="FY484" s="65"/>
      <c r="FZ484" s="65"/>
      <c r="GA484" s="65"/>
      <c r="GB484" s="64">
        <v>1.28</v>
      </c>
      <c r="GD484" s="48"/>
      <c r="GE484" s="47"/>
      <c r="GF484" s="47"/>
      <c r="GG484" s="47"/>
      <c r="GH484" s="45">
        <v>1.84</v>
      </c>
      <c r="GI484" s="58"/>
      <c r="GJ484" s="57"/>
      <c r="GK484" s="57"/>
      <c r="GL484" s="57"/>
      <c r="GM484" s="55">
        <v>1.28</v>
      </c>
      <c r="GN484" s="66"/>
      <c r="GO484" s="65"/>
      <c r="GP484" s="65"/>
      <c r="GQ484" s="65"/>
      <c r="GR484" s="64">
        <v>1.28</v>
      </c>
      <c r="GT484" s="48"/>
      <c r="GU484" s="47"/>
      <c r="GV484" s="47"/>
      <c r="GW484" s="47"/>
      <c r="GX484" s="45">
        <v>1.84</v>
      </c>
      <c r="GY484" s="58"/>
      <c r="GZ484" s="57"/>
      <c r="HA484" s="57"/>
      <c r="HB484" s="57"/>
      <c r="HC484" s="55">
        <v>1.28</v>
      </c>
      <c r="HD484" s="66"/>
      <c r="HE484" s="65"/>
      <c r="HF484" s="65"/>
      <c r="HG484" s="65"/>
      <c r="HH484" s="64">
        <v>1.28</v>
      </c>
      <c r="HJ484" s="48"/>
      <c r="HK484" s="47"/>
      <c r="HL484" s="47"/>
      <c r="HM484" s="47"/>
      <c r="HN484" s="45">
        <v>1.84</v>
      </c>
      <c r="HO484" s="58"/>
      <c r="HP484" s="57"/>
      <c r="HQ484" s="57"/>
      <c r="HR484" s="57"/>
      <c r="HS484" s="55">
        <v>1.28</v>
      </c>
      <c r="HT484" s="66"/>
      <c r="HU484" s="65"/>
      <c r="HV484" s="65"/>
      <c r="HW484" s="65"/>
      <c r="HX484" s="64">
        <v>1.28</v>
      </c>
      <c r="HZ484" s="48"/>
      <c r="IA484" s="47"/>
      <c r="IB484" s="47"/>
      <c r="IC484" s="47"/>
      <c r="ID484" s="45">
        <v>1.84</v>
      </c>
      <c r="IE484" s="58"/>
      <c r="IF484" s="57"/>
      <c r="IG484" s="57"/>
      <c r="IH484" s="57"/>
      <c r="II484" s="55">
        <v>1.28</v>
      </c>
      <c r="IJ484" s="66"/>
      <c r="IK484" s="65"/>
      <c r="IL484" s="65"/>
      <c r="IM484" s="65"/>
      <c r="IN484" s="64">
        <v>1.28</v>
      </c>
      <c r="IP484" s="48"/>
      <c r="IQ484" s="47"/>
      <c r="IR484" s="47"/>
      <c r="IS484" s="47"/>
      <c r="IT484" s="45">
        <v>1.84</v>
      </c>
      <c r="IU484" s="58"/>
      <c r="IV484" s="57"/>
      <c r="IW484" s="57"/>
      <c r="IX484" s="57"/>
      <c r="IY484" s="55">
        <v>1.28</v>
      </c>
      <c r="IZ484" s="66"/>
      <c r="JA484" s="65"/>
      <c r="JB484" s="65"/>
      <c r="JC484" s="65"/>
      <c r="JD484" s="64">
        <v>1.28</v>
      </c>
      <c r="JF484" s="48"/>
      <c r="JG484" s="47"/>
      <c r="JH484" s="47"/>
      <c r="JI484" s="47"/>
      <c r="JJ484" s="45">
        <v>1.84</v>
      </c>
      <c r="JK484" s="58"/>
      <c r="JL484" s="57"/>
      <c r="JM484" s="57"/>
      <c r="JN484" s="57"/>
      <c r="JO484" s="55">
        <v>1.28</v>
      </c>
      <c r="JP484" s="66"/>
      <c r="JQ484" s="65"/>
      <c r="JR484" s="65"/>
      <c r="JS484" s="65"/>
      <c r="JT484" s="64">
        <v>1.28</v>
      </c>
      <c r="JV484" s="48"/>
      <c r="JW484" s="47"/>
      <c r="JX484" s="47"/>
      <c r="JY484" s="47"/>
      <c r="JZ484" s="45">
        <v>1.84</v>
      </c>
      <c r="KA484" s="58"/>
      <c r="KB484" s="57"/>
      <c r="KC484" s="57"/>
      <c r="KD484" s="57"/>
      <c r="KE484" s="55">
        <v>1.28</v>
      </c>
      <c r="KF484" s="66"/>
      <c r="KG484" s="65"/>
      <c r="KH484" s="65"/>
      <c r="KI484" s="65"/>
      <c r="KJ484" s="64">
        <v>1.28</v>
      </c>
      <c r="KL484" s="48"/>
      <c r="KM484" s="47"/>
      <c r="KN484" s="47"/>
      <c r="KO484" s="47"/>
      <c r="KP484" s="45">
        <v>1.84</v>
      </c>
      <c r="KQ484" s="58"/>
      <c r="KR484" s="57"/>
      <c r="KS484" s="57"/>
      <c r="KT484" s="57"/>
      <c r="KU484" s="55">
        <v>1.28</v>
      </c>
      <c r="KV484" s="66"/>
      <c r="KW484" s="65"/>
      <c r="KX484" s="65"/>
      <c r="KY484" s="65"/>
      <c r="KZ484" s="64">
        <v>1.28</v>
      </c>
      <c r="LB484" s="48"/>
      <c r="LC484" s="47"/>
      <c r="LD484" s="47"/>
      <c r="LE484" s="47"/>
      <c r="LF484" s="45">
        <v>1.84</v>
      </c>
      <c r="LG484" s="58"/>
      <c r="LH484" s="57"/>
      <c r="LI484" s="57"/>
      <c r="LJ484" s="57"/>
      <c r="LK484" s="55">
        <v>1.28</v>
      </c>
      <c r="LL484" s="66"/>
      <c r="LM484" s="65"/>
      <c r="LN484" s="65"/>
      <c r="LO484" s="65"/>
      <c r="LP484" s="64">
        <v>1.28</v>
      </c>
      <c r="LR484" s="48"/>
      <c r="LS484" s="47"/>
      <c r="LT484" s="47"/>
      <c r="LU484" s="47"/>
      <c r="LV484" s="45">
        <v>1.84</v>
      </c>
      <c r="LW484" s="58"/>
      <c r="LX484" s="57"/>
      <c r="LY484" s="57"/>
      <c r="LZ484" s="57"/>
      <c r="MA484" s="55">
        <v>1.28</v>
      </c>
      <c r="MB484" s="66"/>
      <c r="MC484" s="65"/>
      <c r="MD484" s="65"/>
      <c r="ME484" s="65"/>
      <c r="MF484" s="64">
        <v>1.28</v>
      </c>
      <c r="MH484" s="48"/>
      <c r="MI484" s="47"/>
      <c r="MJ484" s="47"/>
      <c r="MK484" s="47"/>
      <c r="ML484" s="45">
        <v>1.84</v>
      </c>
      <c r="MM484" s="58"/>
      <c r="MN484" s="57"/>
      <c r="MO484" s="57"/>
      <c r="MP484" s="57"/>
      <c r="MQ484" s="55">
        <v>1.28</v>
      </c>
      <c r="MR484" s="66"/>
      <c r="MS484" s="65"/>
      <c r="MT484" s="65"/>
      <c r="MU484" s="65"/>
      <c r="MV484" s="64">
        <v>1.28</v>
      </c>
      <c r="MX484" s="48"/>
      <c r="MY484" s="47"/>
      <c r="MZ484" s="47"/>
      <c r="NA484" s="47"/>
      <c r="NB484" s="45">
        <v>1.84</v>
      </c>
      <c r="NC484" s="58"/>
      <c r="ND484" s="57"/>
      <c r="NE484" s="57"/>
      <c r="NF484" s="57"/>
      <c r="NG484" s="55">
        <v>1.28</v>
      </c>
      <c r="NH484" s="66"/>
      <c r="NI484" s="65"/>
      <c r="NJ484" s="65"/>
      <c r="NK484" s="65"/>
      <c r="NL484" s="64">
        <v>1.28</v>
      </c>
      <c r="NN484" s="48"/>
      <c r="NO484" s="47"/>
      <c r="NP484" s="47"/>
      <c r="NQ484" s="47"/>
      <c r="NR484" s="45">
        <v>1.84</v>
      </c>
      <c r="NS484" s="58"/>
      <c r="NT484" s="57"/>
      <c r="NU484" s="57"/>
      <c r="NV484" s="57"/>
      <c r="NW484" s="55">
        <v>1.28</v>
      </c>
      <c r="NX484" s="66"/>
      <c r="NY484" s="65"/>
      <c r="NZ484" s="65"/>
      <c r="OA484" s="65"/>
      <c r="OB484" s="64">
        <v>1.28</v>
      </c>
      <c r="OD484" s="48"/>
      <c r="OE484" s="47"/>
      <c r="OF484" s="47"/>
      <c r="OG484" s="47"/>
      <c r="OH484" s="45">
        <v>1.84</v>
      </c>
      <c r="OI484" s="58"/>
      <c r="OJ484" s="57"/>
      <c r="OK484" s="57"/>
      <c r="OL484" s="57"/>
      <c r="OM484" s="55">
        <v>1.28</v>
      </c>
      <c r="ON484" s="66"/>
      <c r="OO484" s="65"/>
      <c r="OP484" s="65"/>
      <c r="OQ484" s="65"/>
      <c r="OR484" s="64">
        <v>1.28</v>
      </c>
      <c r="OT484" s="48"/>
      <c r="OU484" s="47"/>
      <c r="OV484" s="47"/>
      <c r="OW484" s="47"/>
      <c r="OX484" s="45">
        <v>1.84</v>
      </c>
      <c r="OY484" s="58"/>
      <c r="OZ484" s="57"/>
      <c r="PA484" s="57"/>
      <c r="PB484" s="57"/>
      <c r="PC484" s="55">
        <v>1.28</v>
      </c>
      <c r="PD484" s="66"/>
      <c r="PE484" s="65"/>
      <c r="PF484" s="65"/>
      <c r="PG484" s="65"/>
      <c r="PH484" s="64">
        <v>1.28</v>
      </c>
      <c r="PJ484" s="48"/>
      <c r="PK484" s="47"/>
      <c r="PL484" s="47"/>
      <c r="PM484" s="47"/>
      <c r="PN484" s="45">
        <v>1.84</v>
      </c>
      <c r="PO484" s="58"/>
      <c r="PP484" s="57"/>
      <c r="PQ484" s="57"/>
      <c r="PR484" s="57"/>
      <c r="PS484" s="55">
        <v>1.28</v>
      </c>
      <c r="PT484" s="66"/>
      <c r="PU484" s="65"/>
      <c r="PV484" s="65"/>
      <c r="PW484" s="65"/>
      <c r="PX484" s="64">
        <v>1.28</v>
      </c>
      <c r="PZ484" s="48"/>
      <c r="QA484" s="47"/>
      <c r="QB484" s="47"/>
      <c r="QC484" s="47"/>
      <c r="QD484" s="45">
        <v>1.84</v>
      </c>
      <c r="QE484" s="58"/>
      <c r="QF484" s="57"/>
      <c r="QG484" s="57"/>
      <c r="QH484" s="57"/>
      <c r="QI484" s="55">
        <v>1.28</v>
      </c>
      <c r="QJ484" s="66"/>
      <c r="QK484" s="65"/>
      <c r="QL484" s="65"/>
      <c r="QM484" s="65"/>
      <c r="QN484" s="64">
        <v>1.28</v>
      </c>
      <c r="QP484" s="48"/>
      <c r="QQ484" s="47"/>
      <c r="QR484" s="47"/>
      <c r="QS484" s="47"/>
      <c r="QT484" s="45">
        <v>1.84</v>
      </c>
      <c r="QU484" s="58"/>
      <c r="QV484" s="57"/>
      <c r="QW484" s="57"/>
      <c r="QX484" s="57"/>
      <c r="QY484" s="55">
        <v>1.28</v>
      </c>
      <c r="QZ484" s="66"/>
      <c r="RA484" s="65"/>
      <c r="RB484" s="65"/>
      <c r="RC484" s="65"/>
      <c r="RD484" s="64">
        <v>1.28</v>
      </c>
      <c r="RF484" s="48"/>
      <c r="RG484" s="47"/>
      <c r="RH484" s="47"/>
      <c r="RI484" s="47"/>
      <c r="RJ484" s="45">
        <v>1.84</v>
      </c>
      <c r="RK484" s="58"/>
      <c r="RL484" s="57"/>
      <c r="RM484" s="57"/>
      <c r="RN484" s="57"/>
      <c r="RO484" s="55">
        <v>1.28</v>
      </c>
      <c r="RP484" s="66"/>
      <c r="RQ484" s="65"/>
      <c r="RR484" s="65"/>
      <c r="RS484" s="65"/>
      <c r="RT484" s="64">
        <v>1.28</v>
      </c>
    </row>
    <row r="485" spans="1:488" x14ac:dyDescent="0.35">
      <c r="A485" s="29">
        <v>38</v>
      </c>
      <c r="B485" s="34"/>
      <c r="C485" s="32"/>
      <c r="D485" s="32"/>
      <c r="E485" s="32"/>
      <c r="F485" s="35">
        <v>2</v>
      </c>
      <c r="G485" s="48"/>
      <c r="H485" s="47"/>
      <c r="I485" s="47"/>
      <c r="J485" s="47"/>
      <c r="K485" s="45">
        <v>1.84</v>
      </c>
      <c r="L485" s="58"/>
      <c r="M485" s="57"/>
      <c r="N485" s="57"/>
      <c r="O485" s="57"/>
      <c r="P485" s="55">
        <v>1.28</v>
      </c>
      <c r="Q485" s="58"/>
      <c r="R485" s="57"/>
      <c r="S485" s="57"/>
      <c r="T485" s="57"/>
      <c r="U485" s="55">
        <v>1.28</v>
      </c>
      <c r="V485" s="66"/>
      <c r="W485" s="65"/>
      <c r="X485" s="227"/>
      <c r="Y485" s="65"/>
      <c r="Z485" s="64">
        <v>1.66</v>
      </c>
      <c r="AB485" s="34"/>
      <c r="AC485" s="32"/>
      <c r="AD485" s="32"/>
      <c r="AE485" s="32"/>
      <c r="AF485" s="35">
        <v>2</v>
      </c>
      <c r="AG485" s="48"/>
      <c r="AH485" s="47"/>
      <c r="AI485" s="47"/>
      <c r="AJ485" s="47"/>
      <c r="AK485" s="45">
        <v>1.84</v>
      </c>
      <c r="AL485" s="58"/>
      <c r="AM485" s="57"/>
      <c r="AN485" s="57"/>
      <c r="AO485" s="57"/>
      <c r="AP485" s="55">
        <v>1.28</v>
      </c>
      <c r="AQ485" s="66"/>
      <c r="AR485" s="65"/>
      <c r="AS485" s="65"/>
      <c r="AT485" s="65"/>
      <c r="AU485" s="64">
        <v>1.28</v>
      </c>
      <c r="AW485" s="34"/>
      <c r="AX485" s="32"/>
      <c r="AY485" s="32"/>
      <c r="AZ485" s="32"/>
      <c r="BA485" s="35">
        <v>2</v>
      </c>
      <c r="BB485" s="48"/>
      <c r="BC485" s="47"/>
      <c r="BD485" s="47"/>
      <c r="BE485" s="47"/>
      <c r="BF485" s="45">
        <v>1.84</v>
      </c>
      <c r="BG485" s="58"/>
      <c r="BH485" s="57"/>
      <c r="BI485" s="57"/>
      <c r="BJ485" s="57"/>
      <c r="BK485" s="55">
        <v>1.28</v>
      </c>
      <c r="BL485" s="66"/>
      <c r="BM485" s="65"/>
      <c r="BN485" s="65"/>
      <c r="BO485" s="65"/>
      <c r="BP485" s="64">
        <v>1.28</v>
      </c>
      <c r="BR485" s="34"/>
      <c r="BS485" s="32"/>
      <c r="BT485" s="32"/>
      <c r="BU485" s="32"/>
      <c r="BV485" s="35">
        <v>2</v>
      </c>
      <c r="BW485" s="48"/>
      <c r="BX485" s="47"/>
      <c r="BY485" s="47"/>
      <c r="BZ485" s="47"/>
      <c r="CA485" s="45">
        <v>1.84</v>
      </c>
      <c r="CB485" s="58"/>
      <c r="CC485" s="57"/>
      <c r="CD485" s="57"/>
      <c r="CE485" s="57"/>
      <c r="CF485" s="55">
        <v>1.28</v>
      </c>
      <c r="CG485" s="66"/>
      <c r="CH485" s="65"/>
      <c r="CI485" s="65"/>
      <c r="CJ485" s="65"/>
      <c r="CK485" s="64">
        <v>1.28</v>
      </c>
      <c r="CM485" s="34"/>
      <c r="CN485" s="32"/>
      <c r="CO485" s="32"/>
      <c r="CP485" s="32"/>
      <c r="CQ485" s="35">
        <v>2</v>
      </c>
      <c r="CR485" s="48"/>
      <c r="CS485" s="47"/>
      <c r="CT485" s="47"/>
      <c r="CU485" s="47"/>
      <c r="CV485" s="45">
        <v>1.84</v>
      </c>
      <c r="CW485" s="58"/>
      <c r="CX485" s="57"/>
      <c r="CY485" s="57"/>
      <c r="CZ485" s="57"/>
      <c r="DA485" s="55">
        <v>1.28</v>
      </c>
      <c r="DB485" s="66"/>
      <c r="DC485" s="65"/>
      <c r="DD485" s="65"/>
      <c r="DE485" s="65"/>
      <c r="DF485" s="64">
        <v>1.28</v>
      </c>
      <c r="DH485" s="34"/>
      <c r="DI485" s="32"/>
      <c r="DJ485" s="32"/>
      <c r="DK485" s="32"/>
      <c r="DL485" s="35">
        <v>2</v>
      </c>
      <c r="DM485" s="48"/>
      <c r="DN485" s="47"/>
      <c r="DO485" s="47"/>
      <c r="DP485" s="47"/>
      <c r="DQ485" s="45">
        <v>1.84</v>
      </c>
      <c r="DR485" s="58"/>
      <c r="DS485" s="57"/>
      <c r="DT485" s="57"/>
      <c r="DU485" s="57"/>
      <c r="DV485" s="55">
        <v>1.28</v>
      </c>
      <c r="DW485" s="66"/>
      <c r="DX485" s="65"/>
      <c r="DY485" s="65"/>
      <c r="DZ485" s="65"/>
      <c r="EA485" s="64">
        <v>1.28</v>
      </c>
      <c r="EC485" s="34"/>
      <c r="ED485" s="32"/>
      <c r="EE485" s="32"/>
      <c r="EF485" s="32"/>
      <c r="EG485" s="35">
        <v>2</v>
      </c>
      <c r="EH485" s="48"/>
      <c r="EI485" s="47"/>
      <c r="EJ485" s="47"/>
      <c r="EK485" s="47"/>
      <c r="EL485" s="45">
        <v>1.84</v>
      </c>
      <c r="EM485" s="58"/>
      <c r="EN485" s="57"/>
      <c r="EO485" s="57"/>
      <c r="EP485" s="57"/>
      <c r="EQ485" s="55">
        <v>1.28</v>
      </c>
      <c r="ER485" s="66"/>
      <c r="ES485" s="65"/>
      <c r="ET485" s="65"/>
      <c r="EU485" s="65"/>
      <c r="EV485" s="64">
        <v>1.28</v>
      </c>
      <c r="EX485" s="48"/>
      <c r="EY485" s="47"/>
      <c r="EZ485" s="47"/>
      <c r="FA485" s="47"/>
      <c r="FB485" s="45">
        <v>1.84</v>
      </c>
      <c r="FC485" s="58"/>
      <c r="FD485" s="57"/>
      <c r="FE485" s="57"/>
      <c r="FF485" s="57"/>
      <c r="FG485" s="55">
        <v>1.28</v>
      </c>
      <c r="FH485" s="66"/>
      <c r="FI485" s="65"/>
      <c r="FJ485" s="65"/>
      <c r="FK485" s="65"/>
      <c r="FL485" s="64">
        <v>1.28</v>
      </c>
      <c r="FN485" s="48"/>
      <c r="FO485" s="47"/>
      <c r="FP485" s="47"/>
      <c r="FQ485" s="47"/>
      <c r="FR485" s="45">
        <v>1.84</v>
      </c>
      <c r="FS485" s="58"/>
      <c r="FT485" s="57"/>
      <c r="FU485" s="57"/>
      <c r="FV485" s="57"/>
      <c r="FW485" s="55">
        <v>1.28</v>
      </c>
      <c r="FX485" s="66"/>
      <c r="FY485" s="65"/>
      <c r="FZ485" s="65"/>
      <c r="GA485" s="65"/>
      <c r="GB485" s="64">
        <v>1.28</v>
      </c>
      <c r="GD485" s="48"/>
      <c r="GE485" s="47"/>
      <c r="GF485" s="47"/>
      <c r="GG485" s="47"/>
      <c r="GH485" s="45">
        <v>1.84</v>
      </c>
      <c r="GI485" s="58"/>
      <c r="GJ485" s="57"/>
      <c r="GK485" s="57"/>
      <c r="GL485" s="57"/>
      <c r="GM485" s="55">
        <v>1.28</v>
      </c>
      <c r="GN485" s="66"/>
      <c r="GO485" s="65"/>
      <c r="GP485" s="65"/>
      <c r="GQ485" s="65"/>
      <c r="GR485" s="64">
        <v>1.28</v>
      </c>
      <c r="GT485" s="48"/>
      <c r="GU485" s="47"/>
      <c r="GV485" s="47"/>
      <c r="GW485" s="47"/>
      <c r="GX485" s="45">
        <v>1.84</v>
      </c>
      <c r="GY485" s="58"/>
      <c r="GZ485" s="57"/>
      <c r="HA485" s="57"/>
      <c r="HB485" s="57"/>
      <c r="HC485" s="55">
        <v>1.28</v>
      </c>
      <c r="HD485" s="66"/>
      <c r="HE485" s="65"/>
      <c r="HF485" s="65"/>
      <c r="HG485" s="65"/>
      <c r="HH485" s="64">
        <v>1.28</v>
      </c>
      <c r="HJ485" s="48"/>
      <c r="HK485" s="47"/>
      <c r="HL485" s="47"/>
      <c r="HM485" s="47"/>
      <c r="HN485" s="45">
        <v>1.84</v>
      </c>
      <c r="HO485" s="58"/>
      <c r="HP485" s="57"/>
      <c r="HQ485" s="57"/>
      <c r="HR485" s="57"/>
      <c r="HS485" s="55">
        <v>1.28</v>
      </c>
      <c r="HT485" s="66"/>
      <c r="HU485" s="65"/>
      <c r="HV485" s="65"/>
      <c r="HW485" s="65"/>
      <c r="HX485" s="64">
        <v>1.28</v>
      </c>
      <c r="HZ485" s="48"/>
      <c r="IA485" s="47"/>
      <c r="IB485" s="47"/>
      <c r="IC485" s="47"/>
      <c r="ID485" s="45">
        <v>1.84</v>
      </c>
      <c r="IE485" s="58"/>
      <c r="IF485" s="57"/>
      <c r="IG485" s="57"/>
      <c r="IH485" s="57"/>
      <c r="II485" s="55">
        <v>1.28</v>
      </c>
      <c r="IJ485" s="66"/>
      <c r="IK485" s="65"/>
      <c r="IL485" s="65"/>
      <c r="IM485" s="65"/>
      <c r="IN485" s="64">
        <v>1.28</v>
      </c>
      <c r="IP485" s="48"/>
      <c r="IQ485" s="47"/>
      <c r="IR485" s="47"/>
      <c r="IS485" s="47"/>
      <c r="IT485" s="45">
        <v>1.84</v>
      </c>
      <c r="IU485" s="58"/>
      <c r="IV485" s="57"/>
      <c r="IW485" s="57"/>
      <c r="IX485" s="57"/>
      <c r="IY485" s="55">
        <v>1.28</v>
      </c>
      <c r="IZ485" s="66"/>
      <c r="JA485" s="65"/>
      <c r="JB485" s="65"/>
      <c r="JC485" s="65"/>
      <c r="JD485" s="64">
        <v>1.28</v>
      </c>
      <c r="JF485" s="48"/>
      <c r="JG485" s="47"/>
      <c r="JH485" s="47"/>
      <c r="JI485" s="47"/>
      <c r="JJ485" s="45">
        <v>1.84</v>
      </c>
      <c r="JK485" s="58"/>
      <c r="JL485" s="57"/>
      <c r="JM485" s="57"/>
      <c r="JN485" s="57"/>
      <c r="JO485" s="55">
        <v>1.28</v>
      </c>
      <c r="JP485" s="66"/>
      <c r="JQ485" s="65"/>
      <c r="JR485" s="65"/>
      <c r="JS485" s="65"/>
      <c r="JT485" s="64">
        <v>1.28</v>
      </c>
      <c r="JV485" s="48"/>
      <c r="JW485" s="47"/>
      <c r="JX485" s="47"/>
      <c r="JY485" s="47"/>
      <c r="JZ485" s="45">
        <v>1.84</v>
      </c>
      <c r="KA485" s="58"/>
      <c r="KB485" s="57"/>
      <c r="KC485" s="57"/>
      <c r="KD485" s="57"/>
      <c r="KE485" s="55">
        <v>1.28</v>
      </c>
      <c r="KF485" s="66"/>
      <c r="KG485" s="65"/>
      <c r="KH485" s="65"/>
      <c r="KI485" s="65"/>
      <c r="KJ485" s="64">
        <v>1.28</v>
      </c>
      <c r="KL485" s="48"/>
      <c r="KM485" s="47"/>
      <c r="KN485" s="47"/>
      <c r="KO485" s="47"/>
      <c r="KP485" s="45">
        <v>1.84</v>
      </c>
      <c r="KQ485" s="58"/>
      <c r="KR485" s="57"/>
      <c r="KS485" s="57"/>
      <c r="KT485" s="57"/>
      <c r="KU485" s="55">
        <v>1.28</v>
      </c>
      <c r="KV485" s="66"/>
      <c r="KW485" s="65"/>
      <c r="KX485" s="65"/>
      <c r="KY485" s="65"/>
      <c r="KZ485" s="64">
        <v>1.28</v>
      </c>
      <c r="LB485" s="48"/>
      <c r="LC485" s="47"/>
      <c r="LD485" s="47"/>
      <c r="LE485" s="47"/>
      <c r="LF485" s="45">
        <v>1.84</v>
      </c>
      <c r="LG485" s="58"/>
      <c r="LH485" s="57"/>
      <c r="LI485" s="57"/>
      <c r="LJ485" s="57"/>
      <c r="LK485" s="55">
        <v>1.28</v>
      </c>
      <c r="LL485" s="66"/>
      <c r="LM485" s="65"/>
      <c r="LN485" s="65"/>
      <c r="LO485" s="65"/>
      <c r="LP485" s="64">
        <v>1.28</v>
      </c>
      <c r="LR485" s="48"/>
      <c r="LS485" s="47"/>
      <c r="LT485" s="47"/>
      <c r="LU485" s="47"/>
      <c r="LV485" s="45">
        <v>1.84</v>
      </c>
      <c r="LW485" s="58"/>
      <c r="LX485" s="57"/>
      <c r="LY485" s="57"/>
      <c r="LZ485" s="57"/>
      <c r="MA485" s="55">
        <v>1.28</v>
      </c>
      <c r="MB485" s="66"/>
      <c r="MC485" s="65"/>
      <c r="MD485" s="65"/>
      <c r="ME485" s="65"/>
      <c r="MF485" s="64">
        <v>1.28</v>
      </c>
      <c r="MH485" s="48"/>
      <c r="MI485" s="47"/>
      <c r="MJ485" s="47"/>
      <c r="MK485" s="47"/>
      <c r="ML485" s="45">
        <v>1.84</v>
      </c>
      <c r="MM485" s="58"/>
      <c r="MN485" s="57"/>
      <c r="MO485" s="57"/>
      <c r="MP485" s="57"/>
      <c r="MQ485" s="55">
        <v>1.28</v>
      </c>
      <c r="MR485" s="66"/>
      <c r="MS485" s="65"/>
      <c r="MT485" s="65"/>
      <c r="MU485" s="65"/>
      <c r="MV485" s="64">
        <v>1.28</v>
      </c>
      <c r="MX485" s="48"/>
      <c r="MY485" s="47"/>
      <c r="MZ485" s="47"/>
      <c r="NA485" s="47"/>
      <c r="NB485" s="45">
        <v>1.84</v>
      </c>
      <c r="NC485" s="58"/>
      <c r="ND485" s="57"/>
      <c r="NE485" s="57"/>
      <c r="NF485" s="57"/>
      <c r="NG485" s="55">
        <v>1.28</v>
      </c>
      <c r="NH485" s="66"/>
      <c r="NI485" s="65"/>
      <c r="NJ485" s="65"/>
      <c r="NK485" s="65"/>
      <c r="NL485" s="64">
        <v>1.28</v>
      </c>
      <c r="NN485" s="48"/>
      <c r="NO485" s="47"/>
      <c r="NP485" s="47"/>
      <c r="NQ485" s="47"/>
      <c r="NR485" s="45">
        <v>1.84</v>
      </c>
      <c r="NS485" s="58"/>
      <c r="NT485" s="57"/>
      <c r="NU485" s="57"/>
      <c r="NV485" s="57"/>
      <c r="NW485" s="55">
        <v>1.28</v>
      </c>
      <c r="NX485" s="66"/>
      <c r="NY485" s="65"/>
      <c r="NZ485" s="65"/>
      <c r="OA485" s="65"/>
      <c r="OB485" s="64">
        <v>1.28</v>
      </c>
      <c r="OD485" s="48"/>
      <c r="OE485" s="47"/>
      <c r="OF485" s="47"/>
      <c r="OG485" s="47"/>
      <c r="OH485" s="45">
        <v>1.84</v>
      </c>
      <c r="OI485" s="58"/>
      <c r="OJ485" s="57"/>
      <c r="OK485" s="57"/>
      <c r="OL485" s="57"/>
      <c r="OM485" s="55">
        <v>1.28</v>
      </c>
      <c r="ON485" s="66"/>
      <c r="OO485" s="65"/>
      <c r="OP485" s="65"/>
      <c r="OQ485" s="65"/>
      <c r="OR485" s="64">
        <v>1.28</v>
      </c>
      <c r="OT485" s="48"/>
      <c r="OU485" s="47"/>
      <c r="OV485" s="47"/>
      <c r="OW485" s="47"/>
      <c r="OX485" s="45">
        <v>1.84</v>
      </c>
      <c r="OY485" s="58"/>
      <c r="OZ485" s="57"/>
      <c r="PA485" s="57"/>
      <c r="PB485" s="57"/>
      <c r="PC485" s="55">
        <v>1.28</v>
      </c>
      <c r="PD485" s="66"/>
      <c r="PE485" s="65"/>
      <c r="PF485" s="65"/>
      <c r="PG485" s="65"/>
      <c r="PH485" s="64">
        <v>1.28</v>
      </c>
      <c r="PJ485" s="48"/>
      <c r="PK485" s="47"/>
      <c r="PL485" s="47"/>
      <c r="PM485" s="47"/>
      <c r="PN485" s="45">
        <v>1.84</v>
      </c>
      <c r="PO485" s="58"/>
      <c r="PP485" s="57"/>
      <c r="PQ485" s="57"/>
      <c r="PR485" s="57"/>
      <c r="PS485" s="55">
        <v>1.28</v>
      </c>
      <c r="PT485" s="66"/>
      <c r="PU485" s="65"/>
      <c r="PV485" s="65"/>
      <c r="PW485" s="65"/>
      <c r="PX485" s="64">
        <v>1.28</v>
      </c>
      <c r="PZ485" s="48"/>
      <c r="QA485" s="47"/>
      <c r="QB485" s="47"/>
      <c r="QC485" s="47"/>
      <c r="QD485" s="45">
        <v>1.84</v>
      </c>
      <c r="QE485" s="58"/>
      <c r="QF485" s="57"/>
      <c r="QG485" s="57"/>
      <c r="QH485" s="57"/>
      <c r="QI485" s="55">
        <v>1.28</v>
      </c>
      <c r="QJ485" s="66"/>
      <c r="QK485" s="65"/>
      <c r="QL485" s="65"/>
      <c r="QM485" s="65"/>
      <c r="QN485" s="64">
        <v>1.28</v>
      </c>
      <c r="QP485" s="48"/>
      <c r="QQ485" s="47"/>
      <c r="QR485" s="47"/>
      <c r="QS485" s="47"/>
      <c r="QT485" s="45">
        <v>1.84</v>
      </c>
      <c r="QU485" s="58"/>
      <c r="QV485" s="57"/>
      <c r="QW485" s="57"/>
      <c r="QX485" s="57"/>
      <c r="QY485" s="55">
        <v>1.28</v>
      </c>
      <c r="QZ485" s="66"/>
      <c r="RA485" s="65"/>
      <c r="RB485" s="65"/>
      <c r="RC485" s="65"/>
      <c r="RD485" s="64">
        <v>1.28</v>
      </c>
      <c r="RF485" s="48"/>
      <c r="RG485" s="47"/>
      <c r="RH485" s="47"/>
      <c r="RI485" s="47"/>
      <c r="RJ485" s="45">
        <v>1.84</v>
      </c>
      <c r="RK485" s="58"/>
      <c r="RL485" s="57"/>
      <c r="RM485" s="57"/>
      <c r="RN485" s="57"/>
      <c r="RO485" s="55">
        <v>1.28</v>
      </c>
      <c r="RP485" s="66"/>
      <c r="RQ485" s="65"/>
      <c r="RR485" s="65"/>
      <c r="RS485" s="65"/>
      <c r="RT485" s="64">
        <v>1.28</v>
      </c>
    </row>
    <row r="486" spans="1:488" x14ac:dyDescent="0.35">
      <c r="A486" s="29">
        <v>39</v>
      </c>
      <c r="B486" s="34"/>
      <c r="C486" s="32"/>
      <c r="D486" s="32"/>
      <c r="E486" s="32"/>
      <c r="F486" s="35">
        <v>2</v>
      </c>
      <c r="G486" s="48"/>
      <c r="H486" s="47"/>
      <c r="I486" s="47"/>
      <c r="J486" s="47"/>
      <c r="K486" s="45">
        <v>1.84</v>
      </c>
      <c r="L486" s="58"/>
      <c r="M486" s="57"/>
      <c r="N486" s="57"/>
      <c r="O486" s="57"/>
      <c r="P486" s="55">
        <v>1.28</v>
      </c>
      <c r="Q486" s="58"/>
      <c r="R486" s="57"/>
      <c r="S486" s="57"/>
      <c r="T486" s="57"/>
      <c r="U486" s="55">
        <v>1.28</v>
      </c>
      <c r="V486" s="66"/>
      <c r="W486" s="65"/>
      <c r="X486" s="227"/>
      <c r="Y486" s="65"/>
      <c r="Z486" s="64">
        <v>1.66</v>
      </c>
      <c r="AB486" s="34"/>
      <c r="AC486" s="32"/>
      <c r="AD486" s="32"/>
      <c r="AE486" s="32"/>
      <c r="AF486" s="35">
        <v>2</v>
      </c>
      <c r="AG486" s="48"/>
      <c r="AH486" s="47"/>
      <c r="AI486" s="47"/>
      <c r="AJ486" s="47"/>
      <c r="AK486" s="45">
        <v>1.84</v>
      </c>
      <c r="AL486" s="58"/>
      <c r="AM486" s="57"/>
      <c r="AN486" s="57"/>
      <c r="AO486" s="57"/>
      <c r="AP486" s="55">
        <v>1.28</v>
      </c>
      <c r="AQ486" s="66"/>
      <c r="AR486" s="65"/>
      <c r="AS486" s="65"/>
      <c r="AT486" s="65"/>
      <c r="AU486" s="64">
        <v>1.28</v>
      </c>
      <c r="AW486" s="34"/>
      <c r="AX486" s="32"/>
      <c r="AY486" s="32"/>
      <c r="AZ486" s="32"/>
      <c r="BA486" s="35">
        <v>2</v>
      </c>
      <c r="BB486" s="48"/>
      <c r="BC486" s="47"/>
      <c r="BD486" s="47"/>
      <c r="BE486" s="47"/>
      <c r="BF486" s="45">
        <v>1.84</v>
      </c>
      <c r="BG486" s="58"/>
      <c r="BH486" s="57"/>
      <c r="BI486" s="57"/>
      <c r="BJ486" s="57"/>
      <c r="BK486" s="55">
        <v>1.28</v>
      </c>
      <c r="BL486" s="66"/>
      <c r="BM486" s="65"/>
      <c r="BN486" s="65"/>
      <c r="BO486" s="65"/>
      <c r="BP486" s="64">
        <v>1.28</v>
      </c>
      <c r="BR486" s="34"/>
      <c r="BS486" s="32"/>
      <c r="BT486" s="32"/>
      <c r="BU486" s="32"/>
      <c r="BV486" s="35">
        <v>2</v>
      </c>
      <c r="BW486" s="48"/>
      <c r="BX486" s="47"/>
      <c r="BY486" s="47"/>
      <c r="BZ486" s="47"/>
      <c r="CA486" s="45">
        <v>1.84</v>
      </c>
      <c r="CB486" s="58"/>
      <c r="CC486" s="57"/>
      <c r="CD486" s="57"/>
      <c r="CE486" s="57"/>
      <c r="CF486" s="55">
        <v>1.28</v>
      </c>
      <c r="CG486" s="66"/>
      <c r="CH486" s="65"/>
      <c r="CI486" s="65"/>
      <c r="CJ486" s="65"/>
      <c r="CK486" s="64">
        <v>1.28</v>
      </c>
      <c r="CM486" s="34"/>
      <c r="CN486" s="32"/>
      <c r="CO486" s="32"/>
      <c r="CP486" s="32"/>
      <c r="CQ486" s="35">
        <v>2</v>
      </c>
      <c r="CR486" s="48"/>
      <c r="CS486" s="47"/>
      <c r="CT486" s="47"/>
      <c r="CU486" s="47"/>
      <c r="CV486" s="45">
        <v>1.84</v>
      </c>
      <c r="CW486" s="58"/>
      <c r="CX486" s="57"/>
      <c r="CY486" s="57"/>
      <c r="CZ486" s="57"/>
      <c r="DA486" s="55">
        <v>1.28</v>
      </c>
      <c r="DB486" s="66"/>
      <c r="DC486" s="65"/>
      <c r="DD486" s="65"/>
      <c r="DE486" s="65"/>
      <c r="DF486" s="64">
        <v>1.28</v>
      </c>
      <c r="DH486" s="34"/>
      <c r="DI486" s="32"/>
      <c r="DJ486" s="32"/>
      <c r="DK486" s="32"/>
      <c r="DL486" s="35">
        <v>2</v>
      </c>
      <c r="DM486" s="48"/>
      <c r="DN486" s="47"/>
      <c r="DO486" s="47"/>
      <c r="DP486" s="47"/>
      <c r="DQ486" s="45">
        <v>1.84</v>
      </c>
      <c r="DR486" s="58"/>
      <c r="DS486" s="57"/>
      <c r="DT486" s="57"/>
      <c r="DU486" s="57"/>
      <c r="DV486" s="55">
        <v>1.28</v>
      </c>
      <c r="DW486" s="66"/>
      <c r="DX486" s="65"/>
      <c r="DY486" s="65"/>
      <c r="DZ486" s="65"/>
      <c r="EA486" s="64">
        <v>1.28</v>
      </c>
      <c r="EC486" s="34"/>
      <c r="ED486" s="32"/>
      <c r="EE486" s="32"/>
      <c r="EF486" s="32"/>
      <c r="EG486" s="35">
        <v>2</v>
      </c>
      <c r="EH486" s="48"/>
      <c r="EI486" s="47"/>
      <c r="EJ486" s="47"/>
      <c r="EK486" s="47"/>
      <c r="EL486" s="45">
        <v>1.84</v>
      </c>
      <c r="EM486" s="58"/>
      <c r="EN486" s="57"/>
      <c r="EO486" s="57"/>
      <c r="EP486" s="57"/>
      <c r="EQ486" s="55">
        <v>1.28</v>
      </c>
      <c r="ER486" s="66"/>
      <c r="ES486" s="65"/>
      <c r="ET486" s="65"/>
      <c r="EU486" s="65"/>
      <c r="EV486" s="64">
        <v>1.28</v>
      </c>
      <c r="EX486" s="48"/>
      <c r="EY486" s="47"/>
      <c r="EZ486" s="47"/>
      <c r="FA486" s="47"/>
      <c r="FB486" s="45">
        <v>1.84</v>
      </c>
      <c r="FC486" s="58"/>
      <c r="FD486" s="57"/>
      <c r="FE486" s="57"/>
      <c r="FF486" s="57"/>
      <c r="FG486" s="55">
        <v>1.28</v>
      </c>
      <c r="FH486" s="66"/>
      <c r="FI486" s="65"/>
      <c r="FJ486" s="65"/>
      <c r="FK486" s="65"/>
      <c r="FL486" s="64">
        <v>1.28</v>
      </c>
      <c r="FN486" s="48"/>
      <c r="FO486" s="47"/>
      <c r="FP486" s="47"/>
      <c r="FQ486" s="47"/>
      <c r="FR486" s="45">
        <v>1.84</v>
      </c>
      <c r="FS486" s="58"/>
      <c r="FT486" s="57"/>
      <c r="FU486" s="57"/>
      <c r="FV486" s="57"/>
      <c r="FW486" s="55">
        <v>1.28</v>
      </c>
      <c r="FX486" s="66"/>
      <c r="FY486" s="65"/>
      <c r="FZ486" s="65"/>
      <c r="GA486" s="65"/>
      <c r="GB486" s="64">
        <v>1.28</v>
      </c>
      <c r="GD486" s="48"/>
      <c r="GE486" s="47"/>
      <c r="GF486" s="47"/>
      <c r="GG486" s="47"/>
      <c r="GH486" s="45">
        <v>1.84</v>
      </c>
      <c r="GI486" s="58"/>
      <c r="GJ486" s="57"/>
      <c r="GK486" s="57"/>
      <c r="GL486" s="57"/>
      <c r="GM486" s="55">
        <v>1.28</v>
      </c>
      <c r="GN486" s="66"/>
      <c r="GO486" s="65"/>
      <c r="GP486" s="65"/>
      <c r="GQ486" s="65"/>
      <c r="GR486" s="64">
        <v>1.28</v>
      </c>
      <c r="GT486" s="48"/>
      <c r="GU486" s="47"/>
      <c r="GV486" s="47"/>
      <c r="GW486" s="47"/>
      <c r="GX486" s="45">
        <v>1.84</v>
      </c>
      <c r="GY486" s="58"/>
      <c r="GZ486" s="57"/>
      <c r="HA486" s="57"/>
      <c r="HB486" s="57"/>
      <c r="HC486" s="55">
        <v>1.28</v>
      </c>
      <c r="HD486" s="66"/>
      <c r="HE486" s="65"/>
      <c r="HF486" s="65"/>
      <c r="HG486" s="65"/>
      <c r="HH486" s="64">
        <v>1.28</v>
      </c>
      <c r="HJ486" s="48"/>
      <c r="HK486" s="47"/>
      <c r="HL486" s="47"/>
      <c r="HM486" s="47"/>
      <c r="HN486" s="45">
        <v>1.84</v>
      </c>
      <c r="HO486" s="58"/>
      <c r="HP486" s="57"/>
      <c r="HQ486" s="57"/>
      <c r="HR486" s="57"/>
      <c r="HS486" s="55">
        <v>1.28</v>
      </c>
      <c r="HT486" s="66"/>
      <c r="HU486" s="65"/>
      <c r="HV486" s="65"/>
      <c r="HW486" s="65"/>
      <c r="HX486" s="64">
        <v>1.28</v>
      </c>
      <c r="HZ486" s="48"/>
      <c r="IA486" s="47"/>
      <c r="IB486" s="47"/>
      <c r="IC486" s="47"/>
      <c r="ID486" s="45">
        <v>1.84</v>
      </c>
      <c r="IE486" s="58"/>
      <c r="IF486" s="57"/>
      <c r="IG486" s="57"/>
      <c r="IH486" s="57"/>
      <c r="II486" s="55">
        <v>1.28</v>
      </c>
      <c r="IJ486" s="66"/>
      <c r="IK486" s="65"/>
      <c r="IL486" s="65"/>
      <c r="IM486" s="65"/>
      <c r="IN486" s="64">
        <v>1.28</v>
      </c>
      <c r="IP486" s="48"/>
      <c r="IQ486" s="47"/>
      <c r="IR486" s="47"/>
      <c r="IS486" s="47"/>
      <c r="IT486" s="45">
        <v>1.84</v>
      </c>
      <c r="IU486" s="58"/>
      <c r="IV486" s="57"/>
      <c r="IW486" s="57"/>
      <c r="IX486" s="57"/>
      <c r="IY486" s="55">
        <v>1.28</v>
      </c>
      <c r="IZ486" s="66"/>
      <c r="JA486" s="65"/>
      <c r="JB486" s="65"/>
      <c r="JC486" s="65"/>
      <c r="JD486" s="64">
        <v>1.28</v>
      </c>
      <c r="JF486" s="48"/>
      <c r="JG486" s="47"/>
      <c r="JH486" s="47"/>
      <c r="JI486" s="47"/>
      <c r="JJ486" s="45">
        <v>1.84</v>
      </c>
      <c r="JK486" s="58"/>
      <c r="JL486" s="57"/>
      <c r="JM486" s="57"/>
      <c r="JN486" s="57"/>
      <c r="JO486" s="55">
        <v>1.28</v>
      </c>
      <c r="JP486" s="66"/>
      <c r="JQ486" s="65"/>
      <c r="JR486" s="65"/>
      <c r="JS486" s="65"/>
      <c r="JT486" s="64">
        <v>1.28</v>
      </c>
      <c r="JV486" s="48"/>
      <c r="JW486" s="47"/>
      <c r="JX486" s="47"/>
      <c r="JY486" s="47"/>
      <c r="JZ486" s="45">
        <v>1.84</v>
      </c>
      <c r="KA486" s="58"/>
      <c r="KB486" s="57"/>
      <c r="KC486" s="57"/>
      <c r="KD486" s="57"/>
      <c r="KE486" s="55">
        <v>1.28</v>
      </c>
      <c r="KF486" s="66"/>
      <c r="KG486" s="65"/>
      <c r="KH486" s="65"/>
      <c r="KI486" s="65"/>
      <c r="KJ486" s="64">
        <v>1.28</v>
      </c>
      <c r="KL486" s="48"/>
      <c r="KM486" s="47"/>
      <c r="KN486" s="47"/>
      <c r="KO486" s="47"/>
      <c r="KP486" s="45">
        <v>1.84</v>
      </c>
      <c r="KQ486" s="58"/>
      <c r="KR486" s="57"/>
      <c r="KS486" s="57"/>
      <c r="KT486" s="57"/>
      <c r="KU486" s="55">
        <v>1.28</v>
      </c>
      <c r="KV486" s="66"/>
      <c r="KW486" s="65"/>
      <c r="KX486" s="65"/>
      <c r="KY486" s="65"/>
      <c r="KZ486" s="64">
        <v>1.28</v>
      </c>
      <c r="LB486" s="48"/>
      <c r="LC486" s="47"/>
      <c r="LD486" s="47"/>
      <c r="LE486" s="47"/>
      <c r="LF486" s="45">
        <v>1.84</v>
      </c>
      <c r="LG486" s="58"/>
      <c r="LH486" s="57"/>
      <c r="LI486" s="57"/>
      <c r="LJ486" s="57"/>
      <c r="LK486" s="55">
        <v>1.28</v>
      </c>
      <c r="LL486" s="66"/>
      <c r="LM486" s="65"/>
      <c r="LN486" s="65"/>
      <c r="LO486" s="65"/>
      <c r="LP486" s="64">
        <v>1.28</v>
      </c>
      <c r="LR486" s="48"/>
      <c r="LS486" s="47"/>
      <c r="LT486" s="47"/>
      <c r="LU486" s="47"/>
      <c r="LV486" s="45">
        <v>1.84</v>
      </c>
      <c r="LW486" s="58"/>
      <c r="LX486" s="57"/>
      <c r="LY486" s="57"/>
      <c r="LZ486" s="57"/>
      <c r="MA486" s="55">
        <v>1.28</v>
      </c>
      <c r="MB486" s="66"/>
      <c r="MC486" s="65"/>
      <c r="MD486" s="65"/>
      <c r="ME486" s="65"/>
      <c r="MF486" s="64">
        <v>1.28</v>
      </c>
      <c r="MH486" s="48"/>
      <c r="MI486" s="47"/>
      <c r="MJ486" s="47"/>
      <c r="MK486" s="47"/>
      <c r="ML486" s="45">
        <v>1.84</v>
      </c>
      <c r="MM486" s="58"/>
      <c r="MN486" s="57"/>
      <c r="MO486" s="57"/>
      <c r="MP486" s="57"/>
      <c r="MQ486" s="55">
        <v>1.28</v>
      </c>
      <c r="MR486" s="66"/>
      <c r="MS486" s="65"/>
      <c r="MT486" s="65"/>
      <c r="MU486" s="65"/>
      <c r="MV486" s="64">
        <v>1.28</v>
      </c>
      <c r="MX486" s="48"/>
      <c r="MY486" s="47"/>
      <c r="MZ486" s="47"/>
      <c r="NA486" s="47"/>
      <c r="NB486" s="45">
        <v>1.84</v>
      </c>
      <c r="NC486" s="58"/>
      <c r="ND486" s="57"/>
      <c r="NE486" s="57"/>
      <c r="NF486" s="57"/>
      <c r="NG486" s="55">
        <v>1.28</v>
      </c>
      <c r="NH486" s="66"/>
      <c r="NI486" s="65"/>
      <c r="NJ486" s="65"/>
      <c r="NK486" s="65"/>
      <c r="NL486" s="64">
        <v>1.28</v>
      </c>
      <c r="NN486" s="48"/>
      <c r="NO486" s="47"/>
      <c r="NP486" s="47"/>
      <c r="NQ486" s="47"/>
      <c r="NR486" s="45">
        <v>1.84</v>
      </c>
      <c r="NS486" s="58"/>
      <c r="NT486" s="57"/>
      <c r="NU486" s="57"/>
      <c r="NV486" s="57"/>
      <c r="NW486" s="55">
        <v>1.28</v>
      </c>
      <c r="NX486" s="66"/>
      <c r="NY486" s="65"/>
      <c r="NZ486" s="65"/>
      <c r="OA486" s="65"/>
      <c r="OB486" s="64">
        <v>1.28</v>
      </c>
      <c r="OD486" s="48"/>
      <c r="OE486" s="47"/>
      <c r="OF486" s="47"/>
      <c r="OG486" s="47"/>
      <c r="OH486" s="45">
        <v>1.84</v>
      </c>
      <c r="OI486" s="58"/>
      <c r="OJ486" s="57"/>
      <c r="OK486" s="57"/>
      <c r="OL486" s="57"/>
      <c r="OM486" s="55">
        <v>1.28</v>
      </c>
      <c r="ON486" s="66"/>
      <c r="OO486" s="65"/>
      <c r="OP486" s="65"/>
      <c r="OQ486" s="65"/>
      <c r="OR486" s="64">
        <v>1.28</v>
      </c>
      <c r="OT486" s="48"/>
      <c r="OU486" s="47"/>
      <c r="OV486" s="47"/>
      <c r="OW486" s="47"/>
      <c r="OX486" s="45">
        <v>1.84</v>
      </c>
      <c r="OY486" s="58"/>
      <c r="OZ486" s="57"/>
      <c r="PA486" s="57"/>
      <c r="PB486" s="57"/>
      <c r="PC486" s="55">
        <v>1.28</v>
      </c>
      <c r="PD486" s="66"/>
      <c r="PE486" s="65"/>
      <c r="PF486" s="65"/>
      <c r="PG486" s="65"/>
      <c r="PH486" s="64">
        <v>1.28</v>
      </c>
      <c r="PJ486" s="48"/>
      <c r="PK486" s="47"/>
      <c r="PL486" s="47"/>
      <c r="PM486" s="47"/>
      <c r="PN486" s="45">
        <v>1.84</v>
      </c>
      <c r="PO486" s="58"/>
      <c r="PP486" s="57"/>
      <c r="PQ486" s="57"/>
      <c r="PR486" s="57"/>
      <c r="PS486" s="55">
        <v>1.28</v>
      </c>
      <c r="PT486" s="66"/>
      <c r="PU486" s="65"/>
      <c r="PV486" s="65"/>
      <c r="PW486" s="65"/>
      <c r="PX486" s="64">
        <v>1.28</v>
      </c>
      <c r="PZ486" s="48"/>
      <c r="QA486" s="47"/>
      <c r="QB486" s="47"/>
      <c r="QC486" s="47"/>
      <c r="QD486" s="45">
        <v>1.84</v>
      </c>
      <c r="QE486" s="58"/>
      <c r="QF486" s="57"/>
      <c r="QG486" s="57"/>
      <c r="QH486" s="57"/>
      <c r="QI486" s="55">
        <v>1.28</v>
      </c>
      <c r="QJ486" s="66"/>
      <c r="QK486" s="65"/>
      <c r="QL486" s="65"/>
      <c r="QM486" s="65"/>
      <c r="QN486" s="64">
        <v>1.28</v>
      </c>
      <c r="QP486" s="48"/>
      <c r="QQ486" s="47"/>
      <c r="QR486" s="47"/>
      <c r="QS486" s="47"/>
      <c r="QT486" s="45">
        <v>1.84</v>
      </c>
      <c r="QU486" s="58"/>
      <c r="QV486" s="57"/>
      <c r="QW486" s="57"/>
      <c r="QX486" s="57"/>
      <c r="QY486" s="55">
        <v>1.28</v>
      </c>
      <c r="QZ486" s="66"/>
      <c r="RA486" s="65"/>
      <c r="RB486" s="65"/>
      <c r="RC486" s="65"/>
      <c r="RD486" s="64">
        <v>1.28</v>
      </c>
      <c r="RF486" s="48"/>
      <c r="RG486" s="47"/>
      <c r="RH486" s="47"/>
      <c r="RI486" s="47"/>
      <c r="RJ486" s="45">
        <v>1.84</v>
      </c>
      <c r="RK486" s="58"/>
      <c r="RL486" s="57"/>
      <c r="RM486" s="57"/>
      <c r="RN486" s="57"/>
      <c r="RO486" s="55">
        <v>1.28</v>
      </c>
      <c r="RP486" s="66"/>
      <c r="RQ486" s="65"/>
      <c r="RR486" s="65"/>
      <c r="RS486" s="65"/>
      <c r="RT486" s="64">
        <v>1.28</v>
      </c>
    </row>
    <row r="487" spans="1:488" x14ac:dyDescent="0.35">
      <c r="A487" s="29">
        <v>40</v>
      </c>
      <c r="B487" s="34"/>
      <c r="C487" s="32"/>
      <c r="D487" s="32"/>
      <c r="E487" s="32"/>
      <c r="F487" s="35">
        <v>2</v>
      </c>
      <c r="G487" s="48"/>
      <c r="H487" s="47"/>
      <c r="I487" s="47"/>
      <c r="J487" s="47"/>
      <c r="K487" s="45">
        <v>1.84</v>
      </c>
      <c r="L487" s="58"/>
      <c r="M487" s="57"/>
      <c r="N487" s="57"/>
      <c r="O487" s="57"/>
      <c r="P487" s="55">
        <v>1.28</v>
      </c>
      <c r="Q487" s="58"/>
      <c r="R487" s="57"/>
      <c r="S487" s="57"/>
      <c r="T487" s="57"/>
      <c r="U487" s="55">
        <v>1.28</v>
      </c>
      <c r="V487" s="66"/>
      <c r="W487" s="65"/>
      <c r="X487" s="227"/>
      <c r="Y487" s="65"/>
      <c r="Z487" s="64">
        <v>1.66</v>
      </c>
      <c r="AB487" s="34"/>
      <c r="AC487" s="32"/>
      <c r="AD487" s="32"/>
      <c r="AE487" s="32"/>
      <c r="AF487" s="35">
        <v>2</v>
      </c>
      <c r="AG487" s="48"/>
      <c r="AH487" s="47"/>
      <c r="AI487" s="47"/>
      <c r="AJ487" s="47"/>
      <c r="AK487" s="45">
        <v>1.84</v>
      </c>
      <c r="AL487" s="58"/>
      <c r="AM487" s="57"/>
      <c r="AN487" s="57"/>
      <c r="AO487" s="57"/>
      <c r="AP487" s="55">
        <v>1.28</v>
      </c>
      <c r="AQ487" s="66"/>
      <c r="AR487" s="65"/>
      <c r="AS487" s="65"/>
      <c r="AT487" s="65"/>
      <c r="AU487" s="64">
        <v>1.28</v>
      </c>
      <c r="AW487" s="34"/>
      <c r="AX487" s="32"/>
      <c r="AY487" s="32"/>
      <c r="AZ487" s="32"/>
      <c r="BA487" s="35">
        <v>2</v>
      </c>
      <c r="BB487" s="48"/>
      <c r="BC487" s="47"/>
      <c r="BD487" s="47"/>
      <c r="BE487" s="47"/>
      <c r="BF487" s="45">
        <v>1.84</v>
      </c>
      <c r="BG487" s="58"/>
      <c r="BH487" s="57"/>
      <c r="BI487" s="57"/>
      <c r="BJ487" s="57"/>
      <c r="BK487" s="55">
        <v>1.28</v>
      </c>
      <c r="BL487" s="66"/>
      <c r="BM487" s="65"/>
      <c r="BN487" s="65"/>
      <c r="BO487" s="65"/>
      <c r="BP487" s="64">
        <v>1.28</v>
      </c>
      <c r="BR487" s="34"/>
      <c r="BS487" s="32"/>
      <c r="BT487" s="32"/>
      <c r="BU487" s="32"/>
      <c r="BV487" s="35">
        <v>2</v>
      </c>
      <c r="BW487" s="48"/>
      <c r="BX487" s="47"/>
      <c r="BY487" s="47"/>
      <c r="BZ487" s="47"/>
      <c r="CA487" s="45">
        <v>1.84</v>
      </c>
      <c r="CB487" s="58"/>
      <c r="CC487" s="57"/>
      <c r="CD487" s="57"/>
      <c r="CE487" s="57"/>
      <c r="CF487" s="55">
        <v>1.28</v>
      </c>
      <c r="CG487" s="66"/>
      <c r="CH487" s="65"/>
      <c r="CI487" s="65"/>
      <c r="CJ487" s="65"/>
      <c r="CK487" s="64">
        <v>1.28</v>
      </c>
      <c r="CM487" s="34"/>
      <c r="CN487" s="32"/>
      <c r="CO487" s="32"/>
      <c r="CP487" s="32"/>
      <c r="CQ487" s="35">
        <v>2</v>
      </c>
      <c r="CR487" s="48"/>
      <c r="CS487" s="47"/>
      <c r="CT487" s="47"/>
      <c r="CU487" s="47"/>
      <c r="CV487" s="45">
        <v>1.84</v>
      </c>
      <c r="CW487" s="58"/>
      <c r="CX487" s="57"/>
      <c r="CY487" s="57"/>
      <c r="CZ487" s="57"/>
      <c r="DA487" s="55">
        <v>1.28</v>
      </c>
      <c r="DB487" s="66"/>
      <c r="DC487" s="65"/>
      <c r="DD487" s="65"/>
      <c r="DE487" s="65"/>
      <c r="DF487" s="64">
        <v>1.28</v>
      </c>
      <c r="DH487" s="34"/>
      <c r="DI487" s="32"/>
      <c r="DJ487" s="32"/>
      <c r="DK487" s="32"/>
      <c r="DL487" s="35">
        <v>2</v>
      </c>
      <c r="DM487" s="48"/>
      <c r="DN487" s="47"/>
      <c r="DO487" s="47"/>
      <c r="DP487" s="47"/>
      <c r="DQ487" s="45">
        <v>1.84</v>
      </c>
      <c r="DR487" s="58"/>
      <c r="DS487" s="57"/>
      <c r="DT487" s="57"/>
      <c r="DU487" s="57"/>
      <c r="DV487" s="55">
        <v>1.28</v>
      </c>
      <c r="DW487" s="66"/>
      <c r="DX487" s="65"/>
      <c r="DY487" s="65"/>
      <c r="DZ487" s="65"/>
      <c r="EA487" s="64">
        <v>1.28</v>
      </c>
      <c r="EC487" s="34"/>
      <c r="ED487" s="32"/>
      <c r="EE487" s="32"/>
      <c r="EF487" s="32"/>
      <c r="EG487" s="35">
        <v>2</v>
      </c>
      <c r="EH487" s="48"/>
      <c r="EI487" s="47"/>
      <c r="EJ487" s="47"/>
      <c r="EK487" s="47"/>
      <c r="EL487" s="45">
        <v>1.84</v>
      </c>
      <c r="EM487" s="58"/>
      <c r="EN487" s="57"/>
      <c r="EO487" s="57"/>
      <c r="EP487" s="57"/>
      <c r="EQ487" s="55">
        <v>1.28</v>
      </c>
      <c r="ER487" s="66"/>
      <c r="ES487" s="65"/>
      <c r="ET487" s="65"/>
      <c r="EU487" s="65"/>
      <c r="EV487" s="64">
        <v>1.28</v>
      </c>
      <c r="EX487" s="48"/>
      <c r="EY487" s="47"/>
      <c r="EZ487" s="47"/>
      <c r="FA487" s="47"/>
      <c r="FB487" s="45">
        <v>1.84</v>
      </c>
      <c r="FC487" s="58"/>
      <c r="FD487" s="57"/>
      <c r="FE487" s="57"/>
      <c r="FF487" s="57"/>
      <c r="FG487" s="55">
        <v>1.28</v>
      </c>
      <c r="FH487" s="66"/>
      <c r="FI487" s="65"/>
      <c r="FJ487" s="65"/>
      <c r="FK487" s="65"/>
      <c r="FL487" s="64">
        <v>1.28</v>
      </c>
      <c r="FN487" s="48"/>
      <c r="FO487" s="47"/>
      <c r="FP487" s="47"/>
      <c r="FQ487" s="47"/>
      <c r="FR487" s="45">
        <v>1.84</v>
      </c>
      <c r="FS487" s="58"/>
      <c r="FT487" s="57"/>
      <c r="FU487" s="57"/>
      <c r="FV487" s="57"/>
      <c r="FW487" s="55">
        <v>1.28</v>
      </c>
      <c r="FX487" s="66"/>
      <c r="FY487" s="65"/>
      <c r="FZ487" s="65"/>
      <c r="GA487" s="65"/>
      <c r="GB487" s="64">
        <v>1.28</v>
      </c>
      <c r="GD487" s="48"/>
      <c r="GE487" s="47"/>
      <c r="GF487" s="47"/>
      <c r="GG487" s="47"/>
      <c r="GH487" s="45">
        <v>1.84</v>
      </c>
      <c r="GI487" s="58"/>
      <c r="GJ487" s="57"/>
      <c r="GK487" s="57"/>
      <c r="GL487" s="57"/>
      <c r="GM487" s="55">
        <v>1.28</v>
      </c>
      <c r="GN487" s="66"/>
      <c r="GO487" s="65"/>
      <c r="GP487" s="65"/>
      <c r="GQ487" s="65"/>
      <c r="GR487" s="64">
        <v>1.28</v>
      </c>
      <c r="GT487" s="48"/>
      <c r="GU487" s="47"/>
      <c r="GV487" s="47"/>
      <c r="GW487" s="47"/>
      <c r="GX487" s="45">
        <v>1.84</v>
      </c>
      <c r="GY487" s="58"/>
      <c r="GZ487" s="57"/>
      <c r="HA487" s="57"/>
      <c r="HB487" s="57"/>
      <c r="HC487" s="55">
        <v>1.28</v>
      </c>
      <c r="HD487" s="66"/>
      <c r="HE487" s="65"/>
      <c r="HF487" s="65"/>
      <c r="HG487" s="65"/>
      <c r="HH487" s="64">
        <v>1.28</v>
      </c>
      <c r="HJ487" s="48"/>
      <c r="HK487" s="47"/>
      <c r="HL487" s="47"/>
      <c r="HM487" s="47"/>
      <c r="HN487" s="45">
        <v>1.84</v>
      </c>
      <c r="HO487" s="58"/>
      <c r="HP487" s="57"/>
      <c r="HQ487" s="57"/>
      <c r="HR487" s="57"/>
      <c r="HS487" s="55">
        <v>1.28</v>
      </c>
      <c r="HT487" s="66"/>
      <c r="HU487" s="65"/>
      <c r="HV487" s="65"/>
      <c r="HW487" s="65"/>
      <c r="HX487" s="64">
        <v>1.28</v>
      </c>
      <c r="HZ487" s="48"/>
      <c r="IA487" s="47"/>
      <c r="IB487" s="47"/>
      <c r="IC487" s="47"/>
      <c r="ID487" s="45">
        <v>1.84</v>
      </c>
      <c r="IE487" s="58"/>
      <c r="IF487" s="57"/>
      <c r="IG487" s="57"/>
      <c r="IH487" s="57"/>
      <c r="II487" s="55">
        <v>1.28</v>
      </c>
      <c r="IJ487" s="66"/>
      <c r="IK487" s="65"/>
      <c r="IL487" s="65"/>
      <c r="IM487" s="65"/>
      <c r="IN487" s="64">
        <v>1.28</v>
      </c>
      <c r="IP487" s="48"/>
      <c r="IQ487" s="47"/>
      <c r="IR487" s="47"/>
      <c r="IS487" s="47"/>
      <c r="IT487" s="45">
        <v>1.84</v>
      </c>
      <c r="IU487" s="58"/>
      <c r="IV487" s="57"/>
      <c r="IW487" s="57"/>
      <c r="IX487" s="57"/>
      <c r="IY487" s="55">
        <v>1.28</v>
      </c>
      <c r="IZ487" s="66"/>
      <c r="JA487" s="65"/>
      <c r="JB487" s="65"/>
      <c r="JC487" s="65"/>
      <c r="JD487" s="64">
        <v>1.28</v>
      </c>
      <c r="JF487" s="48"/>
      <c r="JG487" s="47"/>
      <c r="JH487" s="47"/>
      <c r="JI487" s="47"/>
      <c r="JJ487" s="45">
        <v>1.84</v>
      </c>
      <c r="JK487" s="58"/>
      <c r="JL487" s="57"/>
      <c r="JM487" s="57"/>
      <c r="JN487" s="57"/>
      <c r="JO487" s="55">
        <v>1.28</v>
      </c>
      <c r="JP487" s="66"/>
      <c r="JQ487" s="65"/>
      <c r="JR487" s="65"/>
      <c r="JS487" s="65"/>
      <c r="JT487" s="64">
        <v>1.28</v>
      </c>
      <c r="JV487" s="48"/>
      <c r="JW487" s="47"/>
      <c r="JX487" s="47"/>
      <c r="JY487" s="47"/>
      <c r="JZ487" s="45">
        <v>1.84</v>
      </c>
      <c r="KA487" s="58"/>
      <c r="KB487" s="57"/>
      <c r="KC487" s="57"/>
      <c r="KD487" s="57"/>
      <c r="KE487" s="55">
        <v>1.28</v>
      </c>
      <c r="KF487" s="66"/>
      <c r="KG487" s="65"/>
      <c r="KH487" s="65"/>
      <c r="KI487" s="65"/>
      <c r="KJ487" s="64">
        <v>1.28</v>
      </c>
      <c r="KL487" s="48"/>
      <c r="KM487" s="47"/>
      <c r="KN487" s="47"/>
      <c r="KO487" s="47"/>
      <c r="KP487" s="45">
        <v>1.84</v>
      </c>
      <c r="KQ487" s="58"/>
      <c r="KR487" s="57"/>
      <c r="KS487" s="57"/>
      <c r="KT487" s="57"/>
      <c r="KU487" s="55">
        <v>1.28</v>
      </c>
      <c r="KV487" s="66"/>
      <c r="KW487" s="65"/>
      <c r="KX487" s="65"/>
      <c r="KY487" s="65"/>
      <c r="KZ487" s="64">
        <v>1.28</v>
      </c>
      <c r="LB487" s="48"/>
      <c r="LC487" s="47"/>
      <c r="LD487" s="47"/>
      <c r="LE487" s="47"/>
      <c r="LF487" s="45">
        <v>1.84</v>
      </c>
      <c r="LG487" s="58"/>
      <c r="LH487" s="57"/>
      <c r="LI487" s="57"/>
      <c r="LJ487" s="57"/>
      <c r="LK487" s="55">
        <v>1.28</v>
      </c>
      <c r="LL487" s="66"/>
      <c r="LM487" s="65"/>
      <c r="LN487" s="65"/>
      <c r="LO487" s="65"/>
      <c r="LP487" s="64">
        <v>1.28</v>
      </c>
      <c r="LR487" s="48"/>
      <c r="LS487" s="47"/>
      <c r="LT487" s="47"/>
      <c r="LU487" s="47"/>
      <c r="LV487" s="45">
        <v>1.84</v>
      </c>
      <c r="LW487" s="58"/>
      <c r="LX487" s="57"/>
      <c r="LY487" s="57"/>
      <c r="LZ487" s="57"/>
      <c r="MA487" s="55">
        <v>1.28</v>
      </c>
      <c r="MB487" s="66"/>
      <c r="MC487" s="65"/>
      <c r="MD487" s="65"/>
      <c r="ME487" s="65"/>
      <c r="MF487" s="64">
        <v>1.28</v>
      </c>
      <c r="MH487" s="48"/>
      <c r="MI487" s="47"/>
      <c r="MJ487" s="47"/>
      <c r="MK487" s="47"/>
      <c r="ML487" s="45">
        <v>1.84</v>
      </c>
      <c r="MM487" s="58"/>
      <c r="MN487" s="57"/>
      <c r="MO487" s="57"/>
      <c r="MP487" s="57"/>
      <c r="MQ487" s="55">
        <v>1.28</v>
      </c>
      <c r="MR487" s="66"/>
      <c r="MS487" s="65"/>
      <c r="MT487" s="65"/>
      <c r="MU487" s="65"/>
      <c r="MV487" s="64">
        <v>1.28</v>
      </c>
      <c r="MX487" s="48"/>
      <c r="MY487" s="47"/>
      <c r="MZ487" s="47"/>
      <c r="NA487" s="47"/>
      <c r="NB487" s="45">
        <v>1.84</v>
      </c>
      <c r="NC487" s="58"/>
      <c r="ND487" s="57"/>
      <c r="NE487" s="57"/>
      <c r="NF487" s="57"/>
      <c r="NG487" s="55">
        <v>1.28</v>
      </c>
      <c r="NH487" s="66"/>
      <c r="NI487" s="65"/>
      <c r="NJ487" s="65"/>
      <c r="NK487" s="65"/>
      <c r="NL487" s="64">
        <v>1.28</v>
      </c>
      <c r="NN487" s="48"/>
      <c r="NO487" s="47"/>
      <c r="NP487" s="47"/>
      <c r="NQ487" s="47"/>
      <c r="NR487" s="45">
        <v>1.84</v>
      </c>
      <c r="NS487" s="58"/>
      <c r="NT487" s="57"/>
      <c r="NU487" s="57"/>
      <c r="NV487" s="57"/>
      <c r="NW487" s="55">
        <v>1.28</v>
      </c>
      <c r="NX487" s="66"/>
      <c r="NY487" s="65"/>
      <c r="NZ487" s="65"/>
      <c r="OA487" s="65"/>
      <c r="OB487" s="64">
        <v>1.28</v>
      </c>
      <c r="OD487" s="48"/>
      <c r="OE487" s="47"/>
      <c r="OF487" s="47"/>
      <c r="OG487" s="47"/>
      <c r="OH487" s="45">
        <v>1.84</v>
      </c>
      <c r="OI487" s="58"/>
      <c r="OJ487" s="57"/>
      <c r="OK487" s="57"/>
      <c r="OL487" s="57"/>
      <c r="OM487" s="55">
        <v>1.28</v>
      </c>
      <c r="ON487" s="66"/>
      <c r="OO487" s="65"/>
      <c r="OP487" s="65"/>
      <c r="OQ487" s="65"/>
      <c r="OR487" s="64">
        <v>1.28</v>
      </c>
      <c r="OT487" s="48"/>
      <c r="OU487" s="47"/>
      <c r="OV487" s="47"/>
      <c r="OW487" s="47"/>
      <c r="OX487" s="45">
        <v>1.84</v>
      </c>
      <c r="OY487" s="58"/>
      <c r="OZ487" s="57"/>
      <c r="PA487" s="57"/>
      <c r="PB487" s="57"/>
      <c r="PC487" s="55">
        <v>1.28</v>
      </c>
      <c r="PD487" s="66"/>
      <c r="PE487" s="65"/>
      <c r="PF487" s="65"/>
      <c r="PG487" s="65"/>
      <c r="PH487" s="64">
        <v>1.28</v>
      </c>
      <c r="PJ487" s="48"/>
      <c r="PK487" s="47"/>
      <c r="PL487" s="47"/>
      <c r="PM487" s="47"/>
      <c r="PN487" s="45">
        <v>1.84</v>
      </c>
      <c r="PO487" s="58"/>
      <c r="PP487" s="57"/>
      <c r="PQ487" s="57"/>
      <c r="PR487" s="57"/>
      <c r="PS487" s="55">
        <v>1.28</v>
      </c>
      <c r="PT487" s="66"/>
      <c r="PU487" s="65"/>
      <c r="PV487" s="65"/>
      <c r="PW487" s="65"/>
      <c r="PX487" s="64">
        <v>1.28</v>
      </c>
      <c r="PZ487" s="48"/>
      <c r="QA487" s="47"/>
      <c r="QB487" s="47"/>
      <c r="QC487" s="47"/>
      <c r="QD487" s="45">
        <v>1.84</v>
      </c>
      <c r="QE487" s="58"/>
      <c r="QF487" s="57"/>
      <c r="QG487" s="57"/>
      <c r="QH487" s="57"/>
      <c r="QI487" s="55">
        <v>1.28</v>
      </c>
      <c r="QJ487" s="66"/>
      <c r="QK487" s="65"/>
      <c r="QL487" s="65"/>
      <c r="QM487" s="65"/>
      <c r="QN487" s="64">
        <v>1.28</v>
      </c>
      <c r="QP487" s="48"/>
      <c r="QQ487" s="47"/>
      <c r="QR487" s="47"/>
      <c r="QS487" s="47"/>
      <c r="QT487" s="45">
        <v>1.84</v>
      </c>
      <c r="QU487" s="58"/>
      <c r="QV487" s="57"/>
      <c r="QW487" s="57"/>
      <c r="QX487" s="57"/>
      <c r="QY487" s="55">
        <v>1.28</v>
      </c>
      <c r="QZ487" s="66"/>
      <c r="RA487" s="65"/>
      <c r="RB487" s="65"/>
      <c r="RC487" s="65"/>
      <c r="RD487" s="64">
        <v>1.28</v>
      </c>
      <c r="RF487" s="48"/>
      <c r="RG487" s="47"/>
      <c r="RH487" s="47"/>
      <c r="RI487" s="47"/>
      <c r="RJ487" s="45">
        <v>1.84</v>
      </c>
      <c r="RK487" s="58"/>
      <c r="RL487" s="57"/>
      <c r="RM487" s="57"/>
      <c r="RN487" s="57"/>
      <c r="RO487" s="55">
        <v>1.28</v>
      </c>
      <c r="RP487" s="66"/>
      <c r="RQ487" s="65"/>
      <c r="RR487" s="65"/>
      <c r="RS487" s="65"/>
      <c r="RT487" s="64">
        <v>1.28</v>
      </c>
    </row>
    <row r="488" spans="1:488" x14ac:dyDescent="0.35">
      <c r="A488" s="29">
        <v>41</v>
      </c>
      <c r="B488" s="34"/>
      <c r="C488" s="32"/>
      <c r="D488" s="32"/>
      <c r="E488" s="32"/>
      <c r="F488" s="35">
        <v>2</v>
      </c>
      <c r="G488" s="48"/>
      <c r="H488" s="47"/>
      <c r="I488" s="47"/>
      <c r="J488" s="47"/>
      <c r="K488" s="45">
        <v>1.84</v>
      </c>
      <c r="L488" s="58"/>
      <c r="M488" s="57"/>
      <c r="N488" s="57"/>
      <c r="O488" s="57"/>
      <c r="P488" s="55">
        <v>1.28</v>
      </c>
      <c r="Q488" s="58"/>
      <c r="R488" s="57"/>
      <c r="S488" s="57"/>
      <c r="T488" s="57"/>
      <c r="U488" s="55">
        <v>1.28</v>
      </c>
      <c r="V488" s="66"/>
      <c r="W488" s="65"/>
      <c r="X488" s="227"/>
      <c r="Y488" s="65"/>
      <c r="Z488" s="64">
        <v>1.66</v>
      </c>
      <c r="AB488" s="34"/>
      <c r="AC488" s="32"/>
      <c r="AD488" s="32"/>
      <c r="AE488" s="32"/>
      <c r="AF488" s="35">
        <v>2</v>
      </c>
      <c r="AG488" s="48"/>
      <c r="AH488" s="47"/>
      <c r="AI488" s="47"/>
      <c r="AJ488" s="47"/>
      <c r="AK488" s="45">
        <v>1.84</v>
      </c>
      <c r="AL488" s="58"/>
      <c r="AM488" s="57"/>
      <c r="AN488" s="57"/>
      <c r="AO488" s="57"/>
      <c r="AP488" s="55">
        <v>1.28</v>
      </c>
      <c r="AQ488" s="66"/>
      <c r="AR488" s="65"/>
      <c r="AS488" s="65"/>
      <c r="AT488" s="65"/>
      <c r="AU488" s="64">
        <v>1.28</v>
      </c>
      <c r="AW488" s="34"/>
      <c r="AX488" s="32"/>
      <c r="AY488" s="32"/>
      <c r="AZ488" s="32"/>
      <c r="BA488" s="35">
        <v>2</v>
      </c>
      <c r="BB488" s="48"/>
      <c r="BC488" s="47"/>
      <c r="BD488" s="47"/>
      <c r="BE488" s="47"/>
      <c r="BF488" s="45">
        <v>1.84</v>
      </c>
      <c r="BG488" s="58"/>
      <c r="BH488" s="57"/>
      <c r="BI488" s="57"/>
      <c r="BJ488" s="57"/>
      <c r="BK488" s="55">
        <v>1.28</v>
      </c>
      <c r="BL488" s="66"/>
      <c r="BM488" s="65"/>
      <c r="BN488" s="65"/>
      <c r="BO488" s="65"/>
      <c r="BP488" s="64">
        <v>1.28</v>
      </c>
      <c r="BR488" s="34"/>
      <c r="BS488" s="32"/>
      <c r="BT488" s="32"/>
      <c r="BU488" s="32"/>
      <c r="BV488" s="35">
        <v>2</v>
      </c>
      <c r="BW488" s="48"/>
      <c r="BX488" s="47"/>
      <c r="BY488" s="47"/>
      <c r="BZ488" s="47"/>
      <c r="CA488" s="45">
        <v>1.84</v>
      </c>
      <c r="CB488" s="58"/>
      <c r="CC488" s="57"/>
      <c r="CD488" s="57"/>
      <c r="CE488" s="57"/>
      <c r="CF488" s="55">
        <v>1.28</v>
      </c>
      <c r="CG488" s="66"/>
      <c r="CH488" s="65"/>
      <c r="CI488" s="65"/>
      <c r="CJ488" s="65"/>
      <c r="CK488" s="64">
        <v>1.28</v>
      </c>
      <c r="CM488" s="34"/>
      <c r="CN488" s="32"/>
      <c r="CO488" s="32"/>
      <c r="CP488" s="32"/>
      <c r="CQ488" s="35">
        <v>2</v>
      </c>
      <c r="CR488" s="48"/>
      <c r="CS488" s="47"/>
      <c r="CT488" s="47"/>
      <c r="CU488" s="47"/>
      <c r="CV488" s="45">
        <v>1.84</v>
      </c>
      <c r="CW488" s="58"/>
      <c r="CX488" s="57"/>
      <c r="CY488" s="57"/>
      <c r="CZ488" s="57"/>
      <c r="DA488" s="55">
        <v>1.28</v>
      </c>
      <c r="DB488" s="66"/>
      <c r="DC488" s="65"/>
      <c r="DD488" s="65"/>
      <c r="DE488" s="65"/>
      <c r="DF488" s="64">
        <v>1.28</v>
      </c>
      <c r="DH488" s="34"/>
      <c r="DI488" s="32"/>
      <c r="DJ488" s="32"/>
      <c r="DK488" s="32"/>
      <c r="DL488" s="35">
        <v>2</v>
      </c>
      <c r="DM488" s="48"/>
      <c r="DN488" s="47"/>
      <c r="DO488" s="47"/>
      <c r="DP488" s="47"/>
      <c r="DQ488" s="45">
        <v>1.84</v>
      </c>
      <c r="DR488" s="58"/>
      <c r="DS488" s="57"/>
      <c r="DT488" s="57"/>
      <c r="DU488" s="57"/>
      <c r="DV488" s="55">
        <v>1.28</v>
      </c>
      <c r="DW488" s="66"/>
      <c r="DX488" s="65"/>
      <c r="DY488" s="65"/>
      <c r="DZ488" s="65"/>
      <c r="EA488" s="64">
        <v>1.28</v>
      </c>
      <c r="EC488" s="34"/>
      <c r="ED488" s="32"/>
      <c r="EE488" s="32"/>
      <c r="EF488" s="32"/>
      <c r="EG488" s="35">
        <v>2</v>
      </c>
      <c r="EH488" s="48"/>
      <c r="EI488" s="47"/>
      <c r="EJ488" s="47"/>
      <c r="EK488" s="47"/>
      <c r="EL488" s="45">
        <v>1.84</v>
      </c>
      <c r="EM488" s="58"/>
      <c r="EN488" s="57"/>
      <c r="EO488" s="57"/>
      <c r="EP488" s="57"/>
      <c r="EQ488" s="55">
        <v>1.28</v>
      </c>
      <c r="ER488" s="66"/>
      <c r="ES488" s="65"/>
      <c r="ET488" s="65"/>
      <c r="EU488" s="65"/>
      <c r="EV488" s="64">
        <v>1.28</v>
      </c>
      <c r="EX488" s="48"/>
      <c r="EY488" s="47"/>
      <c r="EZ488" s="47"/>
      <c r="FA488" s="47"/>
      <c r="FB488" s="45">
        <v>1.84</v>
      </c>
      <c r="FC488" s="58"/>
      <c r="FD488" s="57"/>
      <c r="FE488" s="57"/>
      <c r="FF488" s="57"/>
      <c r="FG488" s="55">
        <v>1.28</v>
      </c>
      <c r="FH488" s="66"/>
      <c r="FI488" s="65"/>
      <c r="FJ488" s="65"/>
      <c r="FK488" s="65"/>
      <c r="FL488" s="64">
        <v>1.28</v>
      </c>
      <c r="FN488" s="48"/>
      <c r="FO488" s="47"/>
      <c r="FP488" s="47"/>
      <c r="FQ488" s="47"/>
      <c r="FR488" s="45">
        <v>1.84</v>
      </c>
      <c r="FS488" s="58"/>
      <c r="FT488" s="57"/>
      <c r="FU488" s="57"/>
      <c r="FV488" s="57"/>
      <c r="FW488" s="55">
        <v>1.28</v>
      </c>
      <c r="FX488" s="66"/>
      <c r="FY488" s="65"/>
      <c r="FZ488" s="65"/>
      <c r="GA488" s="65"/>
      <c r="GB488" s="64">
        <v>1.28</v>
      </c>
      <c r="GD488" s="48"/>
      <c r="GE488" s="47"/>
      <c r="GF488" s="47"/>
      <c r="GG488" s="47"/>
      <c r="GH488" s="45">
        <v>1.84</v>
      </c>
      <c r="GI488" s="58"/>
      <c r="GJ488" s="57"/>
      <c r="GK488" s="57"/>
      <c r="GL488" s="57"/>
      <c r="GM488" s="55">
        <v>1.28</v>
      </c>
      <c r="GN488" s="66"/>
      <c r="GO488" s="65"/>
      <c r="GP488" s="65"/>
      <c r="GQ488" s="65"/>
      <c r="GR488" s="64">
        <v>1.28</v>
      </c>
      <c r="GT488" s="48"/>
      <c r="GU488" s="47"/>
      <c r="GV488" s="47"/>
      <c r="GW488" s="47"/>
      <c r="GX488" s="45">
        <v>1.84</v>
      </c>
      <c r="GY488" s="58"/>
      <c r="GZ488" s="57"/>
      <c r="HA488" s="57"/>
      <c r="HB488" s="57"/>
      <c r="HC488" s="55">
        <v>1.28</v>
      </c>
      <c r="HD488" s="66"/>
      <c r="HE488" s="65"/>
      <c r="HF488" s="65"/>
      <c r="HG488" s="65"/>
      <c r="HH488" s="64">
        <v>1.28</v>
      </c>
      <c r="HJ488" s="48"/>
      <c r="HK488" s="47"/>
      <c r="HL488" s="47"/>
      <c r="HM488" s="47"/>
      <c r="HN488" s="45">
        <v>1.84</v>
      </c>
      <c r="HO488" s="58"/>
      <c r="HP488" s="57"/>
      <c r="HQ488" s="57"/>
      <c r="HR488" s="57"/>
      <c r="HS488" s="55">
        <v>1.28</v>
      </c>
      <c r="HT488" s="66"/>
      <c r="HU488" s="65"/>
      <c r="HV488" s="65"/>
      <c r="HW488" s="65"/>
      <c r="HX488" s="64">
        <v>1.28</v>
      </c>
      <c r="HZ488" s="48"/>
      <c r="IA488" s="47"/>
      <c r="IB488" s="47"/>
      <c r="IC488" s="47"/>
      <c r="ID488" s="45">
        <v>1.84</v>
      </c>
      <c r="IE488" s="58"/>
      <c r="IF488" s="57"/>
      <c r="IG488" s="57"/>
      <c r="IH488" s="57"/>
      <c r="II488" s="55">
        <v>1.28</v>
      </c>
      <c r="IJ488" s="66"/>
      <c r="IK488" s="65"/>
      <c r="IL488" s="65"/>
      <c r="IM488" s="65"/>
      <c r="IN488" s="64">
        <v>1.28</v>
      </c>
      <c r="IP488" s="48"/>
      <c r="IQ488" s="47"/>
      <c r="IR488" s="47"/>
      <c r="IS488" s="47"/>
      <c r="IT488" s="45">
        <v>1.84</v>
      </c>
      <c r="IU488" s="58"/>
      <c r="IV488" s="57"/>
      <c r="IW488" s="57"/>
      <c r="IX488" s="57"/>
      <c r="IY488" s="55">
        <v>1.28</v>
      </c>
      <c r="IZ488" s="66"/>
      <c r="JA488" s="65"/>
      <c r="JB488" s="65"/>
      <c r="JC488" s="65"/>
      <c r="JD488" s="64">
        <v>1.28</v>
      </c>
      <c r="JF488" s="48"/>
      <c r="JG488" s="47"/>
      <c r="JH488" s="47"/>
      <c r="JI488" s="47"/>
      <c r="JJ488" s="45">
        <v>1.84</v>
      </c>
      <c r="JK488" s="58"/>
      <c r="JL488" s="57"/>
      <c r="JM488" s="57"/>
      <c r="JN488" s="57"/>
      <c r="JO488" s="55">
        <v>1.28</v>
      </c>
      <c r="JP488" s="66"/>
      <c r="JQ488" s="65"/>
      <c r="JR488" s="65"/>
      <c r="JS488" s="65"/>
      <c r="JT488" s="64">
        <v>1.28</v>
      </c>
      <c r="JV488" s="48"/>
      <c r="JW488" s="47"/>
      <c r="JX488" s="47"/>
      <c r="JY488" s="47"/>
      <c r="JZ488" s="45">
        <v>1.84</v>
      </c>
      <c r="KA488" s="58"/>
      <c r="KB488" s="57"/>
      <c r="KC488" s="57"/>
      <c r="KD488" s="57"/>
      <c r="KE488" s="55">
        <v>1.28</v>
      </c>
      <c r="KF488" s="66"/>
      <c r="KG488" s="65"/>
      <c r="KH488" s="65"/>
      <c r="KI488" s="65"/>
      <c r="KJ488" s="64">
        <v>1.28</v>
      </c>
      <c r="KL488" s="48"/>
      <c r="KM488" s="47"/>
      <c r="KN488" s="47"/>
      <c r="KO488" s="47"/>
      <c r="KP488" s="45">
        <v>1.84</v>
      </c>
      <c r="KQ488" s="58"/>
      <c r="KR488" s="57"/>
      <c r="KS488" s="57"/>
      <c r="KT488" s="57"/>
      <c r="KU488" s="55">
        <v>1.28</v>
      </c>
      <c r="KV488" s="66"/>
      <c r="KW488" s="65"/>
      <c r="KX488" s="65"/>
      <c r="KY488" s="65"/>
      <c r="KZ488" s="64">
        <v>1.28</v>
      </c>
      <c r="LB488" s="48"/>
      <c r="LC488" s="47"/>
      <c r="LD488" s="47"/>
      <c r="LE488" s="47"/>
      <c r="LF488" s="45">
        <v>1.84</v>
      </c>
      <c r="LG488" s="58"/>
      <c r="LH488" s="57"/>
      <c r="LI488" s="57"/>
      <c r="LJ488" s="57"/>
      <c r="LK488" s="55">
        <v>1.28</v>
      </c>
      <c r="LL488" s="66"/>
      <c r="LM488" s="65"/>
      <c r="LN488" s="65"/>
      <c r="LO488" s="65"/>
      <c r="LP488" s="64">
        <v>1.28</v>
      </c>
      <c r="LR488" s="48"/>
      <c r="LS488" s="47"/>
      <c r="LT488" s="47"/>
      <c r="LU488" s="47"/>
      <c r="LV488" s="45">
        <v>1.84</v>
      </c>
      <c r="LW488" s="58"/>
      <c r="LX488" s="57"/>
      <c r="LY488" s="57"/>
      <c r="LZ488" s="57"/>
      <c r="MA488" s="55">
        <v>1.28</v>
      </c>
      <c r="MB488" s="66"/>
      <c r="MC488" s="65"/>
      <c r="MD488" s="65"/>
      <c r="ME488" s="65"/>
      <c r="MF488" s="64">
        <v>1.28</v>
      </c>
      <c r="MH488" s="48"/>
      <c r="MI488" s="47"/>
      <c r="MJ488" s="47"/>
      <c r="MK488" s="47"/>
      <c r="ML488" s="45">
        <v>1.84</v>
      </c>
      <c r="MM488" s="58"/>
      <c r="MN488" s="57"/>
      <c r="MO488" s="57"/>
      <c r="MP488" s="57"/>
      <c r="MQ488" s="55">
        <v>1.28</v>
      </c>
      <c r="MR488" s="66"/>
      <c r="MS488" s="65"/>
      <c r="MT488" s="65"/>
      <c r="MU488" s="65"/>
      <c r="MV488" s="64">
        <v>1.28</v>
      </c>
      <c r="MX488" s="48"/>
      <c r="MY488" s="47"/>
      <c r="MZ488" s="47"/>
      <c r="NA488" s="47"/>
      <c r="NB488" s="45">
        <v>1.84</v>
      </c>
      <c r="NC488" s="58"/>
      <c r="ND488" s="57"/>
      <c r="NE488" s="57"/>
      <c r="NF488" s="57"/>
      <c r="NG488" s="55">
        <v>1.28</v>
      </c>
      <c r="NH488" s="66"/>
      <c r="NI488" s="65"/>
      <c r="NJ488" s="65"/>
      <c r="NK488" s="65"/>
      <c r="NL488" s="64">
        <v>1.28</v>
      </c>
      <c r="NN488" s="48"/>
      <c r="NO488" s="47"/>
      <c r="NP488" s="47"/>
      <c r="NQ488" s="47"/>
      <c r="NR488" s="45">
        <v>1.84</v>
      </c>
      <c r="NS488" s="58"/>
      <c r="NT488" s="57"/>
      <c r="NU488" s="57"/>
      <c r="NV488" s="57"/>
      <c r="NW488" s="55">
        <v>1.28</v>
      </c>
      <c r="NX488" s="66"/>
      <c r="NY488" s="65"/>
      <c r="NZ488" s="65"/>
      <c r="OA488" s="65"/>
      <c r="OB488" s="64">
        <v>1.28</v>
      </c>
      <c r="OD488" s="48"/>
      <c r="OE488" s="47"/>
      <c r="OF488" s="47"/>
      <c r="OG488" s="47"/>
      <c r="OH488" s="45">
        <v>1.84</v>
      </c>
      <c r="OI488" s="58"/>
      <c r="OJ488" s="57"/>
      <c r="OK488" s="57"/>
      <c r="OL488" s="57"/>
      <c r="OM488" s="55">
        <v>1.28</v>
      </c>
      <c r="ON488" s="66"/>
      <c r="OO488" s="65"/>
      <c r="OP488" s="65"/>
      <c r="OQ488" s="65"/>
      <c r="OR488" s="64">
        <v>1.28</v>
      </c>
      <c r="OT488" s="48"/>
      <c r="OU488" s="47"/>
      <c r="OV488" s="47"/>
      <c r="OW488" s="47"/>
      <c r="OX488" s="45">
        <v>1.84</v>
      </c>
      <c r="OY488" s="58"/>
      <c r="OZ488" s="57"/>
      <c r="PA488" s="57"/>
      <c r="PB488" s="57"/>
      <c r="PC488" s="55">
        <v>1.28</v>
      </c>
      <c r="PD488" s="66"/>
      <c r="PE488" s="65"/>
      <c r="PF488" s="65"/>
      <c r="PG488" s="65"/>
      <c r="PH488" s="64">
        <v>1.28</v>
      </c>
      <c r="PJ488" s="48"/>
      <c r="PK488" s="47"/>
      <c r="PL488" s="47"/>
      <c r="PM488" s="47"/>
      <c r="PN488" s="45">
        <v>1.84</v>
      </c>
      <c r="PO488" s="58"/>
      <c r="PP488" s="57"/>
      <c r="PQ488" s="57"/>
      <c r="PR488" s="57"/>
      <c r="PS488" s="55">
        <v>1.28</v>
      </c>
      <c r="PT488" s="66"/>
      <c r="PU488" s="65"/>
      <c r="PV488" s="65"/>
      <c r="PW488" s="65"/>
      <c r="PX488" s="64">
        <v>1.28</v>
      </c>
      <c r="PZ488" s="48"/>
      <c r="QA488" s="47"/>
      <c r="QB488" s="47"/>
      <c r="QC488" s="47"/>
      <c r="QD488" s="45">
        <v>1.84</v>
      </c>
      <c r="QE488" s="58"/>
      <c r="QF488" s="57"/>
      <c r="QG488" s="57"/>
      <c r="QH488" s="57"/>
      <c r="QI488" s="55">
        <v>1.28</v>
      </c>
      <c r="QJ488" s="66"/>
      <c r="QK488" s="65"/>
      <c r="QL488" s="65"/>
      <c r="QM488" s="65"/>
      <c r="QN488" s="64">
        <v>1.28</v>
      </c>
      <c r="QP488" s="48"/>
      <c r="QQ488" s="47"/>
      <c r="QR488" s="47"/>
      <c r="QS488" s="47"/>
      <c r="QT488" s="45">
        <v>1.84</v>
      </c>
      <c r="QU488" s="58"/>
      <c r="QV488" s="57"/>
      <c r="QW488" s="57"/>
      <c r="QX488" s="57"/>
      <c r="QY488" s="55">
        <v>1.28</v>
      </c>
      <c r="QZ488" s="66"/>
      <c r="RA488" s="65"/>
      <c r="RB488" s="65"/>
      <c r="RC488" s="65"/>
      <c r="RD488" s="64">
        <v>1.28</v>
      </c>
      <c r="RF488" s="48"/>
      <c r="RG488" s="47"/>
      <c r="RH488" s="47"/>
      <c r="RI488" s="47"/>
      <c r="RJ488" s="45">
        <v>1.84</v>
      </c>
      <c r="RK488" s="58"/>
      <c r="RL488" s="57"/>
      <c r="RM488" s="57"/>
      <c r="RN488" s="57"/>
      <c r="RO488" s="55">
        <v>1.28</v>
      </c>
      <c r="RP488" s="66"/>
      <c r="RQ488" s="65"/>
      <c r="RR488" s="65"/>
      <c r="RS488" s="65"/>
      <c r="RT488" s="64">
        <v>1.28</v>
      </c>
    </row>
    <row r="489" spans="1:488" x14ac:dyDescent="0.35">
      <c r="A489" s="29">
        <v>42</v>
      </c>
      <c r="B489" s="34"/>
      <c r="C489" s="32"/>
      <c r="D489" s="32"/>
      <c r="E489" s="32"/>
      <c r="F489" s="35">
        <v>2</v>
      </c>
      <c r="G489" s="48"/>
      <c r="H489" s="47"/>
      <c r="I489" s="47"/>
      <c r="J489" s="47"/>
      <c r="K489" s="45">
        <v>1.84</v>
      </c>
      <c r="L489" s="58"/>
      <c r="M489" s="57"/>
      <c r="N489" s="57"/>
      <c r="O489" s="57"/>
      <c r="P489" s="55">
        <v>1.28</v>
      </c>
      <c r="Q489" s="58"/>
      <c r="R489" s="57"/>
      <c r="S489" s="57"/>
      <c r="T489" s="57"/>
      <c r="U489" s="55">
        <v>1.28</v>
      </c>
      <c r="V489" s="66"/>
      <c r="W489" s="65"/>
      <c r="X489" s="227"/>
      <c r="Y489" s="65"/>
      <c r="Z489" s="64">
        <v>1.66</v>
      </c>
      <c r="AB489" s="34"/>
      <c r="AC489" s="32"/>
      <c r="AD489" s="32"/>
      <c r="AE489" s="32"/>
      <c r="AF489" s="35">
        <v>2</v>
      </c>
      <c r="AG489" s="48"/>
      <c r="AH489" s="47"/>
      <c r="AI489" s="47"/>
      <c r="AJ489" s="47"/>
      <c r="AK489" s="45">
        <v>1.84</v>
      </c>
      <c r="AL489" s="58"/>
      <c r="AM489" s="57"/>
      <c r="AN489" s="57"/>
      <c r="AO489" s="57"/>
      <c r="AP489" s="55">
        <v>1.28</v>
      </c>
      <c r="AQ489" s="66"/>
      <c r="AR489" s="65"/>
      <c r="AS489" s="65"/>
      <c r="AT489" s="65"/>
      <c r="AU489" s="64">
        <v>1.28</v>
      </c>
      <c r="AW489" s="34"/>
      <c r="AX489" s="32"/>
      <c r="AY489" s="32"/>
      <c r="AZ489" s="32"/>
      <c r="BA489" s="35">
        <v>2</v>
      </c>
      <c r="BB489" s="48"/>
      <c r="BC489" s="47"/>
      <c r="BD489" s="47"/>
      <c r="BE489" s="47"/>
      <c r="BF489" s="45">
        <v>1.84</v>
      </c>
      <c r="BG489" s="58"/>
      <c r="BH489" s="57"/>
      <c r="BI489" s="57"/>
      <c r="BJ489" s="57"/>
      <c r="BK489" s="55">
        <v>1.28</v>
      </c>
      <c r="BL489" s="66"/>
      <c r="BM489" s="65"/>
      <c r="BN489" s="65"/>
      <c r="BO489" s="65"/>
      <c r="BP489" s="64">
        <v>1.28</v>
      </c>
      <c r="BR489" s="34"/>
      <c r="BS489" s="32"/>
      <c r="BT489" s="32"/>
      <c r="BU489" s="32"/>
      <c r="BV489" s="35">
        <v>2</v>
      </c>
      <c r="BW489" s="48"/>
      <c r="BX489" s="47"/>
      <c r="BY489" s="47"/>
      <c r="BZ489" s="47"/>
      <c r="CA489" s="45">
        <v>1.84</v>
      </c>
      <c r="CB489" s="58"/>
      <c r="CC489" s="57"/>
      <c r="CD489" s="57"/>
      <c r="CE489" s="57"/>
      <c r="CF489" s="55">
        <v>1.28</v>
      </c>
      <c r="CG489" s="66"/>
      <c r="CH489" s="65"/>
      <c r="CI489" s="65"/>
      <c r="CJ489" s="65"/>
      <c r="CK489" s="64">
        <v>1.28</v>
      </c>
      <c r="CM489" s="34"/>
      <c r="CN489" s="32"/>
      <c r="CO489" s="32"/>
      <c r="CP489" s="32"/>
      <c r="CQ489" s="35">
        <v>2</v>
      </c>
      <c r="CR489" s="48"/>
      <c r="CS489" s="47"/>
      <c r="CT489" s="47"/>
      <c r="CU489" s="47"/>
      <c r="CV489" s="45">
        <v>1.84</v>
      </c>
      <c r="CW489" s="58"/>
      <c r="CX489" s="57"/>
      <c r="CY489" s="57"/>
      <c r="CZ489" s="57"/>
      <c r="DA489" s="55">
        <v>1.28</v>
      </c>
      <c r="DB489" s="66"/>
      <c r="DC489" s="65"/>
      <c r="DD489" s="65"/>
      <c r="DE489" s="65"/>
      <c r="DF489" s="64">
        <v>1.28</v>
      </c>
      <c r="DH489" s="34"/>
      <c r="DI489" s="32"/>
      <c r="DJ489" s="32"/>
      <c r="DK489" s="32"/>
      <c r="DL489" s="35">
        <v>2</v>
      </c>
      <c r="DM489" s="48"/>
      <c r="DN489" s="47"/>
      <c r="DO489" s="47"/>
      <c r="DP489" s="47"/>
      <c r="DQ489" s="45">
        <v>1.84</v>
      </c>
      <c r="DR489" s="58"/>
      <c r="DS489" s="57"/>
      <c r="DT489" s="57"/>
      <c r="DU489" s="57"/>
      <c r="DV489" s="55">
        <v>1.28</v>
      </c>
      <c r="DW489" s="66"/>
      <c r="DX489" s="65"/>
      <c r="DY489" s="65"/>
      <c r="DZ489" s="65"/>
      <c r="EA489" s="64">
        <v>1.28</v>
      </c>
      <c r="EC489" s="34"/>
      <c r="ED489" s="32"/>
      <c r="EE489" s="32"/>
      <c r="EF489" s="32"/>
      <c r="EG489" s="35">
        <v>2</v>
      </c>
      <c r="EH489" s="48"/>
      <c r="EI489" s="47"/>
      <c r="EJ489" s="47"/>
      <c r="EK489" s="47"/>
      <c r="EL489" s="45">
        <v>1.84</v>
      </c>
      <c r="EM489" s="58"/>
      <c r="EN489" s="57"/>
      <c r="EO489" s="57"/>
      <c r="EP489" s="57"/>
      <c r="EQ489" s="55">
        <v>1.28</v>
      </c>
      <c r="ER489" s="66"/>
      <c r="ES489" s="65"/>
      <c r="ET489" s="65"/>
      <c r="EU489" s="65"/>
      <c r="EV489" s="64">
        <v>1.28</v>
      </c>
      <c r="EX489" s="48"/>
      <c r="EY489" s="47"/>
      <c r="EZ489" s="47"/>
      <c r="FA489" s="47"/>
      <c r="FB489" s="45">
        <v>1.84</v>
      </c>
      <c r="FC489" s="58"/>
      <c r="FD489" s="57"/>
      <c r="FE489" s="57"/>
      <c r="FF489" s="57"/>
      <c r="FG489" s="55">
        <v>1.28</v>
      </c>
      <c r="FH489" s="66"/>
      <c r="FI489" s="65"/>
      <c r="FJ489" s="65"/>
      <c r="FK489" s="65"/>
      <c r="FL489" s="64">
        <v>1.28</v>
      </c>
      <c r="FN489" s="48"/>
      <c r="FO489" s="47"/>
      <c r="FP489" s="47"/>
      <c r="FQ489" s="47"/>
      <c r="FR489" s="45">
        <v>1.84</v>
      </c>
      <c r="FS489" s="58"/>
      <c r="FT489" s="57"/>
      <c r="FU489" s="57"/>
      <c r="FV489" s="57"/>
      <c r="FW489" s="55">
        <v>1.28</v>
      </c>
      <c r="FX489" s="66"/>
      <c r="FY489" s="65"/>
      <c r="FZ489" s="65"/>
      <c r="GA489" s="65"/>
      <c r="GB489" s="64">
        <v>1.28</v>
      </c>
      <c r="GD489" s="48"/>
      <c r="GE489" s="47"/>
      <c r="GF489" s="47"/>
      <c r="GG489" s="47"/>
      <c r="GH489" s="45">
        <v>1.84</v>
      </c>
      <c r="GI489" s="58"/>
      <c r="GJ489" s="57"/>
      <c r="GK489" s="57"/>
      <c r="GL489" s="57"/>
      <c r="GM489" s="55">
        <v>1.28</v>
      </c>
      <c r="GN489" s="66"/>
      <c r="GO489" s="65"/>
      <c r="GP489" s="65"/>
      <c r="GQ489" s="65"/>
      <c r="GR489" s="64">
        <v>1.28</v>
      </c>
      <c r="GT489" s="48"/>
      <c r="GU489" s="47"/>
      <c r="GV489" s="47"/>
      <c r="GW489" s="47"/>
      <c r="GX489" s="45">
        <v>1.84</v>
      </c>
      <c r="GY489" s="58"/>
      <c r="GZ489" s="57"/>
      <c r="HA489" s="57"/>
      <c r="HB489" s="57"/>
      <c r="HC489" s="55">
        <v>1.28</v>
      </c>
      <c r="HD489" s="66"/>
      <c r="HE489" s="65"/>
      <c r="HF489" s="65"/>
      <c r="HG489" s="65"/>
      <c r="HH489" s="64">
        <v>1.28</v>
      </c>
      <c r="HJ489" s="48"/>
      <c r="HK489" s="47"/>
      <c r="HL489" s="47"/>
      <c r="HM489" s="47"/>
      <c r="HN489" s="45">
        <v>1.84</v>
      </c>
      <c r="HO489" s="58"/>
      <c r="HP489" s="57"/>
      <c r="HQ489" s="57"/>
      <c r="HR489" s="57"/>
      <c r="HS489" s="55">
        <v>1.28</v>
      </c>
      <c r="HT489" s="66"/>
      <c r="HU489" s="65"/>
      <c r="HV489" s="65"/>
      <c r="HW489" s="65"/>
      <c r="HX489" s="64">
        <v>1.28</v>
      </c>
      <c r="HZ489" s="48"/>
      <c r="IA489" s="47"/>
      <c r="IB489" s="47"/>
      <c r="IC489" s="47"/>
      <c r="ID489" s="45">
        <v>1.84</v>
      </c>
      <c r="IE489" s="58"/>
      <c r="IF489" s="57"/>
      <c r="IG489" s="57"/>
      <c r="IH489" s="57"/>
      <c r="II489" s="55">
        <v>1.28</v>
      </c>
      <c r="IJ489" s="66"/>
      <c r="IK489" s="65"/>
      <c r="IL489" s="65"/>
      <c r="IM489" s="65"/>
      <c r="IN489" s="64">
        <v>1.28</v>
      </c>
      <c r="IP489" s="48"/>
      <c r="IQ489" s="47"/>
      <c r="IR489" s="47"/>
      <c r="IS489" s="47"/>
      <c r="IT489" s="45">
        <v>1.84</v>
      </c>
      <c r="IU489" s="58"/>
      <c r="IV489" s="57"/>
      <c r="IW489" s="57"/>
      <c r="IX489" s="57"/>
      <c r="IY489" s="55">
        <v>1.28</v>
      </c>
      <c r="IZ489" s="66"/>
      <c r="JA489" s="65"/>
      <c r="JB489" s="65"/>
      <c r="JC489" s="65"/>
      <c r="JD489" s="64">
        <v>1.28</v>
      </c>
      <c r="JF489" s="48"/>
      <c r="JG489" s="47"/>
      <c r="JH489" s="47"/>
      <c r="JI489" s="47"/>
      <c r="JJ489" s="45">
        <v>1.84</v>
      </c>
      <c r="JK489" s="58"/>
      <c r="JL489" s="57"/>
      <c r="JM489" s="57"/>
      <c r="JN489" s="57"/>
      <c r="JO489" s="55">
        <v>1.28</v>
      </c>
      <c r="JP489" s="66"/>
      <c r="JQ489" s="65"/>
      <c r="JR489" s="65"/>
      <c r="JS489" s="65"/>
      <c r="JT489" s="64">
        <v>1.28</v>
      </c>
      <c r="JV489" s="48"/>
      <c r="JW489" s="47"/>
      <c r="JX489" s="47"/>
      <c r="JY489" s="47"/>
      <c r="JZ489" s="45">
        <v>1.84</v>
      </c>
      <c r="KA489" s="58"/>
      <c r="KB489" s="57"/>
      <c r="KC489" s="57"/>
      <c r="KD489" s="57"/>
      <c r="KE489" s="55">
        <v>1.28</v>
      </c>
      <c r="KF489" s="66"/>
      <c r="KG489" s="65"/>
      <c r="KH489" s="65"/>
      <c r="KI489" s="65"/>
      <c r="KJ489" s="64">
        <v>1.28</v>
      </c>
      <c r="KL489" s="48"/>
      <c r="KM489" s="47"/>
      <c r="KN489" s="47"/>
      <c r="KO489" s="47"/>
      <c r="KP489" s="45">
        <v>1.84</v>
      </c>
      <c r="KQ489" s="58"/>
      <c r="KR489" s="57"/>
      <c r="KS489" s="57"/>
      <c r="KT489" s="57"/>
      <c r="KU489" s="55">
        <v>1.28</v>
      </c>
      <c r="KV489" s="66"/>
      <c r="KW489" s="65"/>
      <c r="KX489" s="65"/>
      <c r="KY489" s="65"/>
      <c r="KZ489" s="64">
        <v>1.28</v>
      </c>
      <c r="LB489" s="48"/>
      <c r="LC489" s="47"/>
      <c r="LD489" s="47"/>
      <c r="LE489" s="47"/>
      <c r="LF489" s="45">
        <v>1.84</v>
      </c>
      <c r="LG489" s="58"/>
      <c r="LH489" s="57"/>
      <c r="LI489" s="57"/>
      <c r="LJ489" s="57"/>
      <c r="LK489" s="55">
        <v>1.28</v>
      </c>
      <c r="LL489" s="66"/>
      <c r="LM489" s="65"/>
      <c r="LN489" s="65"/>
      <c r="LO489" s="65"/>
      <c r="LP489" s="64">
        <v>1.28</v>
      </c>
      <c r="LR489" s="48"/>
      <c r="LS489" s="47"/>
      <c r="LT489" s="47"/>
      <c r="LU489" s="47"/>
      <c r="LV489" s="45">
        <v>1.84</v>
      </c>
      <c r="LW489" s="58"/>
      <c r="LX489" s="57"/>
      <c r="LY489" s="57"/>
      <c r="LZ489" s="57"/>
      <c r="MA489" s="55">
        <v>1.28</v>
      </c>
      <c r="MB489" s="66"/>
      <c r="MC489" s="65"/>
      <c r="MD489" s="65"/>
      <c r="ME489" s="65"/>
      <c r="MF489" s="64">
        <v>1.28</v>
      </c>
      <c r="MH489" s="48"/>
      <c r="MI489" s="47"/>
      <c r="MJ489" s="47"/>
      <c r="MK489" s="47"/>
      <c r="ML489" s="45">
        <v>1.84</v>
      </c>
      <c r="MM489" s="58"/>
      <c r="MN489" s="57"/>
      <c r="MO489" s="57"/>
      <c r="MP489" s="57"/>
      <c r="MQ489" s="55">
        <v>1.28</v>
      </c>
      <c r="MR489" s="66"/>
      <c r="MS489" s="65"/>
      <c r="MT489" s="65"/>
      <c r="MU489" s="65"/>
      <c r="MV489" s="64">
        <v>1.28</v>
      </c>
      <c r="MX489" s="48"/>
      <c r="MY489" s="47"/>
      <c r="MZ489" s="47"/>
      <c r="NA489" s="47"/>
      <c r="NB489" s="45">
        <v>1.84</v>
      </c>
      <c r="NC489" s="58"/>
      <c r="ND489" s="57"/>
      <c r="NE489" s="57"/>
      <c r="NF489" s="57"/>
      <c r="NG489" s="55">
        <v>1.28</v>
      </c>
      <c r="NH489" s="66"/>
      <c r="NI489" s="65"/>
      <c r="NJ489" s="65"/>
      <c r="NK489" s="65"/>
      <c r="NL489" s="64">
        <v>1.28</v>
      </c>
      <c r="NN489" s="48"/>
      <c r="NO489" s="47"/>
      <c r="NP489" s="47"/>
      <c r="NQ489" s="47"/>
      <c r="NR489" s="45">
        <v>1.84</v>
      </c>
      <c r="NS489" s="58"/>
      <c r="NT489" s="57"/>
      <c r="NU489" s="57"/>
      <c r="NV489" s="57"/>
      <c r="NW489" s="55">
        <v>1.28</v>
      </c>
      <c r="NX489" s="66"/>
      <c r="NY489" s="65"/>
      <c r="NZ489" s="65"/>
      <c r="OA489" s="65"/>
      <c r="OB489" s="64">
        <v>1.28</v>
      </c>
      <c r="OD489" s="48"/>
      <c r="OE489" s="47"/>
      <c r="OF489" s="47"/>
      <c r="OG489" s="47"/>
      <c r="OH489" s="45">
        <v>1.84</v>
      </c>
      <c r="OI489" s="58"/>
      <c r="OJ489" s="57"/>
      <c r="OK489" s="57"/>
      <c r="OL489" s="57"/>
      <c r="OM489" s="55">
        <v>1.28</v>
      </c>
      <c r="ON489" s="66"/>
      <c r="OO489" s="65"/>
      <c r="OP489" s="65"/>
      <c r="OQ489" s="65"/>
      <c r="OR489" s="64">
        <v>1.28</v>
      </c>
      <c r="OT489" s="48"/>
      <c r="OU489" s="47"/>
      <c r="OV489" s="47"/>
      <c r="OW489" s="47"/>
      <c r="OX489" s="45">
        <v>1.84</v>
      </c>
      <c r="OY489" s="58"/>
      <c r="OZ489" s="57"/>
      <c r="PA489" s="57"/>
      <c r="PB489" s="57"/>
      <c r="PC489" s="55">
        <v>1.28</v>
      </c>
      <c r="PD489" s="66"/>
      <c r="PE489" s="65"/>
      <c r="PF489" s="65"/>
      <c r="PG489" s="65"/>
      <c r="PH489" s="64">
        <v>1.28</v>
      </c>
      <c r="PJ489" s="48"/>
      <c r="PK489" s="47"/>
      <c r="PL489" s="47"/>
      <c r="PM489" s="47"/>
      <c r="PN489" s="45">
        <v>1.84</v>
      </c>
      <c r="PO489" s="58"/>
      <c r="PP489" s="57"/>
      <c r="PQ489" s="57"/>
      <c r="PR489" s="57"/>
      <c r="PS489" s="55">
        <v>1.28</v>
      </c>
      <c r="PT489" s="66"/>
      <c r="PU489" s="65"/>
      <c r="PV489" s="65"/>
      <c r="PW489" s="65"/>
      <c r="PX489" s="64">
        <v>1.28</v>
      </c>
      <c r="PZ489" s="48"/>
      <c r="QA489" s="47"/>
      <c r="QB489" s="47"/>
      <c r="QC489" s="47"/>
      <c r="QD489" s="45">
        <v>1.84</v>
      </c>
      <c r="QE489" s="58"/>
      <c r="QF489" s="57"/>
      <c r="QG489" s="57"/>
      <c r="QH489" s="57"/>
      <c r="QI489" s="55">
        <v>1.28</v>
      </c>
      <c r="QJ489" s="66"/>
      <c r="QK489" s="65"/>
      <c r="QL489" s="65"/>
      <c r="QM489" s="65"/>
      <c r="QN489" s="64">
        <v>1.28</v>
      </c>
      <c r="QP489" s="48"/>
      <c r="QQ489" s="47"/>
      <c r="QR489" s="47"/>
      <c r="QS489" s="47"/>
      <c r="QT489" s="45">
        <v>1.84</v>
      </c>
      <c r="QU489" s="58"/>
      <c r="QV489" s="57"/>
      <c r="QW489" s="57"/>
      <c r="QX489" s="57"/>
      <c r="QY489" s="55">
        <v>1.28</v>
      </c>
      <c r="QZ489" s="66"/>
      <c r="RA489" s="65"/>
      <c r="RB489" s="65"/>
      <c r="RC489" s="65"/>
      <c r="RD489" s="64">
        <v>1.28</v>
      </c>
      <c r="RF489" s="48"/>
      <c r="RG489" s="47"/>
      <c r="RH489" s="47"/>
      <c r="RI489" s="47"/>
      <c r="RJ489" s="45">
        <v>1.84</v>
      </c>
      <c r="RK489" s="58"/>
      <c r="RL489" s="57"/>
      <c r="RM489" s="57"/>
      <c r="RN489" s="57"/>
      <c r="RO489" s="55">
        <v>1.28</v>
      </c>
      <c r="RP489" s="66"/>
      <c r="RQ489" s="65"/>
      <c r="RR489" s="65"/>
      <c r="RS489" s="65"/>
      <c r="RT489" s="64">
        <v>1.28</v>
      </c>
    </row>
    <row r="490" spans="1:488" x14ac:dyDescent="0.35">
      <c r="A490" s="29">
        <v>43</v>
      </c>
      <c r="B490" s="34"/>
      <c r="C490" s="32"/>
      <c r="D490" s="32"/>
      <c r="E490" s="32"/>
      <c r="F490" s="35">
        <v>2</v>
      </c>
      <c r="G490" s="48"/>
      <c r="H490" s="47"/>
      <c r="I490" s="47"/>
      <c r="J490" s="47"/>
      <c r="K490" s="45">
        <v>1.84</v>
      </c>
      <c r="L490" s="58"/>
      <c r="M490" s="57"/>
      <c r="N490" s="57"/>
      <c r="O490" s="57"/>
      <c r="P490" s="55">
        <v>1.28</v>
      </c>
      <c r="Q490" s="58"/>
      <c r="R490" s="57"/>
      <c r="S490" s="57"/>
      <c r="T490" s="57"/>
      <c r="U490" s="55">
        <v>1.28</v>
      </c>
      <c r="V490" s="66"/>
      <c r="W490" s="65"/>
      <c r="X490" s="227"/>
      <c r="Y490" s="65"/>
      <c r="Z490" s="64">
        <v>1.66</v>
      </c>
      <c r="AB490" s="34"/>
      <c r="AC490" s="32"/>
      <c r="AD490" s="32"/>
      <c r="AE490" s="32"/>
      <c r="AF490" s="35">
        <v>2</v>
      </c>
      <c r="AG490" s="48"/>
      <c r="AH490" s="47"/>
      <c r="AI490" s="47"/>
      <c r="AJ490" s="47"/>
      <c r="AK490" s="45">
        <v>1.84</v>
      </c>
      <c r="AL490" s="58"/>
      <c r="AM490" s="57"/>
      <c r="AN490" s="57"/>
      <c r="AO490" s="57"/>
      <c r="AP490" s="55">
        <v>1.28</v>
      </c>
      <c r="AQ490" s="66"/>
      <c r="AR490" s="65"/>
      <c r="AS490" s="65"/>
      <c r="AT490" s="65"/>
      <c r="AU490" s="64">
        <v>1.28</v>
      </c>
      <c r="AW490" s="34"/>
      <c r="AX490" s="32"/>
      <c r="AY490" s="32"/>
      <c r="AZ490" s="32"/>
      <c r="BA490" s="35">
        <v>2</v>
      </c>
      <c r="BB490" s="48"/>
      <c r="BC490" s="47"/>
      <c r="BD490" s="47"/>
      <c r="BE490" s="47"/>
      <c r="BF490" s="45">
        <v>1.84</v>
      </c>
      <c r="BG490" s="58"/>
      <c r="BH490" s="57"/>
      <c r="BI490" s="57"/>
      <c r="BJ490" s="57"/>
      <c r="BK490" s="55">
        <v>1.28</v>
      </c>
      <c r="BL490" s="66"/>
      <c r="BM490" s="65"/>
      <c r="BN490" s="65"/>
      <c r="BO490" s="65"/>
      <c r="BP490" s="64">
        <v>1.28</v>
      </c>
      <c r="BR490" s="34"/>
      <c r="BS490" s="32"/>
      <c r="BT490" s="32"/>
      <c r="BU490" s="32"/>
      <c r="BV490" s="35">
        <v>2</v>
      </c>
      <c r="BW490" s="48"/>
      <c r="BX490" s="47"/>
      <c r="BY490" s="47"/>
      <c r="BZ490" s="47"/>
      <c r="CA490" s="45">
        <v>1.84</v>
      </c>
      <c r="CB490" s="58"/>
      <c r="CC490" s="57"/>
      <c r="CD490" s="57"/>
      <c r="CE490" s="57"/>
      <c r="CF490" s="55">
        <v>1.28</v>
      </c>
      <c r="CG490" s="66"/>
      <c r="CH490" s="65"/>
      <c r="CI490" s="65"/>
      <c r="CJ490" s="65"/>
      <c r="CK490" s="64">
        <v>1.28</v>
      </c>
      <c r="CM490" s="34"/>
      <c r="CN490" s="32"/>
      <c r="CO490" s="32"/>
      <c r="CP490" s="32"/>
      <c r="CQ490" s="35">
        <v>2</v>
      </c>
      <c r="CR490" s="48"/>
      <c r="CS490" s="47"/>
      <c r="CT490" s="47"/>
      <c r="CU490" s="47"/>
      <c r="CV490" s="45">
        <v>1.84</v>
      </c>
      <c r="CW490" s="58"/>
      <c r="CX490" s="57"/>
      <c r="CY490" s="57"/>
      <c r="CZ490" s="57"/>
      <c r="DA490" s="55">
        <v>1.28</v>
      </c>
      <c r="DB490" s="66"/>
      <c r="DC490" s="65"/>
      <c r="DD490" s="65"/>
      <c r="DE490" s="65"/>
      <c r="DF490" s="64">
        <v>1.28</v>
      </c>
      <c r="DH490" s="34"/>
      <c r="DI490" s="32"/>
      <c r="DJ490" s="32"/>
      <c r="DK490" s="32"/>
      <c r="DL490" s="35">
        <v>2</v>
      </c>
      <c r="DM490" s="48"/>
      <c r="DN490" s="47"/>
      <c r="DO490" s="47"/>
      <c r="DP490" s="47"/>
      <c r="DQ490" s="45">
        <v>1.84</v>
      </c>
      <c r="DR490" s="58"/>
      <c r="DS490" s="57"/>
      <c r="DT490" s="57"/>
      <c r="DU490" s="57"/>
      <c r="DV490" s="55">
        <v>1.28</v>
      </c>
      <c r="DW490" s="66"/>
      <c r="DX490" s="65"/>
      <c r="DY490" s="65"/>
      <c r="DZ490" s="65"/>
      <c r="EA490" s="64">
        <v>1.28</v>
      </c>
      <c r="EC490" s="34"/>
      <c r="ED490" s="32"/>
      <c r="EE490" s="32"/>
      <c r="EF490" s="32"/>
      <c r="EG490" s="35">
        <v>2</v>
      </c>
      <c r="EH490" s="48"/>
      <c r="EI490" s="47"/>
      <c r="EJ490" s="47"/>
      <c r="EK490" s="47"/>
      <c r="EL490" s="45">
        <v>1.84</v>
      </c>
      <c r="EM490" s="58"/>
      <c r="EN490" s="57"/>
      <c r="EO490" s="57"/>
      <c r="EP490" s="57"/>
      <c r="EQ490" s="55">
        <v>1.28</v>
      </c>
      <c r="ER490" s="66"/>
      <c r="ES490" s="65"/>
      <c r="ET490" s="65"/>
      <c r="EU490" s="65"/>
      <c r="EV490" s="64">
        <v>1.28</v>
      </c>
      <c r="EX490" s="48"/>
      <c r="EY490" s="47"/>
      <c r="EZ490" s="47"/>
      <c r="FA490" s="47"/>
      <c r="FB490" s="45">
        <v>1.84</v>
      </c>
      <c r="FC490" s="58"/>
      <c r="FD490" s="57"/>
      <c r="FE490" s="57"/>
      <c r="FF490" s="57"/>
      <c r="FG490" s="55">
        <v>1.28</v>
      </c>
      <c r="FH490" s="66"/>
      <c r="FI490" s="65"/>
      <c r="FJ490" s="65"/>
      <c r="FK490" s="65"/>
      <c r="FL490" s="64">
        <v>1.28</v>
      </c>
      <c r="FN490" s="48"/>
      <c r="FO490" s="47"/>
      <c r="FP490" s="47"/>
      <c r="FQ490" s="47"/>
      <c r="FR490" s="45">
        <v>1.84</v>
      </c>
      <c r="FS490" s="58"/>
      <c r="FT490" s="57"/>
      <c r="FU490" s="57"/>
      <c r="FV490" s="57"/>
      <c r="FW490" s="55">
        <v>1.28</v>
      </c>
      <c r="FX490" s="66"/>
      <c r="FY490" s="65"/>
      <c r="FZ490" s="65"/>
      <c r="GA490" s="65"/>
      <c r="GB490" s="64">
        <v>1.28</v>
      </c>
      <c r="GD490" s="48"/>
      <c r="GE490" s="47"/>
      <c r="GF490" s="47"/>
      <c r="GG490" s="47"/>
      <c r="GH490" s="45">
        <v>1.84</v>
      </c>
      <c r="GI490" s="58"/>
      <c r="GJ490" s="57"/>
      <c r="GK490" s="57"/>
      <c r="GL490" s="57"/>
      <c r="GM490" s="55">
        <v>1.28</v>
      </c>
      <c r="GN490" s="66"/>
      <c r="GO490" s="65"/>
      <c r="GP490" s="65"/>
      <c r="GQ490" s="65"/>
      <c r="GR490" s="64">
        <v>1.28</v>
      </c>
      <c r="GT490" s="48"/>
      <c r="GU490" s="47"/>
      <c r="GV490" s="47"/>
      <c r="GW490" s="47"/>
      <c r="GX490" s="45">
        <v>1.84</v>
      </c>
      <c r="GY490" s="58"/>
      <c r="GZ490" s="57"/>
      <c r="HA490" s="57"/>
      <c r="HB490" s="57"/>
      <c r="HC490" s="55">
        <v>1.28</v>
      </c>
      <c r="HD490" s="66"/>
      <c r="HE490" s="65"/>
      <c r="HF490" s="65"/>
      <c r="HG490" s="65"/>
      <c r="HH490" s="64">
        <v>1.28</v>
      </c>
      <c r="HJ490" s="48"/>
      <c r="HK490" s="47"/>
      <c r="HL490" s="47"/>
      <c r="HM490" s="47"/>
      <c r="HN490" s="45">
        <v>1.84</v>
      </c>
      <c r="HO490" s="58"/>
      <c r="HP490" s="57"/>
      <c r="HQ490" s="57"/>
      <c r="HR490" s="57"/>
      <c r="HS490" s="55">
        <v>1.28</v>
      </c>
      <c r="HT490" s="66"/>
      <c r="HU490" s="65"/>
      <c r="HV490" s="65"/>
      <c r="HW490" s="65"/>
      <c r="HX490" s="64">
        <v>1.28</v>
      </c>
      <c r="HZ490" s="48"/>
      <c r="IA490" s="47"/>
      <c r="IB490" s="47"/>
      <c r="IC490" s="47"/>
      <c r="ID490" s="45">
        <v>1.84</v>
      </c>
      <c r="IE490" s="58"/>
      <c r="IF490" s="57"/>
      <c r="IG490" s="57"/>
      <c r="IH490" s="57"/>
      <c r="II490" s="55">
        <v>1.28</v>
      </c>
      <c r="IJ490" s="66"/>
      <c r="IK490" s="65"/>
      <c r="IL490" s="65"/>
      <c r="IM490" s="65"/>
      <c r="IN490" s="64">
        <v>1.28</v>
      </c>
      <c r="IP490" s="48"/>
      <c r="IQ490" s="47"/>
      <c r="IR490" s="47"/>
      <c r="IS490" s="47"/>
      <c r="IT490" s="45">
        <v>1.84</v>
      </c>
      <c r="IU490" s="58"/>
      <c r="IV490" s="57"/>
      <c r="IW490" s="57"/>
      <c r="IX490" s="57"/>
      <c r="IY490" s="55">
        <v>1.28</v>
      </c>
      <c r="IZ490" s="66"/>
      <c r="JA490" s="65"/>
      <c r="JB490" s="65"/>
      <c r="JC490" s="65"/>
      <c r="JD490" s="64">
        <v>1.28</v>
      </c>
      <c r="JF490" s="48"/>
      <c r="JG490" s="47"/>
      <c r="JH490" s="47"/>
      <c r="JI490" s="47"/>
      <c r="JJ490" s="45">
        <v>1.84</v>
      </c>
      <c r="JK490" s="58"/>
      <c r="JL490" s="57"/>
      <c r="JM490" s="57"/>
      <c r="JN490" s="57"/>
      <c r="JO490" s="55">
        <v>1.28</v>
      </c>
      <c r="JP490" s="66"/>
      <c r="JQ490" s="65"/>
      <c r="JR490" s="65"/>
      <c r="JS490" s="65"/>
      <c r="JT490" s="64">
        <v>1.28</v>
      </c>
      <c r="JV490" s="48"/>
      <c r="JW490" s="47"/>
      <c r="JX490" s="47"/>
      <c r="JY490" s="47"/>
      <c r="JZ490" s="45">
        <v>1.84</v>
      </c>
      <c r="KA490" s="58"/>
      <c r="KB490" s="57"/>
      <c r="KC490" s="57"/>
      <c r="KD490" s="57"/>
      <c r="KE490" s="55">
        <v>1.28</v>
      </c>
      <c r="KF490" s="66"/>
      <c r="KG490" s="65"/>
      <c r="KH490" s="65"/>
      <c r="KI490" s="65"/>
      <c r="KJ490" s="64">
        <v>1.28</v>
      </c>
      <c r="KL490" s="48"/>
      <c r="KM490" s="47"/>
      <c r="KN490" s="47"/>
      <c r="KO490" s="47"/>
      <c r="KP490" s="45">
        <v>1.84</v>
      </c>
      <c r="KQ490" s="58"/>
      <c r="KR490" s="57"/>
      <c r="KS490" s="57"/>
      <c r="KT490" s="57"/>
      <c r="KU490" s="55">
        <v>1.28</v>
      </c>
      <c r="KV490" s="66"/>
      <c r="KW490" s="65"/>
      <c r="KX490" s="65"/>
      <c r="KY490" s="65"/>
      <c r="KZ490" s="64">
        <v>1.28</v>
      </c>
      <c r="LB490" s="48"/>
      <c r="LC490" s="47"/>
      <c r="LD490" s="47"/>
      <c r="LE490" s="47"/>
      <c r="LF490" s="45">
        <v>1.84</v>
      </c>
      <c r="LG490" s="58"/>
      <c r="LH490" s="57"/>
      <c r="LI490" s="57"/>
      <c r="LJ490" s="57"/>
      <c r="LK490" s="55">
        <v>1.28</v>
      </c>
      <c r="LL490" s="66"/>
      <c r="LM490" s="65"/>
      <c r="LN490" s="65"/>
      <c r="LO490" s="65"/>
      <c r="LP490" s="64">
        <v>1.28</v>
      </c>
      <c r="LR490" s="48"/>
      <c r="LS490" s="47"/>
      <c r="LT490" s="47"/>
      <c r="LU490" s="47"/>
      <c r="LV490" s="45">
        <v>1.84</v>
      </c>
      <c r="LW490" s="58"/>
      <c r="LX490" s="57"/>
      <c r="LY490" s="57"/>
      <c r="LZ490" s="57"/>
      <c r="MA490" s="55">
        <v>1.28</v>
      </c>
      <c r="MB490" s="66"/>
      <c r="MC490" s="65"/>
      <c r="MD490" s="65"/>
      <c r="ME490" s="65"/>
      <c r="MF490" s="64">
        <v>1.28</v>
      </c>
      <c r="MH490" s="48"/>
      <c r="MI490" s="47"/>
      <c r="MJ490" s="47"/>
      <c r="MK490" s="47"/>
      <c r="ML490" s="45">
        <v>1.84</v>
      </c>
      <c r="MM490" s="58"/>
      <c r="MN490" s="57"/>
      <c r="MO490" s="57"/>
      <c r="MP490" s="57"/>
      <c r="MQ490" s="55">
        <v>1.28</v>
      </c>
      <c r="MR490" s="66"/>
      <c r="MS490" s="65"/>
      <c r="MT490" s="65"/>
      <c r="MU490" s="65"/>
      <c r="MV490" s="64">
        <v>1.28</v>
      </c>
      <c r="MX490" s="48"/>
      <c r="MY490" s="47"/>
      <c r="MZ490" s="47"/>
      <c r="NA490" s="47"/>
      <c r="NB490" s="45">
        <v>1.84</v>
      </c>
      <c r="NC490" s="58"/>
      <c r="ND490" s="57"/>
      <c r="NE490" s="57"/>
      <c r="NF490" s="57"/>
      <c r="NG490" s="55">
        <v>1.28</v>
      </c>
      <c r="NH490" s="66"/>
      <c r="NI490" s="65"/>
      <c r="NJ490" s="65"/>
      <c r="NK490" s="65"/>
      <c r="NL490" s="64">
        <v>1.28</v>
      </c>
      <c r="NN490" s="48"/>
      <c r="NO490" s="47"/>
      <c r="NP490" s="47"/>
      <c r="NQ490" s="47"/>
      <c r="NR490" s="45">
        <v>1.84</v>
      </c>
      <c r="NS490" s="58"/>
      <c r="NT490" s="57"/>
      <c r="NU490" s="57"/>
      <c r="NV490" s="57"/>
      <c r="NW490" s="55">
        <v>1.28</v>
      </c>
      <c r="NX490" s="66"/>
      <c r="NY490" s="65"/>
      <c r="NZ490" s="65"/>
      <c r="OA490" s="65"/>
      <c r="OB490" s="64">
        <v>1.28</v>
      </c>
      <c r="OD490" s="48"/>
      <c r="OE490" s="47"/>
      <c r="OF490" s="47"/>
      <c r="OG490" s="47"/>
      <c r="OH490" s="45">
        <v>1.84</v>
      </c>
      <c r="OI490" s="58"/>
      <c r="OJ490" s="57"/>
      <c r="OK490" s="57"/>
      <c r="OL490" s="57"/>
      <c r="OM490" s="55">
        <v>1.28</v>
      </c>
      <c r="ON490" s="66"/>
      <c r="OO490" s="65"/>
      <c r="OP490" s="65"/>
      <c r="OQ490" s="65"/>
      <c r="OR490" s="64">
        <v>1.28</v>
      </c>
      <c r="OT490" s="48"/>
      <c r="OU490" s="47"/>
      <c r="OV490" s="47"/>
      <c r="OW490" s="47"/>
      <c r="OX490" s="45">
        <v>1.84</v>
      </c>
      <c r="OY490" s="58"/>
      <c r="OZ490" s="57"/>
      <c r="PA490" s="57"/>
      <c r="PB490" s="57"/>
      <c r="PC490" s="55">
        <v>1.28</v>
      </c>
      <c r="PD490" s="66"/>
      <c r="PE490" s="65"/>
      <c r="PF490" s="65"/>
      <c r="PG490" s="65"/>
      <c r="PH490" s="64">
        <v>1.28</v>
      </c>
      <c r="PJ490" s="48"/>
      <c r="PK490" s="47"/>
      <c r="PL490" s="47"/>
      <c r="PM490" s="47"/>
      <c r="PN490" s="45">
        <v>1.84</v>
      </c>
      <c r="PO490" s="58"/>
      <c r="PP490" s="57"/>
      <c r="PQ490" s="57"/>
      <c r="PR490" s="57"/>
      <c r="PS490" s="55">
        <v>1.28</v>
      </c>
      <c r="PT490" s="66"/>
      <c r="PU490" s="65"/>
      <c r="PV490" s="65"/>
      <c r="PW490" s="65"/>
      <c r="PX490" s="64">
        <v>1.28</v>
      </c>
      <c r="PZ490" s="48"/>
      <c r="QA490" s="47"/>
      <c r="QB490" s="47"/>
      <c r="QC490" s="47"/>
      <c r="QD490" s="45">
        <v>1.84</v>
      </c>
      <c r="QE490" s="58"/>
      <c r="QF490" s="57"/>
      <c r="QG490" s="57"/>
      <c r="QH490" s="57"/>
      <c r="QI490" s="55">
        <v>1.28</v>
      </c>
      <c r="QJ490" s="66"/>
      <c r="QK490" s="65"/>
      <c r="QL490" s="65"/>
      <c r="QM490" s="65"/>
      <c r="QN490" s="64">
        <v>1.28</v>
      </c>
      <c r="QP490" s="48"/>
      <c r="QQ490" s="47"/>
      <c r="QR490" s="47"/>
      <c r="QS490" s="47"/>
      <c r="QT490" s="45">
        <v>1.84</v>
      </c>
      <c r="QU490" s="58"/>
      <c r="QV490" s="57"/>
      <c r="QW490" s="57"/>
      <c r="QX490" s="57"/>
      <c r="QY490" s="55">
        <v>1.28</v>
      </c>
      <c r="QZ490" s="66"/>
      <c r="RA490" s="65"/>
      <c r="RB490" s="65"/>
      <c r="RC490" s="65"/>
      <c r="RD490" s="64">
        <v>1.28</v>
      </c>
      <c r="RF490" s="48"/>
      <c r="RG490" s="47"/>
      <c r="RH490" s="47"/>
      <c r="RI490" s="47"/>
      <c r="RJ490" s="45">
        <v>1.84</v>
      </c>
      <c r="RK490" s="58"/>
      <c r="RL490" s="57"/>
      <c r="RM490" s="57"/>
      <c r="RN490" s="57"/>
      <c r="RO490" s="55">
        <v>1.28</v>
      </c>
      <c r="RP490" s="66"/>
      <c r="RQ490" s="65"/>
      <c r="RR490" s="65"/>
      <c r="RS490" s="65"/>
      <c r="RT490" s="64">
        <v>1.28</v>
      </c>
    </row>
    <row r="491" spans="1:488" x14ac:dyDescent="0.35">
      <c r="A491" s="29">
        <v>44</v>
      </c>
      <c r="B491" s="34"/>
      <c r="C491" s="32"/>
      <c r="D491" s="32"/>
      <c r="E491" s="32"/>
      <c r="F491" s="35">
        <v>2</v>
      </c>
      <c r="G491" s="48"/>
      <c r="H491" s="47"/>
      <c r="I491" s="47"/>
      <c r="J491" s="47"/>
      <c r="K491" s="45">
        <v>1.84</v>
      </c>
      <c r="L491" s="58"/>
      <c r="M491" s="57"/>
      <c r="N491" s="57"/>
      <c r="O491" s="57"/>
      <c r="P491" s="55">
        <v>1.28</v>
      </c>
      <c r="Q491" s="58"/>
      <c r="R491" s="57"/>
      <c r="S491" s="57"/>
      <c r="T491" s="57"/>
      <c r="U491" s="55">
        <v>1.28</v>
      </c>
      <c r="V491" s="66"/>
      <c r="W491" s="65"/>
      <c r="X491" s="227"/>
      <c r="Y491" s="65"/>
      <c r="Z491" s="64">
        <v>1.66</v>
      </c>
      <c r="AB491" s="34"/>
      <c r="AC491" s="32"/>
      <c r="AD491" s="32"/>
      <c r="AE491" s="32"/>
      <c r="AF491" s="35">
        <v>2</v>
      </c>
      <c r="AG491" s="48"/>
      <c r="AH491" s="47"/>
      <c r="AI491" s="47"/>
      <c r="AJ491" s="47"/>
      <c r="AK491" s="45">
        <v>1.84</v>
      </c>
      <c r="AL491" s="58"/>
      <c r="AM491" s="57"/>
      <c r="AN491" s="57"/>
      <c r="AO491" s="57"/>
      <c r="AP491" s="55">
        <v>1.28</v>
      </c>
      <c r="AQ491" s="66"/>
      <c r="AR491" s="65"/>
      <c r="AS491" s="65"/>
      <c r="AT491" s="65"/>
      <c r="AU491" s="64">
        <v>1.28</v>
      </c>
      <c r="AW491" s="34"/>
      <c r="AX491" s="32"/>
      <c r="AY491" s="32"/>
      <c r="AZ491" s="32"/>
      <c r="BA491" s="35">
        <v>2</v>
      </c>
      <c r="BB491" s="48"/>
      <c r="BC491" s="47"/>
      <c r="BD491" s="47"/>
      <c r="BE491" s="47"/>
      <c r="BF491" s="45">
        <v>1.84</v>
      </c>
      <c r="BG491" s="58"/>
      <c r="BH491" s="57"/>
      <c r="BI491" s="57"/>
      <c r="BJ491" s="57"/>
      <c r="BK491" s="55">
        <v>1.28</v>
      </c>
      <c r="BL491" s="66"/>
      <c r="BM491" s="65"/>
      <c r="BN491" s="65"/>
      <c r="BO491" s="65"/>
      <c r="BP491" s="64">
        <v>1.28</v>
      </c>
      <c r="BR491" s="34"/>
      <c r="BS491" s="32"/>
      <c r="BT491" s="32"/>
      <c r="BU491" s="32"/>
      <c r="BV491" s="35">
        <v>2</v>
      </c>
      <c r="BW491" s="48"/>
      <c r="BX491" s="47"/>
      <c r="BY491" s="47"/>
      <c r="BZ491" s="47"/>
      <c r="CA491" s="45">
        <v>1.84</v>
      </c>
      <c r="CB491" s="58"/>
      <c r="CC491" s="57"/>
      <c r="CD491" s="57"/>
      <c r="CE491" s="57"/>
      <c r="CF491" s="55">
        <v>1.28</v>
      </c>
      <c r="CG491" s="66"/>
      <c r="CH491" s="65"/>
      <c r="CI491" s="65"/>
      <c r="CJ491" s="65"/>
      <c r="CK491" s="64">
        <v>1.28</v>
      </c>
      <c r="CM491" s="34"/>
      <c r="CN491" s="32"/>
      <c r="CO491" s="32"/>
      <c r="CP491" s="32"/>
      <c r="CQ491" s="35">
        <v>2</v>
      </c>
      <c r="CR491" s="48"/>
      <c r="CS491" s="47"/>
      <c r="CT491" s="47"/>
      <c r="CU491" s="47"/>
      <c r="CV491" s="45">
        <v>1.84</v>
      </c>
      <c r="CW491" s="58"/>
      <c r="CX491" s="57"/>
      <c r="CY491" s="57"/>
      <c r="CZ491" s="57"/>
      <c r="DA491" s="55">
        <v>1.28</v>
      </c>
      <c r="DB491" s="66"/>
      <c r="DC491" s="65"/>
      <c r="DD491" s="65"/>
      <c r="DE491" s="65"/>
      <c r="DF491" s="64">
        <v>1.28</v>
      </c>
      <c r="DH491" s="34"/>
      <c r="DI491" s="32"/>
      <c r="DJ491" s="32"/>
      <c r="DK491" s="32"/>
      <c r="DL491" s="35">
        <v>2</v>
      </c>
      <c r="DM491" s="48"/>
      <c r="DN491" s="47"/>
      <c r="DO491" s="47"/>
      <c r="DP491" s="47"/>
      <c r="DQ491" s="45">
        <v>1.84</v>
      </c>
      <c r="DR491" s="58"/>
      <c r="DS491" s="57"/>
      <c r="DT491" s="57"/>
      <c r="DU491" s="57"/>
      <c r="DV491" s="55">
        <v>1.28</v>
      </c>
      <c r="DW491" s="66"/>
      <c r="DX491" s="65"/>
      <c r="DY491" s="65"/>
      <c r="DZ491" s="65"/>
      <c r="EA491" s="64">
        <v>1.28</v>
      </c>
      <c r="EC491" s="34"/>
      <c r="ED491" s="32"/>
      <c r="EE491" s="32"/>
      <c r="EF491" s="32"/>
      <c r="EG491" s="35">
        <v>2</v>
      </c>
      <c r="EH491" s="48"/>
      <c r="EI491" s="47"/>
      <c r="EJ491" s="47"/>
      <c r="EK491" s="47"/>
      <c r="EL491" s="45">
        <v>1.84</v>
      </c>
      <c r="EM491" s="58"/>
      <c r="EN491" s="57"/>
      <c r="EO491" s="57"/>
      <c r="EP491" s="57"/>
      <c r="EQ491" s="55">
        <v>1.28</v>
      </c>
      <c r="ER491" s="66"/>
      <c r="ES491" s="65"/>
      <c r="ET491" s="65"/>
      <c r="EU491" s="65"/>
      <c r="EV491" s="64">
        <v>1.28</v>
      </c>
      <c r="EX491" s="48"/>
      <c r="EY491" s="47"/>
      <c r="EZ491" s="47"/>
      <c r="FA491" s="47"/>
      <c r="FB491" s="45">
        <v>1.84</v>
      </c>
      <c r="FC491" s="58"/>
      <c r="FD491" s="57"/>
      <c r="FE491" s="57"/>
      <c r="FF491" s="57"/>
      <c r="FG491" s="55">
        <v>1.28</v>
      </c>
      <c r="FH491" s="66"/>
      <c r="FI491" s="65"/>
      <c r="FJ491" s="65"/>
      <c r="FK491" s="65"/>
      <c r="FL491" s="64">
        <v>1.28</v>
      </c>
      <c r="FN491" s="48"/>
      <c r="FO491" s="47"/>
      <c r="FP491" s="47"/>
      <c r="FQ491" s="47"/>
      <c r="FR491" s="45">
        <v>1.84</v>
      </c>
      <c r="FS491" s="58"/>
      <c r="FT491" s="57"/>
      <c r="FU491" s="57"/>
      <c r="FV491" s="57"/>
      <c r="FW491" s="55">
        <v>1.28</v>
      </c>
      <c r="FX491" s="66"/>
      <c r="FY491" s="65"/>
      <c r="FZ491" s="65"/>
      <c r="GA491" s="65"/>
      <c r="GB491" s="64">
        <v>1.28</v>
      </c>
      <c r="GD491" s="48"/>
      <c r="GE491" s="47"/>
      <c r="GF491" s="47"/>
      <c r="GG491" s="47"/>
      <c r="GH491" s="45">
        <v>1.84</v>
      </c>
      <c r="GI491" s="58"/>
      <c r="GJ491" s="57"/>
      <c r="GK491" s="57"/>
      <c r="GL491" s="57"/>
      <c r="GM491" s="55">
        <v>1.28</v>
      </c>
      <c r="GN491" s="66"/>
      <c r="GO491" s="65"/>
      <c r="GP491" s="65"/>
      <c r="GQ491" s="65"/>
      <c r="GR491" s="64">
        <v>1.28</v>
      </c>
      <c r="GT491" s="48"/>
      <c r="GU491" s="47"/>
      <c r="GV491" s="47"/>
      <c r="GW491" s="47"/>
      <c r="GX491" s="45">
        <v>1.84</v>
      </c>
      <c r="GY491" s="58"/>
      <c r="GZ491" s="57"/>
      <c r="HA491" s="57"/>
      <c r="HB491" s="57"/>
      <c r="HC491" s="55">
        <v>1.28</v>
      </c>
      <c r="HD491" s="66"/>
      <c r="HE491" s="65"/>
      <c r="HF491" s="65"/>
      <c r="HG491" s="65"/>
      <c r="HH491" s="64">
        <v>1.28</v>
      </c>
      <c r="HJ491" s="48"/>
      <c r="HK491" s="47"/>
      <c r="HL491" s="47"/>
      <c r="HM491" s="47"/>
      <c r="HN491" s="45">
        <v>1.84</v>
      </c>
      <c r="HO491" s="58"/>
      <c r="HP491" s="57"/>
      <c r="HQ491" s="57"/>
      <c r="HR491" s="57"/>
      <c r="HS491" s="55">
        <v>1.28</v>
      </c>
      <c r="HT491" s="66"/>
      <c r="HU491" s="65"/>
      <c r="HV491" s="65"/>
      <c r="HW491" s="65"/>
      <c r="HX491" s="64">
        <v>1.28</v>
      </c>
      <c r="HZ491" s="48"/>
      <c r="IA491" s="47"/>
      <c r="IB491" s="47"/>
      <c r="IC491" s="47"/>
      <c r="ID491" s="45">
        <v>1.84</v>
      </c>
      <c r="IE491" s="58"/>
      <c r="IF491" s="57"/>
      <c r="IG491" s="57"/>
      <c r="IH491" s="57"/>
      <c r="II491" s="55">
        <v>1.28</v>
      </c>
      <c r="IJ491" s="66"/>
      <c r="IK491" s="65"/>
      <c r="IL491" s="65"/>
      <c r="IM491" s="65"/>
      <c r="IN491" s="64">
        <v>1.28</v>
      </c>
      <c r="IP491" s="48"/>
      <c r="IQ491" s="47"/>
      <c r="IR491" s="47"/>
      <c r="IS491" s="47"/>
      <c r="IT491" s="45">
        <v>1.84</v>
      </c>
      <c r="IU491" s="58"/>
      <c r="IV491" s="57"/>
      <c r="IW491" s="57"/>
      <c r="IX491" s="57"/>
      <c r="IY491" s="55">
        <v>1.28</v>
      </c>
      <c r="IZ491" s="66"/>
      <c r="JA491" s="65"/>
      <c r="JB491" s="65"/>
      <c r="JC491" s="65"/>
      <c r="JD491" s="64">
        <v>1.28</v>
      </c>
      <c r="JF491" s="48"/>
      <c r="JG491" s="47"/>
      <c r="JH491" s="47"/>
      <c r="JI491" s="47"/>
      <c r="JJ491" s="45">
        <v>1.84</v>
      </c>
      <c r="JK491" s="58"/>
      <c r="JL491" s="57"/>
      <c r="JM491" s="57"/>
      <c r="JN491" s="57"/>
      <c r="JO491" s="55">
        <v>1.28</v>
      </c>
      <c r="JP491" s="66"/>
      <c r="JQ491" s="65"/>
      <c r="JR491" s="65"/>
      <c r="JS491" s="65"/>
      <c r="JT491" s="64">
        <v>1.28</v>
      </c>
      <c r="JV491" s="48"/>
      <c r="JW491" s="47"/>
      <c r="JX491" s="47"/>
      <c r="JY491" s="47"/>
      <c r="JZ491" s="45">
        <v>1.84</v>
      </c>
      <c r="KA491" s="58"/>
      <c r="KB491" s="57"/>
      <c r="KC491" s="57"/>
      <c r="KD491" s="57"/>
      <c r="KE491" s="55">
        <v>1.28</v>
      </c>
      <c r="KF491" s="66"/>
      <c r="KG491" s="65"/>
      <c r="KH491" s="65"/>
      <c r="KI491" s="65"/>
      <c r="KJ491" s="64">
        <v>1.28</v>
      </c>
      <c r="KL491" s="48"/>
      <c r="KM491" s="47"/>
      <c r="KN491" s="47"/>
      <c r="KO491" s="47"/>
      <c r="KP491" s="45">
        <v>1.84</v>
      </c>
      <c r="KQ491" s="58"/>
      <c r="KR491" s="57"/>
      <c r="KS491" s="57"/>
      <c r="KT491" s="57"/>
      <c r="KU491" s="55">
        <v>1.28</v>
      </c>
      <c r="KV491" s="66"/>
      <c r="KW491" s="65"/>
      <c r="KX491" s="65"/>
      <c r="KY491" s="65"/>
      <c r="KZ491" s="64">
        <v>1.28</v>
      </c>
      <c r="LB491" s="48"/>
      <c r="LC491" s="47"/>
      <c r="LD491" s="47"/>
      <c r="LE491" s="47"/>
      <c r="LF491" s="45">
        <v>1.84</v>
      </c>
      <c r="LG491" s="58"/>
      <c r="LH491" s="57"/>
      <c r="LI491" s="57"/>
      <c r="LJ491" s="57"/>
      <c r="LK491" s="55">
        <v>1.28</v>
      </c>
      <c r="LL491" s="66"/>
      <c r="LM491" s="65"/>
      <c r="LN491" s="65"/>
      <c r="LO491" s="65"/>
      <c r="LP491" s="64">
        <v>1.28</v>
      </c>
      <c r="LR491" s="48"/>
      <c r="LS491" s="47"/>
      <c r="LT491" s="47"/>
      <c r="LU491" s="47"/>
      <c r="LV491" s="45">
        <v>1.84</v>
      </c>
      <c r="LW491" s="58"/>
      <c r="LX491" s="57"/>
      <c r="LY491" s="57"/>
      <c r="LZ491" s="57"/>
      <c r="MA491" s="55">
        <v>1.28</v>
      </c>
      <c r="MB491" s="66"/>
      <c r="MC491" s="65"/>
      <c r="MD491" s="65"/>
      <c r="ME491" s="65"/>
      <c r="MF491" s="64">
        <v>1.28</v>
      </c>
      <c r="MH491" s="48"/>
      <c r="MI491" s="47"/>
      <c r="MJ491" s="47"/>
      <c r="MK491" s="47"/>
      <c r="ML491" s="45">
        <v>1.84</v>
      </c>
      <c r="MM491" s="58"/>
      <c r="MN491" s="57"/>
      <c r="MO491" s="57"/>
      <c r="MP491" s="57"/>
      <c r="MQ491" s="55">
        <v>1.28</v>
      </c>
      <c r="MR491" s="66"/>
      <c r="MS491" s="65"/>
      <c r="MT491" s="65"/>
      <c r="MU491" s="65"/>
      <c r="MV491" s="64">
        <v>1.28</v>
      </c>
      <c r="MX491" s="48"/>
      <c r="MY491" s="47"/>
      <c r="MZ491" s="47"/>
      <c r="NA491" s="47"/>
      <c r="NB491" s="45">
        <v>1.84</v>
      </c>
      <c r="NC491" s="58"/>
      <c r="ND491" s="57"/>
      <c r="NE491" s="57"/>
      <c r="NF491" s="57"/>
      <c r="NG491" s="55">
        <v>1.28</v>
      </c>
      <c r="NH491" s="66"/>
      <c r="NI491" s="65"/>
      <c r="NJ491" s="65"/>
      <c r="NK491" s="65"/>
      <c r="NL491" s="64">
        <v>1.28</v>
      </c>
      <c r="NN491" s="48"/>
      <c r="NO491" s="47"/>
      <c r="NP491" s="47"/>
      <c r="NQ491" s="47"/>
      <c r="NR491" s="45">
        <v>1.84</v>
      </c>
      <c r="NS491" s="58"/>
      <c r="NT491" s="57"/>
      <c r="NU491" s="57"/>
      <c r="NV491" s="57"/>
      <c r="NW491" s="55">
        <v>1.28</v>
      </c>
      <c r="NX491" s="66"/>
      <c r="NY491" s="65"/>
      <c r="NZ491" s="65"/>
      <c r="OA491" s="65"/>
      <c r="OB491" s="64">
        <v>1.28</v>
      </c>
      <c r="OD491" s="48"/>
      <c r="OE491" s="47"/>
      <c r="OF491" s="47"/>
      <c r="OG491" s="47"/>
      <c r="OH491" s="45">
        <v>1.84</v>
      </c>
      <c r="OI491" s="58"/>
      <c r="OJ491" s="57"/>
      <c r="OK491" s="57"/>
      <c r="OL491" s="57"/>
      <c r="OM491" s="55">
        <v>1.28</v>
      </c>
      <c r="ON491" s="66"/>
      <c r="OO491" s="65"/>
      <c r="OP491" s="65"/>
      <c r="OQ491" s="65"/>
      <c r="OR491" s="64">
        <v>1.28</v>
      </c>
      <c r="OT491" s="48"/>
      <c r="OU491" s="47"/>
      <c r="OV491" s="47"/>
      <c r="OW491" s="47"/>
      <c r="OX491" s="45">
        <v>1.84</v>
      </c>
      <c r="OY491" s="58"/>
      <c r="OZ491" s="57"/>
      <c r="PA491" s="57"/>
      <c r="PB491" s="57"/>
      <c r="PC491" s="55">
        <v>1.28</v>
      </c>
      <c r="PD491" s="66"/>
      <c r="PE491" s="65"/>
      <c r="PF491" s="65"/>
      <c r="PG491" s="65"/>
      <c r="PH491" s="64">
        <v>1.28</v>
      </c>
      <c r="PJ491" s="48"/>
      <c r="PK491" s="47"/>
      <c r="PL491" s="47"/>
      <c r="PM491" s="47"/>
      <c r="PN491" s="45">
        <v>1.84</v>
      </c>
      <c r="PO491" s="58"/>
      <c r="PP491" s="57"/>
      <c r="PQ491" s="57"/>
      <c r="PR491" s="57"/>
      <c r="PS491" s="55">
        <v>1.28</v>
      </c>
      <c r="PT491" s="66"/>
      <c r="PU491" s="65"/>
      <c r="PV491" s="65"/>
      <c r="PW491" s="65"/>
      <c r="PX491" s="64">
        <v>1.28</v>
      </c>
      <c r="PZ491" s="48"/>
      <c r="QA491" s="47"/>
      <c r="QB491" s="47"/>
      <c r="QC491" s="47"/>
      <c r="QD491" s="45">
        <v>1.84</v>
      </c>
      <c r="QE491" s="58"/>
      <c r="QF491" s="57"/>
      <c r="QG491" s="57"/>
      <c r="QH491" s="57"/>
      <c r="QI491" s="55">
        <v>1.28</v>
      </c>
      <c r="QJ491" s="66"/>
      <c r="QK491" s="65"/>
      <c r="QL491" s="65"/>
      <c r="QM491" s="65"/>
      <c r="QN491" s="64">
        <v>1.28</v>
      </c>
      <c r="QP491" s="48"/>
      <c r="QQ491" s="47"/>
      <c r="QR491" s="47"/>
      <c r="QS491" s="47"/>
      <c r="QT491" s="45">
        <v>1.84</v>
      </c>
      <c r="QU491" s="58"/>
      <c r="QV491" s="57"/>
      <c r="QW491" s="57"/>
      <c r="QX491" s="57"/>
      <c r="QY491" s="55">
        <v>1.28</v>
      </c>
      <c r="QZ491" s="66"/>
      <c r="RA491" s="65"/>
      <c r="RB491" s="65"/>
      <c r="RC491" s="65"/>
      <c r="RD491" s="64">
        <v>1.28</v>
      </c>
      <c r="RF491" s="48"/>
      <c r="RG491" s="47"/>
      <c r="RH491" s="47"/>
      <c r="RI491" s="47"/>
      <c r="RJ491" s="45">
        <v>1.84</v>
      </c>
      <c r="RK491" s="58"/>
      <c r="RL491" s="57"/>
      <c r="RM491" s="57"/>
      <c r="RN491" s="57"/>
      <c r="RO491" s="55">
        <v>1.28</v>
      </c>
      <c r="RP491" s="66"/>
      <c r="RQ491" s="65"/>
      <c r="RR491" s="65"/>
      <c r="RS491" s="65"/>
      <c r="RT491" s="64">
        <v>1.28</v>
      </c>
    </row>
    <row r="492" spans="1:488" x14ac:dyDescent="0.35">
      <c r="A492" s="29">
        <v>45</v>
      </c>
      <c r="B492" s="34"/>
      <c r="C492" s="32"/>
      <c r="D492" s="32"/>
      <c r="E492" s="32"/>
      <c r="F492" s="35">
        <v>2</v>
      </c>
      <c r="G492" s="48"/>
      <c r="H492" s="47"/>
      <c r="I492" s="47"/>
      <c r="J492" s="47"/>
      <c r="K492" s="45">
        <v>1.84</v>
      </c>
      <c r="L492" s="58"/>
      <c r="M492" s="57"/>
      <c r="N492" s="57"/>
      <c r="O492" s="57"/>
      <c r="P492" s="55">
        <v>1.28</v>
      </c>
      <c r="Q492" s="58"/>
      <c r="R492" s="57"/>
      <c r="S492" s="57"/>
      <c r="T492" s="57"/>
      <c r="U492" s="55">
        <v>1.28</v>
      </c>
      <c r="V492" s="66"/>
      <c r="W492" s="65"/>
      <c r="X492" s="227"/>
      <c r="Y492" s="65"/>
      <c r="Z492" s="64">
        <v>1.66</v>
      </c>
      <c r="AB492" s="34"/>
      <c r="AC492" s="32"/>
      <c r="AD492" s="32"/>
      <c r="AE492" s="32"/>
      <c r="AF492" s="35">
        <v>2</v>
      </c>
      <c r="AG492" s="48"/>
      <c r="AH492" s="47"/>
      <c r="AI492" s="47"/>
      <c r="AJ492" s="47"/>
      <c r="AK492" s="45">
        <v>1.84</v>
      </c>
      <c r="AL492" s="58"/>
      <c r="AM492" s="57"/>
      <c r="AN492" s="57"/>
      <c r="AO492" s="57"/>
      <c r="AP492" s="55">
        <v>1.28</v>
      </c>
      <c r="AQ492" s="66"/>
      <c r="AR492" s="65"/>
      <c r="AS492" s="65"/>
      <c r="AT492" s="65"/>
      <c r="AU492" s="64">
        <v>1.28</v>
      </c>
      <c r="AW492" s="34"/>
      <c r="AX492" s="32"/>
      <c r="AY492" s="32"/>
      <c r="AZ492" s="32"/>
      <c r="BA492" s="35">
        <v>2</v>
      </c>
      <c r="BB492" s="48"/>
      <c r="BC492" s="47"/>
      <c r="BD492" s="47"/>
      <c r="BE492" s="47"/>
      <c r="BF492" s="45">
        <v>1.84</v>
      </c>
      <c r="BG492" s="58"/>
      <c r="BH492" s="57"/>
      <c r="BI492" s="57"/>
      <c r="BJ492" s="57"/>
      <c r="BK492" s="55">
        <v>1.28</v>
      </c>
      <c r="BL492" s="66"/>
      <c r="BM492" s="65"/>
      <c r="BN492" s="65"/>
      <c r="BO492" s="65"/>
      <c r="BP492" s="64">
        <v>1.28</v>
      </c>
      <c r="BR492" s="34"/>
      <c r="BS492" s="32"/>
      <c r="BT492" s="32"/>
      <c r="BU492" s="32"/>
      <c r="BV492" s="35">
        <v>2</v>
      </c>
      <c r="BW492" s="48"/>
      <c r="BX492" s="47"/>
      <c r="BY492" s="47"/>
      <c r="BZ492" s="47"/>
      <c r="CA492" s="45">
        <v>1.84</v>
      </c>
      <c r="CB492" s="58"/>
      <c r="CC492" s="57"/>
      <c r="CD492" s="57"/>
      <c r="CE492" s="57"/>
      <c r="CF492" s="55">
        <v>1.28</v>
      </c>
      <c r="CG492" s="66"/>
      <c r="CH492" s="65"/>
      <c r="CI492" s="65"/>
      <c r="CJ492" s="65"/>
      <c r="CK492" s="64">
        <v>1.28</v>
      </c>
      <c r="CM492" s="34"/>
      <c r="CN492" s="32"/>
      <c r="CO492" s="32"/>
      <c r="CP492" s="32"/>
      <c r="CQ492" s="35">
        <v>2</v>
      </c>
      <c r="CR492" s="48"/>
      <c r="CS492" s="47"/>
      <c r="CT492" s="47"/>
      <c r="CU492" s="47"/>
      <c r="CV492" s="45">
        <v>1.84</v>
      </c>
      <c r="CW492" s="58"/>
      <c r="CX492" s="57"/>
      <c r="CY492" s="57"/>
      <c r="CZ492" s="57"/>
      <c r="DA492" s="55">
        <v>1.28</v>
      </c>
      <c r="DB492" s="66"/>
      <c r="DC492" s="65"/>
      <c r="DD492" s="65"/>
      <c r="DE492" s="65"/>
      <c r="DF492" s="64">
        <v>1.28</v>
      </c>
      <c r="DH492" s="34"/>
      <c r="DI492" s="32"/>
      <c r="DJ492" s="32"/>
      <c r="DK492" s="32"/>
      <c r="DL492" s="35">
        <v>2</v>
      </c>
      <c r="DM492" s="48"/>
      <c r="DN492" s="47"/>
      <c r="DO492" s="47"/>
      <c r="DP492" s="47"/>
      <c r="DQ492" s="45">
        <v>1.84</v>
      </c>
      <c r="DR492" s="58"/>
      <c r="DS492" s="57"/>
      <c r="DT492" s="57"/>
      <c r="DU492" s="57"/>
      <c r="DV492" s="55">
        <v>1.28</v>
      </c>
      <c r="DW492" s="66"/>
      <c r="DX492" s="65"/>
      <c r="DY492" s="65"/>
      <c r="DZ492" s="65"/>
      <c r="EA492" s="64">
        <v>1.28</v>
      </c>
      <c r="EC492" s="34"/>
      <c r="ED492" s="32"/>
      <c r="EE492" s="32"/>
      <c r="EF492" s="32"/>
      <c r="EG492" s="35">
        <v>2</v>
      </c>
      <c r="EH492" s="48"/>
      <c r="EI492" s="47"/>
      <c r="EJ492" s="47"/>
      <c r="EK492" s="47"/>
      <c r="EL492" s="45">
        <v>1.84</v>
      </c>
      <c r="EM492" s="58"/>
      <c r="EN492" s="57"/>
      <c r="EO492" s="57"/>
      <c r="EP492" s="57"/>
      <c r="EQ492" s="55">
        <v>1.28</v>
      </c>
      <c r="ER492" s="66"/>
      <c r="ES492" s="65"/>
      <c r="ET492" s="65"/>
      <c r="EU492" s="65"/>
      <c r="EV492" s="64">
        <v>1.28</v>
      </c>
      <c r="EX492" s="48"/>
      <c r="EY492" s="47"/>
      <c r="EZ492" s="47"/>
      <c r="FA492" s="47"/>
      <c r="FB492" s="45">
        <v>1.84</v>
      </c>
      <c r="FC492" s="58"/>
      <c r="FD492" s="57"/>
      <c r="FE492" s="57"/>
      <c r="FF492" s="57"/>
      <c r="FG492" s="55">
        <v>1.28</v>
      </c>
      <c r="FH492" s="66"/>
      <c r="FI492" s="65"/>
      <c r="FJ492" s="65"/>
      <c r="FK492" s="65"/>
      <c r="FL492" s="64">
        <v>1.28</v>
      </c>
      <c r="FN492" s="48"/>
      <c r="FO492" s="47"/>
      <c r="FP492" s="47"/>
      <c r="FQ492" s="47"/>
      <c r="FR492" s="45">
        <v>1.84</v>
      </c>
      <c r="FS492" s="58"/>
      <c r="FT492" s="57"/>
      <c r="FU492" s="57"/>
      <c r="FV492" s="57"/>
      <c r="FW492" s="55">
        <v>1.28</v>
      </c>
      <c r="FX492" s="66"/>
      <c r="FY492" s="65"/>
      <c r="FZ492" s="65"/>
      <c r="GA492" s="65"/>
      <c r="GB492" s="64">
        <v>1.28</v>
      </c>
      <c r="GD492" s="48"/>
      <c r="GE492" s="47"/>
      <c r="GF492" s="47"/>
      <c r="GG492" s="47"/>
      <c r="GH492" s="45">
        <v>1.84</v>
      </c>
      <c r="GI492" s="58"/>
      <c r="GJ492" s="57"/>
      <c r="GK492" s="57"/>
      <c r="GL492" s="57"/>
      <c r="GM492" s="55">
        <v>1.28</v>
      </c>
      <c r="GN492" s="66"/>
      <c r="GO492" s="65"/>
      <c r="GP492" s="65"/>
      <c r="GQ492" s="65"/>
      <c r="GR492" s="64">
        <v>1.28</v>
      </c>
      <c r="GT492" s="48"/>
      <c r="GU492" s="47"/>
      <c r="GV492" s="47"/>
      <c r="GW492" s="47"/>
      <c r="GX492" s="45">
        <v>1.84</v>
      </c>
      <c r="GY492" s="58"/>
      <c r="GZ492" s="57"/>
      <c r="HA492" s="57"/>
      <c r="HB492" s="57"/>
      <c r="HC492" s="55">
        <v>1.28</v>
      </c>
      <c r="HD492" s="66"/>
      <c r="HE492" s="65"/>
      <c r="HF492" s="65"/>
      <c r="HG492" s="65"/>
      <c r="HH492" s="64">
        <v>1.28</v>
      </c>
      <c r="HJ492" s="48"/>
      <c r="HK492" s="47"/>
      <c r="HL492" s="47"/>
      <c r="HM492" s="47"/>
      <c r="HN492" s="45">
        <v>1.84</v>
      </c>
      <c r="HO492" s="58"/>
      <c r="HP492" s="57"/>
      <c r="HQ492" s="57"/>
      <c r="HR492" s="57"/>
      <c r="HS492" s="55">
        <v>1.28</v>
      </c>
      <c r="HT492" s="66"/>
      <c r="HU492" s="65"/>
      <c r="HV492" s="65"/>
      <c r="HW492" s="65"/>
      <c r="HX492" s="64">
        <v>1.28</v>
      </c>
      <c r="HZ492" s="48"/>
      <c r="IA492" s="47"/>
      <c r="IB492" s="47"/>
      <c r="IC492" s="47"/>
      <c r="ID492" s="45">
        <v>1.84</v>
      </c>
      <c r="IE492" s="58"/>
      <c r="IF492" s="57"/>
      <c r="IG492" s="57"/>
      <c r="IH492" s="57"/>
      <c r="II492" s="55">
        <v>1.28</v>
      </c>
      <c r="IJ492" s="66"/>
      <c r="IK492" s="65"/>
      <c r="IL492" s="65"/>
      <c r="IM492" s="65"/>
      <c r="IN492" s="64">
        <v>1.28</v>
      </c>
      <c r="IP492" s="48"/>
      <c r="IQ492" s="47"/>
      <c r="IR492" s="47"/>
      <c r="IS492" s="47"/>
      <c r="IT492" s="45">
        <v>1.84</v>
      </c>
      <c r="IU492" s="58"/>
      <c r="IV492" s="57"/>
      <c r="IW492" s="57"/>
      <c r="IX492" s="57"/>
      <c r="IY492" s="55">
        <v>1.28</v>
      </c>
      <c r="IZ492" s="66"/>
      <c r="JA492" s="65"/>
      <c r="JB492" s="65"/>
      <c r="JC492" s="65"/>
      <c r="JD492" s="64">
        <v>1.28</v>
      </c>
      <c r="JF492" s="48"/>
      <c r="JG492" s="47"/>
      <c r="JH492" s="47"/>
      <c r="JI492" s="47"/>
      <c r="JJ492" s="45">
        <v>1.84</v>
      </c>
      <c r="JK492" s="58"/>
      <c r="JL492" s="57"/>
      <c r="JM492" s="57"/>
      <c r="JN492" s="57"/>
      <c r="JO492" s="55">
        <v>1.28</v>
      </c>
      <c r="JP492" s="66"/>
      <c r="JQ492" s="65"/>
      <c r="JR492" s="65"/>
      <c r="JS492" s="65"/>
      <c r="JT492" s="64">
        <v>1.28</v>
      </c>
      <c r="JV492" s="48"/>
      <c r="JW492" s="47"/>
      <c r="JX492" s="47"/>
      <c r="JY492" s="47"/>
      <c r="JZ492" s="45">
        <v>1.84</v>
      </c>
      <c r="KA492" s="58"/>
      <c r="KB492" s="57"/>
      <c r="KC492" s="57"/>
      <c r="KD492" s="57"/>
      <c r="KE492" s="55">
        <v>1.28</v>
      </c>
      <c r="KF492" s="66"/>
      <c r="KG492" s="65"/>
      <c r="KH492" s="65"/>
      <c r="KI492" s="65"/>
      <c r="KJ492" s="64">
        <v>1.28</v>
      </c>
      <c r="KL492" s="48"/>
      <c r="KM492" s="47"/>
      <c r="KN492" s="47"/>
      <c r="KO492" s="47"/>
      <c r="KP492" s="45">
        <v>1.84</v>
      </c>
      <c r="KQ492" s="58"/>
      <c r="KR492" s="57"/>
      <c r="KS492" s="57"/>
      <c r="KT492" s="57"/>
      <c r="KU492" s="55">
        <v>1.28</v>
      </c>
      <c r="KV492" s="66"/>
      <c r="KW492" s="65"/>
      <c r="KX492" s="65"/>
      <c r="KY492" s="65"/>
      <c r="KZ492" s="64">
        <v>1.28</v>
      </c>
      <c r="LB492" s="48"/>
      <c r="LC492" s="47"/>
      <c r="LD492" s="47"/>
      <c r="LE492" s="47"/>
      <c r="LF492" s="45">
        <v>1.84</v>
      </c>
      <c r="LG492" s="58"/>
      <c r="LH492" s="57"/>
      <c r="LI492" s="57"/>
      <c r="LJ492" s="57"/>
      <c r="LK492" s="55">
        <v>1.28</v>
      </c>
      <c r="LL492" s="66"/>
      <c r="LM492" s="65"/>
      <c r="LN492" s="65"/>
      <c r="LO492" s="65"/>
      <c r="LP492" s="64">
        <v>1.28</v>
      </c>
      <c r="LR492" s="48"/>
      <c r="LS492" s="47"/>
      <c r="LT492" s="47"/>
      <c r="LU492" s="47"/>
      <c r="LV492" s="45">
        <v>1.84</v>
      </c>
      <c r="LW492" s="58"/>
      <c r="LX492" s="57"/>
      <c r="LY492" s="57"/>
      <c r="LZ492" s="57"/>
      <c r="MA492" s="55">
        <v>1.28</v>
      </c>
      <c r="MB492" s="66"/>
      <c r="MC492" s="65"/>
      <c r="MD492" s="65"/>
      <c r="ME492" s="65"/>
      <c r="MF492" s="64">
        <v>1.28</v>
      </c>
      <c r="MH492" s="48"/>
      <c r="MI492" s="47"/>
      <c r="MJ492" s="47"/>
      <c r="MK492" s="47"/>
      <c r="ML492" s="45">
        <v>1.84</v>
      </c>
      <c r="MM492" s="58"/>
      <c r="MN492" s="57"/>
      <c r="MO492" s="57"/>
      <c r="MP492" s="57"/>
      <c r="MQ492" s="55">
        <v>1.28</v>
      </c>
      <c r="MR492" s="66"/>
      <c r="MS492" s="65"/>
      <c r="MT492" s="65"/>
      <c r="MU492" s="65"/>
      <c r="MV492" s="64">
        <v>1.28</v>
      </c>
      <c r="MX492" s="48"/>
      <c r="MY492" s="47"/>
      <c r="MZ492" s="47"/>
      <c r="NA492" s="47"/>
      <c r="NB492" s="45">
        <v>1.84</v>
      </c>
      <c r="NC492" s="58"/>
      <c r="ND492" s="57"/>
      <c r="NE492" s="57"/>
      <c r="NF492" s="57"/>
      <c r="NG492" s="55">
        <v>1.28</v>
      </c>
      <c r="NH492" s="66"/>
      <c r="NI492" s="65"/>
      <c r="NJ492" s="65"/>
      <c r="NK492" s="65"/>
      <c r="NL492" s="64">
        <v>1.28</v>
      </c>
      <c r="NN492" s="48"/>
      <c r="NO492" s="47"/>
      <c r="NP492" s="47"/>
      <c r="NQ492" s="47"/>
      <c r="NR492" s="45">
        <v>1.84</v>
      </c>
      <c r="NS492" s="58"/>
      <c r="NT492" s="57"/>
      <c r="NU492" s="57"/>
      <c r="NV492" s="57"/>
      <c r="NW492" s="55">
        <v>1.28</v>
      </c>
      <c r="NX492" s="66"/>
      <c r="NY492" s="65"/>
      <c r="NZ492" s="65"/>
      <c r="OA492" s="65"/>
      <c r="OB492" s="64">
        <v>1.28</v>
      </c>
      <c r="OD492" s="48"/>
      <c r="OE492" s="47"/>
      <c r="OF492" s="47"/>
      <c r="OG492" s="47"/>
      <c r="OH492" s="45">
        <v>1.84</v>
      </c>
      <c r="OI492" s="58"/>
      <c r="OJ492" s="57"/>
      <c r="OK492" s="57"/>
      <c r="OL492" s="57"/>
      <c r="OM492" s="55">
        <v>1.28</v>
      </c>
      <c r="ON492" s="66"/>
      <c r="OO492" s="65"/>
      <c r="OP492" s="65"/>
      <c r="OQ492" s="65"/>
      <c r="OR492" s="64">
        <v>1.28</v>
      </c>
      <c r="OT492" s="48"/>
      <c r="OU492" s="47"/>
      <c r="OV492" s="47"/>
      <c r="OW492" s="47"/>
      <c r="OX492" s="45">
        <v>1.84</v>
      </c>
      <c r="OY492" s="58"/>
      <c r="OZ492" s="57"/>
      <c r="PA492" s="57"/>
      <c r="PB492" s="57"/>
      <c r="PC492" s="55">
        <v>1.28</v>
      </c>
      <c r="PD492" s="66"/>
      <c r="PE492" s="65"/>
      <c r="PF492" s="65"/>
      <c r="PG492" s="65"/>
      <c r="PH492" s="64">
        <v>1.28</v>
      </c>
      <c r="PJ492" s="48"/>
      <c r="PK492" s="47"/>
      <c r="PL492" s="47"/>
      <c r="PM492" s="47"/>
      <c r="PN492" s="45">
        <v>1.84</v>
      </c>
      <c r="PO492" s="58"/>
      <c r="PP492" s="57"/>
      <c r="PQ492" s="57"/>
      <c r="PR492" s="57"/>
      <c r="PS492" s="55">
        <v>1.28</v>
      </c>
      <c r="PT492" s="66"/>
      <c r="PU492" s="65"/>
      <c r="PV492" s="65"/>
      <c r="PW492" s="65"/>
      <c r="PX492" s="64">
        <v>1.28</v>
      </c>
      <c r="PZ492" s="48"/>
      <c r="QA492" s="47"/>
      <c r="QB492" s="47"/>
      <c r="QC492" s="47"/>
      <c r="QD492" s="45">
        <v>1.84</v>
      </c>
      <c r="QE492" s="58"/>
      <c r="QF492" s="57"/>
      <c r="QG492" s="57"/>
      <c r="QH492" s="57"/>
      <c r="QI492" s="55">
        <v>1.28</v>
      </c>
      <c r="QJ492" s="66"/>
      <c r="QK492" s="65"/>
      <c r="QL492" s="65"/>
      <c r="QM492" s="65"/>
      <c r="QN492" s="64">
        <v>1.28</v>
      </c>
      <c r="QP492" s="48"/>
      <c r="QQ492" s="47"/>
      <c r="QR492" s="47"/>
      <c r="QS492" s="47"/>
      <c r="QT492" s="45">
        <v>1.84</v>
      </c>
      <c r="QU492" s="58"/>
      <c r="QV492" s="57"/>
      <c r="QW492" s="57"/>
      <c r="QX492" s="57"/>
      <c r="QY492" s="55">
        <v>1.28</v>
      </c>
      <c r="QZ492" s="66"/>
      <c r="RA492" s="65"/>
      <c r="RB492" s="65"/>
      <c r="RC492" s="65"/>
      <c r="RD492" s="64">
        <v>1.28</v>
      </c>
      <c r="RF492" s="48"/>
      <c r="RG492" s="47"/>
      <c r="RH492" s="47"/>
      <c r="RI492" s="47"/>
      <c r="RJ492" s="45">
        <v>1.84</v>
      </c>
      <c r="RK492" s="58"/>
      <c r="RL492" s="57"/>
      <c r="RM492" s="57"/>
      <c r="RN492" s="57"/>
      <c r="RO492" s="55">
        <v>1.28</v>
      </c>
      <c r="RP492" s="66"/>
      <c r="RQ492" s="65"/>
      <c r="RR492" s="65"/>
      <c r="RS492" s="65"/>
      <c r="RT492" s="64">
        <v>1.28</v>
      </c>
    </row>
    <row r="493" spans="1:488" x14ac:dyDescent="0.35">
      <c r="A493" s="29">
        <v>46</v>
      </c>
      <c r="B493" s="34"/>
      <c r="C493" s="32"/>
      <c r="D493" s="32"/>
      <c r="E493" s="32"/>
      <c r="F493" s="35">
        <v>2</v>
      </c>
      <c r="G493" s="48"/>
      <c r="H493" s="47"/>
      <c r="I493" s="47"/>
      <c r="J493" s="47"/>
      <c r="K493" s="45">
        <v>1.84</v>
      </c>
      <c r="L493" s="58"/>
      <c r="M493" s="57"/>
      <c r="N493" s="57"/>
      <c r="O493" s="57"/>
      <c r="P493" s="55">
        <v>1.28</v>
      </c>
      <c r="Q493" s="58"/>
      <c r="R493" s="57"/>
      <c r="S493" s="57"/>
      <c r="T493" s="57"/>
      <c r="U493" s="55">
        <v>1.28</v>
      </c>
      <c r="V493" s="66"/>
      <c r="W493" s="65"/>
      <c r="X493" s="227"/>
      <c r="Y493" s="65"/>
      <c r="Z493" s="64">
        <v>1.66</v>
      </c>
      <c r="AB493" s="34"/>
      <c r="AC493" s="32"/>
      <c r="AD493" s="32"/>
      <c r="AE493" s="32"/>
      <c r="AF493" s="35">
        <v>2</v>
      </c>
      <c r="AG493" s="48"/>
      <c r="AH493" s="47"/>
      <c r="AI493" s="47"/>
      <c r="AJ493" s="47"/>
      <c r="AK493" s="45">
        <v>1.84</v>
      </c>
      <c r="AL493" s="58"/>
      <c r="AM493" s="57"/>
      <c r="AN493" s="57"/>
      <c r="AO493" s="57"/>
      <c r="AP493" s="55">
        <v>1.28</v>
      </c>
      <c r="AQ493" s="66"/>
      <c r="AR493" s="65"/>
      <c r="AS493" s="65"/>
      <c r="AT493" s="65"/>
      <c r="AU493" s="64">
        <v>1.28</v>
      </c>
      <c r="AW493" s="34"/>
      <c r="AX493" s="32"/>
      <c r="AY493" s="32"/>
      <c r="AZ493" s="32"/>
      <c r="BA493" s="35">
        <v>2</v>
      </c>
      <c r="BB493" s="48"/>
      <c r="BC493" s="47"/>
      <c r="BD493" s="47"/>
      <c r="BE493" s="47"/>
      <c r="BF493" s="45">
        <v>1.84</v>
      </c>
      <c r="BG493" s="58"/>
      <c r="BH493" s="57"/>
      <c r="BI493" s="57"/>
      <c r="BJ493" s="57"/>
      <c r="BK493" s="55">
        <v>1.28</v>
      </c>
      <c r="BL493" s="66"/>
      <c r="BM493" s="65"/>
      <c r="BN493" s="65"/>
      <c r="BO493" s="65"/>
      <c r="BP493" s="64">
        <v>1.28</v>
      </c>
      <c r="BR493" s="34"/>
      <c r="BS493" s="32"/>
      <c r="BT493" s="32"/>
      <c r="BU493" s="32"/>
      <c r="BV493" s="35">
        <v>2</v>
      </c>
      <c r="BW493" s="48"/>
      <c r="BX493" s="47"/>
      <c r="BY493" s="47"/>
      <c r="BZ493" s="47"/>
      <c r="CA493" s="45">
        <v>1.84</v>
      </c>
      <c r="CB493" s="58"/>
      <c r="CC493" s="57"/>
      <c r="CD493" s="57"/>
      <c r="CE493" s="57"/>
      <c r="CF493" s="55">
        <v>1.28</v>
      </c>
      <c r="CG493" s="66"/>
      <c r="CH493" s="65"/>
      <c r="CI493" s="65"/>
      <c r="CJ493" s="65"/>
      <c r="CK493" s="64">
        <v>1.28</v>
      </c>
      <c r="CM493" s="34"/>
      <c r="CN493" s="32"/>
      <c r="CO493" s="32"/>
      <c r="CP493" s="32"/>
      <c r="CQ493" s="35">
        <v>2</v>
      </c>
      <c r="CR493" s="48"/>
      <c r="CS493" s="47"/>
      <c r="CT493" s="47"/>
      <c r="CU493" s="47"/>
      <c r="CV493" s="45">
        <v>1.84</v>
      </c>
      <c r="CW493" s="58"/>
      <c r="CX493" s="57"/>
      <c r="CY493" s="57"/>
      <c r="CZ493" s="57"/>
      <c r="DA493" s="55">
        <v>1.28</v>
      </c>
      <c r="DB493" s="66"/>
      <c r="DC493" s="65"/>
      <c r="DD493" s="65"/>
      <c r="DE493" s="65"/>
      <c r="DF493" s="64">
        <v>1.28</v>
      </c>
      <c r="DH493" s="34"/>
      <c r="DI493" s="32"/>
      <c r="DJ493" s="32"/>
      <c r="DK493" s="32"/>
      <c r="DL493" s="35">
        <v>2</v>
      </c>
      <c r="DM493" s="48"/>
      <c r="DN493" s="47"/>
      <c r="DO493" s="47"/>
      <c r="DP493" s="47"/>
      <c r="DQ493" s="45">
        <v>1.84</v>
      </c>
      <c r="DR493" s="58"/>
      <c r="DS493" s="57"/>
      <c r="DT493" s="57"/>
      <c r="DU493" s="57"/>
      <c r="DV493" s="55">
        <v>1.28</v>
      </c>
      <c r="DW493" s="66"/>
      <c r="DX493" s="65"/>
      <c r="DY493" s="65"/>
      <c r="DZ493" s="65"/>
      <c r="EA493" s="64">
        <v>1.28</v>
      </c>
      <c r="EC493" s="34"/>
      <c r="ED493" s="32"/>
      <c r="EE493" s="32"/>
      <c r="EF493" s="32"/>
      <c r="EG493" s="35">
        <v>2</v>
      </c>
      <c r="EH493" s="48"/>
      <c r="EI493" s="47"/>
      <c r="EJ493" s="47"/>
      <c r="EK493" s="47"/>
      <c r="EL493" s="45">
        <v>1.84</v>
      </c>
      <c r="EM493" s="58"/>
      <c r="EN493" s="57"/>
      <c r="EO493" s="57"/>
      <c r="EP493" s="57"/>
      <c r="EQ493" s="55">
        <v>1.28</v>
      </c>
      <c r="ER493" s="66"/>
      <c r="ES493" s="65"/>
      <c r="ET493" s="65"/>
      <c r="EU493" s="65"/>
      <c r="EV493" s="64">
        <v>1.28</v>
      </c>
      <c r="EX493" s="48"/>
      <c r="EY493" s="47"/>
      <c r="EZ493" s="47"/>
      <c r="FA493" s="47"/>
      <c r="FB493" s="45">
        <v>1.84</v>
      </c>
      <c r="FC493" s="58"/>
      <c r="FD493" s="57"/>
      <c r="FE493" s="57"/>
      <c r="FF493" s="57"/>
      <c r="FG493" s="55">
        <v>1.28</v>
      </c>
      <c r="FH493" s="66"/>
      <c r="FI493" s="65"/>
      <c r="FJ493" s="65"/>
      <c r="FK493" s="65"/>
      <c r="FL493" s="64">
        <v>1.28</v>
      </c>
      <c r="FN493" s="48"/>
      <c r="FO493" s="47"/>
      <c r="FP493" s="47"/>
      <c r="FQ493" s="47"/>
      <c r="FR493" s="45">
        <v>1.84</v>
      </c>
      <c r="FS493" s="58"/>
      <c r="FT493" s="57"/>
      <c r="FU493" s="57"/>
      <c r="FV493" s="57"/>
      <c r="FW493" s="55">
        <v>1.28</v>
      </c>
      <c r="FX493" s="66"/>
      <c r="FY493" s="65"/>
      <c r="FZ493" s="65"/>
      <c r="GA493" s="65"/>
      <c r="GB493" s="64">
        <v>1.28</v>
      </c>
      <c r="GD493" s="48"/>
      <c r="GE493" s="47"/>
      <c r="GF493" s="47"/>
      <c r="GG493" s="47"/>
      <c r="GH493" s="45">
        <v>1.84</v>
      </c>
      <c r="GI493" s="58"/>
      <c r="GJ493" s="57"/>
      <c r="GK493" s="57"/>
      <c r="GL493" s="57"/>
      <c r="GM493" s="55">
        <v>1.28</v>
      </c>
      <c r="GN493" s="66"/>
      <c r="GO493" s="65"/>
      <c r="GP493" s="65"/>
      <c r="GQ493" s="65"/>
      <c r="GR493" s="64">
        <v>1.28</v>
      </c>
      <c r="GT493" s="48"/>
      <c r="GU493" s="47"/>
      <c r="GV493" s="47"/>
      <c r="GW493" s="47"/>
      <c r="GX493" s="45">
        <v>1.84</v>
      </c>
      <c r="GY493" s="58"/>
      <c r="GZ493" s="57"/>
      <c r="HA493" s="57"/>
      <c r="HB493" s="57"/>
      <c r="HC493" s="55">
        <v>1.28</v>
      </c>
      <c r="HD493" s="66"/>
      <c r="HE493" s="65"/>
      <c r="HF493" s="65"/>
      <c r="HG493" s="65"/>
      <c r="HH493" s="64">
        <v>1.28</v>
      </c>
      <c r="HJ493" s="48"/>
      <c r="HK493" s="47"/>
      <c r="HL493" s="47"/>
      <c r="HM493" s="47"/>
      <c r="HN493" s="45">
        <v>1.84</v>
      </c>
      <c r="HO493" s="58"/>
      <c r="HP493" s="57"/>
      <c r="HQ493" s="57"/>
      <c r="HR493" s="57"/>
      <c r="HS493" s="55">
        <v>1.28</v>
      </c>
      <c r="HT493" s="66"/>
      <c r="HU493" s="65"/>
      <c r="HV493" s="65"/>
      <c r="HW493" s="65"/>
      <c r="HX493" s="64">
        <v>1.28</v>
      </c>
      <c r="HZ493" s="48"/>
      <c r="IA493" s="47"/>
      <c r="IB493" s="47"/>
      <c r="IC493" s="47"/>
      <c r="ID493" s="45">
        <v>1.84</v>
      </c>
      <c r="IE493" s="58"/>
      <c r="IF493" s="57"/>
      <c r="IG493" s="57"/>
      <c r="IH493" s="57"/>
      <c r="II493" s="55">
        <v>1.28</v>
      </c>
      <c r="IJ493" s="66"/>
      <c r="IK493" s="65"/>
      <c r="IL493" s="65"/>
      <c r="IM493" s="65"/>
      <c r="IN493" s="64">
        <v>1.28</v>
      </c>
      <c r="IP493" s="48"/>
      <c r="IQ493" s="47"/>
      <c r="IR493" s="47"/>
      <c r="IS493" s="47"/>
      <c r="IT493" s="45">
        <v>1.84</v>
      </c>
      <c r="IU493" s="58"/>
      <c r="IV493" s="57"/>
      <c r="IW493" s="57"/>
      <c r="IX493" s="57"/>
      <c r="IY493" s="55">
        <v>1.28</v>
      </c>
      <c r="IZ493" s="66"/>
      <c r="JA493" s="65"/>
      <c r="JB493" s="65"/>
      <c r="JC493" s="65"/>
      <c r="JD493" s="64">
        <v>1.28</v>
      </c>
      <c r="JF493" s="48"/>
      <c r="JG493" s="47"/>
      <c r="JH493" s="47"/>
      <c r="JI493" s="47"/>
      <c r="JJ493" s="45">
        <v>1.84</v>
      </c>
      <c r="JK493" s="58"/>
      <c r="JL493" s="57"/>
      <c r="JM493" s="57"/>
      <c r="JN493" s="57"/>
      <c r="JO493" s="55">
        <v>1.28</v>
      </c>
      <c r="JP493" s="66"/>
      <c r="JQ493" s="65"/>
      <c r="JR493" s="65"/>
      <c r="JS493" s="65"/>
      <c r="JT493" s="64">
        <v>1.28</v>
      </c>
      <c r="JV493" s="48"/>
      <c r="JW493" s="47"/>
      <c r="JX493" s="47"/>
      <c r="JY493" s="47"/>
      <c r="JZ493" s="45">
        <v>1.84</v>
      </c>
      <c r="KA493" s="58"/>
      <c r="KB493" s="57"/>
      <c r="KC493" s="57"/>
      <c r="KD493" s="57"/>
      <c r="KE493" s="55">
        <v>1.28</v>
      </c>
      <c r="KF493" s="66"/>
      <c r="KG493" s="65"/>
      <c r="KH493" s="65"/>
      <c r="KI493" s="65"/>
      <c r="KJ493" s="64">
        <v>1.28</v>
      </c>
      <c r="KL493" s="48"/>
      <c r="KM493" s="47"/>
      <c r="KN493" s="47"/>
      <c r="KO493" s="47"/>
      <c r="KP493" s="45">
        <v>1.84</v>
      </c>
      <c r="KQ493" s="58"/>
      <c r="KR493" s="57"/>
      <c r="KS493" s="57"/>
      <c r="KT493" s="57"/>
      <c r="KU493" s="55">
        <v>1.28</v>
      </c>
      <c r="KV493" s="66"/>
      <c r="KW493" s="65"/>
      <c r="KX493" s="65"/>
      <c r="KY493" s="65"/>
      <c r="KZ493" s="64">
        <v>1.28</v>
      </c>
      <c r="LB493" s="48"/>
      <c r="LC493" s="47"/>
      <c r="LD493" s="47"/>
      <c r="LE493" s="47"/>
      <c r="LF493" s="45">
        <v>1.84</v>
      </c>
      <c r="LG493" s="58"/>
      <c r="LH493" s="57"/>
      <c r="LI493" s="57"/>
      <c r="LJ493" s="57"/>
      <c r="LK493" s="55">
        <v>1.28</v>
      </c>
      <c r="LL493" s="66"/>
      <c r="LM493" s="65"/>
      <c r="LN493" s="65"/>
      <c r="LO493" s="65"/>
      <c r="LP493" s="64">
        <v>1.28</v>
      </c>
      <c r="LR493" s="48"/>
      <c r="LS493" s="47"/>
      <c r="LT493" s="47"/>
      <c r="LU493" s="47"/>
      <c r="LV493" s="45">
        <v>1.84</v>
      </c>
      <c r="LW493" s="58"/>
      <c r="LX493" s="57"/>
      <c r="LY493" s="57"/>
      <c r="LZ493" s="57"/>
      <c r="MA493" s="55">
        <v>1.28</v>
      </c>
      <c r="MB493" s="66"/>
      <c r="MC493" s="65"/>
      <c r="MD493" s="65"/>
      <c r="ME493" s="65"/>
      <c r="MF493" s="64">
        <v>1.28</v>
      </c>
      <c r="MH493" s="48"/>
      <c r="MI493" s="47"/>
      <c r="MJ493" s="47"/>
      <c r="MK493" s="47"/>
      <c r="ML493" s="45">
        <v>1.84</v>
      </c>
      <c r="MM493" s="58"/>
      <c r="MN493" s="57"/>
      <c r="MO493" s="57"/>
      <c r="MP493" s="57"/>
      <c r="MQ493" s="55">
        <v>1.28</v>
      </c>
      <c r="MR493" s="66"/>
      <c r="MS493" s="65"/>
      <c r="MT493" s="65"/>
      <c r="MU493" s="65"/>
      <c r="MV493" s="64">
        <v>1.28</v>
      </c>
      <c r="MX493" s="48"/>
      <c r="MY493" s="47"/>
      <c r="MZ493" s="47"/>
      <c r="NA493" s="47"/>
      <c r="NB493" s="45">
        <v>1.84</v>
      </c>
      <c r="NC493" s="58"/>
      <c r="ND493" s="57"/>
      <c r="NE493" s="57"/>
      <c r="NF493" s="57"/>
      <c r="NG493" s="55">
        <v>1.28</v>
      </c>
      <c r="NH493" s="66"/>
      <c r="NI493" s="65"/>
      <c r="NJ493" s="65"/>
      <c r="NK493" s="65"/>
      <c r="NL493" s="64">
        <v>1.28</v>
      </c>
      <c r="NN493" s="48"/>
      <c r="NO493" s="47"/>
      <c r="NP493" s="47"/>
      <c r="NQ493" s="47"/>
      <c r="NR493" s="45">
        <v>1.84</v>
      </c>
      <c r="NS493" s="58"/>
      <c r="NT493" s="57"/>
      <c r="NU493" s="57"/>
      <c r="NV493" s="57"/>
      <c r="NW493" s="55">
        <v>1.28</v>
      </c>
      <c r="NX493" s="66"/>
      <c r="NY493" s="65"/>
      <c r="NZ493" s="65"/>
      <c r="OA493" s="65"/>
      <c r="OB493" s="64">
        <v>1.28</v>
      </c>
      <c r="OD493" s="48"/>
      <c r="OE493" s="47"/>
      <c r="OF493" s="47"/>
      <c r="OG493" s="47"/>
      <c r="OH493" s="45">
        <v>1.84</v>
      </c>
      <c r="OI493" s="58"/>
      <c r="OJ493" s="57"/>
      <c r="OK493" s="57"/>
      <c r="OL493" s="57"/>
      <c r="OM493" s="55">
        <v>1.28</v>
      </c>
      <c r="ON493" s="66"/>
      <c r="OO493" s="65"/>
      <c r="OP493" s="65"/>
      <c r="OQ493" s="65"/>
      <c r="OR493" s="64">
        <v>1.28</v>
      </c>
      <c r="OT493" s="48"/>
      <c r="OU493" s="47"/>
      <c r="OV493" s="47"/>
      <c r="OW493" s="47"/>
      <c r="OX493" s="45">
        <v>1.84</v>
      </c>
      <c r="OY493" s="58"/>
      <c r="OZ493" s="57"/>
      <c r="PA493" s="57"/>
      <c r="PB493" s="57"/>
      <c r="PC493" s="55">
        <v>1.28</v>
      </c>
      <c r="PD493" s="66"/>
      <c r="PE493" s="65"/>
      <c r="PF493" s="65"/>
      <c r="PG493" s="65"/>
      <c r="PH493" s="64">
        <v>1.28</v>
      </c>
      <c r="PJ493" s="48"/>
      <c r="PK493" s="47"/>
      <c r="PL493" s="47"/>
      <c r="PM493" s="47"/>
      <c r="PN493" s="45">
        <v>1.84</v>
      </c>
      <c r="PO493" s="58"/>
      <c r="PP493" s="57"/>
      <c r="PQ493" s="57"/>
      <c r="PR493" s="57"/>
      <c r="PS493" s="55">
        <v>1.28</v>
      </c>
      <c r="PT493" s="66"/>
      <c r="PU493" s="65"/>
      <c r="PV493" s="65"/>
      <c r="PW493" s="65"/>
      <c r="PX493" s="64">
        <v>1.28</v>
      </c>
      <c r="PZ493" s="48"/>
      <c r="QA493" s="47"/>
      <c r="QB493" s="47"/>
      <c r="QC493" s="47"/>
      <c r="QD493" s="45">
        <v>1.84</v>
      </c>
      <c r="QE493" s="58"/>
      <c r="QF493" s="57"/>
      <c r="QG493" s="57"/>
      <c r="QH493" s="57"/>
      <c r="QI493" s="55">
        <v>1.28</v>
      </c>
      <c r="QJ493" s="66"/>
      <c r="QK493" s="65"/>
      <c r="QL493" s="65"/>
      <c r="QM493" s="65"/>
      <c r="QN493" s="64">
        <v>1.28</v>
      </c>
      <c r="QP493" s="48"/>
      <c r="QQ493" s="47"/>
      <c r="QR493" s="47"/>
      <c r="QS493" s="47"/>
      <c r="QT493" s="45">
        <v>1.84</v>
      </c>
      <c r="QU493" s="58"/>
      <c r="QV493" s="57"/>
      <c r="QW493" s="57"/>
      <c r="QX493" s="57"/>
      <c r="QY493" s="55">
        <v>1.28</v>
      </c>
      <c r="QZ493" s="66"/>
      <c r="RA493" s="65"/>
      <c r="RB493" s="65"/>
      <c r="RC493" s="65"/>
      <c r="RD493" s="64">
        <v>1.28</v>
      </c>
      <c r="RF493" s="48"/>
      <c r="RG493" s="47"/>
      <c r="RH493" s="47"/>
      <c r="RI493" s="47"/>
      <c r="RJ493" s="45">
        <v>1.84</v>
      </c>
      <c r="RK493" s="58"/>
      <c r="RL493" s="57"/>
      <c r="RM493" s="57"/>
      <c r="RN493" s="57"/>
      <c r="RO493" s="55">
        <v>1.28</v>
      </c>
      <c r="RP493" s="66"/>
      <c r="RQ493" s="65"/>
      <c r="RR493" s="65"/>
      <c r="RS493" s="65"/>
      <c r="RT493" s="64">
        <v>1.28</v>
      </c>
    </row>
    <row r="494" spans="1:488" x14ac:dyDescent="0.35">
      <c r="A494" s="29">
        <v>47</v>
      </c>
      <c r="B494" s="34"/>
      <c r="C494" s="32"/>
      <c r="D494" s="32"/>
      <c r="E494" s="32"/>
      <c r="F494" s="35">
        <v>2</v>
      </c>
      <c r="G494" s="48"/>
      <c r="H494" s="47"/>
      <c r="I494" s="47"/>
      <c r="J494" s="47"/>
      <c r="K494" s="45">
        <v>1.84</v>
      </c>
      <c r="L494" s="58"/>
      <c r="M494" s="57"/>
      <c r="N494" s="57"/>
      <c r="O494" s="57"/>
      <c r="P494" s="55">
        <v>1.28</v>
      </c>
      <c r="Q494" s="58"/>
      <c r="R494" s="57"/>
      <c r="S494" s="57"/>
      <c r="T494" s="57"/>
      <c r="U494" s="55">
        <v>1.28</v>
      </c>
      <c r="V494" s="66"/>
      <c r="W494" s="65"/>
      <c r="X494" s="227"/>
      <c r="Y494" s="65"/>
      <c r="Z494" s="64">
        <v>1.66</v>
      </c>
      <c r="AB494" s="34"/>
      <c r="AC494" s="32"/>
      <c r="AD494" s="32"/>
      <c r="AE494" s="32"/>
      <c r="AF494" s="35">
        <v>2</v>
      </c>
      <c r="AG494" s="48"/>
      <c r="AH494" s="47"/>
      <c r="AI494" s="47"/>
      <c r="AJ494" s="47"/>
      <c r="AK494" s="45">
        <v>1.84</v>
      </c>
      <c r="AL494" s="58"/>
      <c r="AM494" s="57"/>
      <c r="AN494" s="57"/>
      <c r="AO494" s="57"/>
      <c r="AP494" s="55">
        <v>1.28</v>
      </c>
      <c r="AQ494" s="66"/>
      <c r="AR494" s="65"/>
      <c r="AS494" s="65"/>
      <c r="AT494" s="65"/>
      <c r="AU494" s="64">
        <v>1.28</v>
      </c>
      <c r="AW494" s="34"/>
      <c r="AX494" s="32"/>
      <c r="AY494" s="32"/>
      <c r="AZ494" s="32"/>
      <c r="BA494" s="35">
        <v>2</v>
      </c>
      <c r="BB494" s="48"/>
      <c r="BC494" s="47"/>
      <c r="BD494" s="47"/>
      <c r="BE494" s="47"/>
      <c r="BF494" s="45">
        <v>1.84</v>
      </c>
      <c r="BG494" s="58"/>
      <c r="BH494" s="57"/>
      <c r="BI494" s="57"/>
      <c r="BJ494" s="57"/>
      <c r="BK494" s="55">
        <v>1.28</v>
      </c>
      <c r="BL494" s="66"/>
      <c r="BM494" s="65"/>
      <c r="BN494" s="65"/>
      <c r="BO494" s="65"/>
      <c r="BP494" s="64">
        <v>1.28</v>
      </c>
      <c r="BR494" s="34"/>
      <c r="BS494" s="32"/>
      <c r="BT494" s="32"/>
      <c r="BU494" s="32"/>
      <c r="BV494" s="35">
        <v>2</v>
      </c>
      <c r="BW494" s="48"/>
      <c r="BX494" s="47"/>
      <c r="BY494" s="47"/>
      <c r="BZ494" s="47"/>
      <c r="CA494" s="45">
        <v>1.84</v>
      </c>
      <c r="CB494" s="58"/>
      <c r="CC494" s="57"/>
      <c r="CD494" s="57"/>
      <c r="CE494" s="57"/>
      <c r="CF494" s="55">
        <v>1.28</v>
      </c>
      <c r="CG494" s="66"/>
      <c r="CH494" s="65"/>
      <c r="CI494" s="65"/>
      <c r="CJ494" s="65"/>
      <c r="CK494" s="64">
        <v>1.28</v>
      </c>
      <c r="CM494" s="34"/>
      <c r="CN494" s="32"/>
      <c r="CO494" s="32"/>
      <c r="CP494" s="32"/>
      <c r="CQ494" s="35">
        <v>2</v>
      </c>
      <c r="CR494" s="48"/>
      <c r="CS494" s="47"/>
      <c r="CT494" s="47"/>
      <c r="CU494" s="47"/>
      <c r="CV494" s="45">
        <v>1.84</v>
      </c>
      <c r="CW494" s="58"/>
      <c r="CX494" s="57"/>
      <c r="CY494" s="57"/>
      <c r="CZ494" s="57"/>
      <c r="DA494" s="55">
        <v>1.28</v>
      </c>
      <c r="DB494" s="66"/>
      <c r="DC494" s="65"/>
      <c r="DD494" s="65"/>
      <c r="DE494" s="65"/>
      <c r="DF494" s="64">
        <v>1.28</v>
      </c>
      <c r="DH494" s="34"/>
      <c r="DI494" s="32"/>
      <c r="DJ494" s="32"/>
      <c r="DK494" s="32"/>
      <c r="DL494" s="35">
        <v>2</v>
      </c>
      <c r="DM494" s="48"/>
      <c r="DN494" s="47"/>
      <c r="DO494" s="47"/>
      <c r="DP494" s="47"/>
      <c r="DQ494" s="45">
        <v>1.84</v>
      </c>
      <c r="DR494" s="58"/>
      <c r="DS494" s="57"/>
      <c r="DT494" s="57"/>
      <c r="DU494" s="57"/>
      <c r="DV494" s="55">
        <v>1.28</v>
      </c>
      <c r="DW494" s="66"/>
      <c r="DX494" s="65"/>
      <c r="DY494" s="65"/>
      <c r="DZ494" s="65"/>
      <c r="EA494" s="64">
        <v>1.28</v>
      </c>
      <c r="EC494" s="34"/>
      <c r="ED494" s="32"/>
      <c r="EE494" s="32"/>
      <c r="EF494" s="32"/>
      <c r="EG494" s="35">
        <v>2</v>
      </c>
      <c r="EH494" s="48"/>
      <c r="EI494" s="47"/>
      <c r="EJ494" s="47"/>
      <c r="EK494" s="47"/>
      <c r="EL494" s="45">
        <v>1.84</v>
      </c>
      <c r="EM494" s="58"/>
      <c r="EN494" s="57"/>
      <c r="EO494" s="57"/>
      <c r="EP494" s="57"/>
      <c r="EQ494" s="55">
        <v>1.28</v>
      </c>
      <c r="ER494" s="66"/>
      <c r="ES494" s="65"/>
      <c r="ET494" s="65"/>
      <c r="EU494" s="65"/>
      <c r="EV494" s="64">
        <v>1.28</v>
      </c>
      <c r="EX494" s="48"/>
      <c r="EY494" s="47"/>
      <c r="EZ494" s="47"/>
      <c r="FA494" s="47"/>
      <c r="FB494" s="45">
        <v>1.84</v>
      </c>
      <c r="FC494" s="58"/>
      <c r="FD494" s="57"/>
      <c r="FE494" s="57"/>
      <c r="FF494" s="57"/>
      <c r="FG494" s="55">
        <v>1.28</v>
      </c>
      <c r="FH494" s="66"/>
      <c r="FI494" s="65"/>
      <c r="FJ494" s="65"/>
      <c r="FK494" s="65"/>
      <c r="FL494" s="64">
        <v>1.28</v>
      </c>
      <c r="FN494" s="48"/>
      <c r="FO494" s="47"/>
      <c r="FP494" s="47"/>
      <c r="FQ494" s="47"/>
      <c r="FR494" s="45">
        <v>1.84</v>
      </c>
      <c r="FS494" s="58"/>
      <c r="FT494" s="57"/>
      <c r="FU494" s="57"/>
      <c r="FV494" s="57"/>
      <c r="FW494" s="55">
        <v>1.28</v>
      </c>
      <c r="FX494" s="66"/>
      <c r="FY494" s="65"/>
      <c r="FZ494" s="65"/>
      <c r="GA494" s="65"/>
      <c r="GB494" s="64">
        <v>1.28</v>
      </c>
      <c r="GD494" s="48"/>
      <c r="GE494" s="47"/>
      <c r="GF494" s="47"/>
      <c r="GG494" s="47"/>
      <c r="GH494" s="45">
        <v>1.84</v>
      </c>
      <c r="GI494" s="58"/>
      <c r="GJ494" s="57"/>
      <c r="GK494" s="57"/>
      <c r="GL494" s="57"/>
      <c r="GM494" s="55">
        <v>1.28</v>
      </c>
      <c r="GN494" s="66"/>
      <c r="GO494" s="65"/>
      <c r="GP494" s="65"/>
      <c r="GQ494" s="65"/>
      <c r="GR494" s="64">
        <v>1.28</v>
      </c>
      <c r="GT494" s="48"/>
      <c r="GU494" s="47"/>
      <c r="GV494" s="47"/>
      <c r="GW494" s="47"/>
      <c r="GX494" s="45">
        <v>1.84</v>
      </c>
      <c r="GY494" s="58"/>
      <c r="GZ494" s="57"/>
      <c r="HA494" s="57"/>
      <c r="HB494" s="57"/>
      <c r="HC494" s="55">
        <v>1.28</v>
      </c>
      <c r="HD494" s="66"/>
      <c r="HE494" s="65"/>
      <c r="HF494" s="65"/>
      <c r="HG494" s="65"/>
      <c r="HH494" s="64">
        <v>1.28</v>
      </c>
      <c r="HJ494" s="48"/>
      <c r="HK494" s="47"/>
      <c r="HL494" s="47"/>
      <c r="HM494" s="47"/>
      <c r="HN494" s="45">
        <v>1.84</v>
      </c>
      <c r="HO494" s="58"/>
      <c r="HP494" s="57"/>
      <c r="HQ494" s="57"/>
      <c r="HR494" s="57"/>
      <c r="HS494" s="55">
        <v>1.28</v>
      </c>
      <c r="HT494" s="66"/>
      <c r="HU494" s="65"/>
      <c r="HV494" s="65"/>
      <c r="HW494" s="65"/>
      <c r="HX494" s="64">
        <v>1.28</v>
      </c>
      <c r="HZ494" s="48"/>
      <c r="IA494" s="47"/>
      <c r="IB494" s="47"/>
      <c r="IC494" s="47"/>
      <c r="ID494" s="45">
        <v>1.84</v>
      </c>
      <c r="IE494" s="58"/>
      <c r="IF494" s="57"/>
      <c r="IG494" s="57"/>
      <c r="IH494" s="57"/>
      <c r="II494" s="55">
        <v>1.28</v>
      </c>
      <c r="IJ494" s="66"/>
      <c r="IK494" s="65"/>
      <c r="IL494" s="65"/>
      <c r="IM494" s="65"/>
      <c r="IN494" s="64">
        <v>1.28</v>
      </c>
      <c r="IP494" s="48"/>
      <c r="IQ494" s="47"/>
      <c r="IR494" s="47"/>
      <c r="IS494" s="47"/>
      <c r="IT494" s="45">
        <v>1.84</v>
      </c>
      <c r="IU494" s="58"/>
      <c r="IV494" s="57"/>
      <c r="IW494" s="57"/>
      <c r="IX494" s="57"/>
      <c r="IY494" s="55">
        <v>1.28</v>
      </c>
      <c r="IZ494" s="66"/>
      <c r="JA494" s="65"/>
      <c r="JB494" s="65"/>
      <c r="JC494" s="65"/>
      <c r="JD494" s="64">
        <v>1.28</v>
      </c>
      <c r="JF494" s="48"/>
      <c r="JG494" s="47"/>
      <c r="JH494" s="47"/>
      <c r="JI494" s="47"/>
      <c r="JJ494" s="45">
        <v>1.84</v>
      </c>
      <c r="JK494" s="58"/>
      <c r="JL494" s="57"/>
      <c r="JM494" s="57"/>
      <c r="JN494" s="57"/>
      <c r="JO494" s="55">
        <v>1.28</v>
      </c>
      <c r="JP494" s="66"/>
      <c r="JQ494" s="65"/>
      <c r="JR494" s="65"/>
      <c r="JS494" s="65"/>
      <c r="JT494" s="64">
        <v>1.28</v>
      </c>
      <c r="JV494" s="48"/>
      <c r="JW494" s="47"/>
      <c r="JX494" s="47"/>
      <c r="JY494" s="47"/>
      <c r="JZ494" s="45">
        <v>1.84</v>
      </c>
      <c r="KA494" s="58"/>
      <c r="KB494" s="57"/>
      <c r="KC494" s="57"/>
      <c r="KD494" s="57"/>
      <c r="KE494" s="55">
        <v>1.28</v>
      </c>
      <c r="KF494" s="66"/>
      <c r="KG494" s="65"/>
      <c r="KH494" s="65"/>
      <c r="KI494" s="65"/>
      <c r="KJ494" s="64">
        <v>1.28</v>
      </c>
      <c r="KL494" s="48"/>
      <c r="KM494" s="47"/>
      <c r="KN494" s="47"/>
      <c r="KO494" s="47"/>
      <c r="KP494" s="45">
        <v>1.84</v>
      </c>
      <c r="KQ494" s="58"/>
      <c r="KR494" s="57"/>
      <c r="KS494" s="57"/>
      <c r="KT494" s="57"/>
      <c r="KU494" s="55">
        <v>1.28</v>
      </c>
      <c r="KV494" s="66"/>
      <c r="KW494" s="65"/>
      <c r="KX494" s="65"/>
      <c r="KY494" s="65"/>
      <c r="KZ494" s="64">
        <v>1.28</v>
      </c>
      <c r="LB494" s="48"/>
      <c r="LC494" s="47"/>
      <c r="LD494" s="47"/>
      <c r="LE494" s="47"/>
      <c r="LF494" s="45">
        <v>1.84</v>
      </c>
      <c r="LG494" s="58"/>
      <c r="LH494" s="57"/>
      <c r="LI494" s="57"/>
      <c r="LJ494" s="57"/>
      <c r="LK494" s="55">
        <v>1.28</v>
      </c>
      <c r="LL494" s="66"/>
      <c r="LM494" s="65"/>
      <c r="LN494" s="65"/>
      <c r="LO494" s="65"/>
      <c r="LP494" s="64">
        <v>1.28</v>
      </c>
      <c r="LR494" s="48"/>
      <c r="LS494" s="47"/>
      <c r="LT494" s="47"/>
      <c r="LU494" s="47"/>
      <c r="LV494" s="45">
        <v>1.84</v>
      </c>
      <c r="LW494" s="58"/>
      <c r="LX494" s="57"/>
      <c r="LY494" s="57"/>
      <c r="LZ494" s="57"/>
      <c r="MA494" s="55">
        <v>1.28</v>
      </c>
      <c r="MB494" s="66"/>
      <c r="MC494" s="65"/>
      <c r="MD494" s="65"/>
      <c r="ME494" s="65"/>
      <c r="MF494" s="64">
        <v>1.28</v>
      </c>
      <c r="MH494" s="48"/>
      <c r="MI494" s="47"/>
      <c r="MJ494" s="47"/>
      <c r="MK494" s="47"/>
      <c r="ML494" s="45">
        <v>1.84</v>
      </c>
      <c r="MM494" s="58"/>
      <c r="MN494" s="57"/>
      <c r="MO494" s="57"/>
      <c r="MP494" s="57"/>
      <c r="MQ494" s="55">
        <v>1.28</v>
      </c>
      <c r="MR494" s="66"/>
      <c r="MS494" s="65"/>
      <c r="MT494" s="65"/>
      <c r="MU494" s="65"/>
      <c r="MV494" s="64">
        <v>1.28</v>
      </c>
      <c r="MX494" s="48"/>
      <c r="MY494" s="47"/>
      <c r="MZ494" s="47"/>
      <c r="NA494" s="47"/>
      <c r="NB494" s="45">
        <v>1.84</v>
      </c>
      <c r="NC494" s="58"/>
      <c r="ND494" s="57"/>
      <c r="NE494" s="57"/>
      <c r="NF494" s="57"/>
      <c r="NG494" s="55">
        <v>1.28</v>
      </c>
      <c r="NH494" s="66"/>
      <c r="NI494" s="65"/>
      <c r="NJ494" s="65"/>
      <c r="NK494" s="65"/>
      <c r="NL494" s="64">
        <v>1.28</v>
      </c>
      <c r="NN494" s="48"/>
      <c r="NO494" s="47"/>
      <c r="NP494" s="47"/>
      <c r="NQ494" s="47"/>
      <c r="NR494" s="45">
        <v>1.84</v>
      </c>
      <c r="NS494" s="58"/>
      <c r="NT494" s="57"/>
      <c r="NU494" s="57"/>
      <c r="NV494" s="57"/>
      <c r="NW494" s="55">
        <v>1.28</v>
      </c>
      <c r="NX494" s="66"/>
      <c r="NY494" s="65"/>
      <c r="NZ494" s="65"/>
      <c r="OA494" s="65"/>
      <c r="OB494" s="64">
        <v>1.28</v>
      </c>
      <c r="OD494" s="48"/>
      <c r="OE494" s="47"/>
      <c r="OF494" s="47"/>
      <c r="OG494" s="47"/>
      <c r="OH494" s="45">
        <v>1.84</v>
      </c>
      <c r="OI494" s="58"/>
      <c r="OJ494" s="57"/>
      <c r="OK494" s="57"/>
      <c r="OL494" s="57"/>
      <c r="OM494" s="55">
        <v>1.28</v>
      </c>
      <c r="ON494" s="66"/>
      <c r="OO494" s="65"/>
      <c r="OP494" s="65"/>
      <c r="OQ494" s="65"/>
      <c r="OR494" s="64">
        <v>1.28</v>
      </c>
      <c r="OT494" s="48"/>
      <c r="OU494" s="47"/>
      <c r="OV494" s="47"/>
      <c r="OW494" s="47"/>
      <c r="OX494" s="45">
        <v>1.84</v>
      </c>
      <c r="OY494" s="58"/>
      <c r="OZ494" s="57"/>
      <c r="PA494" s="57"/>
      <c r="PB494" s="57"/>
      <c r="PC494" s="55">
        <v>1.28</v>
      </c>
      <c r="PD494" s="66"/>
      <c r="PE494" s="65"/>
      <c r="PF494" s="65"/>
      <c r="PG494" s="65"/>
      <c r="PH494" s="64">
        <v>1.28</v>
      </c>
      <c r="PJ494" s="48"/>
      <c r="PK494" s="47"/>
      <c r="PL494" s="47"/>
      <c r="PM494" s="47"/>
      <c r="PN494" s="45">
        <v>1.84</v>
      </c>
      <c r="PO494" s="58"/>
      <c r="PP494" s="57"/>
      <c r="PQ494" s="57"/>
      <c r="PR494" s="57"/>
      <c r="PS494" s="55">
        <v>1.28</v>
      </c>
      <c r="PT494" s="66"/>
      <c r="PU494" s="65"/>
      <c r="PV494" s="65"/>
      <c r="PW494" s="65"/>
      <c r="PX494" s="64">
        <v>1.28</v>
      </c>
      <c r="PZ494" s="48"/>
      <c r="QA494" s="47"/>
      <c r="QB494" s="47"/>
      <c r="QC494" s="47"/>
      <c r="QD494" s="45">
        <v>1.84</v>
      </c>
      <c r="QE494" s="58"/>
      <c r="QF494" s="57"/>
      <c r="QG494" s="57"/>
      <c r="QH494" s="57"/>
      <c r="QI494" s="55">
        <v>1.28</v>
      </c>
      <c r="QJ494" s="66"/>
      <c r="QK494" s="65"/>
      <c r="QL494" s="65"/>
      <c r="QM494" s="65"/>
      <c r="QN494" s="64">
        <v>1.28</v>
      </c>
      <c r="QP494" s="48"/>
      <c r="QQ494" s="47"/>
      <c r="QR494" s="47"/>
      <c r="QS494" s="47"/>
      <c r="QT494" s="45">
        <v>1.84</v>
      </c>
      <c r="QU494" s="58"/>
      <c r="QV494" s="57"/>
      <c r="QW494" s="57"/>
      <c r="QX494" s="57"/>
      <c r="QY494" s="55">
        <v>1.28</v>
      </c>
      <c r="QZ494" s="66"/>
      <c r="RA494" s="65"/>
      <c r="RB494" s="65"/>
      <c r="RC494" s="65"/>
      <c r="RD494" s="64">
        <v>1.28</v>
      </c>
      <c r="RF494" s="48"/>
      <c r="RG494" s="47"/>
      <c r="RH494" s="47"/>
      <c r="RI494" s="47"/>
      <c r="RJ494" s="45">
        <v>1.84</v>
      </c>
      <c r="RK494" s="58"/>
      <c r="RL494" s="57"/>
      <c r="RM494" s="57"/>
      <c r="RN494" s="57"/>
      <c r="RO494" s="55">
        <v>1.28</v>
      </c>
      <c r="RP494" s="66"/>
      <c r="RQ494" s="65"/>
      <c r="RR494" s="65"/>
      <c r="RS494" s="65"/>
      <c r="RT494" s="64">
        <v>1.28</v>
      </c>
    </row>
    <row r="495" spans="1:488" x14ac:dyDescent="0.35">
      <c r="A495" s="29">
        <v>48</v>
      </c>
      <c r="B495" s="34"/>
      <c r="C495" s="32"/>
      <c r="D495" s="32"/>
      <c r="E495" s="32"/>
      <c r="F495" s="35">
        <v>2</v>
      </c>
      <c r="G495" s="48"/>
      <c r="H495" s="47"/>
      <c r="I495" s="47"/>
      <c r="J495" s="47"/>
      <c r="K495" s="45">
        <v>1.84</v>
      </c>
      <c r="L495" s="58"/>
      <c r="M495" s="57"/>
      <c r="N495" s="57"/>
      <c r="O495" s="57"/>
      <c r="P495" s="55">
        <v>1.28</v>
      </c>
      <c r="Q495" s="58"/>
      <c r="R495" s="57"/>
      <c r="S495" s="57"/>
      <c r="T495" s="57"/>
      <c r="U495" s="55">
        <v>1.28</v>
      </c>
      <c r="V495" s="66"/>
      <c r="W495" s="65"/>
      <c r="X495" s="227"/>
      <c r="Y495" s="65"/>
      <c r="Z495" s="64">
        <v>1.66</v>
      </c>
      <c r="AB495" s="34"/>
      <c r="AC495" s="32"/>
      <c r="AD495" s="32"/>
      <c r="AE495" s="32"/>
      <c r="AF495" s="35">
        <v>2</v>
      </c>
      <c r="AG495" s="48"/>
      <c r="AH495" s="47"/>
      <c r="AI495" s="47"/>
      <c r="AJ495" s="47"/>
      <c r="AK495" s="45">
        <v>1.84</v>
      </c>
      <c r="AL495" s="58"/>
      <c r="AM495" s="57"/>
      <c r="AN495" s="57"/>
      <c r="AO495" s="57"/>
      <c r="AP495" s="55">
        <v>1.28</v>
      </c>
      <c r="AQ495" s="66"/>
      <c r="AR495" s="65"/>
      <c r="AS495" s="65"/>
      <c r="AT495" s="65"/>
      <c r="AU495" s="64">
        <v>1.28</v>
      </c>
      <c r="AW495" s="34"/>
      <c r="AX495" s="32"/>
      <c r="AY495" s="32"/>
      <c r="AZ495" s="32"/>
      <c r="BA495" s="35">
        <v>2</v>
      </c>
      <c r="BB495" s="48"/>
      <c r="BC495" s="47"/>
      <c r="BD495" s="47"/>
      <c r="BE495" s="47"/>
      <c r="BF495" s="45">
        <v>1.84</v>
      </c>
      <c r="BG495" s="58"/>
      <c r="BH495" s="57"/>
      <c r="BI495" s="57"/>
      <c r="BJ495" s="57"/>
      <c r="BK495" s="55">
        <v>1.28</v>
      </c>
      <c r="BL495" s="66"/>
      <c r="BM495" s="65"/>
      <c r="BN495" s="65"/>
      <c r="BO495" s="65"/>
      <c r="BP495" s="64">
        <v>1.28</v>
      </c>
      <c r="BR495" s="34"/>
      <c r="BS495" s="32"/>
      <c r="BT495" s="32"/>
      <c r="BU495" s="32"/>
      <c r="BV495" s="35">
        <v>2</v>
      </c>
      <c r="BW495" s="48"/>
      <c r="BX495" s="47"/>
      <c r="BY495" s="47"/>
      <c r="BZ495" s="47"/>
      <c r="CA495" s="45">
        <v>1.84</v>
      </c>
      <c r="CB495" s="58"/>
      <c r="CC495" s="57"/>
      <c r="CD495" s="57"/>
      <c r="CE495" s="57"/>
      <c r="CF495" s="55">
        <v>1.28</v>
      </c>
      <c r="CG495" s="66"/>
      <c r="CH495" s="65"/>
      <c r="CI495" s="65"/>
      <c r="CJ495" s="65"/>
      <c r="CK495" s="64">
        <v>1.28</v>
      </c>
      <c r="CM495" s="34"/>
      <c r="CN495" s="32"/>
      <c r="CO495" s="32"/>
      <c r="CP495" s="32"/>
      <c r="CQ495" s="35">
        <v>2</v>
      </c>
      <c r="CR495" s="48"/>
      <c r="CS495" s="47"/>
      <c r="CT495" s="47"/>
      <c r="CU495" s="47"/>
      <c r="CV495" s="45">
        <v>1.84</v>
      </c>
      <c r="CW495" s="58"/>
      <c r="CX495" s="57"/>
      <c r="CY495" s="57"/>
      <c r="CZ495" s="57"/>
      <c r="DA495" s="55">
        <v>1.28</v>
      </c>
      <c r="DB495" s="66"/>
      <c r="DC495" s="65"/>
      <c r="DD495" s="65"/>
      <c r="DE495" s="65"/>
      <c r="DF495" s="64">
        <v>1.28</v>
      </c>
      <c r="DH495" s="34"/>
      <c r="DI495" s="32"/>
      <c r="DJ495" s="32"/>
      <c r="DK495" s="32"/>
      <c r="DL495" s="35">
        <v>2</v>
      </c>
      <c r="DM495" s="48"/>
      <c r="DN495" s="47"/>
      <c r="DO495" s="47"/>
      <c r="DP495" s="47"/>
      <c r="DQ495" s="45">
        <v>1.84</v>
      </c>
      <c r="DR495" s="58"/>
      <c r="DS495" s="57"/>
      <c r="DT495" s="57"/>
      <c r="DU495" s="57"/>
      <c r="DV495" s="55">
        <v>1.28</v>
      </c>
      <c r="DW495" s="66"/>
      <c r="DX495" s="65"/>
      <c r="DY495" s="65"/>
      <c r="DZ495" s="65"/>
      <c r="EA495" s="64">
        <v>1.28</v>
      </c>
      <c r="EC495" s="34"/>
      <c r="ED495" s="32"/>
      <c r="EE495" s="32"/>
      <c r="EF495" s="32"/>
      <c r="EG495" s="35">
        <v>2</v>
      </c>
      <c r="EH495" s="48"/>
      <c r="EI495" s="47"/>
      <c r="EJ495" s="47"/>
      <c r="EK495" s="47"/>
      <c r="EL495" s="45">
        <v>1.84</v>
      </c>
      <c r="EM495" s="58"/>
      <c r="EN495" s="57"/>
      <c r="EO495" s="57"/>
      <c r="EP495" s="57"/>
      <c r="EQ495" s="55">
        <v>1.28</v>
      </c>
      <c r="ER495" s="66"/>
      <c r="ES495" s="65"/>
      <c r="ET495" s="65"/>
      <c r="EU495" s="65"/>
      <c r="EV495" s="64">
        <v>1.28</v>
      </c>
      <c r="EX495" s="48"/>
      <c r="EY495" s="47"/>
      <c r="EZ495" s="47"/>
      <c r="FA495" s="47"/>
      <c r="FB495" s="45">
        <v>1.84</v>
      </c>
      <c r="FC495" s="58"/>
      <c r="FD495" s="57"/>
      <c r="FE495" s="57"/>
      <c r="FF495" s="57"/>
      <c r="FG495" s="55">
        <v>1.28</v>
      </c>
      <c r="FH495" s="66"/>
      <c r="FI495" s="65"/>
      <c r="FJ495" s="65"/>
      <c r="FK495" s="65"/>
      <c r="FL495" s="64">
        <v>1.28</v>
      </c>
      <c r="FN495" s="48"/>
      <c r="FO495" s="47"/>
      <c r="FP495" s="47"/>
      <c r="FQ495" s="47"/>
      <c r="FR495" s="45">
        <v>1.84</v>
      </c>
      <c r="FS495" s="58"/>
      <c r="FT495" s="57"/>
      <c r="FU495" s="57"/>
      <c r="FV495" s="57"/>
      <c r="FW495" s="55">
        <v>1.28</v>
      </c>
      <c r="FX495" s="66"/>
      <c r="FY495" s="65"/>
      <c r="FZ495" s="65"/>
      <c r="GA495" s="65"/>
      <c r="GB495" s="64">
        <v>1.28</v>
      </c>
      <c r="GD495" s="48"/>
      <c r="GE495" s="47"/>
      <c r="GF495" s="47"/>
      <c r="GG495" s="47"/>
      <c r="GH495" s="45">
        <v>1.84</v>
      </c>
      <c r="GI495" s="58"/>
      <c r="GJ495" s="57"/>
      <c r="GK495" s="57"/>
      <c r="GL495" s="57"/>
      <c r="GM495" s="55">
        <v>1.28</v>
      </c>
      <c r="GN495" s="66"/>
      <c r="GO495" s="65"/>
      <c r="GP495" s="65"/>
      <c r="GQ495" s="65"/>
      <c r="GR495" s="64">
        <v>1.28</v>
      </c>
      <c r="GT495" s="48"/>
      <c r="GU495" s="47"/>
      <c r="GV495" s="47"/>
      <c r="GW495" s="47"/>
      <c r="GX495" s="45">
        <v>1.84</v>
      </c>
      <c r="GY495" s="58"/>
      <c r="GZ495" s="57"/>
      <c r="HA495" s="57"/>
      <c r="HB495" s="57"/>
      <c r="HC495" s="55">
        <v>1.28</v>
      </c>
      <c r="HD495" s="66"/>
      <c r="HE495" s="65"/>
      <c r="HF495" s="65"/>
      <c r="HG495" s="65"/>
      <c r="HH495" s="64">
        <v>1.28</v>
      </c>
      <c r="HJ495" s="48"/>
      <c r="HK495" s="47"/>
      <c r="HL495" s="47"/>
      <c r="HM495" s="47"/>
      <c r="HN495" s="45">
        <v>1.84</v>
      </c>
      <c r="HO495" s="58"/>
      <c r="HP495" s="57"/>
      <c r="HQ495" s="57"/>
      <c r="HR495" s="57"/>
      <c r="HS495" s="55">
        <v>1.28</v>
      </c>
      <c r="HT495" s="66"/>
      <c r="HU495" s="65"/>
      <c r="HV495" s="65"/>
      <c r="HW495" s="65"/>
      <c r="HX495" s="64">
        <v>1.28</v>
      </c>
      <c r="HZ495" s="48"/>
      <c r="IA495" s="47"/>
      <c r="IB495" s="47"/>
      <c r="IC495" s="47"/>
      <c r="ID495" s="45">
        <v>1.84</v>
      </c>
      <c r="IE495" s="58"/>
      <c r="IF495" s="57"/>
      <c r="IG495" s="57"/>
      <c r="IH495" s="57"/>
      <c r="II495" s="55">
        <v>1.28</v>
      </c>
      <c r="IJ495" s="66"/>
      <c r="IK495" s="65"/>
      <c r="IL495" s="65"/>
      <c r="IM495" s="65"/>
      <c r="IN495" s="64">
        <v>1.28</v>
      </c>
      <c r="IP495" s="48"/>
      <c r="IQ495" s="47"/>
      <c r="IR495" s="47"/>
      <c r="IS495" s="47"/>
      <c r="IT495" s="45">
        <v>1.84</v>
      </c>
      <c r="IU495" s="58"/>
      <c r="IV495" s="57"/>
      <c r="IW495" s="57"/>
      <c r="IX495" s="57"/>
      <c r="IY495" s="55">
        <v>1.28</v>
      </c>
      <c r="IZ495" s="66"/>
      <c r="JA495" s="65"/>
      <c r="JB495" s="65"/>
      <c r="JC495" s="65"/>
      <c r="JD495" s="64">
        <v>1.28</v>
      </c>
      <c r="JF495" s="48"/>
      <c r="JG495" s="47"/>
      <c r="JH495" s="47"/>
      <c r="JI495" s="47"/>
      <c r="JJ495" s="45">
        <v>1.84</v>
      </c>
      <c r="JK495" s="58"/>
      <c r="JL495" s="57"/>
      <c r="JM495" s="57"/>
      <c r="JN495" s="57"/>
      <c r="JO495" s="55">
        <v>1.28</v>
      </c>
      <c r="JP495" s="66"/>
      <c r="JQ495" s="65"/>
      <c r="JR495" s="65"/>
      <c r="JS495" s="65"/>
      <c r="JT495" s="64">
        <v>1.28</v>
      </c>
      <c r="JV495" s="48"/>
      <c r="JW495" s="47"/>
      <c r="JX495" s="47"/>
      <c r="JY495" s="47"/>
      <c r="JZ495" s="45">
        <v>1.84</v>
      </c>
      <c r="KA495" s="58"/>
      <c r="KB495" s="57"/>
      <c r="KC495" s="57"/>
      <c r="KD495" s="57"/>
      <c r="KE495" s="55">
        <v>1.28</v>
      </c>
      <c r="KF495" s="66"/>
      <c r="KG495" s="65"/>
      <c r="KH495" s="65"/>
      <c r="KI495" s="65"/>
      <c r="KJ495" s="64">
        <v>1.28</v>
      </c>
      <c r="KL495" s="48"/>
      <c r="KM495" s="47"/>
      <c r="KN495" s="47"/>
      <c r="KO495" s="47"/>
      <c r="KP495" s="45">
        <v>1.84</v>
      </c>
      <c r="KQ495" s="58"/>
      <c r="KR495" s="57"/>
      <c r="KS495" s="57"/>
      <c r="KT495" s="57"/>
      <c r="KU495" s="55">
        <v>1.28</v>
      </c>
      <c r="KV495" s="66"/>
      <c r="KW495" s="65"/>
      <c r="KX495" s="65"/>
      <c r="KY495" s="65"/>
      <c r="KZ495" s="64">
        <v>1.28</v>
      </c>
      <c r="LB495" s="48"/>
      <c r="LC495" s="47"/>
      <c r="LD495" s="47"/>
      <c r="LE495" s="47"/>
      <c r="LF495" s="45">
        <v>1.84</v>
      </c>
      <c r="LG495" s="58"/>
      <c r="LH495" s="57"/>
      <c r="LI495" s="57"/>
      <c r="LJ495" s="57"/>
      <c r="LK495" s="55">
        <v>1.28</v>
      </c>
      <c r="LL495" s="66"/>
      <c r="LM495" s="65"/>
      <c r="LN495" s="65"/>
      <c r="LO495" s="65"/>
      <c r="LP495" s="64">
        <v>1.28</v>
      </c>
      <c r="LR495" s="48"/>
      <c r="LS495" s="47"/>
      <c r="LT495" s="47"/>
      <c r="LU495" s="47"/>
      <c r="LV495" s="45">
        <v>1.84</v>
      </c>
      <c r="LW495" s="58"/>
      <c r="LX495" s="57"/>
      <c r="LY495" s="57"/>
      <c r="LZ495" s="57"/>
      <c r="MA495" s="55">
        <v>1.28</v>
      </c>
      <c r="MB495" s="66"/>
      <c r="MC495" s="65"/>
      <c r="MD495" s="65"/>
      <c r="ME495" s="65"/>
      <c r="MF495" s="64">
        <v>1.28</v>
      </c>
      <c r="MH495" s="48"/>
      <c r="MI495" s="47"/>
      <c r="MJ495" s="47"/>
      <c r="MK495" s="47"/>
      <c r="ML495" s="45">
        <v>1.84</v>
      </c>
      <c r="MM495" s="58"/>
      <c r="MN495" s="57"/>
      <c r="MO495" s="57"/>
      <c r="MP495" s="57"/>
      <c r="MQ495" s="55">
        <v>1.28</v>
      </c>
      <c r="MR495" s="66"/>
      <c r="MS495" s="65"/>
      <c r="MT495" s="65"/>
      <c r="MU495" s="65"/>
      <c r="MV495" s="64">
        <v>1.28</v>
      </c>
      <c r="MX495" s="48"/>
      <c r="MY495" s="47"/>
      <c r="MZ495" s="47"/>
      <c r="NA495" s="47"/>
      <c r="NB495" s="45">
        <v>1.84</v>
      </c>
      <c r="NC495" s="58"/>
      <c r="ND495" s="57"/>
      <c r="NE495" s="57"/>
      <c r="NF495" s="57"/>
      <c r="NG495" s="55">
        <v>1.28</v>
      </c>
      <c r="NH495" s="66"/>
      <c r="NI495" s="65"/>
      <c r="NJ495" s="65"/>
      <c r="NK495" s="65"/>
      <c r="NL495" s="64">
        <v>1.28</v>
      </c>
      <c r="NN495" s="48"/>
      <c r="NO495" s="47"/>
      <c r="NP495" s="47"/>
      <c r="NQ495" s="47"/>
      <c r="NR495" s="45">
        <v>1.84</v>
      </c>
      <c r="NS495" s="58"/>
      <c r="NT495" s="57"/>
      <c r="NU495" s="57"/>
      <c r="NV495" s="57"/>
      <c r="NW495" s="55">
        <v>1.28</v>
      </c>
      <c r="NX495" s="66"/>
      <c r="NY495" s="65"/>
      <c r="NZ495" s="65"/>
      <c r="OA495" s="65"/>
      <c r="OB495" s="64">
        <v>1.28</v>
      </c>
      <c r="OD495" s="48"/>
      <c r="OE495" s="47"/>
      <c r="OF495" s="47"/>
      <c r="OG495" s="47"/>
      <c r="OH495" s="45">
        <v>1.84</v>
      </c>
      <c r="OI495" s="58"/>
      <c r="OJ495" s="57"/>
      <c r="OK495" s="57"/>
      <c r="OL495" s="57"/>
      <c r="OM495" s="55">
        <v>1.28</v>
      </c>
      <c r="ON495" s="66"/>
      <c r="OO495" s="65"/>
      <c r="OP495" s="65"/>
      <c r="OQ495" s="65"/>
      <c r="OR495" s="64">
        <v>1.28</v>
      </c>
      <c r="OT495" s="48"/>
      <c r="OU495" s="47"/>
      <c r="OV495" s="47"/>
      <c r="OW495" s="47"/>
      <c r="OX495" s="45">
        <v>1.84</v>
      </c>
      <c r="OY495" s="58"/>
      <c r="OZ495" s="57"/>
      <c r="PA495" s="57"/>
      <c r="PB495" s="57"/>
      <c r="PC495" s="55">
        <v>1.28</v>
      </c>
      <c r="PD495" s="66"/>
      <c r="PE495" s="65"/>
      <c r="PF495" s="65"/>
      <c r="PG495" s="65"/>
      <c r="PH495" s="64">
        <v>1.28</v>
      </c>
      <c r="PJ495" s="48"/>
      <c r="PK495" s="47"/>
      <c r="PL495" s="47"/>
      <c r="PM495" s="47"/>
      <c r="PN495" s="45">
        <v>1.84</v>
      </c>
      <c r="PO495" s="58"/>
      <c r="PP495" s="57"/>
      <c r="PQ495" s="57"/>
      <c r="PR495" s="57"/>
      <c r="PS495" s="55">
        <v>1.28</v>
      </c>
      <c r="PT495" s="66"/>
      <c r="PU495" s="65"/>
      <c r="PV495" s="65"/>
      <c r="PW495" s="65"/>
      <c r="PX495" s="64">
        <v>1.28</v>
      </c>
      <c r="PZ495" s="48"/>
      <c r="QA495" s="47"/>
      <c r="QB495" s="47"/>
      <c r="QC495" s="47"/>
      <c r="QD495" s="45">
        <v>1.84</v>
      </c>
      <c r="QE495" s="58"/>
      <c r="QF495" s="57"/>
      <c r="QG495" s="57"/>
      <c r="QH495" s="57"/>
      <c r="QI495" s="55">
        <v>1.28</v>
      </c>
      <c r="QJ495" s="66"/>
      <c r="QK495" s="65"/>
      <c r="QL495" s="65"/>
      <c r="QM495" s="65"/>
      <c r="QN495" s="64">
        <v>1.28</v>
      </c>
      <c r="QP495" s="48"/>
      <c r="QQ495" s="47"/>
      <c r="QR495" s="47"/>
      <c r="QS495" s="47"/>
      <c r="QT495" s="45">
        <v>1.84</v>
      </c>
      <c r="QU495" s="58"/>
      <c r="QV495" s="57"/>
      <c r="QW495" s="57"/>
      <c r="QX495" s="57"/>
      <c r="QY495" s="55">
        <v>1.28</v>
      </c>
      <c r="QZ495" s="66"/>
      <c r="RA495" s="65"/>
      <c r="RB495" s="65"/>
      <c r="RC495" s="65"/>
      <c r="RD495" s="64">
        <v>1.28</v>
      </c>
      <c r="RF495" s="48"/>
      <c r="RG495" s="47"/>
      <c r="RH495" s="47"/>
      <c r="RI495" s="47"/>
      <c r="RJ495" s="45">
        <v>1.84</v>
      </c>
      <c r="RK495" s="58"/>
      <c r="RL495" s="57"/>
      <c r="RM495" s="57"/>
      <c r="RN495" s="57"/>
      <c r="RO495" s="55">
        <v>1.28</v>
      </c>
      <c r="RP495" s="66"/>
      <c r="RQ495" s="65"/>
      <c r="RR495" s="65"/>
      <c r="RS495" s="65"/>
      <c r="RT495" s="64">
        <v>1.28</v>
      </c>
    </row>
    <row r="496" spans="1:488" x14ac:dyDescent="0.35">
      <c r="A496" s="29">
        <v>49</v>
      </c>
      <c r="B496" s="34"/>
      <c r="C496" s="32"/>
      <c r="D496" s="32"/>
      <c r="E496" s="32"/>
      <c r="F496" s="35">
        <v>2</v>
      </c>
      <c r="G496" s="48"/>
      <c r="H496" s="47"/>
      <c r="I496" s="47"/>
      <c r="J496" s="47"/>
      <c r="K496" s="45">
        <v>1.84</v>
      </c>
      <c r="L496" s="58"/>
      <c r="M496" s="57"/>
      <c r="N496" s="57"/>
      <c r="O496" s="57"/>
      <c r="P496" s="55">
        <v>1.28</v>
      </c>
      <c r="Q496" s="58"/>
      <c r="R496" s="57"/>
      <c r="S496" s="57"/>
      <c r="T496" s="57"/>
      <c r="U496" s="55">
        <v>1.28</v>
      </c>
      <c r="V496" s="66"/>
      <c r="W496" s="65"/>
      <c r="X496" s="227"/>
      <c r="Y496" s="65"/>
      <c r="Z496" s="64">
        <v>1.66</v>
      </c>
      <c r="AB496" s="34"/>
      <c r="AC496" s="32"/>
      <c r="AD496" s="32"/>
      <c r="AE496" s="32"/>
      <c r="AF496" s="35">
        <v>2</v>
      </c>
      <c r="AG496" s="48"/>
      <c r="AH496" s="47"/>
      <c r="AI496" s="47"/>
      <c r="AJ496" s="47"/>
      <c r="AK496" s="45">
        <v>1.84</v>
      </c>
      <c r="AL496" s="58"/>
      <c r="AM496" s="57"/>
      <c r="AN496" s="57"/>
      <c r="AO496" s="57"/>
      <c r="AP496" s="55">
        <v>1.28</v>
      </c>
      <c r="AQ496" s="66"/>
      <c r="AR496" s="65"/>
      <c r="AS496" s="65"/>
      <c r="AT496" s="65"/>
      <c r="AU496" s="64">
        <v>1.28</v>
      </c>
      <c r="AW496" s="34"/>
      <c r="AX496" s="32"/>
      <c r="AY496" s="32"/>
      <c r="AZ496" s="32"/>
      <c r="BA496" s="35">
        <v>2</v>
      </c>
      <c r="BB496" s="48"/>
      <c r="BC496" s="47"/>
      <c r="BD496" s="47"/>
      <c r="BE496" s="47"/>
      <c r="BF496" s="45">
        <v>1.84</v>
      </c>
      <c r="BG496" s="58"/>
      <c r="BH496" s="57"/>
      <c r="BI496" s="57"/>
      <c r="BJ496" s="57"/>
      <c r="BK496" s="55">
        <v>1.28</v>
      </c>
      <c r="BL496" s="66"/>
      <c r="BM496" s="65"/>
      <c r="BN496" s="65"/>
      <c r="BO496" s="65"/>
      <c r="BP496" s="64">
        <v>1.28</v>
      </c>
      <c r="BR496" s="34"/>
      <c r="BS496" s="32"/>
      <c r="BT496" s="32"/>
      <c r="BU496" s="32"/>
      <c r="BV496" s="35">
        <v>2</v>
      </c>
      <c r="BW496" s="48"/>
      <c r="BX496" s="47"/>
      <c r="BY496" s="47"/>
      <c r="BZ496" s="47"/>
      <c r="CA496" s="45">
        <v>1.84</v>
      </c>
      <c r="CB496" s="58"/>
      <c r="CC496" s="57"/>
      <c r="CD496" s="57"/>
      <c r="CE496" s="57"/>
      <c r="CF496" s="55">
        <v>1.28</v>
      </c>
      <c r="CG496" s="66"/>
      <c r="CH496" s="65"/>
      <c r="CI496" s="65"/>
      <c r="CJ496" s="65"/>
      <c r="CK496" s="64">
        <v>1.28</v>
      </c>
      <c r="CM496" s="34"/>
      <c r="CN496" s="32"/>
      <c r="CO496" s="32"/>
      <c r="CP496" s="32"/>
      <c r="CQ496" s="35">
        <v>2</v>
      </c>
      <c r="CR496" s="48"/>
      <c r="CS496" s="47"/>
      <c r="CT496" s="47"/>
      <c r="CU496" s="47"/>
      <c r="CV496" s="45">
        <v>1.84</v>
      </c>
      <c r="CW496" s="58"/>
      <c r="CX496" s="57"/>
      <c r="CY496" s="57"/>
      <c r="CZ496" s="57"/>
      <c r="DA496" s="55">
        <v>1.28</v>
      </c>
      <c r="DB496" s="66"/>
      <c r="DC496" s="65"/>
      <c r="DD496" s="65"/>
      <c r="DE496" s="65"/>
      <c r="DF496" s="64">
        <v>1.28</v>
      </c>
      <c r="DH496" s="34"/>
      <c r="DI496" s="32"/>
      <c r="DJ496" s="32"/>
      <c r="DK496" s="32"/>
      <c r="DL496" s="35">
        <v>2</v>
      </c>
      <c r="DM496" s="48"/>
      <c r="DN496" s="47"/>
      <c r="DO496" s="47"/>
      <c r="DP496" s="47"/>
      <c r="DQ496" s="45">
        <v>1.84</v>
      </c>
      <c r="DR496" s="58"/>
      <c r="DS496" s="57"/>
      <c r="DT496" s="57"/>
      <c r="DU496" s="57"/>
      <c r="DV496" s="55">
        <v>1.28</v>
      </c>
      <c r="DW496" s="66"/>
      <c r="DX496" s="65"/>
      <c r="DY496" s="65"/>
      <c r="DZ496" s="65"/>
      <c r="EA496" s="64">
        <v>1.28</v>
      </c>
      <c r="EC496" s="34"/>
      <c r="ED496" s="32"/>
      <c r="EE496" s="32"/>
      <c r="EF496" s="32"/>
      <c r="EG496" s="35">
        <v>2</v>
      </c>
      <c r="EH496" s="48"/>
      <c r="EI496" s="47"/>
      <c r="EJ496" s="47"/>
      <c r="EK496" s="47"/>
      <c r="EL496" s="45">
        <v>1.84</v>
      </c>
      <c r="EM496" s="58"/>
      <c r="EN496" s="57"/>
      <c r="EO496" s="57"/>
      <c r="EP496" s="57"/>
      <c r="EQ496" s="55">
        <v>1.28</v>
      </c>
      <c r="ER496" s="66"/>
      <c r="ES496" s="65"/>
      <c r="ET496" s="65"/>
      <c r="EU496" s="65"/>
      <c r="EV496" s="64">
        <v>1.28</v>
      </c>
      <c r="EX496" s="48"/>
      <c r="EY496" s="47"/>
      <c r="EZ496" s="47"/>
      <c r="FA496" s="47"/>
      <c r="FB496" s="45">
        <v>1.84</v>
      </c>
      <c r="FC496" s="58"/>
      <c r="FD496" s="57"/>
      <c r="FE496" s="57"/>
      <c r="FF496" s="57"/>
      <c r="FG496" s="55">
        <v>1.28</v>
      </c>
      <c r="FH496" s="66"/>
      <c r="FI496" s="65"/>
      <c r="FJ496" s="65"/>
      <c r="FK496" s="65"/>
      <c r="FL496" s="64">
        <v>1.28</v>
      </c>
      <c r="FN496" s="48"/>
      <c r="FO496" s="47"/>
      <c r="FP496" s="47"/>
      <c r="FQ496" s="47"/>
      <c r="FR496" s="45">
        <v>1.84</v>
      </c>
      <c r="FS496" s="58"/>
      <c r="FT496" s="57"/>
      <c r="FU496" s="57"/>
      <c r="FV496" s="57"/>
      <c r="FW496" s="55">
        <v>1.28</v>
      </c>
      <c r="FX496" s="66"/>
      <c r="FY496" s="65"/>
      <c r="FZ496" s="65"/>
      <c r="GA496" s="65"/>
      <c r="GB496" s="64">
        <v>1.28</v>
      </c>
      <c r="GD496" s="48"/>
      <c r="GE496" s="47"/>
      <c r="GF496" s="47"/>
      <c r="GG496" s="47"/>
      <c r="GH496" s="45">
        <v>1.84</v>
      </c>
      <c r="GI496" s="58"/>
      <c r="GJ496" s="57"/>
      <c r="GK496" s="57"/>
      <c r="GL496" s="57"/>
      <c r="GM496" s="55">
        <v>1.28</v>
      </c>
      <c r="GN496" s="66"/>
      <c r="GO496" s="65"/>
      <c r="GP496" s="65"/>
      <c r="GQ496" s="65"/>
      <c r="GR496" s="64">
        <v>1.28</v>
      </c>
      <c r="GT496" s="48"/>
      <c r="GU496" s="47"/>
      <c r="GV496" s="47"/>
      <c r="GW496" s="47"/>
      <c r="GX496" s="45">
        <v>1.84</v>
      </c>
      <c r="GY496" s="58"/>
      <c r="GZ496" s="57"/>
      <c r="HA496" s="57"/>
      <c r="HB496" s="57"/>
      <c r="HC496" s="55">
        <v>1.28</v>
      </c>
      <c r="HD496" s="66"/>
      <c r="HE496" s="65"/>
      <c r="HF496" s="65"/>
      <c r="HG496" s="65"/>
      <c r="HH496" s="64">
        <v>1.28</v>
      </c>
      <c r="HJ496" s="48"/>
      <c r="HK496" s="47"/>
      <c r="HL496" s="47"/>
      <c r="HM496" s="47"/>
      <c r="HN496" s="45">
        <v>1.84</v>
      </c>
      <c r="HO496" s="58"/>
      <c r="HP496" s="57"/>
      <c r="HQ496" s="57"/>
      <c r="HR496" s="57"/>
      <c r="HS496" s="55">
        <v>1.28</v>
      </c>
      <c r="HT496" s="66"/>
      <c r="HU496" s="65"/>
      <c r="HV496" s="65"/>
      <c r="HW496" s="65"/>
      <c r="HX496" s="64">
        <v>1.28</v>
      </c>
      <c r="HZ496" s="48"/>
      <c r="IA496" s="47"/>
      <c r="IB496" s="47"/>
      <c r="IC496" s="47"/>
      <c r="ID496" s="45">
        <v>1.84</v>
      </c>
      <c r="IE496" s="58"/>
      <c r="IF496" s="57"/>
      <c r="IG496" s="57"/>
      <c r="IH496" s="57"/>
      <c r="II496" s="55">
        <v>1.28</v>
      </c>
      <c r="IJ496" s="66"/>
      <c r="IK496" s="65"/>
      <c r="IL496" s="65"/>
      <c r="IM496" s="65"/>
      <c r="IN496" s="64">
        <v>1.28</v>
      </c>
      <c r="IP496" s="48"/>
      <c r="IQ496" s="47"/>
      <c r="IR496" s="47"/>
      <c r="IS496" s="47"/>
      <c r="IT496" s="45">
        <v>1.84</v>
      </c>
      <c r="IU496" s="58"/>
      <c r="IV496" s="57"/>
      <c r="IW496" s="57"/>
      <c r="IX496" s="57"/>
      <c r="IY496" s="55">
        <v>1.28</v>
      </c>
      <c r="IZ496" s="66"/>
      <c r="JA496" s="65"/>
      <c r="JB496" s="65"/>
      <c r="JC496" s="65"/>
      <c r="JD496" s="64">
        <v>1.28</v>
      </c>
      <c r="JF496" s="48"/>
      <c r="JG496" s="47"/>
      <c r="JH496" s="47"/>
      <c r="JI496" s="47"/>
      <c r="JJ496" s="45">
        <v>1.84</v>
      </c>
      <c r="JK496" s="58"/>
      <c r="JL496" s="57"/>
      <c r="JM496" s="57"/>
      <c r="JN496" s="57"/>
      <c r="JO496" s="55">
        <v>1.28</v>
      </c>
      <c r="JP496" s="66"/>
      <c r="JQ496" s="65"/>
      <c r="JR496" s="65"/>
      <c r="JS496" s="65"/>
      <c r="JT496" s="64">
        <v>1.28</v>
      </c>
      <c r="JV496" s="48"/>
      <c r="JW496" s="47"/>
      <c r="JX496" s="47"/>
      <c r="JY496" s="47"/>
      <c r="JZ496" s="45">
        <v>1.84</v>
      </c>
      <c r="KA496" s="58"/>
      <c r="KB496" s="57"/>
      <c r="KC496" s="57"/>
      <c r="KD496" s="57"/>
      <c r="KE496" s="55">
        <v>1.28</v>
      </c>
      <c r="KF496" s="66"/>
      <c r="KG496" s="65"/>
      <c r="KH496" s="65"/>
      <c r="KI496" s="65"/>
      <c r="KJ496" s="64">
        <v>1.28</v>
      </c>
      <c r="KL496" s="48"/>
      <c r="KM496" s="47"/>
      <c r="KN496" s="47"/>
      <c r="KO496" s="47"/>
      <c r="KP496" s="45">
        <v>1.84</v>
      </c>
      <c r="KQ496" s="58"/>
      <c r="KR496" s="57"/>
      <c r="KS496" s="57"/>
      <c r="KT496" s="57"/>
      <c r="KU496" s="55">
        <v>1.28</v>
      </c>
      <c r="KV496" s="66"/>
      <c r="KW496" s="65"/>
      <c r="KX496" s="65"/>
      <c r="KY496" s="65"/>
      <c r="KZ496" s="64">
        <v>1.28</v>
      </c>
      <c r="LB496" s="48"/>
      <c r="LC496" s="47"/>
      <c r="LD496" s="47"/>
      <c r="LE496" s="47"/>
      <c r="LF496" s="45">
        <v>1.84</v>
      </c>
      <c r="LG496" s="58"/>
      <c r="LH496" s="57"/>
      <c r="LI496" s="57"/>
      <c r="LJ496" s="57"/>
      <c r="LK496" s="55">
        <v>1.28</v>
      </c>
      <c r="LL496" s="66"/>
      <c r="LM496" s="65"/>
      <c r="LN496" s="65"/>
      <c r="LO496" s="65"/>
      <c r="LP496" s="64">
        <v>1.28</v>
      </c>
      <c r="LR496" s="48"/>
      <c r="LS496" s="47"/>
      <c r="LT496" s="47"/>
      <c r="LU496" s="47"/>
      <c r="LV496" s="45">
        <v>1.84</v>
      </c>
      <c r="LW496" s="58"/>
      <c r="LX496" s="57"/>
      <c r="LY496" s="57"/>
      <c r="LZ496" s="57"/>
      <c r="MA496" s="55">
        <v>1.28</v>
      </c>
      <c r="MB496" s="66"/>
      <c r="MC496" s="65"/>
      <c r="MD496" s="65"/>
      <c r="ME496" s="65"/>
      <c r="MF496" s="64">
        <v>1.28</v>
      </c>
      <c r="MH496" s="48"/>
      <c r="MI496" s="47"/>
      <c r="MJ496" s="47"/>
      <c r="MK496" s="47"/>
      <c r="ML496" s="45">
        <v>1.84</v>
      </c>
      <c r="MM496" s="58"/>
      <c r="MN496" s="57"/>
      <c r="MO496" s="57"/>
      <c r="MP496" s="57"/>
      <c r="MQ496" s="55">
        <v>1.28</v>
      </c>
      <c r="MR496" s="66"/>
      <c r="MS496" s="65"/>
      <c r="MT496" s="65"/>
      <c r="MU496" s="65"/>
      <c r="MV496" s="64">
        <v>1.28</v>
      </c>
      <c r="MX496" s="48"/>
      <c r="MY496" s="47"/>
      <c r="MZ496" s="47"/>
      <c r="NA496" s="47"/>
      <c r="NB496" s="45">
        <v>1.84</v>
      </c>
      <c r="NC496" s="58"/>
      <c r="ND496" s="57"/>
      <c r="NE496" s="57"/>
      <c r="NF496" s="57"/>
      <c r="NG496" s="55">
        <v>1.28</v>
      </c>
      <c r="NH496" s="66"/>
      <c r="NI496" s="65"/>
      <c r="NJ496" s="65"/>
      <c r="NK496" s="65"/>
      <c r="NL496" s="64">
        <v>1.28</v>
      </c>
      <c r="NN496" s="48"/>
      <c r="NO496" s="47"/>
      <c r="NP496" s="47"/>
      <c r="NQ496" s="47"/>
      <c r="NR496" s="45">
        <v>1.84</v>
      </c>
      <c r="NS496" s="58"/>
      <c r="NT496" s="57"/>
      <c r="NU496" s="57"/>
      <c r="NV496" s="57"/>
      <c r="NW496" s="55">
        <v>1.28</v>
      </c>
      <c r="NX496" s="66"/>
      <c r="NY496" s="65"/>
      <c r="NZ496" s="65"/>
      <c r="OA496" s="65"/>
      <c r="OB496" s="64">
        <v>1.28</v>
      </c>
      <c r="OD496" s="48"/>
      <c r="OE496" s="47"/>
      <c r="OF496" s="47"/>
      <c r="OG496" s="47"/>
      <c r="OH496" s="45">
        <v>1.84</v>
      </c>
      <c r="OI496" s="58"/>
      <c r="OJ496" s="57"/>
      <c r="OK496" s="57"/>
      <c r="OL496" s="57"/>
      <c r="OM496" s="55">
        <v>1.28</v>
      </c>
      <c r="ON496" s="66"/>
      <c r="OO496" s="65"/>
      <c r="OP496" s="65"/>
      <c r="OQ496" s="65"/>
      <c r="OR496" s="64">
        <v>1.28</v>
      </c>
      <c r="OT496" s="48"/>
      <c r="OU496" s="47"/>
      <c r="OV496" s="47"/>
      <c r="OW496" s="47"/>
      <c r="OX496" s="45">
        <v>1.84</v>
      </c>
      <c r="OY496" s="58"/>
      <c r="OZ496" s="57"/>
      <c r="PA496" s="57"/>
      <c r="PB496" s="57"/>
      <c r="PC496" s="55">
        <v>1.28</v>
      </c>
      <c r="PD496" s="66"/>
      <c r="PE496" s="65"/>
      <c r="PF496" s="65"/>
      <c r="PG496" s="65"/>
      <c r="PH496" s="64">
        <v>1.28</v>
      </c>
      <c r="PJ496" s="48"/>
      <c r="PK496" s="47"/>
      <c r="PL496" s="47"/>
      <c r="PM496" s="47"/>
      <c r="PN496" s="45">
        <v>1.84</v>
      </c>
      <c r="PO496" s="58"/>
      <c r="PP496" s="57"/>
      <c r="PQ496" s="57"/>
      <c r="PR496" s="57"/>
      <c r="PS496" s="55">
        <v>1.28</v>
      </c>
      <c r="PT496" s="66"/>
      <c r="PU496" s="65"/>
      <c r="PV496" s="65"/>
      <c r="PW496" s="65"/>
      <c r="PX496" s="64">
        <v>1.28</v>
      </c>
      <c r="PZ496" s="48"/>
      <c r="QA496" s="47"/>
      <c r="QB496" s="47"/>
      <c r="QC496" s="47"/>
      <c r="QD496" s="45">
        <v>1.84</v>
      </c>
      <c r="QE496" s="58"/>
      <c r="QF496" s="57"/>
      <c r="QG496" s="57"/>
      <c r="QH496" s="57"/>
      <c r="QI496" s="55">
        <v>1.28</v>
      </c>
      <c r="QJ496" s="66"/>
      <c r="QK496" s="65"/>
      <c r="QL496" s="65"/>
      <c r="QM496" s="65"/>
      <c r="QN496" s="64">
        <v>1.28</v>
      </c>
      <c r="QP496" s="48"/>
      <c r="QQ496" s="47"/>
      <c r="QR496" s="47"/>
      <c r="QS496" s="47"/>
      <c r="QT496" s="45">
        <v>1.84</v>
      </c>
      <c r="QU496" s="58"/>
      <c r="QV496" s="57"/>
      <c r="QW496" s="57"/>
      <c r="QX496" s="57"/>
      <c r="QY496" s="55">
        <v>1.28</v>
      </c>
      <c r="QZ496" s="66"/>
      <c r="RA496" s="65"/>
      <c r="RB496" s="65"/>
      <c r="RC496" s="65"/>
      <c r="RD496" s="64">
        <v>1.28</v>
      </c>
      <c r="RF496" s="48"/>
      <c r="RG496" s="47"/>
      <c r="RH496" s="47"/>
      <c r="RI496" s="47"/>
      <c r="RJ496" s="45">
        <v>1.84</v>
      </c>
      <c r="RK496" s="58"/>
      <c r="RL496" s="57"/>
      <c r="RM496" s="57"/>
      <c r="RN496" s="57"/>
      <c r="RO496" s="55">
        <v>1.28</v>
      </c>
      <c r="RP496" s="66"/>
      <c r="RQ496" s="65"/>
      <c r="RR496" s="65"/>
      <c r="RS496" s="65"/>
      <c r="RT496" s="64">
        <v>1.28</v>
      </c>
    </row>
    <row r="497" spans="1:488" ht="15" thickBot="1" x14ac:dyDescent="0.4">
      <c r="A497" s="29">
        <v>50</v>
      </c>
      <c r="B497" s="36"/>
      <c r="C497" s="37"/>
      <c r="D497" s="37"/>
      <c r="E497" s="37"/>
      <c r="F497" s="35">
        <v>2</v>
      </c>
      <c r="G497" s="49"/>
      <c r="H497" s="50"/>
      <c r="I497" s="50"/>
      <c r="J497" s="50"/>
      <c r="K497" s="70">
        <v>1.84</v>
      </c>
      <c r="L497" s="59"/>
      <c r="M497" s="60"/>
      <c r="N497" s="60"/>
      <c r="O497" s="60"/>
      <c r="P497" s="71">
        <v>1.28</v>
      </c>
      <c r="Q497" s="59"/>
      <c r="R497" s="60"/>
      <c r="S497" s="60"/>
      <c r="T497" s="60"/>
      <c r="U497" s="71">
        <v>1.28</v>
      </c>
      <c r="V497" s="67"/>
      <c r="W497" s="68"/>
      <c r="X497" s="228"/>
      <c r="Y497" s="68"/>
      <c r="Z497" s="72">
        <v>1.66</v>
      </c>
      <c r="AB497" s="36"/>
      <c r="AC497" s="37"/>
      <c r="AD497" s="37"/>
      <c r="AE497" s="37"/>
      <c r="AF497" s="35">
        <v>2</v>
      </c>
      <c r="AG497" s="49"/>
      <c r="AH497" s="50"/>
      <c r="AI497" s="50"/>
      <c r="AJ497" s="50"/>
      <c r="AK497" s="70">
        <v>1.84</v>
      </c>
      <c r="AL497" s="59"/>
      <c r="AM497" s="60"/>
      <c r="AN497" s="60"/>
      <c r="AO497" s="60"/>
      <c r="AP497" s="71">
        <v>1.28</v>
      </c>
      <c r="AQ497" s="67"/>
      <c r="AR497" s="68"/>
      <c r="AS497" s="68"/>
      <c r="AT497" s="68"/>
      <c r="AU497" s="72">
        <v>1.28</v>
      </c>
      <c r="AW497" s="36"/>
      <c r="AX497" s="37"/>
      <c r="AY497" s="37"/>
      <c r="AZ497" s="37"/>
      <c r="BA497" s="35">
        <v>2</v>
      </c>
      <c r="BB497" s="49"/>
      <c r="BC497" s="50"/>
      <c r="BD497" s="50"/>
      <c r="BE497" s="50"/>
      <c r="BF497" s="70">
        <v>1.84</v>
      </c>
      <c r="BG497" s="59"/>
      <c r="BH497" s="60"/>
      <c r="BI497" s="60"/>
      <c r="BJ497" s="60"/>
      <c r="BK497" s="71">
        <v>1.28</v>
      </c>
      <c r="BL497" s="67"/>
      <c r="BM497" s="68"/>
      <c r="BN497" s="68"/>
      <c r="BO497" s="68"/>
      <c r="BP497" s="72">
        <v>1.28</v>
      </c>
      <c r="BR497" s="36"/>
      <c r="BS497" s="37"/>
      <c r="BT497" s="37"/>
      <c r="BU497" s="37"/>
      <c r="BV497" s="35">
        <v>2</v>
      </c>
      <c r="BW497" s="49"/>
      <c r="BX497" s="50"/>
      <c r="BY497" s="50"/>
      <c r="BZ497" s="50"/>
      <c r="CA497" s="70">
        <v>1.84</v>
      </c>
      <c r="CB497" s="59"/>
      <c r="CC497" s="60"/>
      <c r="CD497" s="60"/>
      <c r="CE497" s="60"/>
      <c r="CF497" s="71">
        <v>1.28</v>
      </c>
      <c r="CG497" s="67"/>
      <c r="CH497" s="68"/>
      <c r="CI497" s="68"/>
      <c r="CJ497" s="68"/>
      <c r="CK497" s="72">
        <v>1.28</v>
      </c>
      <c r="CM497" s="36"/>
      <c r="CN497" s="37"/>
      <c r="CO497" s="37"/>
      <c r="CP497" s="37"/>
      <c r="CQ497" s="35">
        <v>2</v>
      </c>
      <c r="CR497" s="49"/>
      <c r="CS497" s="50"/>
      <c r="CT497" s="50"/>
      <c r="CU497" s="50"/>
      <c r="CV497" s="70">
        <v>1.84</v>
      </c>
      <c r="CW497" s="59"/>
      <c r="CX497" s="60"/>
      <c r="CY497" s="60"/>
      <c r="CZ497" s="60"/>
      <c r="DA497" s="71">
        <v>1.28</v>
      </c>
      <c r="DB497" s="67"/>
      <c r="DC497" s="68"/>
      <c r="DD497" s="68"/>
      <c r="DE497" s="68"/>
      <c r="DF497" s="72">
        <v>1.28</v>
      </c>
      <c r="DH497" s="36"/>
      <c r="DI497" s="37"/>
      <c r="DJ497" s="37"/>
      <c r="DK497" s="37"/>
      <c r="DL497" s="35">
        <v>2</v>
      </c>
      <c r="DM497" s="49"/>
      <c r="DN497" s="50"/>
      <c r="DO497" s="50"/>
      <c r="DP497" s="50"/>
      <c r="DQ497" s="70">
        <v>1.84</v>
      </c>
      <c r="DR497" s="59"/>
      <c r="DS497" s="60"/>
      <c r="DT497" s="60"/>
      <c r="DU497" s="60"/>
      <c r="DV497" s="71">
        <v>1.28</v>
      </c>
      <c r="DW497" s="67"/>
      <c r="DX497" s="68"/>
      <c r="DY497" s="68"/>
      <c r="DZ497" s="68"/>
      <c r="EA497" s="72">
        <v>1.28</v>
      </c>
      <c r="EC497" s="36"/>
      <c r="ED497" s="37"/>
      <c r="EE497" s="37"/>
      <c r="EF497" s="37"/>
      <c r="EG497" s="35">
        <v>2</v>
      </c>
      <c r="EH497" s="49"/>
      <c r="EI497" s="50"/>
      <c r="EJ497" s="50"/>
      <c r="EK497" s="50"/>
      <c r="EL497" s="70">
        <v>1.84</v>
      </c>
      <c r="EM497" s="59"/>
      <c r="EN497" s="60"/>
      <c r="EO497" s="60"/>
      <c r="EP497" s="60"/>
      <c r="EQ497" s="71">
        <v>1.28</v>
      </c>
      <c r="ER497" s="67"/>
      <c r="ES497" s="68"/>
      <c r="ET497" s="68"/>
      <c r="EU497" s="68"/>
      <c r="EV497" s="72">
        <v>1.28</v>
      </c>
      <c r="EX497" s="49"/>
      <c r="EY497" s="50"/>
      <c r="EZ497" s="50"/>
      <c r="FA497" s="50"/>
      <c r="FB497" s="70">
        <v>1.84</v>
      </c>
      <c r="FC497" s="59"/>
      <c r="FD497" s="60"/>
      <c r="FE497" s="60"/>
      <c r="FF497" s="60"/>
      <c r="FG497" s="71">
        <v>1.28</v>
      </c>
      <c r="FH497" s="67"/>
      <c r="FI497" s="68"/>
      <c r="FJ497" s="68"/>
      <c r="FK497" s="68"/>
      <c r="FL497" s="72">
        <v>1.28</v>
      </c>
      <c r="FN497" s="49"/>
      <c r="FO497" s="50"/>
      <c r="FP497" s="50"/>
      <c r="FQ497" s="50"/>
      <c r="FR497" s="70">
        <v>1.84</v>
      </c>
      <c r="FS497" s="59"/>
      <c r="FT497" s="60"/>
      <c r="FU497" s="60"/>
      <c r="FV497" s="60"/>
      <c r="FW497" s="71">
        <v>1.28</v>
      </c>
      <c r="FX497" s="67"/>
      <c r="FY497" s="68"/>
      <c r="FZ497" s="68"/>
      <c r="GA497" s="68"/>
      <c r="GB497" s="72">
        <v>1.28</v>
      </c>
      <c r="GD497" s="49"/>
      <c r="GE497" s="50"/>
      <c r="GF497" s="50"/>
      <c r="GG497" s="50"/>
      <c r="GH497" s="70">
        <v>1.84</v>
      </c>
      <c r="GI497" s="59"/>
      <c r="GJ497" s="60"/>
      <c r="GK497" s="60"/>
      <c r="GL497" s="60"/>
      <c r="GM497" s="71">
        <v>1.28</v>
      </c>
      <c r="GN497" s="67"/>
      <c r="GO497" s="68"/>
      <c r="GP497" s="68"/>
      <c r="GQ497" s="68"/>
      <c r="GR497" s="72">
        <v>1.28</v>
      </c>
      <c r="GT497" s="49"/>
      <c r="GU497" s="50"/>
      <c r="GV497" s="50"/>
      <c r="GW497" s="50"/>
      <c r="GX497" s="70">
        <v>1.84</v>
      </c>
      <c r="GY497" s="59"/>
      <c r="GZ497" s="60"/>
      <c r="HA497" s="60"/>
      <c r="HB497" s="60"/>
      <c r="HC497" s="71">
        <v>1.28</v>
      </c>
      <c r="HD497" s="67"/>
      <c r="HE497" s="68"/>
      <c r="HF497" s="68"/>
      <c r="HG497" s="68"/>
      <c r="HH497" s="72">
        <v>1.28</v>
      </c>
      <c r="HJ497" s="49"/>
      <c r="HK497" s="50"/>
      <c r="HL497" s="50"/>
      <c r="HM497" s="50"/>
      <c r="HN497" s="70">
        <v>1.84</v>
      </c>
      <c r="HO497" s="59"/>
      <c r="HP497" s="60"/>
      <c r="HQ497" s="60"/>
      <c r="HR497" s="60"/>
      <c r="HS497" s="71">
        <v>1.28</v>
      </c>
      <c r="HT497" s="67"/>
      <c r="HU497" s="68"/>
      <c r="HV497" s="68"/>
      <c r="HW497" s="68"/>
      <c r="HX497" s="72">
        <v>1.28</v>
      </c>
      <c r="HZ497" s="49"/>
      <c r="IA497" s="50"/>
      <c r="IB497" s="50"/>
      <c r="IC497" s="50"/>
      <c r="ID497" s="70">
        <v>1.84</v>
      </c>
      <c r="IE497" s="59"/>
      <c r="IF497" s="60"/>
      <c r="IG497" s="60"/>
      <c r="IH497" s="60"/>
      <c r="II497" s="71">
        <v>1.28</v>
      </c>
      <c r="IJ497" s="67"/>
      <c r="IK497" s="68"/>
      <c r="IL497" s="68"/>
      <c r="IM497" s="68"/>
      <c r="IN497" s="72">
        <v>1.28</v>
      </c>
      <c r="IP497" s="49"/>
      <c r="IQ497" s="50"/>
      <c r="IR497" s="50"/>
      <c r="IS497" s="50"/>
      <c r="IT497" s="70">
        <v>1.84</v>
      </c>
      <c r="IU497" s="59"/>
      <c r="IV497" s="60"/>
      <c r="IW497" s="60"/>
      <c r="IX497" s="60"/>
      <c r="IY497" s="71">
        <v>1.28</v>
      </c>
      <c r="IZ497" s="67"/>
      <c r="JA497" s="68"/>
      <c r="JB497" s="68"/>
      <c r="JC497" s="68"/>
      <c r="JD497" s="72">
        <v>1.28</v>
      </c>
      <c r="JF497" s="49"/>
      <c r="JG497" s="50"/>
      <c r="JH497" s="50"/>
      <c r="JI497" s="50"/>
      <c r="JJ497" s="70">
        <v>1.84</v>
      </c>
      <c r="JK497" s="59"/>
      <c r="JL497" s="60"/>
      <c r="JM497" s="60"/>
      <c r="JN497" s="60"/>
      <c r="JO497" s="71">
        <v>1.28</v>
      </c>
      <c r="JP497" s="67"/>
      <c r="JQ497" s="68"/>
      <c r="JR497" s="68"/>
      <c r="JS497" s="68"/>
      <c r="JT497" s="72">
        <v>1.28</v>
      </c>
      <c r="JV497" s="49"/>
      <c r="JW497" s="50"/>
      <c r="JX497" s="50"/>
      <c r="JY497" s="50"/>
      <c r="JZ497" s="70">
        <v>1.84</v>
      </c>
      <c r="KA497" s="59"/>
      <c r="KB497" s="60"/>
      <c r="KC497" s="60"/>
      <c r="KD497" s="60"/>
      <c r="KE497" s="71">
        <v>1.28</v>
      </c>
      <c r="KF497" s="67"/>
      <c r="KG497" s="68"/>
      <c r="KH497" s="68"/>
      <c r="KI497" s="68"/>
      <c r="KJ497" s="72">
        <v>1.28</v>
      </c>
      <c r="KL497" s="49"/>
      <c r="KM497" s="50"/>
      <c r="KN497" s="50"/>
      <c r="KO497" s="50"/>
      <c r="KP497" s="70">
        <v>1.84</v>
      </c>
      <c r="KQ497" s="59"/>
      <c r="KR497" s="60"/>
      <c r="KS497" s="60"/>
      <c r="KT497" s="60"/>
      <c r="KU497" s="71">
        <v>1.28</v>
      </c>
      <c r="KV497" s="67"/>
      <c r="KW497" s="68"/>
      <c r="KX497" s="68"/>
      <c r="KY497" s="68"/>
      <c r="KZ497" s="72">
        <v>1.28</v>
      </c>
      <c r="LB497" s="49"/>
      <c r="LC497" s="50"/>
      <c r="LD497" s="50"/>
      <c r="LE497" s="50"/>
      <c r="LF497" s="70">
        <v>1.84</v>
      </c>
      <c r="LG497" s="59"/>
      <c r="LH497" s="60"/>
      <c r="LI497" s="60"/>
      <c r="LJ497" s="60"/>
      <c r="LK497" s="71">
        <v>1.28</v>
      </c>
      <c r="LL497" s="67"/>
      <c r="LM497" s="68"/>
      <c r="LN497" s="68"/>
      <c r="LO497" s="68"/>
      <c r="LP497" s="72">
        <v>1.28</v>
      </c>
      <c r="LR497" s="49"/>
      <c r="LS497" s="50"/>
      <c r="LT497" s="50"/>
      <c r="LU497" s="50"/>
      <c r="LV497" s="70">
        <v>1.84</v>
      </c>
      <c r="LW497" s="59"/>
      <c r="LX497" s="60"/>
      <c r="LY497" s="60"/>
      <c r="LZ497" s="60"/>
      <c r="MA497" s="71">
        <v>1.28</v>
      </c>
      <c r="MB497" s="67"/>
      <c r="MC497" s="68"/>
      <c r="MD497" s="68"/>
      <c r="ME497" s="68"/>
      <c r="MF497" s="72">
        <v>1.28</v>
      </c>
      <c r="MH497" s="49"/>
      <c r="MI497" s="50"/>
      <c r="MJ497" s="50"/>
      <c r="MK497" s="50"/>
      <c r="ML497" s="70">
        <v>1.84</v>
      </c>
      <c r="MM497" s="59"/>
      <c r="MN497" s="60"/>
      <c r="MO497" s="60"/>
      <c r="MP497" s="60"/>
      <c r="MQ497" s="71">
        <v>1.28</v>
      </c>
      <c r="MR497" s="67"/>
      <c r="MS497" s="68"/>
      <c r="MT497" s="68"/>
      <c r="MU497" s="68"/>
      <c r="MV497" s="72">
        <v>1.28</v>
      </c>
      <c r="MX497" s="49"/>
      <c r="MY497" s="50"/>
      <c r="MZ497" s="50"/>
      <c r="NA497" s="50"/>
      <c r="NB497" s="70">
        <v>1.84</v>
      </c>
      <c r="NC497" s="59"/>
      <c r="ND497" s="60"/>
      <c r="NE497" s="60"/>
      <c r="NF497" s="60"/>
      <c r="NG497" s="71">
        <v>1.28</v>
      </c>
      <c r="NH497" s="67"/>
      <c r="NI497" s="68"/>
      <c r="NJ497" s="68"/>
      <c r="NK497" s="68"/>
      <c r="NL497" s="72">
        <v>1.28</v>
      </c>
      <c r="NN497" s="49"/>
      <c r="NO497" s="50"/>
      <c r="NP497" s="50"/>
      <c r="NQ497" s="50"/>
      <c r="NR497" s="70">
        <v>1.84</v>
      </c>
      <c r="NS497" s="59"/>
      <c r="NT497" s="60"/>
      <c r="NU497" s="60"/>
      <c r="NV497" s="60"/>
      <c r="NW497" s="71">
        <v>1.28</v>
      </c>
      <c r="NX497" s="67"/>
      <c r="NY497" s="68"/>
      <c r="NZ497" s="68"/>
      <c r="OA497" s="68"/>
      <c r="OB497" s="72">
        <v>1.28</v>
      </c>
      <c r="OD497" s="49"/>
      <c r="OE497" s="50"/>
      <c r="OF497" s="50"/>
      <c r="OG497" s="50"/>
      <c r="OH497" s="70">
        <v>1.84</v>
      </c>
      <c r="OI497" s="59"/>
      <c r="OJ497" s="60"/>
      <c r="OK497" s="60"/>
      <c r="OL497" s="60"/>
      <c r="OM497" s="71">
        <v>1.28</v>
      </c>
      <c r="ON497" s="67"/>
      <c r="OO497" s="68"/>
      <c r="OP497" s="68"/>
      <c r="OQ497" s="68"/>
      <c r="OR497" s="72">
        <v>1.28</v>
      </c>
      <c r="OT497" s="49"/>
      <c r="OU497" s="50"/>
      <c r="OV497" s="50"/>
      <c r="OW497" s="50"/>
      <c r="OX497" s="70">
        <v>1.84</v>
      </c>
      <c r="OY497" s="59"/>
      <c r="OZ497" s="60"/>
      <c r="PA497" s="60"/>
      <c r="PB497" s="60"/>
      <c r="PC497" s="71">
        <v>1.28</v>
      </c>
      <c r="PD497" s="67"/>
      <c r="PE497" s="68"/>
      <c r="PF497" s="68"/>
      <c r="PG497" s="68"/>
      <c r="PH497" s="72">
        <v>1.28</v>
      </c>
      <c r="PJ497" s="49"/>
      <c r="PK497" s="50"/>
      <c r="PL497" s="50"/>
      <c r="PM497" s="50"/>
      <c r="PN497" s="70">
        <v>1.84</v>
      </c>
      <c r="PO497" s="59"/>
      <c r="PP497" s="60"/>
      <c r="PQ497" s="60"/>
      <c r="PR497" s="60"/>
      <c r="PS497" s="71">
        <v>1.28</v>
      </c>
      <c r="PT497" s="67"/>
      <c r="PU497" s="68"/>
      <c r="PV497" s="68"/>
      <c r="PW497" s="68"/>
      <c r="PX497" s="72">
        <v>1.28</v>
      </c>
      <c r="PZ497" s="49"/>
      <c r="QA497" s="50"/>
      <c r="QB497" s="50"/>
      <c r="QC497" s="50"/>
      <c r="QD497" s="70">
        <v>1.84</v>
      </c>
      <c r="QE497" s="59"/>
      <c r="QF497" s="60"/>
      <c r="QG497" s="60"/>
      <c r="QH497" s="60"/>
      <c r="QI497" s="71">
        <v>1.28</v>
      </c>
      <c r="QJ497" s="67"/>
      <c r="QK497" s="68"/>
      <c r="QL497" s="68"/>
      <c r="QM497" s="68"/>
      <c r="QN497" s="72">
        <v>1.28</v>
      </c>
      <c r="QP497" s="49"/>
      <c r="QQ497" s="50"/>
      <c r="QR497" s="50"/>
      <c r="QS497" s="50"/>
      <c r="QT497" s="70">
        <v>1.84</v>
      </c>
      <c r="QU497" s="59"/>
      <c r="QV497" s="60"/>
      <c r="QW497" s="60"/>
      <c r="QX497" s="60"/>
      <c r="QY497" s="71">
        <v>1.28</v>
      </c>
      <c r="QZ497" s="67"/>
      <c r="RA497" s="68"/>
      <c r="RB497" s="68"/>
      <c r="RC497" s="68"/>
      <c r="RD497" s="72">
        <v>1.28</v>
      </c>
      <c r="RF497" s="49"/>
      <c r="RG497" s="50"/>
      <c r="RH497" s="50"/>
      <c r="RI497" s="50"/>
      <c r="RJ497" s="70">
        <v>1.84</v>
      </c>
      <c r="RK497" s="59"/>
      <c r="RL497" s="60"/>
      <c r="RM497" s="60"/>
      <c r="RN497" s="60"/>
      <c r="RO497" s="71">
        <v>1.28</v>
      </c>
      <c r="RP497" s="67"/>
      <c r="RQ497" s="68"/>
      <c r="RR497" s="68"/>
      <c r="RS497" s="68"/>
      <c r="RT497" s="72">
        <v>1.28</v>
      </c>
    </row>
    <row r="498" spans="1:488" ht="15" thickBot="1" x14ac:dyDescent="0.4"/>
    <row r="499" spans="1:488" x14ac:dyDescent="0.35">
      <c r="B499" s="663" t="s">
        <v>580</v>
      </c>
      <c r="C499" s="664"/>
      <c r="D499" s="664"/>
      <c r="E499" s="664"/>
      <c r="F499" s="665"/>
      <c r="G499" s="644" t="s">
        <v>553</v>
      </c>
      <c r="H499" s="645"/>
      <c r="I499" s="645"/>
      <c r="J499" s="645"/>
      <c r="K499" s="646"/>
      <c r="L499" s="657" t="s">
        <v>554</v>
      </c>
      <c r="M499" s="658"/>
      <c r="N499" s="658"/>
      <c r="O499" s="658"/>
      <c r="P499" s="659"/>
      <c r="Q499" s="660" t="s">
        <v>555</v>
      </c>
      <c r="R499" s="661"/>
      <c r="S499" s="661"/>
      <c r="T499" s="661"/>
      <c r="U499" s="662"/>
      <c r="V499" s="694" t="s">
        <v>565</v>
      </c>
      <c r="W499" s="695"/>
      <c r="X499" s="695"/>
      <c r="Y499" s="695"/>
      <c r="Z499" s="696"/>
      <c r="AG499" s="644" t="s">
        <v>587</v>
      </c>
      <c r="AH499" s="645"/>
      <c r="AI499" s="645"/>
      <c r="AJ499" s="645"/>
      <c r="AK499" s="646"/>
      <c r="AL499" s="657" t="s">
        <v>588</v>
      </c>
      <c r="AM499" s="658"/>
      <c r="AN499" s="658"/>
      <c r="AO499" s="658"/>
      <c r="AP499" s="659"/>
      <c r="AQ499" s="660" t="s">
        <v>589</v>
      </c>
      <c r="AR499" s="661"/>
      <c r="AS499" s="661"/>
      <c r="AT499" s="661"/>
      <c r="AU499" s="662"/>
      <c r="BB499" s="644" t="s">
        <v>616</v>
      </c>
      <c r="BC499" s="645"/>
      <c r="BD499" s="645"/>
      <c r="BE499" s="645"/>
      <c r="BF499" s="646"/>
      <c r="BG499" s="657" t="s">
        <v>617</v>
      </c>
      <c r="BH499" s="658"/>
      <c r="BI499" s="658"/>
      <c r="BJ499" s="658"/>
      <c r="BK499" s="659"/>
      <c r="BL499" s="660" t="s">
        <v>618</v>
      </c>
      <c r="BM499" s="661"/>
      <c r="BN499" s="661"/>
      <c r="BO499" s="661"/>
      <c r="BP499" s="662"/>
      <c r="BW499" s="644" t="s">
        <v>661</v>
      </c>
      <c r="BX499" s="645"/>
      <c r="BY499" s="645"/>
      <c r="BZ499" s="645"/>
      <c r="CA499" s="646"/>
      <c r="CB499" s="657" t="s">
        <v>660</v>
      </c>
      <c r="CC499" s="658"/>
      <c r="CD499" s="658"/>
      <c r="CE499" s="658"/>
      <c r="CF499" s="659"/>
      <c r="CG499" s="660" t="s">
        <v>659</v>
      </c>
      <c r="CH499" s="661"/>
      <c r="CI499" s="661"/>
      <c r="CJ499" s="661"/>
      <c r="CK499" s="662"/>
      <c r="CR499" s="644" t="s">
        <v>678</v>
      </c>
      <c r="CS499" s="645"/>
      <c r="CT499" s="645"/>
      <c r="CU499" s="645"/>
      <c r="CV499" s="646"/>
      <c r="CW499" s="657" t="s">
        <v>677</v>
      </c>
      <c r="CX499" s="658"/>
      <c r="CY499" s="658"/>
      <c r="CZ499" s="658"/>
      <c r="DA499" s="659"/>
      <c r="DB499" s="660" t="s">
        <v>676</v>
      </c>
      <c r="DC499" s="661"/>
      <c r="DD499" s="661"/>
      <c r="DE499" s="661"/>
      <c r="DF499" s="662"/>
      <c r="DM499" s="644" t="s">
        <v>703</v>
      </c>
      <c r="DN499" s="645"/>
      <c r="DO499" s="645"/>
      <c r="DP499" s="645"/>
      <c r="DQ499" s="646"/>
      <c r="DR499" s="657" t="s">
        <v>702</v>
      </c>
      <c r="DS499" s="658"/>
      <c r="DT499" s="658"/>
      <c r="DU499" s="658"/>
      <c r="DV499" s="659"/>
      <c r="DW499" s="660" t="s">
        <v>701</v>
      </c>
      <c r="DX499" s="661"/>
      <c r="DY499" s="661"/>
      <c r="DZ499" s="661"/>
      <c r="EA499" s="662"/>
      <c r="EH499" s="644" t="s">
        <v>722</v>
      </c>
      <c r="EI499" s="645"/>
      <c r="EJ499" s="645"/>
      <c r="EK499" s="645"/>
      <c r="EL499" s="646"/>
      <c r="EM499" s="657" t="s">
        <v>721</v>
      </c>
      <c r="EN499" s="658"/>
      <c r="EO499" s="658"/>
      <c r="EP499" s="658"/>
      <c r="EQ499" s="659"/>
      <c r="ER499" s="660" t="s">
        <v>720</v>
      </c>
      <c r="ES499" s="661"/>
      <c r="ET499" s="661"/>
      <c r="EU499" s="661"/>
      <c r="EV499" s="662"/>
      <c r="EX499" s="644" t="s">
        <v>754</v>
      </c>
      <c r="EY499" s="645"/>
      <c r="EZ499" s="645"/>
      <c r="FA499" s="645"/>
      <c r="FB499" s="646"/>
      <c r="FC499" s="657" t="s">
        <v>755</v>
      </c>
      <c r="FD499" s="658"/>
      <c r="FE499" s="658"/>
      <c r="FF499" s="658"/>
      <c r="FG499" s="659"/>
      <c r="FH499" s="660" t="s">
        <v>1065</v>
      </c>
      <c r="FI499" s="661"/>
      <c r="FJ499" s="661"/>
      <c r="FK499" s="661"/>
      <c r="FL499" s="662"/>
      <c r="FN499" s="644" t="s">
        <v>772</v>
      </c>
      <c r="FO499" s="645"/>
      <c r="FP499" s="645"/>
      <c r="FQ499" s="645"/>
      <c r="FR499" s="646"/>
      <c r="FS499" s="657" t="s">
        <v>771</v>
      </c>
      <c r="FT499" s="658"/>
      <c r="FU499" s="658"/>
      <c r="FV499" s="658"/>
      <c r="FW499" s="659"/>
      <c r="FX499" s="660" t="s">
        <v>770</v>
      </c>
      <c r="FY499" s="661"/>
      <c r="FZ499" s="661"/>
      <c r="GA499" s="661"/>
      <c r="GB499" s="662"/>
      <c r="GD499" s="644" t="s">
        <v>767</v>
      </c>
      <c r="GE499" s="645"/>
      <c r="GF499" s="645"/>
      <c r="GG499" s="645"/>
      <c r="GH499" s="646"/>
      <c r="GI499" s="657" t="s">
        <v>768</v>
      </c>
      <c r="GJ499" s="658"/>
      <c r="GK499" s="658"/>
      <c r="GL499" s="658"/>
      <c r="GM499" s="659"/>
      <c r="GN499" s="660" t="s">
        <v>769</v>
      </c>
      <c r="GO499" s="661"/>
      <c r="GP499" s="661"/>
      <c r="GQ499" s="661"/>
      <c r="GR499" s="662"/>
      <c r="GT499" s="644" t="s">
        <v>779</v>
      </c>
      <c r="GU499" s="645"/>
      <c r="GV499" s="645"/>
      <c r="GW499" s="645"/>
      <c r="GX499" s="646"/>
      <c r="GY499" s="657" t="s">
        <v>778</v>
      </c>
      <c r="GZ499" s="658"/>
      <c r="HA499" s="658"/>
      <c r="HB499" s="658"/>
      <c r="HC499" s="659"/>
      <c r="HD499" s="660" t="s">
        <v>777</v>
      </c>
      <c r="HE499" s="661"/>
      <c r="HF499" s="661"/>
      <c r="HG499" s="661"/>
      <c r="HH499" s="662"/>
      <c r="HJ499" s="644" t="s">
        <v>784</v>
      </c>
      <c r="HK499" s="645"/>
      <c r="HL499" s="645"/>
      <c r="HM499" s="645"/>
      <c r="HN499" s="646"/>
      <c r="HO499" s="657" t="s">
        <v>785</v>
      </c>
      <c r="HP499" s="658"/>
      <c r="HQ499" s="658"/>
      <c r="HR499" s="658"/>
      <c r="HS499" s="659"/>
      <c r="HT499" s="660" t="s">
        <v>786</v>
      </c>
      <c r="HU499" s="661"/>
      <c r="HV499" s="661"/>
      <c r="HW499" s="661"/>
      <c r="HX499" s="662"/>
      <c r="HZ499" s="644" t="s">
        <v>791</v>
      </c>
      <c r="IA499" s="645"/>
      <c r="IB499" s="645"/>
      <c r="IC499" s="645"/>
      <c r="ID499" s="646"/>
      <c r="IE499" s="657" t="s">
        <v>792</v>
      </c>
      <c r="IF499" s="658"/>
      <c r="IG499" s="658"/>
      <c r="IH499" s="658"/>
      <c r="II499" s="659"/>
      <c r="IJ499" s="660" t="s">
        <v>793</v>
      </c>
      <c r="IK499" s="661"/>
      <c r="IL499" s="661"/>
      <c r="IM499" s="661"/>
      <c r="IN499" s="662"/>
      <c r="IP499" s="644" t="s">
        <v>798</v>
      </c>
      <c r="IQ499" s="645"/>
      <c r="IR499" s="645"/>
      <c r="IS499" s="645"/>
      <c r="IT499" s="646"/>
      <c r="IU499" s="657" t="s">
        <v>766</v>
      </c>
      <c r="IV499" s="658"/>
      <c r="IW499" s="658"/>
      <c r="IX499" s="658"/>
      <c r="IY499" s="659"/>
      <c r="IZ499" s="660" t="s">
        <v>765</v>
      </c>
      <c r="JA499" s="661"/>
      <c r="JB499" s="661"/>
      <c r="JC499" s="661"/>
      <c r="JD499" s="662"/>
      <c r="JF499" s="644" t="s">
        <v>805</v>
      </c>
      <c r="JG499" s="645"/>
      <c r="JH499" s="645"/>
      <c r="JI499" s="645"/>
      <c r="JJ499" s="646"/>
      <c r="JK499" s="657" t="s">
        <v>804</v>
      </c>
      <c r="JL499" s="658"/>
      <c r="JM499" s="658"/>
      <c r="JN499" s="658"/>
      <c r="JO499" s="659"/>
      <c r="JP499" s="660" t="s">
        <v>803</v>
      </c>
      <c r="JQ499" s="661"/>
      <c r="JR499" s="661"/>
      <c r="JS499" s="661"/>
      <c r="JT499" s="662"/>
      <c r="JV499" s="644" t="s">
        <v>812</v>
      </c>
      <c r="JW499" s="645"/>
      <c r="JX499" s="645"/>
      <c r="JY499" s="645"/>
      <c r="JZ499" s="646"/>
      <c r="KA499" s="657" t="s">
        <v>811</v>
      </c>
      <c r="KB499" s="658"/>
      <c r="KC499" s="658"/>
      <c r="KD499" s="658"/>
      <c r="KE499" s="659"/>
      <c r="KF499" s="660" t="s">
        <v>810</v>
      </c>
      <c r="KG499" s="661"/>
      <c r="KH499" s="661"/>
      <c r="KI499" s="661"/>
      <c r="KJ499" s="662"/>
      <c r="KL499" s="644" t="s">
        <v>819</v>
      </c>
      <c r="KM499" s="645"/>
      <c r="KN499" s="645"/>
      <c r="KO499" s="645"/>
      <c r="KP499" s="646"/>
      <c r="KQ499" s="657" t="s">
        <v>818</v>
      </c>
      <c r="KR499" s="658"/>
      <c r="KS499" s="658"/>
      <c r="KT499" s="658"/>
      <c r="KU499" s="659"/>
      <c r="KV499" s="660" t="s">
        <v>817</v>
      </c>
      <c r="KW499" s="661"/>
      <c r="KX499" s="661"/>
      <c r="KY499" s="661"/>
      <c r="KZ499" s="662"/>
      <c r="LB499" s="644" t="s">
        <v>826</v>
      </c>
      <c r="LC499" s="645"/>
      <c r="LD499" s="645"/>
      <c r="LE499" s="645"/>
      <c r="LF499" s="646"/>
      <c r="LG499" s="657" t="s">
        <v>825</v>
      </c>
      <c r="LH499" s="658"/>
      <c r="LI499" s="658"/>
      <c r="LJ499" s="658"/>
      <c r="LK499" s="659"/>
      <c r="LL499" s="660" t="s">
        <v>824</v>
      </c>
      <c r="LM499" s="661"/>
      <c r="LN499" s="661"/>
      <c r="LO499" s="661"/>
      <c r="LP499" s="662"/>
      <c r="LR499" s="644" t="s">
        <v>833</v>
      </c>
      <c r="LS499" s="645"/>
      <c r="LT499" s="645"/>
      <c r="LU499" s="645"/>
      <c r="LV499" s="646"/>
      <c r="LW499" s="657" t="s">
        <v>832</v>
      </c>
      <c r="LX499" s="658"/>
      <c r="LY499" s="658"/>
      <c r="LZ499" s="658"/>
      <c r="MA499" s="659"/>
      <c r="MB499" s="660" t="s">
        <v>831</v>
      </c>
      <c r="MC499" s="661"/>
      <c r="MD499" s="661"/>
      <c r="ME499" s="661"/>
      <c r="MF499" s="662"/>
      <c r="MH499" s="644" t="s">
        <v>840</v>
      </c>
      <c r="MI499" s="645"/>
      <c r="MJ499" s="645"/>
      <c r="MK499" s="645"/>
      <c r="ML499" s="646"/>
      <c r="MM499" s="657" t="s">
        <v>839</v>
      </c>
      <c r="MN499" s="658"/>
      <c r="MO499" s="658"/>
      <c r="MP499" s="658"/>
      <c r="MQ499" s="659"/>
      <c r="MR499" s="660" t="s">
        <v>838</v>
      </c>
      <c r="MS499" s="661"/>
      <c r="MT499" s="661"/>
      <c r="MU499" s="661"/>
      <c r="MV499" s="662"/>
      <c r="MX499" s="644" t="s">
        <v>847</v>
      </c>
      <c r="MY499" s="645"/>
      <c r="MZ499" s="645"/>
      <c r="NA499" s="645"/>
      <c r="NB499" s="646"/>
      <c r="NC499" s="657" t="s">
        <v>846</v>
      </c>
      <c r="ND499" s="658"/>
      <c r="NE499" s="658"/>
      <c r="NF499" s="658"/>
      <c r="NG499" s="659"/>
      <c r="NH499" s="660" t="s">
        <v>845</v>
      </c>
      <c r="NI499" s="661"/>
      <c r="NJ499" s="661"/>
      <c r="NK499" s="661"/>
      <c r="NL499" s="662"/>
      <c r="NN499" s="644" t="s">
        <v>854</v>
      </c>
      <c r="NO499" s="645"/>
      <c r="NP499" s="645"/>
      <c r="NQ499" s="645"/>
      <c r="NR499" s="646"/>
      <c r="NS499" s="657" t="s">
        <v>853</v>
      </c>
      <c r="NT499" s="658"/>
      <c r="NU499" s="658"/>
      <c r="NV499" s="658"/>
      <c r="NW499" s="659"/>
      <c r="NX499" s="660" t="s">
        <v>852</v>
      </c>
      <c r="NY499" s="661"/>
      <c r="NZ499" s="661"/>
      <c r="OA499" s="661"/>
      <c r="OB499" s="662"/>
      <c r="OD499" s="644" t="s">
        <v>861</v>
      </c>
      <c r="OE499" s="645"/>
      <c r="OF499" s="645"/>
      <c r="OG499" s="645"/>
      <c r="OH499" s="646"/>
      <c r="OI499" s="657" t="s">
        <v>860</v>
      </c>
      <c r="OJ499" s="658"/>
      <c r="OK499" s="658"/>
      <c r="OL499" s="658"/>
      <c r="OM499" s="659"/>
      <c r="ON499" s="660" t="s">
        <v>859</v>
      </c>
      <c r="OO499" s="661"/>
      <c r="OP499" s="661"/>
      <c r="OQ499" s="661"/>
      <c r="OR499" s="662"/>
      <c r="OT499" s="644" t="s">
        <v>868</v>
      </c>
      <c r="OU499" s="645"/>
      <c r="OV499" s="645"/>
      <c r="OW499" s="645"/>
      <c r="OX499" s="646"/>
      <c r="OY499" s="657" t="s">
        <v>867</v>
      </c>
      <c r="OZ499" s="658"/>
      <c r="PA499" s="658"/>
      <c r="PB499" s="658"/>
      <c r="PC499" s="659"/>
      <c r="PD499" s="660" t="s">
        <v>866</v>
      </c>
      <c r="PE499" s="661"/>
      <c r="PF499" s="661"/>
      <c r="PG499" s="661"/>
      <c r="PH499" s="662"/>
      <c r="PJ499" s="644" t="s">
        <v>875</v>
      </c>
      <c r="PK499" s="645"/>
      <c r="PL499" s="645"/>
      <c r="PM499" s="645"/>
      <c r="PN499" s="646"/>
      <c r="PO499" s="657" t="s">
        <v>874</v>
      </c>
      <c r="PP499" s="658"/>
      <c r="PQ499" s="658"/>
      <c r="PR499" s="658"/>
      <c r="PS499" s="659"/>
      <c r="PT499" s="660" t="s">
        <v>873</v>
      </c>
      <c r="PU499" s="661"/>
      <c r="PV499" s="661"/>
      <c r="PW499" s="661"/>
      <c r="PX499" s="662"/>
      <c r="PZ499" s="644" t="s">
        <v>882</v>
      </c>
      <c r="QA499" s="645"/>
      <c r="QB499" s="645"/>
      <c r="QC499" s="645"/>
      <c r="QD499" s="646"/>
      <c r="QE499" s="657" t="s">
        <v>881</v>
      </c>
      <c r="QF499" s="658"/>
      <c r="QG499" s="658"/>
      <c r="QH499" s="658"/>
      <c r="QI499" s="659"/>
      <c r="QJ499" s="660" t="s">
        <v>880</v>
      </c>
      <c r="QK499" s="661"/>
      <c r="QL499" s="661"/>
      <c r="QM499" s="661"/>
      <c r="QN499" s="662"/>
      <c r="QP499" s="644" t="s">
        <v>889</v>
      </c>
      <c r="QQ499" s="645"/>
      <c r="QR499" s="645"/>
      <c r="QS499" s="645"/>
      <c r="QT499" s="646"/>
      <c r="QU499" s="657" t="s">
        <v>888</v>
      </c>
      <c r="QV499" s="658"/>
      <c r="QW499" s="658"/>
      <c r="QX499" s="658"/>
      <c r="QY499" s="659"/>
      <c r="QZ499" s="660" t="s">
        <v>887</v>
      </c>
      <c r="RA499" s="661"/>
      <c r="RB499" s="661"/>
      <c r="RC499" s="661"/>
      <c r="RD499" s="662"/>
      <c r="RF499" s="644" t="s">
        <v>896</v>
      </c>
      <c r="RG499" s="645"/>
      <c r="RH499" s="645"/>
      <c r="RI499" s="645"/>
      <c r="RJ499" s="646"/>
      <c r="RK499" s="657" t="s">
        <v>895</v>
      </c>
      <c r="RL499" s="658"/>
      <c r="RM499" s="658"/>
      <c r="RN499" s="658"/>
      <c r="RO499" s="659"/>
      <c r="RP499" s="660" t="s">
        <v>894</v>
      </c>
      <c r="RQ499" s="661"/>
      <c r="RR499" s="661"/>
      <c r="RS499" s="661"/>
      <c r="RT499" s="662"/>
    </row>
    <row r="500" spans="1:488" ht="44" thickBot="1" x14ac:dyDescent="0.4">
      <c r="B500" s="666" t="s">
        <v>109</v>
      </c>
      <c r="C500" s="667"/>
      <c r="D500" s="479" t="s">
        <v>106</v>
      </c>
      <c r="E500" s="479" t="s">
        <v>166</v>
      </c>
      <c r="F500" s="40" t="s">
        <v>107</v>
      </c>
      <c r="G500" s="638" t="s">
        <v>109</v>
      </c>
      <c r="H500" s="639"/>
      <c r="I500" s="478" t="s">
        <v>106</v>
      </c>
      <c r="J500" s="478" t="s">
        <v>166</v>
      </c>
      <c r="K500" s="42" t="s">
        <v>107</v>
      </c>
      <c r="L500" s="640" t="s">
        <v>109</v>
      </c>
      <c r="M500" s="641"/>
      <c r="N500" s="477" t="s">
        <v>106</v>
      </c>
      <c r="O500" s="477" t="s">
        <v>166</v>
      </c>
      <c r="P500" s="52" t="s">
        <v>107</v>
      </c>
      <c r="Q500" s="642" t="s">
        <v>109</v>
      </c>
      <c r="R500" s="643"/>
      <c r="S500" s="480" t="s">
        <v>106</v>
      </c>
      <c r="T500" s="480" t="s">
        <v>166</v>
      </c>
      <c r="U500" s="61" t="s">
        <v>107</v>
      </c>
      <c r="V500" s="697" t="s">
        <v>109</v>
      </c>
      <c r="W500" s="698"/>
      <c r="X500" s="478" t="s">
        <v>106</v>
      </c>
      <c r="Y500" s="478" t="s">
        <v>166</v>
      </c>
      <c r="Z500" s="42" t="s">
        <v>107</v>
      </c>
      <c r="AG500" s="638" t="s">
        <v>109</v>
      </c>
      <c r="AH500" s="639"/>
      <c r="AI500" s="484" t="s">
        <v>106</v>
      </c>
      <c r="AJ500" s="484" t="s">
        <v>166</v>
      </c>
      <c r="AK500" s="42" t="s">
        <v>107</v>
      </c>
      <c r="AL500" s="640" t="s">
        <v>109</v>
      </c>
      <c r="AM500" s="641"/>
      <c r="AN500" s="482" t="s">
        <v>106</v>
      </c>
      <c r="AO500" s="482" t="s">
        <v>166</v>
      </c>
      <c r="AP500" s="52" t="s">
        <v>107</v>
      </c>
      <c r="AQ500" s="642" t="s">
        <v>109</v>
      </c>
      <c r="AR500" s="643"/>
      <c r="AS500" s="480" t="s">
        <v>106</v>
      </c>
      <c r="AT500" s="480" t="s">
        <v>166</v>
      </c>
      <c r="AU500" s="61" t="s">
        <v>107</v>
      </c>
      <c r="BB500" s="638" t="s">
        <v>109</v>
      </c>
      <c r="BC500" s="639"/>
      <c r="BD500" s="499" t="s">
        <v>106</v>
      </c>
      <c r="BE500" s="499" t="s">
        <v>166</v>
      </c>
      <c r="BF500" s="42" t="s">
        <v>107</v>
      </c>
      <c r="BG500" s="640" t="s">
        <v>109</v>
      </c>
      <c r="BH500" s="641"/>
      <c r="BI500" s="501" t="s">
        <v>106</v>
      </c>
      <c r="BJ500" s="501" t="s">
        <v>166</v>
      </c>
      <c r="BK500" s="52" t="s">
        <v>107</v>
      </c>
      <c r="BL500" s="642" t="s">
        <v>109</v>
      </c>
      <c r="BM500" s="643"/>
      <c r="BN500" s="502" t="s">
        <v>106</v>
      </c>
      <c r="BO500" s="502" t="s">
        <v>166</v>
      </c>
      <c r="BP500" s="61" t="s">
        <v>107</v>
      </c>
      <c r="BW500" s="638" t="s">
        <v>109</v>
      </c>
      <c r="BX500" s="639"/>
      <c r="BY500" s="509" t="s">
        <v>106</v>
      </c>
      <c r="BZ500" s="509" t="s">
        <v>166</v>
      </c>
      <c r="CA500" s="42" t="s">
        <v>107</v>
      </c>
      <c r="CB500" s="640" t="s">
        <v>109</v>
      </c>
      <c r="CC500" s="641"/>
      <c r="CD500" s="511" t="s">
        <v>106</v>
      </c>
      <c r="CE500" s="511" t="s">
        <v>166</v>
      </c>
      <c r="CF500" s="52" t="s">
        <v>107</v>
      </c>
      <c r="CG500" s="642" t="s">
        <v>109</v>
      </c>
      <c r="CH500" s="643"/>
      <c r="CI500" s="512" t="s">
        <v>106</v>
      </c>
      <c r="CJ500" s="512" t="s">
        <v>166</v>
      </c>
      <c r="CK500" s="61" t="s">
        <v>107</v>
      </c>
      <c r="CR500" s="638" t="s">
        <v>109</v>
      </c>
      <c r="CS500" s="639"/>
      <c r="CT500" s="526" t="s">
        <v>106</v>
      </c>
      <c r="CU500" s="526" t="s">
        <v>166</v>
      </c>
      <c r="CV500" s="42" t="s">
        <v>107</v>
      </c>
      <c r="CW500" s="640" t="s">
        <v>109</v>
      </c>
      <c r="CX500" s="641"/>
      <c r="CY500" s="528" t="s">
        <v>106</v>
      </c>
      <c r="CZ500" s="528" t="s">
        <v>166</v>
      </c>
      <c r="DA500" s="52" t="s">
        <v>107</v>
      </c>
      <c r="DB500" s="642" t="s">
        <v>109</v>
      </c>
      <c r="DC500" s="643"/>
      <c r="DD500" s="529" t="s">
        <v>106</v>
      </c>
      <c r="DE500" s="529" t="s">
        <v>166</v>
      </c>
      <c r="DF500" s="61" t="s">
        <v>107</v>
      </c>
      <c r="DM500" s="638" t="s">
        <v>109</v>
      </c>
      <c r="DN500" s="639"/>
      <c r="DO500" s="531" t="s">
        <v>106</v>
      </c>
      <c r="DP500" s="531" t="s">
        <v>166</v>
      </c>
      <c r="DQ500" s="42" t="s">
        <v>107</v>
      </c>
      <c r="DR500" s="640" t="s">
        <v>109</v>
      </c>
      <c r="DS500" s="641"/>
      <c r="DT500" s="533" t="s">
        <v>106</v>
      </c>
      <c r="DU500" s="533" t="s">
        <v>166</v>
      </c>
      <c r="DV500" s="52" t="s">
        <v>107</v>
      </c>
      <c r="DW500" s="642" t="s">
        <v>109</v>
      </c>
      <c r="DX500" s="643"/>
      <c r="DY500" s="534" t="s">
        <v>106</v>
      </c>
      <c r="DZ500" s="534" t="s">
        <v>166</v>
      </c>
      <c r="EA500" s="61" t="s">
        <v>107</v>
      </c>
      <c r="EH500" s="638" t="s">
        <v>109</v>
      </c>
      <c r="EI500" s="639"/>
      <c r="EJ500" s="540" t="s">
        <v>106</v>
      </c>
      <c r="EK500" s="540" t="s">
        <v>166</v>
      </c>
      <c r="EL500" s="42" t="s">
        <v>107</v>
      </c>
      <c r="EM500" s="640" t="s">
        <v>109</v>
      </c>
      <c r="EN500" s="641"/>
      <c r="EO500" s="542" t="s">
        <v>106</v>
      </c>
      <c r="EP500" s="542" t="s">
        <v>166</v>
      </c>
      <c r="EQ500" s="52" t="s">
        <v>107</v>
      </c>
      <c r="ER500" s="642" t="s">
        <v>109</v>
      </c>
      <c r="ES500" s="643"/>
      <c r="ET500" s="543" t="s">
        <v>106</v>
      </c>
      <c r="EU500" s="543" t="s">
        <v>166</v>
      </c>
      <c r="EV500" s="61" t="s">
        <v>107</v>
      </c>
      <c r="EX500" s="638" t="s">
        <v>109</v>
      </c>
      <c r="EY500" s="639"/>
      <c r="EZ500" s="551" t="s">
        <v>106</v>
      </c>
      <c r="FA500" s="551" t="s">
        <v>166</v>
      </c>
      <c r="FB500" s="42" t="s">
        <v>107</v>
      </c>
      <c r="FC500" s="640" t="s">
        <v>109</v>
      </c>
      <c r="FD500" s="641"/>
      <c r="FE500" s="552" t="s">
        <v>106</v>
      </c>
      <c r="FF500" s="552" t="s">
        <v>166</v>
      </c>
      <c r="FG500" s="52" t="s">
        <v>107</v>
      </c>
      <c r="FH500" s="642" t="s">
        <v>109</v>
      </c>
      <c r="FI500" s="643"/>
      <c r="FJ500" s="553" t="s">
        <v>106</v>
      </c>
      <c r="FK500" s="553" t="s">
        <v>166</v>
      </c>
      <c r="FL500" s="61" t="s">
        <v>107</v>
      </c>
      <c r="FN500" s="638" t="s">
        <v>109</v>
      </c>
      <c r="FO500" s="639"/>
      <c r="FP500" s="551" t="s">
        <v>106</v>
      </c>
      <c r="FQ500" s="551" t="s">
        <v>166</v>
      </c>
      <c r="FR500" s="42" t="s">
        <v>107</v>
      </c>
      <c r="FS500" s="640" t="s">
        <v>109</v>
      </c>
      <c r="FT500" s="641"/>
      <c r="FU500" s="552" t="s">
        <v>106</v>
      </c>
      <c r="FV500" s="552" t="s">
        <v>166</v>
      </c>
      <c r="FW500" s="52" t="s">
        <v>107</v>
      </c>
      <c r="FX500" s="642" t="s">
        <v>109</v>
      </c>
      <c r="FY500" s="643"/>
      <c r="FZ500" s="553" t="s">
        <v>106</v>
      </c>
      <c r="GA500" s="553" t="s">
        <v>166</v>
      </c>
      <c r="GB500" s="61" t="s">
        <v>107</v>
      </c>
      <c r="GD500" s="638" t="s">
        <v>109</v>
      </c>
      <c r="GE500" s="639"/>
      <c r="GF500" s="551" t="s">
        <v>106</v>
      </c>
      <c r="GG500" s="551" t="s">
        <v>166</v>
      </c>
      <c r="GH500" s="42" t="s">
        <v>107</v>
      </c>
      <c r="GI500" s="640" t="s">
        <v>109</v>
      </c>
      <c r="GJ500" s="641"/>
      <c r="GK500" s="552" t="s">
        <v>106</v>
      </c>
      <c r="GL500" s="552" t="s">
        <v>166</v>
      </c>
      <c r="GM500" s="52" t="s">
        <v>107</v>
      </c>
      <c r="GN500" s="642" t="s">
        <v>109</v>
      </c>
      <c r="GO500" s="643"/>
      <c r="GP500" s="553" t="s">
        <v>106</v>
      </c>
      <c r="GQ500" s="553" t="s">
        <v>166</v>
      </c>
      <c r="GR500" s="61" t="s">
        <v>107</v>
      </c>
      <c r="GT500" s="638" t="s">
        <v>109</v>
      </c>
      <c r="GU500" s="639"/>
      <c r="GV500" s="551" t="s">
        <v>106</v>
      </c>
      <c r="GW500" s="551" t="s">
        <v>166</v>
      </c>
      <c r="GX500" s="42" t="s">
        <v>107</v>
      </c>
      <c r="GY500" s="640" t="s">
        <v>109</v>
      </c>
      <c r="GZ500" s="641"/>
      <c r="HA500" s="552" t="s">
        <v>106</v>
      </c>
      <c r="HB500" s="552" t="s">
        <v>166</v>
      </c>
      <c r="HC500" s="52" t="s">
        <v>107</v>
      </c>
      <c r="HD500" s="642" t="s">
        <v>109</v>
      </c>
      <c r="HE500" s="643"/>
      <c r="HF500" s="553" t="s">
        <v>106</v>
      </c>
      <c r="HG500" s="553" t="s">
        <v>166</v>
      </c>
      <c r="HH500" s="61" t="s">
        <v>107</v>
      </c>
      <c r="HJ500" s="638" t="s">
        <v>109</v>
      </c>
      <c r="HK500" s="639"/>
      <c r="HL500" s="551" t="s">
        <v>106</v>
      </c>
      <c r="HM500" s="551" t="s">
        <v>166</v>
      </c>
      <c r="HN500" s="42" t="s">
        <v>107</v>
      </c>
      <c r="HO500" s="640" t="s">
        <v>109</v>
      </c>
      <c r="HP500" s="641"/>
      <c r="HQ500" s="552" t="s">
        <v>106</v>
      </c>
      <c r="HR500" s="552" t="s">
        <v>166</v>
      </c>
      <c r="HS500" s="52" t="s">
        <v>107</v>
      </c>
      <c r="HT500" s="642" t="s">
        <v>109</v>
      </c>
      <c r="HU500" s="643"/>
      <c r="HV500" s="553" t="s">
        <v>106</v>
      </c>
      <c r="HW500" s="553" t="s">
        <v>166</v>
      </c>
      <c r="HX500" s="61" t="s">
        <v>107</v>
      </c>
      <c r="HZ500" s="638" t="s">
        <v>109</v>
      </c>
      <c r="IA500" s="639"/>
      <c r="IB500" s="551" t="s">
        <v>106</v>
      </c>
      <c r="IC500" s="551" t="s">
        <v>166</v>
      </c>
      <c r="ID500" s="42" t="s">
        <v>107</v>
      </c>
      <c r="IE500" s="640" t="s">
        <v>109</v>
      </c>
      <c r="IF500" s="641"/>
      <c r="IG500" s="552" t="s">
        <v>106</v>
      </c>
      <c r="IH500" s="552" t="s">
        <v>166</v>
      </c>
      <c r="II500" s="52" t="s">
        <v>107</v>
      </c>
      <c r="IJ500" s="642" t="s">
        <v>109</v>
      </c>
      <c r="IK500" s="643"/>
      <c r="IL500" s="553" t="s">
        <v>106</v>
      </c>
      <c r="IM500" s="553" t="s">
        <v>166</v>
      </c>
      <c r="IN500" s="61" t="s">
        <v>107</v>
      </c>
      <c r="IP500" s="638" t="s">
        <v>109</v>
      </c>
      <c r="IQ500" s="639"/>
      <c r="IR500" s="551" t="s">
        <v>106</v>
      </c>
      <c r="IS500" s="551" t="s">
        <v>166</v>
      </c>
      <c r="IT500" s="42" t="s">
        <v>107</v>
      </c>
      <c r="IU500" s="640" t="s">
        <v>109</v>
      </c>
      <c r="IV500" s="641"/>
      <c r="IW500" s="552" t="s">
        <v>106</v>
      </c>
      <c r="IX500" s="552" t="s">
        <v>166</v>
      </c>
      <c r="IY500" s="52" t="s">
        <v>107</v>
      </c>
      <c r="IZ500" s="642" t="s">
        <v>109</v>
      </c>
      <c r="JA500" s="643"/>
      <c r="JB500" s="553" t="s">
        <v>106</v>
      </c>
      <c r="JC500" s="553" t="s">
        <v>166</v>
      </c>
      <c r="JD500" s="61" t="s">
        <v>107</v>
      </c>
      <c r="JF500" s="638" t="s">
        <v>109</v>
      </c>
      <c r="JG500" s="639"/>
      <c r="JH500" s="551" t="s">
        <v>106</v>
      </c>
      <c r="JI500" s="551" t="s">
        <v>166</v>
      </c>
      <c r="JJ500" s="42" t="s">
        <v>107</v>
      </c>
      <c r="JK500" s="640" t="s">
        <v>109</v>
      </c>
      <c r="JL500" s="641"/>
      <c r="JM500" s="552" t="s">
        <v>106</v>
      </c>
      <c r="JN500" s="552" t="s">
        <v>166</v>
      </c>
      <c r="JO500" s="52" t="s">
        <v>107</v>
      </c>
      <c r="JP500" s="642" t="s">
        <v>109</v>
      </c>
      <c r="JQ500" s="643"/>
      <c r="JR500" s="553" t="s">
        <v>106</v>
      </c>
      <c r="JS500" s="553" t="s">
        <v>166</v>
      </c>
      <c r="JT500" s="61" t="s">
        <v>107</v>
      </c>
      <c r="JV500" s="638" t="s">
        <v>109</v>
      </c>
      <c r="JW500" s="639"/>
      <c r="JX500" s="551" t="s">
        <v>106</v>
      </c>
      <c r="JY500" s="551" t="s">
        <v>166</v>
      </c>
      <c r="JZ500" s="42" t="s">
        <v>107</v>
      </c>
      <c r="KA500" s="640" t="s">
        <v>109</v>
      </c>
      <c r="KB500" s="641"/>
      <c r="KC500" s="552" t="s">
        <v>106</v>
      </c>
      <c r="KD500" s="552" t="s">
        <v>166</v>
      </c>
      <c r="KE500" s="52" t="s">
        <v>107</v>
      </c>
      <c r="KF500" s="642" t="s">
        <v>109</v>
      </c>
      <c r="KG500" s="643"/>
      <c r="KH500" s="553" t="s">
        <v>106</v>
      </c>
      <c r="KI500" s="553" t="s">
        <v>166</v>
      </c>
      <c r="KJ500" s="61" t="s">
        <v>107</v>
      </c>
      <c r="KL500" s="638" t="s">
        <v>109</v>
      </c>
      <c r="KM500" s="639"/>
      <c r="KN500" s="551" t="s">
        <v>106</v>
      </c>
      <c r="KO500" s="551" t="s">
        <v>166</v>
      </c>
      <c r="KP500" s="42" t="s">
        <v>107</v>
      </c>
      <c r="KQ500" s="640" t="s">
        <v>109</v>
      </c>
      <c r="KR500" s="641"/>
      <c r="KS500" s="552" t="s">
        <v>106</v>
      </c>
      <c r="KT500" s="552" t="s">
        <v>166</v>
      </c>
      <c r="KU500" s="52" t="s">
        <v>107</v>
      </c>
      <c r="KV500" s="642" t="s">
        <v>109</v>
      </c>
      <c r="KW500" s="643"/>
      <c r="KX500" s="553" t="s">
        <v>106</v>
      </c>
      <c r="KY500" s="553" t="s">
        <v>166</v>
      </c>
      <c r="KZ500" s="61" t="s">
        <v>107</v>
      </c>
      <c r="LB500" s="638" t="s">
        <v>109</v>
      </c>
      <c r="LC500" s="639"/>
      <c r="LD500" s="551" t="s">
        <v>106</v>
      </c>
      <c r="LE500" s="551" t="s">
        <v>166</v>
      </c>
      <c r="LF500" s="42" t="s">
        <v>107</v>
      </c>
      <c r="LG500" s="640" t="s">
        <v>109</v>
      </c>
      <c r="LH500" s="641"/>
      <c r="LI500" s="552" t="s">
        <v>106</v>
      </c>
      <c r="LJ500" s="552" t="s">
        <v>166</v>
      </c>
      <c r="LK500" s="52" t="s">
        <v>107</v>
      </c>
      <c r="LL500" s="642" t="s">
        <v>109</v>
      </c>
      <c r="LM500" s="643"/>
      <c r="LN500" s="553" t="s">
        <v>106</v>
      </c>
      <c r="LO500" s="553" t="s">
        <v>166</v>
      </c>
      <c r="LP500" s="61" t="s">
        <v>107</v>
      </c>
      <c r="LR500" s="638" t="s">
        <v>109</v>
      </c>
      <c r="LS500" s="639"/>
      <c r="LT500" s="551" t="s">
        <v>106</v>
      </c>
      <c r="LU500" s="551" t="s">
        <v>166</v>
      </c>
      <c r="LV500" s="42" t="s">
        <v>107</v>
      </c>
      <c r="LW500" s="640" t="s">
        <v>109</v>
      </c>
      <c r="LX500" s="641"/>
      <c r="LY500" s="552" t="s">
        <v>106</v>
      </c>
      <c r="LZ500" s="552" t="s">
        <v>166</v>
      </c>
      <c r="MA500" s="52" t="s">
        <v>107</v>
      </c>
      <c r="MB500" s="642" t="s">
        <v>109</v>
      </c>
      <c r="MC500" s="643"/>
      <c r="MD500" s="553" t="s">
        <v>106</v>
      </c>
      <c r="ME500" s="553" t="s">
        <v>166</v>
      </c>
      <c r="MF500" s="61" t="s">
        <v>107</v>
      </c>
      <c r="MH500" s="638" t="s">
        <v>109</v>
      </c>
      <c r="MI500" s="639"/>
      <c r="MJ500" s="551" t="s">
        <v>106</v>
      </c>
      <c r="MK500" s="551" t="s">
        <v>166</v>
      </c>
      <c r="ML500" s="42" t="s">
        <v>107</v>
      </c>
      <c r="MM500" s="640" t="s">
        <v>109</v>
      </c>
      <c r="MN500" s="641"/>
      <c r="MO500" s="552" t="s">
        <v>106</v>
      </c>
      <c r="MP500" s="552" t="s">
        <v>166</v>
      </c>
      <c r="MQ500" s="52" t="s">
        <v>107</v>
      </c>
      <c r="MR500" s="642" t="s">
        <v>109</v>
      </c>
      <c r="MS500" s="643"/>
      <c r="MT500" s="553" t="s">
        <v>106</v>
      </c>
      <c r="MU500" s="553" t="s">
        <v>166</v>
      </c>
      <c r="MV500" s="61" t="s">
        <v>107</v>
      </c>
      <c r="MX500" s="638" t="s">
        <v>109</v>
      </c>
      <c r="MY500" s="639"/>
      <c r="MZ500" s="551" t="s">
        <v>106</v>
      </c>
      <c r="NA500" s="551" t="s">
        <v>166</v>
      </c>
      <c r="NB500" s="42" t="s">
        <v>107</v>
      </c>
      <c r="NC500" s="640" t="s">
        <v>109</v>
      </c>
      <c r="ND500" s="641"/>
      <c r="NE500" s="552" t="s">
        <v>106</v>
      </c>
      <c r="NF500" s="552" t="s">
        <v>166</v>
      </c>
      <c r="NG500" s="52" t="s">
        <v>107</v>
      </c>
      <c r="NH500" s="642" t="s">
        <v>109</v>
      </c>
      <c r="NI500" s="643"/>
      <c r="NJ500" s="553" t="s">
        <v>106</v>
      </c>
      <c r="NK500" s="553" t="s">
        <v>166</v>
      </c>
      <c r="NL500" s="61" t="s">
        <v>107</v>
      </c>
      <c r="NN500" s="638" t="s">
        <v>109</v>
      </c>
      <c r="NO500" s="639"/>
      <c r="NP500" s="551" t="s">
        <v>106</v>
      </c>
      <c r="NQ500" s="551" t="s">
        <v>166</v>
      </c>
      <c r="NR500" s="42" t="s">
        <v>107</v>
      </c>
      <c r="NS500" s="640" t="s">
        <v>109</v>
      </c>
      <c r="NT500" s="641"/>
      <c r="NU500" s="552" t="s">
        <v>106</v>
      </c>
      <c r="NV500" s="552" t="s">
        <v>166</v>
      </c>
      <c r="NW500" s="52" t="s">
        <v>107</v>
      </c>
      <c r="NX500" s="642" t="s">
        <v>109</v>
      </c>
      <c r="NY500" s="643"/>
      <c r="NZ500" s="553" t="s">
        <v>106</v>
      </c>
      <c r="OA500" s="553" t="s">
        <v>166</v>
      </c>
      <c r="OB500" s="61" t="s">
        <v>107</v>
      </c>
      <c r="OD500" s="638" t="s">
        <v>109</v>
      </c>
      <c r="OE500" s="639"/>
      <c r="OF500" s="551" t="s">
        <v>106</v>
      </c>
      <c r="OG500" s="551" t="s">
        <v>166</v>
      </c>
      <c r="OH500" s="42" t="s">
        <v>107</v>
      </c>
      <c r="OI500" s="640" t="s">
        <v>109</v>
      </c>
      <c r="OJ500" s="641"/>
      <c r="OK500" s="552" t="s">
        <v>106</v>
      </c>
      <c r="OL500" s="552" t="s">
        <v>166</v>
      </c>
      <c r="OM500" s="52" t="s">
        <v>107</v>
      </c>
      <c r="ON500" s="642" t="s">
        <v>109</v>
      </c>
      <c r="OO500" s="643"/>
      <c r="OP500" s="553" t="s">
        <v>106</v>
      </c>
      <c r="OQ500" s="553" t="s">
        <v>166</v>
      </c>
      <c r="OR500" s="61" t="s">
        <v>107</v>
      </c>
      <c r="OT500" s="638" t="s">
        <v>109</v>
      </c>
      <c r="OU500" s="639"/>
      <c r="OV500" s="551" t="s">
        <v>106</v>
      </c>
      <c r="OW500" s="551" t="s">
        <v>166</v>
      </c>
      <c r="OX500" s="42" t="s">
        <v>107</v>
      </c>
      <c r="OY500" s="640" t="s">
        <v>109</v>
      </c>
      <c r="OZ500" s="641"/>
      <c r="PA500" s="552" t="s">
        <v>106</v>
      </c>
      <c r="PB500" s="552" t="s">
        <v>166</v>
      </c>
      <c r="PC500" s="52" t="s">
        <v>107</v>
      </c>
      <c r="PD500" s="642" t="s">
        <v>109</v>
      </c>
      <c r="PE500" s="643"/>
      <c r="PF500" s="553" t="s">
        <v>106</v>
      </c>
      <c r="PG500" s="553" t="s">
        <v>166</v>
      </c>
      <c r="PH500" s="61" t="s">
        <v>107</v>
      </c>
      <c r="PJ500" s="638" t="s">
        <v>109</v>
      </c>
      <c r="PK500" s="639"/>
      <c r="PL500" s="551" t="s">
        <v>106</v>
      </c>
      <c r="PM500" s="551" t="s">
        <v>166</v>
      </c>
      <c r="PN500" s="42" t="s">
        <v>107</v>
      </c>
      <c r="PO500" s="640" t="s">
        <v>109</v>
      </c>
      <c r="PP500" s="641"/>
      <c r="PQ500" s="552" t="s">
        <v>106</v>
      </c>
      <c r="PR500" s="552" t="s">
        <v>166</v>
      </c>
      <c r="PS500" s="52" t="s">
        <v>107</v>
      </c>
      <c r="PT500" s="642" t="s">
        <v>109</v>
      </c>
      <c r="PU500" s="643"/>
      <c r="PV500" s="553" t="s">
        <v>106</v>
      </c>
      <c r="PW500" s="553" t="s">
        <v>166</v>
      </c>
      <c r="PX500" s="61" t="s">
        <v>107</v>
      </c>
      <c r="PZ500" s="638" t="s">
        <v>109</v>
      </c>
      <c r="QA500" s="639"/>
      <c r="QB500" s="551" t="s">
        <v>106</v>
      </c>
      <c r="QC500" s="551" t="s">
        <v>166</v>
      </c>
      <c r="QD500" s="42" t="s">
        <v>107</v>
      </c>
      <c r="QE500" s="640" t="s">
        <v>109</v>
      </c>
      <c r="QF500" s="641"/>
      <c r="QG500" s="552" t="s">
        <v>106</v>
      </c>
      <c r="QH500" s="552" t="s">
        <v>166</v>
      </c>
      <c r="QI500" s="52" t="s">
        <v>107</v>
      </c>
      <c r="QJ500" s="642" t="s">
        <v>109</v>
      </c>
      <c r="QK500" s="643"/>
      <c r="QL500" s="553" t="s">
        <v>106</v>
      </c>
      <c r="QM500" s="553" t="s">
        <v>166</v>
      </c>
      <c r="QN500" s="61" t="s">
        <v>107</v>
      </c>
      <c r="QP500" s="638" t="s">
        <v>109</v>
      </c>
      <c r="QQ500" s="639"/>
      <c r="QR500" s="551" t="s">
        <v>106</v>
      </c>
      <c r="QS500" s="551" t="s">
        <v>166</v>
      </c>
      <c r="QT500" s="42" t="s">
        <v>107</v>
      </c>
      <c r="QU500" s="640" t="s">
        <v>109</v>
      </c>
      <c r="QV500" s="641"/>
      <c r="QW500" s="552" t="s">
        <v>106</v>
      </c>
      <c r="QX500" s="552" t="s">
        <v>166</v>
      </c>
      <c r="QY500" s="52" t="s">
        <v>107</v>
      </c>
      <c r="QZ500" s="642" t="s">
        <v>109</v>
      </c>
      <c r="RA500" s="643"/>
      <c r="RB500" s="553" t="s">
        <v>106</v>
      </c>
      <c r="RC500" s="553" t="s">
        <v>166</v>
      </c>
      <c r="RD500" s="61" t="s">
        <v>107</v>
      </c>
      <c r="RF500" s="638" t="s">
        <v>109</v>
      </c>
      <c r="RG500" s="639"/>
      <c r="RH500" s="551" t="s">
        <v>106</v>
      </c>
      <c r="RI500" s="551" t="s">
        <v>166</v>
      </c>
      <c r="RJ500" s="42" t="s">
        <v>107</v>
      </c>
      <c r="RK500" s="640" t="s">
        <v>109</v>
      </c>
      <c r="RL500" s="641"/>
      <c r="RM500" s="552" t="s">
        <v>106</v>
      </c>
      <c r="RN500" s="552" t="s">
        <v>166</v>
      </c>
      <c r="RO500" s="52" t="s">
        <v>107</v>
      </c>
      <c r="RP500" s="642" t="s">
        <v>109</v>
      </c>
      <c r="RQ500" s="643"/>
      <c r="RR500" s="553" t="s">
        <v>106</v>
      </c>
      <c r="RS500" s="553" t="s">
        <v>166</v>
      </c>
      <c r="RT500" s="61" t="s">
        <v>107</v>
      </c>
    </row>
    <row r="501" spans="1:488" x14ac:dyDescent="0.35">
      <c r="A501" s="29">
        <v>1</v>
      </c>
      <c r="B501" s="283"/>
      <c r="C501" s="284"/>
      <c r="D501" s="284"/>
      <c r="E501" s="284"/>
      <c r="F501" s="38">
        <v>2</v>
      </c>
      <c r="G501" s="43"/>
      <c r="H501" s="44"/>
      <c r="I501" s="44"/>
      <c r="J501" s="44"/>
      <c r="K501" s="45">
        <v>1.84</v>
      </c>
      <c r="L501" s="62"/>
      <c r="M501" s="54"/>
      <c r="N501" s="54"/>
      <c r="O501" s="54"/>
      <c r="P501" s="55">
        <v>1.28</v>
      </c>
      <c r="Q501" s="62"/>
      <c r="R501" s="63"/>
      <c r="S501" s="63"/>
      <c r="T501" s="63"/>
      <c r="U501" s="64">
        <v>1.66</v>
      </c>
      <c r="V501" s="43"/>
      <c r="W501" s="63"/>
      <c r="X501" s="63"/>
      <c r="Y501" s="63"/>
      <c r="Z501" s="45">
        <v>1.66</v>
      </c>
      <c r="AG501" s="43"/>
      <c r="AH501" s="44"/>
      <c r="AI501" s="44"/>
      <c r="AJ501" s="44"/>
      <c r="AK501" s="45">
        <v>1.84</v>
      </c>
      <c r="AL501" s="62"/>
      <c r="AM501" s="54"/>
      <c r="AN501" s="54"/>
      <c r="AO501" s="54"/>
      <c r="AP501" s="55">
        <v>1.28</v>
      </c>
      <c r="AQ501" s="62"/>
      <c r="AR501" s="63"/>
      <c r="AS501" s="63"/>
      <c r="AT501" s="63"/>
      <c r="AU501" s="64">
        <v>1.66</v>
      </c>
      <c r="BB501" s="43"/>
      <c r="BC501" s="44"/>
      <c r="BD501" s="44"/>
      <c r="BE501" s="44"/>
      <c r="BF501" s="45">
        <v>1.84</v>
      </c>
      <c r="BG501" s="62"/>
      <c r="BH501" s="54"/>
      <c r="BI501" s="54"/>
      <c r="BJ501" s="54"/>
      <c r="BK501" s="55">
        <v>1.28</v>
      </c>
      <c r="BL501" s="62"/>
      <c r="BM501" s="63"/>
      <c r="BN501" s="63"/>
      <c r="BO501" s="63"/>
      <c r="BP501" s="64">
        <v>1.66</v>
      </c>
      <c r="BW501" s="43"/>
      <c r="BX501" s="44"/>
      <c r="BY501" s="44"/>
      <c r="BZ501" s="44"/>
      <c r="CA501" s="45">
        <v>1.84</v>
      </c>
      <c r="CB501" s="62"/>
      <c r="CC501" s="54"/>
      <c r="CD501" s="54"/>
      <c r="CE501" s="54"/>
      <c r="CF501" s="55">
        <v>1.28</v>
      </c>
      <c r="CG501" s="62"/>
      <c r="CH501" s="63"/>
      <c r="CI501" s="63"/>
      <c r="CJ501" s="63"/>
      <c r="CK501" s="64">
        <v>1.66</v>
      </c>
      <c r="CR501" s="43"/>
      <c r="CS501" s="44"/>
      <c r="CT501" s="44"/>
      <c r="CU501" s="44"/>
      <c r="CV501" s="45">
        <v>1.84</v>
      </c>
      <c r="CW501" s="62"/>
      <c r="CX501" s="54"/>
      <c r="CY501" s="54"/>
      <c r="CZ501" s="54"/>
      <c r="DA501" s="55">
        <v>1.28</v>
      </c>
      <c r="DB501" s="62"/>
      <c r="DC501" s="63"/>
      <c r="DD501" s="63"/>
      <c r="DE501" s="63"/>
      <c r="DF501" s="64">
        <v>1.66</v>
      </c>
      <c r="DM501" s="43"/>
      <c r="DN501" s="44"/>
      <c r="DO501" s="44"/>
      <c r="DP501" s="44"/>
      <c r="DQ501" s="45">
        <v>1.84</v>
      </c>
      <c r="DR501" s="62"/>
      <c r="DS501" s="54"/>
      <c r="DT501" s="54"/>
      <c r="DU501" s="54"/>
      <c r="DV501" s="55">
        <v>1.28</v>
      </c>
      <c r="DW501" s="62"/>
      <c r="DX501" s="63"/>
      <c r="DY501" s="63"/>
      <c r="DZ501" s="63"/>
      <c r="EA501" s="64">
        <v>1.66</v>
      </c>
      <c r="EH501" s="43"/>
      <c r="EI501" s="44"/>
      <c r="EJ501" s="44"/>
      <c r="EK501" s="44"/>
      <c r="EL501" s="45">
        <v>1.84</v>
      </c>
      <c r="EM501" s="62"/>
      <c r="EN501" s="54"/>
      <c r="EO501" s="54"/>
      <c r="EP501" s="54"/>
      <c r="EQ501" s="55">
        <v>1.28</v>
      </c>
      <c r="ER501" s="62"/>
      <c r="ES501" s="63"/>
      <c r="ET501" s="63"/>
      <c r="EU501" s="63"/>
      <c r="EV501" s="64">
        <v>1.66</v>
      </c>
      <c r="EX501" s="43"/>
      <c r="EY501" s="44"/>
      <c r="EZ501" s="44"/>
      <c r="FA501" s="44"/>
      <c r="FB501" s="45">
        <v>1.84</v>
      </c>
      <c r="FC501" s="62"/>
      <c r="FD501" s="54"/>
      <c r="FE501" s="54"/>
      <c r="FF501" s="54"/>
      <c r="FG501" s="55">
        <v>1.28</v>
      </c>
      <c r="FH501" s="62"/>
      <c r="FI501" s="63"/>
      <c r="FJ501" s="63"/>
      <c r="FK501" s="63"/>
      <c r="FL501" s="64">
        <v>1.66</v>
      </c>
      <c r="FN501" s="43"/>
      <c r="FO501" s="44"/>
      <c r="FP501" s="44"/>
      <c r="FQ501" s="44"/>
      <c r="FR501" s="45">
        <v>1.84</v>
      </c>
      <c r="FS501" s="62"/>
      <c r="FT501" s="54"/>
      <c r="FU501" s="54"/>
      <c r="FV501" s="54"/>
      <c r="FW501" s="55">
        <v>1.28</v>
      </c>
      <c r="FX501" s="62"/>
      <c r="FY501" s="63"/>
      <c r="FZ501" s="63"/>
      <c r="GA501" s="63"/>
      <c r="GB501" s="64">
        <v>1.66</v>
      </c>
      <c r="GD501" s="43"/>
      <c r="GE501" s="44"/>
      <c r="GF501" s="44"/>
      <c r="GG501" s="44"/>
      <c r="GH501" s="45">
        <v>1.84</v>
      </c>
      <c r="GI501" s="62"/>
      <c r="GJ501" s="54"/>
      <c r="GK501" s="54"/>
      <c r="GL501" s="54"/>
      <c r="GM501" s="55">
        <v>1.28</v>
      </c>
      <c r="GN501" s="62"/>
      <c r="GO501" s="63"/>
      <c r="GP501" s="63"/>
      <c r="GQ501" s="63"/>
      <c r="GR501" s="64">
        <v>1.66</v>
      </c>
      <c r="GT501" s="43"/>
      <c r="GU501" s="44"/>
      <c r="GV501" s="44"/>
      <c r="GW501" s="44"/>
      <c r="GX501" s="45">
        <v>1.84</v>
      </c>
      <c r="GY501" s="62"/>
      <c r="GZ501" s="54"/>
      <c r="HA501" s="54"/>
      <c r="HB501" s="54"/>
      <c r="HC501" s="55">
        <v>1.28</v>
      </c>
      <c r="HD501" s="62"/>
      <c r="HE501" s="63"/>
      <c r="HF501" s="63"/>
      <c r="HG501" s="63"/>
      <c r="HH501" s="64">
        <v>1.66</v>
      </c>
      <c r="HJ501" s="43"/>
      <c r="HK501" s="44"/>
      <c r="HL501" s="44"/>
      <c r="HM501" s="44"/>
      <c r="HN501" s="45">
        <v>1.84</v>
      </c>
      <c r="HO501" s="62"/>
      <c r="HP501" s="54"/>
      <c r="HQ501" s="54"/>
      <c r="HR501" s="54"/>
      <c r="HS501" s="55">
        <v>1.28</v>
      </c>
      <c r="HT501" s="62"/>
      <c r="HU501" s="63"/>
      <c r="HV501" s="63"/>
      <c r="HW501" s="63"/>
      <c r="HX501" s="64">
        <v>1.66</v>
      </c>
      <c r="HZ501" s="43"/>
      <c r="IA501" s="44"/>
      <c r="IB501" s="44"/>
      <c r="IC501" s="44"/>
      <c r="ID501" s="45">
        <v>1.84</v>
      </c>
      <c r="IE501" s="62"/>
      <c r="IF501" s="54"/>
      <c r="IG501" s="54"/>
      <c r="IH501" s="54"/>
      <c r="II501" s="55">
        <v>1.28</v>
      </c>
      <c r="IJ501" s="62"/>
      <c r="IK501" s="63"/>
      <c r="IL501" s="63"/>
      <c r="IM501" s="63"/>
      <c r="IN501" s="64">
        <v>1.66</v>
      </c>
      <c r="IP501" s="43"/>
      <c r="IQ501" s="44"/>
      <c r="IR501" s="44"/>
      <c r="IS501" s="44"/>
      <c r="IT501" s="45">
        <v>1.84</v>
      </c>
      <c r="IU501" s="62"/>
      <c r="IV501" s="54"/>
      <c r="IW501" s="54"/>
      <c r="IX501" s="54"/>
      <c r="IY501" s="55">
        <v>1.28</v>
      </c>
      <c r="IZ501" s="62"/>
      <c r="JA501" s="63"/>
      <c r="JB501" s="63"/>
      <c r="JC501" s="63"/>
      <c r="JD501" s="64">
        <v>1.66</v>
      </c>
      <c r="JF501" s="43"/>
      <c r="JG501" s="44"/>
      <c r="JH501" s="44"/>
      <c r="JI501" s="44"/>
      <c r="JJ501" s="45">
        <v>1.84</v>
      </c>
      <c r="JK501" s="62"/>
      <c r="JL501" s="54"/>
      <c r="JM501" s="54"/>
      <c r="JN501" s="54"/>
      <c r="JO501" s="55">
        <v>1.28</v>
      </c>
      <c r="JP501" s="62"/>
      <c r="JQ501" s="63"/>
      <c r="JR501" s="63"/>
      <c r="JS501" s="63"/>
      <c r="JT501" s="64">
        <v>1.66</v>
      </c>
      <c r="JV501" s="43"/>
      <c r="JW501" s="44"/>
      <c r="JX501" s="44"/>
      <c r="JY501" s="44"/>
      <c r="JZ501" s="45">
        <v>1.84</v>
      </c>
      <c r="KA501" s="62"/>
      <c r="KB501" s="54"/>
      <c r="KC501" s="54"/>
      <c r="KD501" s="54"/>
      <c r="KE501" s="55">
        <v>1.28</v>
      </c>
      <c r="KF501" s="62"/>
      <c r="KG501" s="63"/>
      <c r="KH501" s="63"/>
      <c r="KI501" s="63"/>
      <c r="KJ501" s="64">
        <v>1.66</v>
      </c>
      <c r="KL501" s="43"/>
      <c r="KM501" s="44"/>
      <c r="KN501" s="44"/>
      <c r="KO501" s="44"/>
      <c r="KP501" s="45">
        <v>1.84</v>
      </c>
      <c r="KQ501" s="62"/>
      <c r="KR501" s="54"/>
      <c r="KS501" s="54"/>
      <c r="KT501" s="54"/>
      <c r="KU501" s="55">
        <v>1.28</v>
      </c>
      <c r="KV501" s="62"/>
      <c r="KW501" s="63"/>
      <c r="KX501" s="63"/>
      <c r="KY501" s="63"/>
      <c r="KZ501" s="64">
        <v>1.66</v>
      </c>
      <c r="LB501" s="43"/>
      <c r="LC501" s="44"/>
      <c r="LD501" s="44"/>
      <c r="LE501" s="44"/>
      <c r="LF501" s="45">
        <v>1.84</v>
      </c>
      <c r="LG501" s="62"/>
      <c r="LH501" s="54"/>
      <c r="LI501" s="54"/>
      <c r="LJ501" s="54"/>
      <c r="LK501" s="55">
        <v>1.28</v>
      </c>
      <c r="LL501" s="62"/>
      <c r="LM501" s="63"/>
      <c r="LN501" s="63"/>
      <c r="LO501" s="63"/>
      <c r="LP501" s="64">
        <v>1.66</v>
      </c>
      <c r="LR501" s="43"/>
      <c r="LS501" s="44"/>
      <c r="LT501" s="44"/>
      <c r="LU501" s="44"/>
      <c r="LV501" s="45">
        <v>1.84</v>
      </c>
      <c r="LW501" s="62"/>
      <c r="LX501" s="54"/>
      <c r="LY501" s="54"/>
      <c r="LZ501" s="54"/>
      <c r="MA501" s="55">
        <v>1.28</v>
      </c>
      <c r="MB501" s="62"/>
      <c r="MC501" s="63"/>
      <c r="MD501" s="63"/>
      <c r="ME501" s="63"/>
      <c r="MF501" s="64">
        <v>1.66</v>
      </c>
      <c r="MH501" s="43"/>
      <c r="MI501" s="44"/>
      <c r="MJ501" s="44"/>
      <c r="MK501" s="44"/>
      <c r="ML501" s="45">
        <v>1.84</v>
      </c>
      <c r="MM501" s="62"/>
      <c r="MN501" s="54"/>
      <c r="MO501" s="54"/>
      <c r="MP501" s="54"/>
      <c r="MQ501" s="55">
        <v>1.28</v>
      </c>
      <c r="MR501" s="62"/>
      <c r="MS501" s="63"/>
      <c r="MT501" s="63"/>
      <c r="MU501" s="63"/>
      <c r="MV501" s="64">
        <v>1.66</v>
      </c>
      <c r="MX501" s="43"/>
      <c r="MY501" s="44"/>
      <c r="MZ501" s="44"/>
      <c r="NA501" s="44"/>
      <c r="NB501" s="45">
        <v>1.84</v>
      </c>
      <c r="NC501" s="62"/>
      <c r="ND501" s="54"/>
      <c r="NE501" s="54"/>
      <c r="NF501" s="54"/>
      <c r="NG501" s="55">
        <v>1.28</v>
      </c>
      <c r="NH501" s="62"/>
      <c r="NI501" s="63"/>
      <c r="NJ501" s="63"/>
      <c r="NK501" s="63"/>
      <c r="NL501" s="64">
        <v>1.66</v>
      </c>
      <c r="NN501" s="43"/>
      <c r="NO501" s="44"/>
      <c r="NP501" s="44"/>
      <c r="NQ501" s="44"/>
      <c r="NR501" s="45">
        <v>1.84</v>
      </c>
      <c r="NS501" s="62"/>
      <c r="NT501" s="54"/>
      <c r="NU501" s="54"/>
      <c r="NV501" s="54"/>
      <c r="NW501" s="55">
        <v>1.28</v>
      </c>
      <c r="NX501" s="62"/>
      <c r="NY501" s="63"/>
      <c r="NZ501" s="63"/>
      <c r="OA501" s="63"/>
      <c r="OB501" s="64">
        <v>1.66</v>
      </c>
      <c r="OD501" s="43"/>
      <c r="OE501" s="44"/>
      <c r="OF501" s="44"/>
      <c r="OG501" s="44"/>
      <c r="OH501" s="45">
        <v>1.84</v>
      </c>
      <c r="OI501" s="62"/>
      <c r="OJ501" s="54"/>
      <c r="OK501" s="54"/>
      <c r="OL501" s="54"/>
      <c r="OM501" s="55">
        <v>1.28</v>
      </c>
      <c r="ON501" s="62"/>
      <c r="OO501" s="63"/>
      <c r="OP501" s="63"/>
      <c r="OQ501" s="63"/>
      <c r="OR501" s="64">
        <v>1.66</v>
      </c>
      <c r="OT501" s="43"/>
      <c r="OU501" s="44"/>
      <c r="OV501" s="44"/>
      <c r="OW501" s="44"/>
      <c r="OX501" s="45">
        <v>1.84</v>
      </c>
      <c r="OY501" s="62"/>
      <c r="OZ501" s="54"/>
      <c r="PA501" s="54"/>
      <c r="PB501" s="54"/>
      <c r="PC501" s="55">
        <v>1.28</v>
      </c>
      <c r="PD501" s="62"/>
      <c r="PE501" s="63"/>
      <c r="PF501" s="63"/>
      <c r="PG501" s="63"/>
      <c r="PH501" s="64">
        <v>1.66</v>
      </c>
      <c r="PJ501" s="43"/>
      <c r="PK501" s="44"/>
      <c r="PL501" s="44"/>
      <c r="PM501" s="44"/>
      <c r="PN501" s="45">
        <v>1.84</v>
      </c>
      <c r="PO501" s="62"/>
      <c r="PP501" s="54"/>
      <c r="PQ501" s="54"/>
      <c r="PR501" s="54"/>
      <c r="PS501" s="55">
        <v>1.28</v>
      </c>
      <c r="PT501" s="62"/>
      <c r="PU501" s="63"/>
      <c r="PV501" s="63"/>
      <c r="PW501" s="63"/>
      <c r="PX501" s="64">
        <v>1.66</v>
      </c>
      <c r="PZ501" s="43"/>
      <c r="QA501" s="44"/>
      <c r="QB501" s="44"/>
      <c r="QC501" s="44"/>
      <c r="QD501" s="45">
        <v>1.84</v>
      </c>
      <c r="QE501" s="62"/>
      <c r="QF501" s="54"/>
      <c r="QG501" s="54"/>
      <c r="QH501" s="54"/>
      <c r="QI501" s="55">
        <v>1.28</v>
      </c>
      <c r="QJ501" s="62"/>
      <c r="QK501" s="63"/>
      <c r="QL501" s="63"/>
      <c r="QM501" s="63"/>
      <c r="QN501" s="64">
        <v>1.66</v>
      </c>
      <c r="QP501" s="43"/>
      <c r="QQ501" s="44"/>
      <c r="QR501" s="44"/>
      <c r="QS501" s="44"/>
      <c r="QT501" s="45">
        <v>1.84</v>
      </c>
      <c r="QU501" s="62"/>
      <c r="QV501" s="54"/>
      <c r="QW501" s="54"/>
      <c r="QX501" s="54"/>
      <c r="QY501" s="55">
        <v>1.28</v>
      </c>
      <c r="QZ501" s="62"/>
      <c r="RA501" s="63"/>
      <c r="RB501" s="63"/>
      <c r="RC501" s="63"/>
      <c r="RD501" s="64">
        <v>1.66</v>
      </c>
      <c r="RF501" s="43"/>
      <c r="RG501" s="44"/>
      <c r="RH501" s="44"/>
      <c r="RI501" s="44"/>
      <c r="RJ501" s="45">
        <v>1.84</v>
      </c>
      <c r="RK501" s="62"/>
      <c r="RL501" s="54"/>
      <c r="RM501" s="54"/>
      <c r="RN501" s="54"/>
      <c r="RO501" s="55">
        <v>1.28</v>
      </c>
      <c r="RP501" s="62"/>
      <c r="RQ501" s="63"/>
      <c r="RR501" s="63"/>
      <c r="RS501" s="63"/>
      <c r="RT501" s="64">
        <v>1.66</v>
      </c>
    </row>
    <row r="502" spans="1:488" x14ac:dyDescent="0.35">
      <c r="A502" s="29">
        <v>2</v>
      </c>
      <c r="B502" s="283"/>
      <c r="C502" s="31"/>
      <c r="D502" s="284"/>
      <c r="E502" s="284"/>
      <c r="F502" s="33">
        <v>2</v>
      </c>
      <c r="G502" s="46"/>
      <c r="H502" s="47"/>
      <c r="I502" s="47"/>
      <c r="J502" s="44"/>
      <c r="K502" s="45">
        <v>1.84</v>
      </c>
      <c r="L502" s="62"/>
      <c r="M502" s="57"/>
      <c r="N502" s="54"/>
      <c r="O502" s="54"/>
      <c r="P502" s="55">
        <v>1.28</v>
      </c>
      <c r="Q502" s="62"/>
      <c r="R502" s="65"/>
      <c r="S502" s="63"/>
      <c r="T502" s="63"/>
      <c r="U502" s="64">
        <v>1.66</v>
      </c>
      <c r="V502" s="43"/>
      <c r="W502" s="47"/>
      <c r="X502" s="44"/>
      <c r="Y502" s="44"/>
      <c r="Z502" s="45">
        <v>1.66</v>
      </c>
      <c r="AG502" s="46"/>
      <c r="AH502" s="47"/>
      <c r="AI502" s="47"/>
      <c r="AJ502" s="44"/>
      <c r="AK502" s="45">
        <v>1.84</v>
      </c>
      <c r="AL502" s="62"/>
      <c r="AM502" s="57"/>
      <c r="AN502" s="54"/>
      <c r="AO502" s="54"/>
      <c r="AP502" s="55">
        <v>1.28</v>
      </c>
      <c r="AQ502" s="62"/>
      <c r="AR502" s="65"/>
      <c r="AS502" s="63"/>
      <c r="AT502" s="63"/>
      <c r="AU502" s="64">
        <v>1.66</v>
      </c>
      <c r="BB502" s="46"/>
      <c r="BC502" s="47"/>
      <c r="BD502" s="47"/>
      <c r="BE502" s="44"/>
      <c r="BF502" s="45">
        <v>1.84</v>
      </c>
      <c r="BG502" s="62"/>
      <c r="BH502" s="57"/>
      <c r="BI502" s="54"/>
      <c r="BJ502" s="54"/>
      <c r="BK502" s="55">
        <v>1.28</v>
      </c>
      <c r="BL502" s="62"/>
      <c r="BM502" s="65"/>
      <c r="BN502" s="63"/>
      <c r="BO502" s="63"/>
      <c r="BP502" s="64">
        <v>1.66</v>
      </c>
      <c r="BW502" s="46"/>
      <c r="BX502" s="47"/>
      <c r="BY502" s="47"/>
      <c r="BZ502" s="44"/>
      <c r="CA502" s="45">
        <v>1.84</v>
      </c>
      <c r="CB502" s="62"/>
      <c r="CC502" s="57"/>
      <c r="CD502" s="54"/>
      <c r="CE502" s="54"/>
      <c r="CF502" s="55">
        <v>1.28</v>
      </c>
      <c r="CG502" s="62"/>
      <c r="CH502" s="65"/>
      <c r="CI502" s="63"/>
      <c r="CJ502" s="63"/>
      <c r="CK502" s="64">
        <v>1.66</v>
      </c>
      <c r="CR502" s="46"/>
      <c r="CS502" s="47"/>
      <c r="CT502" s="47"/>
      <c r="CU502" s="44"/>
      <c r="CV502" s="45">
        <v>1.84</v>
      </c>
      <c r="CW502" s="62"/>
      <c r="CX502" s="57"/>
      <c r="CY502" s="54"/>
      <c r="CZ502" s="54"/>
      <c r="DA502" s="55">
        <v>1.28</v>
      </c>
      <c r="DB502" s="62"/>
      <c r="DC502" s="65"/>
      <c r="DD502" s="63"/>
      <c r="DE502" s="63"/>
      <c r="DF502" s="64">
        <v>1.66</v>
      </c>
      <c r="DM502" s="46"/>
      <c r="DN502" s="47"/>
      <c r="DO502" s="47"/>
      <c r="DP502" s="44"/>
      <c r="DQ502" s="45">
        <v>1.84</v>
      </c>
      <c r="DR502" s="62"/>
      <c r="DS502" s="57"/>
      <c r="DT502" s="54"/>
      <c r="DU502" s="54"/>
      <c r="DV502" s="55">
        <v>1.28</v>
      </c>
      <c r="DW502" s="62"/>
      <c r="DX502" s="65"/>
      <c r="DY502" s="63"/>
      <c r="DZ502" s="63"/>
      <c r="EA502" s="64">
        <v>1.66</v>
      </c>
      <c r="EH502" s="46"/>
      <c r="EI502" s="47"/>
      <c r="EJ502" s="47"/>
      <c r="EK502" s="44"/>
      <c r="EL502" s="45">
        <v>1.84</v>
      </c>
      <c r="EM502" s="62"/>
      <c r="EN502" s="57"/>
      <c r="EO502" s="54"/>
      <c r="EP502" s="54"/>
      <c r="EQ502" s="55">
        <v>1.28</v>
      </c>
      <c r="ER502" s="62"/>
      <c r="ES502" s="65"/>
      <c r="ET502" s="63"/>
      <c r="EU502" s="63"/>
      <c r="EV502" s="64">
        <v>1.66</v>
      </c>
      <c r="EX502" s="46"/>
      <c r="EY502" s="47"/>
      <c r="EZ502" s="47"/>
      <c r="FA502" s="44"/>
      <c r="FB502" s="45">
        <v>1.84</v>
      </c>
      <c r="FC502" s="62"/>
      <c r="FD502" s="57"/>
      <c r="FE502" s="54"/>
      <c r="FF502" s="54"/>
      <c r="FG502" s="55">
        <v>1.28</v>
      </c>
      <c r="FH502" s="62"/>
      <c r="FI502" s="65"/>
      <c r="FJ502" s="63"/>
      <c r="FK502" s="63"/>
      <c r="FL502" s="64">
        <v>1.66</v>
      </c>
      <c r="FN502" s="46"/>
      <c r="FO502" s="47"/>
      <c r="FP502" s="47"/>
      <c r="FQ502" s="44"/>
      <c r="FR502" s="45">
        <v>1.84</v>
      </c>
      <c r="FS502" s="62"/>
      <c r="FT502" s="57"/>
      <c r="FU502" s="54"/>
      <c r="FV502" s="54"/>
      <c r="FW502" s="55">
        <v>1.28</v>
      </c>
      <c r="FX502" s="62"/>
      <c r="FY502" s="65"/>
      <c r="FZ502" s="63"/>
      <c r="GA502" s="63"/>
      <c r="GB502" s="64">
        <v>1.66</v>
      </c>
      <c r="GD502" s="46"/>
      <c r="GE502" s="47"/>
      <c r="GF502" s="47"/>
      <c r="GG502" s="44"/>
      <c r="GH502" s="45">
        <v>1.84</v>
      </c>
      <c r="GI502" s="62"/>
      <c r="GJ502" s="57"/>
      <c r="GK502" s="54"/>
      <c r="GL502" s="54"/>
      <c r="GM502" s="55">
        <v>1.28</v>
      </c>
      <c r="GN502" s="62"/>
      <c r="GO502" s="65"/>
      <c r="GP502" s="63"/>
      <c r="GQ502" s="63"/>
      <c r="GR502" s="64">
        <v>1.66</v>
      </c>
      <c r="GT502" s="46"/>
      <c r="GU502" s="47"/>
      <c r="GV502" s="47"/>
      <c r="GW502" s="44"/>
      <c r="GX502" s="45">
        <v>1.84</v>
      </c>
      <c r="GY502" s="62"/>
      <c r="GZ502" s="57"/>
      <c r="HA502" s="54"/>
      <c r="HB502" s="54"/>
      <c r="HC502" s="55">
        <v>1.28</v>
      </c>
      <c r="HD502" s="62"/>
      <c r="HE502" s="65"/>
      <c r="HF502" s="63"/>
      <c r="HG502" s="63"/>
      <c r="HH502" s="64">
        <v>1.66</v>
      </c>
      <c r="HJ502" s="46"/>
      <c r="HK502" s="47"/>
      <c r="HL502" s="47"/>
      <c r="HM502" s="44"/>
      <c r="HN502" s="45">
        <v>1.84</v>
      </c>
      <c r="HO502" s="62"/>
      <c r="HP502" s="57"/>
      <c r="HQ502" s="54"/>
      <c r="HR502" s="54"/>
      <c r="HS502" s="55">
        <v>1.28</v>
      </c>
      <c r="HT502" s="62"/>
      <c r="HU502" s="65"/>
      <c r="HV502" s="63"/>
      <c r="HW502" s="63"/>
      <c r="HX502" s="64">
        <v>1.66</v>
      </c>
      <c r="HZ502" s="46"/>
      <c r="IA502" s="47"/>
      <c r="IB502" s="47"/>
      <c r="IC502" s="44"/>
      <c r="ID502" s="45">
        <v>1.84</v>
      </c>
      <c r="IE502" s="62"/>
      <c r="IF502" s="57"/>
      <c r="IG502" s="54"/>
      <c r="IH502" s="54"/>
      <c r="II502" s="55">
        <v>1.28</v>
      </c>
      <c r="IJ502" s="62"/>
      <c r="IK502" s="65"/>
      <c r="IL502" s="63"/>
      <c r="IM502" s="63"/>
      <c r="IN502" s="64">
        <v>1.66</v>
      </c>
      <c r="IP502" s="46"/>
      <c r="IQ502" s="47"/>
      <c r="IR502" s="47"/>
      <c r="IS502" s="44"/>
      <c r="IT502" s="45">
        <v>1.84</v>
      </c>
      <c r="IU502" s="62"/>
      <c r="IV502" s="57"/>
      <c r="IW502" s="54"/>
      <c r="IX502" s="54"/>
      <c r="IY502" s="55">
        <v>1.28</v>
      </c>
      <c r="IZ502" s="62"/>
      <c r="JA502" s="65"/>
      <c r="JB502" s="63"/>
      <c r="JC502" s="63"/>
      <c r="JD502" s="64">
        <v>1.66</v>
      </c>
      <c r="JF502" s="46"/>
      <c r="JG502" s="47"/>
      <c r="JH502" s="47"/>
      <c r="JI502" s="44"/>
      <c r="JJ502" s="45">
        <v>1.84</v>
      </c>
      <c r="JK502" s="62"/>
      <c r="JL502" s="57"/>
      <c r="JM502" s="54"/>
      <c r="JN502" s="54"/>
      <c r="JO502" s="55">
        <v>1.28</v>
      </c>
      <c r="JP502" s="62"/>
      <c r="JQ502" s="65"/>
      <c r="JR502" s="63"/>
      <c r="JS502" s="63"/>
      <c r="JT502" s="64">
        <v>1.66</v>
      </c>
      <c r="JV502" s="46"/>
      <c r="JW502" s="47"/>
      <c r="JX502" s="47"/>
      <c r="JY502" s="44"/>
      <c r="JZ502" s="45">
        <v>1.84</v>
      </c>
      <c r="KA502" s="62"/>
      <c r="KB502" s="57"/>
      <c r="KC502" s="54"/>
      <c r="KD502" s="54"/>
      <c r="KE502" s="55">
        <v>1.28</v>
      </c>
      <c r="KF502" s="62"/>
      <c r="KG502" s="65"/>
      <c r="KH502" s="63"/>
      <c r="KI502" s="63"/>
      <c r="KJ502" s="64">
        <v>1.66</v>
      </c>
      <c r="KL502" s="46"/>
      <c r="KM502" s="47"/>
      <c r="KN502" s="47"/>
      <c r="KO502" s="44"/>
      <c r="KP502" s="45">
        <v>1.84</v>
      </c>
      <c r="KQ502" s="62"/>
      <c r="KR502" s="57"/>
      <c r="KS502" s="54"/>
      <c r="KT502" s="54"/>
      <c r="KU502" s="55">
        <v>1.28</v>
      </c>
      <c r="KV502" s="62"/>
      <c r="KW502" s="65"/>
      <c r="KX502" s="63"/>
      <c r="KY502" s="63"/>
      <c r="KZ502" s="64">
        <v>1.66</v>
      </c>
      <c r="LB502" s="46"/>
      <c r="LC502" s="47"/>
      <c r="LD502" s="47"/>
      <c r="LE502" s="44"/>
      <c r="LF502" s="45">
        <v>1.84</v>
      </c>
      <c r="LG502" s="62"/>
      <c r="LH502" s="57"/>
      <c r="LI502" s="54"/>
      <c r="LJ502" s="54"/>
      <c r="LK502" s="55">
        <v>1.28</v>
      </c>
      <c r="LL502" s="62"/>
      <c r="LM502" s="65"/>
      <c r="LN502" s="63"/>
      <c r="LO502" s="63"/>
      <c r="LP502" s="64">
        <v>1.66</v>
      </c>
      <c r="LR502" s="46"/>
      <c r="LS502" s="47"/>
      <c r="LT502" s="47"/>
      <c r="LU502" s="44"/>
      <c r="LV502" s="45">
        <v>1.84</v>
      </c>
      <c r="LW502" s="62"/>
      <c r="LX502" s="57"/>
      <c r="LY502" s="54"/>
      <c r="LZ502" s="54"/>
      <c r="MA502" s="55">
        <v>1.28</v>
      </c>
      <c r="MB502" s="62"/>
      <c r="MC502" s="65"/>
      <c r="MD502" s="63"/>
      <c r="ME502" s="63"/>
      <c r="MF502" s="64">
        <v>1.66</v>
      </c>
      <c r="MH502" s="46"/>
      <c r="MI502" s="47"/>
      <c r="MJ502" s="47"/>
      <c r="MK502" s="44"/>
      <c r="ML502" s="45">
        <v>1.84</v>
      </c>
      <c r="MM502" s="62"/>
      <c r="MN502" s="57"/>
      <c r="MO502" s="54"/>
      <c r="MP502" s="54"/>
      <c r="MQ502" s="55">
        <v>1.28</v>
      </c>
      <c r="MR502" s="62"/>
      <c r="MS502" s="65"/>
      <c r="MT502" s="63"/>
      <c r="MU502" s="63"/>
      <c r="MV502" s="64">
        <v>1.66</v>
      </c>
      <c r="MX502" s="46"/>
      <c r="MY502" s="47"/>
      <c r="MZ502" s="47"/>
      <c r="NA502" s="44"/>
      <c r="NB502" s="45">
        <v>1.84</v>
      </c>
      <c r="NC502" s="62"/>
      <c r="ND502" s="57"/>
      <c r="NE502" s="54"/>
      <c r="NF502" s="54"/>
      <c r="NG502" s="55">
        <v>1.28</v>
      </c>
      <c r="NH502" s="62"/>
      <c r="NI502" s="65"/>
      <c r="NJ502" s="63"/>
      <c r="NK502" s="63"/>
      <c r="NL502" s="64">
        <v>1.66</v>
      </c>
      <c r="NN502" s="46"/>
      <c r="NO502" s="47"/>
      <c r="NP502" s="47"/>
      <c r="NQ502" s="44"/>
      <c r="NR502" s="45">
        <v>1.84</v>
      </c>
      <c r="NS502" s="62"/>
      <c r="NT502" s="57"/>
      <c r="NU502" s="54"/>
      <c r="NV502" s="54"/>
      <c r="NW502" s="55">
        <v>1.28</v>
      </c>
      <c r="NX502" s="62"/>
      <c r="NY502" s="65"/>
      <c r="NZ502" s="63"/>
      <c r="OA502" s="63"/>
      <c r="OB502" s="64">
        <v>1.66</v>
      </c>
      <c r="OD502" s="46"/>
      <c r="OE502" s="47"/>
      <c r="OF502" s="47"/>
      <c r="OG502" s="44"/>
      <c r="OH502" s="45">
        <v>1.84</v>
      </c>
      <c r="OI502" s="62"/>
      <c r="OJ502" s="57"/>
      <c r="OK502" s="54"/>
      <c r="OL502" s="54"/>
      <c r="OM502" s="55">
        <v>1.28</v>
      </c>
      <c r="ON502" s="62"/>
      <c r="OO502" s="65"/>
      <c r="OP502" s="63"/>
      <c r="OQ502" s="63"/>
      <c r="OR502" s="64">
        <v>1.66</v>
      </c>
      <c r="OT502" s="46"/>
      <c r="OU502" s="47"/>
      <c r="OV502" s="47"/>
      <c r="OW502" s="44"/>
      <c r="OX502" s="45">
        <v>1.84</v>
      </c>
      <c r="OY502" s="62"/>
      <c r="OZ502" s="57"/>
      <c r="PA502" s="54"/>
      <c r="PB502" s="54"/>
      <c r="PC502" s="55">
        <v>1.28</v>
      </c>
      <c r="PD502" s="62"/>
      <c r="PE502" s="65"/>
      <c r="PF502" s="63"/>
      <c r="PG502" s="63"/>
      <c r="PH502" s="64">
        <v>1.66</v>
      </c>
      <c r="PJ502" s="46"/>
      <c r="PK502" s="47"/>
      <c r="PL502" s="47"/>
      <c r="PM502" s="44"/>
      <c r="PN502" s="45">
        <v>1.84</v>
      </c>
      <c r="PO502" s="62"/>
      <c r="PP502" s="57"/>
      <c r="PQ502" s="54"/>
      <c r="PR502" s="54"/>
      <c r="PS502" s="55">
        <v>1.28</v>
      </c>
      <c r="PT502" s="62"/>
      <c r="PU502" s="65"/>
      <c r="PV502" s="63"/>
      <c r="PW502" s="63"/>
      <c r="PX502" s="64">
        <v>1.66</v>
      </c>
      <c r="PZ502" s="46"/>
      <c r="QA502" s="47"/>
      <c r="QB502" s="47"/>
      <c r="QC502" s="44"/>
      <c r="QD502" s="45">
        <v>1.84</v>
      </c>
      <c r="QE502" s="62"/>
      <c r="QF502" s="57"/>
      <c r="QG502" s="54"/>
      <c r="QH502" s="54"/>
      <c r="QI502" s="55">
        <v>1.28</v>
      </c>
      <c r="QJ502" s="62"/>
      <c r="QK502" s="65"/>
      <c r="QL502" s="63"/>
      <c r="QM502" s="63"/>
      <c r="QN502" s="64">
        <v>1.66</v>
      </c>
      <c r="QP502" s="46"/>
      <c r="QQ502" s="47"/>
      <c r="QR502" s="47"/>
      <c r="QS502" s="44"/>
      <c r="QT502" s="45">
        <v>1.84</v>
      </c>
      <c r="QU502" s="62"/>
      <c r="QV502" s="57"/>
      <c r="QW502" s="54"/>
      <c r="QX502" s="54"/>
      <c r="QY502" s="55">
        <v>1.28</v>
      </c>
      <c r="QZ502" s="62"/>
      <c r="RA502" s="65"/>
      <c r="RB502" s="63"/>
      <c r="RC502" s="63"/>
      <c r="RD502" s="64">
        <v>1.66</v>
      </c>
      <c r="RF502" s="46"/>
      <c r="RG502" s="47"/>
      <c r="RH502" s="47"/>
      <c r="RI502" s="44"/>
      <c r="RJ502" s="45">
        <v>1.84</v>
      </c>
      <c r="RK502" s="62"/>
      <c r="RL502" s="57"/>
      <c r="RM502" s="54"/>
      <c r="RN502" s="54"/>
      <c r="RO502" s="55">
        <v>1.28</v>
      </c>
      <c r="RP502" s="62"/>
      <c r="RQ502" s="65"/>
      <c r="RR502" s="63"/>
      <c r="RS502" s="63"/>
      <c r="RT502" s="64">
        <v>1.66</v>
      </c>
    </row>
    <row r="503" spans="1:488" x14ac:dyDescent="0.35">
      <c r="A503" s="29">
        <v>3</v>
      </c>
      <c r="B503" s="283"/>
      <c r="C503" s="31"/>
      <c r="D503" s="284"/>
      <c r="E503" s="284"/>
      <c r="F503" s="33">
        <v>2</v>
      </c>
      <c r="G503" s="46"/>
      <c r="H503" s="47"/>
      <c r="I503" s="47"/>
      <c r="J503" s="47"/>
      <c r="K503" s="45">
        <v>1.84</v>
      </c>
      <c r="L503" s="62"/>
      <c r="M503" s="57"/>
      <c r="N503" s="54"/>
      <c r="O503" s="54"/>
      <c r="P503" s="55">
        <v>1.28</v>
      </c>
      <c r="Q503" s="62"/>
      <c r="R503" s="65"/>
      <c r="S503" s="63"/>
      <c r="T503" s="63"/>
      <c r="U503" s="64">
        <v>1.66</v>
      </c>
      <c r="V503" s="43"/>
      <c r="W503" s="47"/>
      <c r="X503" s="44"/>
      <c r="Y503" s="44"/>
      <c r="Z503" s="45">
        <v>1.66</v>
      </c>
      <c r="AG503" s="46"/>
      <c r="AH503" s="47"/>
      <c r="AI503" s="47"/>
      <c r="AJ503" s="47"/>
      <c r="AK503" s="45">
        <v>1.84</v>
      </c>
      <c r="AL503" s="62"/>
      <c r="AM503" s="57"/>
      <c r="AN503" s="54"/>
      <c r="AO503" s="54"/>
      <c r="AP503" s="55">
        <v>1.28</v>
      </c>
      <c r="AQ503" s="62"/>
      <c r="AR503" s="65"/>
      <c r="AS503" s="63"/>
      <c r="AT503" s="63"/>
      <c r="AU503" s="64">
        <v>1.66</v>
      </c>
      <c r="BB503" s="46"/>
      <c r="BC503" s="47"/>
      <c r="BD503" s="47"/>
      <c r="BE503" s="47"/>
      <c r="BF503" s="45">
        <v>1.84</v>
      </c>
      <c r="BG503" s="62"/>
      <c r="BH503" s="57"/>
      <c r="BI503" s="54"/>
      <c r="BJ503" s="54"/>
      <c r="BK503" s="55">
        <v>1.28</v>
      </c>
      <c r="BL503" s="62"/>
      <c r="BM503" s="65"/>
      <c r="BN503" s="63"/>
      <c r="BO503" s="63"/>
      <c r="BP503" s="64">
        <v>1.66</v>
      </c>
      <c r="BW503" s="46"/>
      <c r="BX503" s="47"/>
      <c r="BY503" s="47"/>
      <c r="BZ503" s="47"/>
      <c r="CA503" s="45">
        <v>1.84</v>
      </c>
      <c r="CB503" s="62"/>
      <c r="CC503" s="57"/>
      <c r="CD503" s="54"/>
      <c r="CE503" s="54"/>
      <c r="CF503" s="55">
        <v>1.28</v>
      </c>
      <c r="CG503" s="62"/>
      <c r="CH503" s="65"/>
      <c r="CI503" s="63"/>
      <c r="CJ503" s="63"/>
      <c r="CK503" s="64">
        <v>1.66</v>
      </c>
      <c r="CR503" s="46"/>
      <c r="CS503" s="47"/>
      <c r="CT503" s="47"/>
      <c r="CU503" s="47"/>
      <c r="CV503" s="45">
        <v>1.84</v>
      </c>
      <c r="CW503" s="62"/>
      <c r="CX503" s="57"/>
      <c r="CY503" s="54"/>
      <c r="CZ503" s="54"/>
      <c r="DA503" s="55">
        <v>1.28</v>
      </c>
      <c r="DB503" s="62"/>
      <c r="DC503" s="65"/>
      <c r="DD503" s="63"/>
      <c r="DE503" s="63"/>
      <c r="DF503" s="64">
        <v>1.66</v>
      </c>
      <c r="DM503" s="46"/>
      <c r="DN503" s="47"/>
      <c r="DO503" s="47"/>
      <c r="DP503" s="47"/>
      <c r="DQ503" s="45">
        <v>1.84</v>
      </c>
      <c r="DR503" s="62"/>
      <c r="DS503" s="57"/>
      <c r="DT503" s="54"/>
      <c r="DU503" s="54"/>
      <c r="DV503" s="55">
        <v>1.28</v>
      </c>
      <c r="DW503" s="62"/>
      <c r="DX503" s="65"/>
      <c r="DY503" s="63"/>
      <c r="DZ503" s="63"/>
      <c r="EA503" s="64">
        <v>1.66</v>
      </c>
      <c r="EH503" s="46"/>
      <c r="EI503" s="47"/>
      <c r="EJ503" s="47"/>
      <c r="EK503" s="47"/>
      <c r="EL503" s="45">
        <v>1.84</v>
      </c>
      <c r="EM503" s="62"/>
      <c r="EN503" s="57"/>
      <c r="EO503" s="54"/>
      <c r="EP503" s="54"/>
      <c r="EQ503" s="55">
        <v>1.28</v>
      </c>
      <c r="ER503" s="62"/>
      <c r="ES503" s="65"/>
      <c r="ET503" s="63"/>
      <c r="EU503" s="63"/>
      <c r="EV503" s="64">
        <v>1.66</v>
      </c>
      <c r="EX503" s="46"/>
      <c r="EY503" s="47"/>
      <c r="EZ503" s="47"/>
      <c r="FA503" s="47"/>
      <c r="FB503" s="45">
        <v>1.84</v>
      </c>
      <c r="FC503" s="62"/>
      <c r="FD503" s="57"/>
      <c r="FE503" s="54"/>
      <c r="FF503" s="54"/>
      <c r="FG503" s="55">
        <v>1.28</v>
      </c>
      <c r="FH503" s="62"/>
      <c r="FI503" s="65"/>
      <c r="FJ503" s="63"/>
      <c r="FK503" s="63"/>
      <c r="FL503" s="64">
        <v>1.66</v>
      </c>
      <c r="FN503" s="46"/>
      <c r="FO503" s="47"/>
      <c r="FP503" s="47"/>
      <c r="FQ503" s="47"/>
      <c r="FR503" s="45">
        <v>1.84</v>
      </c>
      <c r="FS503" s="62"/>
      <c r="FT503" s="57"/>
      <c r="FU503" s="54"/>
      <c r="FV503" s="54"/>
      <c r="FW503" s="55">
        <v>1.28</v>
      </c>
      <c r="FX503" s="62"/>
      <c r="FY503" s="65"/>
      <c r="FZ503" s="63"/>
      <c r="GA503" s="63"/>
      <c r="GB503" s="64">
        <v>1.66</v>
      </c>
      <c r="GD503" s="46"/>
      <c r="GE503" s="47"/>
      <c r="GF503" s="47"/>
      <c r="GG503" s="47"/>
      <c r="GH503" s="45">
        <v>1.84</v>
      </c>
      <c r="GI503" s="62"/>
      <c r="GJ503" s="57"/>
      <c r="GK503" s="54"/>
      <c r="GL503" s="54"/>
      <c r="GM503" s="55">
        <v>1.28</v>
      </c>
      <c r="GN503" s="62"/>
      <c r="GO503" s="65"/>
      <c r="GP503" s="63"/>
      <c r="GQ503" s="63"/>
      <c r="GR503" s="64">
        <v>1.66</v>
      </c>
      <c r="GT503" s="46"/>
      <c r="GU503" s="47"/>
      <c r="GV503" s="47"/>
      <c r="GW503" s="47"/>
      <c r="GX503" s="45">
        <v>1.84</v>
      </c>
      <c r="GY503" s="62"/>
      <c r="GZ503" s="57"/>
      <c r="HA503" s="54"/>
      <c r="HB503" s="54"/>
      <c r="HC503" s="55">
        <v>1.28</v>
      </c>
      <c r="HD503" s="62"/>
      <c r="HE503" s="65"/>
      <c r="HF503" s="63"/>
      <c r="HG503" s="63"/>
      <c r="HH503" s="64">
        <v>1.66</v>
      </c>
      <c r="HJ503" s="46"/>
      <c r="HK503" s="47"/>
      <c r="HL503" s="47"/>
      <c r="HM503" s="47"/>
      <c r="HN503" s="45">
        <v>1.84</v>
      </c>
      <c r="HO503" s="62"/>
      <c r="HP503" s="57"/>
      <c r="HQ503" s="54"/>
      <c r="HR503" s="54"/>
      <c r="HS503" s="55">
        <v>1.28</v>
      </c>
      <c r="HT503" s="62"/>
      <c r="HU503" s="65"/>
      <c r="HV503" s="63"/>
      <c r="HW503" s="63"/>
      <c r="HX503" s="64">
        <v>1.66</v>
      </c>
      <c r="HZ503" s="46"/>
      <c r="IA503" s="47"/>
      <c r="IB503" s="47"/>
      <c r="IC503" s="47"/>
      <c r="ID503" s="45">
        <v>1.84</v>
      </c>
      <c r="IE503" s="62"/>
      <c r="IF503" s="57"/>
      <c r="IG503" s="54"/>
      <c r="IH503" s="54"/>
      <c r="II503" s="55">
        <v>1.28</v>
      </c>
      <c r="IJ503" s="62"/>
      <c r="IK503" s="65"/>
      <c r="IL503" s="63"/>
      <c r="IM503" s="63"/>
      <c r="IN503" s="64">
        <v>1.66</v>
      </c>
      <c r="IP503" s="46"/>
      <c r="IQ503" s="47"/>
      <c r="IR503" s="47"/>
      <c r="IS503" s="47"/>
      <c r="IT503" s="45">
        <v>1.84</v>
      </c>
      <c r="IU503" s="62"/>
      <c r="IV503" s="57"/>
      <c r="IW503" s="54"/>
      <c r="IX503" s="54"/>
      <c r="IY503" s="55">
        <v>1.28</v>
      </c>
      <c r="IZ503" s="62"/>
      <c r="JA503" s="65"/>
      <c r="JB503" s="63"/>
      <c r="JC503" s="63"/>
      <c r="JD503" s="64">
        <v>1.66</v>
      </c>
      <c r="JF503" s="46"/>
      <c r="JG503" s="47"/>
      <c r="JH503" s="47"/>
      <c r="JI503" s="47"/>
      <c r="JJ503" s="45">
        <v>1.84</v>
      </c>
      <c r="JK503" s="62"/>
      <c r="JL503" s="57"/>
      <c r="JM503" s="54"/>
      <c r="JN503" s="54"/>
      <c r="JO503" s="55">
        <v>1.28</v>
      </c>
      <c r="JP503" s="62"/>
      <c r="JQ503" s="65"/>
      <c r="JR503" s="63"/>
      <c r="JS503" s="63"/>
      <c r="JT503" s="64">
        <v>1.66</v>
      </c>
      <c r="JV503" s="46"/>
      <c r="JW503" s="47"/>
      <c r="JX503" s="47"/>
      <c r="JY503" s="47"/>
      <c r="JZ503" s="45">
        <v>1.84</v>
      </c>
      <c r="KA503" s="62"/>
      <c r="KB503" s="57"/>
      <c r="KC503" s="54"/>
      <c r="KD503" s="54"/>
      <c r="KE503" s="55">
        <v>1.28</v>
      </c>
      <c r="KF503" s="62"/>
      <c r="KG503" s="65"/>
      <c r="KH503" s="63"/>
      <c r="KI503" s="63"/>
      <c r="KJ503" s="64">
        <v>1.66</v>
      </c>
      <c r="KL503" s="46"/>
      <c r="KM503" s="47"/>
      <c r="KN503" s="47"/>
      <c r="KO503" s="47"/>
      <c r="KP503" s="45">
        <v>1.84</v>
      </c>
      <c r="KQ503" s="62"/>
      <c r="KR503" s="57"/>
      <c r="KS503" s="54"/>
      <c r="KT503" s="54"/>
      <c r="KU503" s="55">
        <v>1.28</v>
      </c>
      <c r="KV503" s="62"/>
      <c r="KW503" s="65"/>
      <c r="KX503" s="63"/>
      <c r="KY503" s="63"/>
      <c r="KZ503" s="64">
        <v>1.66</v>
      </c>
      <c r="LB503" s="46"/>
      <c r="LC503" s="47"/>
      <c r="LD503" s="47"/>
      <c r="LE503" s="47"/>
      <c r="LF503" s="45">
        <v>1.84</v>
      </c>
      <c r="LG503" s="62"/>
      <c r="LH503" s="57"/>
      <c r="LI503" s="54"/>
      <c r="LJ503" s="54"/>
      <c r="LK503" s="55">
        <v>1.28</v>
      </c>
      <c r="LL503" s="62"/>
      <c r="LM503" s="65"/>
      <c r="LN503" s="63"/>
      <c r="LO503" s="63"/>
      <c r="LP503" s="64">
        <v>1.66</v>
      </c>
      <c r="LR503" s="46"/>
      <c r="LS503" s="47"/>
      <c r="LT503" s="47"/>
      <c r="LU503" s="47"/>
      <c r="LV503" s="45">
        <v>1.84</v>
      </c>
      <c r="LW503" s="62"/>
      <c r="LX503" s="57"/>
      <c r="LY503" s="54"/>
      <c r="LZ503" s="54"/>
      <c r="MA503" s="55">
        <v>1.28</v>
      </c>
      <c r="MB503" s="62"/>
      <c r="MC503" s="65"/>
      <c r="MD503" s="63"/>
      <c r="ME503" s="63"/>
      <c r="MF503" s="64">
        <v>1.66</v>
      </c>
      <c r="MH503" s="46"/>
      <c r="MI503" s="47"/>
      <c r="MJ503" s="47"/>
      <c r="MK503" s="47"/>
      <c r="ML503" s="45">
        <v>1.84</v>
      </c>
      <c r="MM503" s="62"/>
      <c r="MN503" s="57"/>
      <c r="MO503" s="54"/>
      <c r="MP503" s="54"/>
      <c r="MQ503" s="55">
        <v>1.28</v>
      </c>
      <c r="MR503" s="62"/>
      <c r="MS503" s="65"/>
      <c r="MT503" s="63"/>
      <c r="MU503" s="63"/>
      <c r="MV503" s="64">
        <v>1.66</v>
      </c>
      <c r="MX503" s="46"/>
      <c r="MY503" s="47"/>
      <c r="MZ503" s="47"/>
      <c r="NA503" s="47"/>
      <c r="NB503" s="45">
        <v>1.84</v>
      </c>
      <c r="NC503" s="62"/>
      <c r="ND503" s="57"/>
      <c r="NE503" s="54"/>
      <c r="NF503" s="54"/>
      <c r="NG503" s="55">
        <v>1.28</v>
      </c>
      <c r="NH503" s="62"/>
      <c r="NI503" s="65"/>
      <c r="NJ503" s="63"/>
      <c r="NK503" s="63"/>
      <c r="NL503" s="64">
        <v>1.66</v>
      </c>
      <c r="NN503" s="46"/>
      <c r="NO503" s="47"/>
      <c r="NP503" s="47"/>
      <c r="NQ503" s="47"/>
      <c r="NR503" s="45">
        <v>1.84</v>
      </c>
      <c r="NS503" s="62"/>
      <c r="NT503" s="57"/>
      <c r="NU503" s="54"/>
      <c r="NV503" s="54"/>
      <c r="NW503" s="55">
        <v>1.28</v>
      </c>
      <c r="NX503" s="62"/>
      <c r="NY503" s="65"/>
      <c r="NZ503" s="63"/>
      <c r="OA503" s="63"/>
      <c r="OB503" s="64">
        <v>1.66</v>
      </c>
      <c r="OD503" s="46"/>
      <c r="OE503" s="47"/>
      <c r="OF503" s="47"/>
      <c r="OG503" s="47"/>
      <c r="OH503" s="45">
        <v>1.84</v>
      </c>
      <c r="OI503" s="62"/>
      <c r="OJ503" s="57"/>
      <c r="OK503" s="54"/>
      <c r="OL503" s="54"/>
      <c r="OM503" s="55">
        <v>1.28</v>
      </c>
      <c r="ON503" s="62"/>
      <c r="OO503" s="65"/>
      <c r="OP503" s="63"/>
      <c r="OQ503" s="63"/>
      <c r="OR503" s="64">
        <v>1.66</v>
      </c>
      <c r="OT503" s="46"/>
      <c r="OU503" s="47"/>
      <c r="OV503" s="47"/>
      <c r="OW503" s="47"/>
      <c r="OX503" s="45">
        <v>1.84</v>
      </c>
      <c r="OY503" s="62"/>
      <c r="OZ503" s="57"/>
      <c r="PA503" s="54"/>
      <c r="PB503" s="54"/>
      <c r="PC503" s="55">
        <v>1.28</v>
      </c>
      <c r="PD503" s="62"/>
      <c r="PE503" s="65"/>
      <c r="PF503" s="63"/>
      <c r="PG503" s="63"/>
      <c r="PH503" s="64">
        <v>1.66</v>
      </c>
      <c r="PJ503" s="46"/>
      <c r="PK503" s="47"/>
      <c r="PL503" s="47"/>
      <c r="PM503" s="47"/>
      <c r="PN503" s="45">
        <v>1.84</v>
      </c>
      <c r="PO503" s="62"/>
      <c r="PP503" s="57"/>
      <c r="PQ503" s="54"/>
      <c r="PR503" s="54"/>
      <c r="PS503" s="55">
        <v>1.28</v>
      </c>
      <c r="PT503" s="62"/>
      <c r="PU503" s="65"/>
      <c r="PV503" s="63"/>
      <c r="PW503" s="63"/>
      <c r="PX503" s="64">
        <v>1.66</v>
      </c>
      <c r="PZ503" s="46"/>
      <c r="QA503" s="47"/>
      <c r="QB503" s="47"/>
      <c r="QC503" s="47"/>
      <c r="QD503" s="45">
        <v>1.84</v>
      </c>
      <c r="QE503" s="62"/>
      <c r="QF503" s="57"/>
      <c r="QG503" s="54"/>
      <c r="QH503" s="54"/>
      <c r="QI503" s="55">
        <v>1.28</v>
      </c>
      <c r="QJ503" s="62"/>
      <c r="QK503" s="65"/>
      <c r="QL503" s="63"/>
      <c r="QM503" s="63"/>
      <c r="QN503" s="64">
        <v>1.66</v>
      </c>
      <c r="QP503" s="46"/>
      <c r="QQ503" s="47"/>
      <c r="QR503" s="47"/>
      <c r="QS503" s="47"/>
      <c r="QT503" s="45">
        <v>1.84</v>
      </c>
      <c r="QU503" s="62"/>
      <c r="QV503" s="57"/>
      <c r="QW503" s="54"/>
      <c r="QX503" s="54"/>
      <c r="QY503" s="55">
        <v>1.28</v>
      </c>
      <c r="QZ503" s="62"/>
      <c r="RA503" s="65"/>
      <c r="RB503" s="63"/>
      <c r="RC503" s="63"/>
      <c r="RD503" s="64">
        <v>1.66</v>
      </c>
      <c r="RF503" s="46"/>
      <c r="RG503" s="47"/>
      <c r="RH503" s="47"/>
      <c r="RI503" s="47"/>
      <c r="RJ503" s="45">
        <v>1.84</v>
      </c>
      <c r="RK503" s="62"/>
      <c r="RL503" s="57"/>
      <c r="RM503" s="54"/>
      <c r="RN503" s="54"/>
      <c r="RO503" s="55">
        <v>1.28</v>
      </c>
      <c r="RP503" s="62"/>
      <c r="RQ503" s="65"/>
      <c r="RR503" s="63"/>
      <c r="RS503" s="63"/>
      <c r="RT503" s="64">
        <v>1.66</v>
      </c>
    </row>
    <row r="504" spans="1:488" x14ac:dyDescent="0.35">
      <c r="A504" s="29">
        <v>4</v>
      </c>
      <c r="B504" s="283"/>
      <c r="D504" s="284"/>
      <c r="E504" s="284"/>
      <c r="F504" s="33">
        <v>2</v>
      </c>
      <c r="G504" s="48"/>
      <c r="H504" s="47"/>
      <c r="I504" s="47"/>
      <c r="J504" s="47"/>
      <c r="K504" s="45">
        <v>1.84</v>
      </c>
      <c r="L504" s="62"/>
      <c r="M504" s="57"/>
      <c r="N504" s="54"/>
      <c r="O504" s="54"/>
      <c r="P504" s="55">
        <v>1.28</v>
      </c>
      <c r="Q504" s="62"/>
      <c r="R504" s="65"/>
      <c r="S504" s="63"/>
      <c r="T504" s="63"/>
      <c r="U504" s="64">
        <v>1.66</v>
      </c>
      <c r="V504" s="43"/>
      <c r="W504" s="47"/>
      <c r="X504" s="44"/>
      <c r="Y504" s="44"/>
      <c r="Z504" s="45">
        <v>1.66</v>
      </c>
      <c r="AG504" s="48"/>
      <c r="AH504" s="47"/>
      <c r="AI504" s="47"/>
      <c r="AJ504" s="47"/>
      <c r="AK504" s="45">
        <v>1.84</v>
      </c>
      <c r="AL504" s="62"/>
      <c r="AM504" s="57"/>
      <c r="AN504" s="54"/>
      <c r="AO504" s="54"/>
      <c r="AP504" s="55">
        <v>1.28</v>
      </c>
      <c r="AQ504" s="62"/>
      <c r="AR504" s="65"/>
      <c r="AS504" s="63"/>
      <c r="AT504" s="63"/>
      <c r="AU504" s="64">
        <v>1.66</v>
      </c>
      <c r="BB504" s="48"/>
      <c r="BC504" s="47"/>
      <c r="BD504" s="47"/>
      <c r="BE504" s="47"/>
      <c r="BF504" s="45">
        <v>1.84</v>
      </c>
      <c r="BG504" s="62"/>
      <c r="BH504" s="57"/>
      <c r="BI504" s="54"/>
      <c r="BJ504" s="54"/>
      <c r="BK504" s="55">
        <v>1.28</v>
      </c>
      <c r="BL504" s="62"/>
      <c r="BM504" s="65"/>
      <c r="BN504" s="63"/>
      <c r="BO504" s="63"/>
      <c r="BP504" s="64">
        <v>1.66</v>
      </c>
      <c r="BW504" s="48"/>
      <c r="BX504" s="47"/>
      <c r="BY504" s="47"/>
      <c r="BZ504" s="47"/>
      <c r="CA504" s="45">
        <v>1.84</v>
      </c>
      <c r="CB504" s="62"/>
      <c r="CC504" s="57"/>
      <c r="CD504" s="54"/>
      <c r="CE504" s="54"/>
      <c r="CF504" s="55">
        <v>1.28</v>
      </c>
      <c r="CG504" s="62"/>
      <c r="CH504" s="65"/>
      <c r="CI504" s="63"/>
      <c r="CJ504" s="63"/>
      <c r="CK504" s="64">
        <v>1.66</v>
      </c>
      <c r="CR504" s="48"/>
      <c r="CS504" s="47"/>
      <c r="CT504" s="47"/>
      <c r="CU504" s="47"/>
      <c r="CV504" s="45">
        <v>1.84</v>
      </c>
      <c r="CW504" s="62"/>
      <c r="CX504" s="57"/>
      <c r="CY504" s="54"/>
      <c r="CZ504" s="54"/>
      <c r="DA504" s="55">
        <v>1.28</v>
      </c>
      <c r="DB504" s="62"/>
      <c r="DC504" s="65"/>
      <c r="DD504" s="63"/>
      <c r="DE504" s="63"/>
      <c r="DF504" s="64">
        <v>1.66</v>
      </c>
      <c r="DM504" s="48"/>
      <c r="DN504" s="47"/>
      <c r="DO504" s="47"/>
      <c r="DP504" s="47"/>
      <c r="DQ504" s="45">
        <v>1.84</v>
      </c>
      <c r="DR504" s="62"/>
      <c r="DS504" s="57"/>
      <c r="DT504" s="54"/>
      <c r="DU504" s="54"/>
      <c r="DV504" s="55">
        <v>1.28</v>
      </c>
      <c r="DW504" s="62"/>
      <c r="DX504" s="65"/>
      <c r="DY504" s="63"/>
      <c r="DZ504" s="63"/>
      <c r="EA504" s="64">
        <v>1.66</v>
      </c>
      <c r="EH504" s="48"/>
      <c r="EI504" s="47"/>
      <c r="EJ504" s="47"/>
      <c r="EK504" s="47"/>
      <c r="EL504" s="45">
        <v>1.84</v>
      </c>
      <c r="EM504" s="62"/>
      <c r="EN504" s="57"/>
      <c r="EO504" s="54"/>
      <c r="EP504" s="54"/>
      <c r="EQ504" s="55">
        <v>1.28</v>
      </c>
      <c r="ER504" s="62"/>
      <c r="ES504" s="65"/>
      <c r="ET504" s="63"/>
      <c r="EU504" s="63"/>
      <c r="EV504" s="64">
        <v>1.66</v>
      </c>
      <c r="EX504" s="48"/>
      <c r="EY504" s="47"/>
      <c r="EZ504" s="47"/>
      <c r="FA504" s="47"/>
      <c r="FB504" s="45">
        <v>1.84</v>
      </c>
      <c r="FC504" s="62"/>
      <c r="FD504" s="57"/>
      <c r="FE504" s="54"/>
      <c r="FF504" s="54"/>
      <c r="FG504" s="55">
        <v>1.28</v>
      </c>
      <c r="FH504" s="62"/>
      <c r="FI504" s="65"/>
      <c r="FJ504" s="63"/>
      <c r="FK504" s="63"/>
      <c r="FL504" s="64">
        <v>1.66</v>
      </c>
      <c r="FN504" s="48"/>
      <c r="FO504" s="47"/>
      <c r="FP504" s="47"/>
      <c r="FQ504" s="47"/>
      <c r="FR504" s="45">
        <v>1.84</v>
      </c>
      <c r="FS504" s="62"/>
      <c r="FT504" s="57"/>
      <c r="FU504" s="54"/>
      <c r="FV504" s="54"/>
      <c r="FW504" s="55">
        <v>1.28</v>
      </c>
      <c r="FX504" s="62"/>
      <c r="FY504" s="65"/>
      <c r="FZ504" s="63"/>
      <c r="GA504" s="63"/>
      <c r="GB504" s="64">
        <v>1.66</v>
      </c>
      <c r="GD504" s="48"/>
      <c r="GE504" s="47"/>
      <c r="GF504" s="47"/>
      <c r="GG504" s="47"/>
      <c r="GH504" s="45">
        <v>1.84</v>
      </c>
      <c r="GI504" s="62"/>
      <c r="GJ504" s="57"/>
      <c r="GK504" s="54"/>
      <c r="GL504" s="54"/>
      <c r="GM504" s="55">
        <v>1.28</v>
      </c>
      <c r="GN504" s="62"/>
      <c r="GO504" s="65"/>
      <c r="GP504" s="63"/>
      <c r="GQ504" s="63"/>
      <c r="GR504" s="64">
        <v>1.66</v>
      </c>
      <c r="GT504" s="48"/>
      <c r="GU504" s="47"/>
      <c r="GV504" s="47"/>
      <c r="GW504" s="47"/>
      <c r="GX504" s="45">
        <v>1.84</v>
      </c>
      <c r="GY504" s="62"/>
      <c r="GZ504" s="57"/>
      <c r="HA504" s="54"/>
      <c r="HB504" s="54"/>
      <c r="HC504" s="55">
        <v>1.28</v>
      </c>
      <c r="HD504" s="62"/>
      <c r="HE504" s="65"/>
      <c r="HF504" s="63"/>
      <c r="HG504" s="63"/>
      <c r="HH504" s="64">
        <v>1.66</v>
      </c>
      <c r="HJ504" s="48"/>
      <c r="HK504" s="47"/>
      <c r="HL504" s="47"/>
      <c r="HM504" s="47"/>
      <c r="HN504" s="45">
        <v>1.84</v>
      </c>
      <c r="HO504" s="62"/>
      <c r="HP504" s="57"/>
      <c r="HQ504" s="54"/>
      <c r="HR504" s="54"/>
      <c r="HS504" s="55">
        <v>1.28</v>
      </c>
      <c r="HT504" s="62"/>
      <c r="HU504" s="65"/>
      <c r="HV504" s="63"/>
      <c r="HW504" s="63"/>
      <c r="HX504" s="64">
        <v>1.66</v>
      </c>
      <c r="HZ504" s="48"/>
      <c r="IA504" s="47"/>
      <c r="IB504" s="47"/>
      <c r="IC504" s="47"/>
      <c r="ID504" s="45">
        <v>1.84</v>
      </c>
      <c r="IE504" s="62"/>
      <c r="IF504" s="57"/>
      <c r="IG504" s="54"/>
      <c r="IH504" s="54"/>
      <c r="II504" s="55">
        <v>1.28</v>
      </c>
      <c r="IJ504" s="62"/>
      <c r="IK504" s="65"/>
      <c r="IL504" s="63"/>
      <c r="IM504" s="63"/>
      <c r="IN504" s="64">
        <v>1.66</v>
      </c>
      <c r="IP504" s="48"/>
      <c r="IQ504" s="47"/>
      <c r="IR504" s="47"/>
      <c r="IS504" s="47"/>
      <c r="IT504" s="45">
        <v>1.84</v>
      </c>
      <c r="IU504" s="62"/>
      <c r="IV504" s="57"/>
      <c r="IW504" s="54"/>
      <c r="IX504" s="54"/>
      <c r="IY504" s="55">
        <v>1.28</v>
      </c>
      <c r="IZ504" s="62"/>
      <c r="JA504" s="65"/>
      <c r="JB504" s="63"/>
      <c r="JC504" s="63"/>
      <c r="JD504" s="64">
        <v>1.66</v>
      </c>
      <c r="JF504" s="48"/>
      <c r="JG504" s="47"/>
      <c r="JH504" s="47"/>
      <c r="JI504" s="47"/>
      <c r="JJ504" s="45">
        <v>1.84</v>
      </c>
      <c r="JK504" s="62"/>
      <c r="JL504" s="57"/>
      <c r="JM504" s="54"/>
      <c r="JN504" s="54"/>
      <c r="JO504" s="55">
        <v>1.28</v>
      </c>
      <c r="JP504" s="62"/>
      <c r="JQ504" s="65"/>
      <c r="JR504" s="63"/>
      <c r="JS504" s="63"/>
      <c r="JT504" s="64">
        <v>1.66</v>
      </c>
      <c r="JV504" s="48"/>
      <c r="JW504" s="47"/>
      <c r="JX504" s="47"/>
      <c r="JY504" s="47"/>
      <c r="JZ504" s="45">
        <v>1.84</v>
      </c>
      <c r="KA504" s="62"/>
      <c r="KB504" s="57"/>
      <c r="KC504" s="54"/>
      <c r="KD504" s="54"/>
      <c r="KE504" s="55">
        <v>1.28</v>
      </c>
      <c r="KF504" s="62"/>
      <c r="KG504" s="65"/>
      <c r="KH504" s="63"/>
      <c r="KI504" s="63"/>
      <c r="KJ504" s="64">
        <v>1.66</v>
      </c>
      <c r="KL504" s="48"/>
      <c r="KM504" s="47"/>
      <c r="KN504" s="47"/>
      <c r="KO504" s="47"/>
      <c r="KP504" s="45">
        <v>1.84</v>
      </c>
      <c r="KQ504" s="62"/>
      <c r="KR504" s="57"/>
      <c r="KS504" s="54"/>
      <c r="KT504" s="54"/>
      <c r="KU504" s="55">
        <v>1.28</v>
      </c>
      <c r="KV504" s="62"/>
      <c r="KW504" s="65"/>
      <c r="KX504" s="63"/>
      <c r="KY504" s="63"/>
      <c r="KZ504" s="64">
        <v>1.66</v>
      </c>
      <c r="LB504" s="48"/>
      <c r="LC504" s="47"/>
      <c r="LD504" s="47"/>
      <c r="LE504" s="47"/>
      <c r="LF504" s="45">
        <v>1.84</v>
      </c>
      <c r="LG504" s="62"/>
      <c r="LH504" s="57"/>
      <c r="LI504" s="54"/>
      <c r="LJ504" s="54"/>
      <c r="LK504" s="55">
        <v>1.28</v>
      </c>
      <c r="LL504" s="62"/>
      <c r="LM504" s="65"/>
      <c r="LN504" s="63"/>
      <c r="LO504" s="63"/>
      <c r="LP504" s="64">
        <v>1.66</v>
      </c>
      <c r="LR504" s="48"/>
      <c r="LS504" s="47"/>
      <c r="LT504" s="47"/>
      <c r="LU504" s="47"/>
      <c r="LV504" s="45">
        <v>1.84</v>
      </c>
      <c r="LW504" s="62"/>
      <c r="LX504" s="57"/>
      <c r="LY504" s="54"/>
      <c r="LZ504" s="54"/>
      <c r="MA504" s="55">
        <v>1.28</v>
      </c>
      <c r="MB504" s="62"/>
      <c r="MC504" s="65"/>
      <c r="MD504" s="63"/>
      <c r="ME504" s="63"/>
      <c r="MF504" s="64">
        <v>1.66</v>
      </c>
      <c r="MH504" s="48"/>
      <c r="MI504" s="47"/>
      <c r="MJ504" s="47"/>
      <c r="MK504" s="47"/>
      <c r="ML504" s="45">
        <v>1.84</v>
      </c>
      <c r="MM504" s="62"/>
      <c r="MN504" s="57"/>
      <c r="MO504" s="54"/>
      <c r="MP504" s="54"/>
      <c r="MQ504" s="55">
        <v>1.28</v>
      </c>
      <c r="MR504" s="62"/>
      <c r="MS504" s="65"/>
      <c r="MT504" s="63"/>
      <c r="MU504" s="63"/>
      <c r="MV504" s="64">
        <v>1.66</v>
      </c>
      <c r="MX504" s="48"/>
      <c r="MY504" s="47"/>
      <c r="MZ504" s="47"/>
      <c r="NA504" s="47"/>
      <c r="NB504" s="45">
        <v>1.84</v>
      </c>
      <c r="NC504" s="62"/>
      <c r="ND504" s="57"/>
      <c r="NE504" s="54"/>
      <c r="NF504" s="54"/>
      <c r="NG504" s="55">
        <v>1.28</v>
      </c>
      <c r="NH504" s="62"/>
      <c r="NI504" s="65"/>
      <c r="NJ504" s="63"/>
      <c r="NK504" s="63"/>
      <c r="NL504" s="64">
        <v>1.66</v>
      </c>
      <c r="NN504" s="48"/>
      <c r="NO504" s="47"/>
      <c r="NP504" s="47"/>
      <c r="NQ504" s="47"/>
      <c r="NR504" s="45">
        <v>1.84</v>
      </c>
      <c r="NS504" s="62"/>
      <c r="NT504" s="57"/>
      <c r="NU504" s="54"/>
      <c r="NV504" s="54"/>
      <c r="NW504" s="55">
        <v>1.28</v>
      </c>
      <c r="NX504" s="62"/>
      <c r="NY504" s="65"/>
      <c r="NZ504" s="63"/>
      <c r="OA504" s="63"/>
      <c r="OB504" s="64">
        <v>1.66</v>
      </c>
      <c r="OD504" s="48"/>
      <c r="OE504" s="47"/>
      <c r="OF504" s="47"/>
      <c r="OG504" s="47"/>
      <c r="OH504" s="45">
        <v>1.84</v>
      </c>
      <c r="OI504" s="62"/>
      <c r="OJ504" s="57"/>
      <c r="OK504" s="54"/>
      <c r="OL504" s="54"/>
      <c r="OM504" s="55">
        <v>1.28</v>
      </c>
      <c r="ON504" s="62"/>
      <c r="OO504" s="65"/>
      <c r="OP504" s="63"/>
      <c r="OQ504" s="63"/>
      <c r="OR504" s="64">
        <v>1.66</v>
      </c>
      <c r="OT504" s="48"/>
      <c r="OU504" s="47"/>
      <c r="OV504" s="47"/>
      <c r="OW504" s="47"/>
      <c r="OX504" s="45">
        <v>1.84</v>
      </c>
      <c r="OY504" s="62"/>
      <c r="OZ504" s="57"/>
      <c r="PA504" s="54"/>
      <c r="PB504" s="54"/>
      <c r="PC504" s="55">
        <v>1.28</v>
      </c>
      <c r="PD504" s="62"/>
      <c r="PE504" s="65"/>
      <c r="PF504" s="63"/>
      <c r="PG504" s="63"/>
      <c r="PH504" s="64">
        <v>1.66</v>
      </c>
      <c r="PJ504" s="48"/>
      <c r="PK504" s="47"/>
      <c r="PL504" s="47"/>
      <c r="PM504" s="47"/>
      <c r="PN504" s="45">
        <v>1.84</v>
      </c>
      <c r="PO504" s="62"/>
      <c r="PP504" s="57"/>
      <c r="PQ504" s="54"/>
      <c r="PR504" s="54"/>
      <c r="PS504" s="55">
        <v>1.28</v>
      </c>
      <c r="PT504" s="62"/>
      <c r="PU504" s="65"/>
      <c r="PV504" s="63"/>
      <c r="PW504" s="63"/>
      <c r="PX504" s="64">
        <v>1.66</v>
      </c>
      <c r="PZ504" s="48"/>
      <c r="QA504" s="47"/>
      <c r="QB504" s="47"/>
      <c r="QC504" s="47"/>
      <c r="QD504" s="45">
        <v>1.84</v>
      </c>
      <c r="QE504" s="62"/>
      <c r="QF504" s="57"/>
      <c r="QG504" s="54"/>
      <c r="QH504" s="54"/>
      <c r="QI504" s="55">
        <v>1.28</v>
      </c>
      <c r="QJ504" s="62"/>
      <c r="QK504" s="65"/>
      <c r="QL504" s="63"/>
      <c r="QM504" s="63"/>
      <c r="QN504" s="64">
        <v>1.66</v>
      </c>
      <c r="QP504" s="48"/>
      <c r="QQ504" s="47"/>
      <c r="QR504" s="47"/>
      <c r="QS504" s="47"/>
      <c r="QT504" s="45">
        <v>1.84</v>
      </c>
      <c r="QU504" s="62"/>
      <c r="QV504" s="57"/>
      <c r="QW504" s="54"/>
      <c r="QX504" s="54"/>
      <c r="QY504" s="55">
        <v>1.28</v>
      </c>
      <c r="QZ504" s="62"/>
      <c r="RA504" s="65"/>
      <c r="RB504" s="63"/>
      <c r="RC504" s="63"/>
      <c r="RD504" s="64">
        <v>1.66</v>
      </c>
      <c r="RF504" s="48"/>
      <c r="RG504" s="47"/>
      <c r="RH504" s="47"/>
      <c r="RI504" s="47"/>
      <c r="RJ504" s="45">
        <v>1.84</v>
      </c>
      <c r="RK504" s="62"/>
      <c r="RL504" s="57"/>
      <c r="RM504" s="54"/>
      <c r="RN504" s="54"/>
      <c r="RO504" s="55">
        <v>1.28</v>
      </c>
      <c r="RP504" s="62"/>
      <c r="RQ504" s="65"/>
      <c r="RR504" s="63"/>
      <c r="RS504" s="63"/>
      <c r="RT504" s="64">
        <v>1.66</v>
      </c>
    </row>
    <row r="505" spans="1:488" x14ac:dyDescent="0.35">
      <c r="A505" s="29">
        <v>5</v>
      </c>
      <c r="B505" s="283"/>
      <c r="D505" s="284"/>
      <c r="E505" s="284"/>
      <c r="F505" s="35">
        <v>2</v>
      </c>
      <c r="G505" s="48"/>
      <c r="H505" s="47"/>
      <c r="I505" s="47"/>
      <c r="J505" s="47"/>
      <c r="K505" s="45">
        <v>1.84</v>
      </c>
      <c r="L505" s="62"/>
      <c r="M505" s="57"/>
      <c r="N505" s="54"/>
      <c r="O505" s="54"/>
      <c r="P505" s="55">
        <v>1.28</v>
      </c>
      <c r="Q505" s="62"/>
      <c r="R505" s="65"/>
      <c r="S505" s="63"/>
      <c r="T505" s="63"/>
      <c r="U505" s="64">
        <v>1.66</v>
      </c>
      <c r="V505" s="43"/>
      <c r="W505" s="47"/>
      <c r="X505" s="44"/>
      <c r="Y505" s="44"/>
      <c r="Z505" s="45">
        <v>1.66</v>
      </c>
      <c r="AG505" s="48"/>
      <c r="AH505" s="47"/>
      <c r="AI505" s="47"/>
      <c r="AJ505" s="47"/>
      <c r="AK505" s="45">
        <v>1.84</v>
      </c>
      <c r="AL505" s="62"/>
      <c r="AM505" s="57"/>
      <c r="AN505" s="54"/>
      <c r="AO505" s="54"/>
      <c r="AP505" s="55">
        <v>1.28</v>
      </c>
      <c r="AQ505" s="62"/>
      <c r="AR505" s="65"/>
      <c r="AS505" s="63"/>
      <c r="AT505" s="63"/>
      <c r="AU505" s="64">
        <v>1.66</v>
      </c>
      <c r="BB505" s="48"/>
      <c r="BC505" s="47"/>
      <c r="BD505" s="47"/>
      <c r="BE505" s="47"/>
      <c r="BF505" s="45">
        <v>1.84</v>
      </c>
      <c r="BG505" s="62"/>
      <c r="BH505" s="57"/>
      <c r="BI505" s="54"/>
      <c r="BJ505" s="54"/>
      <c r="BK505" s="55">
        <v>1.28</v>
      </c>
      <c r="BL505" s="62"/>
      <c r="BM505" s="65"/>
      <c r="BN505" s="63"/>
      <c r="BO505" s="63"/>
      <c r="BP505" s="64">
        <v>1.66</v>
      </c>
      <c r="BW505" s="48"/>
      <c r="BX505" s="47"/>
      <c r="BY505" s="47"/>
      <c r="BZ505" s="47"/>
      <c r="CA505" s="45">
        <v>1.84</v>
      </c>
      <c r="CB505" s="62"/>
      <c r="CC505" s="57"/>
      <c r="CD505" s="54"/>
      <c r="CE505" s="54"/>
      <c r="CF505" s="55">
        <v>1.28</v>
      </c>
      <c r="CG505" s="62"/>
      <c r="CH505" s="65"/>
      <c r="CI505" s="63"/>
      <c r="CJ505" s="63"/>
      <c r="CK505" s="64">
        <v>1.66</v>
      </c>
      <c r="CR505" s="48"/>
      <c r="CS505" s="47"/>
      <c r="CT505" s="47"/>
      <c r="CU505" s="47"/>
      <c r="CV505" s="45">
        <v>1.84</v>
      </c>
      <c r="CW505" s="62"/>
      <c r="CX505" s="57"/>
      <c r="CY505" s="54"/>
      <c r="CZ505" s="54"/>
      <c r="DA505" s="55">
        <v>1.28</v>
      </c>
      <c r="DB505" s="62"/>
      <c r="DC505" s="65"/>
      <c r="DD505" s="63"/>
      <c r="DE505" s="63"/>
      <c r="DF505" s="64">
        <v>1.66</v>
      </c>
      <c r="DM505" s="48"/>
      <c r="DN505" s="47"/>
      <c r="DO505" s="47"/>
      <c r="DP505" s="47"/>
      <c r="DQ505" s="45">
        <v>1.84</v>
      </c>
      <c r="DR505" s="62"/>
      <c r="DS505" s="57"/>
      <c r="DT505" s="54"/>
      <c r="DU505" s="54"/>
      <c r="DV505" s="55">
        <v>1.28</v>
      </c>
      <c r="DW505" s="62"/>
      <c r="DX505" s="65"/>
      <c r="DY505" s="63"/>
      <c r="DZ505" s="63"/>
      <c r="EA505" s="64">
        <v>1.66</v>
      </c>
      <c r="EH505" s="48"/>
      <c r="EI505" s="47"/>
      <c r="EJ505" s="47"/>
      <c r="EK505" s="47"/>
      <c r="EL505" s="45">
        <v>1.84</v>
      </c>
      <c r="EM505" s="62"/>
      <c r="EN505" s="57"/>
      <c r="EO505" s="54"/>
      <c r="EP505" s="54"/>
      <c r="EQ505" s="55">
        <v>1.28</v>
      </c>
      <c r="ER505" s="62"/>
      <c r="ES505" s="65"/>
      <c r="ET505" s="63"/>
      <c r="EU505" s="63"/>
      <c r="EV505" s="64">
        <v>1.66</v>
      </c>
      <c r="EX505" s="48"/>
      <c r="EY505" s="47"/>
      <c r="EZ505" s="47"/>
      <c r="FA505" s="47"/>
      <c r="FB505" s="45">
        <v>1.84</v>
      </c>
      <c r="FC505" s="62"/>
      <c r="FD505" s="57"/>
      <c r="FE505" s="54"/>
      <c r="FF505" s="54"/>
      <c r="FG505" s="55">
        <v>1.28</v>
      </c>
      <c r="FH505" s="62"/>
      <c r="FI505" s="65"/>
      <c r="FJ505" s="63"/>
      <c r="FK505" s="63"/>
      <c r="FL505" s="64">
        <v>1.66</v>
      </c>
      <c r="FN505" s="48"/>
      <c r="FO505" s="47"/>
      <c r="FP505" s="47"/>
      <c r="FQ505" s="47"/>
      <c r="FR505" s="45">
        <v>1.84</v>
      </c>
      <c r="FS505" s="62"/>
      <c r="FT505" s="57"/>
      <c r="FU505" s="54"/>
      <c r="FV505" s="54"/>
      <c r="FW505" s="55">
        <v>1.28</v>
      </c>
      <c r="FX505" s="62"/>
      <c r="FY505" s="65"/>
      <c r="FZ505" s="63"/>
      <c r="GA505" s="63"/>
      <c r="GB505" s="64">
        <v>1.66</v>
      </c>
      <c r="GD505" s="48"/>
      <c r="GE505" s="47"/>
      <c r="GF505" s="47"/>
      <c r="GG505" s="47"/>
      <c r="GH505" s="45">
        <v>1.84</v>
      </c>
      <c r="GI505" s="62"/>
      <c r="GJ505" s="57"/>
      <c r="GK505" s="54"/>
      <c r="GL505" s="54"/>
      <c r="GM505" s="55">
        <v>1.28</v>
      </c>
      <c r="GN505" s="62"/>
      <c r="GO505" s="65"/>
      <c r="GP505" s="63"/>
      <c r="GQ505" s="63"/>
      <c r="GR505" s="64">
        <v>1.66</v>
      </c>
      <c r="GT505" s="48"/>
      <c r="GU505" s="47"/>
      <c r="GV505" s="47"/>
      <c r="GW505" s="47"/>
      <c r="GX505" s="45">
        <v>1.84</v>
      </c>
      <c r="GY505" s="62"/>
      <c r="GZ505" s="57"/>
      <c r="HA505" s="54"/>
      <c r="HB505" s="54"/>
      <c r="HC505" s="55">
        <v>1.28</v>
      </c>
      <c r="HD505" s="62"/>
      <c r="HE505" s="65"/>
      <c r="HF505" s="63"/>
      <c r="HG505" s="63"/>
      <c r="HH505" s="64">
        <v>1.66</v>
      </c>
      <c r="HJ505" s="48"/>
      <c r="HK505" s="47"/>
      <c r="HL505" s="47"/>
      <c r="HM505" s="47"/>
      <c r="HN505" s="45">
        <v>1.84</v>
      </c>
      <c r="HO505" s="62"/>
      <c r="HP505" s="57"/>
      <c r="HQ505" s="54"/>
      <c r="HR505" s="54"/>
      <c r="HS505" s="55">
        <v>1.28</v>
      </c>
      <c r="HT505" s="62"/>
      <c r="HU505" s="65"/>
      <c r="HV505" s="63"/>
      <c r="HW505" s="63"/>
      <c r="HX505" s="64">
        <v>1.66</v>
      </c>
      <c r="HZ505" s="48"/>
      <c r="IA505" s="47"/>
      <c r="IB505" s="47"/>
      <c r="IC505" s="47"/>
      <c r="ID505" s="45">
        <v>1.84</v>
      </c>
      <c r="IE505" s="62"/>
      <c r="IF505" s="57"/>
      <c r="IG505" s="54"/>
      <c r="IH505" s="54"/>
      <c r="II505" s="55">
        <v>1.28</v>
      </c>
      <c r="IJ505" s="62"/>
      <c r="IK505" s="65"/>
      <c r="IL505" s="63"/>
      <c r="IM505" s="63"/>
      <c r="IN505" s="64">
        <v>1.66</v>
      </c>
      <c r="IP505" s="48"/>
      <c r="IQ505" s="47"/>
      <c r="IR505" s="47"/>
      <c r="IS505" s="47"/>
      <c r="IT505" s="45">
        <v>1.84</v>
      </c>
      <c r="IU505" s="62"/>
      <c r="IV505" s="57"/>
      <c r="IW505" s="54"/>
      <c r="IX505" s="54"/>
      <c r="IY505" s="55">
        <v>1.28</v>
      </c>
      <c r="IZ505" s="62"/>
      <c r="JA505" s="65"/>
      <c r="JB505" s="63"/>
      <c r="JC505" s="63"/>
      <c r="JD505" s="64">
        <v>1.66</v>
      </c>
      <c r="JF505" s="48"/>
      <c r="JG505" s="47"/>
      <c r="JH505" s="47"/>
      <c r="JI505" s="47"/>
      <c r="JJ505" s="45">
        <v>1.84</v>
      </c>
      <c r="JK505" s="62"/>
      <c r="JL505" s="57"/>
      <c r="JM505" s="54"/>
      <c r="JN505" s="54"/>
      <c r="JO505" s="55">
        <v>1.28</v>
      </c>
      <c r="JP505" s="62"/>
      <c r="JQ505" s="65"/>
      <c r="JR505" s="63"/>
      <c r="JS505" s="63"/>
      <c r="JT505" s="64">
        <v>1.66</v>
      </c>
      <c r="JV505" s="48"/>
      <c r="JW505" s="47"/>
      <c r="JX505" s="47"/>
      <c r="JY505" s="47"/>
      <c r="JZ505" s="45">
        <v>1.84</v>
      </c>
      <c r="KA505" s="62"/>
      <c r="KB505" s="57"/>
      <c r="KC505" s="54"/>
      <c r="KD505" s="54"/>
      <c r="KE505" s="55">
        <v>1.28</v>
      </c>
      <c r="KF505" s="62"/>
      <c r="KG505" s="65"/>
      <c r="KH505" s="63"/>
      <c r="KI505" s="63"/>
      <c r="KJ505" s="64">
        <v>1.66</v>
      </c>
      <c r="KL505" s="48"/>
      <c r="KM505" s="47"/>
      <c r="KN505" s="47"/>
      <c r="KO505" s="47"/>
      <c r="KP505" s="45">
        <v>1.84</v>
      </c>
      <c r="KQ505" s="62"/>
      <c r="KR505" s="57"/>
      <c r="KS505" s="54"/>
      <c r="KT505" s="54"/>
      <c r="KU505" s="55">
        <v>1.28</v>
      </c>
      <c r="KV505" s="62"/>
      <c r="KW505" s="65"/>
      <c r="KX505" s="63"/>
      <c r="KY505" s="63"/>
      <c r="KZ505" s="64">
        <v>1.66</v>
      </c>
      <c r="LB505" s="48"/>
      <c r="LC505" s="47"/>
      <c r="LD505" s="47"/>
      <c r="LE505" s="47"/>
      <c r="LF505" s="45">
        <v>1.84</v>
      </c>
      <c r="LG505" s="62"/>
      <c r="LH505" s="57"/>
      <c r="LI505" s="54"/>
      <c r="LJ505" s="54"/>
      <c r="LK505" s="55">
        <v>1.28</v>
      </c>
      <c r="LL505" s="62"/>
      <c r="LM505" s="65"/>
      <c r="LN505" s="63"/>
      <c r="LO505" s="63"/>
      <c r="LP505" s="64">
        <v>1.66</v>
      </c>
      <c r="LR505" s="48"/>
      <c r="LS505" s="47"/>
      <c r="LT505" s="47"/>
      <c r="LU505" s="47"/>
      <c r="LV505" s="45">
        <v>1.84</v>
      </c>
      <c r="LW505" s="62"/>
      <c r="LX505" s="57"/>
      <c r="LY505" s="54"/>
      <c r="LZ505" s="54"/>
      <c r="MA505" s="55">
        <v>1.28</v>
      </c>
      <c r="MB505" s="62"/>
      <c r="MC505" s="65"/>
      <c r="MD505" s="63"/>
      <c r="ME505" s="63"/>
      <c r="MF505" s="64">
        <v>1.66</v>
      </c>
      <c r="MH505" s="48"/>
      <c r="MI505" s="47"/>
      <c r="MJ505" s="47"/>
      <c r="MK505" s="47"/>
      <c r="ML505" s="45">
        <v>1.84</v>
      </c>
      <c r="MM505" s="62"/>
      <c r="MN505" s="57"/>
      <c r="MO505" s="54"/>
      <c r="MP505" s="54"/>
      <c r="MQ505" s="55">
        <v>1.28</v>
      </c>
      <c r="MR505" s="62"/>
      <c r="MS505" s="65"/>
      <c r="MT505" s="63"/>
      <c r="MU505" s="63"/>
      <c r="MV505" s="64">
        <v>1.66</v>
      </c>
      <c r="MX505" s="48"/>
      <c r="MY505" s="47"/>
      <c r="MZ505" s="47"/>
      <c r="NA505" s="47"/>
      <c r="NB505" s="45">
        <v>1.84</v>
      </c>
      <c r="NC505" s="62"/>
      <c r="ND505" s="57"/>
      <c r="NE505" s="54"/>
      <c r="NF505" s="54"/>
      <c r="NG505" s="55">
        <v>1.28</v>
      </c>
      <c r="NH505" s="62"/>
      <c r="NI505" s="65"/>
      <c r="NJ505" s="63"/>
      <c r="NK505" s="63"/>
      <c r="NL505" s="64">
        <v>1.66</v>
      </c>
      <c r="NN505" s="48"/>
      <c r="NO505" s="47"/>
      <c r="NP505" s="47"/>
      <c r="NQ505" s="47"/>
      <c r="NR505" s="45">
        <v>1.84</v>
      </c>
      <c r="NS505" s="62"/>
      <c r="NT505" s="57"/>
      <c r="NU505" s="54"/>
      <c r="NV505" s="54"/>
      <c r="NW505" s="55">
        <v>1.28</v>
      </c>
      <c r="NX505" s="62"/>
      <c r="NY505" s="65"/>
      <c r="NZ505" s="63"/>
      <c r="OA505" s="63"/>
      <c r="OB505" s="64">
        <v>1.66</v>
      </c>
      <c r="OD505" s="48"/>
      <c r="OE505" s="47"/>
      <c r="OF505" s="47"/>
      <c r="OG505" s="47"/>
      <c r="OH505" s="45">
        <v>1.84</v>
      </c>
      <c r="OI505" s="62"/>
      <c r="OJ505" s="57"/>
      <c r="OK505" s="54"/>
      <c r="OL505" s="54"/>
      <c r="OM505" s="55">
        <v>1.28</v>
      </c>
      <c r="ON505" s="62"/>
      <c r="OO505" s="65"/>
      <c r="OP505" s="63"/>
      <c r="OQ505" s="63"/>
      <c r="OR505" s="64">
        <v>1.66</v>
      </c>
      <c r="OT505" s="48"/>
      <c r="OU505" s="47"/>
      <c r="OV505" s="47"/>
      <c r="OW505" s="47"/>
      <c r="OX505" s="45">
        <v>1.84</v>
      </c>
      <c r="OY505" s="62"/>
      <c r="OZ505" s="57"/>
      <c r="PA505" s="54"/>
      <c r="PB505" s="54"/>
      <c r="PC505" s="55">
        <v>1.28</v>
      </c>
      <c r="PD505" s="62"/>
      <c r="PE505" s="65"/>
      <c r="PF505" s="63"/>
      <c r="PG505" s="63"/>
      <c r="PH505" s="64">
        <v>1.66</v>
      </c>
      <c r="PJ505" s="48"/>
      <c r="PK505" s="47"/>
      <c r="PL505" s="47"/>
      <c r="PM505" s="47"/>
      <c r="PN505" s="45">
        <v>1.84</v>
      </c>
      <c r="PO505" s="62"/>
      <c r="PP505" s="57"/>
      <c r="PQ505" s="54"/>
      <c r="PR505" s="54"/>
      <c r="PS505" s="55">
        <v>1.28</v>
      </c>
      <c r="PT505" s="62"/>
      <c r="PU505" s="65"/>
      <c r="PV505" s="63"/>
      <c r="PW505" s="63"/>
      <c r="PX505" s="64">
        <v>1.66</v>
      </c>
      <c r="PZ505" s="48"/>
      <c r="QA505" s="47"/>
      <c r="QB505" s="47"/>
      <c r="QC505" s="47"/>
      <c r="QD505" s="45">
        <v>1.84</v>
      </c>
      <c r="QE505" s="62"/>
      <c r="QF505" s="57"/>
      <c r="QG505" s="54"/>
      <c r="QH505" s="54"/>
      <c r="QI505" s="55">
        <v>1.28</v>
      </c>
      <c r="QJ505" s="62"/>
      <c r="QK505" s="65"/>
      <c r="QL505" s="63"/>
      <c r="QM505" s="63"/>
      <c r="QN505" s="64">
        <v>1.66</v>
      </c>
      <c r="QP505" s="48"/>
      <c r="QQ505" s="47"/>
      <c r="QR505" s="47"/>
      <c r="QS505" s="47"/>
      <c r="QT505" s="45">
        <v>1.84</v>
      </c>
      <c r="QU505" s="62"/>
      <c r="QV505" s="57"/>
      <c r="QW505" s="54"/>
      <c r="QX505" s="54"/>
      <c r="QY505" s="55">
        <v>1.28</v>
      </c>
      <c r="QZ505" s="62"/>
      <c r="RA505" s="65"/>
      <c r="RB505" s="63"/>
      <c r="RC505" s="63"/>
      <c r="RD505" s="64">
        <v>1.66</v>
      </c>
      <c r="RF505" s="48"/>
      <c r="RG505" s="47"/>
      <c r="RH505" s="47"/>
      <c r="RI505" s="47"/>
      <c r="RJ505" s="45">
        <v>1.84</v>
      </c>
      <c r="RK505" s="62"/>
      <c r="RL505" s="57"/>
      <c r="RM505" s="54"/>
      <c r="RN505" s="54"/>
      <c r="RO505" s="55">
        <v>1.28</v>
      </c>
      <c r="RP505" s="62"/>
      <c r="RQ505" s="65"/>
      <c r="RR505" s="63"/>
      <c r="RS505" s="63"/>
      <c r="RT505" s="64">
        <v>1.66</v>
      </c>
    </row>
    <row r="506" spans="1:488" x14ac:dyDescent="0.35">
      <c r="A506" s="29">
        <v>6</v>
      </c>
      <c r="B506" s="283"/>
      <c r="C506" s="32"/>
      <c r="D506" s="284"/>
      <c r="E506" s="284"/>
      <c r="F506" s="35">
        <v>2</v>
      </c>
      <c r="G506" s="48"/>
      <c r="H506" s="47"/>
      <c r="I506" s="47"/>
      <c r="J506" s="47"/>
      <c r="K506" s="45">
        <v>1.84</v>
      </c>
      <c r="L506" s="62"/>
      <c r="M506" s="57"/>
      <c r="N506" s="54"/>
      <c r="O506" s="54"/>
      <c r="P506" s="55">
        <v>1.28</v>
      </c>
      <c r="Q506" s="62"/>
      <c r="R506" s="65"/>
      <c r="S506" s="63"/>
      <c r="T506" s="63"/>
      <c r="U506" s="64">
        <v>1.66</v>
      </c>
      <c r="V506" s="43"/>
      <c r="W506" s="47"/>
      <c r="X506" s="44"/>
      <c r="Y506" s="44"/>
      <c r="Z506" s="45">
        <v>1.66</v>
      </c>
      <c r="AG506" s="48"/>
      <c r="AH506" s="47"/>
      <c r="AI506" s="47"/>
      <c r="AJ506" s="47"/>
      <c r="AK506" s="45">
        <v>1.84</v>
      </c>
      <c r="AL506" s="62"/>
      <c r="AM506" s="57"/>
      <c r="AN506" s="54"/>
      <c r="AO506" s="54"/>
      <c r="AP506" s="55">
        <v>1.28</v>
      </c>
      <c r="AQ506" s="62"/>
      <c r="AR506" s="65"/>
      <c r="AS506" s="63"/>
      <c r="AT506" s="63"/>
      <c r="AU506" s="64">
        <v>1.66</v>
      </c>
      <c r="BB506" s="48"/>
      <c r="BC506" s="47"/>
      <c r="BD506" s="47"/>
      <c r="BE506" s="47"/>
      <c r="BF506" s="45">
        <v>1.84</v>
      </c>
      <c r="BG506" s="62"/>
      <c r="BH506" s="57"/>
      <c r="BI506" s="54"/>
      <c r="BJ506" s="54"/>
      <c r="BK506" s="55">
        <v>1.28</v>
      </c>
      <c r="BL506" s="62"/>
      <c r="BM506" s="65"/>
      <c r="BN506" s="63"/>
      <c r="BO506" s="63"/>
      <c r="BP506" s="64">
        <v>1.66</v>
      </c>
      <c r="BW506" s="48"/>
      <c r="BX506" s="47"/>
      <c r="BY506" s="47"/>
      <c r="BZ506" s="47"/>
      <c r="CA506" s="45">
        <v>1.84</v>
      </c>
      <c r="CB506" s="62"/>
      <c r="CC506" s="57"/>
      <c r="CD506" s="54"/>
      <c r="CE506" s="54"/>
      <c r="CF506" s="55">
        <v>1.28</v>
      </c>
      <c r="CG506" s="62"/>
      <c r="CH506" s="65"/>
      <c r="CI506" s="63"/>
      <c r="CJ506" s="63"/>
      <c r="CK506" s="64">
        <v>1.66</v>
      </c>
      <c r="CR506" s="48"/>
      <c r="CS506" s="47"/>
      <c r="CT506" s="47"/>
      <c r="CU506" s="47"/>
      <c r="CV506" s="45">
        <v>1.84</v>
      </c>
      <c r="CW506" s="62"/>
      <c r="CX506" s="57"/>
      <c r="CY506" s="54"/>
      <c r="CZ506" s="54"/>
      <c r="DA506" s="55">
        <v>1.28</v>
      </c>
      <c r="DB506" s="62"/>
      <c r="DC506" s="65"/>
      <c r="DD506" s="63"/>
      <c r="DE506" s="63"/>
      <c r="DF506" s="64">
        <v>1.66</v>
      </c>
      <c r="DM506" s="48"/>
      <c r="DN506" s="47"/>
      <c r="DO506" s="47"/>
      <c r="DP506" s="47"/>
      <c r="DQ506" s="45">
        <v>1.84</v>
      </c>
      <c r="DR506" s="62"/>
      <c r="DS506" s="57"/>
      <c r="DT506" s="54"/>
      <c r="DU506" s="54"/>
      <c r="DV506" s="55">
        <v>1.28</v>
      </c>
      <c r="DW506" s="62"/>
      <c r="DX506" s="65"/>
      <c r="DY506" s="63"/>
      <c r="DZ506" s="63"/>
      <c r="EA506" s="64">
        <v>1.66</v>
      </c>
      <c r="EH506" s="48"/>
      <c r="EI506" s="47"/>
      <c r="EJ506" s="47"/>
      <c r="EK506" s="47"/>
      <c r="EL506" s="45">
        <v>1.84</v>
      </c>
      <c r="EM506" s="62"/>
      <c r="EN506" s="57"/>
      <c r="EO506" s="54"/>
      <c r="EP506" s="54"/>
      <c r="EQ506" s="55">
        <v>1.28</v>
      </c>
      <c r="ER506" s="62"/>
      <c r="ES506" s="65"/>
      <c r="ET506" s="63"/>
      <c r="EU506" s="63"/>
      <c r="EV506" s="64">
        <v>1.66</v>
      </c>
      <c r="EX506" s="48"/>
      <c r="EY506" s="47"/>
      <c r="EZ506" s="47"/>
      <c r="FA506" s="47"/>
      <c r="FB506" s="45">
        <v>1.84</v>
      </c>
      <c r="FC506" s="62"/>
      <c r="FD506" s="57"/>
      <c r="FE506" s="54"/>
      <c r="FF506" s="54"/>
      <c r="FG506" s="55">
        <v>1.28</v>
      </c>
      <c r="FH506" s="62"/>
      <c r="FI506" s="65"/>
      <c r="FJ506" s="63"/>
      <c r="FK506" s="63"/>
      <c r="FL506" s="64">
        <v>1.66</v>
      </c>
      <c r="FN506" s="48"/>
      <c r="FO506" s="47"/>
      <c r="FP506" s="47"/>
      <c r="FQ506" s="47"/>
      <c r="FR506" s="45">
        <v>1.84</v>
      </c>
      <c r="FS506" s="62"/>
      <c r="FT506" s="57"/>
      <c r="FU506" s="54"/>
      <c r="FV506" s="54"/>
      <c r="FW506" s="55">
        <v>1.28</v>
      </c>
      <c r="FX506" s="62"/>
      <c r="FY506" s="65"/>
      <c r="FZ506" s="63"/>
      <c r="GA506" s="63"/>
      <c r="GB506" s="64">
        <v>1.66</v>
      </c>
      <c r="GD506" s="48"/>
      <c r="GE506" s="47"/>
      <c r="GF506" s="47"/>
      <c r="GG506" s="47"/>
      <c r="GH506" s="45">
        <v>1.84</v>
      </c>
      <c r="GI506" s="62"/>
      <c r="GJ506" s="57"/>
      <c r="GK506" s="54"/>
      <c r="GL506" s="54"/>
      <c r="GM506" s="55">
        <v>1.28</v>
      </c>
      <c r="GN506" s="62"/>
      <c r="GO506" s="65"/>
      <c r="GP506" s="63"/>
      <c r="GQ506" s="63"/>
      <c r="GR506" s="64">
        <v>1.66</v>
      </c>
      <c r="GT506" s="48"/>
      <c r="GU506" s="47"/>
      <c r="GV506" s="47"/>
      <c r="GW506" s="47"/>
      <c r="GX506" s="45">
        <v>1.84</v>
      </c>
      <c r="GY506" s="62"/>
      <c r="GZ506" s="57"/>
      <c r="HA506" s="54"/>
      <c r="HB506" s="54"/>
      <c r="HC506" s="55">
        <v>1.28</v>
      </c>
      <c r="HD506" s="62"/>
      <c r="HE506" s="65"/>
      <c r="HF506" s="63"/>
      <c r="HG506" s="63"/>
      <c r="HH506" s="64">
        <v>1.66</v>
      </c>
      <c r="HJ506" s="48"/>
      <c r="HK506" s="47"/>
      <c r="HL506" s="47"/>
      <c r="HM506" s="47"/>
      <c r="HN506" s="45">
        <v>1.84</v>
      </c>
      <c r="HO506" s="62"/>
      <c r="HP506" s="57"/>
      <c r="HQ506" s="54"/>
      <c r="HR506" s="54"/>
      <c r="HS506" s="55">
        <v>1.28</v>
      </c>
      <c r="HT506" s="62"/>
      <c r="HU506" s="65"/>
      <c r="HV506" s="63"/>
      <c r="HW506" s="63"/>
      <c r="HX506" s="64">
        <v>1.66</v>
      </c>
      <c r="HZ506" s="48"/>
      <c r="IA506" s="47"/>
      <c r="IB506" s="47"/>
      <c r="IC506" s="47"/>
      <c r="ID506" s="45">
        <v>1.84</v>
      </c>
      <c r="IE506" s="62"/>
      <c r="IF506" s="57"/>
      <c r="IG506" s="54"/>
      <c r="IH506" s="54"/>
      <c r="II506" s="55">
        <v>1.28</v>
      </c>
      <c r="IJ506" s="62"/>
      <c r="IK506" s="65"/>
      <c r="IL506" s="63"/>
      <c r="IM506" s="63"/>
      <c r="IN506" s="64">
        <v>1.66</v>
      </c>
      <c r="IP506" s="48"/>
      <c r="IQ506" s="47"/>
      <c r="IR506" s="47"/>
      <c r="IS506" s="47"/>
      <c r="IT506" s="45">
        <v>1.84</v>
      </c>
      <c r="IU506" s="62"/>
      <c r="IV506" s="57"/>
      <c r="IW506" s="54"/>
      <c r="IX506" s="54"/>
      <c r="IY506" s="55">
        <v>1.28</v>
      </c>
      <c r="IZ506" s="62"/>
      <c r="JA506" s="65"/>
      <c r="JB506" s="63"/>
      <c r="JC506" s="63"/>
      <c r="JD506" s="64">
        <v>1.66</v>
      </c>
      <c r="JF506" s="48"/>
      <c r="JG506" s="47"/>
      <c r="JH506" s="47"/>
      <c r="JI506" s="47"/>
      <c r="JJ506" s="45">
        <v>1.84</v>
      </c>
      <c r="JK506" s="62"/>
      <c r="JL506" s="57"/>
      <c r="JM506" s="54"/>
      <c r="JN506" s="54"/>
      <c r="JO506" s="55">
        <v>1.28</v>
      </c>
      <c r="JP506" s="62"/>
      <c r="JQ506" s="65"/>
      <c r="JR506" s="63"/>
      <c r="JS506" s="63"/>
      <c r="JT506" s="64">
        <v>1.66</v>
      </c>
      <c r="JV506" s="48"/>
      <c r="JW506" s="47"/>
      <c r="JX506" s="47"/>
      <c r="JY506" s="47"/>
      <c r="JZ506" s="45">
        <v>1.84</v>
      </c>
      <c r="KA506" s="62"/>
      <c r="KB506" s="57"/>
      <c r="KC506" s="54"/>
      <c r="KD506" s="54"/>
      <c r="KE506" s="55">
        <v>1.28</v>
      </c>
      <c r="KF506" s="62"/>
      <c r="KG506" s="65"/>
      <c r="KH506" s="63"/>
      <c r="KI506" s="63"/>
      <c r="KJ506" s="64">
        <v>1.66</v>
      </c>
      <c r="KL506" s="48"/>
      <c r="KM506" s="47"/>
      <c r="KN506" s="47"/>
      <c r="KO506" s="47"/>
      <c r="KP506" s="45">
        <v>1.84</v>
      </c>
      <c r="KQ506" s="62"/>
      <c r="KR506" s="57"/>
      <c r="KS506" s="54"/>
      <c r="KT506" s="54"/>
      <c r="KU506" s="55">
        <v>1.28</v>
      </c>
      <c r="KV506" s="62"/>
      <c r="KW506" s="65"/>
      <c r="KX506" s="63"/>
      <c r="KY506" s="63"/>
      <c r="KZ506" s="64">
        <v>1.66</v>
      </c>
      <c r="LB506" s="48"/>
      <c r="LC506" s="47"/>
      <c r="LD506" s="47"/>
      <c r="LE506" s="47"/>
      <c r="LF506" s="45">
        <v>1.84</v>
      </c>
      <c r="LG506" s="62"/>
      <c r="LH506" s="57"/>
      <c r="LI506" s="54"/>
      <c r="LJ506" s="54"/>
      <c r="LK506" s="55">
        <v>1.28</v>
      </c>
      <c r="LL506" s="62"/>
      <c r="LM506" s="65"/>
      <c r="LN506" s="63"/>
      <c r="LO506" s="63"/>
      <c r="LP506" s="64">
        <v>1.66</v>
      </c>
      <c r="LR506" s="48"/>
      <c r="LS506" s="47"/>
      <c r="LT506" s="47"/>
      <c r="LU506" s="47"/>
      <c r="LV506" s="45">
        <v>1.84</v>
      </c>
      <c r="LW506" s="62"/>
      <c r="LX506" s="57"/>
      <c r="LY506" s="54"/>
      <c r="LZ506" s="54"/>
      <c r="MA506" s="55">
        <v>1.28</v>
      </c>
      <c r="MB506" s="62"/>
      <c r="MC506" s="65"/>
      <c r="MD506" s="63"/>
      <c r="ME506" s="63"/>
      <c r="MF506" s="64">
        <v>1.66</v>
      </c>
      <c r="MH506" s="48"/>
      <c r="MI506" s="47"/>
      <c r="MJ506" s="47"/>
      <c r="MK506" s="47"/>
      <c r="ML506" s="45">
        <v>1.84</v>
      </c>
      <c r="MM506" s="62"/>
      <c r="MN506" s="57"/>
      <c r="MO506" s="54"/>
      <c r="MP506" s="54"/>
      <c r="MQ506" s="55">
        <v>1.28</v>
      </c>
      <c r="MR506" s="62"/>
      <c r="MS506" s="65"/>
      <c r="MT506" s="63"/>
      <c r="MU506" s="63"/>
      <c r="MV506" s="64">
        <v>1.66</v>
      </c>
      <c r="MX506" s="48"/>
      <c r="MY506" s="47"/>
      <c r="MZ506" s="47"/>
      <c r="NA506" s="47"/>
      <c r="NB506" s="45">
        <v>1.84</v>
      </c>
      <c r="NC506" s="62"/>
      <c r="ND506" s="57"/>
      <c r="NE506" s="54"/>
      <c r="NF506" s="54"/>
      <c r="NG506" s="55">
        <v>1.28</v>
      </c>
      <c r="NH506" s="62"/>
      <c r="NI506" s="65"/>
      <c r="NJ506" s="63"/>
      <c r="NK506" s="63"/>
      <c r="NL506" s="64">
        <v>1.66</v>
      </c>
      <c r="NN506" s="48"/>
      <c r="NO506" s="47"/>
      <c r="NP506" s="47"/>
      <c r="NQ506" s="47"/>
      <c r="NR506" s="45">
        <v>1.84</v>
      </c>
      <c r="NS506" s="62"/>
      <c r="NT506" s="57"/>
      <c r="NU506" s="54"/>
      <c r="NV506" s="54"/>
      <c r="NW506" s="55">
        <v>1.28</v>
      </c>
      <c r="NX506" s="62"/>
      <c r="NY506" s="65"/>
      <c r="NZ506" s="63"/>
      <c r="OA506" s="63"/>
      <c r="OB506" s="64">
        <v>1.66</v>
      </c>
      <c r="OD506" s="48"/>
      <c r="OE506" s="47"/>
      <c r="OF506" s="47"/>
      <c r="OG506" s="47"/>
      <c r="OH506" s="45">
        <v>1.84</v>
      </c>
      <c r="OI506" s="62"/>
      <c r="OJ506" s="57"/>
      <c r="OK506" s="54"/>
      <c r="OL506" s="54"/>
      <c r="OM506" s="55">
        <v>1.28</v>
      </c>
      <c r="ON506" s="62"/>
      <c r="OO506" s="65"/>
      <c r="OP506" s="63"/>
      <c r="OQ506" s="63"/>
      <c r="OR506" s="64">
        <v>1.66</v>
      </c>
      <c r="OT506" s="48"/>
      <c r="OU506" s="47"/>
      <c r="OV506" s="47"/>
      <c r="OW506" s="47"/>
      <c r="OX506" s="45">
        <v>1.84</v>
      </c>
      <c r="OY506" s="62"/>
      <c r="OZ506" s="57"/>
      <c r="PA506" s="54"/>
      <c r="PB506" s="54"/>
      <c r="PC506" s="55">
        <v>1.28</v>
      </c>
      <c r="PD506" s="62"/>
      <c r="PE506" s="65"/>
      <c r="PF506" s="63"/>
      <c r="PG506" s="63"/>
      <c r="PH506" s="64">
        <v>1.66</v>
      </c>
      <c r="PJ506" s="48"/>
      <c r="PK506" s="47"/>
      <c r="PL506" s="47"/>
      <c r="PM506" s="47"/>
      <c r="PN506" s="45">
        <v>1.84</v>
      </c>
      <c r="PO506" s="62"/>
      <c r="PP506" s="57"/>
      <c r="PQ506" s="54"/>
      <c r="PR506" s="54"/>
      <c r="PS506" s="55">
        <v>1.28</v>
      </c>
      <c r="PT506" s="62"/>
      <c r="PU506" s="65"/>
      <c r="PV506" s="63"/>
      <c r="PW506" s="63"/>
      <c r="PX506" s="64">
        <v>1.66</v>
      </c>
      <c r="PZ506" s="48"/>
      <c r="QA506" s="47"/>
      <c r="QB506" s="47"/>
      <c r="QC506" s="47"/>
      <c r="QD506" s="45">
        <v>1.84</v>
      </c>
      <c r="QE506" s="62"/>
      <c r="QF506" s="57"/>
      <c r="QG506" s="54"/>
      <c r="QH506" s="54"/>
      <c r="QI506" s="55">
        <v>1.28</v>
      </c>
      <c r="QJ506" s="62"/>
      <c r="QK506" s="65"/>
      <c r="QL506" s="63"/>
      <c r="QM506" s="63"/>
      <c r="QN506" s="64">
        <v>1.66</v>
      </c>
      <c r="QP506" s="48"/>
      <c r="QQ506" s="47"/>
      <c r="QR506" s="47"/>
      <c r="QS506" s="47"/>
      <c r="QT506" s="45">
        <v>1.84</v>
      </c>
      <c r="QU506" s="62"/>
      <c r="QV506" s="57"/>
      <c r="QW506" s="54"/>
      <c r="QX506" s="54"/>
      <c r="QY506" s="55">
        <v>1.28</v>
      </c>
      <c r="QZ506" s="62"/>
      <c r="RA506" s="65"/>
      <c r="RB506" s="63"/>
      <c r="RC506" s="63"/>
      <c r="RD506" s="64">
        <v>1.66</v>
      </c>
      <c r="RF506" s="48"/>
      <c r="RG506" s="47"/>
      <c r="RH506" s="47"/>
      <c r="RI506" s="47"/>
      <c r="RJ506" s="45">
        <v>1.84</v>
      </c>
      <c r="RK506" s="62"/>
      <c r="RL506" s="57"/>
      <c r="RM506" s="54"/>
      <c r="RN506" s="54"/>
      <c r="RO506" s="55">
        <v>1.28</v>
      </c>
      <c r="RP506" s="62"/>
      <c r="RQ506" s="65"/>
      <c r="RR506" s="63"/>
      <c r="RS506" s="63"/>
      <c r="RT506" s="64">
        <v>1.66</v>
      </c>
    </row>
    <row r="507" spans="1:488" x14ac:dyDescent="0.35">
      <c r="A507" s="29">
        <v>7</v>
      </c>
      <c r="B507" s="342"/>
      <c r="C507" s="32"/>
      <c r="D507" s="32"/>
      <c r="E507" s="32"/>
      <c r="F507" s="35">
        <v>2</v>
      </c>
      <c r="G507" s="48"/>
      <c r="H507" s="47"/>
      <c r="I507" s="47"/>
      <c r="J507" s="47"/>
      <c r="K507" s="45">
        <v>1.84</v>
      </c>
      <c r="L507" s="58"/>
      <c r="M507" s="57"/>
      <c r="N507" s="57"/>
      <c r="O507" s="57"/>
      <c r="P507" s="55">
        <v>1.28</v>
      </c>
      <c r="Q507" s="66"/>
      <c r="R507" s="65"/>
      <c r="S507" s="65"/>
      <c r="T507" s="65"/>
      <c r="U507" s="64">
        <v>1.66</v>
      </c>
      <c r="V507" s="48"/>
      <c r="W507" s="47"/>
      <c r="X507" s="47"/>
      <c r="Y507" s="47"/>
      <c r="Z507" s="45">
        <v>1.66</v>
      </c>
      <c r="AG507" s="48"/>
      <c r="AH507" s="47"/>
      <c r="AI507" s="47"/>
      <c r="AJ507" s="47"/>
      <c r="AK507" s="45">
        <v>1.84</v>
      </c>
      <c r="AL507" s="58"/>
      <c r="AM507" s="57"/>
      <c r="AN507" s="57"/>
      <c r="AO507" s="57"/>
      <c r="AP507" s="55">
        <v>1.28</v>
      </c>
      <c r="AQ507" s="66"/>
      <c r="AR507" s="65"/>
      <c r="AS507" s="65"/>
      <c r="AT507" s="65"/>
      <c r="AU507" s="64">
        <v>1.66</v>
      </c>
      <c r="BB507" s="48"/>
      <c r="BC507" s="47"/>
      <c r="BD507" s="47"/>
      <c r="BE507" s="47"/>
      <c r="BF507" s="45">
        <v>1.84</v>
      </c>
      <c r="BG507" s="58"/>
      <c r="BH507" s="57"/>
      <c r="BI507" s="57"/>
      <c r="BJ507" s="57"/>
      <c r="BK507" s="55">
        <v>1.28</v>
      </c>
      <c r="BL507" s="66"/>
      <c r="BM507" s="65"/>
      <c r="BN507" s="65"/>
      <c r="BO507" s="65"/>
      <c r="BP507" s="64">
        <v>1.66</v>
      </c>
      <c r="BW507" s="48"/>
      <c r="BX507" s="47"/>
      <c r="BY507" s="47"/>
      <c r="BZ507" s="47"/>
      <c r="CA507" s="45">
        <v>1.84</v>
      </c>
      <c r="CB507" s="58"/>
      <c r="CC507" s="57"/>
      <c r="CD507" s="57"/>
      <c r="CE507" s="57"/>
      <c r="CF507" s="55">
        <v>1.28</v>
      </c>
      <c r="CG507" s="66"/>
      <c r="CH507" s="65"/>
      <c r="CI507" s="65"/>
      <c r="CJ507" s="65"/>
      <c r="CK507" s="64">
        <v>1.66</v>
      </c>
      <c r="CR507" s="48"/>
      <c r="CS507" s="47"/>
      <c r="CT507" s="47"/>
      <c r="CU507" s="47"/>
      <c r="CV507" s="45">
        <v>1.84</v>
      </c>
      <c r="CW507" s="58"/>
      <c r="CX507" s="57"/>
      <c r="CY507" s="57"/>
      <c r="CZ507" s="57"/>
      <c r="DA507" s="55">
        <v>1.28</v>
      </c>
      <c r="DB507" s="66"/>
      <c r="DC507" s="65"/>
      <c r="DD507" s="65"/>
      <c r="DE507" s="65"/>
      <c r="DF507" s="64">
        <v>1.66</v>
      </c>
      <c r="DM507" s="48"/>
      <c r="DN507" s="47"/>
      <c r="DO507" s="47"/>
      <c r="DP507" s="47"/>
      <c r="DQ507" s="45">
        <v>1.84</v>
      </c>
      <c r="DR507" s="58"/>
      <c r="DS507" s="57"/>
      <c r="DT507" s="57"/>
      <c r="DU507" s="57"/>
      <c r="DV507" s="55">
        <v>1.28</v>
      </c>
      <c r="DW507" s="66"/>
      <c r="DX507" s="65"/>
      <c r="DY507" s="65"/>
      <c r="DZ507" s="65"/>
      <c r="EA507" s="64">
        <v>1.66</v>
      </c>
      <c r="EH507" s="48"/>
      <c r="EI507" s="47"/>
      <c r="EJ507" s="47"/>
      <c r="EK507" s="47"/>
      <c r="EL507" s="45">
        <v>1.84</v>
      </c>
      <c r="EM507" s="58"/>
      <c r="EN507" s="57"/>
      <c r="EO507" s="57"/>
      <c r="EP507" s="57"/>
      <c r="EQ507" s="55">
        <v>1.28</v>
      </c>
      <c r="ER507" s="66"/>
      <c r="ES507" s="65"/>
      <c r="ET507" s="65"/>
      <c r="EU507" s="65"/>
      <c r="EV507" s="64">
        <v>1.66</v>
      </c>
      <c r="EX507" s="48"/>
      <c r="EY507" s="47"/>
      <c r="EZ507" s="47"/>
      <c r="FA507" s="47"/>
      <c r="FB507" s="45">
        <v>1.84</v>
      </c>
      <c r="FC507" s="58"/>
      <c r="FD507" s="57"/>
      <c r="FE507" s="57"/>
      <c r="FF507" s="57"/>
      <c r="FG507" s="55">
        <v>1.28</v>
      </c>
      <c r="FH507" s="66"/>
      <c r="FI507" s="65"/>
      <c r="FJ507" s="65"/>
      <c r="FK507" s="65"/>
      <c r="FL507" s="64">
        <v>1.66</v>
      </c>
      <c r="FN507" s="48"/>
      <c r="FO507" s="47"/>
      <c r="FP507" s="47"/>
      <c r="FQ507" s="47"/>
      <c r="FR507" s="45">
        <v>1.84</v>
      </c>
      <c r="FS507" s="58"/>
      <c r="FT507" s="57"/>
      <c r="FU507" s="57"/>
      <c r="FV507" s="57"/>
      <c r="FW507" s="55">
        <v>1.28</v>
      </c>
      <c r="FX507" s="66"/>
      <c r="FY507" s="65"/>
      <c r="FZ507" s="65"/>
      <c r="GA507" s="65"/>
      <c r="GB507" s="64">
        <v>1.66</v>
      </c>
      <c r="GD507" s="48"/>
      <c r="GE507" s="47"/>
      <c r="GF507" s="47"/>
      <c r="GG507" s="47"/>
      <c r="GH507" s="45">
        <v>1.84</v>
      </c>
      <c r="GI507" s="58"/>
      <c r="GJ507" s="57"/>
      <c r="GK507" s="57"/>
      <c r="GL507" s="57"/>
      <c r="GM507" s="55">
        <v>1.28</v>
      </c>
      <c r="GN507" s="66"/>
      <c r="GO507" s="65"/>
      <c r="GP507" s="65"/>
      <c r="GQ507" s="65"/>
      <c r="GR507" s="64">
        <v>1.66</v>
      </c>
      <c r="GT507" s="48"/>
      <c r="GU507" s="47"/>
      <c r="GV507" s="47"/>
      <c r="GW507" s="47"/>
      <c r="GX507" s="45">
        <v>1.84</v>
      </c>
      <c r="GY507" s="58"/>
      <c r="GZ507" s="57"/>
      <c r="HA507" s="57"/>
      <c r="HB507" s="57"/>
      <c r="HC507" s="55">
        <v>1.28</v>
      </c>
      <c r="HD507" s="66"/>
      <c r="HE507" s="65"/>
      <c r="HF507" s="65"/>
      <c r="HG507" s="65"/>
      <c r="HH507" s="64">
        <v>1.66</v>
      </c>
      <c r="HJ507" s="48"/>
      <c r="HK507" s="47"/>
      <c r="HL507" s="47"/>
      <c r="HM507" s="47"/>
      <c r="HN507" s="45">
        <v>1.84</v>
      </c>
      <c r="HO507" s="58"/>
      <c r="HP507" s="57"/>
      <c r="HQ507" s="57"/>
      <c r="HR507" s="57"/>
      <c r="HS507" s="55">
        <v>1.28</v>
      </c>
      <c r="HT507" s="66"/>
      <c r="HU507" s="65"/>
      <c r="HV507" s="65"/>
      <c r="HW507" s="65"/>
      <c r="HX507" s="64">
        <v>1.66</v>
      </c>
      <c r="HZ507" s="48"/>
      <c r="IA507" s="47"/>
      <c r="IB507" s="47"/>
      <c r="IC507" s="47"/>
      <c r="ID507" s="45">
        <v>1.84</v>
      </c>
      <c r="IE507" s="58"/>
      <c r="IF507" s="57"/>
      <c r="IG507" s="57"/>
      <c r="IH507" s="57"/>
      <c r="II507" s="55">
        <v>1.28</v>
      </c>
      <c r="IJ507" s="66"/>
      <c r="IK507" s="65"/>
      <c r="IL507" s="65"/>
      <c r="IM507" s="65"/>
      <c r="IN507" s="64">
        <v>1.66</v>
      </c>
      <c r="IP507" s="48"/>
      <c r="IQ507" s="47"/>
      <c r="IR507" s="47"/>
      <c r="IS507" s="47"/>
      <c r="IT507" s="45">
        <v>1.84</v>
      </c>
      <c r="IU507" s="58"/>
      <c r="IV507" s="57"/>
      <c r="IW507" s="57"/>
      <c r="IX507" s="57"/>
      <c r="IY507" s="55">
        <v>1.28</v>
      </c>
      <c r="IZ507" s="66"/>
      <c r="JA507" s="65"/>
      <c r="JB507" s="65"/>
      <c r="JC507" s="65"/>
      <c r="JD507" s="64">
        <v>1.66</v>
      </c>
      <c r="JF507" s="48"/>
      <c r="JG507" s="47"/>
      <c r="JH507" s="47"/>
      <c r="JI507" s="47"/>
      <c r="JJ507" s="45">
        <v>1.84</v>
      </c>
      <c r="JK507" s="58"/>
      <c r="JL507" s="57"/>
      <c r="JM507" s="57"/>
      <c r="JN507" s="57"/>
      <c r="JO507" s="55">
        <v>1.28</v>
      </c>
      <c r="JP507" s="66"/>
      <c r="JQ507" s="65"/>
      <c r="JR507" s="65"/>
      <c r="JS507" s="65"/>
      <c r="JT507" s="64">
        <v>1.66</v>
      </c>
      <c r="JV507" s="48"/>
      <c r="JW507" s="47"/>
      <c r="JX507" s="47"/>
      <c r="JY507" s="47"/>
      <c r="JZ507" s="45">
        <v>1.84</v>
      </c>
      <c r="KA507" s="58"/>
      <c r="KB507" s="57"/>
      <c r="KC507" s="57"/>
      <c r="KD507" s="57"/>
      <c r="KE507" s="55">
        <v>1.28</v>
      </c>
      <c r="KF507" s="66"/>
      <c r="KG507" s="65"/>
      <c r="KH507" s="65"/>
      <c r="KI507" s="65"/>
      <c r="KJ507" s="64">
        <v>1.66</v>
      </c>
      <c r="KL507" s="48"/>
      <c r="KM507" s="47"/>
      <c r="KN507" s="47"/>
      <c r="KO507" s="47"/>
      <c r="KP507" s="45">
        <v>1.84</v>
      </c>
      <c r="KQ507" s="58"/>
      <c r="KR507" s="57"/>
      <c r="KS507" s="57"/>
      <c r="KT507" s="57"/>
      <c r="KU507" s="55">
        <v>1.28</v>
      </c>
      <c r="KV507" s="66"/>
      <c r="KW507" s="65"/>
      <c r="KX507" s="65"/>
      <c r="KY507" s="65"/>
      <c r="KZ507" s="64">
        <v>1.66</v>
      </c>
      <c r="LB507" s="48"/>
      <c r="LC507" s="47"/>
      <c r="LD507" s="47"/>
      <c r="LE507" s="47"/>
      <c r="LF507" s="45">
        <v>1.84</v>
      </c>
      <c r="LG507" s="58"/>
      <c r="LH507" s="57"/>
      <c r="LI507" s="57"/>
      <c r="LJ507" s="57"/>
      <c r="LK507" s="55">
        <v>1.28</v>
      </c>
      <c r="LL507" s="66"/>
      <c r="LM507" s="65"/>
      <c r="LN507" s="65"/>
      <c r="LO507" s="65"/>
      <c r="LP507" s="64">
        <v>1.66</v>
      </c>
      <c r="LR507" s="48"/>
      <c r="LS507" s="47"/>
      <c r="LT507" s="47"/>
      <c r="LU507" s="47"/>
      <c r="LV507" s="45">
        <v>1.84</v>
      </c>
      <c r="LW507" s="58"/>
      <c r="LX507" s="57"/>
      <c r="LY507" s="57"/>
      <c r="LZ507" s="57"/>
      <c r="MA507" s="55">
        <v>1.28</v>
      </c>
      <c r="MB507" s="66"/>
      <c r="MC507" s="65"/>
      <c r="MD507" s="65"/>
      <c r="ME507" s="65"/>
      <c r="MF507" s="64">
        <v>1.66</v>
      </c>
      <c r="MH507" s="48"/>
      <c r="MI507" s="47"/>
      <c r="MJ507" s="47"/>
      <c r="MK507" s="47"/>
      <c r="ML507" s="45">
        <v>1.84</v>
      </c>
      <c r="MM507" s="58"/>
      <c r="MN507" s="57"/>
      <c r="MO507" s="57"/>
      <c r="MP507" s="57"/>
      <c r="MQ507" s="55">
        <v>1.28</v>
      </c>
      <c r="MR507" s="66"/>
      <c r="MS507" s="65"/>
      <c r="MT507" s="65"/>
      <c r="MU507" s="65"/>
      <c r="MV507" s="64">
        <v>1.66</v>
      </c>
      <c r="MX507" s="48"/>
      <c r="MY507" s="47"/>
      <c r="MZ507" s="47"/>
      <c r="NA507" s="47"/>
      <c r="NB507" s="45">
        <v>1.84</v>
      </c>
      <c r="NC507" s="58"/>
      <c r="ND507" s="57"/>
      <c r="NE507" s="57"/>
      <c r="NF507" s="57"/>
      <c r="NG507" s="55">
        <v>1.28</v>
      </c>
      <c r="NH507" s="66"/>
      <c r="NI507" s="65"/>
      <c r="NJ507" s="65"/>
      <c r="NK507" s="65"/>
      <c r="NL507" s="64">
        <v>1.66</v>
      </c>
      <c r="NN507" s="48"/>
      <c r="NO507" s="47"/>
      <c r="NP507" s="47"/>
      <c r="NQ507" s="47"/>
      <c r="NR507" s="45">
        <v>1.84</v>
      </c>
      <c r="NS507" s="58"/>
      <c r="NT507" s="57"/>
      <c r="NU507" s="57"/>
      <c r="NV507" s="57"/>
      <c r="NW507" s="55">
        <v>1.28</v>
      </c>
      <c r="NX507" s="66"/>
      <c r="NY507" s="65"/>
      <c r="NZ507" s="65"/>
      <c r="OA507" s="65"/>
      <c r="OB507" s="64">
        <v>1.66</v>
      </c>
      <c r="OD507" s="48"/>
      <c r="OE507" s="47"/>
      <c r="OF507" s="47"/>
      <c r="OG507" s="47"/>
      <c r="OH507" s="45">
        <v>1.84</v>
      </c>
      <c r="OI507" s="58"/>
      <c r="OJ507" s="57"/>
      <c r="OK507" s="57"/>
      <c r="OL507" s="57"/>
      <c r="OM507" s="55">
        <v>1.28</v>
      </c>
      <c r="ON507" s="66"/>
      <c r="OO507" s="65"/>
      <c r="OP507" s="65"/>
      <c r="OQ507" s="65"/>
      <c r="OR507" s="64">
        <v>1.66</v>
      </c>
      <c r="OT507" s="48"/>
      <c r="OU507" s="47"/>
      <c r="OV507" s="47"/>
      <c r="OW507" s="47"/>
      <c r="OX507" s="45">
        <v>1.84</v>
      </c>
      <c r="OY507" s="58"/>
      <c r="OZ507" s="57"/>
      <c r="PA507" s="57"/>
      <c r="PB507" s="57"/>
      <c r="PC507" s="55">
        <v>1.28</v>
      </c>
      <c r="PD507" s="66"/>
      <c r="PE507" s="65"/>
      <c r="PF507" s="65"/>
      <c r="PG507" s="65"/>
      <c r="PH507" s="64">
        <v>1.66</v>
      </c>
      <c r="PJ507" s="48"/>
      <c r="PK507" s="47"/>
      <c r="PL507" s="47"/>
      <c r="PM507" s="47"/>
      <c r="PN507" s="45">
        <v>1.84</v>
      </c>
      <c r="PO507" s="58"/>
      <c r="PP507" s="57"/>
      <c r="PQ507" s="57"/>
      <c r="PR507" s="57"/>
      <c r="PS507" s="55">
        <v>1.28</v>
      </c>
      <c r="PT507" s="66"/>
      <c r="PU507" s="65"/>
      <c r="PV507" s="65"/>
      <c r="PW507" s="65"/>
      <c r="PX507" s="64">
        <v>1.66</v>
      </c>
      <c r="PZ507" s="48"/>
      <c r="QA507" s="47"/>
      <c r="QB507" s="47"/>
      <c r="QC507" s="47"/>
      <c r="QD507" s="45">
        <v>1.84</v>
      </c>
      <c r="QE507" s="58"/>
      <c r="QF507" s="57"/>
      <c r="QG507" s="57"/>
      <c r="QH507" s="57"/>
      <c r="QI507" s="55">
        <v>1.28</v>
      </c>
      <c r="QJ507" s="66"/>
      <c r="QK507" s="65"/>
      <c r="QL507" s="65"/>
      <c r="QM507" s="65"/>
      <c r="QN507" s="64">
        <v>1.66</v>
      </c>
      <c r="QP507" s="48"/>
      <c r="QQ507" s="47"/>
      <c r="QR507" s="47"/>
      <c r="QS507" s="47"/>
      <c r="QT507" s="45">
        <v>1.84</v>
      </c>
      <c r="QU507" s="58"/>
      <c r="QV507" s="57"/>
      <c r="QW507" s="57"/>
      <c r="QX507" s="57"/>
      <c r="QY507" s="55">
        <v>1.28</v>
      </c>
      <c r="QZ507" s="66"/>
      <c r="RA507" s="65"/>
      <c r="RB507" s="65"/>
      <c r="RC507" s="65"/>
      <c r="RD507" s="64">
        <v>1.66</v>
      </c>
      <c r="RF507" s="48"/>
      <c r="RG507" s="47"/>
      <c r="RH507" s="47"/>
      <c r="RI507" s="47"/>
      <c r="RJ507" s="45">
        <v>1.84</v>
      </c>
      <c r="RK507" s="58"/>
      <c r="RL507" s="57"/>
      <c r="RM507" s="57"/>
      <c r="RN507" s="57"/>
      <c r="RO507" s="55">
        <v>1.28</v>
      </c>
      <c r="RP507" s="66"/>
      <c r="RQ507" s="65"/>
      <c r="RR507" s="65"/>
      <c r="RS507" s="65"/>
      <c r="RT507" s="64">
        <v>1.66</v>
      </c>
    </row>
    <row r="508" spans="1:488" x14ac:dyDescent="0.35">
      <c r="A508" s="29">
        <v>8</v>
      </c>
      <c r="B508" s="342"/>
      <c r="C508" s="32"/>
      <c r="D508" s="32"/>
      <c r="E508" s="32"/>
      <c r="F508" s="35">
        <v>2</v>
      </c>
      <c r="G508" s="48"/>
      <c r="H508" s="47"/>
      <c r="I508" s="47"/>
      <c r="J508" s="47"/>
      <c r="K508" s="45">
        <v>1.84</v>
      </c>
      <c r="L508" s="58"/>
      <c r="M508" s="57"/>
      <c r="N508" s="57"/>
      <c r="O508" s="57"/>
      <c r="P508" s="55">
        <v>1.28</v>
      </c>
      <c r="Q508" s="66"/>
      <c r="R508" s="65"/>
      <c r="S508" s="65"/>
      <c r="T508" s="65"/>
      <c r="U508" s="64">
        <v>1.66</v>
      </c>
      <c r="V508" s="48"/>
      <c r="W508" s="47"/>
      <c r="X508" s="47"/>
      <c r="Y508" s="47"/>
      <c r="Z508" s="45">
        <v>1.66</v>
      </c>
      <c r="AG508" s="48"/>
      <c r="AH508" s="47"/>
      <c r="AI508" s="47"/>
      <c r="AJ508" s="47"/>
      <c r="AK508" s="45">
        <v>1.84</v>
      </c>
      <c r="AL508" s="58"/>
      <c r="AM508" s="57"/>
      <c r="AN508" s="57"/>
      <c r="AO508" s="57"/>
      <c r="AP508" s="55">
        <v>1.28</v>
      </c>
      <c r="AQ508" s="66"/>
      <c r="AR508" s="65"/>
      <c r="AS508" s="65"/>
      <c r="AT508" s="65"/>
      <c r="AU508" s="64">
        <v>1.66</v>
      </c>
      <c r="BB508" s="48"/>
      <c r="BC508" s="47"/>
      <c r="BD508" s="47"/>
      <c r="BE508" s="47"/>
      <c r="BF508" s="45">
        <v>1.84</v>
      </c>
      <c r="BG508" s="58"/>
      <c r="BH508" s="57"/>
      <c r="BI508" s="57"/>
      <c r="BJ508" s="57"/>
      <c r="BK508" s="55">
        <v>1.28</v>
      </c>
      <c r="BL508" s="66"/>
      <c r="BM508" s="65"/>
      <c r="BN508" s="65"/>
      <c r="BO508" s="65"/>
      <c r="BP508" s="64">
        <v>1.66</v>
      </c>
      <c r="BW508" s="48"/>
      <c r="BX508" s="47"/>
      <c r="BY508" s="47"/>
      <c r="BZ508" s="47"/>
      <c r="CA508" s="45">
        <v>1.84</v>
      </c>
      <c r="CB508" s="58"/>
      <c r="CC508" s="57"/>
      <c r="CD508" s="57"/>
      <c r="CE508" s="57"/>
      <c r="CF508" s="55">
        <v>1.28</v>
      </c>
      <c r="CG508" s="66"/>
      <c r="CH508" s="65"/>
      <c r="CI508" s="65"/>
      <c r="CJ508" s="65"/>
      <c r="CK508" s="64">
        <v>1.66</v>
      </c>
      <c r="CR508" s="48"/>
      <c r="CS508" s="47"/>
      <c r="CT508" s="47"/>
      <c r="CU508" s="47"/>
      <c r="CV508" s="45">
        <v>1.84</v>
      </c>
      <c r="CW508" s="58"/>
      <c r="CX508" s="57"/>
      <c r="CY508" s="57"/>
      <c r="CZ508" s="57"/>
      <c r="DA508" s="55">
        <v>1.28</v>
      </c>
      <c r="DB508" s="66"/>
      <c r="DC508" s="65"/>
      <c r="DD508" s="65"/>
      <c r="DE508" s="65"/>
      <c r="DF508" s="64">
        <v>1.66</v>
      </c>
      <c r="DM508" s="48"/>
      <c r="DN508" s="47"/>
      <c r="DO508" s="47"/>
      <c r="DP508" s="47"/>
      <c r="DQ508" s="45">
        <v>1.84</v>
      </c>
      <c r="DR508" s="58"/>
      <c r="DS508" s="57"/>
      <c r="DT508" s="57"/>
      <c r="DU508" s="57"/>
      <c r="DV508" s="55">
        <v>1.28</v>
      </c>
      <c r="DW508" s="66"/>
      <c r="DX508" s="65"/>
      <c r="DY508" s="65"/>
      <c r="DZ508" s="65"/>
      <c r="EA508" s="64">
        <v>1.66</v>
      </c>
      <c r="EH508" s="48"/>
      <c r="EI508" s="47"/>
      <c r="EJ508" s="47"/>
      <c r="EK508" s="47"/>
      <c r="EL508" s="45">
        <v>1.84</v>
      </c>
      <c r="EM508" s="58"/>
      <c r="EN508" s="57"/>
      <c r="EO508" s="57"/>
      <c r="EP508" s="57"/>
      <c r="EQ508" s="55">
        <v>1.28</v>
      </c>
      <c r="ER508" s="66"/>
      <c r="ES508" s="65"/>
      <c r="ET508" s="65"/>
      <c r="EU508" s="65"/>
      <c r="EV508" s="64">
        <v>1.66</v>
      </c>
      <c r="EX508" s="48"/>
      <c r="EY508" s="47"/>
      <c r="EZ508" s="47"/>
      <c r="FA508" s="47"/>
      <c r="FB508" s="45">
        <v>1.84</v>
      </c>
      <c r="FC508" s="58"/>
      <c r="FD508" s="57"/>
      <c r="FE508" s="57"/>
      <c r="FF508" s="57"/>
      <c r="FG508" s="55">
        <v>1.28</v>
      </c>
      <c r="FH508" s="66"/>
      <c r="FI508" s="65"/>
      <c r="FJ508" s="65"/>
      <c r="FK508" s="65"/>
      <c r="FL508" s="64">
        <v>1.66</v>
      </c>
      <c r="FN508" s="48"/>
      <c r="FO508" s="47"/>
      <c r="FP508" s="47"/>
      <c r="FQ508" s="47"/>
      <c r="FR508" s="45">
        <v>1.84</v>
      </c>
      <c r="FS508" s="58"/>
      <c r="FT508" s="57"/>
      <c r="FU508" s="57"/>
      <c r="FV508" s="57"/>
      <c r="FW508" s="55">
        <v>1.28</v>
      </c>
      <c r="FX508" s="66"/>
      <c r="FY508" s="65"/>
      <c r="FZ508" s="65"/>
      <c r="GA508" s="65"/>
      <c r="GB508" s="64">
        <v>1.66</v>
      </c>
      <c r="GD508" s="48"/>
      <c r="GE508" s="47"/>
      <c r="GF508" s="47"/>
      <c r="GG508" s="47"/>
      <c r="GH508" s="45">
        <v>1.84</v>
      </c>
      <c r="GI508" s="58"/>
      <c r="GJ508" s="57"/>
      <c r="GK508" s="57"/>
      <c r="GL508" s="57"/>
      <c r="GM508" s="55">
        <v>1.28</v>
      </c>
      <c r="GN508" s="66"/>
      <c r="GO508" s="65"/>
      <c r="GP508" s="65"/>
      <c r="GQ508" s="65"/>
      <c r="GR508" s="64">
        <v>1.66</v>
      </c>
      <c r="GT508" s="48"/>
      <c r="GU508" s="47"/>
      <c r="GV508" s="47"/>
      <c r="GW508" s="47"/>
      <c r="GX508" s="45">
        <v>1.84</v>
      </c>
      <c r="GY508" s="58"/>
      <c r="GZ508" s="57"/>
      <c r="HA508" s="57"/>
      <c r="HB508" s="57"/>
      <c r="HC508" s="55">
        <v>1.28</v>
      </c>
      <c r="HD508" s="66"/>
      <c r="HE508" s="65"/>
      <c r="HF508" s="65"/>
      <c r="HG508" s="65"/>
      <c r="HH508" s="64">
        <v>1.66</v>
      </c>
      <c r="HJ508" s="48"/>
      <c r="HK508" s="47"/>
      <c r="HL508" s="47"/>
      <c r="HM508" s="47"/>
      <c r="HN508" s="45">
        <v>1.84</v>
      </c>
      <c r="HO508" s="58"/>
      <c r="HP508" s="57"/>
      <c r="HQ508" s="57"/>
      <c r="HR508" s="57"/>
      <c r="HS508" s="55">
        <v>1.28</v>
      </c>
      <c r="HT508" s="66"/>
      <c r="HU508" s="65"/>
      <c r="HV508" s="65"/>
      <c r="HW508" s="65"/>
      <c r="HX508" s="64">
        <v>1.66</v>
      </c>
      <c r="HZ508" s="48"/>
      <c r="IA508" s="47"/>
      <c r="IB508" s="47"/>
      <c r="IC508" s="47"/>
      <c r="ID508" s="45">
        <v>1.84</v>
      </c>
      <c r="IE508" s="58"/>
      <c r="IF508" s="57"/>
      <c r="IG508" s="57"/>
      <c r="IH508" s="57"/>
      <c r="II508" s="55">
        <v>1.28</v>
      </c>
      <c r="IJ508" s="66"/>
      <c r="IK508" s="65"/>
      <c r="IL508" s="65"/>
      <c r="IM508" s="65"/>
      <c r="IN508" s="64">
        <v>1.66</v>
      </c>
      <c r="IP508" s="48"/>
      <c r="IQ508" s="47"/>
      <c r="IR508" s="47"/>
      <c r="IS508" s="47"/>
      <c r="IT508" s="45">
        <v>1.84</v>
      </c>
      <c r="IU508" s="58"/>
      <c r="IV508" s="57"/>
      <c r="IW508" s="57"/>
      <c r="IX508" s="57"/>
      <c r="IY508" s="55">
        <v>1.28</v>
      </c>
      <c r="IZ508" s="66"/>
      <c r="JA508" s="65"/>
      <c r="JB508" s="65"/>
      <c r="JC508" s="65"/>
      <c r="JD508" s="64">
        <v>1.66</v>
      </c>
      <c r="JF508" s="48"/>
      <c r="JG508" s="47"/>
      <c r="JH508" s="47"/>
      <c r="JI508" s="47"/>
      <c r="JJ508" s="45">
        <v>1.84</v>
      </c>
      <c r="JK508" s="58"/>
      <c r="JL508" s="57"/>
      <c r="JM508" s="57"/>
      <c r="JN508" s="57"/>
      <c r="JO508" s="55">
        <v>1.28</v>
      </c>
      <c r="JP508" s="66"/>
      <c r="JQ508" s="65"/>
      <c r="JR508" s="65"/>
      <c r="JS508" s="65"/>
      <c r="JT508" s="64">
        <v>1.66</v>
      </c>
      <c r="JV508" s="48"/>
      <c r="JW508" s="47"/>
      <c r="JX508" s="47"/>
      <c r="JY508" s="47"/>
      <c r="JZ508" s="45">
        <v>1.84</v>
      </c>
      <c r="KA508" s="58"/>
      <c r="KB508" s="57"/>
      <c r="KC508" s="57"/>
      <c r="KD508" s="57"/>
      <c r="KE508" s="55">
        <v>1.28</v>
      </c>
      <c r="KF508" s="66"/>
      <c r="KG508" s="65"/>
      <c r="KH508" s="65"/>
      <c r="KI508" s="65"/>
      <c r="KJ508" s="64">
        <v>1.66</v>
      </c>
      <c r="KL508" s="48"/>
      <c r="KM508" s="47"/>
      <c r="KN508" s="47"/>
      <c r="KO508" s="47"/>
      <c r="KP508" s="45">
        <v>1.84</v>
      </c>
      <c r="KQ508" s="58"/>
      <c r="KR508" s="57"/>
      <c r="KS508" s="57"/>
      <c r="KT508" s="57"/>
      <c r="KU508" s="55">
        <v>1.28</v>
      </c>
      <c r="KV508" s="66"/>
      <c r="KW508" s="65"/>
      <c r="KX508" s="65"/>
      <c r="KY508" s="65"/>
      <c r="KZ508" s="64">
        <v>1.66</v>
      </c>
      <c r="LB508" s="48"/>
      <c r="LC508" s="47"/>
      <c r="LD508" s="47"/>
      <c r="LE508" s="47"/>
      <c r="LF508" s="45">
        <v>1.84</v>
      </c>
      <c r="LG508" s="58"/>
      <c r="LH508" s="57"/>
      <c r="LI508" s="57"/>
      <c r="LJ508" s="57"/>
      <c r="LK508" s="55">
        <v>1.28</v>
      </c>
      <c r="LL508" s="66"/>
      <c r="LM508" s="65"/>
      <c r="LN508" s="65"/>
      <c r="LO508" s="65"/>
      <c r="LP508" s="64">
        <v>1.66</v>
      </c>
      <c r="LR508" s="48"/>
      <c r="LS508" s="47"/>
      <c r="LT508" s="47"/>
      <c r="LU508" s="47"/>
      <c r="LV508" s="45">
        <v>1.84</v>
      </c>
      <c r="LW508" s="58"/>
      <c r="LX508" s="57"/>
      <c r="LY508" s="57"/>
      <c r="LZ508" s="57"/>
      <c r="MA508" s="55">
        <v>1.28</v>
      </c>
      <c r="MB508" s="66"/>
      <c r="MC508" s="65"/>
      <c r="MD508" s="65"/>
      <c r="ME508" s="65"/>
      <c r="MF508" s="64">
        <v>1.66</v>
      </c>
      <c r="MH508" s="48"/>
      <c r="MI508" s="47"/>
      <c r="MJ508" s="47"/>
      <c r="MK508" s="47"/>
      <c r="ML508" s="45">
        <v>1.84</v>
      </c>
      <c r="MM508" s="58"/>
      <c r="MN508" s="57"/>
      <c r="MO508" s="57"/>
      <c r="MP508" s="57"/>
      <c r="MQ508" s="55">
        <v>1.28</v>
      </c>
      <c r="MR508" s="66"/>
      <c r="MS508" s="65"/>
      <c r="MT508" s="65"/>
      <c r="MU508" s="65"/>
      <c r="MV508" s="64">
        <v>1.66</v>
      </c>
      <c r="MX508" s="48"/>
      <c r="MY508" s="47"/>
      <c r="MZ508" s="47"/>
      <c r="NA508" s="47"/>
      <c r="NB508" s="45">
        <v>1.84</v>
      </c>
      <c r="NC508" s="58"/>
      <c r="ND508" s="57"/>
      <c r="NE508" s="57"/>
      <c r="NF508" s="57"/>
      <c r="NG508" s="55">
        <v>1.28</v>
      </c>
      <c r="NH508" s="66"/>
      <c r="NI508" s="65"/>
      <c r="NJ508" s="65"/>
      <c r="NK508" s="65"/>
      <c r="NL508" s="64">
        <v>1.66</v>
      </c>
      <c r="NN508" s="48"/>
      <c r="NO508" s="47"/>
      <c r="NP508" s="47"/>
      <c r="NQ508" s="47"/>
      <c r="NR508" s="45">
        <v>1.84</v>
      </c>
      <c r="NS508" s="58"/>
      <c r="NT508" s="57"/>
      <c r="NU508" s="57"/>
      <c r="NV508" s="57"/>
      <c r="NW508" s="55">
        <v>1.28</v>
      </c>
      <c r="NX508" s="66"/>
      <c r="NY508" s="65"/>
      <c r="NZ508" s="65"/>
      <c r="OA508" s="65"/>
      <c r="OB508" s="64">
        <v>1.66</v>
      </c>
      <c r="OD508" s="48"/>
      <c r="OE508" s="47"/>
      <c r="OF508" s="47"/>
      <c r="OG508" s="47"/>
      <c r="OH508" s="45">
        <v>1.84</v>
      </c>
      <c r="OI508" s="58"/>
      <c r="OJ508" s="57"/>
      <c r="OK508" s="57"/>
      <c r="OL508" s="57"/>
      <c r="OM508" s="55">
        <v>1.28</v>
      </c>
      <c r="ON508" s="66"/>
      <c r="OO508" s="65"/>
      <c r="OP508" s="65"/>
      <c r="OQ508" s="65"/>
      <c r="OR508" s="64">
        <v>1.66</v>
      </c>
      <c r="OT508" s="48"/>
      <c r="OU508" s="47"/>
      <c r="OV508" s="47"/>
      <c r="OW508" s="47"/>
      <c r="OX508" s="45">
        <v>1.84</v>
      </c>
      <c r="OY508" s="58"/>
      <c r="OZ508" s="57"/>
      <c r="PA508" s="57"/>
      <c r="PB508" s="57"/>
      <c r="PC508" s="55">
        <v>1.28</v>
      </c>
      <c r="PD508" s="66"/>
      <c r="PE508" s="65"/>
      <c r="PF508" s="65"/>
      <c r="PG508" s="65"/>
      <c r="PH508" s="64">
        <v>1.66</v>
      </c>
      <c r="PJ508" s="48"/>
      <c r="PK508" s="47"/>
      <c r="PL508" s="47"/>
      <c r="PM508" s="47"/>
      <c r="PN508" s="45">
        <v>1.84</v>
      </c>
      <c r="PO508" s="58"/>
      <c r="PP508" s="57"/>
      <c r="PQ508" s="57"/>
      <c r="PR508" s="57"/>
      <c r="PS508" s="55">
        <v>1.28</v>
      </c>
      <c r="PT508" s="66"/>
      <c r="PU508" s="65"/>
      <c r="PV508" s="65"/>
      <c r="PW508" s="65"/>
      <c r="PX508" s="64">
        <v>1.66</v>
      </c>
      <c r="PZ508" s="48"/>
      <c r="QA508" s="47"/>
      <c r="QB508" s="47"/>
      <c r="QC508" s="47"/>
      <c r="QD508" s="45">
        <v>1.84</v>
      </c>
      <c r="QE508" s="58"/>
      <c r="QF508" s="57"/>
      <c r="QG508" s="57"/>
      <c r="QH508" s="57"/>
      <c r="QI508" s="55">
        <v>1.28</v>
      </c>
      <c r="QJ508" s="66"/>
      <c r="QK508" s="65"/>
      <c r="QL508" s="65"/>
      <c r="QM508" s="65"/>
      <c r="QN508" s="64">
        <v>1.66</v>
      </c>
      <c r="QP508" s="48"/>
      <c r="QQ508" s="47"/>
      <c r="QR508" s="47"/>
      <c r="QS508" s="47"/>
      <c r="QT508" s="45">
        <v>1.84</v>
      </c>
      <c r="QU508" s="58"/>
      <c r="QV508" s="57"/>
      <c r="QW508" s="57"/>
      <c r="QX508" s="57"/>
      <c r="QY508" s="55">
        <v>1.28</v>
      </c>
      <c r="QZ508" s="66"/>
      <c r="RA508" s="65"/>
      <c r="RB508" s="65"/>
      <c r="RC508" s="65"/>
      <c r="RD508" s="64">
        <v>1.66</v>
      </c>
      <c r="RF508" s="48"/>
      <c r="RG508" s="47"/>
      <c r="RH508" s="47"/>
      <c r="RI508" s="47"/>
      <c r="RJ508" s="45">
        <v>1.84</v>
      </c>
      <c r="RK508" s="58"/>
      <c r="RL508" s="57"/>
      <c r="RM508" s="57"/>
      <c r="RN508" s="57"/>
      <c r="RO508" s="55">
        <v>1.28</v>
      </c>
      <c r="RP508" s="66"/>
      <c r="RQ508" s="65"/>
      <c r="RR508" s="65"/>
      <c r="RS508" s="65"/>
      <c r="RT508" s="64">
        <v>1.66</v>
      </c>
    </row>
    <row r="509" spans="1:488" x14ac:dyDescent="0.35">
      <c r="A509" s="29">
        <v>9</v>
      </c>
      <c r="B509" s="342"/>
      <c r="C509" s="32"/>
      <c r="D509" s="32"/>
      <c r="E509" s="32"/>
      <c r="F509" s="35">
        <v>2</v>
      </c>
      <c r="G509" s="48"/>
      <c r="H509" s="47"/>
      <c r="I509" s="47"/>
      <c r="J509" s="47"/>
      <c r="K509" s="45">
        <v>1.84</v>
      </c>
      <c r="L509" s="58"/>
      <c r="M509" s="57"/>
      <c r="N509" s="57"/>
      <c r="O509" s="57"/>
      <c r="P509" s="55">
        <v>1.28</v>
      </c>
      <c r="Q509" s="66"/>
      <c r="R509" s="65"/>
      <c r="S509" s="65"/>
      <c r="T509" s="65"/>
      <c r="U509" s="64">
        <v>1.66</v>
      </c>
      <c r="V509" s="48"/>
      <c r="W509" s="47"/>
      <c r="X509" s="47"/>
      <c r="Y509" s="47"/>
      <c r="Z509" s="45">
        <v>1.66</v>
      </c>
      <c r="AG509" s="48"/>
      <c r="AH509" s="47"/>
      <c r="AI509" s="47"/>
      <c r="AJ509" s="47"/>
      <c r="AK509" s="45">
        <v>1.84</v>
      </c>
      <c r="AL509" s="58"/>
      <c r="AM509" s="57"/>
      <c r="AN509" s="57"/>
      <c r="AO509" s="57"/>
      <c r="AP509" s="55">
        <v>1.28</v>
      </c>
      <c r="AQ509" s="66"/>
      <c r="AR509" s="65"/>
      <c r="AS509" s="65"/>
      <c r="AT509" s="65"/>
      <c r="AU509" s="64">
        <v>1.66</v>
      </c>
      <c r="BB509" s="48"/>
      <c r="BC509" s="47"/>
      <c r="BD509" s="47"/>
      <c r="BE509" s="47"/>
      <c r="BF509" s="45">
        <v>1.84</v>
      </c>
      <c r="BG509" s="58"/>
      <c r="BH509" s="57"/>
      <c r="BI509" s="57"/>
      <c r="BJ509" s="57"/>
      <c r="BK509" s="55">
        <v>1.28</v>
      </c>
      <c r="BL509" s="66"/>
      <c r="BM509" s="65"/>
      <c r="BN509" s="65"/>
      <c r="BO509" s="65"/>
      <c r="BP509" s="64">
        <v>1.66</v>
      </c>
      <c r="BW509" s="48"/>
      <c r="BX509" s="47"/>
      <c r="BY509" s="47"/>
      <c r="BZ509" s="47"/>
      <c r="CA509" s="45">
        <v>1.84</v>
      </c>
      <c r="CB509" s="58"/>
      <c r="CC509" s="57"/>
      <c r="CD509" s="57"/>
      <c r="CE509" s="57"/>
      <c r="CF509" s="55">
        <v>1.28</v>
      </c>
      <c r="CG509" s="66"/>
      <c r="CH509" s="65"/>
      <c r="CI509" s="65"/>
      <c r="CJ509" s="65"/>
      <c r="CK509" s="64">
        <v>1.66</v>
      </c>
      <c r="CR509" s="48"/>
      <c r="CS509" s="47"/>
      <c r="CT509" s="47"/>
      <c r="CU509" s="47"/>
      <c r="CV509" s="45">
        <v>1.84</v>
      </c>
      <c r="CW509" s="58"/>
      <c r="CX509" s="57"/>
      <c r="CY509" s="57"/>
      <c r="CZ509" s="57"/>
      <c r="DA509" s="55">
        <v>1.28</v>
      </c>
      <c r="DB509" s="66"/>
      <c r="DC509" s="65"/>
      <c r="DD509" s="65"/>
      <c r="DE509" s="65"/>
      <c r="DF509" s="64">
        <v>1.66</v>
      </c>
      <c r="DM509" s="48"/>
      <c r="DN509" s="47"/>
      <c r="DO509" s="47"/>
      <c r="DP509" s="47"/>
      <c r="DQ509" s="45">
        <v>1.84</v>
      </c>
      <c r="DR509" s="58"/>
      <c r="DS509" s="57"/>
      <c r="DT509" s="57"/>
      <c r="DU509" s="57"/>
      <c r="DV509" s="55">
        <v>1.28</v>
      </c>
      <c r="DW509" s="66"/>
      <c r="DX509" s="65"/>
      <c r="DY509" s="65"/>
      <c r="DZ509" s="65"/>
      <c r="EA509" s="64">
        <v>1.66</v>
      </c>
      <c r="EH509" s="48"/>
      <c r="EI509" s="47"/>
      <c r="EJ509" s="47"/>
      <c r="EK509" s="47"/>
      <c r="EL509" s="45">
        <v>1.84</v>
      </c>
      <c r="EM509" s="58"/>
      <c r="EN509" s="57"/>
      <c r="EO509" s="57"/>
      <c r="EP509" s="57"/>
      <c r="EQ509" s="55">
        <v>1.28</v>
      </c>
      <c r="ER509" s="66"/>
      <c r="ES509" s="65"/>
      <c r="ET509" s="65"/>
      <c r="EU509" s="65"/>
      <c r="EV509" s="64">
        <v>1.66</v>
      </c>
      <c r="EX509" s="48"/>
      <c r="EY509" s="47"/>
      <c r="EZ509" s="47"/>
      <c r="FA509" s="47"/>
      <c r="FB509" s="45">
        <v>1.84</v>
      </c>
      <c r="FC509" s="58"/>
      <c r="FD509" s="57"/>
      <c r="FE509" s="57"/>
      <c r="FF509" s="57"/>
      <c r="FG509" s="55">
        <v>1.28</v>
      </c>
      <c r="FH509" s="66"/>
      <c r="FI509" s="65"/>
      <c r="FJ509" s="65"/>
      <c r="FK509" s="65"/>
      <c r="FL509" s="64">
        <v>1.66</v>
      </c>
      <c r="FN509" s="48"/>
      <c r="FO509" s="47"/>
      <c r="FP509" s="47"/>
      <c r="FQ509" s="47"/>
      <c r="FR509" s="45">
        <v>1.84</v>
      </c>
      <c r="FS509" s="58"/>
      <c r="FT509" s="57"/>
      <c r="FU509" s="57"/>
      <c r="FV509" s="57"/>
      <c r="FW509" s="55">
        <v>1.28</v>
      </c>
      <c r="FX509" s="66"/>
      <c r="FY509" s="65"/>
      <c r="FZ509" s="65"/>
      <c r="GA509" s="65"/>
      <c r="GB509" s="64">
        <v>1.66</v>
      </c>
      <c r="GD509" s="48"/>
      <c r="GE509" s="47"/>
      <c r="GF509" s="47"/>
      <c r="GG509" s="47"/>
      <c r="GH509" s="45">
        <v>1.84</v>
      </c>
      <c r="GI509" s="58"/>
      <c r="GJ509" s="57"/>
      <c r="GK509" s="57"/>
      <c r="GL509" s="57"/>
      <c r="GM509" s="55">
        <v>1.28</v>
      </c>
      <c r="GN509" s="66"/>
      <c r="GO509" s="65"/>
      <c r="GP509" s="65"/>
      <c r="GQ509" s="65"/>
      <c r="GR509" s="64">
        <v>1.66</v>
      </c>
      <c r="GT509" s="48"/>
      <c r="GU509" s="47"/>
      <c r="GV509" s="47"/>
      <c r="GW509" s="47"/>
      <c r="GX509" s="45">
        <v>1.84</v>
      </c>
      <c r="GY509" s="58"/>
      <c r="GZ509" s="57"/>
      <c r="HA509" s="57"/>
      <c r="HB509" s="57"/>
      <c r="HC509" s="55">
        <v>1.28</v>
      </c>
      <c r="HD509" s="66"/>
      <c r="HE509" s="65"/>
      <c r="HF509" s="65"/>
      <c r="HG509" s="65"/>
      <c r="HH509" s="64">
        <v>1.66</v>
      </c>
      <c r="HJ509" s="48"/>
      <c r="HK509" s="47"/>
      <c r="HL509" s="47"/>
      <c r="HM509" s="47"/>
      <c r="HN509" s="45">
        <v>1.84</v>
      </c>
      <c r="HO509" s="58"/>
      <c r="HP509" s="57"/>
      <c r="HQ509" s="57"/>
      <c r="HR509" s="57"/>
      <c r="HS509" s="55">
        <v>1.28</v>
      </c>
      <c r="HT509" s="66"/>
      <c r="HU509" s="65"/>
      <c r="HV509" s="65"/>
      <c r="HW509" s="65"/>
      <c r="HX509" s="64">
        <v>1.66</v>
      </c>
      <c r="HZ509" s="48"/>
      <c r="IA509" s="47"/>
      <c r="IB509" s="47"/>
      <c r="IC509" s="47"/>
      <c r="ID509" s="45">
        <v>1.84</v>
      </c>
      <c r="IE509" s="58"/>
      <c r="IF509" s="57"/>
      <c r="IG509" s="57"/>
      <c r="IH509" s="57"/>
      <c r="II509" s="55">
        <v>1.28</v>
      </c>
      <c r="IJ509" s="66"/>
      <c r="IK509" s="65"/>
      <c r="IL509" s="65"/>
      <c r="IM509" s="65"/>
      <c r="IN509" s="64">
        <v>1.66</v>
      </c>
      <c r="IP509" s="48"/>
      <c r="IQ509" s="47"/>
      <c r="IR509" s="47"/>
      <c r="IS509" s="47"/>
      <c r="IT509" s="45">
        <v>1.84</v>
      </c>
      <c r="IU509" s="58"/>
      <c r="IV509" s="57"/>
      <c r="IW509" s="57"/>
      <c r="IX509" s="57"/>
      <c r="IY509" s="55">
        <v>1.28</v>
      </c>
      <c r="IZ509" s="66"/>
      <c r="JA509" s="65"/>
      <c r="JB509" s="65"/>
      <c r="JC509" s="65"/>
      <c r="JD509" s="64">
        <v>1.66</v>
      </c>
      <c r="JF509" s="48"/>
      <c r="JG509" s="47"/>
      <c r="JH509" s="47"/>
      <c r="JI509" s="47"/>
      <c r="JJ509" s="45">
        <v>1.84</v>
      </c>
      <c r="JK509" s="58"/>
      <c r="JL509" s="57"/>
      <c r="JM509" s="57"/>
      <c r="JN509" s="57"/>
      <c r="JO509" s="55">
        <v>1.28</v>
      </c>
      <c r="JP509" s="66"/>
      <c r="JQ509" s="65"/>
      <c r="JR509" s="65"/>
      <c r="JS509" s="65"/>
      <c r="JT509" s="64">
        <v>1.66</v>
      </c>
      <c r="JV509" s="48"/>
      <c r="JW509" s="47"/>
      <c r="JX509" s="47"/>
      <c r="JY509" s="47"/>
      <c r="JZ509" s="45">
        <v>1.84</v>
      </c>
      <c r="KA509" s="58"/>
      <c r="KB509" s="57"/>
      <c r="KC509" s="57"/>
      <c r="KD509" s="57"/>
      <c r="KE509" s="55">
        <v>1.28</v>
      </c>
      <c r="KF509" s="66"/>
      <c r="KG509" s="65"/>
      <c r="KH509" s="65"/>
      <c r="KI509" s="65"/>
      <c r="KJ509" s="64">
        <v>1.66</v>
      </c>
      <c r="KL509" s="48"/>
      <c r="KM509" s="47"/>
      <c r="KN509" s="47"/>
      <c r="KO509" s="47"/>
      <c r="KP509" s="45">
        <v>1.84</v>
      </c>
      <c r="KQ509" s="58"/>
      <c r="KR509" s="57"/>
      <c r="KS509" s="57"/>
      <c r="KT509" s="57"/>
      <c r="KU509" s="55">
        <v>1.28</v>
      </c>
      <c r="KV509" s="66"/>
      <c r="KW509" s="65"/>
      <c r="KX509" s="65"/>
      <c r="KY509" s="65"/>
      <c r="KZ509" s="64">
        <v>1.66</v>
      </c>
      <c r="LB509" s="48"/>
      <c r="LC509" s="47"/>
      <c r="LD509" s="47"/>
      <c r="LE509" s="47"/>
      <c r="LF509" s="45">
        <v>1.84</v>
      </c>
      <c r="LG509" s="58"/>
      <c r="LH509" s="57"/>
      <c r="LI509" s="57"/>
      <c r="LJ509" s="57"/>
      <c r="LK509" s="55">
        <v>1.28</v>
      </c>
      <c r="LL509" s="66"/>
      <c r="LM509" s="65"/>
      <c r="LN509" s="65"/>
      <c r="LO509" s="65"/>
      <c r="LP509" s="64">
        <v>1.66</v>
      </c>
      <c r="LR509" s="48"/>
      <c r="LS509" s="47"/>
      <c r="LT509" s="47"/>
      <c r="LU509" s="47"/>
      <c r="LV509" s="45">
        <v>1.84</v>
      </c>
      <c r="LW509" s="58"/>
      <c r="LX509" s="57"/>
      <c r="LY509" s="57"/>
      <c r="LZ509" s="57"/>
      <c r="MA509" s="55">
        <v>1.28</v>
      </c>
      <c r="MB509" s="66"/>
      <c r="MC509" s="65"/>
      <c r="MD509" s="65"/>
      <c r="ME509" s="65"/>
      <c r="MF509" s="64">
        <v>1.66</v>
      </c>
      <c r="MH509" s="48"/>
      <c r="MI509" s="47"/>
      <c r="MJ509" s="47"/>
      <c r="MK509" s="47"/>
      <c r="ML509" s="45">
        <v>1.84</v>
      </c>
      <c r="MM509" s="58"/>
      <c r="MN509" s="57"/>
      <c r="MO509" s="57"/>
      <c r="MP509" s="57"/>
      <c r="MQ509" s="55">
        <v>1.28</v>
      </c>
      <c r="MR509" s="66"/>
      <c r="MS509" s="65"/>
      <c r="MT509" s="65"/>
      <c r="MU509" s="65"/>
      <c r="MV509" s="64">
        <v>1.66</v>
      </c>
      <c r="MX509" s="48"/>
      <c r="MY509" s="47"/>
      <c r="MZ509" s="47"/>
      <c r="NA509" s="47"/>
      <c r="NB509" s="45">
        <v>1.84</v>
      </c>
      <c r="NC509" s="58"/>
      <c r="ND509" s="57"/>
      <c r="NE509" s="57"/>
      <c r="NF509" s="57"/>
      <c r="NG509" s="55">
        <v>1.28</v>
      </c>
      <c r="NH509" s="66"/>
      <c r="NI509" s="65"/>
      <c r="NJ509" s="65"/>
      <c r="NK509" s="65"/>
      <c r="NL509" s="64">
        <v>1.66</v>
      </c>
      <c r="NN509" s="48"/>
      <c r="NO509" s="47"/>
      <c r="NP509" s="47"/>
      <c r="NQ509" s="47"/>
      <c r="NR509" s="45">
        <v>1.84</v>
      </c>
      <c r="NS509" s="58"/>
      <c r="NT509" s="57"/>
      <c r="NU509" s="57"/>
      <c r="NV509" s="57"/>
      <c r="NW509" s="55">
        <v>1.28</v>
      </c>
      <c r="NX509" s="66"/>
      <c r="NY509" s="65"/>
      <c r="NZ509" s="65"/>
      <c r="OA509" s="65"/>
      <c r="OB509" s="64">
        <v>1.66</v>
      </c>
      <c r="OD509" s="48"/>
      <c r="OE509" s="47"/>
      <c r="OF509" s="47"/>
      <c r="OG509" s="47"/>
      <c r="OH509" s="45">
        <v>1.84</v>
      </c>
      <c r="OI509" s="58"/>
      <c r="OJ509" s="57"/>
      <c r="OK509" s="57"/>
      <c r="OL509" s="57"/>
      <c r="OM509" s="55">
        <v>1.28</v>
      </c>
      <c r="ON509" s="66"/>
      <c r="OO509" s="65"/>
      <c r="OP509" s="65"/>
      <c r="OQ509" s="65"/>
      <c r="OR509" s="64">
        <v>1.66</v>
      </c>
      <c r="OT509" s="48"/>
      <c r="OU509" s="47"/>
      <c r="OV509" s="47"/>
      <c r="OW509" s="47"/>
      <c r="OX509" s="45">
        <v>1.84</v>
      </c>
      <c r="OY509" s="58"/>
      <c r="OZ509" s="57"/>
      <c r="PA509" s="57"/>
      <c r="PB509" s="57"/>
      <c r="PC509" s="55">
        <v>1.28</v>
      </c>
      <c r="PD509" s="66"/>
      <c r="PE509" s="65"/>
      <c r="PF509" s="65"/>
      <c r="PG509" s="65"/>
      <c r="PH509" s="64">
        <v>1.66</v>
      </c>
      <c r="PJ509" s="48"/>
      <c r="PK509" s="47"/>
      <c r="PL509" s="47"/>
      <c r="PM509" s="47"/>
      <c r="PN509" s="45">
        <v>1.84</v>
      </c>
      <c r="PO509" s="58"/>
      <c r="PP509" s="57"/>
      <c r="PQ509" s="57"/>
      <c r="PR509" s="57"/>
      <c r="PS509" s="55">
        <v>1.28</v>
      </c>
      <c r="PT509" s="66"/>
      <c r="PU509" s="65"/>
      <c r="PV509" s="65"/>
      <c r="PW509" s="65"/>
      <c r="PX509" s="64">
        <v>1.66</v>
      </c>
      <c r="PZ509" s="48"/>
      <c r="QA509" s="47"/>
      <c r="QB509" s="47"/>
      <c r="QC509" s="47"/>
      <c r="QD509" s="45">
        <v>1.84</v>
      </c>
      <c r="QE509" s="58"/>
      <c r="QF509" s="57"/>
      <c r="QG509" s="57"/>
      <c r="QH509" s="57"/>
      <c r="QI509" s="55">
        <v>1.28</v>
      </c>
      <c r="QJ509" s="66"/>
      <c r="QK509" s="65"/>
      <c r="QL509" s="65"/>
      <c r="QM509" s="65"/>
      <c r="QN509" s="64">
        <v>1.66</v>
      </c>
      <c r="QP509" s="48"/>
      <c r="QQ509" s="47"/>
      <c r="QR509" s="47"/>
      <c r="QS509" s="47"/>
      <c r="QT509" s="45">
        <v>1.84</v>
      </c>
      <c r="QU509" s="58"/>
      <c r="QV509" s="57"/>
      <c r="QW509" s="57"/>
      <c r="QX509" s="57"/>
      <c r="QY509" s="55">
        <v>1.28</v>
      </c>
      <c r="QZ509" s="66"/>
      <c r="RA509" s="65"/>
      <c r="RB509" s="65"/>
      <c r="RC509" s="65"/>
      <c r="RD509" s="64">
        <v>1.66</v>
      </c>
      <c r="RF509" s="48"/>
      <c r="RG509" s="47"/>
      <c r="RH509" s="47"/>
      <c r="RI509" s="47"/>
      <c r="RJ509" s="45">
        <v>1.84</v>
      </c>
      <c r="RK509" s="58"/>
      <c r="RL509" s="57"/>
      <c r="RM509" s="57"/>
      <c r="RN509" s="57"/>
      <c r="RO509" s="55">
        <v>1.28</v>
      </c>
      <c r="RP509" s="66"/>
      <c r="RQ509" s="65"/>
      <c r="RR509" s="65"/>
      <c r="RS509" s="65"/>
      <c r="RT509" s="64">
        <v>1.66</v>
      </c>
    </row>
    <row r="510" spans="1:488" x14ac:dyDescent="0.35">
      <c r="A510" s="29">
        <v>10</v>
      </c>
      <c r="B510" s="342"/>
      <c r="C510" s="32"/>
      <c r="D510" s="32"/>
      <c r="E510" s="32"/>
      <c r="F510" s="35">
        <v>2</v>
      </c>
      <c r="G510" s="48"/>
      <c r="H510" s="47"/>
      <c r="I510" s="47"/>
      <c r="J510" s="47"/>
      <c r="K510" s="45">
        <v>1.84</v>
      </c>
      <c r="L510" s="58"/>
      <c r="M510" s="57"/>
      <c r="N510" s="57"/>
      <c r="O510" s="57"/>
      <c r="P510" s="55">
        <v>1.28</v>
      </c>
      <c r="Q510" s="66"/>
      <c r="R510" s="65"/>
      <c r="S510" s="65"/>
      <c r="T510" s="65"/>
      <c r="U510" s="64">
        <v>1.66</v>
      </c>
      <c r="V510" s="48"/>
      <c r="W510" s="47"/>
      <c r="X510" s="47"/>
      <c r="Y510" s="47"/>
      <c r="Z510" s="45">
        <v>1.66</v>
      </c>
      <c r="AG510" s="48"/>
      <c r="AH510" s="47"/>
      <c r="AI510" s="47"/>
      <c r="AJ510" s="47"/>
      <c r="AK510" s="45">
        <v>1.84</v>
      </c>
      <c r="AL510" s="58"/>
      <c r="AM510" s="57"/>
      <c r="AN510" s="57"/>
      <c r="AO510" s="57"/>
      <c r="AP510" s="55">
        <v>1.28</v>
      </c>
      <c r="AQ510" s="66"/>
      <c r="AR510" s="65"/>
      <c r="AS510" s="65"/>
      <c r="AT510" s="65"/>
      <c r="AU510" s="64">
        <v>1.66</v>
      </c>
      <c r="BB510" s="48"/>
      <c r="BC510" s="47"/>
      <c r="BD510" s="47"/>
      <c r="BE510" s="47"/>
      <c r="BF510" s="45">
        <v>1.84</v>
      </c>
      <c r="BG510" s="58"/>
      <c r="BH510" s="57"/>
      <c r="BI510" s="57"/>
      <c r="BJ510" s="57"/>
      <c r="BK510" s="55">
        <v>1.28</v>
      </c>
      <c r="BL510" s="66"/>
      <c r="BM510" s="65"/>
      <c r="BN510" s="65"/>
      <c r="BO510" s="65"/>
      <c r="BP510" s="64">
        <v>1.66</v>
      </c>
      <c r="BW510" s="48"/>
      <c r="BX510" s="47"/>
      <c r="BY510" s="47"/>
      <c r="BZ510" s="47"/>
      <c r="CA510" s="45">
        <v>1.84</v>
      </c>
      <c r="CB510" s="58"/>
      <c r="CC510" s="57"/>
      <c r="CD510" s="57"/>
      <c r="CE510" s="57"/>
      <c r="CF510" s="55">
        <v>1.28</v>
      </c>
      <c r="CG510" s="66"/>
      <c r="CH510" s="65"/>
      <c r="CI510" s="65"/>
      <c r="CJ510" s="65"/>
      <c r="CK510" s="64">
        <v>1.66</v>
      </c>
      <c r="CR510" s="48"/>
      <c r="CS510" s="47"/>
      <c r="CT510" s="47"/>
      <c r="CU510" s="47"/>
      <c r="CV510" s="45">
        <v>1.84</v>
      </c>
      <c r="CW510" s="58"/>
      <c r="CX510" s="57"/>
      <c r="CY510" s="57"/>
      <c r="CZ510" s="57"/>
      <c r="DA510" s="55">
        <v>1.28</v>
      </c>
      <c r="DB510" s="66"/>
      <c r="DC510" s="65"/>
      <c r="DD510" s="65"/>
      <c r="DE510" s="65"/>
      <c r="DF510" s="64">
        <v>1.66</v>
      </c>
      <c r="DM510" s="48"/>
      <c r="DN510" s="47"/>
      <c r="DO510" s="47"/>
      <c r="DP510" s="47"/>
      <c r="DQ510" s="45">
        <v>1.84</v>
      </c>
      <c r="DR510" s="58"/>
      <c r="DS510" s="57"/>
      <c r="DT510" s="57"/>
      <c r="DU510" s="57"/>
      <c r="DV510" s="55">
        <v>1.28</v>
      </c>
      <c r="DW510" s="66"/>
      <c r="DX510" s="65"/>
      <c r="DY510" s="65"/>
      <c r="DZ510" s="65"/>
      <c r="EA510" s="64">
        <v>1.66</v>
      </c>
      <c r="EH510" s="48"/>
      <c r="EI510" s="47"/>
      <c r="EJ510" s="47"/>
      <c r="EK510" s="47"/>
      <c r="EL510" s="45">
        <v>1.84</v>
      </c>
      <c r="EM510" s="58"/>
      <c r="EN510" s="57"/>
      <c r="EO510" s="57"/>
      <c r="EP510" s="57"/>
      <c r="EQ510" s="55">
        <v>1.28</v>
      </c>
      <c r="ER510" s="66"/>
      <c r="ES510" s="65"/>
      <c r="ET510" s="65"/>
      <c r="EU510" s="65"/>
      <c r="EV510" s="64">
        <v>1.66</v>
      </c>
      <c r="EX510" s="48"/>
      <c r="EY510" s="47"/>
      <c r="EZ510" s="47"/>
      <c r="FA510" s="47"/>
      <c r="FB510" s="45">
        <v>1.84</v>
      </c>
      <c r="FC510" s="58"/>
      <c r="FD510" s="57"/>
      <c r="FE510" s="57"/>
      <c r="FF510" s="57"/>
      <c r="FG510" s="55">
        <v>1.28</v>
      </c>
      <c r="FH510" s="66"/>
      <c r="FI510" s="65"/>
      <c r="FJ510" s="65"/>
      <c r="FK510" s="65"/>
      <c r="FL510" s="64">
        <v>1.66</v>
      </c>
      <c r="FN510" s="48"/>
      <c r="FO510" s="47"/>
      <c r="FP510" s="47"/>
      <c r="FQ510" s="47"/>
      <c r="FR510" s="45">
        <v>1.84</v>
      </c>
      <c r="FS510" s="58"/>
      <c r="FT510" s="57"/>
      <c r="FU510" s="57"/>
      <c r="FV510" s="57"/>
      <c r="FW510" s="55">
        <v>1.28</v>
      </c>
      <c r="FX510" s="66"/>
      <c r="FY510" s="65"/>
      <c r="FZ510" s="65"/>
      <c r="GA510" s="65"/>
      <c r="GB510" s="64">
        <v>1.66</v>
      </c>
      <c r="GD510" s="48"/>
      <c r="GE510" s="47"/>
      <c r="GF510" s="47"/>
      <c r="GG510" s="47"/>
      <c r="GH510" s="45">
        <v>1.84</v>
      </c>
      <c r="GI510" s="58"/>
      <c r="GJ510" s="57"/>
      <c r="GK510" s="57"/>
      <c r="GL510" s="57"/>
      <c r="GM510" s="55">
        <v>1.28</v>
      </c>
      <c r="GN510" s="66"/>
      <c r="GO510" s="65"/>
      <c r="GP510" s="65"/>
      <c r="GQ510" s="65"/>
      <c r="GR510" s="64">
        <v>1.66</v>
      </c>
      <c r="GT510" s="48"/>
      <c r="GU510" s="47"/>
      <c r="GV510" s="47"/>
      <c r="GW510" s="47"/>
      <c r="GX510" s="45">
        <v>1.84</v>
      </c>
      <c r="GY510" s="58"/>
      <c r="GZ510" s="57"/>
      <c r="HA510" s="57"/>
      <c r="HB510" s="57"/>
      <c r="HC510" s="55">
        <v>1.28</v>
      </c>
      <c r="HD510" s="66"/>
      <c r="HE510" s="65"/>
      <c r="HF510" s="65"/>
      <c r="HG510" s="65"/>
      <c r="HH510" s="64">
        <v>1.66</v>
      </c>
      <c r="HJ510" s="48"/>
      <c r="HK510" s="47"/>
      <c r="HL510" s="47"/>
      <c r="HM510" s="47"/>
      <c r="HN510" s="45">
        <v>1.84</v>
      </c>
      <c r="HO510" s="58"/>
      <c r="HP510" s="57"/>
      <c r="HQ510" s="57"/>
      <c r="HR510" s="57"/>
      <c r="HS510" s="55">
        <v>1.28</v>
      </c>
      <c r="HT510" s="66"/>
      <c r="HU510" s="65"/>
      <c r="HV510" s="65"/>
      <c r="HW510" s="65"/>
      <c r="HX510" s="64">
        <v>1.66</v>
      </c>
      <c r="HZ510" s="48"/>
      <c r="IA510" s="47"/>
      <c r="IB510" s="47"/>
      <c r="IC510" s="47"/>
      <c r="ID510" s="45">
        <v>1.84</v>
      </c>
      <c r="IE510" s="58"/>
      <c r="IF510" s="57"/>
      <c r="IG510" s="57"/>
      <c r="IH510" s="57"/>
      <c r="II510" s="55">
        <v>1.28</v>
      </c>
      <c r="IJ510" s="66"/>
      <c r="IK510" s="65"/>
      <c r="IL510" s="65"/>
      <c r="IM510" s="65"/>
      <c r="IN510" s="64">
        <v>1.66</v>
      </c>
      <c r="IP510" s="48"/>
      <c r="IQ510" s="47"/>
      <c r="IR510" s="47"/>
      <c r="IS510" s="47"/>
      <c r="IT510" s="45">
        <v>1.84</v>
      </c>
      <c r="IU510" s="58"/>
      <c r="IV510" s="57"/>
      <c r="IW510" s="57"/>
      <c r="IX510" s="57"/>
      <c r="IY510" s="55">
        <v>1.28</v>
      </c>
      <c r="IZ510" s="66"/>
      <c r="JA510" s="65"/>
      <c r="JB510" s="65"/>
      <c r="JC510" s="65"/>
      <c r="JD510" s="64">
        <v>1.66</v>
      </c>
      <c r="JF510" s="48"/>
      <c r="JG510" s="47"/>
      <c r="JH510" s="47"/>
      <c r="JI510" s="47"/>
      <c r="JJ510" s="45">
        <v>1.84</v>
      </c>
      <c r="JK510" s="58"/>
      <c r="JL510" s="57"/>
      <c r="JM510" s="57"/>
      <c r="JN510" s="57"/>
      <c r="JO510" s="55">
        <v>1.28</v>
      </c>
      <c r="JP510" s="66"/>
      <c r="JQ510" s="65"/>
      <c r="JR510" s="65"/>
      <c r="JS510" s="65"/>
      <c r="JT510" s="64">
        <v>1.66</v>
      </c>
      <c r="JV510" s="48"/>
      <c r="JW510" s="47"/>
      <c r="JX510" s="47"/>
      <c r="JY510" s="47"/>
      <c r="JZ510" s="45">
        <v>1.84</v>
      </c>
      <c r="KA510" s="58"/>
      <c r="KB510" s="57"/>
      <c r="KC510" s="57"/>
      <c r="KD510" s="57"/>
      <c r="KE510" s="55">
        <v>1.28</v>
      </c>
      <c r="KF510" s="66"/>
      <c r="KG510" s="65"/>
      <c r="KH510" s="65"/>
      <c r="KI510" s="65"/>
      <c r="KJ510" s="64">
        <v>1.66</v>
      </c>
      <c r="KL510" s="48"/>
      <c r="KM510" s="47"/>
      <c r="KN510" s="47"/>
      <c r="KO510" s="47"/>
      <c r="KP510" s="45">
        <v>1.84</v>
      </c>
      <c r="KQ510" s="58"/>
      <c r="KR510" s="57"/>
      <c r="KS510" s="57"/>
      <c r="KT510" s="57"/>
      <c r="KU510" s="55">
        <v>1.28</v>
      </c>
      <c r="KV510" s="66"/>
      <c r="KW510" s="65"/>
      <c r="KX510" s="65"/>
      <c r="KY510" s="65"/>
      <c r="KZ510" s="64">
        <v>1.66</v>
      </c>
      <c r="LB510" s="48"/>
      <c r="LC510" s="47"/>
      <c r="LD510" s="47"/>
      <c r="LE510" s="47"/>
      <c r="LF510" s="45">
        <v>1.84</v>
      </c>
      <c r="LG510" s="58"/>
      <c r="LH510" s="57"/>
      <c r="LI510" s="57"/>
      <c r="LJ510" s="57"/>
      <c r="LK510" s="55">
        <v>1.28</v>
      </c>
      <c r="LL510" s="66"/>
      <c r="LM510" s="65"/>
      <c r="LN510" s="65"/>
      <c r="LO510" s="65"/>
      <c r="LP510" s="64">
        <v>1.66</v>
      </c>
      <c r="LR510" s="48"/>
      <c r="LS510" s="47"/>
      <c r="LT510" s="47"/>
      <c r="LU510" s="47"/>
      <c r="LV510" s="45">
        <v>1.84</v>
      </c>
      <c r="LW510" s="58"/>
      <c r="LX510" s="57"/>
      <c r="LY510" s="57"/>
      <c r="LZ510" s="57"/>
      <c r="MA510" s="55">
        <v>1.28</v>
      </c>
      <c r="MB510" s="66"/>
      <c r="MC510" s="65"/>
      <c r="MD510" s="65"/>
      <c r="ME510" s="65"/>
      <c r="MF510" s="64">
        <v>1.66</v>
      </c>
      <c r="MH510" s="48"/>
      <c r="MI510" s="47"/>
      <c r="MJ510" s="47"/>
      <c r="MK510" s="47"/>
      <c r="ML510" s="45">
        <v>1.84</v>
      </c>
      <c r="MM510" s="58"/>
      <c r="MN510" s="57"/>
      <c r="MO510" s="57"/>
      <c r="MP510" s="57"/>
      <c r="MQ510" s="55">
        <v>1.28</v>
      </c>
      <c r="MR510" s="66"/>
      <c r="MS510" s="65"/>
      <c r="MT510" s="65"/>
      <c r="MU510" s="65"/>
      <c r="MV510" s="64">
        <v>1.66</v>
      </c>
      <c r="MX510" s="48"/>
      <c r="MY510" s="47"/>
      <c r="MZ510" s="47"/>
      <c r="NA510" s="47"/>
      <c r="NB510" s="45">
        <v>1.84</v>
      </c>
      <c r="NC510" s="58"/>
      <c r="ND510" s="57"/>
      <c r="NE510" s="57"/>
      <c r="NF510" s="57"/>
      <c r="NG510" s="55">
        <v>1.28</v>
      </c>
      <c r="NH510" s="66"/>
      <c r="NI510" s="65"/>
      <c r="NJ510" s="65"/>
      <c r="NK510" s="65"/>
      <c r="NL510" s="64">
        <v>1.66</v>
      </c>
      <c r="NN510" s="48"/>
      <c r="NO510" s="47"/>
      <c r="NP510" s="47"/>
      <c r="NQ510" s="47"/>
      <c r="NR510" s="45">
        <v>1.84</v>
      </c>
      <c r="NS510" s="58"/>
      <c r="NT510" s="57"/>
      <c r="NU510" s="57"/>
      <c r="NV510" s="57"/>
      <c r="NW510" s="55">
        <v>1.28</v>
      </c>
      <c r="NX510" s="66"/>
      <c r="NY510" s="65"/>
      <c r="NZ510" s="65"/>
      <c r="OA510" s="65"/>
      <c r="OB510" s="64">
        <v>1.66</v>
      </c>
      <c r="OD510" s="48"/>
      <c r="OE510" s="47"/>
      <c r="OF510" s="47"/>
      <c r="OG510" s="47"/>
      <c r="OH510" s="45">
        <v>1.84</v>
      </c>
      <c r="OI510" s="58"/>
      <c r="OJ510" s="57"/>
      <c r="OK510" s="57"/>
      <c r="OL510" s="57"/>
      <c r="OM510" s="55">
        <v>1.28</v>
      </c>
      <c r="ON510" s="66"/>
      <c r="OO510" s="65"/>
      <c r="OP510" s="65"/>
      <c r="OQ510" s="65"/>
      <c r="OR510" s="64">
        <v>1.66</v>
      </c>
      <c r="OT510" s="48"/>
      <c r="OU510" s="47"/>
      <c r="OV510" s="47"/>
      <c r="OW510" s="47"/>
      <c r="OX510" s="45">
        <v>1.84</v>
      </c>
      <c r="OY510" s="58"/>
      <c r="OZ510" s="57"/>
      <c r="PA510" s="57"/>
      <c r="PB510" s="57"/>
      <c r="PC510" s="55">
        <v>1.28</v>
      </c>
      <c r="PD510" s="66"/>
      <c r="PE510" s="65"/>
      <c r="PF510" s="65"/>
      <c r="PG510" s="65"/>
      <c r="PH510" s="64">
        <v>1.66</v>
      </c>
      <c r="PJ510" s="48"/>
      <c r="PK510" s="47"/>
      <c r="PL510" s="47"/>
      <c r="PM510" s="47"/>
      <c r="PN510" s="45">
        <v>1.84</v>
      </c>
      <c r="PO510" s="58"/>
      <c r="PP510" s="57"/>
      <c r="PQ510" s="57"/>
      <c r="PR510" s="57"/>
      <c r="PS510" s="55">
        <v>1.28</v>
      </c>
      <c r="PT510" s="66"/>
      <c r="PU510" s="65"/>
      <c r="PV510" s="65"/>
      <c r="PW510" s="65"/>
      <c r="PX510" s="64">
        <v>1.66</v>
      </c>
      <c r="PZ510" s="48"/>
      <c r="QA510" s="47"/>
      <c r="QB510" s="47"/>
      <c r="QC510" s="47"/>
      <c r="QD510" s="45">
        <v>1.84</v>
      </c>
      <c r="QE510" s="58"/>
      <c r="QF510" s="57"/>
      <c r="QG510" s="57"/>
      <c r="QH510" s="57"/>
      <c r="QI510" s="55">
        <v>1.28</v>
      </c>
      <c r="QJ510" s="66"/>
      <c r="QK510" s="65"/>
      <c r="QL510" s="65"/>
      <c r="QM510" s="65"/>
      <c r="QN510" s="64">
        <v>1.66</v>
      </c>
      <c r="QP510" s="48"/>
      <c r="QQ510" s="47"/>
      <c r="QR510" s="47"/>
      <c r="QS510" s="47"/>
      <c r="QT510" s="45">
        <v>1.84</v>
      </c>
      <c r="QU510" s="58"/>
      <c r="QV510" s="57"/>
      <c r="QW510" s="57"/>
      <c r="QX510" s="57"/>
      <c r="QY510" s="55">
        <v>1.28</v>
      </c>
      <c r="QZ510" s="66"/>
      <c r="RA510" s="65"/>
      <c r="RB510" s="65"/>
      <c r="RC510" s="65"/>
      <c r="RD510" s="64">
        <v>1.66</v>
      </c>
      <c r="RF510" s="48"/>
      <c r="RG510" s="47"/>
      <c r="RH510" s="47"/>
      <c r="RI510" s="47"/>
      <c r="RJ510" s="45">
        <v>1.84</v>
      </c>
      <c r="RK510" s="58"/>
      <c r="RL510" s="57"/>
      <c r="RM510" s="57"/>
      <c r="RN510" s="57"/>
      <c r="RO510" s="55">
        <v>1.28</v>
      </c>
      <c r="RP510" s="66"/>
      <c r="RQ510" s="65"/>
      <c r="RR510" s="65"/>
      <c r="RS510" s="65"/>
      <c r="RT510" s="64">
        <v>1.66</v>
      </c>
    </row>
    <row r="511" spans="1:488" x14ac:dyDescent="0.35">
      <c r="A511" s="29">
        <v>11</v>
      </c>
      <c r="B511" s="342"/>
      <c r="C511" s="32"/>
      <c r="D511" s="32"/>
      <c r="E511" s="32"/>
      <c r="F511" s="35">
        <v>2</v>
      </c>
      <c r="G511" s="48"/>
      <c r="H511" s="47"/>
      <c r="I511" s="47"/>
      <c r="J511" s="47"/>
      <c r="K511" s="45">
        <v>1.84</v>
      </c>
      <c r="L511" s="58"/>
      <c r="M511" s="57"/>
      <c r="N511" s="57"/>
      <c r="O511" s="57"/>
      <c r="P511" s="55">
        <v>1.28</v>
      </c>
      <c r="Q511" s="66"/>
      <c r="R511" s="65"/>
      <c r="S511" s="65"/>
      <c r="T511" s="65"/>
      <c r="U511" s="64">
        <v>1.66</v>
      </c>
      <c r="V511" s="48"/>
      <c r="W511" s="47"/>
      <c r="X511" s="47"/>
      <c r="Y511" s="47"/>
      <c r="Z511" s="45">
        <v>1.66</v>
      </c>
      <c r="AG511" s="48"/>
      <c r="AH511" s="47"/>
      <c r="AI511" s="47"/>
      <c r="AJ511" s="47"/>
      <c r="AK511" s="45">
        <v>1.84</v>
      </c>
      <c r="AL511" s="58"/>
      <c r="AM511" s="57"/>
      <c r="AN511" s="57"/>
      <c r="AO511" s="57"/>
      <c r="AP511" s="55">
        <v>1.28</v>
      </c>
      <c r="AQ511" s="66"/>
      <c r="AR511" s="65"/>
      <c r="AS511" s="65"/>
      <c r="AT511" s="65"/>
      <c r="AU511" s="64">
        <v>1.66</v>
      </c>
      <c r="BB511" s="48"/>
      <c r="BC511" s="47"/>
      <c r="BD511" s="47"/>
      <c r="BE511" s="47"/>
      <c r="BF511" s="45">
        <v>1.84</v>
      </c>
      <c r="BG511" s="58"/>
      <c r="BH511" s="57"/>
      <c r="BI511" s="57"/>
      <c r="BJ511" s="57"/>
      <c r="BK511" s="55">
        <v>1.28</v>
      </c>
      <c r="BL511" s="66"/>
      <c r="BM511" s="65"/>
      <c r="BN511" s="65"/>
      <c r="BO511" s="65"/>
      <c r="BP511" s="64">
        <v>1.66</v>
      </c>
      <c r="BW511" s="48"/>
      <c r="BX511" s="47"/>
      <c r="BY511" s="47"/>
      <c r="BZ511" s="47"/>
      <c r="CA511" s="45">
        <v>1.84</v>
      </c>
      <c r="CB511" s="58"/>
      <c r="CC511" s="57"/>
      <c r="CD511" s="57"/>
      <c r="CE511" s="57"/>
      <c r="CF511" s="55">
        <v>1.28</v>
      </c>
      <c r="CG511" s="66"/>
      <c r="CH511" s="65"/>
      <c r="CI511" s="65"/>
      <c r="CJ511" s="65"/>
      <c r="CK511" s="64">
        <v>1.66</v>
      </c>
      <c r="CR511" s="48"/>
      <c r="CS511" s="47"/>
      <c r="CT511" s="47"/>
      <c r="CU511" s="47"/>
      <c r="CV511" s="45">
        <v>1.84</v>
      </c>
      <c r="CW511" s="58"/>
      <c r="CX511" s="57"/>
      <c r="CY511" s="57"/>
      <c r="CZ511" s="57"/>
      <c r="DA511" s="55">
        <v>1.28</v>
      </c>
      <c r="DB511" s="66"/>
      <c r="DC511" s="65"/>
      <c r="DD511" s="65"/>
      <c r="DE511" s="65"/>
      <c r="DF511" s="64">
        <v>1.66</v>
      </c>
      <c r="DM511" s="48"/>
      <c r="DN511" s="47"/>
      <c r="DO511" s="47"/>
      <c r="DP511" s="47"/>
      <c r="DQ511" s="45">
        <v>1.84</v>
      </c>
      <c r="DR511" s="58"/>
      <c r="DS511" s="57"/>
      <c r="DT511" s="57"/>
      <c r="DU511" s="57"/>
      <c r="DV511" s="55">
        <v>1.28</v>
      </c>
      <c r="DW511" s="66"/>
      <c r="DX511" s="65"/>
      <c r="DY511" s="65"/>
      <c r="DZ511" s="65"/>
      <c r="EA511" s="64">
        <v>1.66</v>
      </c>
      <c r="EH511" s="48"/>
      <c r="EI511" s="47"/>
      <c r="EJ511" s="47"/>
      <c r="EK511" s="47"/>
      <c r="EL511" s="45">
        <v>1.84</v>
      </c>
      <c r="EM511" s="58"/>
      <c r="EN511" s="57"/>
      <c r="EO511" s="57"/>
      <c r="EP511" s="57"/>
      <c r="EQ511" s="55">
        <v>1.28</v>
      </c>
      <c r="ER511" s="66"/>
      <c r="ES511" s="65"/>
      <c r="ET511" s="65"/>
      <c r="EU511" s="65"/>
      <c r="EV511" s="64">
        <v>1.66</v>
      </c>
      <c r="EX511" s="48"/>
      <c r="EY511" s="47"/>
      <c r="EZ511" s="47"/>
      <c r="FA511" s="47"/>
      <c r="FB511" s="45">
        <v>1.84</v>
      </c>
      <c r="FC511" s="58"/>
      <c r="FD511" s="57"/>
      <c r="FE511" s="57"/>
      <c r="FF511" s="57"/>
      <c r="FG511" s="55">
        <v>1.28</v>
      </c>
      <c r="FH511" s="66"/>
      <c r="FI511" s="65"/>
      <c r="FJ511" s="65"/>
      <c r="FK511" s="65"/>
      <c r="FL511" s="64">
        <v>1.66</v>
      </c>
      <c r="FN511" s="48"/>
      <c r="FO511" s="47"/>
      <c r="FP511" s="47"/>
      <c r="FQ511" s="47"/>
      <c r="FR511" s="45">
        <v>1.84</v>
      </c>
      <c r="FS511" s="58"/>
      <c r="FT511" s="57"/>
      <c r="FU511" s="57"/>
      <c r="FV511" s="57"/>
      <c r="FW511" s="55">
        <v>1.28</v>
      </c>
      <c r="FX511" s="66"/>
      <c r="FY511" s="65"/>
      <c r="FZ511" s="65"/>
      <c r="GA511" s="65"/>
      <c r="GB511" s="64">
        <v>1.66</v>
      </c>
      <c r="GD511" s="48"/>
      <c r="GE511" s="47"/>
      <c r="GF511" s="47"/>
      <c r="GG511" s="47"/>
      <c r="GH511" s="45">
        <v>1.84</v>
      </c>
      <c r="GI511" s="58"/>
      <c r="GJ511" s="57"/>
      <c r="GK511" s="57"/>
      <c r="GL511" s="57"/>
      <c r="GM511" s="55">
        <v>1.28</v>
      </c>
      <c r="GN511" s="66"/>
      <c r="GO511" s="65"/>
      <c r="GP511" s="65"/>
      <c r="GQ511" s="65"/>
      <c r="GR511" s="64">
        <v>1.66</v>
      </c>
      <c r="GT511" s="48"/>
      <c r="GU511" s="47"/>
      <c r="GV511" s="47"/>
      <c r="GW511" s="47"/>
      <c r="GX511" s="45">
        <v>1.84</v>
      </c>
      <c r="GY511" s="58"/>
      <c r="GZ511" s="57"/>
      <c r="HA511" s="57"/>
      <c r="HB511" s="57"/>
      <c r="HC511" s="55">
        <v>1.28</v>
      </c>
      <c r="HD511" s="66"/>
      <c r="HE511" s="65"/>
      <c r="HF511" s="65"/>
      <c r="HG511" s="65"/>
      <c r="HH511" s="64">
        <v>1.66</v>
      </c>
      <c r="HJ511" s="48"/>
      <c r="HK511" s="47"/>
      <c r="HL511" s="47"/>
      <c r="HM511" s="47"/>
      <c r="HN511" s="45">
        <v>1.84</v>
      </c>
      <c r="HO511" s="58"/>
      <c r="HP511" s="57"/>
      <c r="HQ511" s="57"/>
      <c r="HR511" s="57"/>
      <c r="HS511" s="55">
        <v>1.28</v>
      </c>
      <c r="HT511" s="66"/>
      <c r="HU511" s="65"/>
      <c r="HV511" s="65"/>
      <c r="HW511" s="65"/>
      <c r="HX511" s="64">
        <v>1.66</v>
      </c>
      <c r="HZ511" s="48"/>
      <c r="IA511" s="47"/>
      <c r="IB511" s="47"/>
      <c r="IC511" s="47"/>
      <c r="ID511" s="45">
        <v>1.84</v>
      </c>
      <c r="IE511" s="58"/>
      <c r="IF511" s="57"/>
      <c r="IG511" s="57"/>
      <c r="IH511" s="57"/>
      <c r="II511" s="55">
        <v>1.28</v>
      </c>
      <c r="IJ511" s="66"/>
      <c r="IK511" s="65"/>
      <c r="IL511" s="65"/>
      <c r="IM511" s="65"/>
      <c r="IN511" s="64">
        <v>1.66</v>
      </c>
      <c r="IP511" s="48"/>
      <c r="IQ511" s="47"/>
      <c r="IR511" s="47"/>
      <c r="IS511" s="47"/>
      <c r="IT511" s="45">
        <v>1.84</v>
      </c>
      <c r="IU511" s="58"/>
      <c r="IV511" s="57"/>
      <c r="IW511" s="57"/>
      <c r="IX511" s="57"/>
      <c r="IY511" s="55">
        <v>1.28</v>
      </c>
      <c r="IZ511" s="66"/>
      <c r="JA511" s="65"/>
      <c r="JB511" s="65"/>
      <c r="JC511" s="65"/>
      <c r="JD511" s="64">
        <v>1.66</v>
      </c>
      <c r="JF511" s="48"/>
      <c r="JG511" s="47"/>
      <c r="JH511" s="47"/>
      <c r="JI511" s="47"/>
      <c r="JJ511" s="45">
        <v>1.84</v>
      </c>
      <c r="JK511" s="58"/>
      <c r="JL511" s="57"/>
      <c r="JM511" s="57"/>
      <c r="JN511" s="57"/>
      <c r="JO511" s="55">
        <v>1.28</v>
      </c>
      <c r="JP511" s="66"/>
      <c r="JQ511" s="65"/>
      <c r="JR511" s="65"/>
      <c r="JS511" s="65"/>
      <c r="JT511" s="64">
        <v>1.66</v>
      </c>
      <c r="JV511" s="48"/>
      <c r="JW511" s="47"/>
      <c r="JX511" s="47"/>
      <c r="JY511" s="47"/>
      <c r="JZ511" s="45">
        <v>1.84</v>
      </c>
      <c r="KA511" s="58"/>
      <c r="KB511" s="57"/>
      <c r="KC511" s="57"/>
      <c r="KD511" s="57"/>
      <c r="KE511" s="55">
        <v>1.28</v>
      </c>
      <c r="KF511" s="66"/>
      <c r="KG511" s="65"/>
      <c r="KH511" s="65"/>
      <c r="KI511" s="65"/>
      <c r="KJ511" s="64">
        <v>1.66</v>
      </c>
      <c r="KL511" s="48"/>
      <c r="KM511" s="47"/>
      <c r="KN511" s="47"/>
      <c r="KO511" s="47"/>
      <c r="KP511" s="45">
        <v>1.84</v>
      </c>
      <c r="KQ511" s="58"/>
      <c r="KR511" s="57"/>
      <c r="KS511" s="57"/>
      <c r="KT511" s="57"/>
      <c r="KU511" s="55">
        <v>1.28</v>
      </c>
      <c r="KV511" s="66"/>
      <c r="KW511" s="65"/>
      <c r="KX511" s="65"/>
      <c r="KY511" s="65"/>
      <c r="KZ511" s="64">
        <v>1.66</v>
      </c>
      <c r="LB511" s="48"/>
      <c r="LC511" s="47"/>
      <c r="LD511" s="47"/>
      <c r="LE511" s="47"/>
      <c r="LF511" s="45">
        <v>1.84</v>
      </c>
      <c r="LG511" s="58"/>
      <c r="LH511" s="57"/>
      <c r="LI511" s="57"/>
      <c r="LJ511" s="57"/>
      <c r="LK511" s="55">
        <v>1.28</v>
      </c>
      <c r="LL511" s="66"/>
      <c r="LM511" s="65"/>
      <c r="LN511" s="65"/>
      <c r="LO511" s="65"/>
      <c r="LP511" s="64">
        <v>1.66</v>
      </c>
      <c r="LR511" s="48"/>
      <c r="LS511" s="47"/>
      <c r="LT511" s="47"/>
      <c r="LU511" s="47"/>
      <c r="LV511" s="45">
        <v>1.84</v>
      </c>
      <c r="LW511" s="58"/>
      <c r="LX511" s="57"/>
      <c r="LY511" s="57"/>
      <c r="LZ511" s="57"/>
      <c r="MA511" s="55">
        <v>1.28</v>
      </c>
      <c r="MB511" s="66"/>
      <c r="MC511" s="65"/>
      <c r="MD511" s="65"/>
      <c r="ME511" s="65"/>
      <c r="MF511" s="64">
        <v>1.66</v>
      </c>
      <c r="MH511" s="48"/>
      <c r="MI511" s="47"/>
      <c r="MJ511" s="47"/>
      <c r="MK511" s="47"/>
      <c r="ML511" s="45">
        <v>1.84</v>
      </c>
      <c r="MM511" s="58"/>
      <c r="MN511" s="57"/>
      <c r="MO511" s="57"/>
      <c r="MP511" s="57"/>
      <c r="MQ511" s="55">
        <v>1.28</v>
      </c>
      <c r="MR511" s="66"/>
      <c r="MS511" s="65"/>
      <c r="MT511" s="65"/>
      <c r="MU511" s="65"/>
      <c r="MV511" s="64">
        <v>1.66</v>
      </c>
      <c r="MX511" s="48"/>
      <c r="MY511" s="47"/>
      <c r="MZ511" s="47"/>
      <c r="NA511" s="47"/>
      <c r="NB511" s="45">
        <v>1.84</v>
      </c>
      <c r="NC511" s="58"/>
      <c r="ND511" s="57"/>
      <c r="NE511" s="57"/>
      <c r="NF511" s="57"/>
      <c r="NG511" s="55">
        <v>1.28</v>
      </c>
      <c r="NH511" s="66"/>
      <c r="NI511" s="65"/>
      <c r="NJ511" s="65"/>
      <c r="NK511" s="65"/>
      <c r="NL511" s="64">
        <v>1.66</v>
      </c>
      <c r="NN511" s="48"/>
      <c r="NO511" s="47"/>
      <c r="NP511" s="47"/>
      <c r="NQ511" s="47"/>
      <c r="NR511" s="45">
        <v>1.84</v>
      </c>
      <c r="NS511" s="58"/>
      <c r="NT511" s="57"/>
      <c r="NU511" s="57"/>
      <c r="NV511" s="57"/>
      <c r="NW511" s="55">
        <v>1.28</v>
      </c>
      <c r="NX511" s="66"/>
      <c r="NY511" s="65"/>
      <c r="NZ511" s="65"/>
      <c r="OA511" s="65"/>
      <c r="OB511" s="64">
        <v>1.66</v>
      </c>
      <c r="OD511" s="48"/>
      <c r="OE511" s="47"/>
      <c r="OF511" s="47"/>
      <c r="OG511" s="47"/>
      <c r="OH511" s="45">
        <v>1.84</v>
      </c>
      <c r="OI511" s="58"/>
      <c r="OJ511" s="57"/>
      <c r="OK511" s="57"/>
      <c r="OL511" s="57"/>
      <c r="OM511" s="55">
        <v>1.28</v>
      </c>
      <c r="ON511" s="66"/>
      <c r="OO511" s="65"/>
      <c r="OP511" s="65"/>
      <c r="OQ511" s="65"/>
      <c r="OR511" s="64">
        <v>1.66</v>
      </c>
      <c r="OT511" s="48"/>
      <c r="OU511" s="47"/>
      <c r="OV511" s="47"/>
      <c r="OW511" s="47"/>
      <c r="OX511" s="45">
        <v>1.84</v>
      </c>
      <c r="OY511" s="58"/>
      <c r="OZ511" s="57"/>
      <c r="PA511" s="57"/>
      <c r="PB511" s="57"/>
      <c r="PC511" s="55">
        <v>1.28</v>
      </c>
      <c r="PD511" s="66"/>
      <c r="PE511" s="65"/>
      <c r="PF511" s="65"/>
      <c r="PG511" s="65"/>
      <c r="PH511" s="64">
        <v>1.66</v>
      </c>
      <c r="PJ511" s="48"/>
      <c r="PK511" s="47"/>
      <c r="PL511" s="47"/>
      <c r="PM511" s="47"/>
      <c r="PN511" s="45">
        <v>1.84</v>
      </c>
      <c r="PO511" s="58"/>
      <c r="PP511" s="57"/>
      <c r="PQ511" s="57"/>
      <c r="PR511" s="57"/>
      <c r="PS511" s="55">
        <v>1.28</v>
      </c>
      <c r="PT511" s="66"/>
      <c r="PU511" s="65"/>
      <c r="PV511" s="65"/>
      <c r="PW511" s="65"/>
      <c r="PX511" s="64">
        <v>1.66</v>
      </c>
      <c r="PZ511" s="48"/>
      <c r="QA511" s="47"/>
      <c r="QB511" s="47"/>
      <c r="QC511" s="47"/>
      <c r="QD511" s="45">
        <v>1.84</v>
      </c>
      <c r="QE511" s="58"/>
      <c r="QF511" s="57"/>
      <c r="QG511" s="57"/>
      <c r="QH511" s="57"/>
      <c r="QI511" s="55">
        <v>1.28</v>
      </c>
      <c r="QJ511" s="66"/>
      <c r="QK511" s="65"/>
      <c r="QL511" s="65"/>
      <c r="QM511" s="65"/>
      <c r="QN511" s="64">
        <v>1.66</v>
      </c>
      <c r="QP511" s="48"/>
      <c r="QQ511" s="47"/>
      <c r="QR511" s="47"/>
      <c r="QS511" s="47"/>
      <c r="QT511" s="45">
        <v>1.84</v>
      </c>
      <c r="QU511" s="58"/>
      <c r="QV511" s="57"/>
      <c r="QW511" s="57"/>
      <c r="QX511" s="57"/>
      <c r="QY511" s="55">
        <v>1.28</v>
      </c>
      <c r="QZ511" s="66"/>
      <c r="RA511" s="65"/>
      <c r="RB511" s="65"/>
      <c r="RC511" s="65"/>
      <c r="RD511" s="64">
        <v>1.66</v>
      </c>
      <c r="RF511" s="48"/>
      <c r="RG511" s="47"/>
      <c r="RH511" s="47"/>
      <c r="RI511" s="47"/>
      <c r="RJ511" s="45">
        <v>1.84</v>
      </c>
      <c r="RK511" s="58"/>
      <c r="RL511" s="57"/>
      <c r="RM511" s="57"/>
      <c r="RN511" s="57"/>
      <c r="RO511" s="55">
        <v>1.28</v>
      </c>
      <c r="RP511" s="66"/>
      <c r="RQ511" s="65"/>
      <c r="RR511" s="65"/>
      <c r="RS511" s="65"/>
      <c r="RT511" s="64">
        <v>1.66</v>
      </c>
    </row>
    <row r="512" spans="1:488" x14ac:dyDescent="0.35">
      <c r="A512" s="29">
        <v>12</v>
      </c>
      <c r="B512" s="342"/>
      <c r="C512" s="32"/>
      <c r="D512" s="32"/>
      <c r="E512" s="32"/>
      <c r="F512" s="35">
        <v>2</v>
      </c>
      <c r="G512" s="48"/>
      <c r="H512" s="47"/>
      <c r="I512" s="47"/>
      <c r="J512" s="47"/>
      <c r="K512" s="45">
        <v>1.84</v>
      </c>
      <c r="L512" s="58"/>
      <c r="M512" s="57"/>
      <c r="N512" s="57"/>
      <c r="O512" s="57"/>
      <c r="P512" s="55">
        <v>1.28</v>
      </c>
      <c r="Q512" s="66"/>
      <c r="R512" s="65"/>
      <c r="S512" s="65"/>
      <c r="T512" s="65"/>
      <c r="U512" s="64">
        <v>1.66</v>
      </c>
      <c r="V512" s="48"/>
      <c r="W512" s="47"/>
      <c r="X512" s="47"/>
      <c r="Y512" s="47"/>
      <c r="Z512" s="45">
        <v>1.66</v>
      </c>
      <c r="AG512" s="48"/>
      <c r="AH512" s="47"/>
      <c r="AI512" s="47"/>
      <c r="AJ512" s="47"/>
      <c r="AK512" s="45">
        <v>1.84</v>
      </c>
      <c r="AL512" s="58"/>
      <c r="AM512" s="57"/>
      <c r="AN512" s="57"/>
      <c r="AO512" s="57"/>
      <c r="AP512" s="55">
        <v>1.28</v>
      </c>
      <c r="AQ512" s="66"/>
      <c r="AR512" s="65"/>
      <c r="AS512" s="65"/>
      <c r="AT512" s="65"/>
      <c r="AU512" s="64">
        <v>1.66</v>
      </c>
      <c r="BB512" s="48"/>
      <c r="BC512" s="47"/>
      <c r="BD512" s="47"/>
      <c r="BE512" s="47"/>
      <c r="BF512" s="45">
        <v>1.84</v>
      </c>
      <c r="BG512" s="58"/>
      <c r="BH512" s="57"/>
      <c r="BI512" s="57"/>
      <c r="BJ512" s="57"/>
      <c r="BK512" s="55">
        <v>1.28</v>
      </c>
      <c r="BL512" s="66"/>
      <c r="BM512" s="65"/>
      <c r="BN512" s="65"/>
      <c r="BO512" s="65"/>
      <c r="BP512" s="64">
        <v>1.66</v>
      </c>
      <c r="BW512" s="48"/>
      <c r="BX512" s="47"/>
      <c r="BY512" s="47"/>
      <c r="BZ512" s="47"/>
      <c r="CA512" s="45">
        <v>1.84</v>
      </c>
      <c r="CB512" s="58"/>
      <c r="CC512" s="57"/>
      <c r="CD512" s="57"/>
      <c r="CE512" s="57"/>
      <c r="CF512" s="55">
        <v>1.28</v>
      </c>
      <c r="CG512" s="66"/>
      <c r="CH512" s="65"/>
      <c r="CI512" s="65"/>
      <c r="CJ512" s="65"/>
      <c r="CK512" s="64">
        <v>1.66</v>
      </c>
      <c r="CR512" s="48"/>
      <c r="CS512" s="47"/>
      <c r="CT512" s="47"/>
      <c r="CU512" s="47"/>
      <c r="CV512" s="45">
        <v>1.84</v>
      </c>
      <c r="CW512" s="58"/>
      <c r="CX512" s="57"/>
      <c r="CY512" s="57"/>
      <c r="CZ512" s="57"/>
      <c r="DA512" s="55">
        <v>1.28</v>
      </c>
      <c r="DB512" s="66"/>
      <c r="DC512" s="65"/>
      <c r="DD512" s="65"/>
      <c r="DE512" s="65"/>
      <c r="DF512" s="64">
        <v>1.66</v>
      </c>
      <c r="DM512" s="48"/>
      <c r="DN512" s="47"/>
      <c r="DO512" s="47"/>
      <c r="DP512" s="47"/>
      <c r="DQ512" s="45">
        <v>1.84</v>
      </c>
      <c r="DR512" s="58"/>
      <c r="DS512" s="57"/>
      <c r="DT512" s="57"/>
      <c r="DU512" s="57"/>
      <c r="DV512" s="55">
        <v>1.28</v>
      </c>
      <c r="DW512" s="66"/>
      <c r="DX512" s="65"/>
      <c r="DY512" s="65"/>
      <c r="DZ512" s="65"/>
      <c r="EA512" s="64">
        <v>1.66</v>
      </c>
      <c r="EH512" s="48"/>
      <c r="EI512" s="47"/>
      <c r="EJ512" s="47"/>
      <c r="EK512" s="47"/>
      <c r="EL512" s="45">
        <v>1.84</v>
      </c>
      <c r="EM512" s="58"/>
      <c r="EN512" s="57"/>
      <c r="EO512" s="57"/>
      <c r="EP512" s="57"/>
      <c r="EQ512" s="55">
        <v>1.28</v>
      </c>
      <c r="ER512" s="66"/>
      <c r="ES512" s="65"/>
      <c r="ET512" s="65"/>
      <c r="EU512" s="65"/>
      <c r="EV512" s="64">
        <v>1.66</v>
      </c>
      <c r="EX512" s="48"/>
      <c r="EY512" s="47"/>
      <c r="EZ512" s="47"/>
      <c r="FA512" s="47"/>
      <c r="FB512" s="45">
        <v>1.84</v>
      </c>
      <c r="FC512" s="58"/>
      <c r="FD512" s="57"/>
      <c r="FE512" s="57"/>
      <c r="FF512" s="57"/>
      <c r="FG512" s="55">
        <v>1.28</v>
      </c>
      <c r="FH512" s="66"/>
      <c r="FI512" s="65"/>
      <c r="FJ512" s="65"/>
      <c r="FK512" s="65"/>
      <c r="FL512" s="64">
        <v>1.66</v>
      </c>
      <c r="FN512" s="48"/>
      <c r="FO512" s="47"/>
      <c r="FP512" s="47"/>
      <c r="FQ512" s="47"/>
      <c r="FR512" s="45">
        <v>1.84</v>
      </c>
      <c r="FS512" s="58"/>
      <c r="FT512" s="57"/>
      <c r="FU512" s="57"/>
      <c r="FV512" s="57"/>
      <c r="FW512" s="55">
        <v>1.28</v>
      </c>
      <c r="FX512" s="66"/>
      <c r="FY512" s="65"/>
      <c r="FZ512" s="65"/>
      <c r="GA512" s="65"/>
      <c r="GB512" s="64">
        <v>1.66</v>
      </c>
      <c r="GD512" s="48"/>
      <c r="GE512" s="47"/>
      <c r="GF512" s="47"/>
      <c r="GG512" s="47"/>
      <c r="GH512" s="45">
        <v>1.84</v>
      </c>
      <c r="GI512" s="58"/>
      <c r="GJ512" s="57"/>
      <c r="GK512" s="57"/>
      <c r="GL512" s="57"/>
      <c r="GM512" s="55">
        <v>1.28</v>
      </c>
      <c r="GN512" s="66"/>
      <c r="GO512" s="65"/>
      <c r="GP512" s="65"/>
      <c r="GQ512" s="65"/>
      <c r="GR512" s="64">
        <v>1.66</v>
      </c>
      <c r="GT512" s="48"/>
      <c r="GU512" s="47"/>
      <c r="GV512" s="47"/>
      <c r="GW512" s="47"/>
      <c r="GX512" s="45">
        <v>1.84</v>
      </c>
      <c r="GY512" s="58"/>
      <c r="GZ512" s="57"/>
      <c r="HA512" s="57"/>
      <c r="HB512" s="57"/>
      <c r="HC512" s="55">
        <v>1.28</v>
      </c>
      <c r="HD512" s="66"/>
      <c r="HE512" s="65"/>
      <c r="HF512" s="65"/>
      <c r="HG512" s="65"/>
      <c r="HH512" s="64">
        <v>1.66</v>
      </c>
      <c r="HJ512" s="48"/>
      <c r="HK512" s="47"/>
      <c r="HL512" s="47"/>
      <c r="HM512" s="47"/>
      <c r="HN512" s="45">
        <v>1.84</v>
      </c>
      <c r="HO512" s="58"/>
      <c r="HP512" s="57"/>
      <c r="HQ512" s="57"/>
      <c r="HR512" s="57"/>
      <c r="HS512" s="55">
        <v>1.28</v>
      </c>
      <c r="HT512" s="66"/>
      <c r="HU512" s="65"/>
      <c r="HV512" s="65"/>
      <c r="HW512" s="65"/>
      <c r="HX512" s="64">
        <v>1.66</v>
      </c>
      <c r="HZ512" s="48"/>
      <c r="IA512" s="47"/>
      <c r="IB512" s="47"/>
      <c r="IC512" s="47"/>
      <c r="ID512" s="45">
        <v>1.84</v>
      </c>
      <c r="IE512" s="58"/>
      <c r="IF512" s="57"/>
      <c r="IG512" s="57"/>
      <c r="IH512" s="57"/>
      <c r="II512" s="55">
        <v>1.28</v>
      </c>
      <c r="IJ512" s="66"/>
      <c r="IK512" s="65"/>
      <c r="IL512" s="65"/>
      <c r="IM512" s="65"/>
      <c r="IN512" s="64">
        <v>1.66</v>
      </c>
      <c r="IP512" s="48"/>
      <c r="IQ512" s="47"/>
      <c r="IR512" s="47"/>
      <c r="IS512" s="47"/>
      <c r="IT512" s="45">
        <v>1.84</v>
      </c>
      <c r="IU512" s="58"/>
      <c r="IV512" s="57"/>
      <c r="IW512" s="57"/>
      <c r="IX512" s="57"/>
      <c r="IY512" s="55">
        <v>1.28</v>
      </c>
      <c r="IZ512" s="66"/>
      <c r="JA512" s="65"/>
      <c r="JB512" s="65"/>
      <c r="JC512" s="65"/>
      <c r="JD512" s="64">
        <v>1.66</v>
      </c>
      <c r="JF512" s="48"/>
      <c r="JG512" s="47"/>
      <c r="JH512" s="47"/>
      <c r="JI512" s="47"/>
      <c r="JJ512" s="45">
        <v>1.84</v>
      </c>
      <c r="JK512" s="58"/>
      <c r="JL512" s="57"/>
      <c r="JM512" s="57"/>
      <c r="JN512" s="57"/>
      <c r="JO512" s="55">
        <v>1.28</v>
      </c>
      <c r="JP512" s="66"/>
      <c r="JQ512" s="65"/>
      <c r="JR512" s="65"/>
      <c r="JS512" s="65"/>
      <c r="JT512" s="64">
        <v>1.66</v>
      </c>
      <c r="JV512" s="48"/>
      <c r="JW512" s="47"/>
      <c r="JX512" s="47"/>
      <c r="JY512" s="47"/>
      <c r="JZ512" s="45">
        <v>1.84</v>
      </c>
      <c r="KA512" s="58"/>
      <c r="KB512" s="57"/>
      <c r="KC512" s="57"/>
      <c r="KD512" s="57"/>
      <c r="KE512" s="55">
        <v>1.28</v>
      </c>
      <c r="KF512" s="66"/>
      <c r="KG512" s="65"/>
      <c r="KH512" s="65"/>
      <c r="KI512" s="65"/>
      <c r="KJ512" s="64">
        <v>1.66</v>
      </c>
      <c r="KL512" s="48"/>
      <c r="KM512" s="47"/>
      <c r="KN512" s="47"/>
      <c r="KO512" s="47"/>
      <c r="KP512" s="45">
        <v>1.84</v>
      </c>
      <c r="KQ512" s="58"/>
      <c r="KR512" s="57"/>
      <c r="KS512" s="57"/>
      <c r="KT512" s="57"/>
      <c r="KU512" s="55">
        <v>1.28</v>
      </c>
      <c r="KV512" s="66"/>
      <c r="KW512" s="65"/>
      <c r="KX512" s="65"/>
      <c r="KY512" s="65"/>
      <c r="KZ512" s="64">
        <v>1.66</v>
      </c>
      <c r="LB512" s="48"/>
      <c r="LC512" s="47"/>
      <c r="LD512" s="47"/>
      <c r="LE512" s="47"/>
      <c r="LF512" s="45">
        <v>1.84</v>
      </c>
      <c r="LG512" s="58"/>
      <c r="LH512" s="57"/>
      <c r="LI512" s="57"/>
      <c r="LJ512" s="57"/>
      <c r="LK512" s="55">
        <v>1.28</v>
      </c>
      <c r="LL512" s="66"/>
      <c r="LM512" s="65"/>
      <c r="LN512" s="65"/>
      <c r="LO512" s="65"/>
      <c r="LP512" s="64">
        <v>1.66</v>
      </c>
      <c r="LR512" s="48"/>
      <c r="LS512" s="47"/>
      <c r="LT512" s="47"/>
      <c r="LU512" s="47"/>
      <c r="LV512" s="45">
        <v>1.84</v>
      </c>
      <c r="LW512" s="58"/>
      <c r="LX512" s="57"/>
      <c r="LY512" s="57"/>
      <c r="LZ512" s="57"/>
      <c r="MA512" s="55">
        <v>1.28</v>
      </c>
      <c r="MB512" s="66"/>
      <c r="MC512" s="65"/>
      <c r="MD512" s="65"/>
      <c r="ME512" s="65"/>
      <c r="MF512" s="64">
        <v>1.66</v>
      </c>
      <c r="MH512" s="48"/>
      <c r="MI512" s="47"/>
      <c r="MJ512" s="47"/>
      <c r="MK512" s="47"/>
      <c r="ML512" s="45">
        <v>1.84</v>
      </c>
      <c r="MM512" s="58"/>
      <c r="MN512" s="57"/>
      <c r="MO512" s="57"/>
      <c r="MP512" s="57"/>
      <c r="MQ512" s="55">
        <v>1.28</v>
      </c>
      <c r="MR512" s="66"/>
      <c r="MS512" s="65"/>
      <c r="MT512" s="65"/>
      <c r="MU512" s="65"/>
      <c r="MV512" s="64">
        <v>1.66</v>
      </c>
      <c r="MX512" s="48"/>
      <c r="MY512" s="47"/>
      <c r="MZ512" s="47"/>
      <c r="NA512" s="47"/>
      <c r="NB512" s="45">
        <v>1.84</v>
      </c>
      <c r="NC512" s="58"/>
      <c r="ND512" s="57"/>
      <c r="NE512" s="57"/>
      <c r="NF512" s="57"/>
      <c r="NG512" s="55">
        <v>1.28</v>
      </c>
      <c r="NH512" s="66"/>
      <c r="NI512" s="65"/>
      <c r="NJ512" s="65"/>
      <c r="NK512" s="65"/>
      <c r="NL512" s="64">
        <v>1.66</v>
      </c>
      <c r="NN512" s="48"/>
      <c r="NO512" s="47"/>
      <c r="NP512" s="47"/>
      <c r="NQ512" s="47"/>
      <c r="NR512" s="45">
        <v>1.84</v>
      </c>
      <c r="NS512" s="58"/>
      <c r="NT512" s="57"/>
      <c r="NU512" s="57"/>
      <c r="NV512" s="57"/>
      <c r="NW512" s="55">
        <v>1.28</v>
      </c>
      <c r="NX512" s="66"/>
      <c r="NY512" s="65"/>
      <c r="NZ512" s="65"/>
      <c r="OA512" s="65"/>
      <c r="OB512" s="64">
        <v>1.66</v>
      </c>
      <c r="OD512" s="48"/>
      <c r="OE512" s="47"/>
      <c r="OF512" s="47"/>
      <c r="OG512" s="47"/>
      <c r="OH512" s="45">
        <v>1.84</v>
      </c>
      <c r="OI512" s="58"/>
      <c r="OJ512" s="57"/>
      <c r="OK512" s="57"/>
      <c r="OL512" s="57"/>
      <c r="OM512" s="55">
        <v>1.28</v>
      </c>
      <c r="ON512" s="66"/>
      <c r="OO512" s="65"/>
      <c r="OP512" s="65"/>
      <c r="OQ512" s="65"/>
      <c r="OR512" s="64">
        <v>1.66</v>
      </c>
      <c r="OT512" s="48"/>
      <c r="OU512" s="47"/>
      <c r="OV512" s="47"/>
      <c r="OW512" s="47"/>
      <c r="OX512" s="45">
        <v>1.84</v>
      </c>
      <c r="OY512" s="58"/>
      <c r="OZ512" s="57"/>
      <c r="PA512" s="57"/>
      <c r="PB512" s="57"/>
      <c r="PC512" s="55">
        <v>1.28</v>
      </c>
      <c r="PD512" s="66"/>
      <c r="PE512" s="65"/>
      <c r="PF512" s="65"/>
      <c r="PG512" s="65"/>
      <c r="PH512" s="64">
        <v>1.66</v>
      </c>
      <c r="PJ512" s="48"/>
      <c r="PK512" s="47"/>
      <c r="PL512" s="47"/>
      <c r="PM512" s="47"/>
      <c r="PN512" s="45">
        <v>1.84</v>
      </c>
      <c r="PO512" s="58"/>
      <c r="PP512" s="57"/>
      <c r="PQ512" s="57"/>
      <c r="PR512" s="57"/>
      <c r="PS512" s="55">
        <v>1.28</v>
      </c>
      <c r="PT512" s="66"/>
      <c r="PU512" s="65"/>
      <c r="PV512" s="65"/>
      <c r="PW512" s="65"/>
      <c r="PX512" s="64">
        <v>1.66</v>
      </c>
      <c r="PZ512" s="48"/>
      <c r="QA512" s="47"/>
      <c r="QB512" s="47"/>
      <c r="QC512" s="47"/>
      <c r="QD512" s="45">
        <v>1.84</v>
      </c>
      <c r="QE512" s="58"/>
      <c r="QF512" s="57"/>
      <c r="QG512" s="57"/>
      <c r="QH512" s="57"/>
      <c r="QI512" s="55">
        <v>1.28</v>
      </c>
      <c r="QJ512" s="66"/>
      <c r="QK512" s="65"/>
      <c r="QL512" s="65"/>
      <c r="QM512" s="65"/>
      <c r="QN512" s="64">
        <v>1.66</v>
      </c>
      <c r="QP512" s="48"/>
      <c r="QQ512" s="47"/>
      <c r="QR512" s="47"/>
      <c r="QS512" s="47"/>
      <c r="QT512" s="45">
        <v>1.84</v>
      </c>
      <c r="QU512" s="58"/>
      <c r="QV512" s="57"/>
      <c r="QW512" s="57"/>
      <c r="QX512" s="57"/>
      <c r="QY512" s="55">
        <v>1.28</v>
      </c>
      <c r="QZ512" s="66"/>
      <c r="RA512" s="65"/>
      <c r="RB512" s="65"/>
      <c r="RC512" s="65"/>
      <c r="RD512" s="64">
        <v>1.66</v>
      </c>
      <c r="RF512" s="48"/>
      <c r="RG512" s="47"/>
      <c r="RH512" s="47"/>
      <c r="RI512" s="47"/>
      <c r="RJ512" s="45">
        <v>1.84</v>
      </c>
      <c r="RK512" s="58"/>
      <c r="RL512" s="57"/>
      <c r="RM512" s="57"/>
      <c r="RN512" s="57"/>
      <c r="RO512" s="55">
        <v>1.28</v>
      </c>
      <c r="RP512" s="66"/>
      <c r="RQ512" s="65"/>
      <c r="RR512" s="65"/>
      <c r="RS512" s="65"/>
      <c r="RT512" s="64">
        <v>1.66</v>
      </c>
    </row>
    <row r="513" spans="1:488" x14ac:dyDescent="0.35">
      <c r="A513" s="29">
        <v>13</v>
      </c>
      <c r="B513" s="342"/>
      <c r="C513" s="32"/>
      <c r="D513" s="32"/>
      <c r="E513" s="32"/>
      <c r="F513" s="35">
        <v>2</v>
      </c>
      <c r="G513" s="48"/>
      <c r="H513" s="47"/>
      <c r="I513" s="47"/>
      <c r="J513" s="47"/>
      <c r="K513" s="45">
        <v>1.84</v>
      </c>
      <c r="L513" s="58"/>
      <c r="M513" s="57"/>
      <c r="N513" s="57"/>
      <c r="O513" s="57"/>
      <c r="P513" s="55">
        <v>1.28</v>
      </c>
      <c r="Q513" s="66"/>
      <c r="R513" s="65"/>
      <c r="S513" s="65"/>
      <c r="T513" s="65"/>
      <c r="U513" s="64">
        <v>1.66</v>
      </c>
      <c r="V513" s="48"/>
      <c r="W513" s="47"/>
      <c r="X513" s="47"/>
      <c r="Y513" s="47"/>
      <c r="Z513" s="45">
        <v>1.66</v>
      </c>
      <c r="AG513" s="48"/>
      <c r="AH513" s="47"/>
      <c r="AI513" s="47"/>
      <c r="AJ513" s="47"/>
      <c r="AK513" s="45">
        <v>1.84</v>
      </c>
      <c r="AL513" s="58"/>
      <c r="AM513" s="57"/>
      <c r="AN513" s="57"/>
      <c r="AO513" s="57"/>
      <c r="AP513" s="55">
        <v>1.28</v>
      </c>
      <c r="AQ513" s="66"/>
      <c r="AR513" s="65"/>
      <c r="AS513" s="65"/>
      <c r="AT513" s="65"/>
      <c r="AU513" s="64">
        <v>1.66</v>
      </c>
      <c r="BB513" s="48"/>
      <c r="BC513" s="47"/>
      <c r="BD513" s="47"/>
      <c r="BE513" s="47"/>
      <c r="BF513" s="45">
        <v>1.84</v>
      </c>
      <c r="BG513" s="58"/>
      <c r="BH513" s="57"/>
      <c r="BI513" s="57"/>
      <c r="BJ513" s="57"/>
      <c r="BK513" s="55">
        <v>1.28</v>
      </c>
      <c r="BL513" s="66"/>
      <c r="BM513" s="65"/>
      <c r="BN513" s="65"/>
      <c r="BO513" s="65"/>
      <c r="BP513" s="64">
        <v>1.66</v>
      </c>
      <c r="BW513" s="48"/>
      <c r="BX513" s="47"/>
      <c r="BY513" s="47"/>
      <c r="BZ513" s="47"/>
      <c r="CA513" s="45">
        <v>1.84</v>
      </c>
      <c r="CB513" s="58"/>
      <c r="CC513" s="57"/>
      <c r="CD513" s="57"/>
      <c r="CE513" s="57"/>
      <c r="CF513" s="55">
        <v>1.28</v>
      </c>
      <c r="CG513" s="66"/>
      <c r="CH513" s="65"/>
      <c r="CI513" s="65"/>
      <c r="CJ513" s="65"/>
      <c r="CK513" s="64">
        <v>1.66</v>
      </c>
      <c r="CR513" s="48"/>
      <c r="CS513" s="47"/>
      <c r="CT513" s="47"/>
      <c r="CU513" s="47"/>
      <c r="CV513" s="45">
        <v>1.84</v>
      </c>
      <c r="CW513" s="58"/>
      <c r="CX513" s="57"/>
      <c r="CY513" s="57"/>
      <c r="CZ513" s="57"/>
      <c r="DA513" s="55">
        <v>1.28</v>
      </c>
      <c r="DB513" s="66"/>
      <c r="DC513" s="65"/>
      <c r="DD513" s="65"/>
      <c r="DE513" s="65"/>
      <c r="DF513" s="64">
        <v>1.66</v>
      </c>
      <c r="DM513" s="48"/>
      <c r="DN513" s="47"/>
      <c r="DO513" s="47"/>
      <c r="DP513" s="47"/>
      <c r="DQ513" s="45">
        <v>1.84</v>
      </c>
      <c r="DR513" s="58"/>
      <c r="DS513" s="57"/>
      <c r="DT513" s="57"/>
      <c r="DU513" s="57"/>
      <c r="DV513" s="55">
        <v>1.28</v>
      </c>
      <c r="DW513" s="66"/>
      <c r="DX513" s="65"/>
      <c r="DY513" s="65"/>
      <c r="DZ513" s="65"/>
      <c r="EA513" s="64">
        <v>1.66</v>
      </c>
      <c r="EH513" s="48"/>
      <c r="EI513" s="47"/>
      <c r="EJ513" s="47"/>
      <c r="EK513" s="47"/>
      <c r="EL513" s="45">
        <v>1.84</v>
      </c>
      <c r="EM513" s="58"/>
      <c r="EN513" s="57"/>
      <c r="EO513" s="57"/>
      <c r="EP513" s="57"/>
      <c r="EQ513" s="55">
        <v>1.28</v>
      </c>
      <c r="ER513" s="66"/>
      <c r="ES513" s="65"/>
      <c r="ET513" s="65"/>
      <c r="EU513" s="65"/>
      <c r="EV513" s="64">
        <v>1.66</v>
      </c>
      <c r="EX513" s="48"/>
      <c r="EY513" s="47"/>
      <c r="EZ513" s="47"/>
      <c r="FA513" s="47"/>
      <c r="FB513" s="45">
        <v>1.84</v>
      </c>
      <c r="FC513" s="58"/>
      <c r="FD513" s="57"/>
      <c r="FE513" s="57"/>
      <c r="FF513" s="57"/>
      <c r="FG513" s="55">
        <v>1.28</v>
      </c>
      <c r="FH513" s="66"/>
      <c r="FI513" s="65"/>
      <c r="FJ513" s="65"/>
      <c r="FK513" s="65"/>
      <c r="FL513" s="64">
        <v>1.66</v>
      </c>
      <c r="FN513" s="48"/>
      <c r="FO513" s="47"/>
      <c r="FP513" s="47"/>
      <c r="FQ513" s="47"/>
      <c r="FR513" s="45">
        <v>1.84</v>
      </c>
      <c r="FS513" s="58"/>
      <c r="FT513" s="57"/>
      <c r="FU513" s="57"/>
      <c r="FV513" s="57"/>
      <c r="FW513" s="55">
        <v>1.28</v>
      </c>
      <c r="FX513" s="66"/>
      <c r="FY513" s="65"/>
      <c r="FZ513" s="65"/>
      <c r="GA513" s="65"/>
      <c r="GB513" s="64">
        <v>1.66</v>
      </c>
      <c r="GD513" s="48"/>
      <c r="GE513" s="47"/>
      <c r="GF513" s="47"/>
      <c r="GG513" s="47"/>
      <c r="GH513" s="45">
        <v>1.84</v>
      </c>
      <c r="GI513" s="58"/>
      <c r="GJ513" s="57"/>
      <c r="GK513" s="57"/>
      <c r="GL513" s="57"/>
      <c r="GM513" s="55">
        <v>1.28</v>
      </c>
      <c r="GN513" s="66"/>
      <c r="GO513" s="65"/>
      <c r="GP513" s="65"/>
      <c r="GQ513" s="65"/>
      <c r="GR513" s="64">
        <v>1.66</v>
      </c>
      <c r="GT513" s="48"/>
      <c r="GU513" s="47"/>
      <c r="GV513" s="47"/>
      <c r="GW513" s="47"/>
      <c r="GX513" s="45">
        <v>1.84</v>
      </c>
      <c r="GY513" s="58"/>
      <c r="GZ513" s="57"/>
      <c r="HA513" s="57"/>
      <c r="HB513" s="57"/>
      <c r="HC513" s="55">
        <v>1.28</v>
      </c>
      <c r="HD513" s="66"/>
      <c r="HE513" s="65"/>
      <c r="HF513" s="65"/>
      <c r="HG513" s="65"/>
      <c r="HH513" s="64">
        <v>1.66</v>
      </c>
      <c r="HJ513" s="48"/>
      <c r="HK513" s="47"/>
      <c r="HL513" s="47"/>
      <c r="HM513" s="47"/>
      <c r="HN513" s="45">
        <v>1.84</v>
      </c>
      <c r="HO513" s="58"/>
      <c r="HP513" s="57"/>
      <c r="HQ513" s="57"/>
      <c r="HR513" s="57"/>
      <c r="HS513" s="55">
        <v>1.28</v>
      </c>
      <c r="HT513" s="66"/>
      <c r="HU513" s="65"/>
      <c r="HV513" s="65"/>
      <c r="HW513" s="65"/>
      <c r="HX513" s="64">
        <v>1.66</v>
      </c>
      <c r="HZ513" s="48"/>
      <c r="IA513" s="47"/>
      <c r="IB513" s="47"/>
      <c r="IC513" s="47"/>
      <c r="ID513" s="45">
        <v>1.84</v>
      </c>
      <c r="IE513" s="58"/>
      <c r="IF513" s="57"/>
      <c r="IG513" s="57"/>
      <c r="IH513" s="57"/>
      <c r="II513" s="55">
        <v>1.28</v>
      </c>
      <c r="IJ513" s="66"/>
      <c r="IK513" s="65"/>
      <c r="IL513" s="65"/>
      <c r="IM513" s="65"/>
      <c r="IN513" s="64">
        <v>1.66</v>
      </c>
      <c r="IP513" s="48"/>
      <c r="IQ513" s="47"/>
      <c r="IR513" s="47"/>
      <c r="IS513" s="47"/>
      <c r="IT513" s="45">
        <v>1.84</v>
      </c>
      <c r="IU513" s="58"/>
      <c r="IV513" s="57"/>
      <c r="IW513" s="57"/>
      <c r="IX513" s="57"/>
      <c r="IY513" s="55">
        <v>1.28</v>
      </c>
      <c r="IZ513" s="66"/>
      <c r="JA513" s="65"/>
      <c r="JB513" s="65"/>
      <c r="JC513" s="65"/>
      <c r="JD513" s="64">
        <v>1.66</v>
      </c>
      <c r="JF513" s="48"/>
      <c r="JG513" s="47"/>
      <c r="JH513" s="47"/>
      <c r="JI513" s="47"/>
      <c r="JJ513" s="45">
        <v>1.84</v>
      </c>
      <c r="JK513" s="58"/>
      <c r="JL513" s="57"/>
      <c r="JM513" s="57"/>
      <c r="JN513" s="57"/>
      <c r="JO513" s="55">
        <v>1.28</v>
      </c>
      <c r="JP513" s="66"/>
      <c r="JQ513" s="65"/>
      <c r="JR513" s="65"/>
      <c r="JS513" s="65"/>
      <c r="JT513" s="64">
        <v>1.66</v>
      </c>
      <c r="JV513" s="48"/>
      <c r="JW513" s="47"/>
      <c r="JX513" s="47"/>
      <c r="JY513" s="47"/>
      <c r="JZ513" s="45">
        <v>1.84</v>
      </c>
      <c r="KA513" s="58"/>
      <c r="KB513" s="57"/>
      <c r="KC513" s="57"/>
      <c r="KD513" s="57"/>
      <c r="KE513" s="55">
        <v>1.28</v>
      </c>
      <c r="KF513" s="66"/>
      <c r="KG513" s="65"/>
      <c r="KH513" s="65"/>
      <c r="KI513" s="65"/>
      <c r="KJ513" s="64">
        <v>1.66</v>
      </c>
      <c r="KL513" s="48"/>
      <c r="KM513" s="47"/>
      <c r="KN513" s="47"/>
      <c r="KO513" s="47"/>
      <c r="KP513" s="45">
        <v>1.84</v>
      </c>
      <c r="KQ513" s="58"/>
      <c r="KR513" s="57"/>
      <c r="KS513" s="57"/>
      <c r="KT513" s="57"/>
      <c r="KU513" s="55">
        <v>1.28</v>
      </c>
      <c r="KV513" s="66"/>
      <c r="KW513" s="65"/>
      <c r="KX513" s="65"/>
      <c r="KY513" s="65"/>
      <c r="KZ513" s="64">
        <v>1.66</v>
      </c>
      <c r="LB513" s="48"/>
      <c r="LC513" s="47"/>
      <c r="LD513" s="47"/>
      <c r="LE513" s="47"/>
      <c r="LF513" s="45">
        <v>1.84</v>
      </c>
      <c r="LG513" s="58"/>
      <c r="LH513" s="57"/>
      <c r="LI513" s="57"/>
      <c r="LJ513" s="57"/>
      <c r="LK513" s="55">
        <v>1.28</v>
      </c>
      <c r="LL513" s="66"/>
      <c r="LM513" s="65"/>
      <c r="LN513" s="65"/>
      <c r="LO513" s="65"/>
      <c r="LP513" s="64">
        <v>1.66</v>
      </c>
      <c r="LR513" s="48"/>
      <c r="LS513" s="47"/>
      <c r="LT513" s="47"/>
      <c r="LU513" s="47"/>
      <c r="LV513" s="45">
        <v>1.84</v>
      </c>
      <c r="LW513" s="58"/>
      <c r="LX513" s="57"/>
      <c r="LY513" s="57"/>
      <c r="LZ513" s="57"/>
      <c r="MA513" s="55">
        <v>1.28</v>
      </c>
      <c r="MB513" s="66"/>
      <c r="MC513" s="65"/>
      <c r="MD513" s="65"/>
      <c r="ME513" s="65"/>
      <c r="MF513" s="64">
        <v>1.66</v>
      </c>
      <c r="MH513" s="48"/>
      <c r="MI513" s="47"/>
      <c r="MJ513" s="47"/>
      <c r="MK513" s="47"/>
      <c r="ML513" s="45">
        <v>1.84</v>
      </c>
      <c r="MM513" s="58"/>
      <c r="MN513" s="57"/>
      <c r="MO513" s="57"/>
      <c r="MP513" s="57"/>
      <c r="MQ513" s="55">
        <v>1.28</v>
      </c>
      <c r="MR513" s="66"/>
      <c r="MS513" s="65"/>
      <c r="MT513" s="65"/>
      <c r="MU513" s="65"/>
      <c r="MV513" s="64">
        <v>1.66</v>
      </c>
      <c r="MX513" s="48"/>
      <c r="MY513" s="47"/>
      <c r="MZ513" s="47"/>
      <c r="NA513" s="47"/>
      <c r="NB513" s="45">
        <v>1.84</v>
      </c>
      <c r="NC513" s="58"/>
      <c r="ND513" s="57"/>
      <c r="NE513" s="57"/>
      <c r="NF513" s="57"/>
      <c r="NG513" s="55">
        <v>1.28</v>
      </c>
      <c r="NH513" s="66"/>
      <c r="NI513" s="65"/>
      <c r="NJ513" s="65"/>
      <c r="NK513" s="65"/>
      <c r="NL513" s="64">
        <v>1.66</v>
      </c>
      <c r="NN513" s="48"/>
      <c r="NO513" s="47"/>
      <c r="NP513" s="47"/>
      <c r="NQ513" s="47"/>
      <c r="NR513" s="45">
        <v>1.84</v>
      </c>
      <c r="NS513" s="58"/>
      <c r="NT513" s="57"/>
      <c r="NU513" s="57"/>
      <c r="NV513" s="57"/>
      <c r="NW513" s="55">
        <v>1.28</v>
      </c>
      <c r="NX513" s="66"/>
      <c r="NY513" s="65"/>
      <c r="NZ513" s="65"/>
      <c r="OA513" s="65"/>
      <c r="OB513" s="64">
        <v>1.66</v>
      </c>
      <c r="OD513" s="48"/>
      <c r="OE513" s="47"/>
      <c r="OF513" s="47"/>
      <c r="OG513" s="47"/>
      <c r="OH513" s="45">
        <v>1.84</v>
      </c>
      <c r="OI513" s="58"/>
      <c r="OJ513" s="57"/>
      <c r="OK513" s="57"/>
      <c r="OL513" s="57"/>
      <c r="OM513" s="55">
        <v>1.28</v>
      </c>
      <c r="ON513" s="66"/>
      <c r="OO513" s="65"/>
      <c r="OP513" s="65"/>
      <c r="OQ513" s="65"/>
      <c r="OR513" s="64">
        <v>1.66</v>
      </c>
      <c r="OT513" s="48"/>
      <c r="OU513" s="47"/>
      <c r="OV513" s="47"/>
      <c r="OW513" s="47"/>
      <c r="OX513" s="45">
        <v>1.84</v>
      </c>
      <c r="OY513" s="58"/>
      <c r="OZ513" s="57"/>
      <c r="PA513" s="57"/>
      <c r="PB513" s="57"/>
      <c r="PC513" s="55">
        <v>1.28</v>
      </c>
      <c r="PD513" s="66"/>
      <c r="PE513" s="65"/>
      <c r="PF513" s="65"/>
      <c r="PG513" s="65"/>
      <c r="PH513" s="64">
        <v>1.66</v>
      </c>
      <c r="PJ513" s="48"/>
      <c r="PK513" s="47"/>
      <c r="PL513" s="47"/>
      <c r="PM513" s="47"/>
      <c r="PN513" s="45">
        <v>1.84</v>
      </c>
      <c r="PO513" s="58"/>
      <c r="PP513" s="57"/>
      <c r="PQ513" s="57"/>
      <c r="PR513" s="57"/>
      <c r="PS513" s="55">
        <v>1.28</v>
      </c>
      <c r="PT513" s="66"/>
      <c r="PU513" s="65"/>
      <c r="PV513" s="65"/>
      <c r="PW513" s="65"/>
      <c r="PX513" s="64">
        <v>1.66</v>
      </c>
      <c r="PZ513" s="48"/>
      <c r="QA513" s="47"/>
      <c r="QB513" s="47"/>
      <c r="QC513" s="47"/>
      <c r="QD513" s="45">
        <v>1.84</v>
      </c>
      <c r="QE513" s="58"/>
      <c r="QF513" s="57"/>
      <c r="QG513" s="57"/>
      <c r="QH513" s="57"/>
      <c r="QI513" s="55">
        <v>1.28</v>
      </c>
      <c r="QJ513" s="66"/>
      <c r="QK513" s="65"/>
      <c r="QL513" s="65"/>
      <c r="QM513" s="65"/>
      <c r="QN513" s="64">
        <v>1.66</v>
      </c>
      <c r="QP513" s="48"/>
      <c r="QQ513" s="47"/>
      <c r="QR513" s="47"/>
      <c r="QS513" s="47"/>
      <c r="QT513" s="45">
        <v>1.84</v>
      </c>
      <c r="QU513" s="58"/>
      <c r="QV513" s="57"/>
      <c r="QW513" s="57"/>
      <c r="QX513" s="57"/>
      <c r="QY513" s="55">
        <v>1.28</v>
      </c>
      <c r="QZ513" s="66"/>
      <c r="RA513" s="65"/>
      <c r="RB513" s="65"/>
      <c r="RC513" s="65"/>
      <c r="RD513" s="64">
        <v>1.66</v>
      </c>
      <c r="RF513" s="48"/>
      <c r="RG513" s="47"/>
      <c r="RH513" s="47"/>
      <c r="RI513" s="47"/>
      <c r="RJ513" s="45">
        <v>1.84</v>
      </c>
      <c r="RK513" s="58"/>
      <c r="RL513" s="57"/>
      <c r="RM513" s="57"/>
      <c r="RN513" s="57"/>
      <c r="RO513" s="55">
        <v>1.28</v>
      </c>
      <c r="RP513" s="66"/>
      <c r="RQ513" s="65"/>
      <c r="RR513" s="65"/>
      <c r="RS513" s="65"/>
      <c r="RT513" s="64">
        <v>1.66</v>
      </c>
    </row>
    <row r="514" spans="1:488" x14ac:dyDescent="0.35">
      <c r="A514" s="29">
        <v>14</v>
      </c>
      <c r="B514" s="342"/>
      <c r="C514" s="32"/>
      <c r="D514" s="32"/>
      <c r="E514" s="32"/>
      <c r="F514" s="35">
        <v>2</v>
      </c>
      <c r="G514" s="48"/>
      <c r="H514" s="47"/>
      <c r="I514" s="47"/>
      <c r="J514" s="47"/>
      <c r="K514" s="45">
        <v>1.84</v>
      </c>
      <c r="L514" s="58"/>
      <c r="M514" s="57"/>
      <c r="N514" s="57"/>
      <c r="O514" s="57"/>
      <c r="P514" s="55">
        <v>1.28</v>
      </c>
      <c r="Q514" s="66"/>
      <c r="R514" s="65"/>
      <c r="S514" s="65"/>
      <c r="T514" s="65"/>
      <c r="U514" s="64">
        <v>1.66</v>
      </c>
      <c r="V514" s="48"/>
      <c r="W514" s="47"/>
      <c r="X514" s="47"/>
      <c r="Y514" s="47"/>
      <c r="Z514" s="45">
        <v>1.66</v>
      </c>
      <c r="AG514" s="48"/>
      <c r="AH514" s="47"/>
      <c r="AI514" s="47"/>
      <c r="AJ514" s="47"/>
      <c r="AK514" s="45">
        <v>1.84</v>
      </c>
      <c r="AL514" s="58"/>
      <c r="AM514" s="57"/>
      <c r="AN514" s="57"/>
      <c r="AO514" s="57"/>
      <c r="AP514" s="55">
        <v>1.28</v>
      </c>
      <c r="AQ514" s="66"/>
      <c r="AR514" s="65"/>
      <c r="AS514" s="65"/>
      <c r="AT514" s="65"/>
      <c r="AU514" s="64">
        <v>1.66</v>
      </c>
      <c r="BB514" s="48"/>
      <c r="BC514" s="47"/>
      <c r="BD514" s="47"/>
      <c r="BE514" s="47"/>
      <c r="BF514" s="45">
        <v>1.84</v>
      </c>
      <c r="BG514" s="58"/>
      <c r="BH514" s="57"/>
      <c r="BI514" s="57"/>
      <c r="BJ514" s="57"/>
      <c r="BK514" s="55">
        <v>1.28</v>
      </c>
      <c r="BL514" s="66"/>
      <c r="BM514" s="65"/>
      <c r="BN514" s="65"/>
      <c r="BO514" s="65"/>
      <c r="BP514" s="64">
        <v>1.66</v>
      </c>
      <c r="BW514" s="48"/>
      <c r="BX514" s="47"/>
      <c r="BY514" s="47"/>
      <c r="BZ514" s="47"/>
      <c r="CA514" s="45">
        <v>1.84</v>
      </c>
      <c r="CB514" s="58"/>
      <c r="CC514" s="57"/>
      <c r="CD514" s="57"/>
      <c r="CE514" s="57"/>
      <c r="CF514" s="55">
        <v>1.28</v>
      </c>
      <c r="CG514" s="66"/>
      <c r="CH514" s="65"/>
      <c r="CI514" s="65"/>
      <c r="CJ514" s="65"/>
      <c r="CK514" s="64">
        <v>1.66</v>
      </c>
      <c r="CR514" s="48"/>
      <c r="CS514" s="47"/>
      <c r="CT514" s="47"/>
      <c r="CU514" s="47"/>
      <c r="CV514" s="45">
        <v>1.84</v>
      </c>
      <c r="CW514" s="58"/>
      <c r="CX514" s="57"/>
      <c r="CY514" s="57"/>
      <c r="CZ514" s="57"/>
      <c r="DA514" s="55">
        <v>1.28</v>
      </c>
      <c r="DB514" s="66"/>
      <c r="DC514" s="65"/>
      <c r="DD514" s="65"/>
      <c r="DE514" s="65"/>
      <c r="DF514" s="64">
        <v>1.66</v>
      </c>
      <c r="DM514" s="48"/>
      <c r="DN514" s="47"/>
      <c r="DO514" s="47"/>
      <c r="DP514" s="47"/>
      <c r="DQ514" s="45">
        <v>1.84</v>
      </c>
      <c r="DR514" s="58"/>
      <c r="DS514" s="57"/>
      <c r="DT514" s="57"/>
      <c r="DU514" s="57"/>
      <c r="DV514" s="55">
        <v>1.28</v>
      </c>
      <c r="DW514" s="66"/>
      <c r="DX514" s="65"/>
      <c r="DY514" s="65"/>
      <c r="DZ514" s="65"/>
      <c r="EA514" s="64">
        <v>1.66</v>
      </c>
      <c r="EH514" s="48"/>
      <c r="EI514" s="47"/>
      <c r="EJ514" s="47"/>
      <c r="EK514" s="47"/>
      <c r="EL514" s="45">
        <v>1.84</v>
      </c>
      <c r="EM514" s="58"/>
      <c r="EN514" s="57"/>
      <c r="EO514" s="57"/>
      <c r="EP514" s="57"/>
      <c r="EQ514" s="55">
        <v>1.28</v>
      </c>
      <c r="ER514" s="66"/>
      <c r="ES514" s="65"/>
      <c r="ET514" s="65"/>
      <c r="EU514" s="65"/>
      <c r="EV514" s="64">
        <v>1.66</v>
      </c>
      <c r="EX514" s="48"/>
      <c r="EY514" s="47"/>
      <c r="EZ514" s="47"/>
      <c r="FA514" s="47"/>
      <c r="FB514" s="45">
        <v>1.84</v>
      </c>
      <c r="FC514" s="58"/>
      <c r="FD514" s="57"/>
      <c r="FE514" s="57"/>
      <c r="FF514" s="57"/>
      <c r="FG514" s="55">
        <v>1.28</v>
      </c>
      <c r="FH514" s="66"/>
      <c r="FI514" s="65"/>
      <c r="FJ514" s="65"/>
      <c r="FK514" s="65"/>
      <c r="FL514" s="64">
        <v>1.66</v>
      </c>
      <c r="FN514" s="48"/>
      <c r="FO514" s="47"/>
      <c r="FP514" s="47"/>
      <c r="FQ514" s="47"/>
      <c r="FR514" s="45">
        <v>1.84</v>
      </c>
      <c r="FS514" s="58"/>
      <c r="FT514" s="57"/>
      <c r="FU514" s="57"/>
      <c r="FV514" s="57"/>
      <c r="FW514" s="55">
        <v>1.28</v>
      </c>
      <c r="FX514" s="66"/>
      <c r="FY514" s="65"/>
      <c r="FZ514" s="65"/>
      <c r="GA514" s="65"/>
      <c r="GB514" s="64">
        <v>1.66</v>
      </c>
      <c r="GD514" s="48"/>
      <c r="GE514" s="47"/>
      <c r="GF514" s="47"/>
      <c r="GG514" s="47"/>
      <c r="GH514" s="45">
        <v>1.84</v>
      </c>
      <c r="GI514" s="58"/>
      <c r="GJ514" s="57"/>
      <c r="GK514" s="57"/>
      <c r="GL514" s="57"/>
      <c r="GM514" s="55">
        <v>1.28</v>
      </c>
      <c r="GN514" s="66"/>
      <c r="GO514" s="65"/>
      <c r="GP514" s="65"/>
      <c r="GQ514" s="65"/>
      <c r="GR514" s="64">
        <v>1.66</v>
      </c>
      <c r="GT514" s="48"/>
      <c r="GU514" s="47"/>
      <c r="GV514" s="47"/>
      <c r="GW514" s="47"/>
      <c r="GX514" s="45">
        <v>1.84</v>
      </c>
      <c r="GY514" s="58"/>
      <c r="GZ514" s="57"/>
      <c r="HA514" s="57"/>
      <c r="HB514" s="57"/>
      <c r="HC514" s="55">
        <v>1.28</v>
      </c>
      <c r="HD514" s="66"/>
      <c r="HE514" s="65"/>
      <c r="HF514" s="65"/>
      <c r="HG514" s="65"/>
      <c r="HH514" s="64">
        <v>1.66</v>
      </c>
      <c r="HJ514" s="48"/>
      <c r="HK514" s="47"/>
      <c r="HL514" s="47"/>
      <c r="HM514" s="47"/>
      <c r="HN514" s="45">
        <v>1.84</v>
      </c>
      <c r="HO514" s="58"/>
      <c r="HP514" s="57"/>
      <c r="HQ514" s="57"/>
      <c r="HR514" s="57"/>
      <c r="HS514" s="55">
        <v>1.28</v>
      </c>
      <c r="HT514" s="66"/>
      <c r="HU514" s="65"/>
      <c r="HV514" s="65"/>
      <c r="HW514" s="65"/>
      <c r="HX514" s="64">
        <v>1.66</v>
      </c>
      <c r="HZ514" s="48"/>
      <c r="IA514" s="47"/>
      <c r="IB514" s="47"/>
      <c r="IC514" s="47"/>
      <c r="ID514" s="45">
        <v>1.84</v>
      </c>
      <c r="IE514" s="58"/>
      <c r="IF514" s="57"/>
      <c r="IG514" s="57"/>
      <c r="IH514" s="57"/>
      <c r="II514" s="55">
        <v>1.28</v>
      </c>
      <c r="IJ514" s="66"/>
      <c r="IK514" s="65"/>
      <c r="IL514" s="65"/>
      <c r="IM514" s="65"/>
      <c r="IN514" s="64">
        <v>1.66</v>
      </c>
      <c r="IP514" s="48"/>
      <c r="IQ514" s="47"/>
      <c r="IR514" s="47"/>
      <c r="IS514" s="47"/>
      <c r="IT514" s="45">
        <v>1.84</v>
      </c>
      <c r="IU514" s="58"/>
      <c r="IV514" s="57"/>
      <c r="IW514" s="57"/>
      <c r="IX514" s="57"/>
      <c r="IY514" s="55">
        <v>1.28</v>
      </c>
      <c r="IZ514" s="66"/>
      <c r="JA514" s="65"/>
      <c r="JB514" s="65"/>
      <c r="JC514" s="65"/>
      <c r="JD514" s="64">
        <v>1.66</v>
      </c>
      <c r="JF514" s="48"/>
      <c r="JG514" s="47"/>
      <c r="JH514" s="47"/>
      <c r="JI514" s="47"/>
      <c r="JJ514" s="45">
        <v>1.84</v>
      </c>
      <c r="JK514" s="58"/>
      <c r="JL514" s="57"/>
      <c r="JM514" s="57"/>
      <c r="JN514" s="57"/>
      <c r="JO514" s="55">
        <v>1.28</v>
      </c>
      <c r="JP514" s="66"/>
      <c r="JQ514" s="65"/>
      <c r="JR514" s="65"/>
      <c r="JS514" s="65"/>
      <c r="JT514" s="64">
        <v>1.66</v>
      </c>
      <c r="JV514" s="48"/>
      <c r="JW514" s="47"/>
      <c r="JX514" s="47"/>
      <c r="JY514" s="47"/>
      <c r="JZ514" s="45">
        <v>1.84</v>
      </c>
      <c r="KA514" s="58"/>
      <c r="KB514" s="57"/>
      <c r="KC514" s="57"/>
      <c r="KD514" s="57"/>
      <c r="KE514" s="55">
        <v>1.28</v>
      </c>
      <c r="KF514" s="66"/>
      <c r="KG514" s="65"/>
      <c r="KH514" s="65"/>
      <c r="KI514" s="65"/>
      <c r="KJ514" s="64">
        <v>1.66</v>
      </c>
      <c r="KL514" s="48"/>
      <c r="KM514" s="47"/>
      <c r="KN514" s="47"/>
      <c r="KO514" s="47"/>
      <c r="KP514" s="45">
        <v>1.84</v>
      </c>
      <c r="KQ514" s="58"/>
      <c r="KR514" s="57"/>
      <c r="KS514" s="57"/>
      <c r="KT514" s="57"/>
      <c r="KU514" s="55">
        <v>1.28</v>
      </c>
      <c r="KV514" s="66"/>
      <c r="KW514" s="65"/>
      <c r="KX514" s="65"/>
      <c r="KY514" s="65"/>
      <c r="KZ514" s="64">
        <v>1.66</v>
      </c>
      <c r="LB514" s="48"/>
      <c r="LC514" s="47"/>
      <c r="LD514" s="47"/>
      <c r="LE514" s="47"/>
      <c r="LF514" s="45">
        <v>1.84</v>
      </c>
      <c r="LG514" s="58"/>
      <c r="LH514" s="57"/>
      <c r="LI514" s="57"/>
      <c r="LJ514" s="57"/>
      <c r="LK514" s="55">
        <v>1.28</v>
      </c>
      <c r="LL514" s="66"/>
      <c r="LM514" s="65"/>
      <c r="LN514" s="65"/>
      <c r="LO514" s="65"/>
      <c r="LP514" s="64">
        <v>1.66</v>
      </c>
      <c r="LR514" s="48"/>
      <c r="LS514" s="47"/>
      <c r="LT514" s="47"/>
      <c r="LU514" s="47"/>
      <c r="LV514" s="45">
        <v>1.84</v>
      </c>
      <c r="LW514" s="58"/>
      <c r="LX514" s="57"/>
      <c r="LY514" s="57"/>
      <c r="LZ514" s="57"/>
      <c r="MA514" s="55">
        <v>1.28</v>
      </c>
      <c r="MB514" s="66"/>
      <c r="MC514" s="65"/>
      <c r="MD514" s="65"/>
      <c r="ME514" s="65"/>
      <c r="MF514" s="64">
        <v>1.66</v>
      </c>
      <c r="MH514" s="48"/>
      <c r="MI514" s="47"/>
      <c r="MJ514" s="47"/>
      <c r="MK514" s="47"/>
      <c r="ML514" s="45">
        <v>1.84</v>
      </c>
      <c r="MM514" s="58"/>
      <c r="MN514" s="57"/>
      <c r="MO514" s="57"/>
      <c r="MP514" s="57"/>
      <c r="MQ514" s="55">
        <v>1.28</v>
      </c>
      <c r="MR514" s="66"/>
      <c r="MS514" s="65"/>
      <c r="MT514" s="65"/>
      <c r="MU514" s="65"/>
      <c r="MV514" s="64">
        <v>1.66</v>
      </c>
      <c r="MX514" s="48"/>
      <c r="MY514" s="47"/>
      <c r="MZ514" s="47"/>
      <c r="NA514" s="47"/>
      <c r="NB514" s="45">
        <v>1.84</v>
      </c>
      <c r="NC514" s="58"/>
      <c r="ND514" s="57"/>
      <c r="NE514" s="57"/>
      <c r="NF514" s="57"/>
      <c r="NG514" s="55">
        <v>1.28</v>
      </c>
      <c r="NH514" s="66"/>
      <c r="NI514" s="65"/>
      <c r="NJ514" s="65"/>
      <c r="NK514" s="65"/>
      <c r="NL514" s="64">
        <v>1.66</v>
      </c>
      <c r="NN514" s="48"/>
      <c r="NO514" s="47"/>
      <c r="NP514" s="47"/>
      <c r="NQ514" s="47"/>
      <c r="NR514" s="45">
        <v>1.84</v>
      </c>
      <c r="NS514" s="58"/>
      <c r="NT514" s="57"/>
      <c r="NU514" s="57"/>
      <c r="NV514" s="57"/>
      <c r="NW514" s="55">
        <v>1.28</v>
      </c>
      <c r="NX514" s="66"/>
      <c r="NY514" s="65"/>
      <c r="NZ514" s="65"/>
      <c r="OA514" s="65"/>
      <c r="OB514" s="64">
        <v>1.66</v>
      </c>
      <c r="OD514" s="48"/>
      <c r="OE514" s="47"/>
      <c r="OF514" s="47"/>
      <c r="OG514" s="47"/>
      <c r="OH514" s="45">
        <v>1.84</v>
      </c>
      <c r="OI514" s="58"/>
      <c r="OJ514" s="57"/>
      <c r="OK514" s="57"/>
      <c r="OL514" s="57"/>
      <c r="OM514" s="55">
        <v>1.28</v>
      </c>
      <c r="ON514" s="66"/>
      <c r="OO514" s="65"/>
      <c r="OP514" s="65"/>
      <c r="OQ514" s="65"/>
      <c r="OR514" s="64">
        <v>1.66</v>
      </c>
      <c r="OT514" s="48"/>
      <c r="OU514" s="47"/>
      <c r="OV514" s="47"/>
      <c r="OW514" s="47"/>
      <c r="OX514" s="45">
        <v>1.84</v>
      </c>
      <c r="OY514" s="58"/>
      <c r="OZ514" s="57"/>
      <c r="PA514" s="57"/>
      <c r="PB514" s="57"/>
      <c r="PC514" s="55">
        <v>1.28</v>
      </c>
      <c r="PD514" s="66"/>
      <c r="PE514" s="65"/>
      <c r="PF514" s="65"/>
      <c r="PG514" s="65"/>
      <c r="PH514" s="64">
        <v>1.66</v>
      </c>
      <c r="PJ514" s="48"/>
      <c r="PK514" s="47"/>
      <c r="PL514" s="47"/>
      <c r="PM514" s="47"/>
      <c r="PN514" s="45">
        <v>1.84</v>
      </c>
      <c r="PO514" s="58"/>
      <c r="PP514" s="57"/>
      <c r="PQ514" s="57"/>
      <c r="PR514" s="57"/>
      <c r="PS514" s="55">
        <v>1.28</v>
      </c>
      <c r="PT514" s="66"/>
      <c r="PU514" s="65"/>
      <c r="PV514" s="65"/>
      <c r="PW514" s="65"/>
      <c r="PX514" s="64">
        <v>1.66</v>
      </c>
      <c r="PZ514" s="48"/>
      <c r="QA514" s="47"/>
      <c r="QB514" s="47"/>
      <c r="QC514" s="47"/>
      <c r="QD514" s="45">
        <v>1.84</v>
      </c>
      <c r="QE514" s="58"/>
      <c r="QF514" s="57"/>
      <c r="QG514" s="57"/>
      <c r="QH514" s="57"/>
      <c r="QI514" s="55">
        <v>1.28</v>
      </c>
      <c r="QJ514" s="66"/>
      <c r="QK514" s="65"/>
      <c r="QL514" s="65"/>
      <c r="QM514" s="65"/>
      <c r="QN514" s="64">
        <v>1.66</v>
      </c>
      <c r="QP514" s="48"/>
      <c r="QQ514" s="47"/>
      <c r="QR514" s="47"/>
      <c r="QS514" s="47"/>
      <c r="QT514" s="45">
        <v>1.84</v>
      </c>
      <c r="QU514" s="58"/>
      <c r="QV514" s="57"/>
      <c r="QW514" s="57"/>
      <c r="QX514" s="57"/>
      <c r="QY514" s="55">
        <v>1.28</v>
      </c>
      <c r="QZ514" s="66"/>
      <c r="RA514" s="65"/>
      <c r="RB514" s="65"/>
      <c r="RC514" s="65"/>
      <c r="RD514" s="64">
        <v>1.66</v>
      </c>
      <c r="RF514" s="48"/>
      <c r="RG514" s="47"/>
      <c r="RH514" s="47"/>
      <c r="RI514" s="47"/>
      <c r="RJ514" s="45">
        <v>1.84</v>
      </c>
      <c r="RK514" s="58"/>
      <c r="RL514" s="57"/>
      <c r="RM514" s="57"/>
      <c r="RN514" s="57"/>
      <c r="RO514" s="55">
        <v>1.28</v>
      </c>
      <c r="RP514" s="66"/>
      <c r="RQ514" s="65"/>
      <c r="RR514" s="65"/>
      <c r="RS514" s="65"/>
      <c r="RT514" s="64">
        <v>1.66</v>
      </c>
    </row>
    <row r="515" spans="1:488" x14ac:dyDescent="0.35">
      <c r="A515" s="29">
        <v>15</v>
      </c>
      <c r="B515" s="342"/>
      <c r="C515" s="32"/>
      <c r="D515" s="32"/>
      <c r="E515" s="32"/>
      <c r="F515" s="35">
        <v>2</v>
      </c>
      <c r="G515" s="48"/>
      <c r="H515" s="47"/>
      <c r="I515" s="47"/>
      <c r="J515" s="47"/>
      <c r="K515" s="45">
        <v>1.84</v>
      </c>
      <c r="L515" s="58"/>
      <c r="M515" s="57"/>
      <c r="N515" s="57"/>
      <c r="O515" s="57"/>
      <c r="P515" s="55">
        <v>1.28</v>
      </c>
      <c r="Q515" s="66"/>
      <c r="R515" s="65"/>
      <c r="S515" s="65"/>
      <c r="T515" s="65"/>
      <c r="U515" s="64">
        <v>1.66</v>
      </c>
      <c r="V515" s="48"/>
      <c r="W515" s="47"/>
      <c r="X515" s="47"/>
      <c r="Y515" s="47"/>
      <c r="Z515" s="45">
        <v>1.66</v>
      </c>
      <c r="AG515" s="48"/>
      <c r="AH515" s="47"/>
      <c r="AI515" s="47"/>
      <c r="AJ515" s="47"/>
      <c r="AK515" s="45">
        <v>1.84</v>
      </c>
      <c r="AL515" s="58"/>
      <c r="AM515" s="57"/>
      <c r="AN515" s="57"/>
      <c r="AO515" s="57"/>
      <c r="AP515" s="55">
        <v>1.28</v>
      </c>
      <c r="AQ515" s="66"/>
      <c r="AR515" s="65"/>
      <c r="AS515" s="65"/>
      <c r="AT515" s="65"/>
      <c r="AU515" s="64">
        <v>1.66</v>
      </c>
      <c r="BB515" s="48"/>
      <c r="BC515" s="47"/>
      <c r="BD515" s="47"/>
      <c r="BE515" s="47"/>
      <c r="BF515" s="45">
        <v>1.84</v>
      </c>
      <c r="BG515" s="58"/>
      <c r="BH515" s="57"/>
      <c r="BI515" s="57"/>
      <c r="BJ515" s="57"/>
      <c r="BK515" s="55">
        <v>1.28</v>
      </c>
      <c r="BL515" s="66"/>
      <c r="BM515" s="65"/>
      <c r="BN515" s="65"/>
      <c r="BO515" s="65"/>
      <c r="BP515" s="64">
        <v>1.66</v>
      </c>
      <c r="BW515" s="48"/>
      <c r="BX515" s="47"/>
      <c r="BY515" s="47"/>
      <c r="BZ515" s="47"/>
      <c r="CA515" s="45">
        <v>1.84</v>
      </c>
      <c r="CB515" s="58"/>
      <c r="CC515" s="57"/>
      <c r="CD515" s="57"/>
      <c r="CE515" s="57"/>
      <c r="CF515" s="55">
        <v>1.28</v>
      </c>
      <c r="CG515" s="66"/>
      <c r="CH515" s="65"/>
      <c r="CI515" s="65"/>
      <c r="CJ515" s="65"/>
      <c r="CK515" s="64">
        <v>1.66</v>
      </c>
      <c r="CR515" s="48"/>
      <c r="CS515" s="47"/>
      <c r="CT515" s="47"/>
      <c r="CU515" s="47"/>
      <c r="CV515" s="45">
        <v>1.84</v>
      </c>
      <c r="CW515" s="58"/>
      <c r="CX515" s="57"/>
      <c r="CY515" s="57"/>
      <c r="CZ515" s="57"/>
      <c r="DA515" s="55">
        <v>1.28</v>
      </c>
      <c r="DB515" s="66"/>
      <c r="DC515" s="65"/>
      <c r="DD515" s="65"/>
      <c r="DE515" s="65"/>
      <c r="DF515" s="64">
        <v>1.66</v>
      </c>
      <c r="DM515" s="48"/>
      <c r="DN515" s="47"/>
      <c r="DO515" s="47"/>
      <c r="DP515" s="47"/>
      <c r="DQ515" s="45">
        <v>1.84</v>
      </c>
      <c r="DR515" s="58"/>
      <c r="DS515" s="57"/>
      <c r="DT515" s="57"/>
      <c r="DU515" s="57"/>
      <c r="DV515" s="55">
        <v>1.28</v>
      </c>
      <c r="DW515" s="66"/>
      <c r="DX515" s="65"/>
      <c r="DY515" s="65"/>
      <c r="DZ515" s="65"/>
      <c r="EA515" s="64">
        <v>1.66</v>
      </c>
      <c r="EH515" s="48"/>
      <c r="EI515" s="47"/>
      <c r="EJ515" s="47"/>
      <c r="EK515" s="47"/>
      <c r="EL515" s="45">
        <v>1.84</v>
      </c>
      <c r="EM515" s="58"/>
      <c r="EN515" s="57"/>
      <c r="EO515" s="57"/>
      <c r="EP515" s="57"/>
      <c r="EQ515" s="55">
        <v>1.28</v>
      </c>
      <c r="ER515" s="66"/>
      <c r="ES515" s="65"/>
      <c r="ET515" s="65"/>
      <c r="EU515" s="65"/>
      <c r="EV515" s="64">
        <v>1.66</v>
      </c>
      <c r="EX515" s="48"/>
      <c r="EY515" s="47"/>
      <c r="EZ515" s="47"/>
      <c r="FA515" s="47"/>
      <c r="FB515" s="45">
        <v>1.84</v>
      </c>
      <c r="FC515" s="58"/>
      <c r="FD515" s="57"/>
      <c r="FE515" s="57"/>
      <c r="FF515" s="57"/>
      <c r="FG515" s="55">
        <v>1.28</v>
      </c>
      <c r="FH515" s="66"/>
      <c r="FI515" s="65"/>
      <c r="FJ515" s="65"/>
      <c r="FK515" s="65"/>
      <c r="FL515" s="64">
        <v>1.66</v>
      </c>
      <c r="FN515" s="48"/>
      <c r="FO515" s="47"/>
      <c r="FP515" s="47"/>
      <c r="FQ515" s="47"/>
      <c r="FR515" s="45">
        <v>1.84</v>
      </c>
      <c r="FS515" s="58"/>
      <c r="FT515" s="57"/>
      <c r="FU515" s="57"/>
      <c r="FV515" s="57"/>
      <c r="FW515" s="55">
        <v>1.28</v>
      </c>
      <c r="FX515" s="66"/>
      <c r="FY515" s="65"/>
      <c r="FZ515" s="65"/>
      <c r="GA515" s="65"/>
      <c r="GB515" s="64">
        <v>1.66</v>
      </c>
      <c r="GD515" s="48"/>
      <c r="GE515" s="47"/>
      <c r="GF515" s="47"/>
      <c r="GG515" s="47"/>
      <c r="GH515" s="45">
        <v>1.84</v>
      </c>
      <c r="GI515" s="58"/>
      <c r="GJ515" s="57"/>
      <c r="GK515" s="57"/>
      <c r="GL515" s="57"/>
      <c r="GM515" s="55">
        <v>1.28</v>
      </c>
      <c r="GN515" s="66"/>
      <c r="GO515" s="65"/>
      <c r="GP515" s="65"/>
      <c r="GQ515" s="65"/>
      <c r="GR515" s="64">
        <v>1.66</v>
      </c>
      <c r="GT515" s="48"/>
      <c r="GU515" s="47"/>
      <c r="GV515" s="47"/>
      <c r="GW515" s="47"/>
      <c r="GX515" s="45">
        <v>1.84</v>
      </c>
      <c r="GY515" s="58"/>
      <c r="GZ515" s="57"/>
      <c r="HA515" s="57"/>
      <c r="HB515" s="57"/>
      <c r="HC515" s="55">
        <v>1.28</v>
      </c>
      <c r="HD515" s="66"/>
      <c r="HE515" s="65"/>
      <c r="HF515" s="65"/>
      <c r="HG515" s="65"/>
      <c r="HH515" s="64">
        <v>1.66</v>
      </c>
      <c r="HJ515" s="48"/>
      <c r="HK515" s="47"/>
      <c r="HL515" s="47"/>
      <c r="HM515" s="47"/>
      <c r="HN515" s="45">
        <v>1.84</v>
      </c>
      <c r="HO515" s="58"/>
      <c r="HP515" s="57"/>
      <c r="HQ515" s="57"/>
      <c r="HR515" s="57"/>
      <c r="HS515" s="55">
        <v>1.28</v>
      </c>
      <c r="HT515" s="66"/>
      <c r="HU515" s="65"/>
      <c r="HV515" s="65"/>
      <c r="HW515" s="65"/>
      <c r="HX515" s="64">
        <v>1.66</v>
      </c>
      <c r="HZ515" s="48"/>
      <c r="IA515" s="47"/>
      <c r="IB515" s="47"/>
      <c r="IC515" s="47"/>
      <c r="ID515" s="45">
        <v>1.84</v>
      </c>
      <c r="IE515" s="58"/>
      <c r="IF515" s="57"/>
      <c r="IG515" s="57"/>
      <c r="IH515" s="57"/>
      <c r="II515" s="55">
        <v>1.28</v>
      </c>
      <c r="IJ515" s="66"/>
      <c r="IK515" s="65"/>
      <c r="IL515" s="65"/>
      <c r="IM515" s="65"/>
      <c r="IN515" s="64">
        <v>1.66</v>
      </c>
      <c r="IP515" s="48"/>
      <c r="IQ515" s="47"/>
      <c r="IR515" s="47"/>
      <c r="IS515" s="47"/>
      <c r="IT515" s="45">
        <v>1.84</v>
      </c>
      <c r="IU515" s="58"/>
      <c r="IV515" s="57"/>
      <c r="IW515" s="57"/>
      <c r="IX515" s="57"/>
      <c r="IY515" s="55">
        <v>1.28</v>
      </c>
      <c r="IZ515" s="66"/>
      <c r="JA515" s="65"/>
      <c r="JB515" s="65"/>
      <c r="JC515" s="65"/>
      <c r="JD515" s="64">
        <v>1.66</v>
      </c>
      <c r="JF515" s="48"/>
      <c r="JG515" s="47"/>
      <c r="JH515" s="47"/>
      <c r="JI515" s="47"/>
      <c r="JJ515" s="45">
        <v>1.84</v>
      </c>
      <c r="JK515" s="58"/>
      <c r="JL515" s="57"/>
      <c r="JM515" s="57"/>
      <c r="JN515" s="57"/>
      <c r="JO515" s="55">
        <v>1.28</v>
      </c>
      <c r="JP515" s="66"/>
      <c r="JQ515" s="65"/>
      <c r="JR515" s="65"/>
      <c r="JS515" s="65"/>
      <c r="JT515" s="64">
        <v>1.66</v>
      </c>
      <c r="JV515" s="48"/>
      <c r="JW515" s="47"/>
      <c r="JX515" s="47"/>
      <c r="JY515" s="47"/>
      <c r="JZ515" s="45">
        <v>1.84</v>
      </c>
      <c r="KA515" s="58"/>
      <c r="KB515" s="57"/>
      <c r="KC515" s="57"/>
      <c r="KD515" s="57"/>
      <c r="KE515" s="55">
        <v>1.28</v>
      </c>
      <c r="KF515" s="66"/>
      <c r="KG515" s="65"/>
      <c r="KH515" s="65"/>
      <c r="KI515" s="65"/>
      <c r="KJ515" s="64">
        <v>1.66</v>
      </c>
      <c r="KL515" s="48"/>
      <c r="KM515" s="47"/>
      <c r="KN515" s="47"/>
      <c r="KO515" s="47"/>
      <c r="KP515" s="45">
        <v>1.84</v>
      </c>
      <c r="KQ515" s="58"/>
      <c r="KR515" s="57"/>
      <c r="KS515" s="57"/>
      <c r="KT515" s="57"/>
      <c r="KU515" s="55">
        <v>1.28</v>
      </c>
      <c r="KV515" s="66"/>
      <c r="KW515" s="65"/>
      <c r="KX515" s="65"/>
      <c r="KY515" s="65"/>
      <c r="KZ515" s="64">
        <v>1.66</v>
      </c>
      <c r="LB515" s="48"/>
      <c r="LC515" s="47"/>
      <c r="LD515" s="47"/>
      <c r="LE515" s="47"/>
      <c r="LF515" s="45">
        <v>1.84</v>
      </c>
      <c r="LG515" s="58"/>
      <c r="LH515" s="57"/>
      <c r="LI515" s="57"/>
      <c r="LJ515" s="57"/>
      <c r="LK515" s="55">
        <v>1.28</v>
      </c>
      <c r="LL515" s="66"/>
      <c r="LM515" s="65"/>
      <c r="LN515" s="65"/>
      <c r="LO515" s="65"/>
      <c r="LP515" s="64">
        <v>1.66</v>
      </c>
      <c r="LR515" s="48"/>
      <c r="LS515" s="47"/>
      <c r="LT515" s="47"/>
      <c r="LU515" s="47"/>
      <c r="LV515" s="45">
        <v>1.84</v>
      </c>
      <c r="LW515" s="58"/>
      <c r="LX515" s="57"/>
      <c r="LY515" s="57"/>
      <c r="LZ515" s="57"/>
      <c r="MA515" s="55">
        <v>1.28</v>
      </c>
      <c r="MB515" s="66"/>
      <c r="MC515" s="65"/>
      <c r="MD515" s="65"/>
      <c r="ME515" s="65"/>
      <c r="MF515" s="64">
        <v>1.66</v>
      </c>
      <c r="MH515" s="48"/>
      <c r="MI515" s="47"/>
      <c r="MJ515" s="47"/>
      <c r="MK515" s="47"/>
      <c r="ML515" s="45">
        <v>1.84</v>
      </c>
      <c r="MM515" s="58"/>
      <c r="MN515" s="57"/>
      <c r="MO515" s="57"/>
      <c r="MP515" s="57"/>
      <c r="MQ515" s="55">
        <v>1.28</v>
      </c>
      <c r="MR515" s="66"/>
      <c r="MS515" s="65"/>
      <c r="MT515" s="65"/>
      <c r="MU515" s="65"/>
      <c r="MV515" s="64">
        <v>1.66</v>
      </c>
      <c r="MX515" s="48"/>
      <c r="MY515" s="47"/>
      <c r="MZ515" s="47"/>
      <c r="NA515" s="47"/>
      <c r="NB515" s="45">
        <v>1.84</v>
      </c>
      <c r="NC515" s="58"/>
      <c r="ND515" s="57"/>
      <c r="NE515" s="57"/>
      <c r="NF515" s="57"/>
      <c r="NG515" s="55">
        <v>1.28</v>
      </c>
      <c r="NH515" s="66"/>
      <c r="NI515" s="65"/>
      <c r="NJ515" s="65"/>
      <c r="NK515" s="65"/>
      <c r="NL515" s="64">
        <v>1.66</v>
      </c>
      <c r="NN515" s="48"/>
      <c r="NO515" s="47"/>
      <c r="NP515" s="47"/>
      <c r="NQ515" s="47"/>
      <c r="NR515" s="45">
        <v>1.84</v>
      </c>
      <c r="NS515" s="58"/>
      <c r="NT515" s="57"/>
      <c r="NU515" s="57"/>
      <c r="NV515" s="57"/>
      <c r="NW515" s="55">
        <v>1.28</v>
      </c>
      <c r="NX515" s="66"/>
      <c r="NY515" s="65"/>
      <c r="NZ515" s="65"/>
      <c r="OA515" s="65"/>
      <c r="OB515" s="64">
        <v>1.66</v>
      </c>
      <c r="OD515" s="48"/>
      <c r="OE515" s="47"/>
      <c r="OF515" s="47"/>
      <c r="OG515" s="47"/>
      <c r="OH515" s="45">
        <v>1.84</v>
      </c>
      <c r="OI515" s="58"/>
      <c r="OJ515" s="57"/>
      <c r="OK515" s="57"/>
      <c r="OL515" s="57"/>
      <c r="OM515" s="55">
        <v>1.28</v>
      </c>
      <c r="ON515" s="66"/>
      <c r="OO515" s="65"/>
      <c r="OP515" s="65"/>
      <c r="OQ515" s="65"/>
      <c r="OR515" s="64">
        <v>1.66</v>
      </c>
      <c r="OT515" s="48"/>
      <c r="OU515" s="47"/>
      <c r="OV515" s="47"/>
      <c r="OW515" s="47"/>
      <c r="OX515" s="45">
        <v>1.84</v>
      </c>
      <c r="OY515" s="58"/>
      <c r="OZ515" s="57"/>
      <c r="PA515" s="57"/>
      <c r="PB515" s="57"/>
      <c r="PC515" s="55">
        <v>1.28</v>
      </c>
      <c r="PD515" s="66"/>
      <c r="PE515" s="65"/>
      <c r="PF515" s="65"/>
      <c r="PG515" s="65"/>
      <c r="PH515" s="64">
        <v>1.66</v>
      </c>
      <c r="PJ515" s="48"/>
      <c r="PK515" s="47"/>
      <c r="PL515" s="47"/>
      <c r="PM515" s="47"/>
      <c r="PN515" s="45">
        <v>1.84</v>
      </c>
      <c r="PO515" s="58"/>
      <c r="PP515" s="57"/>
      <c r="PQ515" s="57"/>
      <c r="PR515" s="57"/>
      <c r="PS515" s="55">
        <v>1.28</v>
      </c>
      <c r="PT515" s="66"/>
      <c r="PU515" s="65"/>
      <c r="PV515" s="65"/>
      <c r="PW515" s="65"/>
      <c r="PX515" s="64">
        <v>1.66</v>
      </c>
      <c r="PZ515" s="48"/>
      <c r="QA515" s="47"/>
      <c r="QB515" s="47"/>
      <c r="QC515" s="47"/>
      <c r="QD515" s="45">
        <v>1.84</v>
      </c>
      <c r="QE515" s="58"/>
      <c r="QF515" s="57"/>
      <c r="QG515" s="57"/>
      <c r="QH515" s="57"/>
      <c r="QI515" s="55">
        <v>1.28</v>
      </c>
      <c r="QJ515" s="66"/>
      <c r="QK515" s="65"/>
      <c r="QL515" s="65"/>
      <c r="QM515" s="65"/>
      <c r="QN515" s="64">
        <v>1.66</v>
      </c>
      <c r="QP515" s="48"/>
      <c r="QQ515" s="47"/>
      <c r="QR515" s="47"/>
      <c r="QS515" s="47"/>
      <c r="QT515" s="45">
        <v>1.84</v>
      </c>
      <c r="QU515" s="58"/>
      <c r="QV515" s="57"/>
      <c r="QW515" s="57"/>
      <c r="QX515" s="57"/>
      <c r="QY515" s="55">
        <v>1.28</v>
      </c>
      <c r="QZ515" s="66"/>
      <c r="RA515" s="65"/>
      <c r="RB515" s="65"/>
      <c r="RC515" s="65"/>
      <c r="RD515" s="64">
        <v>1.66</v>
      </c>
      <c r="RF515" s="48"/>
      <c r="RG515" s="47"/>
      <c r="RH515" s="47"/>
      <c r="RI515" s="47"/>
      <c r="RJ515" s="45">
        <v>1.84</v>
      </c>
      <c r="RK515" s="58"/>
      <c r="RL515" s="57"/>
      <c r="RM515" s="57"/>
      <c r="RN515" s="57"/>
      <c r="RO515" s="55">
        <v>1.28</v>
      </c>
      <c r="RP515" s="66"/>
      <c r="RQ515" s="65"/>
      <c r="RR515" s="65"/>
      <c r="RS515" s="65"/>
      <c r="RT515" s="64">
        <v>1.66</v>
      </c>
    </row>
    <row r="516" spans="1:488" x14ac:dyDescent="0.35">
      <c r="A516" s="29">
        <v>16</v>
      </c>
      <c r="B516" s="342"/>
      <c r="C516" s="32"/>
      <c r="D516" s="32"/>
      <c r="E516" s="32"/>
      <c r="F516" s="35">
        <v>2</v>
      </c>
      <c r="G516" s="48"/>
      <c r="H516" s="47"/>
      <c r="I516" s="47"/>
      <c r="J516" s="47"/>
      <c r="K516" s="45">
        <v>1.84</v>
      </c>
      <c r="L516" s="58"/>
      <c r="M516" s="57"/>
      <c r="N516" s="57"/>
      <c r="O516" s="57"/>
      <c r="P516" s="55">
        <v>1.28</v>
      </c>
      <c r="Q516" s="66"/>
      <c r="R516" s="65"/>
      <c r="S516" s="65"/>
      <c r="T516" s="65"/>
      <c r="U516" s="64">
        <v>1.66</v>
      </c>
      <c r="V516" s="48"/>
      <c r="W516" s="47"/>
      <c r="X516" s="47"/>
      <c r="Y516" s="47"/>
      <c r="Z516" s="45">
        <v>1.66</v>
      </c>
      <c r="AG516" s="48"/>
      <c r="AH516" s="47"/>
      <c r="AI516" s="47"/>
      <c r="AJ516" s="47"/>
      <c r="AK516" s="45">
        <v>1.84</v>
      </c>
      <c r="AL516" s="58"/>
      <c r="AM516" s="57"/>
      <c r="AN516" s="57"/>
      <c r="AO516" s="57"/>
      <c r="AP516" s="55">
        <v>1.28</v>
      </c>
      <c r="AQ516" s="66"/>
      <c r="AR516" s="65"/>
      <c r="AS516" s="65"/>
      <c r="AT516" s="65"/>
      <c r="AU516" s="64">
        <v>1.66</v>
      </c>
      <c r="BB516" s="48"/>
      <c r="BC516" s="47"/>
      <c r="BD516" s="47"/>
      <c r="BE516" s="47"/>
      <c r="BF516" s="45">
        <v>1.84</v>
      </c>
      <c r="BG516" s="58"/>
      <c r="BH516" s="57"/>
      <c r="BI516" s="57"/>
      <c r="BJ516" s="57"/>
      <c r="BK516" s="55">
        <v>1.28</v>
      </c>
      <c r="BL516" s="66"/>
      <c r="BM516" s="65"/>
      <c r="BN516" s="65"/>
      <c r="BO516" s="65"/>
      <c r="BP516" s="64">
        <v>1.66</v>
      </c>
      <c r="BW516" s="48"/>
      <c r="BX516" s="47"/>
      <c r="BY516" s="47"/>
      <c r="BZ516" s="47"/>
      <c r="CA516" s="45">
        <v>1.84</v>
      </c>
      <c r="CB516" s="58"/>
      <c r="CC516" s="57"/>
      <c r="CD516" s="57"/>
      <c r="CE516" s="57"/>
      <c r="CF516" s="55">
        <v>1.28</v>
      </c>
      <c r="CG516" s="66"/>
      <c r="CH516" s="65"/>
      <c r="CI516" s="65"/>
      <c r="CJ516" s="65"/>
      <c r="CK516" s="64">
        <v>1.66</v>
      </c>
      <c r="CR516" s="48"/>
      <c r="CS516" s="47"/>
      <c r="CT516" s="47"/>
      <c r="CU516" s="47"/>
      <c r="CV516" s="45">
        <v>1.84</v>
      </c>
      <c r="CW516" s="58"/>
      <c r="CX516" s="57"/>
      <c r="CY516" s="57"/>
      <c r="CZ516" s="57"/>
      <c r="DA516" s="55">
        <v>1.28</v>
      </c>
      <c r="DB516" s="66"/>
      <c r="DC516" s="65"/>
      <c r="DD516" s="65"/>
      <c r="DE516" s="65"/>
      <c r="DF516" s="64">
        <v>1.66</v>
      </c>
      <c r="DM516" s="48"/>
      <c r="DN516" s="47"/>
      <c r="DO516" s="47"/>
      <c r="DP516" s="47"/>
      <c r="DQ516" s="45">
        <v>1.84</v>
      </c>
      <c r="DR516" s="58"/>
      <c r="DS516" s="57"/>
      <c r="DT516" s="57"/>
      <c r="DU516" s="57"/>
      <c r="DV516" s="55">
        <v>1.28</v>
      </c>
      <c r="DW516" s="66"/>
      <c r="DX516" s="65"/>
      <c r="DY516" s="65"/>
      <c r="DZ516" s="65"/>
      <c r="EA516" s="64">
        <v>1.66</v>
      </c>
      <c r="EH516" s="48"/>
      <c r="EI516" s="47"/>
      <c r="EJ516" s="47"/>
      <c r="EK516" s="47"/>
      <c r="EL516" s="45">
        <v>1.84</v>
      </c>
      <c r="EM516" s="58"/>
      <c r="EN516" s="57"/>
      <c r="EO516" s="57"/>
      <c r="EP516" s="57"/>
      <c r="EQ516" s="55">
        <v>1.28</v>
      </c>
      <c r="ER516" s="66"/>
      <c r="ES516" s="65"/>
      <c r="ET516" s="65"/>
      <c r="EU516" s="65"/>
      <c r="EV516" s="64">
        <v>1.66</v>
      </c>
      <c r="EX516" s="48"/>
      <c r="EY516" s="47"/>
      <c r="EZ516" s="47"/>
      <c r="FA516" s="47"/>
      <c r="FB516" s="45">
        <v>1.84</v>
      </c>
      <c r="FC516" s="58"/>
      <c r="FD516" s="57"/>
      <c r="FE516" s="57"/>
      <c r="FF516" s="57"/>
      <c r="FG516" s="55">
        <v>1.28</v>
      </c>
      <c r="FH516" s="66"/>
      <c r="FI516" s="65"/>
      <c r="FJ516" s="65"/>
      <c r="FK516" s="65"/>
      <c r="FL516" s="64">
        <v>1.66</v>
      </c>
      <c r="FN516" s="48"/>
      <c r="FO516" s="47"/>
      <c r="FP516" s="47"/>
      <c r="FQ516" s="47"/>
      <c r="FR516" s="45">
        <v>1.84</v>
      </c>
      <c r="FS516" s="58"/>
      <c r="FT516" s="57"/>
      <c r="FU516" s="57"/>
      <c r="FV516" s="57"/>
      <c r="FW516" s="55">
        <v>1.28</v>
      </c>
      <c r="FX516" s="66"/>
      <c r="FY516" s="65"/>
      <c r="FZ516" s="65"/>
      <c r="GA516" s="65"/>
      <c r="GB516" s="64">
        <v>1.66</v>
      </c>
      <c r="GD516" s="48"/>
      <c r="GE516" s="47"/>
      <c r="GF516" s="47"/>
      <c r="GG516" s="47"/>
      <c r="GH516" s="45">
        <v>1.84</v>
      </c>
      <c r="GI516" s="58"/>
      <c r="GJ516" s="57"/>
      <c r="GK516" s="57"/>
      <c r="GL516" s="57"/>
      <c r="GM516" s="55">
        <v>1.28</v>
      </c>
      <c r="GN516" s="66"/>
      <c r="GO516" s="65"/>
      <c r="GP516" s="65"/>
      <c r="GQ516" s="65"/>
      <c r="GR516" s="64">
        <v>1.66</v>
      </c>
      <c r="GT516" s="48"/>
      <c r="GU516" s="47"/>
      <c r="GV516" s="47"/>
      <c r="GW516" s="47"/>
      <c r="GX516" s="45">
        <v>1.84</v>
      </c>
      <c r="GY516" s="58"/>
      <c r="GZ516" s="57"/>
      <c r="HA516" s="57"/>
      <c r="HB516" s="57"/>
      <c r="HC516" s="55">
        <v>1.28</v>
      </c>
      <c r="HD516" s="66"/>
      <c r="HE516" s="65"/>
      <c r="HF516" s="65"/>
      <c r="HG516" s="65"/>
      <c r="HH516" s="64">
        <v>1.66</v>
      </c>
      <c r="HJ516" s="48"/>
      <c r="HK516" s="47"/>
      <c r="HL516" s="47"/>
      <c r="HM516" s="47"/>
      <c r="HN516" s="45">
        <v>1.84</v>
      </c>
      <c r="HO516" s="58"/>
      <c r="HP516" s="57"/>
      <c r="HQ516" s="57"/>
      <c r="HR516" s="57"/>
      <c r="HS516" s="55">
        <v>1.28</v>
      </c>
      <c r="HT516" s="66"/>
      <c r="HU516" s="65"/>
      <c r="HV516" s="65"/>
      <c r="HW516" s="65"/>
      <c r="HX516" s="64">
        <v>1.66</v>
      </c>
      <c r="HZ516" s="48"/>
      <c r="IA516" s="47"/>
      <c r="IB516" s="47"/>
      <c r="IC516" s="47"/>
      <c r="ID516" s="45">
        <v>1.84</v>
      </c>
      <c r="IE516" s="58"/>
      <c r="IF516" s="57"/>
      <c r="IG516" s="57"/>
      <c r="IH516" s="57"/>
      <c r="II516" s="55">
        <v>1.28</v>
      </c>
      <c r="IJ516" s="66"/>
      <c r="IK516" s="65"/>
      <c r="IL516" s="65"/>
      <c r="IM516" s="65"/>
      <c r="IN516" s="64">
        <v>1.66</v>
      </c>
      <c r="IP516" s="48"/>
      <c r="IQ516" s="47"/>
      <c r="IR516" s="47"/>
      <c r="IS516" s="47"/>
      <c r="IT516" s="45">
        <v>1.84</v>
      </c>
      <c r="IU516" s="58"/>
      <c r="IV516" s="57"/>
      <c r="IW516" s="57"/>
      <c r="IX516" s="57"/>
      <c r="IY516" s="55">
        <v>1.28</v>
      </c>
      <c r="IZ516" s="66"/>
      <c r="JA516" s="65"/>
      <c r="JB516" s="65"/>
      <c r="JC516" s="65"/>
      <c r="JD516" s="64">
        <v>1.66</v>
      </c>
      <c r="JF516" s="48"/>
      <c r="JG516" s="47"/>
      <c r="JH516" s="47"/>
      <c r="JI516" s="47"/>
      <c r="JJ516" s="45">
        <v>1.84</v>
      </c>
      <c r="JK516" s="58"/>
      <c r="JL516" s="57"/>
      <c r="JM516" s="57"/>
      <c r="JN516" s="57"/>
      <c r="JO516" s="55">
        <v>1.28</v>
      </c>
      <c r="JP516" s="66"/>
      <c r="JQ516" s="65"/>
      <c r="JR516" s="65"/>
      <c r="JS516" s="65"/>
      <c r="JT516" s="64">
        <v>1.66</v>
      </c>
      <c r="JV516" s="48"/>
      <c r="JW516" s="47"/>
      <c r="JX516" s="47"/>
      <c r="JY516" s="47"/>
      <c r="JZ516" s="45">
        <v>1.84</v>
      </c>
      <c r="KA516" s="58"/>
      <c r="KB516" s="57"/>
      <c r="KC516" s="57"/>
      <c r="KD516" s="57"/>
      <c r="KE516" s="55">
        <v>1.28</v>
      </c>
      <c r="KF516" s="66"/>
      <c r="KG516" s="65"/>
      <c r="KH516" s="65"/>
      <c r="KI516" s="65"/>
      <c r="KJ516" s="64">
        <v>1.66</v>
      </c>
      <c r="KL516" s="48"/>
      <c r="KM516" s="47"/>
      <c r="KN516" s="47"/>
      <c r="KO516" s="47"/>
      <c r="KP516" s="45">
        <v>1.84</v>
      </c>
      <c r="KQ516" s="58"/>
      <c r="KR516" s="57"/>
      <c r="KS516" s="57"/>
      <c r="KT516" s="57"/>
      <c r="KU516" s="55">
        <v>1.28</v>
      </c>
      <c r="KV516" s="66"/>
      <c r="KW516" s="65"/>
      <c r="KX516" s="65"/>
      <c r="KY516" s="65"/>
      <c r="KZ516" s="64">
        <v>1.66</v>
      </c>
      <c r="LB516" s="48"/>
      <c r="LC516" s="47"/>
      <c r="LD516" s="47"/>
      <c r="LE516" s="47"/>
      <c r="LF516" s="45">
        <v>1.84</v>
      </c>
      <c r="LG516" s="58"/>
      <c r="LH516" s="57"/>
      <c r="LI516" s="57"/>
      <c r="LJ516" s="57"/>
      <c r="LK516" s="55">
        <v>1.28</v>
      </c>
      <c r="LL516" s="66"/>
      <c r="LM516" s="65"/>
      <c r="LN516" s="65"/>
      <c r="LO516" s="65"/>
      <c r="LP516" s="64">
        <v>1.66</v>
      </c>
      <c r="LR516" s="48"/>
      <c r="LS516" s="47"/>
      <c r="LT516" s="47"/>
      <c r="LU516" s="47"/>
      <c r="LV516" s="45">
        <v>1.84</v>
      </c>
      <c r="LW516" s="58"/>
      <c r="LX516" s="57"/>
      <c r="LY516" s="57"/>
      <c r="LZ516" s="57"/>
      <c r="MA516" s="55">
        <v>1.28</v>
      </c>
      <c r="MB516" s="66"/>
      <c r="MC516" s="65"/>
      <c r="MD516" s="65"/>
      <c r="ME516" s="65"/>
      <c r="MF516" s="64">
        <v>1.66</v>
      </c>
      <c r="MH516" s="48"/>
      <c r="MI516" s="47"/>
      <c r="MJ516" s="47"/>
      <c r="MK516" s="47"/>
      <c r="ML516" s="45">
        <v>1.84</v>
      </c>
      <c r="MM516" s="58"/>
      <c r="MN516" s="57"/>
      <c r="MO516" s="57"/>
      <c r="MP516" s="57"/>
      <c r="MQ516" s="55">
        <v>1.28</v>
      </c>
      <c r="MR516" s="66"/>
      <c r="MS516" s="65"/>
      <c r="MT516" s="65"/>
      <c r="MU516" s="65"/>
      <c r="MV516" s="64">
        <v>1.66</v>
      </c>
      <c r="MX516" s="48"/>
      <c r="MY516" s="47"/>
      <c r="MZ516" s="47"/>
      <c r="NA516" s="47"/>
      <c r="NB516" s="45">
        <v>1.84</v>
      </c>
      <c r="NC516" s="58"/>
      <c r="ND516" s="57"/>
      <c r="NE516" s="57"/>
      <c r="NF516" s="57"/>
      <c r="NG516" s="55">
        <v>1.28</v>
      </c>
      <c r="NH516" s="66"/>
      <c r="NI516" s="65"/>
      <c r="NJ516" s="65"/>
      <c r="NK516" s="65"/>
      <c r="NL516" s="64">
        <v>1.66</v>
      </c>
      <c r="NN516" s="48"/>
      <c r="NO516" s="47"/>
      <c r="NP516" s="47"/>
      <c r="NQ516" s="47"/>
      <c r="NR516" s="45">
        <v>1.84</v>
      </c>
      <c r="NS516" s="58"/>
      <c r="NT516" s="57"/>
      <c r="NU516" s="57"/>
      <c r="NV516" s="57"/>
      <c r="NW516" s="55">
        <v>1.28</v>
      </c>
      <c r="NX516" s="66"/>
      <c r="NY516" s="65"/>
      <c r="NZ516" s="65"/>
      <c r="OA516" s="65"/>
      <c r="OB516" s="64">
        <v>1.66</v>
      </c>
      <c r="OD516" s="48"/>
      <c r="OE516" s="47"/>
      <c r="OF516" s="47"/>
      <c r="OG516" s="47"/>
      <c r="OH516" s="45">
        <v>1.84</v>
      </c>
      <c r="OI516" s="58"/>
      <c r="OJ516" s="57"/>
      <c r="OK516" s="57"/>
      <c r="OL516" s="57"/>
      <c r="OM516" s="55">
        <v>1.28</v>
      </c>
      <c r="ON516" s="66"/>
      <c r="OO516" s="65"/>
      <c r="OP516" s="65"/>
      <c r="OQ516" s="65"/>
      <c r="OR516" s="64">
        <v>1.66</v>
      </c>
      <c r="OT516" s="48"/>
      <c r="OU516" s="47"/>
      <c r="OV516" s="47"/>
      <c r="OW516" s="47"/>
      <c r="OX516" s="45">
        <v>1.84</v>
      </c>
      <c r="OY516" s="58"/>
      <c r="OZ516" s="57"/>
      <c r="PA516" s="57"/>
      <c r="PB516" s="57"/>
      <c r="PC516" s="55">
        <v>1.28</v>
      </c>
      <c r="PD516" s="66"/>
      <c r="PE516" s="65"/>
      <c r="PF516" s="65"/>
      <c r="PG516" s="65"/>
      <c r="PH516" s="64">
        <v>1.66</v>
      </c>
      <c r="PJ516" s="48"/>
      <c r="PK516" s="47"/>
      <c r="PL516" s="47"/>
      <c r="PM516" s="47"/>
      <c r="PN516" s="45">
        <v>1.84</v>
      </c>
      <c r="PO516" s="58"/>
      <c r="PP516" s="57"/>
      <c r="PQ516" s="57"/>
      <c r="PR516" s="57"/>
      <c r="PS516" s="55">
        <v>1.28</v>
      </c>
      <c r="PT516" s="66"/>
      <c r="PU516" s="65"/>
      <c r="PV516" s="65"/>
      <c r="PW516" s="65"/>
      <c r="PX516" s="64">
        <v>1.66</v>
      </c>
      <c r="PZ516" s="48"/>
      <c r="QA516" s="47"/>
      <c r="QB516" s="47"/>
      <c r="QC516" s="47"/>
      <c r="QD516" s="45">
        <v>1.84</v>
      </c>
      <c r="QE516" s="58"/>
      <c r="QF516" s="57"/>
      <c r="QG516" s="57"/>
      <c r="QH516" s="57"/>
      <c r="QI516" s="55">
        <v>1.28</v>
      </c>
      <c r="QJ516" s="66"/>
      <c r="QK516" s="65"/>
      <c r="QL516" s="65"/>
      <c r="QM516" s="65"/>
      <c r="QN516" s="64">
        <v>1.66</v>
      </c>
      <c r="QP516" s="48"/>
      <c r="QQ516" s="47"/>
      <c r="QR516" s="47"/>
      <c r="QS516" s="47"/>
      <c r="QT516" s="45">
        <v>1.84</v>
      </c>
      <c r="QU516" s="58"/>
      <c r="QV516" s="57"/>
      <c r="QW516" s="57"/>
      <c r="QX516" s="57"/>
      <c r="QY516" s="55">
        <v>1.28</v>
      </c>
      <c r="QZ516" s="66"/>
      <c r="RA516" s="65"/>
      <c r="RB516" s="65"/>
      <c r="RC516" s="65"/>
      <c r="RD516" s="64">
        <v>1.66</v>
      </c>
      <c r="RF516" s="48"/>
      <c r="RG516" s="47"/>
      <c r="RH516" s="47"/>
      <c r="RI516" s="47"/>
      <c r="RJ516" s="45">
        <v>1.84</v>
      </c>
      <c r="RK516" s="58"/>
      <c r="RL516" s="57"/>
      <c r="RM516" s="57"/>
      <c r="RN516" s="57"/>
      <c r="RO516" s="55">
        <v>1.28</v>
      </c>
      <c r="RP516" s="66"/>
      <c r="RQ516" s="65"/>
      <c r="RR516" s="65"/>
      <c r="RS516" s="65"/>
      <c r="RT516" s="64">
        <v>1.66</v>
      </c>
    </row>
    <row r="517" spans="1:488" x14ac:dyDescent="0.35">
      <c r="A517" s="29">
        <v>17</v>
      </c>
      <c r="B517" s="342"/>
      <c r="C517" s="32"/>
      <c r="D517" s="32"/>
      <c r="E517" s="32"/>
      <c r="F517" s="35">
        <v>2</v>
      </c>
      <c r="G517" s="48"/>
      <c r="H517" s="47"/>
      <c r="I517" s="47"/>
      <c r="J517" s="47"/>
      <c r="K517" s="45">
        <v>1.84</v>
      </c>
      <c r="L517" s="58"/>
      <c r="M517" s="57"/>
      <c r="N517" s="57"/>
      <c r="O517" s="57"/>
      <c r="P517" s="55">
        <v>1.28</v>
      </c>
      <c r="Q517" s="66"/>
      <c r="R517" s="65"/>
      <c r="S517" s="65"/>
      <c r="T517" s="65"/>
      <c r="U517" s="64">
        <v>1.66</v>
      </c>
      <c r="V517" s="48"/>
      <c r="W517" s="47"/>
      <c r="X517" s="47"/>
      <c r="Y517" s="47"/>
      <c r="Z517" s="45">
        <v>1.66</v>
      </c>
      <c r="AG517" s="48"/>
      <c r="AH517" s="47"/>
      <c r="AI517" s="47"/>
      <c r="AJ517" s="47"/>
      <c r="AK517" s="45">
        <v>1.84</v>
      </c>
      <c r="AL517" s="58"/>
      <c r="AM517" s="57"/>
      <c r="AN517" s="57"/>
      <c r="AO517" s="57"/>
      <c r="AP517" s="55">
        <v>1.28</v>
      </c>
      <c r="AQ517" s="66"/>
      <c r="AR517" s="65"/>
      <c r="AS517" s="65"/>
      <c r="AT517" s="65"/>
      <c r="AU517" s="64">
        <v>1.66</v>
      </c>
      <c r="BB517" s="48"/>
      <c r="BC517" s="47"/>
      <c r="BD517" s="47"/>
      <c r="BE517" s="47"/>
      <c r="BF517" s="45">
        <v>1.84</v>
      </c>
      <c r="BG517" s="58"/>
      <c r="BH517" s="57"/>
      <c r="BI517" s="57"/>
      <c r="BJ517" s="57"/>
      <c r="BK517" s="55">
        <v>1.28</v>
      </c>
      <c r="BL517" s="66"/>
      <c r="BM517" s="65"/>
      <c r="BN517" s="65"/>
      <c r="BO517" s="65"/>
      <c r="BP517" s="64">
        <v>1.66</v>
      </c>
      <c r="BW517" s="48"/>
      <c r="BX517" s="47"/>
      <c r="BY517" s="47"/>
      <c r="BZ517" s="47"/>
      <c r="CA517" s="45">
        <v>1.84</v>
      </c>
      <c r="CB517" s="58"/>
      <c r="CC517" s="57"/>
      <c r="CD517" s="57"/>
      <c r="CE517" s="57"/>
      <c r="CF517" s="55">
        <v>1.28</v>
      </c>
      <c r="CG517" s="66"/>
      <c r="CH517" s="65"/>
      <c r="CI517" s="65"/>
      <c r="CJ517" s="65"/>
      <c r="CK517" s="64">
        <v>1.66</v>
      </c>
      <c r="CR517" s="48"/>
      <c r="CS517" s="47"/>
      <c r="CT517" s="47"/>
      <c r="CU517" s="47"/>
      <c r="CV517" s="45">
        <v>1.84</v>
      </c>
      <c r="CW517" s="58"/>
      <c r="CX517" s="57"/>
      <c r="CY517" s="57"/>
      <c r="CZ517" s="57"/>
      <c r="DA517" s="55">
        <v>1.28</v>
      </c>
      <c r="DB517" s="66"/>
      <c r="DC517" s="65"/>
      <c r="DD517" s="65"/>
      <c r="DE517" s="65"/>
      <c r="DF517" s="64">
        <v>1.66</v>
      </c>
      <c r="DM517" s="48"/>
      <c r="DN517" s="47"/>
      <c r="DO517" s="47"/>
      <c r="DP517" s="47"/>
      <c r="DQ517" s="45">
        <v>1.84</v>
      </c>
      <c r="DR517" s="58"/>
      <c r="DS517" s="57"/>
      <c r="DT517" s="57"/>
      <c r="DU517" s="57"/>
      <c r="DV517" s="55">
        <v>1.28</v>
      </c>
      <c r="DW517" s="66"/>
      <c r="DX517" s="65"/>
      <c r="DY517" s="65"/>
      <c r="DZ517" s="65"/>
      <c r="EA517" s="64">
        <v>1.66</v>
      </c>
      <c r="EH517" s="48"/>
      <c r="EI517" s="47"/>
      <c r="EJ517" s="47"/>
      <c r="EK517" s="47"/>
      <c r="EL517" s="45">
        <v>1.84</v>
      </c>
      <c r="EM517" s="58"/>
      <c r="EN517" s="57"/>
      <c r="EO517" s="57"/>
      <c r="EP517" s="57"/>
      <c r="EQ517" s="55">
        <v>1.28</v>
      </c>
      <c r="ER517" s="66"/>
      <c r="ES517" s="65"/>
      <c r="ET517" s="65"/>
      <c r="EU517" s="65"/>
      <c r="EV517" s="64">
        <v>1.66</v>
      </c>
      <c r="EX517" s="48"/>
      <c r="EY517" s="47"/>
      <c r="EZ517" s="47"/>
      <c r="FA517" s="47"/>
      <c r="FB517" s="45">
        <v>1.84</v>
      </c>
      <c r="FC517" s="58"/>
      <c r="FD517" s="57"/>
      <c r="FE517" s="57"/>
      <c r="FF517" s="57"/>
      <c r="FG517" s="55">
        <v>1.28</v>
      </c>
      <c r="FH517" s="66"/>
      <c r="FI517" s="65"/>
      <c r="FJ517" s="65"/>
      <c r="FK517" s="65"/>
      <c r="FL517" s="64">
        <v>1.66</v>
      </c>
      <c r="FN517" s="48"/>
      <c r="FO517" s="47"/>
      <c r="FP517" s="47"/>
      <c r="FQ517" s="47"/>
      <c r="FR517" s="45">
        <v>1.84</v>
      </c>
      <c r="FS517" s="58"/>
      <c r="FT517" s="57"/>
      <c r="FU517" s="57"/>
      <c r="FV517" s="57"/>
      <c r="FW517" s="55">
        <v>1.28</v>
      </c>
      <c r="FX517" s="66"/>
      <c r="FY517" s="65"/>
      <c r="FZ517" s="65"/>
      <c r="GA517" s="65"/>
      <c r="GB517" s="64">
        <v>1.66</v>
      </c>
      <c r="GD517" s="48"/>
      <c r="GE517" s="47"/>
      <c r="GF517" s="47"/>
      <c r="GG517" s="47"/>
      <c r="GH517" s="45">
        <v>1.84</v>
      </c>
      <c r="GI517" s="58"/>
      <c r="GJ517" s="57"/>
      <c r="GK517" s="57"/>
      <c r="GL517" s="57"/>
      <c r="GM517" s="55">
        <v>1.28</v>
      </c>
      <c r="GN517" s="66"/>
      <c r="GO517" s="65"/>
      <c r="GP517" s="65"/>
      <c r="GQ517" s="65"/>
      <c r="GR517" s="64">
        <v>1.66</v>
      </c>
      <c r="GT517" s="48"/>
      <c r="GU517" s="47"/>
      <c r="GV517" s="47"/>
      <c r="GW517" s="47"/>
      <c r="GX517" s="45">
        <v>1.84</v>
      </c>
      <c r="GY517" s="58"/>
      <c r="GZ517" s="57"/>
      <c r="HA517" s="57"/>
      <c r="HB517" s="57"/>
      <c r="HC517" s="55">
        <v>1.28</v>
      </c>
      <c r="HD517" s="66"/>
      <c r="HE517" s="65"/>
      <c r="HF517" s="65"/>
      <c r="HG517" s="65"/>
      <c r="HH517" s="64">
        <v>1.66</v>
      </c>
      <c r="HJ517" s="48"/>
      <c r="HK517" s="47"/>
      <c r="HL517" s="47"/>
      <c r="HM517" s="47"/>
      <c r="HN517" s="45">
        <v>1.84</v>
      </c>
      <c r="HO517" s="58"/>
      <c r="HP517" s="57"/>
      <c r="HQ517" s="57"/>
      <c r="HR517" s="57"/>
      <c r="HS517" s="55">
        <v>1.28</v>
      </c>
      <c r="HT517" s="66"/>
      <c r="HU517" s="65"/>
      <c r="HV517" s="65"/>
      <c r="HW517" s="65"/>
      <c r="HX517" s="64">
        <v>1.66</v>
      </c>
      <c r="HZ517" s="48"/>
      <c r="IA517" s="47"/>
      <c r="IB517" s="47"/>
      <c r="IC517" s="47"/>
      <c r="ID517" s="45">
        <v>1.84</v>
      </c>
      <c r="IE517" s="58"/>
      <c r="IF517" s="57"/>
      <c r="IG517" s="57"/>
      <c r="IH517" s="57"/>
      <c r="II517" s="55">
        <v>1.28</v>
      </c>
      <c r="IJ517" s="66"/>
      <c r="IK517" s="65"/>
      <c r="IL517" s="65"/>
      <c r="IM517" s="65"/>
      <c r="IN517" s="64">
        <v>1.66</v>
      </c>
      <c r="IP517" s="48"/>
      <c r="IQ517" s="47"/>
      <c r="IR517" s="47"/>
      <c r="IS517" s="47"/>
      <c r="IT517" s="45">
        <v>1.84</v>
      </c>
      <c r="IU517" s="58"/>
      <c r="IV517" s="57"/>
      <c r="IW517" s="57"/>
      <c r="IX517" s="57"/>
      <c r="IY517" s="55">
        <v>1.28</v>
      </c>
      <c r="IZ517" s="66"/>
      <c r="JA517" s="65"/>
      <c r="JB517" s="65"/>
      <c r="JC517" s="65"/>
      <c r="JD517" s="64">
        <v>1.66</v>
      </c>
      <c r="JF517" s="48"/>
      <c r="JG517" s="47"/>
      <c r="JH517" s="47"/>
      <c r="JI517" s="47"/>
      <c r="JJ517" s="45">
        <v>1.84</v>
      </c>
      <c r="JK517" s="58"/>
      <c r="JL517" s="57"/>
      <c r="JM517" s="57"/>
      <c r="JN517" s="57"/>
      <c r="JO517" s="55">
        <v>1.28</v>
      </c>
      <c r="JP517" s="66"/>
      <c r="JQ517" s="65"/>
      <c r="JR517" s="65"/>
      <c r="JS517" s="65"/>
      <c r="JT517" s="64">
        <v>1.66</v>
      </c>
      <c r="JV517" s="48"/>
      <c r="JW517" s="47"/>
      <c r="JX517" s="47"/>
      <c r="JY517" s="47"/>
      <c r="JZ517" s="45">
        <v>1.84</v>
      </c>
      <c r="KA517" s="58"/>
      <c r="KB517" s="57"/>
      <c r="KC517" s="57"/>
      <c r="KD517" s="57"/>
      <c r="KE517" s="55">
        <v>1.28</v>
      </c>
      <c r="KF517" s="66"/>
      <c r="KG517" s="65"/>
      <c r="KH517" s="65"/>
      <c r="KI517" s="65"/>
      <c r="KJ517" s="64">
        <v>1.66</v>
      </c>
      <c r="KL517" s="48"/>
      <c r="KM517" s="47"/>
      <c r="KN517" s="47"/>
      <c r="KO517" s="47"/>
      <c r="KP517" s="45">
        <v>1.84</v>
      </c>
      <c r="KQ517" s="58"/>
      <c r="KR517" s="57"/>
      <c r="KS517" s="57"/>
      <c r="KT517" s="57"/>
      <c r="KU517" s="55">
        <v>1.28</v>
      </c>
      <c r="KV517" s="66"/>
      <c r="KW517" s="65"/>
      <c r="KX517" s="65"/>
      <c r="KY517" s="65"/>
      <c r="KZ517" s="64">
        <v>1.66</v>
      </c>
      <c r="LB517" s="48"/>
      <c r="LC517" s="47"/>
      <c r="LD517" s="47"/>
      <c r="LE517" s="47"/>
      <c r="LF517" s="45">
        <v>1.84</v>
      </c>
      <c r="LG517" s="58"/>
      <c r="LH517" s="57"/>
      <c r="LI517" s="57"/>
      <c r="LJ517" s="57"/>
      <c r="LK517" s="55">
        <v>1.28</v>
      </c>
      <c r="LL517" s="66"/>
      <c r="LM517" s="65"/>
      <c r="LN517" s="65"/>
      <c r="LO517" s="65"/>
      <c r="LP517" s="64">
        <v>1.66</v>
      </c>
      <c r="LR517" s="48"/>
      <c r="LS517" s="47"/>
      <c r="LT517" s="47"/>
      <c r="LU517" s="47"/>
      <c r="LV517" s="45">
        <v>1.84</v>
      </c>
      <c r="LW517" s="58"/>
      <c r="LX517" s="57"/>
      <c r="LY517" s="57"/>
      <c r="LZ517" s="57"/>
      <c r="MA517" s="55">
        <v>1.28</v>
      </c>
      <c r="MB517" s="66"/>
      <c r="MC517" s="65"/>
      <c r="MD517" s="65"/>
      <c r="ME517" s="65"/>
      <c r="MF517" s="64">
        <v>1.66</v>
      </c>
      <c r="MH517" s="48"/>
      <c r="MI517" s="47"/>
      <c r="MJ517" s="47"/>
      <c r="MK517" s="47"/>
      <c r="ML517" s="45">
        <v>1.84</v>
      </c>
      <c r="MM517" s="58"/>
      <c r="MN517" s="57"/>
      <c r="MO517" s="57"/>
      <c r="MP517" s="57"/>
      <c r="MQ517" s="55">
        <v>1.28</v>
      </c>
      <c r="MR517" s="66"/>
      <c r="MS517" s="65"/>
      <c r="MT517" s="65"/>
      <c r="MU517" s="65"/>
      <c r="MV517" s="64">
        <v>1.66</v>
      </c>
      <c r="MX517" s="48"/>
      <c r="MY517" s="47"/>
      <c r="MZ517" s="47"/>
      <c r="NA517" s="47"/>
      <c r="NB517" s="45">
        <v>1.84</v>
      </c>
      <c r="NC517" s="58"/>
      <c r="ND517" s="57"/>
      <c r="NE517" s="57"/>
      <c r="NF517" s="57"/>
      <c r="NG517" s="55">
        <v>1.28</v>
      </c>
      <c r="NH517" s="66"/>
      <c r="NI517" s="65"/>
      <c r="NJ517" s="65"/>
      <c r="NK517" s="65"/>
      <c r="NL517" s="64">
        <v>1.66</v>
      </c>
      <c r="NN517" s="48"/>
      <c r="NO517" s="47"/>
      <c r="NP517" s="47"/>
      <c r="NQ517" s="47"/>
      <c r="NR517" s="45">
        <v>1.84</v>
      </c>
      <c r="NS517" s="58"/>
      <c r="NT517" s="57"/>
      <c r="NU517" s="57"/>
      <c r="NV517" s="57"/>
      <c r="NW517" s="55">
        <v>1.28</v>
      </c>
      <c r="NX517" s="66"/>
      <c r="NY517" s="65"/>
      <c r="NZ517" s="65"/>
      <c r="OA517" s="65"/>
      <c r="OB517" s="64">
        <v>1.66</v>
      </c>
      <c r="OD517" s="48"/>
      <c r="OE517" s="47"/>
      <c r="OF517" s="47"/>
      <c r="OG517" s="47"/>
      <c r="OH517" s="45">
        <v>1.84</v>
      </c>
      <c r="OI517" s="58"/>
      <c r="OJ517" s="57"/>
      <c r="OK517" s="57"/>
      <c r="OL517" s="57"/>
      <c r="OM517" s="55">
        <v>1.28</v>
      </c>
      <c r="ON517" s="66"/>
      <c r="OO517" s="65"/>
      <c r="OP517" s="65"/>
      <c r="OQ517" s="65"/>
      <c r="OR517" s="64">
        <v>1.66</v>
      </c>
      <c r="OT517" s="48"/>
      <c r="OU517" s="47"/>
      <c r="OV517" s="47"/>
      <c r="OW517" s="47"/>
      <c r="OX517" s="45">
        <v>1.84</v>
      </c>
      <c r="OY517" s="58"/>
      <c r="OZ517" s="57"/>
      <c r="PA517" s="57"/>
      <c r="PB517" s="57"/>
      <c r="PC517" s="55">
        <v>1.28</v>
      </c>
      <c r="PD517" s="66"/>
      <c r="PE517" s="65"/>
      <c r="PF517" s="65"/>
      <c r="PG517" s="65"/>
      <c r="PH517" s="64">
        <v>1.66</v>
      </c>
      <c r="PJ517" s="48"/>
      <c r="PK517" s="47"/>
      <c r="PL517" s="47"/>
      <c r="PM517" s="47"/>
      <c r="PN517" s="45">
        <v>1.84</v>
      </c>
      <c r="PO517" s="58"/>
      <c r="PP517" s="57"/>
      <c r="PQ517" s="57"/>
      <c r="PR517" s="57"/>
      <c r="PS517" s="55">
        <v>1.28</v>
      </c>
      <c r="PT517" s="66"/>
      <c r="PU517" s="65"/>
      <c r="PV517" s="65"/>
      <c r="PW517" s="65"/>
      <c r="PX517" s="64">
        <v>1.66</v>
      </c>
      <c r="PZ517" s="48"/>
      <c r="QA517" s="47"/>
      <c r="QB517" s="47"/>
      <c r="QC517" s="47"/>
      <c r="QD517" s="45">
        <v>1.84</v>
      </c>
      <c r="QE517" s="58"/>
      <c r="QF517" s="57"/>
      <c r="QG517" s="57"/>
      <c r="QH517" s="57"/>
      <c r="QI517" s="55">
        <v>1.28</v>
      </c>
      <c r="QJ517" s="66"/>
      <c r="QK517" s="65"/>
      <c r="QL517" s="65"/>
      <c r="QM517" s="65"/>
      <c r="QN517" s="64">
        <v>1.66</v>
      </c>
      <c r="QP517" s="48"/>
      <c r="QQ517" s="47"/>
      <c r="QR517" s="47"/>
      <c r="QS517" s="47"/>
      <c r="QT517" s="45">
        <v>1.84</v>
      </c>
      <c r="QU517" s="58"/>
      <c r="QV517" s="57"/>
      <c r="QW517" s="57"/>
      <c r="QX517" s="57"/>
      <c r="QY517" s="55">
        <v>1.28</v>
      </c>
      <c r="QZ517" s="66"/>
      <c r="RA517" s="65"/>
      <c r="RB517" s="65"/>
      <c r="RC517" s="65"/>
      <c r="RD517" s="64">
        <v>1.66</v>
      </c>
      <c r="RF517" s="48"/>
      <c r="RG517" s="47"/>
      <c r="RH517" s="47"/>
      <c r="RI517" s="47"/>
      <c r="RJ517" s="45">
        <v>1.84</v>
      </c>
      <c r="RK517" s="58"/>
      <c r="RL517" s="57"/>
      <c r="RM517" s="57"/>
      <c r="RN517" s="57"/>
      <c r="RO517" s="55">
        <v>1.28</v>
      </c>
      <c r="RP517" s="66"/>
      <c r="RQ517" s="65"/>
      <c r="RR517" s="65"/>
      <c r="RS517" s="65"/>
      <c r="RT517" s="64">
        <v>1.66</v>
      </c>
    </row>
    <row r="518" spans="1:488" x14ac:dyDescent="0.35">
      <c r="A518" s="29">
        <v>18</v>
      </c>
      <c r="B518" s="342"/>
      <c r="C518" s="32"/>
      <c r="D518" s="32"/>
      <c r="E518" s="32"/>
      <c r="F518" s="35">
        <v>2</v>
      </c>
      <c r="G518" s="48"/>
      <c r="H518" s="47"/>
      <c r="I518" s="47"/>
      <c r="J518" s="47"/>
      <c r="K518" s="45">
        <v>1.84</v>
      </c>
      <c r="L518" s="58"/>
      <c r="M518" s="57"/>
      <c r="N518" s="57"/>
      <c r="O518" s="57"/>
      <c r="P518" s="55">
        <v>1.28</v>
      </c>
      <c r="Q518" s="66"/>
      <c r="R518" s="65"/>
      <c r="S518" s="65"/>
      <c r="T518" s="65"/>
      <c r="U518" s="64">
        <v>1.66</v>
      </c>
      <c r="V518" s="48"/>
      <c r="W518" s="47"/>
      <c r="X518" s="47"/>
      <c r="Y518" s="47"/>
      <c r="Z518" s="45">
        <v>1.66</v>
      </c>
      <c r="AG518" s="48"/>
      <c r="AH518" s="47"/>
      <c r="AI518" s="47"/>
      <c r="AJ518" s="47"/>
      <c r="AK518" s="45">
        <v>1.84</v>
      </c>
      <c r="AL518" s="58"/>
      <c r="AM518" s="57"/>
      <c r="AN518" s="57"/>
      <c r="AO518" s="57"/>
      <c r="AP518" s="55">
        <v>1.28</v>
      </c>
      <c r="AQ518" s="66"/>
      <c r="AR518" s="65"/>
      <c r="AS518" s="65"/>
      <c r="AT518" s="65"/>
      <c r="AU518" s="64">
        <v>1.66</v>
      </c>
      <c r="BB518" s="48"/>
      <c r="BC518" s="47"/>
      <c r="BD518" s="47"/>
      <c r="BE518" s="47"/>
      <c r="BF518" s="45">
        <v>1.84</v>
      </c>
      <c r="BG518" s="58"/>
      <c r="BH518" s="57"/>
      <c r="BI518" s="57"/>
      <c r="BJ518" s="57"/>
      <c r="BK518" s="55">
        <v>1.28</v>
      </c>
      <c r="BL518" s="66"/>
      <c r="BM518" s="65"/>
      <c r="BN518" s="65"/>
      <c r="BO518" s="65"/>
      <c r="BP518" s="64">
        <v>1.66</v>
      </c>
      <c r="BW518" s="48"/>
      <c r="BX518" s="47"/>
      <c r="BY518" s="47"/>
      <c r="BZ518" s="47"/>
      <c r="CA518" s="45">
        <v>1.84</v>
      </c>
      <c r="CB518" s="58"/>
      <c r="CC518" s="57"/>
      <c r="CD518" s="57"/>
      <c r="CE518" s="57"/>
      <c r="CF518" s="55">
        <v>1.28</v>
      </c>
      <c r="CG518" s="66"/>
      <c r="CH518" s="65"/>
      <c r="CI518" s="65"/>
      <c r="CJ518" s="65"/>
      <c r="CK518" s="64">
        <v>1.66</v>
      </c>
      <c r="CR518" s="48"/>
      <c r="CS518" s="47"/>
      <c r="CT518" s="47"/>
      <c r="CU518" s="47"/>
      <c r="CV518" s="45">
        <v>1.84</v>
      </c>
      <c r="CW518" s="58"/>
      <c r="CX518" s="57"/>
      <c r="CY518" s="57"/>
      <c r="CZ518" s="57"/>
      <c r="DA518" s="55">
        <v>1.28</v>
      </c>
      <c r="DB518" s="66"/>
      <c r="DC518" s="65"/>
      <c r="DD518" s="65"/>
      <c r="DE518" s="65"/>
      <c r="DF518" s="64">
        <v>1.66</v>
      </c>
      <c r="DM518" s="48"/>
      <c r="DN518" s="47"/>
      <c r="DO518" s="47"/>
      <c r="DP518" s="47"/>
      <c r="DQ518" s="45">
        <v>1.84</v>
      </c>
      <c r="DR518" s="58"/>
      <c r="DS518" s="57"/>
      <c r="DT518" s="57"/>
      <c r="DU518" s="57"/>
      <c r="DV518" s="55">
        <v>1.28</v>
      </c>
      <c r="DW518" s="66"/>
      <c r="DX518" s="65"/>
      <c r="DY518" s="65"/>
      <c r="DZ518" s="65"/>
      <c r="EA518" s="64">
        <v>1.66</v>
      </c>
      <c r="EH518" s="48"/>
      <c r="EI518" s="47"/>
      <c r="EJ518" s="47"/>
      <c r="EK518" s="47"/>
      <c r="EL518" s="45">
        <v>1.84</v>
      </c>
      <c r="EM518" s="58"/>
      <c r="EN518" s="57"/>
      <c r="EO518" s="57"/>
      <c r="EP518" s="57"/>
      <c r="EQ518" s="55">
        <v>1.28</v>
      </c>
      <c r="ER518" s="66"/>
      <c r="ES518" s="65"/>
      <c r="ET518" s="65"/>
      <c r="EU518" s="65"/>
      <c r="EV518" s="64">
        <v>1.66</v>
      </c>
      <c r="EX518" s="48"/>
      <c r="EY518" s="47"/>
      <c r="EZ518" s="47"/>
      <c r="FA518" s="47"/>
      <c r="FB518" s="45">
        <v>1.84</v>
      </c>
      <c r="FC518" s="58"/>
      <c r="FD518" s="57"/>
      <c r="FE518" s="57"/>
      <c r="FF518" s="57"/>
      <c r="FG518" s="55">
        <v>1.28</v>
      </c>
      <c r="FH518" s="66"/>
      <c r="FI518" s="65"/>
      <c r="FJ518" s="65"/>
      <c r="FK518" s="65"/>
      <c r="FL518" s="64">
        <v>1.66</v>
      </c>
      <c r="FN518" s="48"/>
      <c r="FO518" s="47"/>
      <c r="FP518" s="47"/>
      <c r="FQ518" s="47"/>
      <c r="FR518" s="45">
        <v>1.84</v>
      </c>
      <c r="FS518" s="58"/>
      <c r="FT518" s="57"/>
      <c r="FU518" s="57"/>
      <c r="FV518" s="57"/>
      <c r="FW518" s="55">
        <v>1.28</v>
      </c>
      <c r="FX518" s="66"/>
      <c r="FY518" s="65"/>
      <c r="FZ518" s="65"/>
      <c r="GA518" s="65"/>
      <c r="GB518" s="64">
        <v>1.66</v>
      </c>
      <c r="GD518" s="48"/>
      <c r="GE518" s="47"/>
      <c r="GF518" s="47"/>
      <c r="GG518" s="47"/>
      <c r="GH518" s="45">
        <v>1.84</v>
      </c>
      <c r="GI518" s="58"/>
      <c r="GJ518" s="57"/>
      <c r="GK518" s="57"/>
      <c r="GL518" s="57"/>
      <c r="GM518" s="55">
        <v>1.28</v>
      </c>
      <c r="GN518" s="66"/>
      <c r="GO518" s="65"/>
      <c r="GP518" s="65"/>
      <c r="GQ518" s="65"/>
      <c r="GR518" s="64">
        <v>1.66</v>
      </c>
      <c r="GT518" s="48"/>
      <c r="GU518" s="47"/>
      <c r="GV518" s="47"/>
      <c r="GW518" s="47"/>
      <c r="GX518" s="45">
        <v>1.84</v>
      </c>
      <c r="GY518" s="58"/>
      <c r="GZ518" s="57"/>
      <c r="HA518" s="57"/>
      <c r="HB518" s="57"/>
      <c r="HC518" s="55">
        <v>1.28</v>
      </c>
      <c r="HD518" s="66"/>
      <c r="HE518" s="65"/>
      <c r="HF518" s="65"/>
      <c r="HG518" s="65"/>
      <c r="HH518" s="64">
        <v>1.66</v>
      </c>
      <c r="HJ518" s="48"/>
      <c r="HK518" s="47"/>
      <c r="HL518" s="47"/>
      <c r="HM518" s="47"/>
      <c r="HN518" s="45">
        <v>1.84</v>
      </c>
      <c r="HO518" s="58"/>
      <c r="HP518" s="57"/>
      <c r="HQ518" s="57"/>
      <c r="HR518" s="57"/>
      <c r="HS518" s="55">
        <v>1.28</v>
      </c>
      <c r="HT518" s="66"/>
      <c r="HU518" s="65"/>
      <c r="HV518" s="65"/>
      <c r="HW518" s="65"/>
      <c r="HX518" s="64">
        <v>1.66</v>
      </c>
      <c r="HZ518" s="48"/>
      <c r="IA518" s="47"/>
      <c r="IB518" s="47"/>
      <c r="IC518" s="47"/>
      <c r="ID518" s="45">
        <v>1.84</v>
      </c>
      <c r="IE518" s="58"/>
      <c r="IF518" s="57"/>
      <c r="IG518" s="57"/>
      <c r="IH518" s="57"/>
      <c r="II518" s="55">
        <v>1.28</v>
      </c>
      <c r="IJ518" s="66"/>
      <c r="IK518" s="65"/>
      <c r="IL518" s="65"/>
      <c r="IM518" s="65"/>
      <c r="IN518" s="64">
        <v>1.66</v>
      </c>
      <c r="IP518" s="48"/>
      <c r="IQ518" s="47"/>
      <c r="IR518" s="47"/>
      <c r="IS518" s="47"/>
      <c r="IT518" s="45">
        <v>1.84</v>
      </c>
      <c r="IU518" s="58"/>
      <c r="IV518" s="57"/>
      <c r="IW518" s="57"/>
      <c r="IX518" s="57"/>
      <c r="IY518" s="55">
        <v>1.28</v>
      </c>
      <c r="IZ518" s="66"/>
      <c r="JA518" s="65"/>
      <c r="JB518" s="65"/>
      <c r="JC518" s="65"/>
      <c r="JD518" s="64">
        <v>1.66</v>
      </c>
      <c r="JF518" s="48"/>
      <c r="JG518" s="47"/>
      <c r="JH518" s="47"/>
      <c r="JI518" s="47"/>
      <c r="JJ518" s="45">
        <v>1.84</v>
      </c>
      <c r="JK518" s="58"/>
      <c r="JL518" s="57"/>
      <c r="JM518" s="57"/>
      <c r="JN518" s="57"/>
      <c r="JO518" s="55">
        <v>1.28</v>
      </c>
      <c r="JP518" s="66"/>
      <c r="JQ518" s="65"/>
      <c r="JR518" s="65"/>
      <c r="JS518" s="65"/>
      <c r="JT518" s="64">
        <v>1.66</v>
      </c>
      <c r="JV518" s="48"/>
      <c r="JW518" s="47"/>
      <c r="JX518" s="47"/>
      <c r="JY518" s="47"/>
      <c r="JZ518" s="45">
        <v>1.84</v>
      </c>
      <c r="KA518" s="58"/>
      <c r="KB518" s="57"/>
      <c r="KC518" s="57"/>
      <c r="KD518" s="57"/>
      <c r="KE518" s="55">
        <v>1.28</v>
      </c>
      <c r="KF518" s="66"/>
      <c r="KG518" s="65"/>
      <c r="KH518" s="65"/>
      <c r="KI518" s="65"/>
      <c r="KJ518" s="64">
        <v>1.66</v>
      </c>
      <c r="KL518" s="48"/>
      <c r="KM518" s="47"/>
      <c r="KN518" s="47"/>
      <c r="KO518" s="47"/>
      <c r="KP518" s="45">
        <v>1.84</v>
      </c>
      <c r="KQ518" s="58"/>
      <c r="KR518" s="57"/>
      <c r="KS518" s="57"/>
      <c r="KT518" s="57"/>
      <c r="KU518" s="55">
        <v>1.28</v>
      </c>
      <c r="KV518" s="66"/>
      <c r="KW518" s="65"/>
      <c r="KX518" s="65"/>
      <c r="KY518" s="65"/>
      <c r="KZ518" s="64">
        <v>1.66</v>
      </c>
      <c r="LB518" s="48"/>
      <c r="LC518" s="47"/>
      <c r="LD518" s="47"/>
      <c r="LE518" s="47"/>
      <c r="LF518" s="45">
        <v>1.84</v>
      </c>
      <c r="LG518" s="58"/>
      <c r="LH518" s="57"/>
      <c r="LI518" s="57"/>
      <c r="LJ518" s="57"/>
      <c r="LK518" s="55">
        <v>1.28</v>
      </c>
      <c r="LL518" s="66"/>
      <c r="LM518" s="65"/>
      <c r="LN518" s="65"/>
      <c r="LO518" s="65"/>
      <c r="LP518" s="64">
        <v>1.66</v>
      </c>
      <c r="LR518" s="48"/>
      <c r="LS518" s="47"/>
      <c r="LT518" s="47"/>
      <c r="LU518" s="47"/>
      <c r="LV518" s="45">
        <v>1.84</v>
      </c>
      <c r="LW518" s="58"/>
      <c r="LX518" s="57"/>
      <c r="LY518" s="57"/>
      <c r="LZ518" s="57"/>
      <c r="MA518" s="55">
        <v>1.28</v>
      </c>
      <c r="MB518" s="66"/>
      <c r="MC518" s="65"/>
      <c r="MD518" s="65"/>
      <c r="ME518" s="65"/>
      <c r="MF518" s="64">
        <v>1.66</v>
      </c>
      <c r="MH518" s="48"/>
      <c r="MI518" s="47"/>
      <c r="MJ518" s="47"/>
      <c r="MK518" s="47"/>
      <c r="ML518" s="45">
        <v>1.84</v>
      </c>
      <c r="MM518" s="58"/>
      <c r="MN518" s="57"/>
      <c r="MO518" s="57"/>
      <c r="MP518" s="57"/>
      <c r="MQ518" s="55">
        <v>1.28</v>
      </c>
      <c r="MR518" s="66"/>
      <c r="MS518" s="65"/>
      <c r="MT518" s="65"/>
      <c r="MU518" s="65"/>
      <c r="MV518" s="64">
        <v>1.66</v>
      </c>
      <c r="MX518" s="48"/>
      <c r="MY518" s="47"/>
      <c r="MZ518" s="47"/>
      <c r="NA518" s="47"/>
      <c r="NB518" s="45">
        <v>1.84</v>
      </c>
      <c r="NC518" s="58"/>
      <c r="ND518" s="57"/>
      <c r="NE518" s="57"/>
      <c r="NF518" s="57"/>
      <c r="NG518" s="55">
        <v>1.28</v>
      </c>
      <c r="NH518" s="66"/>
      <c r="NI518" s="65"/>
      <c r="NJ518" s="65"/>
      <c r="NK518" s="65"/>
      <c r="NL518" s="64">
        <v>1.66</v>
      </c>
      <c r="NN518" s="48"/>
      <c r="NO518" s="47"/>
      <c r="NP518" s="47"/>
      <c r="NQ518" s="47"/>
      <c r="NR518" s="45">
        <v>1.84</v>
      </c>
      <c r="NS518" s="58"/>
      <c r="NT518" s="57"/>
      <c r="NU518" s="57"/>
      <c r="NV518" s="57"/>
      <c r="NW518" s="55">
        <v>1.28</v>
      </c>
      <c r="NX518" s="66"/>
      <c r="NY518" s="65"/>
      <c r="NZ518" s="65"/>
      <c r="OA518" s="65"/>
      <c r="OB518" s="64">
        <v>1.66</v>
      </c>
      <c r="OD518" s="48"/>
      <c r="OE518" s="47"/>
      <c r="OF518" s="47"/>
      <c r="OG518" s="47"/>
      <c r="OH518" s="45">
        <v>1.84</v>
      </c>
      <c r="OI518" s="58"/>
      <c r="OJ518" s="57"/>
      <c r="OK518" s="57"/>
      <c r="OL518" s="57"/>
      <c r="OM518" s="55">
        <v>1.28</v>
      </c>
      <c r="ON518" s="66"/>
      <c r="OO518" s="65"/>
      <c r="OP518" s="65"/>
      <c r="OQ518" s="65"/>
      <c r="OR518" s="64">
        <v>1.66</v>
      </c>
      <c r="OT518" s="48"/>
      <c r="OU518" s="47"/>
      <c r="OV518" s="47"/>
      <c r="OW518" s="47"/>
      <c r="OX518" s="45">
        <v>1.84</v>
      </c>
      <c r="OY518" s="58"/>
      <c r="OZ518" s="57"/>
      <c r="PA518" s="57"/>
      <c r="PB518" s="57"/>
      <c r="PC518" s="55">
        <v>1.28</v>
      </c>
      <c r="PD518" s="66"/>
      <c r="PE518" s="65"/>
      <c r="PF518" s="65"/>
      <c r="PG518" s="65"/>
      <c r="PH518" s="64">
        <v>1.66</v>
      </c>
      <c r="PJ518" s="48"/>
      <c r="PK518" s="47"/>
      <c r="PL518" s="47"/>
      <c r="PM518" s="47"/>
      <c r="PN518" s="45">
        <v>1.84</v>
      </c>
      <c r="PO518" s="58"/>
      <c r="PP518" s="57"/>
      <c r="PQ518" s="57"/>
      <c r="PR518" s="57"/>
      <c r="PS518" s="55">
        <v>1.28</v>
      </c>
      <c r="PT518" s="66"/>
      <c r="PU518" s="65"/>
      <c r="PV518" s="65"/>
      <c r="PW518" s="65"/>
      <c r="PX518" s="64">
        <v>1.66</v>
      </c>
      <c r="PZ518" s="48"/>
      <c r="QA518" s="47"/>
      <c r="QB518" s="47"/>
      <c r="QC518" s="47"/>
      <c r="QD518" s="45">
        <v>1.84</v>
      </c>
      <c r="QE518" s="58"/>
      <c r="QF518" s="57"/>
      <c r="QG518" s="57"/>
      <c r="QH518" s="57"/>
      <c r="QI518" s="55">
        <v>1.28</v>
      </c>
      <c r="QJ518" s="66"/>
      <c r="QK518" s="65"/>
      <c r="QL518" s="65"/>
      <c r="QM518" s="65"/>
      <c r="QN518" s="64">
        <v>1.66</v>
      </c>
      <c r="QP518" s="48"/>
      <c r="QQ518" s="47"/>
      <c r="QR518" s="47"/>
      <c r="QS518" s="47"/>
      <c r="QT518" s="45">
        <v>1.84</v>
      </c>
      <c r="QU518" s="58"/>
      <c r="QV518" s="57"/>
      <c r="QW518" s="57"/>
      <c r="QX518" s="57"/>
      <c r="QY518" s="55">
        <v>1.28</v>
      </c>
      <c r="QZ518" s="66"/>
      <c r="RA518" s="65"/>
      <c r="RB518" s="65"/>
      <c r="RC518" s="65"/>
      <c r="RD518" s="64">
        <v>1.66</v>
      </c>
      <c r="RF518" s="48"/>
      <c r="RG518" s="47"/>
      <c r="RH518" s="47"/>
      <c r="RI518" s="47"/>
      <c r="RJ518" s="45">
        <v>1.84</v>
      </c>
      <c r="RK518" s="58"/>
      <c r="RL518" s="57"/>
      <c r="RM518" s="57"/>
      <c r="RN518" s="57"/>
      <c r="RO518" s="55">
        <v>1.28</v>
      </c>
      <c r="RP518" s="66"/>
      <c r="RQ518" s="65"/>
      <c r="RR518" s="65"/>
      <c r="RS518" s="65"/>
      <c r="RT518" s="64">
        <v>1.66</v>
      </c>
    </row>
    <row r="519" spans="1:488" x14ac:dyDescent="0.35">
      <c r="A519" s="29">
        <v>19</v>
      </c>
      <c r="B519" s="342"/>
      <c r="C519" s="32"/>
      <c r="D519" s="32"/>
      <c r="E519" s="32"/>
      <c r="F519" s="35">
        <v>2</v>
      </c>
      <c r="G519" s="48"/>
      <c r="H519" s="47"/>
      <c r="I519" s="47"/>
      <c r="J519" s="47"/>
      <c r="K519" s="45">
        <v>1.84</v>
      </c>
      <c r="L519" s="58"/>
      <c r="M519" s="57"/>
      <c r="N519" s="57"/>
      <c r="O519" s="57"/>
      <c r="P519" s="55">
        <v>1.28</v>
      </c>
      <c r="Q519" s="66"/>
      <c r="R519" s="65"/>
      <c r="S519" s="65"/>
      <c r="T519" s="65"/>
      <c r="U519" s="64">
        <v>1.66</v>
      </c>
      <c r="V519" s="48"/>
      <c r="W519" s="47"/>
      <c r="X519" s="47"/>
      <c r="Y519" s="47"/>
      <c r="Z519" s="45">
        <v>1.66</v>
      </c>
      <c r="AG519" s="48"/>
      <c r="AH519" s="47"/>
      <c r="AI519" s="47"/>
      <c r="AJ519" s="47"/>
      <c r="AK519" s="45">
        <v>1.84</v>
      </c>
      <c r="AL519" s="58"/>
      <c r="AM519" s="57"/>
      <c r="AN519" s="57"/>
      <c r="AO519" s="57"/>
      <c r="AP519" s="55">
        <v>1.28</v>
      </c>
      <c r="AQ519" s="66"/>
      <c r="AR519" s="65"/>
      <c r="AS519" s="65"/>
      <c r="AT519" s="65"/>
      <c r="AU519" s="64">
        <v>1.66</v>
      </c>
      <c r="BB519" s="48"/>
      <c r="BC519" s="47"/>
      <c r="BD519" s="47"/>
      <c r="BE519" s="47"/>
      <c r="BF519" s="45">
        <v>1.84</v>
      </c>
      <c r="BG519" s="58"/>
      <c r="BH519" s="57"/>
      <c r="BI519" s="57"/>
      <c r="BJ519" s="57"/>
      <c r="BK519" s="55">
        <v>1.28</v>
      </c>
      <c r="BL519" s="66"/>
      <c r="BM519" s="65"/>
      <c r="BN519" s="65"/>
      <c r="BO519" s="65"/>
      <c r="BP519" s="64">
        <v>1.66</v>
      </c>
      <c r="BW519" s="48"/>
      <c r="BX519" s="47"/>
      <c r="BY519" s="47"/>
      <c r="BZ519" s="47"/>
      <c r="CA519" s="45">
        <v>1.84</v>
      </c>
      <c r="CB519" s="58"/>
      <c r="CC519" s="57"/>
      <c r="CD519" s="57"/>
      <c r="CE519" s="57"/>
      <c r="CF519" s="55">
        <v>1.28</v>
      </c>
      <c r="CG519" s="66"/>
      <c r="CH519" s="65"/>
      <c r="CI519" s="65"/>
      <c r="CJ519" s="65"/>
      <c r="CK519" s="64">
        <v>1.66</v>
      </c>
      <c r="CR519" s="48"/>
      <c r="CS519" s="47"/>
      <c r="CT519" s="47"/>
      <c r="CU519" s="47"/>
      <c r="CV519" s="45">
        <v>1.84</v>
      </c>
      <c r="CW519" s="58"/>
      <c r="CX519" s="57"/>
      <c r="CY519" s="57"/>
      <c r="CZ519" s="57"/>
      <c r="DA519" s="55">
        <v>1.28</v>
      </c>
      <c r="DB519" s="66"/>
      <c r="DC519" s="65"/>
      <c r="DD519" s="65"/>
      <c r="DE519" s="65"/>
      <c r="DF519" s="64">
        <v>1.66</v>
      </c>
      <c r="DM519" s="48"/>
      <c r="DN519" s="47"/>
      <c r="DO519" s="47"/>
      <c r="DP519" s="47"/>
      <c r="DQ519" s="45">
        <v>1.84</v>
      </c>
      <c r="DR519" s="58"/>
      <c r="DS519" s="57"/>
      <c r="DT519" s="57"/>
      <c r="DU519" s="57"/>
      <c r="DV519" s="55">
        <v>1.28</v>
      </c>
      <c r="DW519" s="66"/>
      <c r="DX519" s="65"/>
      <c r="DY519" s="65"/>
      <c r="DZ519" s="65"/>
      <c r="EA519" s="64">
        <v>1.66</v>
      </c>
      <c r="EH519" s="48"/>
      <c r="EI519" s="47"/>
      <c r="EJ519" s="47"/>
      <c r="EK519" s="47"/>
      <c r="EL519" s="45">
        <v>1.84</v>
      </c>
      <c r="EM519" s="58"/>
      <c r="EN519" s="57"/>
      <c r="EO519" s="57"/>
      <c r="EP519" s="57"/>
      <c r="EQ519" s="55">
        <v>1.28</v>
      </c>
      <c r="ER519" s="66"/>
      <c r="ES519" s="65"/>
      <c r="ET519" s="65"/>
      <c r="EU519" s="65"/>
      <c r="EV519" s="64">
        <v>1.66</v>
      </c>
      <c r="EX519" s="48"/>
      <c r="EY519" s="47"/>
      <c r="EZ519" s="47"/>
      <c r="FA519" s="47"/>
      <c r="FB519" s="45">
        <v>1.84</v>
      </c>
      <c r="FC519" s="58"/>
      <c r="FD519" s="57"/>
      <c r="FE519" s="57"/>
      <c r="FF519" s="57"/>
      <c r="FG519" s="55">
        <v>1.28</v>
      </c>
      <c r="FH519" s="66"/>
      <c r="FI519" s="65"/>
      <c r="FJ519" s="65"/>
      <c r="FK519" s="65"/>
      <c r="FL519" s="64">
        <v>1.66</v>
      </c>
      <c r="FN519" s="48"/>
      <c r="FO519" s="47"/>
      <c r="FP519" s="47"/>
      <c r="FQ519" s="47"/>
      <c r="FR519" s="45">
        <v>1.84</v>
      </c>
      <c r="FS519" s="58"/>
      <c r="FT519" s="57"/>
      <c r="FU519" s="57"/>
      <c r="FV519" s="57"/>
      <c r="FW519" s="55">
        <v>1.28</v>
      </c>
      <c r="FX519" s="66"/>
      <c r="FY519" s="65"/>
      <c r="FZ519" s="65"/>
      <c r="GA519" s="65"/>
      <c r="GB519" s="64">
        <v>1.66</v>
      </c>
      <c r="GD519" s="48"/>
      <c r="GE519" s="47"/>
      <c r="GF519" s="47"/>
      <c r="GG519" s="47"/>
      <c r="GH519" s="45">
        <v>1.84</v>
      </c>
      <c r="GI519" s="58"/>
      <c r="GJ519" s="57"/>
      <c r="GK519" s="57"/>
      <c r="GL519" s="57"/>
      <c r="GM519" s="55">
        <v>1.28</v>
      </c>
      <c r="GN519" s="66"/>
      <c r="GO519" s="65"/>
      <c r="GP519" s="65"/>
      <c r="GQ519" s="65"/>
      <c r="GR519" s="64">
        <v>1.66</v>
      </c>
      <c r="GT519" s="48"/>
      <c r="GU519" s="47"/>
      <c r="GV519" s="47"/>
      <c r="GW519" s="47"/>
      <c r="GX519" s="45">
        <v>1.84</v>
      </c>
      <c r="GY519" s="58"/>
      <c r="GZ519" s="57"/>
      <c r="HA519" s="57"/>
      <c r="HB519" s="57"/>
      <c r="HC519" s="55">
        <v>1.28</v>
      </c>
      <c r="HD519" s="66"/>
      <c r="HE519" s="65"/>
      <c r="HF519" s="65"/>
      <c r="HG519" s="65"/>
      <c r="HH519" s="64">
        <v>1.66</v>
      </c>
      <c r="HJ519" s="48"/>
      <c r="HK519" s="47"/>
      <c r="HL519" s="47"/>
      <c r="HM519" s="47"/>
      <c r="HN519" s="45">
        <v>1.84</v>
      </c>
      <c r="HO519" s="58"/>
      <c r="HP519" s="57"/>
      <c r="HQ519" s="57"/>
      <c r="HR519" s="57"/>
      <c r="HS519" s="55">
        <v>1.28</v>
      </c>
      <c r="HT519" s="66"/>
      <c r="HU519" s="65"/>
      <c r="HV519" s="65"/>
      <c r="HW519" s="65"/>
      <c r="HX519" s="64">
        <v>1.66</v>
      </c>
      <c r="HZ519" s="48"/>
      <c r="IA519" s="47"/>
      <c r="IB519" s="47"/>
      <c r="IC519" s="47"/>
      <c r="ID519" s="45">
        <v>1.84</v>
      </c>
      <c r="IE519" s="58"/>
      <c r="IF519" s="57"/>
      <c r="IG519" s="57"/>
      <c r="IH519" s="57"/>
      <c r="II519" s="55">
        <v>1.28</v>
      </c>
      <c r="IJ519" s="66"/>
      <c r="IK519" s="65"/>
      <c r="IL519" s="65"/>
      <c r="IM519" s="65"/>
      <c r="IN519" s="64">
        <v>1.66</v>
      </c>
      <c r="IP519" s="48"/>
      <c r="IQ519" s="47"/>
      <c r="IR519" s="47"/>
      <c r="IS519" s="47"/>
      <c r="IT519" s="45">
        <v>1.84</v>
      </c>
      <c r="IU519" s="58"/>
      <c r="IV519" s="57"/>
      <c r="IW519" s="57"/>
      <c r="IX519" s="57"/>
      <c r="IY519" s="55">
        <v>1.28</v>
      </c>
      <c r="IZ519" s="66"/>
      <c r="JA519" s="65"/>
      <c r="JB519" s="65"/>
      <c r="JC519" s="65"/>
      <c r="JD519" s="64">
        <v>1.66</v>
      </c>
      <c r="JF519" s="48"/>
      <c r="JG519" s="47"/>
      <c r="JH519" s="47"/>
      <c r="JI519" s="47"/>
      <c r="JJ519" s="45">
        <v>1.84</v>
      </c>
      <c r="JK519" s="58"/>
      <c r="JL519" s="57"/>
      <c r="JM519" s="57"/>
      <c r="JN519" s="57"/>
      <c r="JO519" s="55">
        <v>1.28</v>
      </c>
      <c r="JP519" s="66"/>
      <c r="JQ519" s="65"/>
      <c r="JR519" s="65"/>
      <c r="JS519" s="65"/>
      <c r="JT519" s="64">
        <v>1.66</v>
      </c>
      <c r="JV519" s="48"/>
      <c r="JW519" s="47"/>
      <c r="JX519" s="47"/>
      <c r="JY519" s="47"/>
      <c r="JZ519" s="45">
        <v>1.84</v>
      </c>
      <c r="KA519" s="58"/>
      <c r="KB519" s="57"/>
      <c r="KC519" s="57"/>
      <c r="KD519" s="57"/>
      <c r="KE519" s="55">
        <v>1.28</v>
      </c>
      <c r="KF519" s="66"/>
      <c r="KG519" s="65"/>
      <c r="KH519" s="65"/>
      <c r="KI519" s="65"/>
      <c r="KJ519" s="64">
        <v>1.66</v>
      </c>
      <c r="KL519" s="48"/>
      <c r="KM519" s="47"/>
      <c r="KN519" s="47"/>
      <c r="KO519" s="47"/>
      <c r="KP519" s="45">
        <v>1.84</v>
      </c>
      <c r="KQ519" s="58"/>
      <c r="KR519" s="57"/>
      <c r="KS519" s="57"/>
      <c r="KT519" s="57"/>
      <c r="KU519" s="55">
        <v>1.28</v>
      </c>
      <c r="KV519" s="66"/>
      <c r="KW519" s="65"/>
      <c r="KX519" s="65"/>
      <c r="KY519" s="65"/>
      <c r="KZ519" s="64">
        <v>1.66</v>
      </c>
      <c r="LB519" s="48"/>
      <c r="LC519" s="47"/>
      <c r="LD519" s="47"/>
      <c r="LE519" s="47"/>
      <c r="LF519" s="45">
        <v>1.84</v>
      </c>
      <c r="LG519" s="58"/>
      <c r="LH519" s="57"/>
      <c r="LI519" s="57"/>
      <c r="LJ519" s="57"/>
      <c r="LK519" s="55">
        <v>1.28</v>
      </c>
      <c r="LL519" s="66"/>
      <c r="LM519" s="65"/>
      <c r="LN519" s="65"/>
      <c r="LO519" s="65"/>
      <c r="LP519" s="64">
        <v>1.66</v>
      </c>
      <c r="LR519" s="48"/>
      <c r="LS519" s="47"/>
      <c r="LT519" s="47"/>
      <c r="LU519" s="47"/>
      <c r="LV519" s="45">
        <v>1.84</v>
      </c>
      <c r="LW519" s="58"/>
      <c r="LX519" s="57"/>
      <c r="LY519" s="57"/>
      <c r="LZ519" s="57"/>
      <c r="MA519" s="55">
        <v>1.28</v>
      </c>
      <c r="MB519" s="66"/>
      <c r="MC519" s="65"/>
      <c r="MD519" s="65"/>
      <c r="ME519" s="65"/>
      <c r="MF519" s="64">
        <v>1.66</v>
      </c>
      <c r="MH519" s="48"/>
      <c r="MI519" s="47"/>
      <c r="MJ519" s="47"/>
      <c r="MK519" s="47"/>
      <c r="ML519" s="45">
        <v>1.84</v>
      </c>
      <c r="MM519" s="58"/>
      <c r="MN519" s="57"/>
      <c r="MO519" s="57"/>
      <c r="MP519" s="57"/>
      <c r="MQ519" s="55">
        <v>1.28</v>
      </c>
      <c r="MR519" s="66"/>
      <c r="MS519" s="65"/>
      <c r="MT519" s="65"/>
      <c r="MU519" s="65"/>
      <c r="MV519" s="64">
        <v>1.66</v>
      </c>
      <c r="MX519" s="48"/>
      <c r="MY519" s="47"/>
      <c r="MZ519" s="47"/>
      <c r="NA519" s="47"/>
      <c r="NB519" s="45">
        <v>1.84</v>
      </c>
      <c r="NC519" s="58"/>
      <c r="ND519" s="57"/>
      <c r="NE519" s="57"/>
      <c r="NF519" s="57"/>
      <c r="NG519" s="55">
        <v>1.28</v>
      </c>
      <c r="NH519" s="66"/>
      <c r="NI519" s="65"/>
      <c r="NJ519" s="65"/>
      <c r="NK519" s="65"/>
      <c r="NL519" s="64">
        <v>1.66</v>
      </c>
      <c r="NN519" s="48"/>
      <c r="NO519" s="47"/>
      <c r="NP519" s="47"/>
      <c r="NQ519" s="47"/>
      <c r="NR519" s="45">
        <v>1.84</v>
      </c>
      <c r="NS519" s="58"/>
      <c r="NT519" s="57"/>
      <c r="NU519" s="57"/>
      <c r="NV519" s="57"/>
      <c r="NW519" s="55">
        <v>1.28</v>
      </c>
      <c r="NX519" s="66"/>
      <c r="NY519" s="65"/>
      <c r="NZ519" s="65"/>
      <c r="OA519" s="65"/>
      <c r="OB519" s="64">
        <v>1.66</v>
      </c>
      <c r="OD519" s="48"/>
      <c r="OE519" s="47"/>
      <c r="OF519" s="47"/>
      <c r="OG519" s="47"/>
      <c r="OH519" s="45">
        <v>1.84</v>
      </c>
      <c r="OI519" s="58"/>
      <c r="OJ519" s="57"/>
      <c r="OK519" s="57"/>
      <c r="OL519" s="57"/>
      <c r="OM519" s="55">
        <v>1.28</v>
      </c>
      <c r="ON519" s="66"/>
      <c r="OO519" s="65"/>
      <c r="OP519" s="65"/>
      <c r="OQ519" s="65"/>
      <c r="OR519" s="64">
        <v>1.66</v>
      </c>
      <c r="OT519" s="48"/>
      <c r="OU519" s="47"/>
      <c r="OV519" s="47"/>
      <c r="OW519" s="47"/>
      <c r="OX519" s="45">
        <v>1.84</v>
      </c>
      <c r="OY519" s="58"/>
      <c r="OZ519" s="57"/>
      <c r="PA519" s="57"/>
      <c r="PB519" s="57"/>
      <c r="PC519" s="55">
        <v>1.28</v>
      </c>
      <c r="PD519" s="66"/>
      <c r="PE519" s="65"/>
      <c r="PF519" s="65"/>
      <c r="PG519" s="65"/>
      <c r="PH519" s="64">
        <v>1.66</v>
      </c>
      <c r="PJ519" s="48"/>
      <c r="PK519" s="47"/>
      <c r="PL519" s="47"/>
      <c r="PM519" s="47"/>
      <c r="PN519" s="45">
        <v>1.84</v>
      </c>
      <c r="PO519" s="58"/>
      <c r="PP519" s="57"/>
      <c r="PQ519" s="57"/>
      <c r="PR519" s="57"/>
      <c r="PS519" s="55">
        <v>1.28</v>
      </c>
      <c r="PT519" s="66"/>
      <c r="PU519" s="65"/>
      <c r="PV519" s="65"/>
      <c r="PW519" s="65"/>
      <c r="PX519" s="64">
        <v>1.66</v>
      </c>
      <c r="PZ519" s="48"/>
      <c r="QA519" s="47"/>
      <c r="QB519" s="47"/>
      <c r="QC519" s="47"/>
      <c r="QD519" s="45">
        <v>1.84</v>
      </c>
      <c r="QE519" s="58"/>
      <c r="QF519" s="57"/>
      <c r="QG519" s="57"/>
      <c r="QH519" s="57"/>
      <c r="QI519" s="55">
        <v>1.28</v>
      </c>
      <c r="QJ519" s="66"/>
      <c r="QK519" s="65"/>
      <c r="QL519" s="65"/>
      <c r="QM519" s="65"/>
      <c r="QN519" s="64">
        <v>1.66</v>
      </c>
      <c r="QP519" s="48"/>
      <c r="QQ519" s="47"/>
      <c r="QR519" s="47"/>
      <c r="QS519" s="47"/>
      <c r="QT519" s="45">
        <v>1.84</v>
      </c>
      <c r="QU519" s="58"/>
      <c r="QV519" s="57"/>
      <c r="QW519" s="57"/>
      <c r="QX519" s="57"/>
      <c r="QY519" s="55">
        <v>1.28</v>
      </c>
      <c r="QZ519" s="66"/>
      <c r="RA519" s="65"/>
      <c r="RB519" s="65"/>
      <c r="RC519" s="65"/>
      <c r="RD519" s="64">
        <v>1.66</v>
      </c>
      <c r="RF519" s="48"/>
      <c r="RG519" s="47"/>
      <c r="RH519" s="47"/>
      <c r="RI519" s="47"/>
      <c r="RJ519" s="45">
        <v>1.84</v>
      </c>
      <c r="RK519" s="58"/>
      <c r="RL519" s="57"/>
      <c r="RM519" s="57"/>
      <c r="RN519" s="57"/>
      <c r="RO519" s="55">
        <v>1.28</v>
      </c>
      <c r="RP519" s="66"/>
      <c r="RQ519" s="65"/>
      <c r="RR519" s="65"/>
      <c r="RS519" s="65"/>
      <c r="RT519" s="64">
        <v>1.66</v>
      </c>
    </row>
    <row r="520" spans="1:488" x14ac:dyDescent="0.35">
      <c r="A520" s="29">
        <v>20</v>
      </c>
      <c r="B520" s="342"/>
      <c r="C520" s="32"/>
      <c r="D520" s="32"/>
      <c r="E520" s="32"/>
      <c r="F520" s="35">
        <v>2</v>
      </c>
      <c r="G520" s="48"/>
      <c r="H520" s="47"/>
      <c r="I520" s="47"/>
      <c r="J520" s="47"/>
      <c r="K520" s="45">
        <v>1.84</v>
      </c>
      <c r="L520" s="58"/>
      <c r="M520" s="57"/>
      <c r="N520" s="57"/>
      <c r="O520" s="57"/>
      <c r="P520" s="55">
        <v>1.28</v>
      </c>
      <c r="Q520" s="66"/>
      <c r="R520" s="65"/>
      <c r="S520" s="65"/>
      <c r="T520" s="65"/>
      <c r="U520" s="64">
        <v>1.66</v>
      </c>
      <c r="V520" s="48"/>
      <c r="W520" s="47"/>
      <c r="X520" s="47"/>
      <c r="Y520" s="47"/>
      <c r="Z520" s="45">
        <v>1.66</v>
      </c>
      <c r="AG520" s="48"/>
      <c r="AH520" s="47"/>
      <c r="AI520" s="47"/>
      <c r="AJ520" s="47"/>
      <c r="AK520" s="45">
        <v>1.84</v>
      </c>
      <c r="AL520" s="58"/>
      <c r="AM520" s="57"/>
      <c r="AN520" s="57"/>
      <c r="AO520" s="57"/>
      <c r="AP520" s="55">
        <v>1.28</v>
      </c>
      <c r="AQ520" s="66"/>
      <c r="AR520" s="65"/>
      <c r="AS520" s="65"/>
      <c r="AT520" s="65"/>
      <c r="AU520" s="64">
        <v>1.66</v>
      </c>
      <c r="BB520" s="48"/>
      <c r="BC520" s="47"/>
      <c r="BD520" s="47"/>
      <c r="BE520" s="47"/>
      <c r="BF520" s="45">
        <v>1.84</v>
      </c>
      <c r="BG520" s="58"/>
      <c r="BH520" s="57"/>
      <c r="BI520" s="57"/>
      <c r="BJ520" s="57"/>
      <c r="BK520" s="55">
        <v>1.28</v>
      </c>
      <c r="BL520" s="66"/>
      <c r="BM520" s="65"/>
      <c r="BN520" s="65"/>
      <c r="BO520" s="65"/>
      <c r="BP520" s="64">
        <v>1.66</v>
      </c>
      <c r="BW520" s="48"/>
      <c r="BX520" s="47"/>
      <c r="BY520" s="47"/>
      <c r="BZ520" s="47"/>
      <c r="CA520" s="45">
        <v>1.84</v>
      </c>
      <c r="CB520" s="58"/>
      <c r="CC520" s="57"/>
      <c r="CD520" s="57"/>
      <c r="CE520" s="57"/>
      <c r="CF520" s="55">
        <v>1.28</v>
      </c>
      <c r="CG520" s="66"/>
      <c r="CH520" s="65"/>
      <c r="CI520" s="65"/>
      <c r="CJ520" s="65"/>
      <c r="CK520" s="64">
        <v>1.66</v>
      </c>
      <c r="CR520" s="48"/>
      <c r="CS520" s="47"/>
      <c r="CT520" s="47"/>
      <c r="CU520" s="47"/>
      <c r="CV520" s="45">
        <v>1.84</v>
      </c>
      <c r="CW520" s="58"/>
      <c r="CX520" s="57"/>
      <c r="CY520" s="57"/>
      <c r="CZ520" s="57"/>
      <c r="DA520" s="55">
        <v>1.28</v>
      </c>
      <c r="DB520" s="66"/>
      <c r="DC520" s="65"/>
      <c r="DD520" s="65"/>
      <c r="DE520" s="65"/>
      <c r="DF520" s="64">
        <v>1.66</v>
      </c>
      <c r="DM520" s="48"/>
      <c r="DN520" s="47"/>
      <c r="DO520" s="47"/>
      <c r="DP520" s="47"/>
      <c r="DQ520" s="45">
        <v>1.84</v>
      </c>
      <c r="DR520" s="58"/>
      <c r="DS520" s="57"/>
      <c r="DT520" s="57"/>
      <c r="DU520" s="57"/>
      <c r="DV520" s="55">
        <v>1.28</v>
      </c>
      <c r="DW520" s="66"/>
      <c r="DX520" s="65"/>
      <c r="DY520" s="65"/>
      <c r="DZ520" s="65"/>
      <c r="EA520" s="64">
        <v>1.66</v>
      </c>
      <c r="EH520" s="48"/>
      <c r="EI520" s="47"/>
      <c r="EJ520" s="47"/>
      <c r="EK520" s="47"/>
      <c r="EL520" s="45">
        <v>1.84</v>
      </c>
      <c r="EM520" s="58"/>
      <c r="EN520" s="57"/>
      <c r="EO520" s="57"/>
      <c r="EP520" s="57"/>
      <c r="EQ520" s="55">
        <v>1.28</v>
      </c>
      <c r="ER520" s="66"/>
      <c r="ES520" s="65"/>
      <c r="ET520" s="65"/>
      <c r="EU520" s="65"/>
      <c r="EV520" s="64">
        <v>1.66</v>
      </c>
      <c r="EX520" s="48"/>
      <c r="EY520" s="47"/>
      <c r="EZ520" s="47"/>
      <c r="FA520" s="47"/>
      <c r="FB520" s="45">
        <v>1.84</v>
      </c>
      <c r="FC520" s="58"/>
      <c r="FD520" s="57"/>
      <c r="FE520" s="57"/>
      <c r="FF520" s="57"/>
      <c r="FG520" s="55">
        <v>1.28</v>
      </c>
      <c r="FH520" s="66"/>
      <c r="FI520" s="65"/>
      <c r="FJ520" s="65"/>
      <c r="FK520" s="65"/>
      <c r="FL520" s="64">
        <v>1.66</v>
      </c>
      <c r="FN520" s="48"/>
      <c r="FO520" s="47"/>
      <c r="FP520" s="47"/>
      <c r="FQ520" s="47"/>
      <c r="FR520" s="45">
        <v>1.84</v>
      </c>
      <c r="FS520" s="58"/>
      <c r="FT520" s="57"/>
      <c r="FU520" s="57"/>
      <c r="FV520" s="57"/>
      <c r="FW520" s="55">
        <v>1.28</v>
      </c>
      <c r="FX520" s="66"/>
      <c r="FY520" s="65"/>
      <c r="FZ520" s="65"/>
      <c r="GA520" s="65"/>
      <c r="GB520" s="64">
        <v>1.66</v>
      </c>
      <c r="GD520" s="48"/>
      <c r="GE520" s="47"/>
      <c r="GF520" s="47"/>
      <c r="GG520" s="47"/>
      <c r="GH520" s="45">
        <v>1.84</v>
      </c>
      <c r="GI520" s="58"/>
      <c r="GJ520" s="57"/>
      <c r="GK520" s="57"/>
      <c r="GL520" s="57"/>
      <c r="GM520" s="55">
        <v>1.28</v>
      </c>
      <c r="GN520" s="66"/>
      <c r="GO520" s="65"/>
      <c r="GP520" s="65"/>
      <c r="GQ520" s="65"/>
      <c r="GR520" s="64">
        <v>1.66</v>
      </c>
      <c r="GT520" s="48"/>
      <c r="GU520" s="47"/>
      <c r="GV520" s="47"/>
      <c r="GW520" s="47"/>
      <c r="GX520" s="45">
        <v>1.84</v>
      </c>
      <c r="GY520" s="58"/>
      <c r="GZ520" s="57"/>
      <c r="HA520" s="57"/>
      <c r="HB520" s="57"/>
      <c r="HC520" s="55">
        <v>1.28</v>
      </c>
      <c r="HD520" s="66"/>
      <c r="HE520" s="65"/>
      <c r="HF520" s="65"/>
      <c r="HG520" s="65"/>
      <c r="HH520" s="64">
        <v>1.66</v>
      </c>
      <c r="HJ520" s="48"/>
      <c r="HK520" s="47"/>
      <c r="HL520" s="47"/>
      <c r="HM520" s="47"/>
      <c r="HN520" s="45">
        <v>1.84</v>
      </c>
      <c r="HO520" s="58"/>
      <c r="HP520" s="57"/>
      <c r="HQ520" s="57"/>
      <c r="HR520" s="57"/>
      <c r="HS520" s="55">
        <v>1.28</v>
      </c>
      <c r="HT520" s="66"/>
      <c r="HU520" s="65"/>
      <c r="HV520" s="65"/>
      <c r="HW520" s="65"/>
      <c r="HX520" s="64">
        <v>1.66</v>
      </c>
      <c r="HZ520" s="48"/>
      <c r="IA520" s="47"/>
      <c r="IB520" s="47"/>
      <c r="IC520" s="47"/>
      <c r="ID520" s="45">
        <v>1.84</v>
      </c>
      <c r="IE520" s="58"/>
      <c r="IF520" s="57"/>
      <c r="IG520" s="57"/>
      <c r="IH520" s="57"/>
      <c r="II520" s="55">
        <v>1.28</v>
      </c>
      <c r="IJ520" s="66"/>
      <c r="IK520" s="65"/>
      <c r="IL520" s="65"/>
      <c r="IM520" s="65"/>
      <c r="IN520" s="64">
        <v>1.66</v>
      </c>
      <c r="IP520" s="48"/>
      <c r="IQ520" s="47"/>
      <c r="IR520" s="47"/>
      <c r="IS520" s="47"/>
      <c r="IT520" s="45">
        <v>1.84</v>
      </c>
      <c r="IU520" s="58"/>
      <c r="IV520" s="57"/>
      <c r="IW520" s="57"/>
      <c r="IX520" s="57"/>
      <c r="IY520" s="55">
        <v>1.28</v>
      </c>
      <c r="IZ520" s="66"/>
      <c r="JA520" s="65"/>
      <c r="JB520" s="65"/>
      <c r="JC520" s="65"/>
      <c r="JD520" s="64">
        <v>1.66</v>
      </c>
      <c r="JF520" s="48"/>
      <c r="JG520" s="47"/>
      <c r="JH520" s="47"/>
      <c r="JI520" s="47"/>
      <c r="JJ520" s="45">
        <v>1.84</v>
      </c>
      <c r="JK520" s="58"/>
      <c r="JL520" s="57"/>
      <c r="JM520" s="57"/>
      <c r="JN520" s="57"/>
      <c r="JO520" s="55">
        <v>1.28</v>
      </c>
      <c r="JP520" s="66"/>
      <c r="JQ520" s="65"/>
      <c r="JR520" s="65"/>
      <c r="JS520" s="65"/>
      <c r="JT520" s="64">
        <v>1.66</v>
      </c>
      <c r="JV520" s="48"/>
      <c r="JW520" s="47"/>
      <c r="JX520" s="47"/>
      <c r="JY520" s="47"/>
      <c r="JZ520" s="45">
        <v>1.84</v>
      </c>
      <c r="KA520" s="58"/>
      <c r="KB520" s="57"/>
      <c r="KC520" s="57"/>
      <c r="KD520" s="57"/>
      <c r="KE520" s="55">
        <v>1.28</v>
      </c>
      <c r="KF520" s="66"/>
      <c r="KG520" s="65"/>
      <c r="KH520" s="65"/>
      <c r="KI520" s="65"/>
      <c r="KJ520" s="64">
        <v>1.66</v>
      </c>
      <c r="KL520" s="48"/>
      <c r="KM520" s="47"/>
      <c r="KN520" s="47"/>
      <c r="KO520" s="47"/>
      <c r="KP520" s="45">
        <v>1.84</v>
      </c>
      <c r="KQ520" s="58"/>
      <c r="KR520" s="57"/>
      <c r="KS520" s="57"/>
      <c r="KT520" s="57"/>
      <c r="KU520" s="55">
        <v>1.28</v>
      </c>
      <c r="KV520" s="66"/>
      <c r="KW520" s="65"/>
      <c r="KX520" s="65"/>
      <c r="KY520" s="65"/>
      <c r="KZ520" s="64">
        <v>1.66</v>
      </c>
      <c r="LB520" s="48"/>
      <c r="LC520" s="47"/>
      <c r="LD520" s="47"/>
      <c r="LE520" s="47"/>
      <c r="LF520" s="45">
        <v>1.84</v>
      </c>
      <c r="LG520" s="58"/>
      <c r="LH520" s="57"/>
      <c r="LI520" s="57"/>
      <c r="LJ520" s="57"/>
      <c r="LK520" s="55">
        <v>1.28</v>
      </c>
      <c r="LL520" s="66"/>
      <c r="LM520" s="65"/>
      <c r="LN520" s="65"/>
      <c r="LO520" s="65"/>
      <c r="LP520" s="64">
        <v>1.66</v>
      </c>
      <c r="LR520" s="48"/>
      <c r="LS520" s="47"/>
      <c r="LT520" s="47"/>
      <c r="LU520" s="47"/>
      <c r="LV520" s="45">
        <v>1.84</v>
      </c>
      <c r="LW520" s="58"/>
      <c r="LX520" s="57"/>
      <c r="LY520" s="57"/>
      <c r="LZ520" s="57"/>
      <c r="MA520" s="55">
        <v>1.28</v>
      </c>
      <c r="MB520" s="66"/>
      <c r="MC520" s="65"/>
      <c r="MD520" s="65"/>
      <c r="ME520" s="65"/>
      <c r="MF520" s="64">
        <v>1.66</v>
      </c>
      <c r="MH520" s="48"/>
      <c r="MI520" s="47"/>
      <c r="MJ520" s="47"/>
      <c r="MK520" s="47"/>
      <c r="ML520" s="45">
        <v>1.84</v>
      </c>
      <c r="MM520" s="58"/>
      <c r="MN520" s="57"/>
      <c r="MO520" s="57"/>
      <c r="MP520" s="57"/>
      <c r="MQ520" s="55">
        <v>1.28</v>
      </c>
      <c r="MR520" s="66"/>
      <c r="MS520" s="65"/>
      <c r="MT520" s="65"/>
      <c r="MU520" s="65"/>
      <c r="MV520" s="64">
        <v>1.66</v>
      </c>
      <c r="MX520" s="48"/>
      <c r="MY520" s="47"/>
      <c r="MZ520" s="47"/>
      <c r="NA520" s="47"/>
      <c r="NB520" s="45">
        <v>1.84</v>
      </c>
      <c r="NC520" s="58"/>
      <c r="ND520" s="57"/>
      <c r="NE520" s="57"/>
      <c r="NF520" s="57"/>
      <c r="NG520" s="55">
        <v>1.28</v>
      </c>
      <c r="NH520" s="66"/>
      <c r="NI520" s="65"/>
      <c r="NJ520" s="65"/>
      <c r="NK520" s="65"/>
      <c r="NL520" s="64">
        <v>1.66</v>
      </c>
      <c r="NN520" s="48"/>
      <c r="NO520" s="47"/>
      <c r="NP520" s="47"/>
      <c r="NQ520" s="47"/>
      <c r="NR520" s="45">
        <v>1.84</v>
      </c>
      <c r="NS520" s="58"/>
      <c r="NT520" s="57"/>
      <c r="NU520" s="57"/>
      <c r="NV520" s="57"/>
      <c r="NW520" s="55">
        <v>1.28</v>
      </c>
      <c r="NX520" s="66"/>
      <c r="NY520" s="65"/>
      <c r="NZ520" s="65"/>
      <c r="OA520" s="65"/>
      <c r="OB520" s="64">
        <v>1.66</v>
      </c>
      <c r="OD520" s="48"/>
      <c r="OE520" s="47"/>
      <c r="OF520" s="47"/>
      <c r="OG520" s="47"/>
      <c r="OH520" s="45">
        <v>1.84</v>
      </c>
      <c r="OI520" s="58"/>
      <c r="OJ520" s="57"/>
      <c r="OK520" s="57"/>
      <c r="OL520" s="57"/>
      <c r="OM520" s="55">
        <v>1.28</v>
      </c>
      <c r="ON520" s="66"/>
      <c r="OO520" s="65"/>
      <c r="OP520" s="65"/>
      <c r="OQ520" s="65"/>
      <c r="OR520" s="64">
        <v>1.66</v>
      </c>
      <c r="OT520" s="48"/>
      <c r="OU520" s="47"/>
      <c r="OV520" s="47"/>
      <c r="OW520" s="47"/>
      <c r="OX520" s="45">
        <v>1.84</v>
      </c>
      <c r="OY520" s="58"/>
      <c r="OZ520" s="57"/>
      <c r="PA520" s="57"/>
      <c r="PB520" s="57"/>
      <c r="PC520" s="55">
        <v>1.28</v>
      </c>
      <c r="PD520" s="66"/>
      <c r="PE520" s="65"/>
      <c r="PF520" s="65"/>
      <c r="PG520" s="65"/>
      <c r="PH520" s="64">
        <v>1.66</v>
      </c>
      <c r="PJ520" s="48"/>
      <c r="PK520" s="47"/>
      <c r="PL520" s="47"/>
      <c r="PM520" s="47"/>
      <c r="PN520" s="45">
        <v>1.84</v>
      </c>
      <c r="PO520" s="58"/>
      <c r="PP520" s="57"/>
      <c r="PQ520" s="57"/>
      <c r="PR520" s="57"/>
      <c r="PS520" s="55">
        <v>1.28</v>
      </c>
      <c r="PT520" s="66"/>
      <c r="PU520" s="65"/>
      <c r="PV520" s="65"/>
      <c r="PW520" s="65"/>
      <c r="PX520" s="64">
        <v>1.66</v>
      </c>
      <c r="PZ520" s="48"/>
      <c r="QA520" s="47"/>
      <c r="QB520" s="47"/>
      <c r="QC520" s="47"/>
      <c r="QD520" s="45">
        <v>1.84</v>
      </c>
      <c r="QE520" s="58"/>
      <c r="QF520" s="57"/>
      <c r="QG520" s="57"/>
      <c r="QH520" s="57"/>
      <c r="QI520" s="55">
        <v>1.28</v>
      </c>
      <c r="QJ520" s="66"/>
      <c r="QK520" s="65"/>
      <c r="QL520" s="65"/>
      <c r="QM520" s="65"/>
      <c r="QN520" s="64">
        <v>1.66</v>
      </c>
      <c r="QP520" s="48"/>
      <c r="QQ520" s="47"/>
      <c r="QR520" s="47"/>
      <c r="QS520" s="47"/>
      <c r="QT520" s="45">
        <v>1.84</v>
      </c>
      <c r="QU520" s="58"/>
      <c r="QV520" s="57"/>
      <c r="QW520" s="57"/>
      <c r="QX520" s="57"/>
      <c r="QY520" s="55">
        <v>1.28</v>
      </c>
      <c r="QZ520" s="66"/>
      <c r="RA520" s="65"/>
      <c r="RB520" s="65"/>
      <c r="RC520" s="65"/>
      <c r="RD520" s="64">
        <v>1.66</v>
      </c>
      <c r="RF520" s="48"/>
      <c r="RG520" s="47"/>
      <c r="RH520" s="47"/>
      <c r="RI520" s="47"/>
      <c r="RJ520" s="45">
        <v>1.84</v>
      </c>
      <c r="RK520" s="58"/>
      <c r="RL520" s="57"/>
      <c r="RM520" s="57"/>
      <c r="RN520" s="57"/>
      <c r="RO520" s="55">
        <v>1.28</v>
      </c>
      <c r="RP520" s="66"/>
      <c r="RQ520" s="65"/>
      <c r="RR520" s="65"/>
      <c r="RS520" s="65"/>
      <c r="RT520" s="64">
        <v>1.66</v>
      </c>
    </row>
    <row r="521" spans="1:488" x14ac:dyDescent="0.35">
      <c r="A521" s="29">
        <v>21</v>
      </c>
      <c r="B521" s="34"/>
      <c r="C521" s="32"/>
      <c r="D521" s="32"/>
      <c r="E521" s="32"/>
      <c r="F521" s="35">
        <v>2</v>
      </c>
      <c r="G521" s="48"/>
      <c r="H521" s="47"/>
      <c r="I521" s="47"/>
      <c r="J521" s="47"/>
      <c r="K521" s="45">
        <v>1.84</v>
      </c>
      <c r="L521" s="58"/>
      <c r="M521" s="57"/>
      <c r="N521" s="57"/>
      <c r="O521" s="57"/>
      <c r="P521" s="55">
        <v>1.28</v>
      </c>
      <c r="Q521" s="66"/>
      <c r="R521" s="65"/>
      <c r="S521" s="65"/>
      <c r="T521" s="65"/>
      <c r="U521" s="64">
        <v>1.66</v>
      </c>
      <c r="V521" s="48"/>
      <c r="W521" s="47"/>
      <c r="X521" s="47"/>
      <c r="Y521" s="47"/>
      <c r="Z521" s="45">
        <v>1.66</v>
      </c>
      <c r="AG521" s="48"/>
      <c r="AH521" s="47"/>
      <c r="AI521" s="47"/>
      <c r="AJ521" s="47"/>
      <c r="AK521" s="45">
        <v>1.84</v>
      </c>
      <c r="AL521" s="58"/>
      <c r="AM521" s="57"/>
      <c r="AN521" s="57"/>
      <c r="AO521" s="57"/>
      <c r="AP521" s="55">
        <v>1.28</v>
      </c>
      <c r="AQ521" s="66"/>
      <c r="AR521" s="65"/>
      <c r="AS521" s="65"/>
      <c r="AT521" s="65"/>
      <c r="AU521" s="64">
        <v>1.66</v>
      </c>
      <c r="BB521" s="48"/>
      <c r="BC521" s="47"/>
      <c r="BD521" s="47"/>
      <c r="BE521" s="47"/>
      <c r="BF521" s="45">
        <v>1.84</v>
      </c>
      <c r="BG521" s="58"/>
      <c r="BH521" s="57"/>
      <c r="BI521" s="57"/>
      <c r="BJ521" s="57"/>
      <c r="BK521" s="55">
        <v>1.28</v>
      </c>
      <c r="BL521" s="66"/>
      <c r="BM521" s="65"/>
      <c r="BN521" s="65"/>
      <c r="BO521" s="65"/>
      <c r="BP521" s="64">
        <v>1.66</v>
      </c>
      <c r="BW521" s="48"/>
      <c r="BX521" s="47"/>
      <c r="BY521" s="47"/>
      <c r="BZ521" s="47"/>
      <c r="CA521" s="45">
        <v>1.84</v>
      </c>
      <c r="CB521" s="58"/>
      <c r="CC521" s="57"/>
      <c r="CD521" s="57"/>
      <c r="CE521" s="57"/>
      <c r="CF521" s="55">
        <v>1.28</v>
      </c>
      <c r="CG521" s="66"/>
      <c r="CH521" s="65"/>
      <c r="CI521" s="65"/>
      <c r="CJ521" s="65"/>
      <c r="CK521" s="64">
        <v>1.66</v>
      </c>
      <c r="CR521" s="48"/>
      <c r="CS521" s="47"/>
      <c r="CT521" s="47"/>
      <c r="CU521" s="47"/>
      <c r="CV521" s="45">
        <v>1.84</v>
      </c>
      <c r="CW521" s="58"/>
      <c r="CX521" s="57"/>
      <c r="CY521" s="57"/>
      <c r="CZ521" s="57"/>
      <c r="DA521" s="55">
        <v>1.28</v>
      </c>
      <c r="DB521" s="66"/>
      <c r="DC521" s="65"/>
      <c r="DD521" s="65"/>
      <c r="DE521" s="65"/>
      <c r="DF521" s="64">
        <v>1.66</v>
      </c>
      <c r="DM521" s="48"/>
      <c r="DN521" s="47"/>
      <c r="DO521" s="47"/>
      <c r="DP521" s="47"/>
      <c r="DQ521" s="45">
        <v>1.84</v>
      </c>
      <c r="DR521" s="58"/>
      <c r="DS521" s="57"/>
      <c r="DT521" s="57"/>
      <c r="DU521" s="57"/>
      <c r="DV521" s="55">
        <v>1.28</v>
      </c>
      <c r="DW521" s="66"/>
      <c r="DX521" s="65"/>
      <c r="DY521" s="65"/>
      <c r="DZ521" s="65"/>
      <c r="EA521" s="64">
        <v>1.66</v>
      </c>
      <c r="EH521" s="48"/>
      <c r="EI521" s="47"/>
      <c r="EJ521" s="47"/>
      <c r="EK521" s="47"/>
      <c r="EL521" s="45">
        <v>1.84</v>
      </c>
      <c r="EM521" s="58"/>
      <c r="EN521" s="57"/>
      <c r="EO521" s="57"/>
      <c r="EP521" s="57"/>
      <c r="EQ521" s="55">
        <v>1.28</v>
      </c>
      <c r="ER521" s="66"/>
      <c r="ES521" s="65"/>
      <c r="ET521" s="65"/>
      <c r="EU521" s="65"/>
      <c r="EV521" s="64">
        <v>1.66</v>
      </c>
      <c r="EX521" s="48"/>
      <c r="EY521" s="47"/>
      <c r="EZ521" s="47"/>
      <c r="FA521" s="47"/>
      <c r="FB521" s="45">
        <v>1.84</v>
      </c>
      <c r="FC521" s="58"/>
      <c r="FD521" s="57"/>
      <c r="FE521" s="57"/>
      <c r="FF521" s="57"/>
      <c r="FG521" s="55">
        <v>1.28</v>
      </c>
      <c r="FH521" s="66"/>
      <c r="FI521" s="65"/>
      <c r="FJ521" s="65"/>
      <c r="FK521" s="65"/>
      <c r="FL521" s="64">
        <v>1.66</v>
      </c>
      <c r="FN521" s="48"/>
      <c r="FO521" s="47"/>
      <c r="FP521" s="47"/>
      <c r="FQ521" s="47"/>
      <c r="FR521" s="45">
        <v>1.84</v>
      </c>
      <c r="FS521" s="58"/>
      <c r="FT521" s="57"/>
      <c r="FU521" s="57"/>
      <c r="FV521" s="57"/>
      <c r="FW521" s="55">
        <v>1.28</v>
      </c>
      <c r="FX521" s="66"/>
      <c r="FY521" s="65"/>
      <c r="FZ521" s="65"/>
      <c r="GA521" s="65"/>
      <c r="GB521" s="64">
        <v>1.66</v>
      </c>
      <c r="GD521" s="48"/>
      <c r="GE521" s="47"/>
      <c r="GF521" s="47"/>
      <c r="GG521" s="47"/>
      <c r="GH521" s="45">
        <v>1.84</v>
      </c>
      <c r="GI521" s="58"/>
      <c r="GJ521" s="57"/>
      <c r="GK521" s="57"/>
      <c r="GL521" s="57"/>
      <c r="GM521" s="55">
        <v>1.28</v>
      </c>
      <c r="GN521" s="66"/>
      <c r="GO521" s="65"/>
      <c r="GP521" s="65"/>
      <c r="GQ521" s="65"/>
      <c r="GR521" s="64">
        <v>1.66</v>
      </c>
      <c r="GT521" s="48"/>
      <c r="GU521" s="47"/>
      <c r="GV521" s="47"/>
      <c r="GW521" s="47"/>
      <c r="GX521" s="45">
        <v>1.84</v>
      </c>
      <c r="GY521" s="58"/>
      <c r="GZ521" s="57"/>
      <c r="HA521" s="57"/>
      <c r="HB521" s="57"/>
      <c r="HC521" s="55">
        <v>1.28</v>
      </c>
      <c r="HD521" s="66"/>
      <c r="HE521" s="65"/>
      <c r="HF521" s="65"/>
      <c r="HG521" s="65"/>
      <c r="HH521" s="64">
        <v>1.66</v>
      </c>
      <c r="HJ521" s="48"/>
      <c r="HK521" s="47"/>
      <c r="HL521" s="47"/>
      <c r="HM521" s="47"/>
      <c r="HN521" s="45">
        <v>1.84</v>
      </c>
      <c r="HO521" s="58"/>
      <c r="HP521" s="57"/>
      <c r="HQ521" s="57"/>
      <c r="HR521" s="57"/>
      <c r="HS521" s="55">
        <v>1.28</v>
      </c>
      <c r="HT521" s="66"/>
      <c r="HU521" s="65"/>
      <c r="HV521" s="65"/>
      <c r="HW521" s="65"/>
      <c r="HX521" s="64">
        <v>1.66</v>
      </c>
      <c r="HZ521" s="48"/>
      <c r="IA521" s="47"/>
      <c r="IB521" s="47"/>
      <c r="IC521" s="47"/>
      <c r="ID521" s="45">
        <v>1.84</v>
      </c>
      <c r="IE521" s="58"/>
      <c r="IF521" s="57"/>
      <c r="IG521" s="57"/>
      <c r="IH521" s="57"/>
      <c r="II521" s="55">
        <v>1.28</v>
      </c>
      <c r="IJ521" s="66"/>
      <c r="IK521" s="65"/>
      <c r="IL521" s="65"/>
      <c r="IM521" s="65"/>
      <c r="IN521" s="64">
        <v>1.66</v>
      </c>
      <c r="IP521" s="48"/>
      <c r="IQ521" s="47"/>
      <c r="IR521" s="47"/>
      <c r="IS521" s="47"/>
      <c r="IT521" s="45">
        <v>1.84</v>
      </c>
      <c r="IU521" s="58"/>
      <c r="IV521" s="57"/>
      <c r="IW521" s="57"/>
      <c r="IX521" s="57"/>
      <c r="IY521" s="55">
        <v>1.28</v>
      </c>
      <c r="IZ521" s="66"/>
      <c r="JA521" s="65"/>
      <c r="JB521" s="65"/>
      <c r="JC521" s="65"/>
      <c r="JD521" s="64">
        <v>1.66</v>
      </c>
      <c r="JF521" s="48"/>
      <c r="JG521" s="47"/>
      <c r="JH521" s="47"/>
      <c r="JI521" s="47"/>
      <c r="JJ521" s="45">
        <v>1.84</v>
      </c>
      <c r="JK521" s="58"/>
      <c r="JL521" s="57"/>
      <c r="JM521" s="57"/>
      <c r="JN521" s="57"/>
      <c r="JO521" s="55">
        <v>1.28</v>
      </c>
      <c r="JP521" s="66"/>
      <c r="JQ521" s="65"/>
      <c r="JR521" s="65"/>
      <c r="JS521" s="65"/>
      <c r="JT521" s="64">
        <v>1.66</v>
      </c>
      <c r="JV521" s="48"/>
      <c r="JW521" s="47"/>
      <c r="JX521" s="47"/>
      <c r="JY521" s="47"/>
      <c r="JZ521" s="45">
        <v>1.84</v>
      </c>
      <c r="KA521" s="58"/>
      <c r="KB521" s="57"/>
      <c r="KC521" s="57"/>
      <c r="KD521" s="57"/>
      <c r="KE521" s="55">
        <v>1.28</v>
      </c>
      <c r="KF521" s="66"/>
      <c r="KG521" s="65"/>
      <c r="KH521" s="65"/>
      <c r="KI521" s="65"/>
      <c r="KJ521" s="64">
        <v>1.66</v>
      </c>
      <c r="KL521" s="48"/>
      <c r="KM521" s="47"/>
      <c r="KN521" s="47"/>
      <c r="KO521" s="47"/>
      <c r="KP521" s="45">
        <v>1.84</v>
      </c>
      <c r="KQ521" s="58"/>
      <c r="KR521" s="57"/>
      <c r="KS521" s="57"/>
      <c r="KT521" s="57"/>
      <c r="KU521" s="55">
        <v>1.28</v>
      </c>
      <c r="KV521" s="66"/>
      <c r="KW521" s="65"/>
      <c r="KX521" s="65"/>
      <c r="KY521" s="65"/>
      <c r="KZ521" s="64">
        <v>1.66</v>
      </c>
      <c r="LB521" s="48"/>
      <c r="LC521" s="47"/>
      <c r="LD521" s="47"/>
      <c r="LE521" s="47"/>
      <c r="LF521" s="45">
        <v>1.84</v>
      </c>
      <c r="LG521" s="58"/>
      <c r="LH521" s="57"/>
      <c r="LI521" s="57"/>
      <c r="LJ521" s="57"/>
      <c r="LK521" s="55">
        <v>1.28</v>
      </c>
      <c r="LL521" s="66"/>
      <c r="LM521" s="65"/>
      <c r="LN521" s="65"/>
      <c r="LO521" s="65"/>
      <c r="LP521" s="64">
        <v>1.66</v>
      </c>
      <c r="LR521" s="48"/>
      <c r="LS521" s="47"/>
      <c r="LT521" s="47"/>
      <c r="LU521" s="47"/>
      <c r="LV521" s="45">
        <v>1.84</v>
      </c>
      <c r="LW521" s="58"/>
      <c r="LX521" s="57"/>
      <c r="LY521" s="57"/>
      <c r="LZ521" s="57"/>
      <c r="MA521" s="55">
        <v>1.28</v>
      </c>
      <c r="MB521" s="66"/>
      <c r="MC521" s="65"/>
      <c r="MD521" s="65"/>
      <c r="ME521" s="65"/>
      <c r="MF521" s="64">
        <v>1.66</v>
      </c>
      <c r="MH521" s="48"/>
      <c r="MI521" s="47"/>
      <c r="MJ521" s="47"/>
      <c r="MK521" s="47"/>
      <c r="ML521" s="45">
        <v>1.84</v>
      </c>
      <c r="MM521" s="58"/>
      <c r="MN521" s="57"/>
      <c r="MO521" s="57"/>
      <c r="MP521" s="57"/>
      <c r="MQ521" s="55">
        <v>1.28</v>
      </c>
      <c r="MR521" s="66"/>
      <c r="MS521" s="65"/>
      <c r="MT521" s="65"/>
      <c r="MU521" s="65"/>
      <c r="MV521" s="64">
        <v>1.66</v>
      </c>
      <c r="MX521" s="48"/>
      <c r="MY521" s="47"/>
      <c r="MZ521" s="47"/>
      <c r="NA521" s="47"/>
      <c r="NB521" s="45">
        <v>1.84</v>
      </c>
      <c r="NC521" s="58"/>
      <c r="ND521" s="57"/>
      <c r="NE521" s="57"/>
      <c r="NF521" s="57"/>
      <c r="NG521" s="55">
        <v>1.28</v>
      </c>
      <c r="NH521" s="66"/>
      <c r="NI521" s="65"/>
      <c r="NJ521" s="65"/>
      <c r="NK521" s="65"/>
      <c r="NL521" s="64">
        <v>1.66</v>
      </c>
      <c r="NN521" s="48"/>
      <c r="NO521" s="47"/>
      <c r="NP521" s="47"/>
      <c r="NQ521" s="47"/>
      <c r="NR521" s="45">
        <v>1.84</v>
      </c>
      <c r="NS521" s="58"/>
      <c r="NT521" s="57"/>
      <c r="NU521" s="57"/>
      <c r="NV521" s="57"/>
      <c r="NW521" s="55">
        <v>1.28</v>
      </c>
      <c r="NX521" s="66"/>
      <c r="NY521" s="65"/>
      <c r="NZ521" s="65"/>
      <c r="OA521" s="65"/>
      <c r="OB521" s="64">
        <v>1.66</v>
      </c>
      <c r="OD521" s="48"/>
      <c r="OE521" s="47"/>
      <c r="OF521" s="47"/>
      <c r="OG521" s="47"/>
      <c r="OH521" s="45">
        <v>1.84</v>
      </c>
      <c r="OI521" s="58"/>
      <c r="OJ521" s="57"/>
      <c r="OK521" s="57"/>
      <c r="OL521" s="57"/>
      <c r="OM521" s="55">
        <v>1.28</v>
      </c>
      <c r="ON521" s="66"/>
      <c r="OO521" s="65"/>
      <c r="OP521" s="65"/>
      <c r="OQ521" s="65"/>
      <c r="OR521" s="64">
        <v>1.66</v>
      </c>
      <c r="OT521" s="48"/>
      <c r="OU521" s="47"/>
      <c r="OV521" s="47"/>
      <c r="OW521" s="47"/>
      <c r="OX521" s="45">
        <v>1.84</v>
      </c>
      <c r="OY521" s="58"/>
      <c r="OZ521" s="57"/>
      <c r="PA521" s="57"/>
      <c r="PB521" s="57"/>
      <c r="PC521" s="55">
        <v>1.28</v>
      </c>
      <c r="PD521" s="66"/>
      <c r="PE521" s="65"/>
      <c r="PF521" s="65"/>
      <c r="PG521" s="65"/>
      <c r="PH521" s="64">
        <v>1.66</v>
      </c>
      <c r="PJ521" s="48"/>
      <c r="PK521" s="47"/>
      <c r="PL521" s="47"/>
      <c r="PM521" s="47"/>
      <c r="PN521" s="45">
        <v>1.84</v>
      </c>
      <c r="PO521" s="58"/>
      <c r="PP521" s="57"/>
      <c r="PQ521" s="57"/>
      <c r="PR521" s="57"/>
      <c r="PS521" s="55">
        <v>1.28</v>
      </c>
      <c r="PT521" s="66"/>
      <c r="PU521" s="65"/>
      <c r="PV521" s="65"/>
      <c r="PW521" s="65"/>
      <c r="PX521" s="64">
        <v>1.66</v>
      </c>
      <c r="PZ521" s="48"/>
      <c r="QA521" s="47"/>
      <c r="QB521" s="47"/>
      <c r="QC521" s="47"/>
      <c r="QD521" s="45">
        <v>1.84</v>
      </c>
      <c r="QE521" s="58"/>
      <c r="QF521" s="57"/>
      <c r="QG521" s="57"/>
      <c r="QH521" s="57"/>
      <c r="QI521" s="55">
        <v>1.28</v>
      </c>
      <c r="QJ521" s="66"/>
      <c r="QK521" s="65"/>
      <c r="QL521" s="65"/>
      <c r="QM521" s="65"/>
      <c r="QN521" s="64">
        <v>1.66</v>
      </c>
      <c r="QP521" s="48"/>
      <c r="QQ521" s="47"/>
      <c r="QR521" s="47"/>
      <c r="QS521" s="47"/>
      <c r="QT521" s="45">
        <v>1.84</v>
      </c>
      <c r="QU521" s="58"/>
      <c r="QV521" s="57"/>
      <c r="QW521" s="57"/>
      <c r="QX521" s="57"/>
      <c r="QY521" s="55">
        <v>1.28</v>
      </c>
      <c r="QZ521" s="66"/>
      <c r="RA521" s="65"/>
      <c r="RB521" s="65"/>
      <c r="RC521" s="65"/>
      <c r="RD521" s="64">
        <v>1.66</v>
      </c>
      <c r="RF521" s="48"/>
      <c r="RG521" s="47"/>
      <c r="RH521" s="47"/>
      <c r="RI521" s="47"/>
      <c r="RJ521" s="45">
        <v>1.84</v>
      </c>
      <c r="RK521" s="58"/>
      <c r="RL521" s="57"/>
      <c r="RM521" s="57"/>
      <c r="RN521" s="57"/>
      <c r="RO521" s="55">
        <v>1.28</v>
      </c>
      <c r="RP521" s="66"/>
      <c r="RQ521" s="65"/>
      <c r="RR521" s="65"/>
      <c r="RS521" s="65"/>
      <c r="RT521" s="64">
        <v>1.66</v>
      </c>
    </row>
    <row r="522" spans="1:488" x14ac:dyDescent="0.35">
      <c r="A522" s="29">
        <v>22</v>
      </c>
      <c r="B522" s="34"/>
      <c r="C522" s="32"/>
      <c r="D522" s="32"/>
      <c r="E522" s="32"/>
      <c r="F522" s="35">
        <v>2</v>
      </c>
      <c r="G522" s="48"/>
      <c r="H522" s="47"/>
      <c r="I522" s="47"/>
      <c r="J522" s="47"/>
      <c r="K522" s="45">
        <v>1.84</v>
      </c>
      <c r="L522" s="58"/>
      <c r="M522" s="57"/>
      <c r="N522" s="57"/>
      <c r="O522" s="57"/>
      <c r="P522" s="55">
        <v>1.28</v>
      </c>
      <c r="Q522" s="66"/>
      <c r="R522" s="65"/>
      <c r="S522" s="65"/>
      <c r="T522" s="65"/>
      <c r="U522" s="64">
        <v>1.66</v>
      </c>
      <c r="V522" s="48"/>
      <c r="W522" s="47"/>
      <c r="X522" s="47"/>
      <c r="Y522" s="47"/>
      <c r="Z522" s="45">
        <v>1.66</v>
      </c>
      <c r="AG522" s="48"/>
      <c r="AH522" s="47"/>
      <c r="AI522" s="47"/>
      <c r="AJ522" s="47"/>
      <c r="AK522" s="45">
        <v>1.84</v>
      </c>
      <c r="AL522" s="58"/>
      <c r="AM522" s="57"/>
      <c r="AN522" s="57"/>
      <c r="AO522" s="57"/>
      <c r="AP522" s="55">
        <v>1.28</v>
      </c>
      <c r="AQ522" s="66"/>
      <c r="AR522" s="65"/>
      <c r="AS522" s="65"/>
      <c r="AT522" s="65"/>
      <c r="AU522" s="64">
        <v>1.66</v>
      </c>
      <c r="BB522" s="48"/>
      <c r="BC522" s="47"/>
      <c r="BD522" s="47"/>
      <c r="BE522" s="47"/>
      <c r="BF522" s="45">
        <v>1.84</v>
      </c>
      <c r="BG522" s="58"/>
      <c r="BH522" s="57"/>
      <c r="BI522" s="57"/>
      <c r="BJ522" s="57"/>
      <c r="BK522" s="55">
        <v>1.28</v>
      </c>
      <c r="BL522" s="66"/>
      <c r="BM522" s="65"/>
      <c r="BN522" s="65"/>
      <c r="BO522" s="65"/>
      <c r="BP522" s="64">
        <v>1.66</v>
      </c>
      <c r="BW522" s="48"/>
      <c r="BX522" s="47"/>
      <c r="BY522" s="47"/>
      <c r="BZ522" s="47"/>
      <c r="CA522" s="45">
        <v>1.84</v>
      </c>
      <c r="CB522" s="58"/>
      <c r="CC522" s="57"/>
      <c r="CD522" s="57"/>
      <c r="CE522" s="57"/>
      <c r="CF522" s="55">
        <v>1.28</v>
      </c>
      <c r="CG522" s="66"/>
      <c r="CH522" s="65"/>
      <c r="CI522" s="65"/>
      <c r="CJ522" s="65"/>
      <c r="CK522" s="64">
        <v>1.66</v>
      </c>
      <c r="CR522" s="48"/>
      <c r="CS522" s="47"/>
      <c r="CT522" s="47"/>
      <c r="CU522" s="47"/>
      <c r="CV522" s="45">
        <v>1.84</v>
      </c>
      <c r="CW522" s="58"/>
      <c r="CX522" s="57"/>
      <c r="CY522" s="57"/>
      <c r="CZ522" s="57"/>
      <c r="DA522" s="55">
        <v>1.28</v>
      </c>
      <c r="DB522" s="66"/>
      <c r="DC522" s="65"/>
      <c r="DD522" s="65"/>
      <c r="DE522" s="65"/>
      <c r="DF522" s="64">
        <v>1.66</v>
      </c>
      <c r="DM522" s="48"/>
      <c r="DN522" s="47"/>
      <c r="DO522" s="47"/>
      <c r="DP522" s="47"/>
      <c r="DQ522" s="45">
        <v>1.84</v>
      </c>
      <c r="DR522" s="58"/>
      <c r="DS522" s="57"/>
      <c r="DT522" s="57"/>
      <c r="DU522" s="57"/>
      <c r="DV522" s="55">
        <v>1.28</v>
      </c>
      <c r="DW522" s="66"/>
      <c r="DX522" s="65"/>
      <c r="DY522" s="65"/>
      <c r="DZ522" s="65"/>
      <c r="EA522" s="64">
        <v>1.66</v>
      </c>
      <c r="EH522" s="48"/>
      <c r="EI522" s="47"/>
      <c r="EJ522" s="47"/>
      <c r="EK522" s="47"/>
      <c r="EL522" s="45">
        <v>1.84</v>
      </c>
      <c r="EM522" s="58"/>
      <c r="EN522" s="57"/>
      <c r="EO522" s="57"/>
      <c r="EP522" s="57"/>
      <c r="EQ522" s="55">
        <v>1.28</v>
      </c>
      <c r="ER522" s="66"/>
      <c r="ES522" s="65"/>
      <c r="ET522" s="65"/>
      <c r="EU522" s="65"/>
      <c r="EV522" s="64">
        <v>1.66</v>
      </c>
      <c r="EX522" s="48"/>
      <c r="EY522" s="47"/>
      <c r="EZ522" s="47"/>
      <c r="FA522" s="47"/>
      <c r="FB522" s="45">
        <v>1.84</v>
      </c>
      <c r="FC522" s="58"/>
      <c r="FD522" s="57"/>
      <c r="FE522" s="57"/>
      <c r="FF522" s="57"/>
      <c r="FG522" s="55">
        <v>1.28</v>
      </c>
      <c r="FH522" s="66"/>
      <c r="FI522" s="65"/>
      <c r="FJ522" s="65"/>
      <c r="FK522" s="65"/>
      <c r="FL522" s="64">
        <v>1.66</v>
      </c>
      <c r="FN522" s="48"/>
      <c r="FO522" s="47"/>
      <c r="FP522" s="47"/>
      <c r="FQ522" s="47"/>
      <c r="FR522" s="45">
        <v>1.84</v>
      </c>
      <c r="FS522" s="58"/>
      <c r="FT522" s="57"/>
      <c r="FU522" s="57"/>
      <c r="FV522" s="57"/>
      <c r="FW522" s="55">
        <v>1.28</v>
      </c>
      <c r="FX522" s="66"/>
      <c r="FY522" s="65"/>
      <c r="FZ522" s="65"/>
      <c r="GA522" s="65"/>
      <c r="GB522" s="64">
        <v>1.66</v>
      </c>
      <c r="GD522" s="48"/>
      <c r="GE522" s="47"/>
      <c r="GF522" s="47"/>
      <c r="GG522" s="47"/>
      <c r="GH522" s="45">
        <v>1.84</v>
      </c>
      <c r="GI522" s="58"/>
      <c r="GJ522" s="57"/>
      <c r="GK522" s="57"/>
      <c r="GL522" s="57"/>
      <c r="GM522" s="55">
        <v>1.28</v>
      </c>
      <c r="GN522" s="66"/>
      <c r="GO522" s="65"/>
      <c r="GP522" s="65"/>
      <c r="GQ522" s="65"/>
      <c r="GR522" s="64">
        <v>1.66</v>
      </c>
      <c r="GT522" s="48"/>
      <c r="GU522" s="47"/>
      <c r="GV522" s="47"/>
      <c r="GW522" s="47"/>
      <c r="GX522" s="45">
        <v>1.84</v>
      </c>
      <c r="GY522" s="58"/>
      <c r="GZ522" s="57"/>
      <c r="HA522" s="57"/>
      <c r="HB522" s="57"/>
      <c r="HC522" s="55">
        <v>1.28</v>
      </c>
      <c r="HD522" s="66"/>
      <c r="HE522" s="65"/>
      <c r="HF522" s="65"/>
      <c r="HG522" s="65"/>
      <c r="HH522" s="64">
        <v>1.66</v>
      </c>
      <c r="HJ522" s="48"/>
      <c r="HK522" s="47"/>
      <c r="HL522" s="47"/>
      <c r="HM522" s="47"/>
      <c r="HN522" s="45">
        <v>1.84</v>
      </c>
      <c r="HO522" s="58"/>
      <c r="HP522" s="57"/>
      <c r="HQ522" s="57"/>
      <c r="HR522" s="57"/>
      <c r="HS522" s="55">
        <v>1.28</v>
      </c>
      <c r="HT522" s="66"/>
      <c r="HU522" s="65"/>
      <c r="HV522" s="65"/>
      <c r="HW522" s="65"/>
      <c r="HX522" s="64">
        <v>1.66</v>
      </c>
      <c r="HZ522" s="48"/>
      <c r="IA522" s="47"/>
      <c r="IB522" s="47"/>
      <c r="IC522" s="47"/>
      <c r="ID522" s="45">
        <v>1.84</v>
      </c>
      <c r="IE522" s="58"/>
      <c r="IF522" s="57"/>
      <c r="IG522" s="57"/>
      <c r="IH522" s="57"/>
      <c r="II522" s="55">
        <v>1.28</v>
      </c>
      <c r="IJ522" s="66"/>
      <c r="IK522" s="65"/>
      <c r="IL522" s="65"/>
      <c r="IM522" s="65"/>
      <c r="IN522" s="64">
        <v>1.66</v>
      </c>
      <c r="IP522" s="48"/>
      <c r="IQ522" s="47"/>
      <c r="IR522" s="47"/>
      <c r="IS522" s="47"/>
      <c r="IT522" s="45">
        <v>1.84</v>
      </c>
      <c r="IU522" s="58"/>
      <c r="IV522" s="57"/>
      <c r="IW522" s="57"/>
      <c r="IX522" s="57"/>
      <c r="IY522" s="55">
        <v>1.28</v>
      </c>
      <c r="IZ522" s="66"/>
      <c r="JA522" s="65"/>
      <c r="JB522" s="65"/>
      <c r="JC522" s="65"/>
      <c r="JD522" s="64">
        <v>1.66</v>
      </c>
      <c r="JF522" s="48"/>
      <c r="JG522" s="47"/>
      <c r="JH522" s="47"/>
      <c r="JI522" s="47"/>
      <c r="JJ522" s="45">
        <v>1.84</v>
      </c>
      <c r="JK522" s="58"/>
      <c r="JL522" s="57"/>
      <c r="JM522" s="57"/>
      <c r="JN522" s="57"/>
      <c r="JO522" s="55">
        <v>1.28</v>
      </c>
      <c r="JP522" s="66"/>
      <c r="JQ522" s="65"/>
      <c r="JR522" s="65"/>
      <c r="JS522" s="65"/>
      <c r="JT522" s="64">
        <v>1.66</v>
      </c>
      <c r="JV522" s="48"/>
      <c r="JW522" s="47"/>
      <c r="JX522" s="47"/>
      <c r="JY522" s="47"/>
      <c r="JZ522" s="45">
        <v>1.84</v>
      </c>
      <c r="KA522" s="58"/>
      <c r="KB522" s="57"/>
      <c r="KC522" s="57"/>
      <c r="KD522" s="57"/>
      <c r="KE522" s="55">
        <v>1.28</v>
      </c>
      <c r="KF522" s="66"/>
      <c r="KG522" s="65"/>
      <c r="KH522" s="65"/>
      <c r="KI522" s="65"/>
      <c r="KJ522" s="64">
        <v>1.66</v>
      </c>
      <c r="KL522" s="48"/>
      <c r="KM522" s="47"/>
      <c r="KN522" s="47"/>
      <c r="KO522" s="47"/>
      <c r="KP522" s="45">
        <v>1.84</v>
      </c>
      <c r="KQ522" s="58"/>
      <c r="KR522" s="57"/>
      <c r="KS522" s="57"/>
      <c r="KT522" s="57"/>
      <c r="KU522" s="55">
        <v>1.28</v>
      </c>
      <c r="KV522" s="66"/>
      <c r="KW522" s="65"/>
      <c r="KX522" s="65"/>
      <c r="KY522" s="65"/>
      <c r="KZ522" s="64">
        <v>1.66</v>
      </c>
      <c r="LB522" s="48"/>
      <c r="LC522" s="47"/>
      <c r="LD522" s="47"/>
      <c r="LE522" s="47"/>
      <c r="LF522" s="45">
        <v>1.84</v>
      </c>
      <c r="LG522" s="58"/>
      <c r="LH522" s="57"/>
      <c r="LI522" s="57"/>
      <c r="LJ522" s="57"/>
      <c r="LK522" s="55">
        <v>1.28</v>
      </c>
      <c r="LL522" s="66"/>
      <c r="LM522" s="65"/>
      <c r="LN522" s="65"/>
      <c r="LO522" s="65"/>
      <c r="LP522" s="64">
        <v>1.66</v>
      </c>
      <c r="LR522" s="48"/>
      <c r="LS522" s="47"/>
      <c r="LT522" s="47"/>
      <c r="LU522" s="47"/>
      <c r="LV522" s="45">
        <v>1.84</v>
      </c>
      <c r="LW522" s="58"/>
      <c r="LX522" s="57"/>
      <c r="LY522" s="57"/>
      <c r="LZ522" s="57"/>
      <c r="MA522" s="55">
        <v>1.28</v>
      </c>
      <c r="MB522" s="66"/>
      <c r="MC522" s="65"/>
      <c r="MD522" s="65"/>
      <c r="ME522" s="65"/>
      <c r="MF522" s="64">
        <v>1.66</v>
      </c>
      <c r="MH522" s="48"/>
      <c r="MI522" s="47"/>
      <c r="MJ522" s="47"/>
      <c r="MK522" s="47"/>
      <c r="ML522" s="45">
        <v>1.84</v>
      </c>
      <c r="MM522" s="58"/>
      <c r="MN522" s="57"/>
      <c r="MO522" s="57"/>
      <c r="MP522" s="57"/>
      <c r="MQ522" s="55">
        <v>1.28</v>
      </c>
      <c r="MR522" s="66"/>
      <c r="MS522" s="65"/>
      <c r="MT522" s="65"/>
      <c r="MU522" s="65"/>
      <c r="MV522" s="64">
        <v>1.66</v>
      </c>
      <c r="MX522" s="48"/>
      <c r="MY522" s="47"/>
      <c r="MZ522" s="47"/>
      <c r="NA522" s="47"/>
      <c r="NB522" s="45">
        <v>1.84</v>
      </c>
      <c r="NC522" s="58"/>
      <c r="ND522" s="57"/>
      <c r="NE522" s="57"/>
      <c r="NF522" s="57"/>
      <c r="NG522" s="55">
        <v>1.28</v>
      </c>
      <c r="NH522" s="66"/>
      <c r="NI522" s="65"/>
      <c r="NJ522" s="65"/>
      <c r="NK522" s="65"/>
      <c r="NL522" s="64">
        <v>1.66</v>
      </c>
      <c r="NN522" s="48"/>
      <c r="NO522" s="47"/>
      <c r="NP522" s="47"/>
      <c r="NQ522" s="47"/>
      <c r="NR522" s="45">
        <v>1.84</v>
      </c>
      <c r="NS522" s="58"/>
      <c r="NT522" s="57"/>
      <c r="NU522" s="57"/>
      <c r="NV522" s="57"/>
      <c r="NW522" s="55">
        <v>1.28</v>
      </c>
      <c r="NX522" s="66"/>
      <c r="NY522" s="65"/>
      <c r="NZ522" s="65"/>
      <c r="OA522" s="65"/>
      <c r="OB522" s="64">
        <v>1.66</v>
      </c>
      <c r="OD522" s="48"/>
      <c r="OE522" s="47"/>
      <c r="OF522" s="47"/>
      <c r="OG522" s="47"/>
      <c r="OH522" s="45">
        <v>1.84</v>
      </c>
      <c r="OI522" s="58"/>
      <c r="OJ522" s="57"/>
      <c r="OK522" s="57"/>
      <c r="OL522" s="57"/>
      <c r="OM522" s="55">
        <v>1.28</v>
      </c>
      <c r="ON522" s="66"/>
      <c r="OO522" s="65"/>
      <c r="OP522" s="65"/>
      <c r="OQ522" s="65"/>
      <c r="OR522" s="64">
        <v>1.66</v>
      </c>
      <c r="OT522" s="48"/>
      <c r="OU522" s="47"/>
      <c r="OV522" s="47"/>
      <c r="OW522" s="47"/>
      <c r="OX522" s="45">
        <v>1.84</v>
      </c>
      <c r="OY522" s="58"/>
      <c r="OZ522" s="57"/>
      <c r="PA522" s="57"/>
      <c r="PB522" s="57"/>
      <c r="PC522" s="55">
        <v>1.28</v>
      </c>
      <c r="PD522" s="66"/>
      <c r="PE522" s="65"/>
      <c r="PF522" s="65"/>
      <c r="PG522" s="65"/>
      <c r="PH522" s="64">
        <v>1.66</v>
      </c>
      <c r="PJ522" s="48"/>
      <c r="PK522" s="47"/>
      <c r="PL522" s="47"/>
      <c r="PM522" s="47"/>
      <c r="PN522" s="45">
        <v>1.84</v>
      </c>
      <c r="PO522" s="58"/>
      <c r="PP522" s="57"/>
      <c r="PQ522" s="57"/>
      <c r="PR522" s="57"/>
      <c r="PS522" s="55">
        <v>1.28</v>
      </c>
      <c r="PT522" s="66"/>
      <c r="PU522" s="65"/>
      <c r="PV522" s="65"/>
      <c r="PW522" s="65"/>
      <c r="PX522" s="64">
        <v>1.66</v>
      </c>
      <c r="PZ522" s="48"/>
      <c r="QA522" s="47"/>
      <c r="QB522" s="47"/>
      <c r="QC522" s="47"/>
      <c r="QD522" s="45">
        <v>1.84</v>
      </c>
      <c r="QE522" s="58"/>
      <c r="QF522" s="57"/>
      <c r="QG522" s="57"/>
      <c r="QH522" s="57"/>
      <c r="QI522" s="55">
        <v>1.28</v>
      </c>
      <c r="QJ522" s="66"/>
      <c r="QK522" s="65"/>
      <c r="QL522" s="65"/>
      <c r="QM522" s="65"/>
      <c r="QN522" s="64">
        <v>1.66</v>
      </c>
      <c r="QP522" s="48"/>
      <c r="QQ522" s="47"/>
      <c r="QR522" s="47"/>
      <c r="QS522" s="47"/>
      <c r="QT522" s="45">
        <v>1.84</v>
      </c>
      <c r="QU522" s="58"/>
      <c r="QV522" s="57"/>
      <c r="QW522" s="57"/>
      <c r="QX522" s="57"/>
      <c r="QY522" s="55">
        <v>1.28</v>
      </c>
      <c r="QZ522" s="66"/>
      <c r="RA522" s="65"/>
      <c r="RB522" s="65"/>
      <c r="RC522" s="65"/>
      <c r="RD522" s="64">
        <v>1.66</v>
      </c>
      <c r="RF522" s="48"/>
      <c r="RG522" s="47"/>
      <c r="RH522" s="47"/>
      <c r="RI522" s="47"/>
      <c r="RJ522" s="45">
        <v>1.84</v>
      </c>
      <c r="RK522" s="58"/>
      <c r="RL522" s="57"/>
      <c r="RM522" s="57"/>
      <c r="RN522" s="57"/>
      <c r="RO522" s="55">
        <v>1.28</v>
      </c>
      <c r="RP522" s="66"/>
      <c r="RQ522" s="65"/>
      <c r="RR522" s="65"/>
      <c r="RS522" s="65"/>
      <c r="RT522" s="64">
        <v>1.66</v>
      </c>
    </row>
    <row r="523" spans="1:488" x14ac:dyDescent="0.35">
      <c r="A523" s="29">
        <v>23</v>
      </c>
      <c r="B523" s="34"/>
      <c r="C523" s="32"/>
      <c r="D523" s="32"/>
      <c r="E523" s="32"/>
      <c r="F523" s="35">
        <v>2</v>
      </c>
      <c r="G523" s="48"/>
      <c r="H523" s="47"/>
      <c r="I523" s="47"/>
      <c r="J523" s="47"/>
      <c r="K523" s="45">
        <v>1.84</v>
      </c>
      <c r="L523" s="58"/>
      <c r="M523" s="57"/>
      <c r="N523" s="57"/>
      <c r="O523" s="57"/>
      <c r="P523" s="55">
        <v>1.28</v>
      </c>
      <c r="Q523" s="66"/>
      <c r="R523" s="65"/>
      <c r="S523" s="65"/>
      <c r="T523" s="65"/>
      <c r="U523" s="64">
        <v>1.66</v>
      </c>
      <c r="V523" s="48"/>
      <c r="W523" s="47"/>
      <c r="X523" s="47"/>
      <c r="Y523" s="47"/>
      <c r="Z523" s="45">
        <v>1.66</v>
      </c>
      <c r="AG523" s="48"/>
      <c r="AH523" s="47"/>
      <c r="AI523" s="47"/>
      <c r="AJ523" s="47"/>
      <c r="AK523" s="45">
        <v>1.84</v>
      </c>
      <c r="AL523" s="58"/>
      <c r="AM523" s="57"/>
      <c r="AN523" s="57"/>
      <c r="AO523" s="57"/>
      <c r="AP523" s="55">
        <v>1.28</v>
      </c>
      <c r="AQ523" s="66"/>
      <c r="AR523" s="65"/>
      <c r="AS523" s="65"/>
      <c r="AT523" s="65"/>
      <c r="AU523" s="64">
        <v>1.66</v>
      </c>
      <c r="BB523" s="48"/>
      <c r="BC523" s="47"/>
      <c r="BD523" s="47"/>
      <c r="BE523" s="47"/>
      <c r="BF523" s="45">
        <v>1.84</v>
      </c>
      <c r="BG523" s="58"/>
      <c r="BH523" s="57"/>
      <c r="BI523" s="57"/>
      <c r="BJ523" s="57"/>
      <c r="BK523" s="55">
        <v>1.28</v>
      </c>
      <c r="BL523" s="66"/>
      <c r="BM523" s="65"/>
      <c r="BN523" s="65"/>
      <c r="BO523" s="65"/>
      <c r="BP523" s="64">
        <v>1.66</v>
      </c>
      <c r="BW523" s="48"/>
      <c r="BX523" s="47"/>
      <c r="BY523" s="47"/>
      <c r="BZ523" s="47"/>
      <c r="CA523" s="45">
        <v>1.84</v>
      </c>
      <c r="CB523" s="58"/>
      <c r="CC523" s="57"/>
      <c r="CD523" s="57"/>
      <c r="CE523" s="57"/>
      <c r="CF523" s="55">
        <v>1.28</v>
      </c>
      <c r="CG523" s="66"/>
      <c r="CH523" s="65"/>
      <c r="CI523" s="65"/>
      <c r="CJ523" s="65"/>
      <c r="CK523" s="64">
        <v>1.66</v>
      </c>
      <c r="CR523" s="48"/>
      <c r="CS523" s="47"/>
      <c r="CT523" s="47"/>
      <c r="CU523" s="47"/>
      <c r="CV523" s="45">
        <v>1.84</v>
      </c>
      <c r="CW523" s="58"/>
      <c r="CX523" s="57"/>
      <c r="CY523" s="57"/>
      <c r="CZ523" s="57"/>
      <c r="DA523" s="55">
        <v>1.28</v>
      </c>
      <c r="DB523" s="66"/>
      <c r="DC523" s="65"/>
      <c r="DD523" s="65"/>
      <c r="DE523" s="65"/>
      <c r="DF523" s="64">
        <v>1.66</v>
      </c>
      <c r="DM523" s="48"/>
      <c r="DN523" s="47"/>
      <c r="DO523" s="47"/>
      <c r="DP523" s="47"/>
      <c r="DQ523" s="45">
        <v>1.84</v>
      </c>
      <c r="DR523" s="58"/>
      <c r="DS523" s="57"/>
      <c r="DT523" s="57"/>
      <c r="DU523" s="57"/>
      <c r="DV523" s="55">
        <v>1.28</v>
      </c>
      <c r="DW523" s="66"/>
      <c r="DX523" s="65"/>
      <c r="DY523" s="65"/>
      <c r="DZ523" s="65"/>
      <c r="EA523" s="64">
        <v>1.66</v>
      </c>
      <c r="EH523" s="48"/>
      <c r="EI523" s="47"/>
      <c r="EJ523" s="47"/>
      <c r="EK523" s="47"/>
      <c r="EL523" s="45">
        <v>1.84</v>
      </c>
      <c r="EM523" s="58"/>
      <c r="EN523" s="57"/>
      <c r="EO523" s="57"/>
      <c r="EP523" s="57"/>
      <c r="EQ523" s="55">
        <v>1.28</v>
      </c>
      <c r="ER523" s="66"/>
      <c r="ES523" s="65"/>
      <c r="ET523" s="65"/>
      <c r="EU523" s="65"/>
      <c r="EV523" s="64">
        <v>1.66</v>
      </c>
      <c r="EX523" s="48"/>
      <c r="EY523" s="47"/>
      <c r="EZ523" s="47"/>
      <c r="FA523" s="47"/>
      <c r="FB523" s="45">
        <v>1.84</v>
      </c>
      <c r="FC523" s="58"/>
      <c r="FD523" s="57"/>
      <c r="FE523" s="57"/>
      <c r="FF523" s="57"/>
      <c r="FG523" s="55">
        <v>1.28</v>
      </c>
      <c r="FH523" s="66"/>
      <c r="FI523" s="65"/>
      <c r="FJ523" s="65"/>
      <c r="FK523" s="65"/>
      <c r="FL523" s="64">
        <v>1.66</v>
      </c>
      <c r="FN523" s="48"/>
      <c r="FO523" s="47"/>
      <c r="FP523" s="47"/>
      <c r="FQ523" s="47"/>
      <c r="FR523" s="45">
        <v>1.84</v>
      </c>
      <c r="FS523" s="58"/>
      <c r="FT523" s="57"/>
      <c r="FU523" s="57"/>
      <c r="FV523" s="57"/>
      <c r="FW523" s="55">
        <v>1.28</v>
      </c>
      <c r="FX523" s="66"/>
      <c r="FY523" s="65"/>
      <c r="FZ523" s="65"/>
      <c r="GA523" s="65"/>
      <c r="GB523" s="64">
        <v>1.66</v>
      </c>
      <c r="GD523" s="48"/>
      <c r="GE523" s="47"/>
      <c r="GF523" s="47"/>
      <c r="GG523" s="47"/>
      <c r="GH523" s="45">
        <v>1.84</v>
      </c>
      <c r="GI523" s="58"/>
      <c r="GJ523" s="57"/>
      <c r="GK523" s="57"/>
      <c r="GL523" s="57"/>
      <c r="GM523" s="55">
        <v>1.28</v>
      </c>
      <c r="GN523" s="66"/>
      <c r="GO523" s="65"/>
      <c r="GP523" s="65"/>
      <c r="GQ523" s="65"/>
      <c r="GR523" s="64">
        <v>1.66</v>
      </c>
      <c r="GT523" s="48"/>
      <c r="GU523" s="47"/>
      <c r="GV523" s="47"/>
      <c r="GW523" s="47"/>
      <c r="GX523" s="45">
        <v>1.84</v>
      </c>
      <c r="GY523" s="58"/>
      <c r="GZ523" s="57"/>
      <c r="HA523" s="57"/>
      <c r="HB523" s="57"/>
      <c r="HC523" s="55">
        <v>1.28</v>
      </c>
      <c r="HD523" s="66"/>
      <c r="HE523" s="65"/>
      <c r="HF523" s="65"/>
      <c r="HG523" s="65"/>
      <c r="HH523" s="64">
        <v>1.66</v>
      </c>
      <c r="HJ523" s="48"/>
      <c r="HK523" s="47"/>
      <c r="HL523" s="47"/>
      <c r="HM523" s="47"/>
      <c r="HN523" s="45">
        <v>1.84</v>
      </c>
      <c r="HO523" s="58"/>
      <c r="HP523" s="57"/>
      <c r="HQ523" s="57"/>
      <c r="HR523" s="57"/>
      <c r="HS523" s="55">
        <v>1.28</v>
      </c>
      <c r="HT523" s="66"/>
      <c r="HU523" s="65"/>
      <c r="HV523" s="65"/>
      <c r="HW523" s="65"/>
      <c r="HX523" s="64">
        <v>1.66</v>
      </c>
      <c r="HZ523" s="48"/>
      <c r="IA523" s="47"/>
      <c r="IB523" s="47"/>
      <c r="IC523" s="47"/>
      <c r="ID523" s="45">
        <v>1.84</v>
      </c>
      <c r="IE523" s="58"/>
      <c r="IF523" s="57"/>
      <c r="IG523" s="57"/>
      <c r="IH523" s="57"/>
      <c r="II523" s="55">
        <v>1.28</v>
      </c>
      <c r="IJ523" s="66"/>
      <c r="IK523" s="65"/>
      <c r="IL523" s="65"/>
      <c r="IM523" s="65"/>
      <c r="IN523" s="64">
        <v>1.66</v>
      </c>
      <c r="IP523" s="48"/>
      <c r="IQ523" s="47"/>
      <c r="IR523" s="47"/>
      <c r="IS523" s="47"/>
      <c r="IT523" s="45">
        <v>1.84</v>
      </c>
      <c r="IU523" s="58"/>
      <c r="IV523" s="57"/>
      <c r="IW523" s="57"/>
      <c r="IX523" s="57"/>
      <c r="IY523" s="55">
        <v>1.28</v>
      </c>
      <c r="IZ523" s="66"/>
      <c r="JA523" s="65"/>
      <c r="JB523" s="65"/>
      <c r="JC523" s="65"/>
      <c r="JD523" s="64">
        <v>1.66</v>
      </c>
      <c r="JF523" s="48"/>
      <c r="JG523" s="47"/>
      <c r="JH523" s="47"/>
      <c r="JI523" s="47"/>
      <c r="JJ523" s="45">
        <v>1.84</v>
      </c>
      <c r="JK523" s="58"/>
      <c r="JL523" s="57"/>
      <c r="JM523" s="57"/>
      <c r="JN523" s="57"/>
      <c r="JO523" s="55">
        <v>1.28</v>
      </c>
      <c r="JP523" s="66"/>
      <c r="JQ523" s="65"/>
      <c r="JR523" s="65"/>
      <c r="JS523" s="65"/>
      <c r="JT523" s="64">
        <v>1.66</v>
      </c>
      <c r="JV523" s="48"/>
      <c r="JW523" s="47"/>
      <c r="JX523" s="47"/>
      <c r="JY523" s="47"/>
      <c r="JZ523" s="45">
        <v>1.84</v>
      </c>
      <c r="KA523" s="58"/>
      <c r="KB523" s="57"/>
      <c r="KC523" s="57"/>
      <c r="KD523" s="57"/>
      <c r="KE523" s="55">
        <v>1.28</v>
      </c>
      <c r="KF523" s="66"/>
      <c r="KG523" s="65"/>
      <c r="KH523" s="65"/>
      <c r="KI523" s="65"/>
      <c r="KJ523" s="64">
        <v>1.66</v>
      </c>
      <c r="KL523" s="48"/>
      <c r="KM523" s="47"/>
      <c r="KN523" s="47"/>
      <c r="KO523" s="47"/>
      <c r="KP523" s="45">
        <v>1.84</v>
      </c>
      <c r="KQ523" s="58"/>
      <c r="KR523" s="57"/>
      <c r="KS523" s="57"/>
      <c r="KT523" s="57"/>
      <c r="KU523" s="55">
        <v>1.28</v>
      </c>
      <c r="KV523" s="66"/>
      <c r="KW523" s="65"/>
      <c r="KX523" s="65"/>
      <c r="KY523" s="65"/>
      <c r="KZ523" s="64">
        <v>1.66</v>
      </c>
      <c r="LB523" s="48"/>
      <c r="LC523" s="47"/>
      <c r="LD523" s="47"/>
      <c r="LE523" s="47"/>
      <c r="LF523" s="45">
        <v>1.84</v>
      </c>
      <c r="LG523" s="58"/>
      <c r="LH523" s="57"/>
      <c r="LI523" s="57"/>
      <c r="LJ523" s="57"/>
      <c r="LK523" s="55">
        <v>1.28</v>
      </c>
      <c r="LL523" s="66"/>
      <c r="LM523" s="65"/>
      <c r="LN523" s="65"/>
      <c r="LO523" s="65"/>
      <c r="LP523" s="64">
        <v>1.66</v>
      </c>
      <c r="LR523" s="48"/>
      <c r="LS523" s="47"/>
      <c r="LT523" s="47"/>
      <c r="LU523" s="47"/>
      <c r="LV523" s="45">
        <v>1.84</v>
      </c>
      <c r="LW523" s="58"/>
      <c r="LX523" s="57"/>
      <c r="LY523" s="57"/>
      <c r="LZ523" s="57"/>
      <c r="MA523" s="55">
        <v>1.28</v>
      </c>
      <c r="MB523" s="66"/>
      <c r="MC523" s="65"/>
      <c r="MD523" s="65"/>
      <c r="ME523" s="65"/>
      <c r="MF523" s="64">
        <v>1.66</v>
      </c>
      <c r="MH523" s="48"/>
      <c r="MI523" s="47"/>
      <c r="MJ523" s="47"/>
      <c r="MK523" s="47"/>
      <c r="ML523" s="45">
        <v>1.84</v>
      </c>
      <c r="MM523" s="58"/>
      <c r="MN523" s="57"/>
      <c r="MO523" s="57"/>
      <c r="MP523" s="57"/>
      <c r="MQ523" s="55">
        <v>1.28</v>
      </c>
      <c r="MR523" s="66"/>
      <c r="MS523" s="65"/>
      <c r="MT523" s="65"/>
      <c r="MU523" s="65"/>
      <c r="MV523" s="64">
        <v>1.66</v>
      </c>
      <c r="MX523" s="48"/>
      <c r="MY523" s="47"/>
      <c r="MZ523" s="47"/>
      <c r="NA523" s="47"/>
      <c r="NB523" s="45">
        <v>1.84</v>
      </c>
      <c r="NC523" s="58"/>
      <c r="ND523" s="57"/>
      <c r="NE523" s="57"/>
      <c r="NF523" s="57"/>
      <c r="NG523" s="55">
        <v>1.28</v>
      </c>
      <c r="NH523" s="66"/>
      <c r="NI523" s="65"/>
      <c r="NJ523" s="65"/>
      <c r="NK523" s="65"/>
      <c r="NL523" s="64">
        <v>1.66</v>
      </c>
      <c r="NN523" s="48"/>
      <c r="NO523" s="47"/>
      <c r="NP523" s="47"/>
      <c r="NQ523" s="47"/>
      <c r="NR523" s="45">
        <v>1.84</v>
      </c>
      <c r="NS523" s="58"/>
      <c r="NT523" s="57"/>
      <c r="NU523" s="57"/>
      <c r="NV523" s="57"/>
      <c r="NW523" s="55">
        <v>1.28</v>
      </c>
      <c r="NX523" s="66"/>
      <c r="NY523" s="65"/>
      <c r="NZ523" s="65"/>
      <c r="OA523" s="65"/>
      <c r="OB523" s="64">
        <v>1.66</v>
      </c>
      <c r="OD523" s="48"/>
      <c r="OE523" s="47"/>
      <c r="OF523" s="47"/>
      <c r="OG523" s="47"/>
      <c r="OH523" s="45">
        <v>1.84</v>
      </c>
      <c r="OI523" s="58"/>
      <c r="OJ523" s="57"/>
      <c r="OK523" s="57"/>
      <c r="OL523" s="57"/>
      <c r="OM523" s="55">
        <v>1.28</v>
      </c>
      <c r="ON523" s="66"/>
      <c r="OO523" s="65"/>
      <c r="OP523" s="65"/>
      <c r="OQ523" s="65"/>
      <c r="OR523" s="64">
        <v>1.66</v>
      </c>
      <c r="OT523" s="48"/>
      <c r="OU523" s="47"/>
      <c r="OV523" s="47"/>
      <c r="OW523" s="47"/>
      <c r="OX523" s="45">
        <v>1.84</v>
      </c>
      <c r="OY523" s="58"/>
      <c r="OZ523" s="57"/>
      <c r="PA523" s="57"/>
      <c r="PB523" s="57"/>
      <c r="PC523" s="55">
        <v>1.28</v>
      </c>
      <c r="PD523" s="66"/>
      <c r="PE523" s="65"/>
      <c r="PF523" s="65"/>
      <c r="PG523" s="65"/>
      <c r="PH523" s="64">
        <v>1.66</v>
      </c>
      <c r="PJ523" s="48"/>
      <c r="PK523" s="47"/>
      <c r="PL523" s="47"/>
      <c r="PM523" s="47"/>
      <c r="PN523" s="45">
        <v>1.84</v>
      </c>
      <c r="PO523" s="58"/>
      <c r="PP523" s="57"/>
      <c r="PQ523" s="57"/>
      <c r="PR523" s="57"/>
      <c r="PS523" s="55">
        <v>1.28</v>
      </c>
      <c r="PT523" s="66"/>
      <c r="PU523" s="65"/>
      <c r="PV523" s="65"/>
      <c r="PW523" s="65"/>
      <c r="PX523" s="64">
        <v>1.66</v>
      </c>
      <c r="PZ523" s="48"/>
      <c r="QA523" s="47"/>
      <c r="QB523" s="47"/>
      <c r="QC523" s="47"/>
      <c r="QD523" s="45">
        <v>1.84</v>
      </c>
      <c r="QE523" s="58"/>
      <c r="QF523" s="57"/>
      <c r="QG523" s="57"/>
      <c r="QH523" s="57"/>
      <c r="QI523" s="55">
        <v>1.28</v>
      </c>
      <c r="QJ523" s="66"/>
      <c r="QK523" s="65"/>
      <c r="QL523" s="65"/>
      <c r="QM523" s="65"/>
      <c r="QN523" s="64">
        <v>1.66</v>
      </c>
      <c r="QP523" s="48"/>
      <c r="QQ523" s="47"/>
      <c r="QR523" s="47"/>
      <c r="QS523" s="47"/>
      <c r="QT523" s="45">
        <v>1.84</v>
      </c>
      <c r="QU523" s="58"/>
      <c r="QV523" s="57"/>
      <c r="QW523" s="57"/>
      <c r="QX523" s="57"/>
      <c r="QY523" s="55">
        <v>1.28</v>
      </c>
      <c r="QZ523" s="66"/>
      <c r="RA523" s="65"/>
      <c r="RB523" s="65"/>
      <c r="RC523" s="65"/>
      <c r="RD523" s="64">
        <v>1.66</v>
      </c>
      <c r="RF523" s="48"/>
      <c r="RG523" s="47"/>
      <c r="RH523" s="47"/>
      <c r="RI523" s="47"/>
      <c r="RJ523" s="45">
        <v>1.84</v>
      </c>
      <c r="RK523" s="58"/>
      <c r="RL523" s="57"/>
      <c r="RM523" s="57"/>
      <c r="RN523" s="57"/>
      <c r="RO523" s="55">
        <v>1.28</v>
      </c>
      <c r="RP523" s="66"/>
      <c r="RQ523" s="65"/>
      <c r="RR523" s="65"/>
      <c r="RS523" s="65"/>
      <c r="RT523" s="64">
        <v>1.66</v>
      </c>
    </row>
    <row r="524" spans="1:488" x14ac:dyDescent="0.35">
      <c r="A524" s="29">
        <v>24</v>
      </c>
      <c r="B524" s="34"/>
      <c r="C524" s="32"/>
      <c r="D524" s="32"/>
      <c r="E524" s="32"/>
      <c r="F524" s="35">
        <v>2</v>
      </c>
      <c r="G524" s="48"/>
      <c r="H524" s="47"/>
      <c r="I524" s="47"/>
      <c r="J524" s="47"/>
      <c r="K524" s="45">
        <v>1.84</v>
      </c>
      <c r="L524" s="58"/>
      <c r="M524" s="57"/>
      <c r="N524" s="57"/>
      <c r="O524" s="57"/>
      <c r="P524" s="55">
        <v>1.28</v>
      </c>
      <c r="Q524" s="66"/>
      <c r="R524" s="65"/>
      <c r="S524" s="65"/>
      <c r="T524" s="65"/>
      <c r="U524" s="64">
        <v>1.66</v>
      </c>
      <c r="V524" s="48"/>
      <c r="W524" s="47"/>
      <c r="X524" s="47"/>
      <c r="Y524" s="47"/>
      <c r="Z524" s="45">
        <v>1.66</v>
      </c>
      <c r="AG524" s="48"/>
      <c r="AH524" s="47"/>
      <c r="AI524" s="47"/>
      <c r="AJ524" s="47"/>
      <c r="AK524" s="45">
        <v>1.84</v>
      </c>
      <c r="AL524" s="58"/>
      <c r="AM524" s="57"/>
      <c r="AN524" s="57"/>
      <c r="AO524" s="57"/>
      <c r="AP524" s="55">
        <v>1.28</v>
      </c>
      <c r="AQ524" s="66"/>
      <c r="AR524" s="65"/>
      <c r="AS524" s="65"/>
      <c r="AT524" s="65"/>
      <c r="AU524" s="64">
        <v>1.66</v>
      </c>
      <c r="BB524" s="48"/>
      <c r="BC524" s="47"/>
      <c r="BD524" s="47"/>
      <c r="BE524" s="47"/>
      <c r="BF524" s="45">
        <v>1.84</v>
      </c>
      <c r="BG524" s="58"/>
      <c r="BH524" s="57"/>
      <c r="BI524" s="57"/>
      <c r="BJ524" s="57"/>
      <c r="BK524" s="55">
        <v>1.28</v>
      </c>
      <c r="BL524" s="66"/>
      <c r="BM524" s="65"/>
      <c r="BN524" s="65"/>
      <c r="BO524" s="65"/>
      <c r="BP524" s="64">
        <v>1.66</v>
      </c>
      <c r="BW524" s="48"/>
      <c r="BX524" s="47"/>
      <c r="BY524" s="47"/>
      <c r="BZ524" s="47"/>
      <c r="CA524" s="45">
        <v>1.84</v>
      </c>
      <c r="CB524" s="58"/>
      <c r="CC524" s="57"/>
      <c r="CD524" s="57"/>
      <c r="CE524" s="57"/>
      <c r="CF524" s="55">
        <v>1.28</v>
      </c>
      <c r="CG524" s="66"/>
      <c r="CH524" s="65"/>
      <c r="CI524" s="65"/>
      <c r="CJ524" s="65"/>
      <c r="CK524" s="64">
        <v>1.66</v>
      </c>
      <c r="CR524" s="48"/>
      <c r="CS524" s="47"/>
      <c r="CT524" s="47"/>
      <c r="CU524" s="47"/>
      <c r="CV524" s="45">
        <v>1.84</v>
      </c>
      <c r="CW524" s="58"/>
      <c r="CX524" s="57"/>
      <c r="CY524" s="57"/>
      <c r="CZ524" s="57"/>
      <c r="DA524" s="55">
        <v>1.28</v>
      </c>
      <c r="DB524" s="66"/>
      <c r="DC524" s="65"/>
      <c r="DD524" s="65"/>
      <c r="DE524" s="65"/>
      <c r="DF524" s="64">
        <v>1.66</v>
      </c>
      <c r="DM524" s="48"/>
      <c r="DN524" s="47"/>
      <c r="DO524" s="47"/>
      <c r="DP524" s="47"/>
      <c r="DQ524" s="45">
        <v>1.84</v>
      </c>
      <c r="DR524" s="58"/>
      <c r="DS524" s="57"/>
      <c r="DT524" s="57"/>
      <c r="DU524" s="57"/>
      <c r="DV524" s="55">
        <v>1.28</v>
      </c>
      <c r="DW524" s="66"/>
      <c r="DX524" s="65"/>
      <c r="DY524" s="65"/>
      <c r="DZ524" s="65"/>
      <c r="EA524" s="64">
        <v>1.66</v>
      </c>
      <c r="EH524" s="48"/>
      <c r="EI524" s="47"/>
      <c r="EJ524" s="47"/>
      <c r="EK524" s="47"/>
      <c r="EL524" s="45">
        <v>1.84</v>
      </c>
      <c r="EM524" s="58"/>
      <c r="EN524" s="57"/>
      <c r="EO524" s="57"/>
      <c r="EP524" s="57"/>
      <c r="EQ524" s="55">
        <v>1.28</v>
      </c>
      <c r="ER524" s="66"/>
      <c r="ES524" s="65"/>
      <c r="ET524" s="65"/>
      <c r="EU524" s="65"/>
      <c r="EV524" s="64">
        <v>1.66</v>
      </c>
      <c r="EX524" s="48"/>
      <c r="EY524" s="47"/>
      <c r="EZ524" s="47"/>
      <c r="FA524" s="47"/>
      <c r="FB524" s="45">
        <v>1.84</v>
      </c>
      <c r="FC524" s="58"/>
      <c r="FD524" s="57"/>
      <c r="FE524" s="57"/>
      <c r="FF524" s="57"/>
      <c r="FG524" s="55">
        <v>1.28</v>
      </c>
      <c r="FH524" s="66"/>
      <c r="FI524" s="65"/>
      <c r="FJ524" s="65"/>
      <c r="FK524" s="65"/>
      <c r="FL524" s="64">
        <v>1.66</v>
      </c>
      <c r="FN524" s="48"/>
      <c r="FO524" s="47"/>
      <c r="FP524" s="47"/>
      <c r="FQ524" s="47"/>
      <c r="FR524" s="45">
        <v>1.84</v>
      </c>
      <c r="FS524" s="58"/>
      <c r="FT524" s="57"/>
      <c r="FU524" s="57"/>
      <c r="FV524" s="57"/>
      <c r="FW524" s="55">
        <v>1.28</v>
      </c>
      <c r="FX524" s="66"/>
      <c r="FY524" s="65"/>
      <c r="FZ524" s="65"/>
      <c r="GA524" s="65"/>
      <c r="GB524" s="64">
        <v>1.66</v>
      </c>
      <c r="GD524" s="48"/>
      <c r="GE524" s="47"/>
      <c r="GF524" s="47"/>
      <c r="GG524" s="47"/>
      <c r="GH524" s="45">
        <v>1.84</v>
      </c>
      <c r="GI524" s="58"/>
      <c r="GJ524" s="57"/>
      <c r="GK524" s="57"/>
      <c r="GL524" s="57"/>
      <c r="GM524" s="55">
        <v>1.28</v>
      </c>
      <c r="GN524" s="66"/>
      <c r="GO524" s="65"/>
      <c r="GP524" s="65"/>
      <c r="GQ524" s="65"/>
      <c r="GR524" s="64">
        <v>1.66</v>
      </c>
      <c r="GT524" s="48"/>
      <c r="GU524" s="47"/>
      <c r="GV524" s="47"/>
      <c r="GW524" s="47"/>
      <c r="GX524" s="45">
        <v>1.84</v>
      </c>
      <c r="GY524" s="58"/>
      <c r="GZ524" s="57"/>
      <c r="HA524" s="57"/>
      <c r="HB524" s="57"/>
      <c r="HC524" s="55">
        <v>1.28</v>
      </c>
      <c r="HD524" s="66"/>
      <c r="HE524" s="65"/>
      <c r="HF524" s="65"/>
      <c r="HG524" s="65"/>
      <c r="HH524" s="64">
        <v>1.66</v>
      </c>
      <c r="HJ524" s="48"/>
      <c r="HK524" s="47"/>
      <c r="HL524" s="47"/>
      <c r="HM524" s="47"/>
      <c r="HN524" s="45">
        <v>1.84</v>
      </c>
      <c r="HO524" s="58"/>
      <c r="HP524" s="57"/>
      <c r="HQ524" s="57"/>
      <c r="HR524" s="57"/>
      <c r="HS524" s="55">
        <v>1.28</v>
      </c>
      <c r="HT524" s="66"/>
      <c r="HU524" s="65"/>
      <c r="HV524" s="65"/>
      <c r="HW524" s="65"/>
      <c r="HX524" s="64">
        <v>1.66</v>
      </c>
      <c r="HZ524" s="48"/>
      <c r="IA524" s="47"/>
      <c r="IB524" s="47"/>
      <c r="IC524" s="47"/>
      <c r="ID524" s="45">
        <v>1.84</v>
      </c>
      <c r="IE524" s="58"/>
      <c r="IF524" s="57"/>
      <c r="IG524" s="57"/>
      <c r="IH524" s="57"/>
      <c r="II524" s="55">
        <v>1.28</v>
      </c>
      <c r="IJ524" s="66"/>
      <c r="IK524" s="65"/>
      <c r="IL524" s="65"/>
      <c r="IM524" s="65"/>
      <c r="IN524" s="64">
        <v>1.66</v>
      </c>
      <c r="IP524" s="48"/>
      <c r="IQ524" s="47"/>
      <c r="IR524" s="47"/>
      <c r="IS524" s="47"/>
      <c r="IT524" s="45">
        <v>1.84</v>
      </c>
      <c r="IU524" s="58"/>
      <c r="IV524" s="57"/>
      <c r="IW524" s="57"/>
      <c r="IX524" s="57"/>
      <c r="IY524" s="55">
        <v>1.28</v>
      </c>
      <c r="IZ524" s="66"/>
      <c r="JA524" s="65"/>
      <c r="JB524" s="65"/>
      <c r="JC524" s="65"/>
      <c r="JD524" s="64">
        <v>1.66</v>
      </c>
      <c r="JF524" s="48"/>
      <c r="JG524" s="47"/>
      <c r="JH524" s="47"/>
      <c r="JI524" s="47"/>
      <c r="JJ524" s="45">
        <v>1.84</v>
      </c>
      <c r="JK524" s="58"/>
      <c r="JL524" s="57"/>
      <c r="JM524" s="57"/>
      <c r="JN524" s="57"/>
      <c r="JO524" s="55">
        <v>1.28</v>
      </c>
      <c r="JP524" s="66"/>
      <c r="JQ524" s="65"/>
      <c r="JR524" s="65"/>
      <c r="JS524" s="65"/>
      <c r="JT524" s="64">
        <v>1.66</v>
      </c>
      <c r="JV524" s="48"/>
      <c r="JW524" s="47"/>
      <c r="JX524" s="47"/>
      <c r="JY524" s="47"/>
      <c r="JZ524" s="45">
        <v>1.84</v>
      </c>
      <c r="KA524" s="58"/>
      <c r="KB524" s="57"/>
      <c r="KC524" s="57"/>
      <c r="KD524" s="57"/>
      <c r="KE524" s="55">
        <v>1.28</v>
      </c>
      <c r="KF524" s="66"/>
      <c r="KG524" s="65"/>
      <c r="KH524" s="65"/>
      <c r="KI524" s="65"/>
      <c r="KJ524" s="64">
        <v>1.66</v>
      </c>
      <c r="KL524" s="48"/>
      <c r="KM524" s="47"/>
      <c r="KN524" s="47"/>
      <c r="KO524" s="47"/>
      <c r="KP524" s="45">
        <v>1.84</v>
      </c>
      <c r="KQ524" s="58"/>
      <c r="KR524" s="57"/>
      <c r="KS524" s="57"/>
      <c r="KT524" s="57"/>
      <c r="KU524" s="55">
        <v>1.28</v>
      </c>
      <c r="KV524" s="66"/>
      <c r="KW524" s="65"/>
      <c r="KX524" s="65"/>
      <c r="KY524" s="65"/>
      <c r="KZ524" s="64">
        <v>1.66</v>
      </c>
      <c r="LB524" s="48"/>
      <c r="LC524" s="47"/>
      <c r="LD524" s="47"/>
      <c r="LE524" s="47"/>
      <c r="LF524" s="45">
        <v>1.84</v>
      </c>
      <c r="LG524" s="58"/>
      <c r="LH524" s="57"/>
      <c r="LI524" s="57"/>
      <c r="LJ524" s="57"/>
      <c r="LK524" s="55">
        <v>1.28</v>
      </c>
      <c r="LL524" s="66"/>
      <c r="LM524" s="65"/>
      <c r="LN524" s="65"/>
      <c r="LO524" s="65"/>
      <c r="LP524" s="64">
        <v>1.66</v>
      </c>
      <c r="LR524" s="48"/>
      <c r="LS524" s="47"/>
      <c r="LT524" s="47"/>
      <c r="LU524" s="47"/>
      <c r="LV524" s="45">
        <v>1.84</v>
      </c>
      <c r="LW524" s="58"/>
      <c r="LX524" s="57"/>
      <c r="LY524" s="57"/>
      <c r="LZ524" s="57"/>
      <c r="MA524" s="55">
        <v>1.28</v>
      </c>
      <c r="MB524" s="66"/>
      <c r="MC524" s="65"/>
      <c r="MD524" s="65"/>
      <c r="ME524" s="65"/>
      <c r="MF524" s="64">
        <v>1.66</v>
      </c>
      <c r="MH524" s="48"/>
      <c r="MI524" s="47"/>
      <c r="MJ524" s="47"/>
      <c r="MK524" s="47"/>
      <c r="ML524" s="45">
        <v>1.84</v>
      </c>
      <c r="MM524" s="58"/>
      <c r="MN524" s="57"/>
      <c r="MO524" s="57"/>
      <c r="MP524" s="57"/>
      <c r="MQ524" s="55">
        <v>1.28</v>
      </c>
      <c r="MR524" s="66"/>
      <c r="MS524" s="65"/>
      <c r="MT524" s="65"/>
      <c r="MU524" s="65"/>
      <c r="MV524" s="64">
        <v>1.66</v>
      </c>
      <c r="MX524" s="48"/>
      <c r="MY524" s="47"/>
      <c r="MZ524" s="47"/>
      <c r="NA524" s="47"/>
      <c r="NB524" s="45">
        <v>1.84</v>
      </c>
      <c r="NC524" s="58"/>
      <c r="ND524" s="57"/>
      <c r="NE524" s="57"/>
      <c r="NF524" s="57"/>
      <c r="NG524" s="55">
        <v>1.28</v>
      </c>
      <c r="NH524" s="66"/>
      <c r="NI524" s="65"/>
      <c r="NJ524" s="65"/>
      <c r="NK524" s="65"/>
      <c r="NL524" s="64">
        <v>1.66</v>
      </c>
      <c r="NN524" s="48"/>
      <c r="NO524" s="47"/>
      <c r="NP524" s="47"/>
      <c r="NQ524" s="47"/>
      <c r="NR524" s="45">
        <v>1.84</v>
      </c>
      <c r="NS524" s="58"/>
      <c r="NT524" s="57"/>
      <c r="NU524" s="57"/>
      <c r="NV524" s="57"/>
      <c r="NW524" s="55">
        <v>1.28</v>
      </c>
      <c r="NX524" s="66"/>
      <c r="NY524" s="65"/>
      <c r="NZ524" s="65"/>
      <c r="OA524" s="65"/>
      <c r="OB524" s="64">
        <v>1.66</v>
      </c>
      <c r="OD524" s="48"/>
      <c r="OE524" s="47"/>
      <c r="OF524" s="47"/>
      <c r="OG524" s="47"/>
      <c r="OH524" s="45">
        <v>1.84</v>
      </c>
      <c r="OI524" s="58"/>
      <c r="OJ524" s="57"/>
      <c r="OK524" s="57"/>
      <c r="OL524" s="57"/>
      <c r="OM524" s="55">
        <v>1.28</v>
      </c>
      <c r="ON524" s="66"/>
      <c r="OO524" s="65"/>
      <c r="OP524" s="65"/>
      <c r="OQ524" s="65"/>
      <c r="OR524" s="64">
        <v>1.66</v>
      </c>
      <c r="OT524" s="48"/>
      <c r="OU524" s="47"/>
      <c r="OV524" s="47"/>
      <c r="OW524" s="47"/>
      <c r="OX524" s="45">
        <v>1.84</v>
      </c>
      <c r="OY524" s="58"/>
      <c r="OZ524" s="57"/>
      <c r="PA524" s="57"/>
      <c r="PB524" s="57"/>
      <c r="PC524" s="55">
        <v>1.28</v>
      </c>
      <c r="PD524" s="66"/>
      <c r="PE524" s="65"/>
      <c r="PF524" s="65"/>
      <c r="PG524" s="65"/>
      <c r="PH524" s="64">
        <v>1.66</v>
      </c>
      <c r="PJ524" s="48"/>
      <c r="PK524" s="47"/>
      <c r="PL524" s="47"/>
      <c r="PM524" s="47"/>
      <c r="PN524" s="45">
        <v>1.84</v>
      </c>
      <c r="PO524" s="58"/>
      <c r="PP524" s="57"/>
      <c r="PQ524" s="57"/>
      <c r="PR524" s="57"/>
      <c r="PS524" s="55">
        <v>1.28</v>
      </c>
      <c r="PT524" s="66"/>
      <c r="PU524" s="65"/>
      <c r="PV524" s="65"/>
      <c r="PW524" s="65"/>
      <c r="PX524" s="64">
        <v>1.66</v>
      </c>
      <c r="PZ524" s="48"/>
      <c r="QA524" s="47"/>
      <c r="QB524" s="47"/>
      <c r="QC524" s="47"/>
      <c r="QD524" s="45">
        <v>1.84</v>
      </c>
      <c r="QE524" s="58"/>
      <c r="QF524" s="57"/>
      <c r="QG524" s="57"/>
      <c r="QH524" s="57"/>
      <c r="QI524" s="55">
        <v>1.28</v>
      </c>
      <c r="QJ524" s="66"/>
      <c r="QK524" s="65"/>
      <c r="QL524" s="65"/>
      <c r="QM524" s="65"/>
      <c r="QN524" s="64">
        <v>1.66</v>
      </c>
      <c r="QP524" s="48"/>
      <c r="QQ524" s="47"/>
      <c r="QR524" s="47"/>
      <c r="QS524" s="47"/>
      <c r="QT524" s="45">
        <v>1.84</v>
      </c>
      <c r="QU524" s="58"/>
      <c r="QV524" s="57"/>
      <c r="QW524" s="57"/>
      <c r="QX524" s="57"/>
      <c r="QY524" s="55">
        <v>1.28</v>
      </c>
      <c r="QZ524" s="66"/>
      <c r="RA524" s="65"/>
      <c r="RB524" s="65"/>
      <c r="RC524" s="65"/>
      <c r="RD524" s="64">
        <v>1.66</v>
      </c>
      <c r="RF524" s="48"/>
      <c r="RG524" s="47"/>
      <c r="RH524" s="47"/>
      <c r="RI524" s="47"/>
      <c r="RJ524" s="45">
        <v>1.84</v>
      </c>
      <c r="RK524" s="58"/>
      <c r="RL524" s="57"/>
      <c r="RM524" s="57"/>
      <c r="RN524" s="57"/>
      <c r="RO524" s="55">
        <v>1.28</v>
      </c>
      <c r="RP524" s="66"/>
      <c r="RQ524" s="65"/>
      <c r="RR524" s="65"/>
      <c r="RS524" s="65"/>
      <c r="RT524" s="64">
        <v>1.66</v>
      </c>
    </row>
    <row r="525" spans="1:488" x14ac:dyDescent="0.35">
      <c r="A525" s="29">
        <v>25</v>
      </c>
      <c r="B525" s="34"/>
      <c r="C525" s="32"/>
      <c r="D525" s="32"/>
      <c r="E525" s="32"/>
      <c r="F525" s="35">
        <v>2</v>
      </c>
      <c r="G525" s="48"/>
      <c r="H525" s="47"/>
      <c r="I525" s="47"/>
      <c r="J525" s="47"/>
      <c r="K525" s="45">
        <v>1.84</v>
      </c>
      <c r="L525" s="58"/>
      <c r="M525" s="57"/>
      <c r="N525" s="57"/>
      <c r="O525" s="57"/>
      <c r="P525" s="55">
        <v>1.28</v>
      </c>
      <c r="Q525" s="66"/>
      <c r="R525" s="65"/>
      <c r="S525" s="65"/>
      <c r="T525" s="65"/>
      <c r="U525" s="64">
        <v>1.66</v>
      </c>
      <c r="V525" s="48"/>
      <c r="W525" s="47"/>
      <c r="X525" s="47"/>
      <c r="Y525" s="47"/>
      <c r="Z525" s="45">
        <v>1.66</v>
      </c>
      <c r="AG525" s="48"/>
      <c r="AH525" s="47"/>
      <c r="AI525" s="47"/>
      <c r="AJ525" s="47"/>
      <c r="AK525" s="45">
        <v>1.84</v>
      </c>
      <c r="AL525" s="58"/>
      <c r="AM525" s="57"/>
      <c r="AN525" s="57"/>
      <c r="AO525" s="57"/>
      <c r="AP525" s="55">
        <v>1.28</v>
      </c>
      <c r="AQ525" s="66"/>
      <c r="AR525" s="65"/>
      <c r="AS525" s="65"/>
      <c r="AT525" s="65"/>
      <c r="AU525" s="64">
        <v>1.66</v>
      </c>
      <c r="BB525" s="48"/>
      <c r="BC525" s="47"/>
      <c r="BD525" s="47"/>
      <c r="BE525" s="47"/>
      <c r="BF525" s="45">
        <v>1.84</v>
      </c>
      <c r="BG525" s="58"/>
      <c r="BH525" s="57"/>
      <c r="BI525" s="57"/>
      <c r="BJ525" s="57"/>
      <c r="BK525" s="55">
        <v>1.28</v>
      </c>
      <c r="BL525" s="66"/>
      <c r="BM525" s="65"/>
      <c r="BN525" s="65"/>
      <c r="BO525" s="65"/>
      <c r="BP525" s="64">
        <v>1.66</v>
      </c>
      <c r="BW525" s="48"/>
      <c r="BX525" s="47"/>
      <c r="BY525" s="47"/>
      <c r="BZ525" s="47"/>
      <c r="CA525" s="45">
        <v>1.84</v>
      </c>
      <c r="CB525" s="58"/>
      <c r="CC525" s="57"/>
      <c r="CD525" s="57"/>
      <c r="CE525" s="57"/>
      <c r="CF525" s="55">
        <v>1.28</v>
      </c>
      <c r="CG525" s="66"/>
      <c r="CH525" s="65"/>
      <c r="CI525" s="65"/>
      <c r="CJ525" s="65"/>
      <c r="CK525" s="64">
        <v>1.66</v>
      </c>
      <c r="CR525" s="48"/>
      <c r="CS525" s="47"/>
      <c r="CT525" s="47"/>
      <c r="CU525" s="47"/>
      <c r="CV525" s="45">
        <v>1.84</v>
      </c>
      <c r="CW525" s="58"/>
      <c r="CX525" s="57"/>
      <c r="CY525" s="57"/>
      <c r="CZ525" s="57"/>
      <c r="DA525" s="55">
        <v>1.28</v>
      </c>
      <c r="DB525" s="66"/>
      <c r="DC525" s="65"/>
      <c r="DD525" s="65"/>
      <c r="DE525" s="65"/>
      <c r="DF525" s="64">
        <v>1.66</v>
      </c>
      <c r="DM525" s="48"/>
      <c r="DN525" s="47"/>
      <c r="DO525" s="47"/>
      <c r="DP525" s="47"/>
      <c r="DQ525" s="45">
        <v>1.84</v>
      </c>
      <c r="DR525" s="58"/>
      <c r="DS525" s="57"/>
      <c r="DT525" s="57"/>
      <c r="DU525" s="57"/>
      <c r="DV525" s="55">
        <v>1.28</v>
      </c>
      <c r="DW525" s="66"/>
      <c r="DX525" s="65"/>
      <c r="DY525" s="65"/>
      <c r="DZ525" s="65"/>
      <c r="EA525" s="64">
        <v>1.66</v>
      </c>
      <c r="EH525" s="48"/>
      <c r="EI525" s="47"/>
      <c r="EJ525" s="47"/>
      <c r="EK525" s="47"/>
      <c r="EL525" s="45">
        <v>1.84</v>
      </c>
      <c r="EM525" s="58"/>
      <c r="EN525" s="57"/>
      <c r="EO525" s="57"/>
      <c r="EP525" s="57"/>
      <c r="EQ525" s="55">
        <v>1.28</v>
      </c>
      <c r="ER525" s="66"/>
      <c r="ES525" s="65"/>
      <c r="ET525" s="65"/>
      <c r="EU525" s="65"/>
      <c r="EV525" s="64">
        <v>1.66</v>
      </c>
      <c r="EX525" s="48"/>
      <c r="EY525" s="47"/>
      <c r="EZ525" s="47"/>
      <c r="FA525" s="47"/>
      <c r="FB525" s="45">
        <v>1.84</v>
      </c>
      <c r="FC525" s="58"/>
      <c r="FD525" s="57"/>
      <c r="FE525" s="57"/>
      <c r="FF525" s="57"/>
      <c r="FG525" s="55">
        <v>1.28</v>
      </c>
      <c r="FH525" s="66"/>
      <c r="FI525" s="65"/>
      <c r="FJ525" s="65"/>
      <c r="FK525" s="65"/>
      <c r="FL525" s="64">
        <v>1.66</v>
      </c>
      <c r="FN525" s="48"/>
      <c r="FO525" s="47"/>
      <c r="FP525" s="47"/>
      <c r="FQ525" s="47"/>
      <c r="FR525" s="45">
        <v>1.84</v>
      </c>
      <c r="FS525" s="58"/>
      <c r="FT525" s="57"/>
      <c r="FU525" s="57"/>
      <c r="FV525" s="57"/>
      <c r="FW525" s="55">
        <v>1.28</v>
      </c>
      <c r="FX525" s="66"/>
      <c r="FY525" s="65"/>
      <c r="FZ525" s="65"/>
      <c r="GA525" s="65"/>
      <c r="GB525" s="64">
        <v>1.66</v>
      </c>
      <c r="GD525" s="48"/>
      <c r="GE525" s="47"/>
      <c r="GF525" s="47"/>
      <c r="GG525" s="47"/>
      <c r="GH525" s="45">
        <v>1.84</v>
      </c>
      <c r="GI525" s="58"/>
      <c r="GJ525" s="57"/>
      <c r="GK525" s="57"/>
      <c r="GL525" s="57"/>
      <c r="GM525" s="55">
        <v>1.28</v>
      </c>
      <c r="GN525" s="66"/>
      <c r="GO525" s="65"/>
      <c r="GP525" s="65"/>
      <c r="GQ525" s="65"/>
      <c r="GR525" s="64">
        <v>1.66</v>
      </c>
      <c r="GT525" s="48"/>
      <c r="GU525" s="47"/>
      <c r="GV525" s="47"/>
      <c r="GW525" s="47"/>
      <c r="GX525" s="45">
        <v>1.84</v>
      </c>
      <c r="GY525" s="58"/>
      <c r="GZ525" s="57"/>
      <c r="HA525" s="57"/>
      <c r="HB525" s="57"/>
      <c r="HC525" s="55">
        <v>1.28</v>
      </c>
      <c r="HD525" s="66"/>
      <c r="HE525" s="65"/>
      <c r="HF525" s="65"/>
      <c r="HG525" s="65"/>
      <c r="HH525" s="64">
        <v>1.66</v>
      </c>
      <c r="HJ525" s="48"/>
      <c r="HK525" s="47"/>
      <c r="HL525" s="47"/>
      <c r="HM525" s="47"/>
      <c r="HN525" s="45">
        <v>1.84</v>
      </c>
      <c r="HO525" s="58"/>
      <c r="HP525" s="57"/>
      <c r="HQ525" s="57"/>
      <c r="HR525" s="57"/>
      <c r="HS525" s="55">
        <v>1.28</v>
      </c>
      <c r="HT525" s="66"/>
      <c r="HU525" s="65"/>
      <c r="HV525" s="65"/>
      <c r="HW525" s="65"/>
      <c r="HX525" s="64">
        <v>1.66</v>
      </c>
      <c r="HZ525" s="48"/>
      <c r="IA525" s="47"/>
      <c r="IB525" s="47"/>
      <c r="IC525" s="47"/>
      <c r="ID525" s="45">
        <v>1.84</v>
      </c>
      <c r="IE525" s="58"/>
      <c r="IF525" s="57"/>
      <c r="IG525" s="57"/>
      <c r="IH525" s="57"/>
      <c r="II525" s="55">
        <v>1.28</v>
      </c>
      <c r="IJ525" s="66"/>
      <c r="IK525" s="65"/>
      <c r="IL525" s="65"/>
      <c r="IM525" s="65"/>
      <c r="IN525" s="64">
        <v>1.66</v>
      </c>
      <c r="IP525" s="48"/>
      <c r="IQ525" s="47"/>
      <c r="IR525" s="47"/>
      <c r="IS525" s="47"/>
      <c r="IT525" s="45">
        <v>1.84</v>
      </c>
      <c r="IU525" s="58"/>
      <c r="IV525" s="57"/>
      <c r="IW525" s="57"/>
      <c r="IX525" s="57"/>
      <c r="IY525" s="55">
        <v>1.28</v>
      </c>
      <c r="IZ525" s="66"/>
      <c r="JA525" s="65"/>
      <c r="JB525" s="65"/>
      <c r="JC525" s="65"/>
      <c r="JD525" s="64">
        <v>1.66</v>
      </c>
      <c r="JF525" s="48"/>
      <c r="JG525" s="47"/>
      <c r="JH525" s="47"/>
      <c r="JI525" s="47"/>
      <c r="JJ525" s="45">
        <v>1.84</v>
      </c>
      <c r="JK525" s="58"/>
      <c r="JL525" s="57"/>
      <c r="JM525" s="57"/>
      <c r="JN525" s="57"/>
      <c r="JO525" s="55">
        <v>1.28</v>
      </c>
      <c r="JP525" s="66"/>
      <c r="JQ525" s="65"/>
      <c r="JR525" s="65"/>
      <c r="JS525" s="65"/>
      <c r="JT525" s="64">
        <v>1.66</v>
      </c>
      <c r="JV525" s="48"/>
      <c r="JW525" s="47"/>
      <c r="JX525" s="47"/>
      <c r="JY525" s="47"/>
      <c r="JZ525" s="45">
        <v>1.84</v>
      </c>
      <c r="KA525" s="58"/>
      <c r="KB525" s="57"/>
      <c r="KC525" s="57"/>
      <c r="KD525" s="57"/>
      <c r="KE525" s="55">
        <v>1.28</v>
      </c>
      <c r="KF525" s="66"/>
      <c r="KG525" s="65"/>
      <c r="KH525" s="65"/>
      <c r="KI525" s="65"/>
      <c r="KJ525" s="64">
        <v>1.66</v>
      </c>
      <c r="KL525" s="48"/>
      <c r="KM525" s="47"/>
      <c r="KN525" s="47"/>
      <c r="KO525" s="47"/>
      <c r="KP525" s="45">
        <v>1.84</v>
      </c>
      <c r="KQ525" s="58"/>
      <c r="KR525" s="57"/>
      <c r="KS525" s="57"/>
      <c r="KT525" s="57"/>
      <c r="KU525" s="55">
        <v>1.28</v>
      </c>
      <c r="KV525" s="66"/>
      <c r="KW525" s="65"/>
      <c r="KX525" s="65"/>
      <c r="KY525" s="65"/>
      <c r="KZ525" s="64">
        <v>1.66</v>
      </c>
      <c r="LB525" s="48"/>
      <c r="LC525" s="47"/>
      <c r="LD525" s="47"/>
      <c r="LE525" s="47"/>
      <c r="LF525" s="45">
        <v>1.84</v>
      </c>
      <c r="LG525" s="58"/>
      <c r="LH525" s="57"/>
      <c r="LI525" s="57"/>
      <c r="LJ525" s="57"/>
      <c r="LK525" s="55">
        <v>1.28</v>
      </c>
      <c r="LL525" s="66"/>
      <c r="LM525" s="65"/>
      <c r="LN525" s="65"/>
      <c r="LO525" s="65"/>
      <c r="LP525" s="64">
        <v>1.66</v>
      </c>
      <c r="LR525" s="48"/>
      <c r="LS525" s="47"/>
      <c r="LT525" s="47"/>
      <c r="LU525" s="47"/>
      <c r="LV525" s="45">
        <v>1.84</v>
      </c>
      <c r="LW525" s="58"/>
      <c r="LX525" s="57"/>
      <c r="LY525" s="57"/>
      <c r="LZ525" s="57"/>
      <c r="MA525" s="55">
        <v>1.28</v>
      </c>
      <c r="MB525" s="66"/>
      <c r="MC525" s="65"/>
      <c r="MD525" s="65"/>
      <c r="ME525" s="65"/>
      <c r="MF525" s="64">
        <v>1.66</v>
      </c>
      <c r="MH525" s="48"/>
      <c r="MI525" s="47"/>
      <c r="MJ525" s="47"/>
      <c r="MK525" s="47"/>
      <c r="ML525" s="45">
        <v>1.84</v>
      </c>
      <c r="MM525" s="58"/>
      <c r="MN525" s="57"/>
      <c r="MO525" s="57"/>
      <c r="MP525" s="57"/>
      <c r="MQ525" s="55">
        <v>1.28</v>
      </c>
      <c r="MR525" s="66"/>
      <c r="MS525" s="65"/>
      <c r="MT525" s="65"/>
      <c r="MU525" s="65"/>
      <c r="MV525" s="64">
        <v>1.66</v>
      </c>
      <c r="MX525" s="48"/>
      <c r="MY525" s="47"/>
      <c r="MZ525" s="47"/>
      <c r="NA525" s="47"/>
      <c r="NB525" s="45">
        <v>1.84</v>
      </c>
      <c r="NC525" s="58"/>
      <c r="ND525" s="57"/>
      <c r="NE525" s="57"/>
      <c r="NF525" s="57"/>
      <c r="NG525" s="55">
        <v>1.28</v>
      </c>
      <c r="NH525" s="66"/>
      <c r="NI525" s="65"/>
      <c r="NJ525" s="65"/>
      <c r="NK525" s="65"/>
      <c r="NL525" s="64">
        <v>1.66</v>
      </c>
      <c r="NN525" s="48"/>
      <c r="NO525" s="47"/>
      <c r="NP525" s="47"/>
      <c r="NQ525" s="47"/>
      <c r="NR525" s="45">
        <v>1.84</v>
      </c>
      <c r="NS525" s="58"/>
      <c r="NT525" s="57"/>
      <c r="NU525" s="57"/>
      <c r="NV525" s="57"/>
      <c r="NW525" s="55">
        <v>1.28</v>
      </c>
      <c r="NX525" s="66"/>
      <c r="NY525" s="65"/>
      <c r="NZ525" s="65"/>
      <c r="OA525" s="65"/>
      <c r="OB525" s="64">
        <v>1.66</v>
      </c>
      <c r="OD525" s="48"/>
      <c r="OE525" s="47"/>
      <c r="OF525" s="47"/>
      <c r="OG525" s="47"/>
      <c r="OH525" s="45">
        <v>1.84</v>
      </c>
      <c r="OI525" s="58"/>
      <c r="OJ525" s="57"/>
      <c r="OK525" s="57"/>
      <c r="OL525" s="57"/>
      <c r="OM525" s="55">
        <v>1.28</v>
      </c>
      <c r="ON525" s="66"/>
      <c r="OO525" s="65"/>
      <c r="OP525" s="65"/>
      <c r="OQ525" s="65"/>
      <c r="OR525" s="64">
        <v>1.66</v>
      </c>
      <c r="OT525" s="48"/>
      <c r="OU525" s="47"/>
      <c r="OV525" s="47"/>
      <c r="OW525" s="47"/>
      <c r="OX525" s="45">
        <v>1.84</v>
      </c>
      <c r="OY525" s="58"/>
      <c r="OZ525" s="57"/>
      <c r="PA525" s="57"/>
      <c r="PB525" s="57"/>
      <c r="PC525" s="55">
        <v>1.28</v>
      </c>
      <c r="PD525" s="66"/>
      <c r="PE525" s="65"/>
      <c r="PF525" s="65"/>
      <c r="PG525" s="65"/>
      <c r="PH525" s="64">
        <v>1.66</v>
      </c>
      <c r="PJ525" s="48"/>
      <c r="PK525" s="47"/>
      <c r="PL525" s="47"/>
      <c r="PM525" s="47"/>
      <c r="PN525" s="45">
        <v>1.84</v>
      </c>
      <c r="PO525" s="58"/>
      <c r="PP525" s="57"/>
      <c r="PQ525" s="57"/>
      <c r="PR525" s="57"/>
      <c r="PS525" s="55">
        <v>1.28</v>
      </c>
      <c r="PT525" s="66"/>
      <c r="PU525" s="65"/>
      <c r="PV525" s="65"/>
      <c r="PW525" s="65"/>
      <c r="PX525" s="64">
        <v>1.66</v>
      </c>
      <c r="PZ525" s="48"/>
      <c r="QA525" s="47"/>
      <c r="QB525" s="47"/>
      <c r="QC525" s="47"/>
      <c r="QD525" s="45">
        <v>1.84</v>
      </c>
      <c r="QE525" s="58"/>
      <c r="QF525" s="57"/>
      <c r="QG525" s="57"/>
      <c r="QH525" s="57"/>
      <c r="QI525" s="55">
        <v>1.28</v>
      </c>
      <c r="QJ525" s="66"/>
      <c r="QK525" s="65"/>
      <c r="QL525" s="65"/>
      <c r="QM525" s="65"/>
      <c r="QN525" s="64">
        <v>1.66</v>
      </c>
      <c r="QP525" s="48"/>
      <c r="QQ525" s="47"/>
      <c r="QR525" s="47"/>
      <c r="QS525" s="47"/>
      <c r="QT525" s="45">
        <v>1.84</v>
      </c>
      <c r="QU525" s="58"/>
      <c r="QV525" s="57"/>
      <c r="QW525" s="57"/>
      <c r="QX525" s="57"/>
      <c r="QY525" s="55">
        <v>1.28</v>
      </c>
      <c r="QZ525" s="66"/>
      <c r="RA525" s="65"/>
      <c r="RB525" s="65"/>
      <c r="RC525" s="65"/>
      <c r="RD525" s="64">
        <v>1.66</v>
      </c>
      <c r="RF525" s="48"/>
      <c r="RG525" s="47"/>
      <c r="RH525" s="47"/>
      <c r="RI525" s="47"/>
      <c r="RJ525" s="45">
        <v>1.84</v>
      </c>
      <c r="RK525" s="58"/>
      <c r="RL525" s="57"/>
      <c r="RM525" s="57"/>
      <c r="RN525" s="57"/>
      <c r="RO525" s="55">
        <v>1.28</v>
      </c>
      <c r="RP525" s="66"/>
      <c r="RQ525" s="65"/>
      <c r="RR525" s="65"/>
      <c r="RS525" s="65"/>
      <c r="RT525" s="64">
        <v>1.66</v>
      </c>
    </row>
    <row r="526" spans="1:488" x14ac:dyDescent="0.35">
      <c r="A526" s="29">
        <v>26</v>
      </c>
      <c r="B526" s="34"/>
      <c r="C526" s="32"/>
      <c r="D526" s="32"/>
      <c r="E526" s="32"/>
      <c r="F526" s="35">
        <v>2</v>
      </c>
      <c r="G526" s="48"/>
      <c r="H526" s="47"/>
      <c r="I526" s="47"/>
      <c r="J526" s="47"/>
      <c r="K526" s="45">
        <v>1.84</v>
      </c>
      <c r="L526" s="58"/>
      <c r="M526" s="57"/>
      <c r="N526" s="57"/>
      <c r="O526" s="57"/>
      <c r="P526" s="55">
        <v>1.28</v>
      </c>
      <c r="Q526" s="66"/>
      <c r="R526" s="65"/>
      <c r="S526" s="65"/>
      <c r="T526" s="65"/>
      <c r="U526" s="64">
        <v>1.66</v>
      </c>
      <c r="V526" s="48"/>
      <c r="W526" s="47"/>
      <c r="X526" s="47"/>
      <c r="Y526" s="47"/>
      <c r="Z526" s="45">
        <v>1.66</v>
      </c>
      <c r="AG526" s="48"/>
      <c r="AH526" s="47"/>
      <c r="AI526" s="47"/>
      <c r="AJ526" s="47"/>
      <c r="AK526" s="45">
        <v>1.84</v>
      </c>
      <c r="AL526" s="58"/>
      <c r="AM526" s="57"/>
      <c r="AN526" s="57"/>
      <c r="AO526" s="57"/>
      <c r="AP526" s="55">
        <v>1.28</v>
      </c>
      <c r="AQ526" s="66"/>
      <c r="AR526" s="65"/>
      <c r="AS526" s="65"/>
      <c r="AT526" s="65"/>
      <c r="AU526" s="64">
        <v>1.66</v>
      </c>
      <c r="BB526" s="48"/>
      <c r="BC526" s="47"/>
      <c r="BD526" s="47"/>
      <c r="BE526" s="47"/>
      <c r="BF526" s="45">
        <v>1.84</v>
      </c>
      <c r="BG526" s="58"/>
      <c r="BH526" s="57"/>
      <c r="BI526" s="57"/>
      <c r="BJ526" s="57"/>
      <c r="BK526" s="55">
        <v>1.28</v>
      </c>
      <c r="BL526" s="66"/>
      <c r="BM526" s="65"/>
      <c r="BN526" s="65"/>
      <c r="BO526" s="65"/>
      <c r="BP526" s="64">
        <v>1.66</v>
      </c>
      <c r="BW526" s="48"/>
      <c r="BX526" s="47"/>
      <c r="BY526" s="47"/>
      <c r="BZ526" s="47"/>
      <c r="CA526" s="45">
        <v>1.84</v>
      </c>
      <c r="CB526" s="58"/>
      <c r="CC526" s="57"/>
      <c r="CD526" s="57"/>
      <c r="CE526" s="57"/>
      <c r="CF526" s="55">
        <v>1.28</v>
      </c>
      <c r="CG526" s="66"/>
      <c r="CH526" s="65"/>
      <c r="CI526" s="65"/>
      <c r="CJ526" s="65"/>
      <c r="CK526" s="64">
        <v>1.66</v>
      </c>
      <c r="CR526" s="48"/>
      <c r="CS526" s="47"/>
      <c r="CT526" s="47"/>
      <c r="CU526" s="47"/>
      <c r="CV526" s="45">
        <v>1.84</v>
      </c>
      <c r="CW526" s="58"/>
      <c r="CX526" s="57"/>
      <c r="CY526" s="57"/>
      <c r="CZ526" s="57"/>
      <c r="DA526" s="55">
        <v>1.28</v>
      </c>
      <c r="DB526" s="66"/>
      <c r="DC526" s="65"/>
      <c r="DD526" s="65"/>
      <c r="DE526" s="65"/>
      <c r="DF526" s="64">
        <v>1.66</v>
      </c>
      <c r="DM526" s="48"/>
      <c r="DN526" s="47"/>
      <c r="DO526" s="47"/>
      <c r="DP526" s="47"/>
      <c r="DQ526" s="45">
        <v>1.84</v>
      </c>
      <c r="DR526" s="58"/>
      <c r="DS526" s="57"/>
      <c r="DT526" s="57"/>
      <c r="DU526" s="57"/>
      <c r="DV526" s="55">
        <v>1.28</v>
      </c>
      <c r="DW526" s="66"/>
      <c r="DX526" s="65"/>
      <c r="DY526" s="65"/>
      <c r="DZ526" s="65"/>
      <c r="EA526" s="64">
        <v>1.66</v>
      </c>
      <c r="EH526" s="48"/>
      <c r="EI526" s="47"/>
      <c r="EJ526" s="47"/>
      <c r="EK526" s="47"/>
      <c r="EL526" s="45">
        <v>1.84</v>
      </c>
      <c r="EM526" s="58"/>
      <c r="EN526" s="57"/>
      <c r="EO526" s="57"/>
      <c r="EP526" s="57"/>
      <c r="EQ526" s="55">
        <v>1.28</v>
      </c>
      <c r="ER526" s="66"/>
      <c r="ES526" s="65"/>
      <c r="ET526" s="65"/>
      <c r="EU526" s="65"/>
      <c r="EV526" s="64">
        <v>1.66</v>
      </c>
      <c r="EX526" s="48"/>
      <c r="EY526" s="47"/>
      <c r="EZ526" s="47"/>
      <c r="FA526" s="47"/>
      <c r="FB526" s="45">
        <v>1.84</v>
      </c>
      <c r="FC526" s="58"/>
      <c r="FD526" s="57"/>
      <c r="FE526" s="57"/>
      <c r="FF526" s="57"/>
      <c r="FG526" s="55">
        <v>1.28</v>
      </c>
      <c r="FH526" s="66"/>
      <c r="FI526" s="65"/>
      <c r="FJ526" s="65"/>
      <c r="FK526" s="65"/>
      <c r="FL526" s="64">
        <v>1.66</v>
      </c>
      <c r="FN526" s="48"/>
      <c r="FO526" s="47"/>
      <c r="FP526" s="47"/>
      <c r="FQ526" s="47"/>
      <c r="FR526" s="45">
        <v>1.84</v>
      </c>
      <c r="FS526" s="58"/>
      <c r="FT526" s="57"/>
      <c r="FU526" s="57"/>
      <c r="FV526" s="57"/>
      <c r="FW526" s="55">
        <v>1.28</v>
      </c>
      <c r="FX526" s="66"/>
      <c r="FY526" s="65"/>
      <c r="FZ526" s="65"/>
      <c r="GA526" s="65"/>
      <c r="GB526" s="64">
        <v>1.66</v>
      </c>
      <c r="GD526" s="48"/>
      <c r="GE526" s="47"/>
      <c r="GF526" s="47"/>
      <c r="GG526" s="47"/>
      <c r="GH526" s="45">
        <v>1.84</v>
      </c>
      <c r="GI526" s="58"/>
      <c r="GJ526" s="57"/>
      <c r="GK526" s="57"/>
      <c r="GL526" s="57"/>
      <c r="GM526" s="55">
        <v>1.28</v>
      </c>
      <c r="GN526" s="66"/>
      <c r="GO526" s="65"/>
      <c r="GP526" s="65"/>
      <c r="GQ526" s="65"/>
      <c r="GR526" s="64">
        <v>1.66</v>
      </c>
      <c r="GT526" s="48"/>
      <c r="GU526" s="47"/>
      <c r="GV526" s="47"/>
      <c r="GW526" s="47"/>
      <c r="GX526" s="45">
        <v>1.84</v>
      </c>
      <c r="GY526" s="58"/>
      <c r="GZ526" s="57"/>
      <c r="HA526" s="57"/>
      <c r="HB526" s="57"/>
      <c r="HC526" s="55">
        <v>1.28</v>
      </c>
      <c r="HD526" s="66"/>
      <c r="HE526" s="65"/>
      <c r="HF526" s="65"/>
      <c r="HG526" s="65"/>
      <c r="HH526" s="64">
        <v>1.66</v>
      </c>
      <c r="HJ526" s="48"/>
      <c r="HK526" s="47"/>
      <c r="HL526" s="47"/>
      <c r="HM526" s="47"/>
      <c r="HN526" s="45">
        <v>1.84</v>
      </c>
      <c r="HO526" s="58"/>
      <c r="HP526" s="57"/>
      <c r="HQ526" s="57"/>
      <c r="HR526" s="57"/>
      <c r="HS526" s="55">
        <v>1.28</v>
      </c>
      <c r="HT526" s="66"/>
      <c r="HU526" s="65"/>
      <c r="HV526" s="65"/>
      <c r="HW526" s="65"/>
      <c r="HX526" s="64">
        <v>1.66</v>
      </c>
      <c r="HZ526" s="48"/>
      <c r="IA526" s="47"/>
      <c r="IB526" s="47"/>
      <c r="IC526" s="47"/>
      <c r="ID526" s="45">
        <v>1.84</v>
      </c>
      <c r="IE526" s="58"/>
      <c r="IF526" s="57"/>
      <c r="IG526" s="57"/>
      <c r="IH526" s="57"/>
      <c r="II526" s="55">
        <v>1.28</v>
      </c>
      <c r="IJ526" s="66"/>
      <c r="IK526" s="65"/>
      <c r="IL526" s="65"/>
      <c r="IM526" s="65"/>
      <c r="IN526" s="64">
        <v>1.66</v>
      </c>
      <c r="IP526" s="48"/>
      <c r="IQ526" s="47"/>
      <c r="IR526" s="47"/>
      <c r="IS526" s="47"/>
      <c r="IT526" s="45">
        <v>1.84</v>
      </c>
      <c r="IU526" s="58"/>
      <c r="IV526" s="57"/>
      <c r="IW526" s="57"/>
      <c r="IX526" s="57"/>
      <c r="IY526" s="55">
        <v>1.28</v>
      </c>
      <c r="IZ526" s="66"/>
      <c r="JA526" s="65"/>
      <c r="JB526" s="65"/>
      <c r="JC526" s="65"/>
      <c r="JD526" s="64">
        <v>1.66</v>
      </c>
      <c r="JF526" s="48"/>
      <c r="JG526" s="47"/>
      <c r="JH526" s="47"/>
      <c r="JI526" s="47"/>
      <c r="JJ526" s="45">
        <v>1.84</v>
      </c>
      <c r="JK526" s="58"/>
      <c r="JL526" s="57"/>
      <c r="JM526" s="57"/>
      <c r="JN526" s="57"/>
      <c r="JO526" s="55">
        <v>1.28</v>
      </c>
      <c r="JP526" s="66"/>
      <c r="JQ526" s="65"/>
      <c r="JR526" s="65"/>
      <c r="JS526" s="65"/>
      <c r="JT526" s="64">
        <v>1.66</v>
      </c>
      <c r="JV526" s="48"/>
      <c r="JW526" s="47"/>
      <c r="JX526" s="47"/>
      <c r="JY526" s="47"/>
      <c r="JZ526" s="45">
        <v>1.84</v>
      </c>
      <c r="KA526" s="58"/>
      <c r="KB526" s="57"/>
      <c r="KC526" s="57"/>
      <c r="KD526" s="57"/>
      <c r="KE526" s="55">
        <v>1.28</v>
      </c>
      <c r="KF526" s="66"/>
      <c r="KG526" s="65"/>
      <c r="KH526" s="65"/>
      <c r="KI526" s="65"/>
      <c r="KJ526" s="64">
        <v>1.66</v>
      </c>
      <c r="KL526" s="48"/>
      <c r="KM526" s="47"/>
      <c r="KN526" s="47"/>
      <c r="KO526" s="47"/>
      <c r="KP526" s="45">
        <v>1.84</v>
      </c>
      <c r="KQ526" s="58"/>
      <c r="KR526" s="57"/>
      <c r="KS526" s="57"/>
      <c r="KT526" s="57"/>
      <c r="KU526" s="55">
        <v>1.28</v>
      </c>
      <c r="KV526" s="66"/>
      <c r="KW526" s="65"/>
      <c r="KX526" s="65"/>
      <c r="KY526" s="65"/>
      <c r="KZ526" s="64">
        <v>1.66</v>
      </c>
      <c r="LB526" s="48"/>
      <c r="LC526" s="47"/>
      <c r="LD526" s="47"/>
      <c r="LE526" s="47"/>
      <c r="LF526" s="45">
        <v>1.84</v>
      </c>
      <c r="LG526" s="58"/>
      <c r="LH526" s="57"/>
      <c r="LI526" s="57"/>
      <c r="LJ526" s="57"/>
      <c r="LK526" s="55">
        <v>1.28</v>
      </c>
      <c r="LL526" s="66"/>
      <c r="LM526" s="65"/>
      <c r="LN526" s="65"/>
      <c r="LO526" s="65"/>
      <c r="LP526" s="64">
        <v>1.66</v>
      </c>
      <c r="LR526" s="48"/>
      <c r="LS526" s="47"/>
      <c r="LT526" s="47"/>
      <c r="LU526" s="47"/>
      <c r="LV526" s="45">
        <v>1.84</v>
      </c>
      <c r="LW526" s="58"/>
      <c r="LX526" s="57"/>
      <c r="LY526" s="57"/>
      <c r="LZ526" s="57"/>
      <c r="MA526" s="55">
        <v>1.28</v>
      </c>
      <c r="MB526" s="66"/>
      <c r="MC526" s="65"/>
      <c r="MD526" s="65"/>
      <c r="ME526" s="65"/>
      <c r="MF526" s="64">
        <v>1.66</v>
      </c>
      <c r="MH526" s="48"/>
      <c r="MI526" s="47"/>
      <c r="MJ526" s="47"/>
      <c r="MK526" s="47"/>
      <c r="ML526" s="45">
        <v>1.84</v>
      </c>
      <c r="MM526" s="58"/>
      <c r="MN526" s="57"/>
      <c r="MO526" s="57"/>
      <c r="MP526" s="57"/>
      <c r="MQ526" s="55">
        <v>1.28</v>
      </c>
      <c r="MR526" s="66"/>
      <c r="MS526" s="65"/>
      <c r="MT526" s="65"/>
      <c r="MU526" s="65"/>
      <c r="MV526" s="64">
        <v>1.66</v>
      </c>
      <c r="MX526" s="48"/>
      <c r="MY526" s="47"/>
      <c r="MZ526" s="47"/>
      <c r="NA526" s="47"/>
      <c r="NB526" s="45">
        <v>1.84</v>
      </c>
      <c r="NC526" s="58"/>
      <c r="ND526" s="57"/>
      <c r="NE526" s="57"/>
      <c r="NF526" s="57"/>
      <c r="NG526" s="55">
        <v>1.28</v>
      </c>
      <c r="NH526" s="66"/>
      <c r="NI526" s="65"/>
      <c r="NJ526" s="65"/>
      <c r="NK526" s="65"/>
      <c r="NL526" s="64">
        <v>1.66</v>
      </c>
      <c r="NN526" s="48"/>
      <c r="NO526" s="47"/>
      <c r="NP526" s="47"/>
      <c r="NQ526" s="47"/>
      <c r="NR526" s="45">
        <v>1.84</v>
      </c>
      <c r="NS526" s="58"/>
      <c r="NT526" s="57"/>
      <c r="NU526" s="57"/>
      <c r="NV526" s="57"/>
      <c r="NW526" s="55">
        <v>1.28</v>
      </c>
      <c r="NX526" s="66"/>
      <c r="NY526" s="65"/>
      <c r="NZ526" s="65"/>
      <c r="OA526" s="65"/>
      <c r="OB526" s="64">
        <v>1.66</v>
      </c>
      <c r="OD526" s="48"/>
      <c r="OE526" s="47"/>
      <c r="OF526" s="47"/>
      <c r="OG526" s="47"/>
      <c r="OH526" s="45">
        <v>1.84</v>
      </c>
      <c r="OI526" s="58"/>
      <c r="OJ526" s="57"/>
      <c r="OK526" s="57"/>
      <c r="OL526" s="57"/>
      <c r="OM526" s="55">
        <v>1.28</v>
      </c>
      <c r="ON526" s="66"/>
      <c r="OO526" s="65"/>
      <c r="OP526" s="65"/>
      <c r="OQ526" s="65"/>
      <c r="OR526" s="64">
        <v>1.66</v>
      </c>
      <c r="OT526" s="48"/>
      <c r="OU526" s="47"/>
      <c r="OV526" s="47"/>
      <c r="OW526" s="47"/>
      <c r="OX526" s="45">
        <v>1.84</v>
      </c>
      <c r="OY526" s="58"/>
      <c r="OZ526" s="57"/>
      <c r="PA526" s="57"/>
      <c r="PB526" s="57"/>
      <c r="PC526" s="55">
        <v>1.28</v>
      </c>
      <c r="PD526" s="66"/>
      <c r="PE526" s="65"/>
      <c r="PF526" s="65"/>
      <c r="PG526" s="65"/>
      <c r="PH526" s="64">
        <v>1.66</v>
      </c>
      <c r="PJ526" s="48"/>
      <c r="PK526" s="47"/>
      <c r="PL526" s="47"/>
      <c r="PM526" s="47"/>
      <c r="PN526" s="45">
        <v>1.84</v>
      </c>
      <c r="PO526" s="58"/>
      <c r="PP526" s="57"/>
      <c r="PQ526" s="57"/>
      <c r="PR526" s="57"/>
      <c r="PS526" s="55">
        <v>1.28</v>
      </c>
      <c r="PT526" s="66"/>
      <c r="PU526" s="65"/>
      <c r="PV526" s="65"/>
      <c r="PW526" s="65"/>
      <c r="PX526" s="64">
        <v>1.66</v>
      </c>
      <c r="PZ526" s="48"/>
      <c r="QA526" s="47"/>
      <c r="QB526" s="47"/>
      <c r="QC526" s="47"/>
      <c r="QD526" s="45">
        <v>1.84</v>
      </c>
      <c r="QE526" s="58"/>
      <c r="QF526" s="57"/>
      <c r="QG526" s="57"/>
      <c r="QH526" s="57"/>
      <c r="QI526" s="55">
        <v>1.28</v>
      </c>
      <c r="QJ526" s="66"/>
      <c r="QK526" s="65"/>
      <c r="QL526" s="65"/>
      <c r="QM526" s="65"/>
      <c r="QN526" s="64">
        <v>1.66</v>
      </c>
      <c r="QP526" s="48"/>
      <c r="QQ526" s="47"/>
      <c r="QR526" s="47"/>
      <c r="QS526" s="47"/>
      <c r="QT526" s="45">
        <v>1.84</v>
      </c>
      <c r="QU526" s="58"/>
      <c r="QV526" s="57"/>
      <c r="QW526" s="57"/>
      <c r="QX526" s="57"/>
      <c r="QY526" s="55">
        <v>1.28</v>
      </c>
      <c r="QZ526" s="66"/>
      <c r="RA526" s="65"/>
      <c r="RB526" s="65"/>
      <c r="RC526" s="65"/>
      <c r="RD526" s="64">
        <v>1.66</v>
      </c>
      <c r="RF526" s="48"/>
      <c r="RG526" s="47"/>
      <c r="RH526" s="47"/>
      <c r="RI526" s="47"/>
      <c r="RJ526" s="45">
        <v>1.84</v>
      </c>
      <c r="RK526" s="58"/>
      <c r="RL526" s="57"/>
      <c r="RM526" s="57"/>
      <c r="RN526" s="57"/>
      <c r="RO526" s="55">
        <v>1.28</v>
      </c>
      <c r="RP526" s="66"/>
      <c r="RQ526" s="65"/>
      <c r="RR526" s="65"/>
      <c r="RS526" s="65"/>
      <c r="RT526" s="64">
        <v>1.66</v>
      </c>
    </row>
    <row r="527" spans="1:488" x14ac:dyDescent="0.35">
      <c r="A527" s="29">
        <v>27</v>
      </c>
      <c r="B527" s="34"/>
      <c r="C527" s="32"/>
      <c r="D527" s="32"/>
      <c r="E527" s="32"/>
      <c r="F527" s="35">
        <v>2</v>
      </c>
      <c r="G527" s="48"/>
      <c r="H527" s="47"/>
      <c r="I527" s="47"/>
      <c r="J527" s="47"/>
      <c r="K527" s="45">
        <v>1.84</v>
      </c>
      <c r="L527" s="58"/>
      <c r="M527" s="57"/>
      <c r="N527" s="57"/>
      <c r="O527" s="57"/>
      <c r="P527" s="55">
        <v>1.28</v>
      </c>
      <c r="Q527" s="66"/>
      <c r="R527" s="65"/>
      <c r="S527" s="65"/>
      <c r="T527" s="65"/>
      <c r="U527" s="64">
        <v>1.66</v>
      </c>
      <c r="V527" s="48"/>
      <c r="W527" s="47"/>
      <c r="X527" s="47"/>
      <c r="Y527" s="47"/>
      <c r="Z527" s="45">
        <v>1.66</v>
      </c>
      <c r="AG527" s="48"/>
      <c r="AH527" s="47"/>
      <c r="AI527" s="47"/>
      <c r="AJ527" s="47"/>
      <c r="AK527" s="45">
        <v>1.84</v>
      </c>
      <c r="AL527" s="58"/>
      <c r="AM527" s="57"/>
      <c r="AN527" s="57"/>
      <c r="AO527" s="57"/>
      <c r="AP527" s="55">
        <v>1.28</v>
      </c>
      <c r="AQ527" s="66"/>
      <c r="AR527" s="65"/>
      <c r="AS527" s="65"/>
      <c r="AT527" s="65"/>
      <c r="AU527" s="64">
        <v>1.66</v>
      </c>
      <c r="BB527" s="48"/>
      <c r="BC527" s="47"/>
      <c r="BD527" s="47"/>
      <c r="BE527" s="47"/>
      <c r="BF527" s="45">
        <v>1.84</v>
      </c>
      <c r="BG527" s="58"/>
      <c r="BH527" s="57"/>
      <c r="BI527" s="57"/>
      <c r="BJ527" s="57"/>
      <c r="BK527" s="55">
        <v>1.28</v>
      </c>
      <c r="BL527" s="66"/>
      <c r="BM527" s="65"/>
      <c r="BN527" s="65"/>
      <c r="BO527" s="65"/>
      <c r="BP527" s="64">
        <v>1.66</v>
      </c>
      <c r="BW527" s="48"/>
      <c r="BX527" s="47"/>
      <c r="BY527" s="47"/>
      <c r="BZ527" s="47"/>
      <c r="CA527" s="45">
        <v>1.84</v>
      </c>
      <c r="CB527" s="58"/>
      <c r="CC527" s="57"/>
      <c r="CD527" s="57"/>
      <c r="CE527" s="57"/>
      <c r="CF527" s="55">
        <v>1.28</v>
      </c>
      <c r="CG527" s="66"/>
      <c r="CH527" s="65"/>
      <c r="CI527" s="65"/>
      <c r="CJ527" s="65"/>
      <c r="CK527" s="64">
        <v>1.66</v>
      </c>
      <c r="CR527" s="48"/>
      <c r="CS527" s="47"/>
      <c r="CT527" s="47"/>
      <c r="CU527" s="47"/>
      <c r="CV527" s="45">
        <v>1.84</v>
      </c>
      <c r="CW527" s="58"/>
      <c r="CX527" s="57"/>
      <c r="CY527" s="57"/>
      <c r="CZ527" s="57"/>
      <c r="DA527" s="55">
        <v>1.28</v>
      </c>
      <c r="DB527" s="66"/>
      <c r="DC527" s="65"/>
      <c r="DD527" s="65"/>
      <c r="DE527" s="65"/>
      <c r="DF527" s="64">
        <v>1.66</v>
      </c>
      <c r="DM527" s="48"/>
      <c r="DN527" s="47"/>
      <c r="DO527" s="47"/>
      <c r="DP527" s="47"/>
      <c r="DQ527" s="45">
        <v>1.84</v>
      </c>
      <c r="DR527" s="58"/>
      <c r="DS527" s="57"/>
      <c r="DT527" s="57"/>
      <c r="DU527" s="57"/>
      <c r="DV527" s="55">
        <v>1.28</v>
      </c>
      <c r="DW527" s="66"/>
      <c r="DX527" s="65"/>
      <c r="DY527" s="65"/>
      <c r="DZ527" s="65"/>
      <c r="EA527" s="64">
        <v>1.66</v>
      </c>
      <c r="EH527" s="48"/>
      <c r="EI527" s="47"/>
      <c r="EJ527" s="47"/>
      <c r="EK527" s="47"/>
      <c r="EL527" s="45">
        <v>1.84</v>
      </c>
      <c r="EM527" s="58"/>
      <c r="EN527" s="57"/>
      <c r="EO527" s="57"/>
      <c r="EP527" s="57"/>
      <c r="EQ527" s="55">
        <v>1.28</v>
      </c>
      <c r="ER527" s="66"/>
      <c r="ES527" s="65"/>
      <c r="ET527" s="65"/>
      <c r="EU527" s="65"/>
      <c r="EV527" s="64">
        <v>1.66</v>
      </c>
      <c r="EX527" s="48"/>
      <c r="EY527" s="47"/>
      <c r="EZ527" s="47"/>
      <c r="FA527" s="47"/>
      <c r="FB527" s="45">
        <v>1.84</v>
      </c>
      <c r="FC527" s="58"/>
      <c r="FD527" s="57"/>
      <c r="FE527" s="57"/>
      <c r="FF527" s="57"/>
      <c r="FG527" s="55">
        <v>1.28</v>
      </c>
      <c r="FH527" s="66"/>
      <c r="FI527" s="65"/>
      <c r="FJ527" s="65"/>
      <c r="FK527" s="65"/>
      <c r="FL527" s="64">
        <v>1.66</v>
      </c>
      <c r="FN527" s="48"/>
      <c r="FO527" s="47"/>
      <c r="FP527" s="47"/>
      <c r="FQ527" s="47"/>
      <c r="FR527" s="45">
        <v>1.84</v>
      </c>
      <c r="FS527" s="58"/>
      <c r="FT527" s="57"/>
      <c r="FU527" s="57"/>
      <c r="FV527" s="57"/>
      <c r="FW527" s="55">
        <v>1.28</v>
      </c>
      <c r="FX527" s="66"/>
      <c r="FY527" s="65"/>
      <c r="FZ527" s="65"/>
      <c r="GA527" s="65"/>
      <c r="GB527" s="64">
        <v>1.66</v>
      </c>
      <c r="GD527" s="48"/>
      <c r="GE527" s="47"/>
      <c r="GF527" s="47"/>
      <c r="GG527" s="47"/>
      <c r="GH527" s="45">
        <v>1.84</v>
      </c>
      <c r="GI527" s="58"/>
      <c r="GJ527" s="57"/>
      <c r="GK527" s="57"/>
      <c r="GL527" s="57"/>
      <c r="GM527" s="55">
        <v>1.28</v>
      </c>
      <c r="GN527" s="66"/>
      <c r="GO527" s="65"/>
      <c r="GP527" s="65"/>
      <c r="GQ527" s="65"/>
      <c r="GR527" s="64">
        <v>1.66</v>
      </c>
      <c r="GT527" s="48"/>
      <c r="GU527" s="47"/>
      <c r="GV527" s="47"/>
      <c r="GW527" s="47"/>
      <c r="GX527" s="45">
        <v>1.84</v>
      </c>
      <c r="GY527" s="58"/>
      <c r="GZ527" s="57"/>
      <c r="HA527" s="57"/>
      <c r="HB527" s="57"/>
      <c r="HC527" s="55">
        <v>1.28</v>
      </c>
      <c r="HD527" s="66"/>
      <c r="HE527" s="65"/>
      <c r="HF527" s="65"/>
      <c r="HG527" s="65"/>
      <c r="HH527" s="64">
        <v>1.66</v>
      </c>
      <c r="HJ527" s="48"/>
      <c r="HK527" s="47"/>
      <c r="HL527" s="47"/>
      <c r="HM527" s="47"/>
      <c r="HN527" s="45">
        <v>1.84</v>
      </c>
      <c r="HO527" s="58"/>
      <c r="HP527" s="57"/>
      <c r="HQ527" s="57"/>
      <c r="HR527" s="57"/>
      <c r="HS527" s="55">
        <v>1.28</v>
      </c>
      <c r="HT527" s="66"/>
      <c r="HU527" s="65"/>
      <c r="HV527" s="65"/>
      <c r="HW527" s="65"/>
      <c r="HX527" s="64">
        <v>1.66</v>
      </c>
      <c r="HZ527" s="48"/>
      <c r="IA527" s="47"/>
      <c r="IB527" s="47"/>
      <c r="IC527" s="47"/>
      <c r="ID527" s="45">
        <v>1.84</v>
      </c>
      <c r="IE527" s="58"/>
      <c r="IF527" s="57"/>
      <c r="IG527" s="57"/>
      <c r="IH527" s="57"/>
      <c r="II527" s="55">
        <v>1.28</v>
      </c>
      <c r="IJ527" s="66"/>
      <c r="IK527" s="65"/>
      <c r="IL527" s="65"/>
      <c r="IM527" s="65"/>
      <c r="IN527" s="64">
        <v>1.66</v>
      </c>
      <c r="IP527" s="48"/>
      <c r="IQ527" s="47"/>
      <c r="IR527" s="47"/>
      <c r="IS527" s="47"/>
      <c r="IT527" s="45">
        <v>1.84</v>
      </c>
      <c r="IU527" s="58"/>
      <c r="IV527" s="57"/>
      <c r="IW527" s="57"/>
      <c r="IX527" s="57"/>
      <c r="IY527" s="55">
        <v>1.28</v>
      </c>
      <c r="IZ527" s="66"/>
      <c r="JA527" s="65"/>
      <c r="JB527" s="65"/>
      <c r="JC527" s="65"/>
      <c r="JD527" s="64">
        <v>1.66</v>
      </c>
      <c r="JF527" s="48"/>
      <c r="JG527" s="47"/>
      <c r="JH527" s="47"/>
      <c r="JI527" s="47"/>
      <c r="JJ527" s="45">
        <v>1.84</v>
      </c>
      <c r="JK527" s="58"/>
      <c r="JL527" s="57"/>
      <c r="JM527" s="57"/>
      <c r="JN527" s="57"/>
      <c r="JO527" s="55">
        <v>1.28</v>
      </c>
      <c r="JP527" s="66"/>
      <c r="JQ527" s="65"/>
      <c r="JR527" s="65"/>
      <c r="JS527" s="65"/>
      <c r="JT527" s="64">
        <v>1.66</v>
      </c>
      <c r="JV527" s="48"/>
      <c r="JW527" s="47"/>
      <c r="JX527" s="47"/>
      <c r="JY527" s="47"/>
      <c r="JZ527" s="45">
        <v>1.84</v>
      </c>
      <c r="KA527" s="58"/>
      <c r="KB527" s="57"/>
      <c r="KC527" s="57"/>
      <c r="KD527" s="57"/>
      <c r="KE527" s="55">
        <v>1.28</v>
      </c>
      <c r="KF527" s="66"/>
      <c r="KG527" s="65"/>
      <c r="KH527" s="65"/>
      <c r="KI527" s="65"/>
      <c r="KJ527" s="64">
        <v>1.66</v>
      </c>
      <c r="KL527" s="48"/>
      <c r="KM527" s="47"/>
      <c r="KN527" s="47"/>
      <c r="KO527" s="47"/>
      <c r="KP527" s="45">
        <v>1.84</v>
      </c>
      <c r="KQ527" s="58"/>
      <c r="KR527" s="57"/>
      <c r="KS527" s="57"/>
      <c r="KT527" s="57"/>
      <c r="KU527" s="55">
        <v>1.28</v>
      </c>
      <c r="KV527" s="66"/>
      <c r="KW527" s="65"/>
      <c r="KX527" s="65"/>
      <c r="KY527" s="65"/>
      <c r="KZ527" s="64">
        <v>1.66</v>
      </c>
      <c r="LB527" s="48"/>
      <c r="LC527" s="47"/>
      <c r="LD527" s="47"/>
      <c r="LE527" s="47"/>
      <c r="LF527" s="45">
        <v>1.84</v>
      </c>
      <c r="LG527" s="58"/>
      <c r="LH527" s="57"/>
      <c r="LI527" s="57"/>
      <c r="LJ527" s="57"/>
      <c r="LK527" s="55">
        <v>1.28</v>
      </c>
      <c r="LL527" s="66"/>
      <c r="LM527" s="65"/>
      <c r="LN527" s="65"/>
      <c r="LO527" s="65"/>
      <c r="LP527" s="64">
        <v>1.66</v>
      </c>
      <c r="LR527" s="48"/>
      <c r="LS527" s="47"/>
      <c r="LT527" s="47"/>
      <c r="LU527" s="47"/>
      <c r="LV527" s="45">
        <v>1.84</v>
      </c>
      <c r="LW527" s="58"/>
      <c r="LX527" s="57"/>
      <c r="LY527" s="57"/>
      <c r="LZ527" s="57"/>
      <c r="MA527" s="55">
        <v>1.28</v>
      </c>
      <c r="MB527" s="66"/>
      <c r="MC527" s="65"/>
      <c r="MD527" s="65"/>
      <c r="ME527" s="65"/>
      <c r="MF527" s="64">
        <v>1.66</v>
      </c>
      <c r="MH527" s="48"/>
      <c r="MI527" s="47"/>
      <c r="MJ527" s="47"/>
      <c r="MK527" s="47"/>
      <c r="ML527" s="45">
        <v>1.84</v>
      </c>
      <c r="MM527" s="58"/>
      <c r="MN527" s="57"/>
      <c r="MO527" s="57"/>
      <c r="MP527" s="57"/>
      <c r="MQ527" s="55">
        <v>1.28</v>
      </c>
      <c r="MR527" s="66"/>
      <c r="MS527" s="65"/>
      <c r="MT527" s="65"/>
      <c r="MU527" s="65"/>
      <c r="MV527" s="64">
        <v>1.66</v>
      </c>
      <c r="MX527" s="48"/>
      <c r="MY527" s="47"/>
      <c r="MZ527" s="47"/>
      <c r="NA527" s="47"/>
      <c r="NB527" s="45">
        <v>1.84</v>
      </c>
      <c r="NC527" s="58"/>
      <c r="ND527" s="57"/>
      <c r="NE527" s="57"/>
      <c r="NF527" s="57"/>
      <c r="NG527" s="55">
        <v>1.28</v>
      </c>
      <c r="NH527" s="66"/>
      <c r="NI527" s="65"/>
      <c r="NJ527" s="65"/>
      <c r="NK527" s="65"/>
      <c r="NL527" s="64">
        <v>1.66</v>
      </c>
      <c r="NN527" s="48"/>
      <c r="NO527" s="47"/>
      <c r="NP527" s="47"/>
      <c r="NQ527" s="47"/>
      <c r="NR527" s="45">
        <v>1.84</v>
      </c>
      <c r="NS527" s="58"/>
      <c r="NT527" s="57"/>
      <c r="NU527" s="57"/>
      <c r="NV527" s="57"/>
      <c r="NW527" s="55">
        <v>1.28</v>
      </c>
      <c r="NX527" s="66"/>
      <c r="NY527" s="65"/>
      <c r="NZ527" s="65"/>
      <c r="OA527" s="65"/>
      <c r="OB527" s="64">
        <v>1.66</v>
      </c>
      <c r="OD527" s="48"/>
      <c r="OE527" s="47"/>
      <c r="OF527" s="47"/>
      <c r="OG527" s="47"/>
      <c r="OH527" s="45">
        <v>1.84</v>
      </c>
      <c r="OI527" s="58"/>
      <c r="OJ527" s="57"/>
      <c r="OK527" s="57"/>
      <c r="OL527" s="57"/>
      <c r="OM527" s="55">
        <v>1.28</v>
      </c>
      <c r="ON527" s="66"/>
      <c r="OO527" s="65"/>
      <c r="OP527" s="65"/>
      <c r="OQ527" s="65"/>
      <c r="OR527" s="64">
        <v>1.66</v>
      </c>
      <c r="OT527" s="48"/>
      <c r="OU527" s="47"/>
      <c r="OV527" s="47"/>
      <c r="OW527" s="47"/>
      <c r="OX527" s="45">
        <v>1.84</v>
      </c>
      <c r="OY527" s="58"/>
      <c r="OZ527" s="57"/>
      <c r="PA527" s="57"/>
      <c r="PB527" s="57"/>
      <c r="PC527" s="55">
        <v>1.28</v>
      </c>
      <c r="PD527" s="66"/>
      <c r="PE527" s="65"/>
      <c r="PF527" s="65"/>
      <c r="PG527" s="65"/>
      <c r="PH527" s="64">
        <v>1.66</v>
      </c>
      <c r="PJ527" s="48"/>
      <c r="PK527" s="47"/>
      <c r="PL527" s="47"/>
      <c r="PM527" s="47"/>
      <c r="PN527" s="45">
        <v>1.84</v>
      </c>
      <c r="PO527" s="58"/>
      <c r="PP527" s="57"/>
      <c r="PQ527" s="57"/>
      <c r="PR527" s="57"/>
      <c r="PS527" s="55">
        <v>1.28</v>
      </c>
      <c r="PT527" s="66"/>
      <c r="PU527" s="65"/>
      <c r="PV527" s="65"/>
      <c r="PW527" s="65"/>
      <c r="PX527" s="64">
        <v>1.66</v>
      </c>
      <c r="PZ527" s="48"/>
      <c r="QA527" s="47"/>
      <c r="QB527" s="47"/>
      <c r="QC527" s="47"/>
      <c r="QD527" s="45">
        <v>1.84</v>
      </c>
      <c r="QE527" s="58"/>
      <c r="QF527" s="57"/>
      <c r="QG527" s="57"/>
      <c r="QH527" s="57"/>
      <c r="QI527" s="55">
        <v>1.28</v>
      </c>
      <c r="QJ527" s="66"/>
      <c r="QK527" s="65"/>
      <c r="QL527" s="65"/>
      <c r="QM527" s="65"/>
      <c r="QN527" s="64">
        <v>1.66</v>
      </c>
      <c r="QP527" s="48"/>
      <c r="QQ527" s="47"/>
      <c r="QR527" s="47"/>
      <c r="QS527" s="47"/>
      <c r="QT527" s="45">
        <v>1.84</v>
      </c>
      <c r="QU527" s="58"/>
      <c r="QV527" s="57"/>
      <c r="QW527" s="57"/>
      <c r="QX527" s="57"/>
      <c r="QY527" s="55">
        <v>1.28</v>
      </c>
      <c r="QZ527" s="66"/>
      <c r="RA527" s="65"/>
      <c r="RB527" s="65"/>
      <c r="RC527" s="65"/>
      <c r="RD527" s="64">
        <v>1.66</v>
      </c>
      <c r="RF527" s="48"/>
      <c r="RG527" s="47"/>
      <c r="RH527" s="47"/>
      <c r="RI527" s="47"/>
      <c r="RJ527" s="45">
        <v>1.84</v>
      </c>
      <c r="RK527" s="58"/>
      <c r="RL527" s="57"/>
      <c r="RM527" s="57"/>
      <c r="RN527" s="57"/>
      <c r="RO527" s="55">
        <v>1.28</v>
      </c>
      <c r="RP527" s="66"/>
      <c r="RQ527" s="65"/>
      <c r="RR527" s="65"/>
      <c r="RS527" s="65"/>
      <c r="RT527" s="64">
        <v>1.66</v>
      </c>
    </row>
    <row r="528" spans="1:488" x14ac:dyDescent="0.35">
      <c r="A528" s="29">
        <v>28</v>
      </c>
      <c r="B528" s="34"/>
      <c r="C528" s="32"/>
      <c r="D528" s="32"/>
      <c r="E528" s="32"/>
      <c r="F528" s="35">
        <v>2</v>
      </c>
      <c r="G528" s="48"/>
      <c r="H528" s="47"/>
      <c r="I528" s="47"/>
      <c r="J528" s="47"/>
      <c r="K528" s="45">
        <v>1.84</v>
      </c>
      <c r="L528" s="58"/>
      <c r="M528" s="57"/>
      <c r="N528" s="57"/>
      <c r="O528" s="57"/>
      <c r="P528" s="55">
        <v>1.28</v>
      </c>
      <c r="Q528" s="66"/>
      <c r="R528" s="65"/>
      <c r="S528" s="65"/>
      <c r="T528" s="65"/>
      <c r="U528" s="64">
        <v>1.66</v>
      </c>
      <c r="V528" s="48"/>
      <c r="W528" s="47"/>
      <c r="X528" s="47"/>
      <c r="Y528" s="47"/>
      <c r="Z528" s="45">
        <v>1.66</v>
      </c>
      <c r="AG528" s="48"/>
      <c r="AH528" s="47"/>
      <c r="AI528" s="47"/>
      <c r="AJ528" s="47"/>
      <c r="AK528" s="45">
        <v>1.84</v>
      </c>
      <c r="AL528" s="58"/>
      <c r="AM528" s="57"/>
      <c r="AN528" s="57"/>
      <c r="AO528" s="57"/>
      <c r="AP528" s="55">
        <v>1.28</v>
      </c>
      <c r="AQ528" s="66"/>
      <c r="AR528" s="65"/>
      <c r="AS528" s="65"/>
      <c r="AT528" s="65"/>
      <c r="AU528" s="64">
        <v>1.66</v>
      </c>
      <c r="BB528" s="48"/>
      <c r="BC528" s="47"/>
      <c r="BD528" s="47"/>
      <c r="BE528" s="47"/>
      <c r="BF528" s="45">
        <v>1.84</v>
      </c>
      <c r="BG528" s="58"/>
      <c r="BH528" s="57"/>
      <c r="BI528" s="57"/>
      <c r="BJ528" s="57"/>
      <c r="BK528" s="55">
        <v>1.28</v>
      </c>
      <c r="BL528" s="66"/>
      <c r="BM528" s="65"/>
      <c r="BN528" s="65"/>
      <c r="BO528" s="65"/>
      <c r="BP528" s="64">
        <v>1.66</v>
      </c>
      <c r="BW528" s="48"/>
      <c r="BX528" s="47"/>
      <c r="BY528" s="47"/>
      <c r="BZ528" s="47"/>
      <c r="CA528" s="45">
        <v>1.84</v>
      </c>
      <c r="CB528" s="58"/>
      <c r="CC528" s="57"/>
      <c r="CD528" s="57"/>
      <c r="CE528" s="57"/>
      <c r="CF528" s="55">
        <v>1.28</v>
      </c>
      <c r="CG528" s="66"/>
      <c r="CH528" s="65"/>
      <c r="CI528" s="65"/>
      <c r="CJ528" s="65"/>
      <c r="CK528" s="64">
        <v>1.66</v>
      </c>
      <c r="CR528" s="48"/>
      <c r="CS528" s="47"/>
      <c r="CT528" s="47"/>
      <c r="CU528" s="47"/>
      <c r="CV528" s="45">
        <v>1.84</v>
      </c>
      <c r="CW528" s="58"/>
      <c r="CX528" s="57"/>
      <c r="CY528" s="57"/>
      <c r="CZ528" s="57"/>
      <c r="DA528" s="55">
        <v>1.28</v>
      </c>
      <c r="DB528" s="66"/>
      <c r="DC528" s="65"/>
      <c r="DD528" s="65"/>
      <c r="DE528" s="65"/>
      <c r="DF528" s="64">
        <v>1.66</v>
      </c>
      <c r="DM528" s="48"/>
      <c r="DN528" s="47"/>
      <c r="DO528" s="47"/>
      <c r="DP528" s="47"/>
      <c r="DQ528" s="45">
        <v>1.84</v>
      </c>
      <c r="DR528" s="58"/>
      <c r="DS528" s="57"/>
      <c r="DT528" s="57"/>
      <c r="DU528" s="57"/>
      <c r="DV528" s="55">
        <v>1.28</v>
      </c>
      <c r="DW528" s="66"/>
      <c r="DX528" s="65"/>
      <c r="DY528" s="65"/>
      <c r="DZ528" s="65"/>
      <c r="EA528" s="64">
        <v>1.66</v>
      </c>
      <c r="EH528" s="48"/>
      <c r="EI528" s="47"/>
      <c r="EJ528" s="47"/>
      <c r="EK528" s="47"/>
      <c r="EL528" s="45">
        <v>1.84</v>
      </c>
      <c r="EM528" s="58"/>
      <c r="EN528" s="57"/>
      <c r="EO528" s="57"/>
      <c r="EP528" s="57"/>
      <c r="EQ528" s="55">
        <v>1.28</v>
      </c>
      <c r="ER528" s="66"/>
      <c r="ES528" s="65"/>
      <c r="ET528" s="65"/>
      <c r="EU528" s="65"/>
      <c r="EV528" s="64">
        <v>1.66</v>
      </c>
      <c r="EX528" s="48"/>
      <c r="EY528" s="47"/>
      <c r="EZ528" s="47"/>
      <c r="FA528" s="47"/>
      <c r="FB528" s="45">
        <v>1.84</v>
      </c>
      <c r="FC528" s="58"/>
      <c r="FD528" s="57"/>
      <c r="FE528" s="57"/>
      <c r="FF528" s="57"/>
      <c r="FG528" s="55">
        <v>1.28</v>
      </c>
      <c r="FH528" s="66"/>
      <c r="FI528" s="65"/>
      <c r="FJ528" s="65"/>
      <c r="FK528" s="65"/>
      <c r="FL528" s="64">
        <v>1.66</v>
      </c>
      <c r="FN528" s="48"/>
      <c r="FO528" s="47"/>
      <c r="FP528" s="47"/>
      <c r="FQ528" s="47"/>
      <c r="FR528" s="45">
        <v>1.84</v>
      </c>
      <c r="FS528" s="58"/>
      <c r="FT528" s="57"/>
      <c r="FU528" s="57"/>
      <c r="FV528" s="57"/>
      <c r="FW528" s="55">
        <v>1.28</v>
      </c>
      <c r="FX528" s="66"/>
      <c r="FY528" s="65"/>
      <c r="FZ528" s="65"/>
      <c r="GA528" s="65"/>
      <c r="GB528" s="64">
        <v>1.66</v>
      </c>
      <c r="GD528" s="48"/>
      <c r="GE528" s="47"/>
      <c r="GF528" s="47"/>
      <c r="GG528" s="47"/>
      <c r="GH528" s="45">
        <v>1.84</v>
      </c>
      <c r="GI528" s="58"/>
      <c r="GJ528" s="57"/>
      <c r="GK528" s="57"/>
      <c r="GL528" s="57"/>
      <c r="GM528" s="55">
        <v>1.28</v>
      </c>
      <c r="GN528" s="66"/>
      <c r="GO528" s="65"/>
      <c r="GP528" s="65"/>
      <c r="GQ528" s="65"/>
      <c r="GR528" s="64">
        <v>1.66</v>
      </c>
      <c r="GT528" s="48"/>
      <c r="GU528" s="47"/>
      <c r="GV528" s="47"/>
      <c r="GW528" s="47"/>
      <c r="GX528" s="45">
        <v>1.84</v>
      </c>
      <c r="GY528" s="58"/>
      <c r="GZ528" s="57"/>
      <c r="HA528" s="57"/>
      <c r="HB528" s="57"/>
      <c r="HC528" s="55">
        <v>1.28</v>
      </c>
      <c r="HD528" s="66"/>
      <c r="HE528" s="65"/>
      <c r="HF528" s="65"/>
      <c r="HG528" s="65"/>
      <c r="HH528" s="64">
        <v>1.66</v>
      </c>
      <c r="HJ528" s="48"/>
      <c r="HK528" s="47"/>
      <c r="HL528" s="47"/>
      <c r="HM528" s="47"/>
      <c r="HN528" s="45">
        <v>1.84</v>
      </c>
      <c r="HO528" s="58"/>
      <c r="HP528" s="57"/>
      <c r="HQ528" s="57"/>
      <c r="HR528" s="57"/>
      <c r="HS528" s="55">
        <v>1.28</v>
      </c>
      <c r="HT528" s="66"/>
      <c r="HU528" s="65"/>
      <c r="HV528" s="65"/>
      <c r="HW528" s="65"/>
      <c r="HX528" s="64">
        <v>1.66</v>
      </c>
      <c r="HZ528" s="48"/>
      <c r="IA528" s="47"/>
      <c r="IB528" s="47"/>
      <c r="IC528" s="47"/>
      <c r="ID528" s="45">
        <v>1.84</v>
      </c>
      <c r="IE528" s="58"/>
      <c r="IF528" s="57"/>
      <c r="IG528" s="57"/>
      <c r="IH528" s="57"/>
      <c r="II528" s="55">
        <v>1.28</v>
      </c>
      <c r="IJ528" s="66"/>
      <c r="IK528" s="65"/>
      <c r="IL528" s="65"/>
      <c r="IM528" s="65"/>
      <c r="IN528" s="64">
        <v>1.66</v>
      </c>
      <c r="IP528" s="48"/>
      <c r="IQ528" s="47"/>
      <c r="IR528" s="47"/>
      <c r="IS528" s="47"/>
      <c r="IT528" s="45">
        <v>1.84</v>
      </c>
      <c r="IU528" s="58"/>
      <c r="IV528" s="57"/>
      <c r="IW528" s="57"/>
      <c r="IX528" s="57"/>
      <c r="IY528" s="55">
        <v>1.28</v>
      </c>
      <c r="IZ528" s="66"/>
      <c r="JA528" s="65"/>
      <c r="JB528" s="65"/>
      <c r="JC528" s="65"/>
      <c r="JD528" s="64">
        <v>1.66</v>
      </c>
      <c r="JF528" s="48"/>
      <c r="JG528" s="47"/>
      <c r="JH528" s="47"/>
      <c r="JI528" s="47"/>
      <c r="JJ528" s="45">
        <v>1.84</v>
      </c>
      <c r="JK528" s="58"/>
      <c r="JL528" s="57"/>
      <c r="JM528" s="57"/>
      <c r="JN528" s="57"/>
      <c r="JO528" s="55">
        <v>1.28</v>
      </c>
      <c r="JP528" s="66"/>
      <c r="JQ528" s="65"/>
      <c r="JR528" s="65"/>
      <c r="JS528" s="65"/>
      <c r="JT528" s="64">
        <v>1.66</v>
      </c>
      <c r="JV528" s="48"/>
      <c r="JW528" s="47"/>
      <c r="JX528" s="47"/>
      <c r="JY528" s="47"/>
      <c r="JZ528" s="45">
        <v>1.84</v>
      </c>
      <c r="KA528" s="58"/>
      <c r="KB528" s="57"/>
      <c r="KC528" s="57"/>
      <c r="KD528" s="57"/>
      <c r="KE528" s="55">
        <v>1.28</v>
      </c>
      <c r="KF528" s="66"/>
      <c r="KG528" s="65"/>
      <c r="KH528" s="65"/>
      <c r="KI528" s="65"/>
      <c r="KJ528" s="64">
        <v>1.66</v>
      </c>
      <c r="KL528" s="48"/>
      <c r="KM528" s="47"/>
      <c r="KN528" s="47"/>
      <c r="KO528" s="47"/>
      <c r="KP528" s="45">
        <v>1.84</v>
      </c>
      <c r="KQ528" s="58"/>
      <c r="KR528" s="57"/>
      <c r="KS528" s="57"/>
      <c r="KT528" s="57"/>
      <c r="KU528" s="55">
        <v>1.28</v>
      </c>
      <c r="KV528" s="66"/>
      <c r="KW528" s="65"/>
      <c r="KX528" s="65"/>
      <c r="KY528" s="65"/>
      <c r="KZ528" s="64">
        <v>1.66</v>
      </c>
      <c r="LB528" s="48"/>
      <c r="LC528" s="47"/>
      <c r="LD528" s="47"/>
      <c r="LE528" s="47"/>
      <c r="LF528" s="45">
        <v>1.84</v>
      </c>
      <c r="LG528" s="58"/>
      <c r="LH528" s="57"/>
      <c r="LI528" s="57"/>
      <c r="LJ528" s="57"/>
      <c r="LK528" s="55">
        <v>1.28</v>
      </c>
      <c r="LL528" s="66"/>
      <c r="LM528" s="65"/>
      <c r="LN528" s="65"/>
      <c r="LO528" s="65"/>
      <c r="LP528" s="64">
        <v>1.66</v>
      </c>
      <c r="LR528" s="48"/>
      <c r="LS528" s="47"/>
      <c r="LT528" s="47"/>
      <c r="LU528" s="47"/>
      <c r="LV528" s="45">
        <v>1.84</v>
      </c>
      <c r="LW528" s="58"/>
      <c r="LX528" s="57"/>
      <c r="LY528" s="57"/>
      <c r="LZ528" s="57"/>
      <c r="MA528" s="55">
        <v>1.28</v>
      </c>
      <c r="MB528" s="66"/>
      <c r="MC528" s="65"/>
      <c r="MD528" s="65"/>
      <c r="ME528" s="65"/>
      <c r="MF528" s="64">
        <v>1.66</v>
      </c>
      <c r="MH528" s="48"/>
      <c r="MI528" s="47"/>
      <c r="MJ528" s="47"/>
      <c r="MK528" s="47"/>
      <c r="ML528" s="45">
        <v>1.84</v>
      </c>
      <c r="MM528" s="58"/>
      <c r="MN528" s="57"/>
      <c r="MO528" s="57"/>
      <c r="MP528" s="57"/>
      <c r="MQ528" s="55">
        <v>1.28</v>
      </c>
      <c r="MR528" s="66"/>
      <c r="MS528" s="65"/>
      <c r="MT528" s="65"/>
      <c r="MU528" s="65"/>
      <c r="MV528" s="64">
        <v>1.66</v>
      </c>
      <c r="MX528" s="48"/>
      <c r="MY528" s="47"/>
      <c r="MZ528" s="47"/>
      <c r="NA528" s="47"/>
      <c r="NB528" s="45">
        <v>1.84</v>
      </c>
      <c r="NC528" s="58"/>
      <c r="ND528" s="57"/>
      <c r="NE528" s="57"/>
      <c r="NF528" s="57"/>
      <c r="NG528" s="55">
        <v>1.28</v>
      </c>
      <c r="NH528" s="66"/>
      <c r="NI528" s="65"/>
      <c r="NJ528" s="65"/>
      <c r="NK528" s="65"/>
      <c r="NL528" s="64">
        <v>1.66</v>
      </c>
      <c r="NN528" s="48"/>
      <c r="NO528" s="47"/>
      <c r="NP528" s="47"/>
      <c r="NQ528" s="47"/>
      <c r="NR528" s="45">
        <v>1.84</v>
      </c>
      <c r="NS528" s="58"/>
      <c r="NT528" s="57"/>
      <c r="NU528" s="57"/>
      <c r="NV528" s="57"/>
      <c r="NW528" s="55">
        <v>1.28</v>
      </c>
      <c r="NX528" s="66"/>
      <c r="NY528" s="65"/>
      <c r="NZ528" s="65"/>
      <c r="OA528" s="65"/>
      <c r="OB528" s="64">
        <v>1.66</v>
      </c>
      <c r="OD528" s="48"/>
      <c r="OE528" s="47"/>
      <c r="OF528" s="47"/>
      <c r="OG528" s="47"/>
      <c r="OH528" s="45">
        <v>1.84</v>
      </c>
      <c r="OI528" s="58"/>
      <c r="OJ528" s="57"/>
      <c r="OK528" s="57"/>
      <c r="OL528" s="57"/>
      <c r="OM528" s="55">
        <v>1.28</v>
      </c>
      <c r="ON528" s="66"/>
      <c r="OO528" s="65"/>
      <c r="OP528" s="65"/>
      <c r="OQ528" s="65"/>
      <c r="OR528" s="64">
        <v>1.66</v>
      </c>
      <c r="OT528" s="48"/>
      <c r="OU528" s="47"/>
      <c r="OV528" s="47"/>
      <c r="OW528" s="47"/>
      <c r="OX528" s="45">
        <v>1.84</v>
      </c>
      <c r="OY528" s="58"/>
      <c r="OZ528" s="57"/>
      <c r="PA528" s="57"/>
      <c r="PB528" s="57"/>
      <c r="PC528" s="55">
        <v>1.28</v>
      </c>
      <c r="PD528" s="66"/>
      <c r="PE528" s="65"/>
      <c r="PF528" s="65"/>
      <c r="PG528" s="65"/>
      <c r="PH528" s="64">
        <v>1.66</v>
      </c>
      <c r="PJ528" s="48"/>
      <c r="PK528" s="47"/>
      <c r="PL528" s="47"/>
      <c r="PM528" s="47"/>
      <c r="PN528" s="45">
        <v>1.84</v>
      </c>
      <c r="PO528" s="58"/>
      <c r="PP528" s="57"/>
      <c r="PQ528" s="57"/>
      <c r="PR528" s="57"/>
      <c r="PS528" s="55">
        <v>1.28</v>
      </c>
      <c r="PT528" s="66"/>
      <c r="PU528" s="65"/>
      <c r="PV528" s="65"/>
      <c r="PW528" s="65"/>
      <c r="PX528" s="64">
        <v>1.66</v>
      </c>
      <c r="PZ528" s="48"/>
      <c r="QA528" s="47"/>
      <c r="QB528" s="47"/>
      <c r="QC528" s="47"/>
      <c r="QD528" s="45">
        <v>1.84</v>
      </c>
      <c r="QE528" s="58"/>
      <c r="QF528" s="57"/>
      <c r="QG528" s="57"/>
      <c r="QH528" s="57"/>
      <c r="QI528" s="55">
        <v>1.28</v>
      </c>
      <c r="QJ528" s="66"/>
      <c r="QK528" s="65"/>
      <c r="QL528" s="65"/>
      <c r="QM528" s="65"/>
      <c r="QN528" s="64">
        <v>1.66</v>
      </c>
      <c r="QP528" s="48"/>
      <c r="QQ528" s="47"/>
      <c r="QR528" s="47"/>
      <c r="QS528" s="47"/>
      <c r="QT528" s="45">
        <v>1.84</v>
      </c>
      <c r="QU528" s="58"/>
      <c r="QV528" s="57"/>
      <c r="QW528" s="57"/>
      <c r="QX528" s="57"/>
      <c r="QY528" s="55">
        <v>1.28</v>
      </c>
      <c r="QZ528" s="66"/>
      <c r="RA528" s="65"/>
      <c r="RB528" s="65"/>
      <c r="RC528" s="65"/>
      <c r="RD528" s="64">
        <v>1.66</v>
      </c>
      <c r="RF528" s="48"/>
      <c r="RG528" s="47"/>
      <c r="RH528" s="47"/>
      <c r="RI528" s="47"/>
      <c r="RJ528" s="45">
        <v>1.84</v>
      </c>
      <c r="RK528" s="58"/>
      <c r="RL528" s="57"/>
      <c r="RM528" s="57"/>
      <c r="RN528" s="57"/>
      <c r="RO528" s="55">
        <v>1.28</v>
      </c>
      <c r="RP528" s="66"/>
      <c r="RQ528" s="65"/>
      <c r="RR528" s="65"/>
      <c r="RS528" s="65"/>
      <c r="RT528" s="64">
        <v>1.66</v>
      </c>
    </row>
    <row r="529" spans="1:488" x14ac:dyDescent="0.35">
      <c r="A529" s="29">
        <v>29</v>
      </c>
      <c r="B529" s="34"/>
      <c r="C529" s="32"/>
      <c r="D529" s="32"/>
      <c r="E529" s="32"/>
      <c r="F529" s="35">
        <v>2</v>
      </c>
      <c r="G529" s="48"/>
      <c r="H529" s="47"/>
      <c r="I529" s="47"/>
      <c r="J529" s="47"/>
      <c r="K529" s="45">
        <v>1.84</v>
      </c>
      <c r="L529" s="58"/>
      <c r="M529" s="57"/>
      <c r="N529" s="57"/>
      <c r="O529" s="57"/>
      <c r="P529" s="55">
        <v>1.28</v>
      </c>
      <c r="Q529" s="66"/>
      <c r="R529" s="65"/>
      <c r="S529" s="65"/>
      <c r="T529" s="65"/>
      <c r="U529" s="64">
        <v>1.66</v>
      </c>
      <c r="V529" s="48"/>
      <c r="W529" s="47"/>
      <c r="X529" s="47"/>
      <c r="Y529" s="47"/>
      <c r="Z529" s="45">
        <v>1.66</v>
      </c>
      <c r="AG529" s="48"/>
      <c r="AH529" s="47"/>
      <c r="AI529" s="47"/>
      <c r="AJ529" s="47"/>
      <c r="AK529" s="45">
        <v>1.84</v>
      </c>
      <c r="AL529" s="58"/>
      <c r="AM529" s="57"/>
      <c r="AN529" s="57"/>
      <c r="AO529" s="57"/>
      <c r="AP529" s="55">
        <v>1.28</v>
      </c>
      <c r="AQ529" s="66"/>
      <c r="AR529" s="65"/>
      <c r="AS529" s="65"/>
      <c r="AT529" s="65"/>
      <c r="AU529" s="64">
        <v>1.66</v>
      </c>
      <c r="BB529" s="48"/>
      <c r="BC529" s="47"/>
      <c r="BD529" s="47"/>
      <c r="BE529" s="47"/>
      <c r="BF529" s="45">
        <v>1.84</v>
      </c>
      <c r="BG529" s="58"/>
      <c r="BH529" s="57"/>
      <c r="BI529" s="57"/>
      <c r="BJ529" s="57"/>
      <c r="BK529" s="55">
        <v>1.28</v>
      </c>
      <c r="BL529" s="66"/>
      <c r="BM529" s="65"/>
      <c r="BN529" s="65"/>
      <c r="BO529" s="65"/>
      <c r="BP529" s="64">
        <v>1.66</v>
      </c>
      <c r="BW529" s="48"/>
      <c r="BX529" s="47"/>
      <c r="BY529" s="47"/>
      <c r="BZ529" s="47"/>
      <c r="CA529" s="45">
        <v>1.84</v>
      </c>
      <c r="CB529" s="58"/>
      <c r="CC529" s="57"/>
      <c r="CD529" s="57"/>
      <c r="CE529" s="57"/>
      <c r="CF529" s="55">
        <v>1.28</v>
      </c>
      <c r="CG529" s="66"/>
      <c r="CH529" s="65"/>
      <c r="CI529" s="65"/>
      <c r="CJ529" s="65"/>
      <c r="CK529" s="64">
        <v>1.66</v>
      </c>
      <c r="CR529" s="48"/>
      <c r="CS529" s="47"/>
      <c r="CT529" s="47"/>
      <c r="CU529" s="47"/>
      <c r="CV529" s="45">
        <v>1.84</v>
      </c>
      <c r="CW529" s="58"/>
      <c r="CX529" s="57"/>
      <c r="CY529" s="57"/>
      <c r="CZ529" s="57"/>
      <c r="DA529" s="55">
        <v>1.28</v>
      </c>
      <c r="DB529" s="66"/>
      <c r="DC529" s="65"/>
      <c r="DD529" s="65"/>
      <c r="DE529" s="65"/>
      <c r="DF529" s="64">
        <v>1.66</v>
      </c>
      <c r="DM529" s="48"/>
      <c r="DN529" s="47"/>
      <c r="DO529" s="47"/>
      <c r="DP529" s="47"/>
      <c r="DQ529" s="45">
        <v>1.84</v>
      </c>
      <c r="DR529" s="58"/>
      <c r="DS529" s="57"/>
      <c r="DT529" s="57"/>
      <c r="DU529" s="57"/>
      <c r="DV529" s="55">
        <v>1.28</v>
      </c>
      <c r="DW529" s="66"/>
      <c r="DX529" s="65"/>
      <c r="DY529" s="65"/>
      <c r="DZ529" s="65"/>
      <c r="EA529" s="64">
        <v>1.66</v>
      </c>
      <c r="EH529" s="48"/>
      <c r="EI529" s="47"/>
      <c r="EJ529" s="47"/>
      <c r="EK529" s="47"/>
      <c r="EL529" s="45">
        <v>1.84</v>
      </c>
      <c r="EM529" s="58"/>
      <c r="EN529" s="57"/>
      <c r="EO529" s="57"/>
      <c r="EP529" s="57"/>
      <c r="EQ529" s="55">
        <v>1.28</v>
      </c>
      <c r="ER529" s="66"/>
      <c r="ES529" s="65"/>
      <c r="ET529" s="65"/>
      <c r="EU529" s="65"/>
      <c r="EV529" s="64">
        <v>1.66</v>
      </c>
      <c r="EX529" s="48"/>
      <c r="EY529" s="47"/>
      <c r="EZ529" s="47"/>
      <c r="FA529" s="47"/>
      <c r="FB529" s="45">
        <v>1.84</v>
      </c>
      <c r="FC529" s="58"/>
      <c r="FD529" s="57"/>
      <c r="FE529" s="57"/>
      <c r="FF529" s="57"/>
      <c r="FG529" s="55">
        <v>1.28</v>
      </c>
      <c r="FH529" s="66"/>
      <c r="FI529" s="65"/>
      <c r="FJ529" s="65"/>
      <c r="FK529" s="65"/>
      <c r="FL529" s="64">
        <v>1.66</v>
      </c>
      <c r="FN529" s="48"/>
      <c r="FO529" s="47"/>
      <c r="FP529" s="47"/>
      <c r="FQ529" s="47"/>
      <c r="FR529" s="45">
        <v>1.84</v>
      </c>
      <c r="FS529" s="58"/>
      <c r="FT529" s="57"/>
      <c r="FU529" s="57"/>
      <c r="FV529" s="57"/>
      <c r="FW529" s="55">
        <v>1.28</v>
      </c>
      <c r="FX529" s="66"/>
      <c r="FY529" s="65"/>
      <c r="FZ529" s="65"/>
      <c r="GA529" s="65"/>
      <c r="GB529" s="64">
        <v>1.66</v>
      </c>
      <c r="GD529" s="48"/>
      <c r="GE529" s="47"/>
      <c r="GF529" s="47"/>
      <c r="GG529" s="47"/>
      <c r="GH529" s="45">
        <v>1.84</v>
      </c>
      <c r="GI529" s="58"/>
      <c r="GJ529" s="57"/>
      <c r="GK529" s="57"/>
      <c r="GL529" s="57"/>
      <c r="GM529" s="55">
        <v>1.28</v>
      </c>
      <c r="GN529" s="66"/>
      <c r="GO529" s="65"/>
      <c r="GP529" s="65"/>
      <c r="GQ529" s="65"/>
      <c r="GR529" s="64">
        <v>1.66</v>
      </c>
      <c r="GT529" s="48"/>
      <c r="GU529" s="47"/>
      <c r="GV529" s="47"/>
      <c r="GW529" s="47"/>
      <c r="GX529" s="45">
        <v>1.84</v>
      </c>
      <c r="GY529" s="58"/>
      <c r="GZ529" s="57"/>
      <c r="HA529" s="57"/>
      <c r="HB529" s="57"/>
      <c r="HC529" s="55">
        <v>1.28</v>
      </c>
      <c r="HD529" s="66"/>
      <c r="HE529" s="65"/>
      <c r="HF529" s="65"/>
      <c r="HG529" s="65"/>
      <c r="HH529" s="64">
        <v>1.66</v>
      </c>
      <c r="HJ529" s="48"/>
      <c r="HK529" s="47"/>
      <c r="HL529" s="47"/>
      <c r="HM529" s="47"/>
      <c r="HN529" s="45">
        <v>1.84</v>
      </c>
      <c r="HO529" s="58"/>
      <c r="HP529" s="57"/>
      <c r="HQ529" s="57"/>
      <c r="HR529" s="57"/>
      <c r="HS529" s="55">
        <v>1.28</v>
      </c>
      <c r="HT529" s="66"/>
      <c r="HU529" s="65"/>
      <c r="HV529" s="65"/>
      <c r="HW529" s="65"/>
      <c r="HX529" s="64">
        <v>1.66</v>
      </c>
      <c r="HZ529" s="48"/>
      <c r="IA529" s="47"/>
      <c r="IB529" s="47"/>
      <c r="IC529" s="47"/>
      <c r="ID529" s="45">
        <v>1.84</v>
      </c>
      <c r="IE529" s="58"/>
      <c r="IF529" s="57"/>
      <c r="IG529" s="57"/>
      <c r="IH529" s="57"/>
      <c r="II529" s="55">
        <v>1.28</v>
      </c>
      <c r="IJ529" s="66"/>
      <c r="IK529" s="65"/>
      <c r="IL529" s="65"/>
      <c r="IM529" s="65"/>
      <c r="IN529" s="64">
        <v>1.66</v>
      </c>
      <c r="IP529" s="48"/>
      <c r="IQ529" s="47"/>
      <c r="IR529" s="47"/>
      <c r="IS529" s="47"/>
      <c r="IT529" s="45">
        <v>1.84</v>
      </c>
      <c r="IU529" s="58"/>
      <c r="IV529" s="57"/>
      <c r="IW529" s="57"/>
      <c r="IX529" s="57"/>
      <c r="IY529" s="55">
        <v>1.28</v>
      </c>
      <c r="IZ529" s="66"/>
      <c r="JA529" s="65"/>
      <c r="JB529" s="65"/>
      <c r="JC529" s="65"/>
      <c r="JD529" s="64">
        <v>1.66</v>
      </c>
      <c r="JF529" s="48"/>
      <c r="JG529" s="47"/>
      <c r="JH529" s="47"/>
      <c r="JI529" s="47"/>
      <c r="JJ529" s="45">
        <v>1.84</v>
      </c>
      <c r="JK529" s="58"/>
      <c r="JL529" s="57"/>
      <c r="JM529" s="57"/>
      <c r="JN529" s="57"/>
      <c r="JO529" s="55">
        <v>1.28</v>
      </c>
      <c r="JP529" s="66"/>
      <c r="JQ529" s="65"/>
      <c r="JR529" s="65"/>
      <c r="JS529" s="65"/>
      <c r="JT529" s="64">
        <v>1.66</v>
      </c>
      <c r="JV529" s="48"/>
      <c r="JW529" s="47"/>
      <c r="JX529" s="47"/>
      <c r="JY529" s="47"/>
      <c r="JZ529" s="45">
        <v>1.84</v>
      </c>
      <c r="KA529" s="58"/>
      <c r="KB529" s="57"/>
      <c r="KC529" s="57"/>
      <c r="KD529" s="57"/>
      <c r="KE529" s="55">
        <v>1.28</v>
      </c>
      <c r="KF529" s="66"/>
      <c r="KG529" s="65"/>
      <c r="KH529" s="65"/>
      <c r="KI529" s="65"/>
      <c r="KJ529" s="64">
        <v>1.66</v>
      </c>
      <c r="KL529" s="48"/>
      <c r="KM529" s="47"/>
      <c r="KN529" s="47"/>
      <c r="KO529" s="47"/>
      <c r="KP529" s="45">
        <v>1.84</v>
      </c>
      <c r="KQ529" s="58"/>
      <c r="KR529" s="57"/>
      <c r="KS529" s="57"/>
      <c r="KT529" s="57"/>
      <c r="KU529" s="55">
        <v>1.28</v>
      </c>
      <c r="KV529" s="66"/>
      <c r="KW529" s="65"/>
      <c r="KX529" s="65"/>
      <c r="KY529" s="65"/>
      <c r="KZ529" s="64">
        <v>1.66</v>
      </c>
      <c r="LB529" s="48"/>
      <c r="LC529" s="47"/>
      <c r="LD529" s="47"/>
      <c r="LE529" s="47"/>
      <c r="LF529" s="45">
        <v>1.84</v>
      </c>
      <c r="LG529" s="58"/>
      <c r="LH529" s="57"/>
      <c r="LI529" s="57"/>
      <c r="LJ529" s="57"/>
      <c r="LK529" s="55">
        <v>1.28</v>
      </c>
      <c r="LL529" s="66"/>
      <c r="LM529" s="65"/>
      <c r="LN529" s="65"/>
      <c r="LO529" s="65"/>
      <c r="LP529" s="64">
        <v>1.66</v>
      </c>
      <c r="LR529" s="48"/>
      <c r="LS529" s="47"/>
      <c r="LT529" s="47"/>
      <c r="LU529" s="47"/>
      <c r="LV529" s="45">
        <v>1.84</v>
      </c>
      <c r="LW529" s="58"/>
      <c r="LX529" s="57"/>
      <c r="LY529" s="57"/>
      <c r="LZ529" s="57"/>
      <c r="MA529" s="55">
        <v>1.28</v>
      </c>
      <c r="MB529" s="66"/>
      <c r="MC529" s="65"/>
      <c r="MD529" s="65"/>
      <c r="ME529" s="65"/>
      <c r="MF529" s="64">
        <v>1.66</v>
      </c>
      <c r="MH529" s="48"/>
      <c r="MI529" s="47"/>
      <c r="MJ529" s="47"/>
      <c r="MK529" s="47"/>
      <c r="ML529" s="45">
        <v>1.84</v>
      </c>
      <c r="MM529" s="58"/>
      <c r="MN529" s="57"/>
      <c r="MO529" s="57"/>
      <c r="MP529" s="57"/>
      <c r="MQ529" s="55">
        <v>1.28</v>
      </c>
      <c r="MR529" s="66"/>
      <c r="MS529" s="65"/>
      <c r="MT529" s="65"/>
      <c r="MU529" s="65"/>
      <c r="MV529" s="64">
        <v>1.66</v>
      </c>
      <c r="MX529" s="48"/>
      <c r="MY529" s="47"/>
      <c r="MZ529" s="47"/>
      <c r="NA529" s="47"/>
      <c r="NB529" s="45">
        <v>1.84</v>
      </c>
      <c r="NC529" s="58"/>
      <c r="ND529" s="57"/>
      <c r="NE529" s="57"/>
      <c r="NF529" s="57"/>
      <c r="NG529" s="55">
        <v>1.28</v>
      </c>
      <c r="NH529" s="66"/>
      <c r="NI529" s="65"/>
      <c r="NJ529" s="65"/>
      <c r="NK529" s="65"/>
      <c r="NL529" s="64">
        <v>1.66</v>
      </c>
      <c r="NN529" s="48"/>
      <c r="NO529" s="47"/>
      <c r="NP529" s="47"/>
      <c r="NQ529" s="47"/>
      <c r="NR529" s="45">
        <v>1.84</v>
      </c>
      <c r="NS529" s="58"/>
      <c r="NT529" s="57"/>
      <c r="NU529" s="57"/>
      <c r="NV529" s="57"/>
      <c r="NW529" s="55">
        <v>1.28</v>
      </c>
      <c r="NX529" s="66"/>
      <c r="NY529" s="65"/>
      <c r="NZ529" s="65"/>
      <c r="OA529" s="65"/>
      <c r="OB529" s="64">
        <v>1.66</v>
      </c>
      <c r="OD529" s="48"/>
      <c r="OE529" s="47"/>
      <c r="OF529" s="47"/>
      <c r="OG529" s="47"/>
      <c r="OH529" s="45">
        <v>1.84</v>
      </c>
      <c r="OI529" s="58"/>
      <c r="OJ529" s="57"/>
      <c r="OK529" s="57"/>
      <c r="OL529" s="57"/>
      <c r="OM529" s="55">
        <v>1.28</v>
      </c>
      <c r="ON529" s="66"/>
      <c r="OO529" s="65"/>
      <c r="OP529" s="65"/>
      <c r="OQ529" s="65"/>
      <c r="OR529" s="64">
        <v>1.66</v>
      </c>
      <c r="OT529" s="48"/>
      <c r="OU529" s="47"/>
      <c r="OV529" s="47"/>
      <c r="OW529" s="47"/>
      <c r="OX529" s="45">
        <v>1.84</v>
      </c>
      <c r="OY529" s="58"/>
      <c r="OZ529" s="57"/>
      <c r="PA529" s="57"/>
      <c r="PB529" s="57"/>
      <c r="PC529" s="55">
        <v>1.28</v>
      </c>
      <c r="PD529" s="66"/>
      <c r="PE529" s="65"/>
      <c r="PF529" s="65"/>
      <c r="PG529" s="65"/>
      <c r="PH529" s="64">
        <v>1.66</v>
      </c>
      <c r="PJ529" s="48"/>
      <c r="PK529" s="47"/>
      <c r="PL529" s="47"/>
      <c r="PM529" s="47"/>
      <c r="PN529" s="45">
        <v>1.84</v>
      </c>
      <c r="PO529" s="58"/>
      <c r="PP529" s="57"/>
      <c r="PQ529" s="57"/>
      <c r="PR529" s="57"/>
      <c r="PS529" s="55">
        <v>1.28</v>
      </c>
      <c r="PT529" s="66"/>
      <c r="PU529" s="65"/>
      <c r="PV529" s="65"/>
      <c r="PW529" s="65"/>
      <c r="PX529" s="64">
        <v>1.66</v>
      </c>
      <c r="PZ529" s="48"/>
      <c r="QA529" s="47"/>
      <c r="QB529" s="47"/>
      <c r="QC529" s="47"/>
      <c r="QD529" s="45">
        <v>1.84</v>
      </c>
      <c r="QE529" s="58"/>
      <c r="QF529" s="57"/>
      <c r="QG529" s="57"/>
      <c r="QH529" s="57"/>
      <c r="QI529" s="55">
        <v>1.28</v>
      </c>
      <c r="QJ529" s="66"/>
      <c r="QK529" s="65"/>
      <c r="QL529" s="65"/>
      <c r="QM529" s="65"/>
      <c r="QN529" s="64">
        <v>1.66</v>
      </c>
      <c r="QP529" s="48"/>
      <c r="QQ529" s="47"/>
      <c r="QR529" s="47"/>
      <c r="QS529" s="47"/>
      <c r="QT529" s="45">
        <v>1.84</v>
      </c>
      <c r="QU529" s="58"/>
      <c r="QV529" s="57"/>
      <c r="QW529" s="57"/>
      <c r="QX529" s="57"/>
      <c r="QY529" s="55">
        <v>1.28</v>
      </c>
      <c r="QZ529" s="66"/>
      <c r="RA529" s="65"/>
      <c r="RB529" s="65"/>
      <c r="RC529" s="65"/>
      <c r="RD529" s="64">
        <v>1.66</v>
      </c>
      <c r="RF529" s="48"/>
      <c r="RG529" s="47"/>
      <c r="RH529" s="47"/>
      <c r="RI529" s="47"/>
      <c r="RJ529" s="45">
        <v>1.84</v>
      </c>
      <c r="RK529" s="58"/>
      <c r="RL529" s="57"/>
      <c r="RM529" s="57"/>
      <c r="RN529" s="57"/>
      <c r="RO529" s="55">
        <v>1.28</v>
      </c>
      <c r="RP529" s="66"/>
      <c r="RQ529" s="65"/>
      <c r="RR529" s="65"/>
      <c r="RS529" s="65"/>
      <c r="RT529" s="64">
        <v>1.66</v>
      </c>
    </row>
    <row r="530" spans="1:488" x14ac:dyDescent="0.35">
      <c r="A530" s="29">
        <v>30</v>
      </c>
      <c r="B530" s="34"/>
      <c r="C530" s="32"/>
      <c r="D530" s="32"/>
      <c r="E530" s="32"/>
      <c r="F530" s="35">
        <v>2</v>
      </c>
      <c r="G530" s="48"/>
      <c r="H530" s="47"/>
      <c r="I530" s="47"/>
      <c r="J530" s="47"/>
      <c r="K530" s="45">
        <v>1.84</v>
      </c>
      <c r="L530" s="58"/>
      <c r="M530" s="57"/>
      <c r="N530" s="57"/>
      <c r="O530" s="57"/>
      <c r="P530" s="55">
        <v>1.28</v>
      </c>
      <c r="Q530" s="66"/>
      <c r="R530" s="65"/>
      <c r="S530" s="65"/>
      <c r="T530" s="65"/>
      <c r="U530" s="64">
        <v>1.66</v>
      </c>
      <c r="V530" s="48"/>
      <c r="W530" s="47"/>
      <c r="X530" s="47"/>
      <c r="Y530" s="47"/>
      <c r="Z530" s="45">
        <v>1.66</v>
      </c>
      <c r="AG530" s="48"/>
      <c r="AH530" s="47"/>
      <c r="AI530" s="47"/>
      <c r="AJ530" s="47"/>
      <c r="AK530" s="45">
        <v>1.84</v>
      </c>
      <c r="AL530" s="58"/>
      <c r="AM530" s="57"/>
      <c r="AN530" s="57"/>
      <c r="AO530" s="57"/>
      <c r="AP530" s="55">
        <v>1.28</v>
      </c>
      <c r="AQ530" s="66"/>
      <c r="AR530" s="65"/>
      <c r="AS530" s="65"/>
      <c r="AT530" s="65"/>
      <c r="AU530" s="64">
        <v>1.66</v>
      </c>
      <c r="BB530" s="48"/>
      <c r="BC530" s="47"/>
      <c r="BD530" s="47"/>
      <c r="BE530" s="47"/>
      <c r="BF530" s="45">
        <v>1.84</v>
      </c>
      <c r="BG530" s="58"/>
      <c r="BH530" s="57"/>
      <c r="BI530" s="57"/>
      <c r="BJ530" s="57"/>
      <c r="BK530" s="55">
        <v>1.28</v>
      </c>
      <c r="BL530" s="66"/>
      <c r="BM530" s="65"/>
      <c r="BN530" s="65"/>
      <c r="BO530" s="65"/>
      <c r="BP530" s="64">
        <v>1.66</v>
      </c>
      <c r="BW530" s="48"/>
      <c r="BX530" s="47"/>
      <c r="BY530" s="47"/>
      <c r="BZ530" s="47"/>
      <c r="CA530" s="45">
        <v>1.84</v>
      </c>
      <c r="CB530" s="58"/>
      <c r="CC530" s="57"/>
      <c r="CD530" s="57"/>
      <c r="CE530" s="57"/>
      <c r="CF530" s="55">
        <v>1.28</v>
      </c>
      <c r="CG530" s="66"/>
      <c r="CH530" s="65"/>
      <c r="CI530" s="65"/>
      <c r="CJ530" s="65"/>
      <c r="CK530" s="64">
        <v>1.66</v>
      </c>
      <c r="CR530" s="48"/>
      <c r="CS530" s="47"/>
      <c r="CT530" s="47"/>
      <c r="CU530" s="47"/>
      <c r="CV530" s="45">
        <v>1.84</v>
      </c>
      <c r="CW530" s="58"/>
      <c r="CX530" s="57"/>
      <c r="CY530" s="57"/>
      <c r="CZ530" s="57"/>
      <c r="DA530" s="55">
        <v>1.28</v>
      </c>
      <c r="DB530" s="66"/>
      <c r="DC530" s="65"/>
      <c r="DD530" s="65"/>
      <c r="DE530" s="65"/>
      <c r="DF530" s="64">
        <v>1.66</v>
      </c>
      <c r="DM530" s="48"/>
      <c r="DN530" s="47"/>
      <c r="DO530" s="47"/>
      <c r="DP530" s="47"/>
      <c r="DQ530" s="45">
        <v>1.84</v>
      </c>
      <c r="DR530" s="58"/>
      <c r="DS530" s="57"/>
      <c r="DT530" s="57"/>
      <c r="DU530" s="57"/>
      <c r="DV530" s="55">
        <v>1.28</v>
      </c>
      <c r="DW530" s="66"/>
      <c r="DX530" s="65"/>
      <c r="DY530" s="65"/>
      <c r="DZ530" s="65"/>
      <c r="EA530" s="64">
        <v>1.66</v>
      </c>
      <c r="EH530" s="48"/>
      <c r="EI530" s="47"/>
      <c r="EJ530" s="47"/>
      <c r="EK530" s="47"/>
      <c r="EL530" s="45">
        <v>1.84</v>
      </c>
      <c r="EM530" s="58"/>
      <c r="EN530" s="57"/>
      <c r="EO530" s="57"/>
      <c r="EP530" s="57"/>
      <c r="EQ530" s="55">
        <v>1.28</v>
      </c>
      <c r="ER530" s="66"/>
      <c r="ES530" s="65"/>
      <c r="ET530" s="65"/>
      <c r="EU530" s="65"/>
      <c r="EV530" s="64">
        <v>1.66</v>
      </c>
      <c r="EX530" s="48"/>
      <c r="EY530" s="47"/>
      <c r="EZ530" s="47"/>
      <c r="FA530" s="47"/>
      <c r="FB530" s="45">
        <v>1.84</v>
      </c>
      <c r="FC530" s="58"/>
      <c r="FD530" s="57"/>
      <c r="FE530" s="57"/>
      <c r="FF530" s="57"/>
      <c r="FG530" s="55">
        <v>1.28</v>
      </c>
      <c r="FH530" s="66"/>
      <c r="FI530" s="65"/>
      <c r="FJ530" s="65"/>
      <c r="FK530" s="65"/>
      <c r="FL530" s="64">
        <v>1.66</v>
      </c>
      <c r="FN530" s="48"/>
      <c r="FO530" s="47"/>
      <c r="FP530" s="47"/>
      <c r="FQ530" s="47"/>
      <c r="FR530" s="45">
        <v>1.84</v>
      </c>
      <c r="FS530" s="58"/>
      <c r="FT530" s="57"/>
      <c r="FU530" s="57"/>
      <c r="FV530" s="57"/>
      <c r="FW530" s="55">
        <v>1.28</v>
      </c>
      <c r="FX530" s="66"/>
      <c r="FY530" s="65"/>
      <c r="FZ530" s="65"/>
      <c r="GA530" s="65"/>
      <c r="GB530" s="64">
        <v>1.66</v>
      </c>
      <c r="GD530" s="48"/>
      <c r="GE530" s="47"/>
      <c r="GF530" s="47"/>
      <c r="GG530" s="47"/>
      <c r="GH530" s="45">
        <v>1.84</v>
      </c>
      <c r="GI530" s="58"/>
      <c r="GJ530" s="57"/>
      <c r="GK530" s="57"/>
      <c r="GL530" s="57"/>
      <c r="GM530" s="55">
        <v>1.28</v>
      </c>
      <c r="GN530" s="66"/>
      <c r="GO530" s="65"/>
      <c r="GP530" s="65"/>
      <c r="GQ530" s="65"/>
      <c r="GR530" s="64">
        <v>1.66</v>
      </c>
      <c r="GT530" s="48"/>
      <c r="GU530" s="47"/>
      <c r="GV530" s="47"/>
      <c r="GW530" s="47"/>
      <c r="GX530" s="45">
        <v>1.84</v>
      </c>
      <c r="GY530" s="58"/>
      <c r="GZ530" s="57"/>
      <c r="HA530" s="57"/>
      <c r="HB530" s="57"/>
      <c r="HC530" s="55">
        <v>1.28</v>
      </c>
      <c r="HD530" s="66"/>
      <c r="HE530" s="65"/>
      <c r="HF530" s="65"/>
      <c r="HG530" s="65"/>
      <c r="HH530" s="64">
        <v>1.66</v>
      </c>
      <c r="HJ530" s="48"/>
      <c r="HK530" s="47"/>
      <c r="HL530" s="47"/>
      <c r="HM530" s="47"/>
      <c r="HN530" s="45">
        <v>1.84</v>
      </c>
      <c r="HO530" s="58"/>
      <c r="HP530" s="57"/>
      <c r="HQ530" s="57"/>
      <c r="HR530" s="57"/>
      <c r="HS530" s="55">
        <v>1.28</v>
      </c>
      <c r="HT530" s="66"/>
      <c r="HU530" s="65"/>
      <c r="HV530" s="65"/>
      <c r="HW530" s="65"/>
      <c r="HX530" s="64">
        <v>1.66</v>
      </c>
      <c r="HZ530" s="48"/>
      <c r="IA530" s="47"/>
      <c r="IB530" s="47"/>
      <c r="IC530" s="47"/>
      <c r="ID530" s="45">
        <v>1.84</v>
      </c>
      <c r="IE530" s="58"/>
      <c r="IF530" s="57"/>
      <c r="IG530" s="57"/>
      <c r="IH530" s="57"/>
      <c r="II530" s="55">
        <v>1.28</v>
      </c>
      <c r="IJ530" s="66"/>
      <c r="IK530" s="65"/>
      <c r="IL530" s="65"/>
      <c r="IM530" s="65"/>
      <c r="IN530" s="64">
        <v>1.66</v>
      </c>
      <c r="IP530" s="48"/>
      <c r="IQ530" s="47"/>
      <c r="IR530" s="47"/>
      <c r="IS530" s="47"/>
      <c r="IT530" s="45">
        <v>1.84</v>
      </c>
      <c r="IU530" s="58"/>
      <c r="IV530" s="57"/>
      <c r="IW530" s="57"/>
      <c r="IX530" s="57"/>
      <c r="IY530" s="55">
        <v>1.28</v>
      </c>
      <c r="IZ530" s="66"/>
      <c r="JA530" s="65"/>
      <c r="JB530" s="65"/>
      <c r="JC530" s="65"/>
      <c r="JD530" s="64">
        <v>1.66</v>
      </c>
      <c r="JF530" s="48"/>
      <c r="JG530" s="47"/>
      <c r="JH530" s="47"/>
      <c r="JI530" s="47"/>
      <c r="JJ530" s="45">
        <v>1.84</v>
      </c>
      <c r="JK530" s="58"/>
      <c r="JL530" s="57"/>
      <c r="JM530" s="57"/>
      <c r="JN530" s="57"/>
      <c r="JO530" s="55">
        <v>1.28</v>
      </c>
      <c r="JP530" s="66"/>
      <c r="JQ530" s="65"/>
      <c r="JR530" s="65"/>
      <c r="JS530" s="65"/>
      <c r="JT530" s="64">
        <v>1.66</v>
      </c>
      <c r="JV530" s="48"/>
      <c r="JW530" s="47"/>
      <c r="JX530" s="47"/>
      <c r="JY530" s="47"/>
      <c r="JZ530" s="45">
        <v>1.84</v>
      </c>
      <c r="KA530" s="58"/>
      <c r="KB530" s="57"/>
      <c r="KC530" s="57"/>
      <c r="KD530" s="57"/>
      <c r="KE530" s="55">
        <v>1.28</v>
      </c>
      <c r="KF530" s="66"/>
      <c r="KG530" s="65"/>
      <c r="KH530" s="65"/>
      <c r="KI530" s="65"/>
      <c r="KJ530" s="64">
        <v>1.66</v>
      </c>
      <c r="KL530" s="48"/>
      <c r="KM530" s="47"/>
      <c r="KN530" s="47"/>
      <c r="KO530" s="47"/>
      <c r="KP530" s="45">
        <v>1.84</v>
      </c>
      <c r="KQ530" s="58"/>
      <c r="KR530" s="57"/>
      <c r="KS530" s="57"/>
      <c r="KT530" s="57"/>
      <c r="KU530" s="55">
        <v>1.28</v>
      </c>
      <c r="KV530" s="66"/>
      <c r="KW530" s="65"/>
      <c r="KX530" s="65"/>
      <c r="KY530" s="65"/>
      <c r="KZ530" s="64">
        <v>1.66</v>
      </c>
      <c r="LB530" s="48"/>
      <c r="LC530" s="47"/>
      <c r="LD530" s="47"/>
      <c r="LE530" s="47"/>
      <c r="LF530" s="45">
        <v>1.84</v>
      </c>
      <c r="LG530" s="58"/>
      <c r="LH530" s="57"/>
      <c r="LI530" s="57"/>
      <c r="LJ530" s="57"/>
      <c r="LK530" s="55">
        <v>1.28</v>
      </c>
      <c r="LL530" s="66"/>
      <c r="LM530" s="65"/>
      <c r="LN530" s="65"/>
      <c r="LO530" s="65"/>
      <c r="LP530" s="64">
        <v>1.66</v>
      </c>
      <c r="LR530" s="48"/>
      <c r="LS530" s="47"/>
      <c r="LT530" s="47"/>
      <c r="LU530" s="47"/>
      <c r="LV530" s="45">
        <v>1.84</v>
      </c>
      <c r="LW530" s="58"/>
      <c r="LX530" s="57"/>
      <c r="LY530" s="57"/>
      <c r="LZ530" s="57"/>
      <c r="MA530" s="55">
        <v>1.28</v>
      </c>
      <c r="MB530" s="66"/>
      <c r="MC530" s="65"/>
      <c r="MD530" s="65"/>
      <c r="ME530" s="65"/>
      <c r="MF530" s="64">
        <v>1.66</v>
      </c>
      <c r="MH530" s="48"/>
      <c r="MI530" s="47"/>
      <c r="MJ530" s="47"/>
      <c r="MK530" s="47"/>
      <c r="ML530" s="45">
        <v>1.84</v>
      </c>
      <c r="MM530" s="58"/>
      <c r="MN530" s="57"/>
      <c r="MO530" s="57"/>
      <c r="MP530" s="57"/>
      <c r="MQ530" s="55">
        <v>1.28</v>
      </c>
      <c r="MR530" s="66"/>
      <c r="MS530" s="65"/>
      <c r="MT530" s="65"/>
      <c r="MU530" s="65"/>
      <c r="MV530" s="64">
        <v>1.66</v>
      </c>
      <c r="MX530" s="48"/>
      <c r="MY530" s="47"/>
      <c r="MZ530" s="47"/>
      <c r="NA530" s="47"/>
      <c r="NB530" s="45">
        <v>1.84</v>
      </c>
      <c r="NC530" s="58"/>
      <c r="ND530" s="57"/>
      <c r="NE530" s="57"/>
      <c r="NF530" s="57"/>
      <c r="NG530" s="55">
        <v>1.28</v>
      </c>
      <c r="NH530" s="66"/>
      <c r="NI530" s="65"/>
      <c r="NJ530" s="65"/>
      <c r="NK530" s="65"/>
      <c r="NL530" s="64">
        <v>1.66</v>
      </c>
      <c r="NN530" s="48"/>
      <c r="NO530" s="47"/>
      <c r="NP530" s="47"/>
      <c r="NQ530" s="47"/>
      <c r="NR530" s="45">
        <v>1.84</v>
      </c>
      <c r="NS530" s="58"/>
      <c r="NT530" s="57"/>
      <c r="NU530" s="57"/>
      <c r="NV530" s="57"/>
      <c r="NW530" s="55">
        <v>1.28</v>
      </c>
      <c r="NX530" s="66"/>
      <c r="NY530" s="65"/>
      <c r="NZ530" s="65"/>
      <c r="OA530" s="65"/>
      <c r="OB530" s="64">
        <v>1.66</v>
      </c>
      <c r="OD530" s="48"/>
      <c r="OE530" s="47"/>
      <c r="OF530" s="47"/>
      <c r="OG530" s="47"/>
      <c r="OH530" s="45">
        <v>1.84</v>
      </c>
      <c r="OI530" s="58"/>
      <c r="OJ530" s="57"/>
      <c r="OK530" s="57"/>
      <c r="OL530" s="57"/>
      <c r="OM530" s="55">
        <v>1.28</v>
      </c>
      <c r="ON530" s="66"/>
      <c r="OO530" s="65"/>
      <c r="OP530" s="65"/>
      <c r="OQ530" s="65"/>
      <c r="OR530" s="64">
        <v>1.66</v>
      </c>
      <c r="OT530" s="48"/>
      <c r="OU530" s="47"/>
      <c r="OV530" s="47"/>
      <c r="OW530" s="47"/>
      <c r="OX530" s="45">
        <v>1.84</v>
      </c>
      <c r="OY530" s="58"/>
      <c r="OZ530" s="57"/>
      <c r="PA530" s="57"/>
      <c r="PB530" s="57"/>
      <c r="PC530" s="55">
        <v>1.28</v>
      </c>
      <c r="PD530" s="66"/>
      <c r="PE530" s="65"/>
      <c r="PF530" s="65"/>
      <c r="PG530" s="65"/>
      <c r="PH530" s="64">
        <v>1.66</v>
      </c>
      <c r="PJ530" s="48"/>
      <c r="PK530" s="47"/>
      <c r="PL530" s="47"/>
      <c r="PM530" s="47"/>
      <c r="PN530" s="45">
        <v>1.84</v>
      </c>
      <c r="PO530" s="58"/>
      <c r="PP530" s="57"/>
      <c r="PQ530" s="57"/>
      <c r="PR530" s="57"/>
      <c r="PS530" s="55">
        <v>1.28</v>
      </c>
      <c r="PT530" s="66"/>
      <c r="PU530" s="65"/>
      <c r="PV530" s="65"/>
      <c r="PW530" s="65"/>
      <c r="PX530" s="64">
        <v>1.66</v>
      </c>
      <c r="PZ530" s="48"/>
      <c r="QA530" s="47"/>
      <c r="QB530" s="47"/>
      <c r="QC530" s="47"/>
      <c r="QD530" s="45">
        <v>1.84</v>
      </c>
      <c r="QE530" s="58"/>
      <c r="QF530" s="57"/>
      <c r="QG530" s="57"/>
      <c r="QH530" s="57"/>
      <c r="QI530" s="55">
        <v>1.28</v>
      </c>
      <c r="QJ530" s="66"/>
      <c r="QK530" s="65"/>
      <c r="QL530" s="65"/>
      <c r="QM530" s="65"/>
      <c r="QN530" s="64">
        <v>1.66</v>
      </c>
      <c r="QP530" s="48"/>
      <c r="QQ530" s="47"/>
      <c r="QR530" s="47"/>
      <c r="QS530" s="47"/>
      <c r="QT530" s="45">
        <v>1.84</v>
      </c>
      <c r="QU530" s="58"/>
      <c r="QV530" s="57"/>
      <c r="QW530" s="57"/>
      <c r="QX530" s="57"/>
      <c r="QY530" s="55">
        <v>1.28</v>
      </c>
      <c r="QZ530" s="66"/>
      <c r="RA530" s="65"/>
      <c r="RB530" s="65"/>
      <c r="RC530" s="65"/>
      <c r="RD530" s="64">
        <v>1.66</v>
      </c>
      <c r="RF530" s="48"/>
      <c r="RG530" s="47"/>
      <c r="RH530" s="47"/>
      <c r="RI530" s="47"/>
      <c r="RJ530" s="45">
        <v>1.84</v>
      </c>
      <c r="RK530" s="58"/>
      <c r="RL530" s="57"/>
      <c r="RM530" s="57"/>
      <c r="RN530" s="57"/>
      <c r="RO530" s="55">
        <v>1.28</v>
      </c>
      <c r="RP530" s="66"/>
      <c r="RQ530" s="65"/>
      <c r="RR530" s="65"/>
      <c r="RS530" s="65"/>
      <c r="RT530" s="64">
        <v>1.66</v>
      </c>
    </row>
    <row r="531" spans="1:488" x14ac:dyDescent="0.35">
      <c r="A531" s="29">
        <v>31</v>
      </c>
      <c r="B531" s="34"/>
      <c r="C531" s="32"/>
      <c r="D531" s="32"/>
      <c r="E531" s="32"/>
      <c r="F531" s="35">
        <v>2</v>
      </c>
      <c r="G531" s="48"/>
      <c r="H531" s="47"/>
      <c r="I531" s="47"/>
      <c r="J531" s="47"/>
      <c r="K531" s="45">
        <v>1.84</v>
      </c>
      <c r="L531" s="58"/>
      <c r="M531" s="57"/>
      <c r="N531" s="57"/>
      <c r="O531" s="57"/>
      <c r="P531" s="55">
        <v>1.28</v>
      </c>
      <c r="Q531" s="66"/>
      <c r="R531" s="65"/>
      <c r="S531" s="65"/>
      <c r="T531" s="65"/>
      <c r="U531" s="64">
        <v>1.66</v>
      </c>
      <c r="V531" s="48"/>
      <c r="W531" s="47"/>
      <c r="X531" s="47"/>
      <c r="Y531" s="47"/>
      <c r="Z531" s="45">
        <v>1.66</v>
      </c>
      <c r="AG531" s="48"/>
      <c r="AH531" s="47"/>
      <c r="AI531" s="47"/>
      <c r="AJ531" s="47"/>
      <c r="AK531" s="45">
        <v>1.84</v>
      </c>
      <c r="AL531" s="58"/>
      <c r="AM531" s="57"/>
      <c r="AN531" s="57"/>
      <c r="AO531" s="57"/>
      <c r="AP531" s="55">
        <v>1.28</v>
      </c>
      <c r="AQ531" s="66"/>
      <c r="AR531" s="65"/>
      <c r="AS531" s="65"/>
      <c r="AT531" s="65"/>
      <c r="AU531" s="64">
        <v>1.66</v>
      </c>
      <c r="BB531" s="48"/>
      <c r="BC531" s="47"/>
      <c r="BD531" s="47"/>
      <c r="BE531" s="47"/>
      <c r="BF531" s="45">
        <v>1.84</v>
      </c>
      <c r="BG531" s="58"/>
      <c r="BH531" s="57"/>
      <c r="BI531" s="57"/>
      <c r="BJ531" s="57"/>
      <c r="BK531" s="55">
        <v>1.28</v>
      </c>
      <c r="BL531" s="66"/>
      <c r="BM531" s="65"/>
      <c r="BN531" s="65"/>
      <c r="BO531" s="65"/>
      <c r="BP531" s="64">
        <v>1.66</v>
      </c>
      <c r="BW531" s="48"/>
      <c r="BX531" s="47"/>
      <c r="BY531" s="47"/>
      <c r="BZ531" s="47"/>
      <c r="CA531" s="45">
        <v>1.84</v>
      </c>
      <c r="CB531" s="58"/>
      <c r="CC531" s="57"/>
      <c r="CD531" s="57"/>
      <c r="CE531" s="57"/>
      <c r="CF531" s="55">
        <v>1.28</v>
      </c>
      <c r="CG531" s="66"/>
      <c r="CH531" s="65"/>
      <c r="CI531" s="65"/>
      <c r="CJ531" s="65"/>
      <c r="CK531" s="64">
        <v>1.66</v>
      </c>
      <c r="CR531" s="48"/>
      <c r="CS531" s="47"/>
      <c r="CT531" s="47"/>
      <c r="CU531" s="47"/>
      <c r="CV531" s="45">
        <v>1.84</v>
      </c>
      <c r="CW531" s="58"/>
      <c r="CX531" s="57"/>
      <c r="CY531" s="57"/>
      <c r="CZ531" s="57"/>
      <c r="DA531" s="55">
        <v>1.28</v>
      </c>
      <c r="DB531" s="66"/>
      <c r="DC531" s="65"/>
      <c r="DD531" s="65"/>
      <c r="DE531" s="65"/>
      <c r="DF531" s="64">
        <v>1.66</v>
      </c>
      <c r="DM531" s="48"/>
      <c r="DN531" s="47"/>
      <c r="DO531" s="47"/>
      <c r="DP531" s="47"/>
      <c r="DQ531" s="45">
        <v>1.84</v>
      </c>
      <c r="DR531" s="58"/>
      <c r="DS531" s="57"/>
      <c r="DT531" s="57"/>
      <c r="DU531" s="57"/>
      <c r="DV531" s="55">
        <v>1.28</v>
      </c>
      <c r="DW531" s="66"/>
      <c r="DX531" s="65"/>
      <c r="DY531" s="65"/>
      <c r="DZ531" s="65"/>
      <c r="EA531" s="64">
        <v>1.66</v>
      </c>
      <c r="EH531" s="48"/>
      <c r="EI531" s="47"/>
      <c r="EJ531" s="47"/>
      <c r="EK531" s="47"/>
      <c r="EL531" s="45">
        <v>1.84</v>
      </c>
      <c r="EM531" s="58"/>
      <c r="EN531" s="57"/>
      <c r="EO531" s="57"/>
      <c r="EP531" s="57"/>
      <c r="EQ531" s="55">
        <v>1.28</v>
      </c>
      <c r="ER531" s="66"/>
      <c r="ES531" s="65"/>
      <c r="ET531" s="65"/>
      <c r="EU531" s="65"/>
      <c r="EV531" s="64">
        <v>1.66</v>
      </c>
      <c r="EX531" s="48"/>
      <c r="EY531" s="47"/>
      <c r="EZ531" s="47"/>
      <c r="FA531" s="47"/>
      <c r="FB531" s="45">
        <v>1.84</v>
      </c>
      <c r="FC531" s="58"/>
      <c r="FD531" s="57"/>
      <c r="FE531" s="57"/>
      <c r="FF531" s="57"/>
      <c r="FG531" s="55">
        <v>1.28</v>
      </c>
      <c r="FH531" s="66"/>
      <c r="FI531" s="65"/>
      <c r="FJ531" s="65"/>
      <c r="FK531" s="65"/>
      <c r="FL531" s="64">
        <v>1.66</v>
      </c>
      <c r="FN531" s="48"/>
      <c r="FO531" s="47"/>
      <c r="FP531" s="47"/>
      <c r="FQ531" s="47"/>
      <c r="FR531" s="45">
        <v>1.84</v>
      </c>
      <c r="FS531" s="58"/>
      <c r="FT531" s="57"/>
      <c r="FU531" s="57"/>
      <c r="FV531" s="57"/>
      <c r="FW531" s="55">
        <v>1.28</v>
      </c>
      <c r="FX531" s="66"/>
      <c r="FY531" s="65"/>
      <c r="FZ531" s="65"/>
      <c r="GA531" s="65"/>
      <c r="GB531" s="64">
        <v>1.66</v>
      </c>
      <c r="GD531" s="48"/>
      <c r="GE531" s="47"/>
      <c r="GF531" s="47"/>
      <c r="GG531" s="47"/>
      <c r="GH531" s="45">
        <v>1.84</v>
      </c>
      <c r="GI531" s="58"/>
      <c r="GJ531" s="57"/>
      <c r="GK531" s="57"/>
      <c r="GL531" s="57"/>
      <c r="GM531" s="55">
        <v>1.28</v>
      </c>
      <c r="GN531" s="66"/>
      <c r="GO531" s="65"/>
      <c r="GP531" s="65"/>
      <c r="GQ531" s="65"/>
      <c r="GR531" s="64">
        <v>1.66</v>
      </c>
      <c r="GT531" s="48"/>
      <c r="GU531" s="47"/>
      <c r="GV531" s="47"/>
      <c r="GW531" s="47"/>
      <c r="GX531" s="45">
        <v>1.84</v>
      </c>
      <c r="GY531" s="58"/>
      <c r="GZ531" s="57"/>
      <c r="HA531" s="57"/>
      <c r="HB531" s="57"/>
      <c r="HC531" s="55">
        <v>1.28</v>
      </c>
      <c r="HD531" s="66"/>
      <c r="HE531" s="65"/>
      <c r="HF531" s="65"/>
      <c r="HG531" s="65"/>
      <c r="HH531" s="64">
        <v>1.66</v>
      </c>
      <c r="HJ531" s="48"/>
      <c r="HK531" s="47"/>
      <c r="HL531" s="47"/>
      <c r="HM531" s="47"/>
      <c r="HN531" s="45">
        <v>1.84</v>
      </c>
      <c r="HO531" s="58"/>
      <c r="HP531" s="57"/>
      <c r="HQ531" s="57"/>
      <c r="HR531" s="57"/>
      <c r="HS531" s="55">
        <v>1.28</v>
      </c>
      <c r="HT531" s="66"/>
      <c r="HU531" s="65"/>
      <c r="HV531" s="65"/>
      <c r="HW531" s="65"/>
      <c r="HX531" s="64">
        <v>1.66</v>
      </c>
      <c r="HZ531" s="48"/>
      <c r="IA531" s="47"/>
      <c r="IB531" s="47"/>
      <c r="IC531" s="47"/>
      <c r="ID531" s="45">
        <v>1.84</v>
      </c>
      <c r="IE531" s="58"/>
      <c r="IF531" s="57"/>
      <c r="IG531" s="57"/>
      <c r="IH531" s="57"/>
      <c r="II531" s="55">
        <v>1.28</v>
      </c>
      <c r="IJ531" s="66"/>
      <c r="IK531" s="65"/>
      <c r="IL531" s="65"/>
      <c r="IM531" s="65"/>
      <c r="IN531" s="64">
        <v>1.66</v>
      </c>
      <c r="IP531" s="48"/>
      <c r="IQ531" s="47"/>
      <c r="IR531" s="47"/>
      <c r="IS531" s="47"/>
      <c r="IT531" s="45">
        <v>1.84</v>
      </c>
      <c r="IU531" s="58"/>
      <c r="IV531" s="57"/>
      <c r="IW531" s="57"/>
      <c r="IX531" s="57"/>
      <c r="IY531" s="55">
        <v>1.28</v>
      </c>
      <c r="IZ531" s="66"/>
      <c r="JA531" s="65"/>
      <c r="JB531" s="65"/>
      <c r="JC531" s="65"/>
      <c r="JD531" s="64">
        <v>1.66</v>
      </c>
      <c r="JF531" s="48"/>
      <c r="JG531" s="47"/>
      <c r="JH531" s="47"/>
      <c r="JI531" s="47"/>
      <c r="JJ531" s="45">
        <v>1.84</v>
      </c>
      <c r="JK531" s="58"/>
      <c r="JL531" s="57"/>
      <c r="JM531" s="57"/>
      <c r="JN531" s="57"/>
      <c r="JO531" s="55">
        <v>1.28</v>
      </c>
      <c r="JP531" s="66"/>
      <c r="JQ531" s="65"/>
      <c r="JR531" s="65"/>
      <c r="JS531" s="65"/>
      <c r="JT531" s="64">
        <v>1.66</v>
      </c>
      <c r="JV531" s="48"/>
      <c r="JW531" s="47"/>
      <c r="JX531" s="47"/>
      <c r="JY531" s="47"/>
      <c r="JZ531" s="45">
        <v>1.84</v>
      </c>
      <c r="KA531" s="58"/>
      <c r="KB531" s="57"/>
      <c r="KC531" s="57"/>
      <c r="KD531" s="57"/>
      <c r="KE531" s="55">
        <v>1.28</v>
      </c>
      <c r="KF531" s="66"/>
      <c r="KG531" s="65"/>
      <c r="KH531" s="65"/>
      <c r="KI531" s="65"/>
      <c r="KJ531" s="64">
        <v>1.66</v>
      </c>
      <c r="KL531" s="48"/>
      <c r="KM531" s="47"/>
      <c r="KN531" s="47"/>
      <c r="KO531" s="47"/>
      <c r="KP531" s="45">
        <v>1.84</v>
      </c>
      <c r="KQ531" s="58"/>
      <c r="KR531" s="57"/>
      <c r="KS531" s="57"/>
      <c r="KT531" s="57"/>
      <c r="KU531" s="55">
        <v>1.28</v>
      </c>
      <c r="KV531" s="66"/>
      <c r="KW531" s="65"/>
      <c r="KX531" s="65"/>
      <c r="KY531" s="65"/>
      <c r="KZ531" s="64">
        <v>1.66</v>
      </c>
      <c r="LB531" s="48"/>
      <c r="LC531" s="47"/>
      <c r="LD531" s="47"/>
      <c r="LE531" s="47"/>
      <c r="LF531" s="45">
        <v>1.84</v>
      </c>
      <c r="LG531" s="58"/>
      <c r="LH531" s="57"/>
      <c r="LI531" s="57"/>
      <c r="LJ531" s="57"/>
      <c r="LK531" s="55">
        <v>1.28</v>
      </c>
      <c r="LL531" s="66"/>
      <c r="LM531" s="65"/>
      <c r="LN531" s="65"/>
      <c r="LO531" s="65"/>
      <c r="LP531" s="64">
        <v>1.66</v>
      </c>
      <c r="LR531" s="48"/>
      <c r="LS531" s="47"/>
      <c r="LT531" s="47"/>
      <c r="LU531" s="47"/>
      <c r="LV531" s="45">
        <v>1.84</v>
      </c>
      <c r="LW531" s="58"/>
      <c r="LX531" s="57"/>
      <c r="LY531" s="57"/>
      <c r="LZ531" s="57"/>
      <c r="MA531" s="55">
        <v>1.28</v>
      </c>
      <c r="MB531" s="66"/>
      <c r="MC531" s="65"/>
      <c r="MD531" s="65"/>
      <c r="ME531" s="65"/>
      <c r="MF531" s="64">
        <v>1.66</v>
      </c>
      <c r="MH531" s="48"/>
      <c r="MI531" s="47"/>
      <c r="MJ531" s="47"/>
      <c r="MK531" s="47"/>
      <c r="ML531" s="45">
        <v>1.84</v>
      </c>
      <c r="MM531" s="58"/>
      <c r="MN531" s="57"/>
      <c r="MO531" s="57"/>
      <c r="MP531" s="57"/>
      <c r="MQ531" s="55">
        <v>1.28</v>
      </c>
      <c r="MR531" s="66"/>
      <c r="MS531" s="65"/>
      <c r="MT531" s="65"/>
      <c r="MU531" s="65"/>
      <c r="MV531" s="64">
        <v>1.66</v>
      </c>
      <c r="MX531" s="48"/>
      <c r="MY531" s="47"/>
      <c r="MZ531" s="47"/>
      <c r="NA531" s="47"/>
      <c r="NB531" s="45">
        <v>1.84</v>
      </c>
      <c r="NC531" s="58"/>
      <c r="ND531" s="57"/>
      <c r="NE531" s="57"/>
      <c r="NF531" s="57"/>
      <c r="NG531" s="55">
        <v>1.28</v>
      </c>
      <c r="NH531" s="66"/>
      <c r="NI531" s="65"/>
      <c r="NJ531" s="65"/>
      <c r="NK531" s="65"/>
      <c r="NL531" s="64">
        <v>1.66</v>
      </c>
      <c r="NN531" s="48"/>
      <c r="NO531" s="47"/>
      <c r="NP531" s="47"/>
      <c r="NQ531" s="47"/>
      <c r="NR531" s="45">
        <v>1.84</v>
      </c>
      <c r="NS531" s="58"/>
      <c r="NT531" s="57"/>
      <c r="NU531" s="57"/>
      <c r="NV531" s="57"/>
      <c r="NW531" s="55">
        <v>1.28</v>
      </c>
      <c r="NX531" s="66"/>
      <c r="NY531" s="65"/>
      <c r="NZ531" s="65"/>
      <c r="OA531" s="65"/>
      <c r="OB531" s="64">
        <v>1.66</v>
      </c>
      <c r="OD531" s="48"/>
      <c r="OE531" s="47"/>
      <c r="OF531" s="47"/>
      <c r="OG531" s="47"/>
      <c r="OH531" s="45">
        <v>1.84</v>
      </c>
      <c r="OI531" s="58"/>
      <c r="OJ531" s="57"/>
      <c r="OK531" s="57"/>
      <c r="OL531" s="57"/>
      <c r="OM531" s="55">
        <v>1.28</v>
      </c>
      <c r="ON531" s="66"/>
      <c r="OO531" s="65"/>
      <c r="OP531" s="65"/>
      <c r="OQ531" s="65"/>
      <c r="OR531" s="64">
        <v>1.66</v>
      </c>
      <c r="OT531" s="48"/>
      <c r="OU531" s="47"/>
      <c r="OV531" s="47"/>
      <c r="OW531" s="47"/>
      <c r="OX531" s="45">
        <v>1.84</v>
      </c>
      <c r="OY531" s="58"/>
      <c r="OZ531" s="57"/>
      <c r="PA531" s="57"/>
      <c r="PB531" s="57"/>
      <c r="PC531" s="55">
        <v>1.28</v>
      </c>
      <c r="PD531" s="66"/>
      <c r="PE531" s="65"/>
      <c r="PF531" s="65"/>
      <c r="PG531" s="65"/>
      <c r="PH531" s="64">
        <v>1.66</v>
      </c>
      <c r="PJ531" s="48"/>
      <c r="PK531" s="47"/>
      <c r="PL531" s="47"/>
      <c r="PM531" s="47"/>
      <c r="PN531" s="45">
        <v>1.84</v>
      </c>
      <c r="PO531" s="58"/>
      <c r="PP531" s="57"/>
      <c r="PQ531" s="57"/>
      <c r="PR531" s="57"/>
      <c r="PS531" s="55">
        <v>1.28</v>
      </c>
      <c r="PT531" s="66"/>
      <c r="PU531" s="65"/>
      <c r="PV531" s="65"/>
      <c r="PW531" s="65"/>
      <c r="PX531" s="64">
        <v>1.66</v>
      </c>
      <c r="PZ531" s="48"/>
      <c r="QA531" s="47"/>
      <c r="QB531" s="47"/>
      <c r="QC531" s="47"/>
      <c r="QD531" s="45">
        <v>1.84</v>
      </c>
      <c r="QE531" s="58"/>
      <c r="QF531" s="57"/>
      <c r="QG531" s="57"/>
      <c r="QH531" s="57"/>
      <c r="QI531" s="55">
        <v>1.28</v>
      </c>
      <c r="QJ531" s="66"/>
      <c r="QK531" s="65"/>
      <c r="QL531" s="65"/>
      <c r="QM531" s="65"/>
      <c r="QN531" s="64">
        <v>1.66</v>
      </c>
      <c r="QP531" s="48"/>
      <c r="QQ531" s="47"/>
      <c r="QR531" s="47"/>
      <c r="QS531" s="47"/>
      <c r="QT531" s="45">
        <v>1.84</v>
      </c>
      <c r="QU531" s="58"/>
      <c r="QV531" s="57"/>
      <c r="QW531" s="57"/>
      <c r="QX531" s="57"/>
      <c r="QY531" s="55">
        <v>1.28</v>
      </c>
      <c r="QZ531" s="66"/>
      <c r="RA531" s="65"/>
      <c r="RB531" s="65"/>
      <c r="RC531" s="65"/>
      <c r="RD531" s="64">
        <v>1.66</v>
      </c>
      <c r="RF531" s="48"/>
      <c r="RG531" s="47"/>
      <c r="RH531" s="47"/>
      <c r="RI531" s="47"/>
      <c r="RJ531" s="45">
        <v>1.84</v>
      </c>
      <c r="RK531" s="58"/>
      <c r="RL531" s="57"/>
      <c r="RM531" s="57"/>
      <c r="RN531" s="57"/>
      <c r="RO531" s="55">
        <v>1.28</v>
      </c>
      <c r="RP531" s="66"/>
      <c r="RQ531" s="65"/>
      <c r="RR531" s="65"/>
      <c r="RS531" s="65"/>
      <c r="RT531" s="64">
        <v>1.66</v>
      </c>
    </row>
    <row r="532" spans="1:488" x14ac:dyDescent="0.35">
      <c r="A532" s="29">
        <v>32</v>
      </c>
      <c r="B532" s="34"/>
      <c r="C532" s="32"/>
      <c r="D532" s="32"/>
      <c r="E532" s="32"/>
      <c r="F532" s="35">
        <v>2</v>
      </c>
      <c r="G532" s="48"/>
      <c r="H532" s="47"/>
      <c r="I532" s="47"/>
      <c r="J532" s="47"/>
      <c r="K532" s="45">
        <v>1.84</v>
      </c>
      <c r="L532" s="58"/>
      <c r="M532" s="57"/>
      <c r="N532" s="57"/>
      <c r="O532" s="57"/>
      <c r="P532" s="55">
        <v>1.28</v>
      </c>
      <c r="Q532" s="66"/>
      <c r="R532" s="65"/>
      <c r="S532" s="65"/>
      <c r="T532" s="65"/>
      <c r="U532" s="64">
        <v>1.66</v>
      </c>
      <c r="V532" s="48"/>
      <c r="W532" s="47"/>
      <c r="X532" s="47"/>
      <c r="Y532" s="47"/>
      <c r="Z532" s="45">
        <v>1.66</v>
      </c>
      <c r="AG532" s="48"/>
      <c r="AH532" s="47"/>
      <c r="AI532" s="47"/>
      <c r="AJ532" s="47"/>
      <c r="AK532" s="45">
        <v>1.84</v>
      </c>
      <c r="AL532" s="58"/>
      <c r="AM532" s="57"/>
      <c r="AN532" s="57"/>
      <c r="AO532" s="57"/>
      <c r="AP532" s="55">
        <v>1.28</v>
      </c>
      <c r="AQ532" s="66"/>
      <c r="AR532" s="65"/>
      <c r="AS532" s="65"/>
      <c r="AT532" s="65"/>
      <c r="AU532" s="64">
        <v>1.66</v>
      </c>
      <c r="BB532" s="48"/>
      <c r="BC532" s="47"/>
      <c r="BD532" s="47"/>
      <c r="BE532" s="47"/>
      <c r="BF532" s="45">
        <v>1.84</v>
      </c>
      <c r="BG532" s="58"/>
      <c r="BH532" s="57"/>
      <c r="BI532" s="57"/>
      <c r="BJ532" s="57"/>
      <c r="BK532" s="55">
        <v>1.28</v>
      </c>
      <c r="BL532" s="66"/>
      <c r="BM532" s="65"/>
      <c r="BN532" s="65"/>
      <c r="BO532" s="65"/>
      <c r="BP532" s="64">
        <v>1.66</v>
      </c>
      <c r="BW532" s="48"/>
      <c r="BX532" s="47"/>
      <c r="BY532" s="47"/>
      <c r="BZ532" s="47"/>
      <c r="CA532" s="45">
        <v>1.84</v>
      </c>
      <c r="CB532" s="58"/>
      <c r="CC532" s="57"/>
      <c r="CD532" s="57"/>
      <c r="CE532" s="57"/>
      <c r="CF532" s="55">
        <v>1.28</v>
      </c>
      <c r="CG532" s="66"/>
      <c r="CH532" s="65"/>
      <c r="CI532" s="65"/>
      <c r="CJ532" s="65"/>
      <c r="CK532" s="64">
        <v>1.66</v>
      </c>
      <c r="CR532" s="48"/>
      <c r="CS532" s="47"/>
      <c r="CT532" s="47"/>
      <c r="CU532" s="47"/>
      <c r="CV532" s="45">
        <v>1.84</v>
      </c>
      <c r="CW532" s="58"/>
      <c r="CX532" s="57"/>
      <c r="CY532" s="57"/>
      <c r="CZ532" s="57"/>
      <c r="DA532" s="55">
        <v>1.28</v>
      </c>
      <c r="DB532" s="66"/>
      <c r="DC532" s="65"/>
      <c r="DD532" s="65"/>
      <c r="DE532" s="65"/>
      <c r="DF532" s="64">
        <v>1.66</v>
      </c>
      <c r="DM532" s="48"/>
      <c r="DN532" s="47"/>
      <c r="DO532" s="47"/>
      <c r="DP532" s="47"/>
      <c r="DQ532" s="45">
        <v>1.84</v>
      </c>
      <c r="DR532" s="58"/>
      <c r="DS532" s="57"/>
      <c r="DT532" s="57"/>
      <c r="DU532" s="57"/>
      <c r="DV532" s="55">
        <v>1.28</v>
      </c>
      <c r="DW532" s="66"/>
      <c r="DX532" s="65"/>
      <c r="DY532" s="65"/>
      <c r="DZ532" s="65"/>
      <c r="EA532" s="64">
        <v>1.66</v>
      </c>
      <c r="EH532" s="48"/>
      <c r="EI532" s="47"/>
      <c r="EJ532" s="47"/>
      <c r="EK532" s="47"/>
      <c r="EL532" s="45">
        <v>1.84</v>
      </c>
      <c r="EM532" s="58"/>
      <c r="EN532" s="57"/>
      <c r="EO532" s="57"/>
      <c r="EP532" s="57"/>
      <c r="EQ532" s="55">
        <v>1.28</v>
      </c>
      <c r="ER532" s="66"/>
      <c r="ES532" s="65"/>
      <c r="ET532" s="65"/>
      <c r="EU532" s="65"/>
      <c r="EV532" s="64">
        <v>1.66</v>
      </c>
      <c r="EX532" s="48"/>
      <c r="EY532" s="47"/>
      <c r="EZ532" s="47"/>
      <c r="FA532" s="47"/>
      <c r="FB532" s="45">
        <v>1.84</v>
      </c>
      <c r="FC532" s="58"/>
      <c r="FD532" s="57"/>
      <c r="FE532" s="57"/>
      <c r="FF532" s="57"/>
      <c r="FG532" s="55">
        <v>1.28</v>
      </c>
      <c r="FH532" s="66"/>
      <c r="FI532" s="65"/>
      <c r="FJ532" s="65"/>
      <c r="FK532" s="65"/>
      <c r="FL532" s="64">
        <v>1.66</v>
      </c>
      <c r="FN532" s="48"/>
      <c r="FO532" s="47"/>
      <c r="FP532" s="47"/>
      <c r="FQ532" s="47"/>
      <c r="FR532" s="45">
        <v>1.84</v>
      </c>
      <c r="FS532" s="58"/>
      <c r="FT532" s="57"/>
      <c r="FU532" s="57"/>
      <c r="FV532" s="57"/>
      <c r="FW532" s="55">
        <v>1.28</v>
      </c>
      <c r="FX532" s="66"/>
      <c r="FY532" s="65"/>
      <c r="FZ532" s="65"/>
      <c r="GA532" s="65"/>
      <c r="GB532" s="64">
        <v>1.66</v>
      </c>
      <c r="GD532" s="48"/>
      <c r="GE532" s="47"/>
      <c r="GF532" s="47"/>
      <c r="GG532" s="47"/>
      <c r="GH532" s="45">
        <v>1.84</v>
      </c>
      <c r="GI532" s="58"/>
      <c r="GJ532" s="57"/>
      <c r="GK532" s="57"/>
      <c r="GL532" s="57"/>
      <c r="GM532" s="55">
        <v>1.28</v>
      </c>
      <c r="GN532" s="66"/>
      <c r="GO532" s="65"/>
      <c r="GP532" s="65"/>
      <c r="GQ532" s="65"/>
      <c r="GR532" s="64">
        <v>1.66</v>
      </c>
      <c r="GT532" s="48"/>
      <c r="GU532" s="47"/>
      <c r="GV532" s="47"/>
      <c r="GW532" s="47"/>
      <c r="GX532" s="45">
        <v>1.84</v>
      </c>
      <c r="GY532" s="58"/>
      <c r="GZ532" s="57"/>
      <c r="HA532" s="57"/>
      <c r="HB532" s="57"/>
      <c r="HC532" s="55">
        <v>1.28</v>
      </c>
      <c r="HD532" s="66"/>
      <c r="HE532" s="65"/>
      <c r="HF532" s="65"/>
      <c r="HG532" s="65"/>
      <c r="HH532" s="64">
        <v>1.66</v>
      </c>
      <c r="HJ532" s="48"/>
      <c r="HK532" s="47"/>
      <c r="HL532" s="47"/>
      <c r="HM532" s="47"/>
      <c r="HN532" s="45">
        <v>1.84</v>
      </c>
      <c r="HO532" s="58"/>
      <c r="HP532" s="57"/>
      <c r="HQ532" s="57"/>
      <c r="HR532" s="57"/>
      <c r="HS532" s="55">
        <v>1.28</v>
      </c>
      <c r="HT532" s="66"/>
      <c r="HU532" s="65"/>
      <c r="HV532" s="65"/>
      <c r="HW532" s="65"/>
      <c r="HX532" s="64">
        <v>1.66</v>
      </c>
      <c r="HZ532" s="48"/>
      <c r="IA532" s="47"/>
      <c r="IB532" s="47"/>
      <c r="IC532" s="47"/>
      <c r="ID532" s="45">
        <v>1.84</v>
      </c>
      <c r="IE532" s="58"/>
      <c r="IF532" s="57"/>
      <c r="IG532" s="57"/>
      <c r="IH532" s="57"/>
      <c r="II532" s="55">
        <v>1.28</v>
      </c>
      <c r="IJ532" s="66"/>
      <c r="IK532" s="65"/>
      <c r="IL532" s="65"/>
      <c r="IM532" s="65"/>
      <c r="IN532" s="64">
        <v>1.66</v>
      </c>
      <c r="IP532" s="48"/>
      <c r="IQ532" s="47"/>
      <c r="IR532" s="47"/>
      <c r="IS532" s="47"/>
      <c r="IT532" s="45">
        <v>1.84</v>
      </c>
      <c r="IU532" s="58"/>
      <c r="IV532" s="57"/>
      <c r="IW532" s="57"/>
      <c r="IX532" s="57"/>
      <c r="IY532" s="55">
        <v>1.28</v>
      </c>
      <c r="IZ532" s="66"/>
      <c r="JA532" s="65"/>
      <c r="JB532" s="65"/>
      <c r="JC532" s="65"/>
      <c r="JD532" s="64">
        <v>1.66</v>
      </c>
      <c r="JF532" s="48"/>
      <c r="JG532" s="47"/>
      <c r="JH532" s="47"/>
      <c r="JI532" s="47"/>
      <c r="JJ532" s="45">
        <v>1.84</v>
      </c>
      <c r="JK532" s="58"/>
      <c r="JL532" s="57"/>
      <c r="JM532" s="57"/>
      <c r="JN532" s="57"/>
      <c r="JO532" s="55">
        <v>1.28</v>
      </c>
      <c r="JP532" s="66"/>
      <c r="JQ532" s="65"/>
      <c r="JR532" s="65"/>
      <c r="JS532" s="65"/>
      <c r="JT532" s="64">
        <v>1.66</v>
      </c>
      <c r="JV532" s="48"/>
      <c r="JW532" s="47"/>
      <c r="JX532" s="47"/>
      <c r="JY532" s="47"/>
      <c r="JZ532" s="45">
        <v>1.84</v>
      </c>
      <c r="KA532" s="58"/>
      <c r="KB532" s="57"/>
      <c r="KC532" s="57"/>
      <c r="KD532" s="57"/>
      <c r="KE532" s="55">
        <v>1.28</v>
      </c>
      <c r="KF532" s="66"/>
      <c r="KG532" s="65"/>
      <c r="KH532" s="65"/>
      <c r="KI532" s="65"/>
      <c r="KJ532" s="64">
        <v>1.66</v>
      </c>
      <c r="KL532" s="48"/>
      <c r="KM532" s="47"/>
      <c r="KN532" s="47"/>
      <c r="KO532" s="47"/>
      <c r="KP532" s="45">
        <v>1.84</v>
      </c>
      <c r="KQ532" s="58"/>
      <c r="KR532" s="57"/>
      <c r="KS532" s="57"/>
      <c r="KT532" s="57"/>
      <c r="KU532" s="55">
        <v>1.28</v>
      </c>
      <c r="KV532" s="66"/>
      <c r="KW532" s="65"/>
      <c r="KX532" s="65"/>
      <c r="KY532" s="65"/>
      <c r="KZ532" s="64">
        <v>1.66</v>
      </c>
      <c r="LB532" s="48"/>
      <c r="LC532" s="47"/>
      <c r="LD532" s="47"/>
      <c r="LE532" s="47"/>
      <c r="LF532" s="45">
        <v>1.84</v>
      </c>
      <c r="LG532" s="58"/>
      <c r="LH532" s="57"/>
      <c r="LI532" s="57"/>
      <c r="LJ532" s="57"/>
      <c r="LK532" s="55">
        <v>1.28</v>
      </c>
      <c r="LL532" s="66"/>
      <c r="LM532" s="65"/>
      <c r="LN532" s="65"/>
      <c r="LO532" s="65"/>
      <c r="LP532" s="64">
        <v>1.66</v>
      </c>
      <c r="LR532" s="48"/>
      <c r="LS532" s="47"/>
      <c r="LT532" s="47"/>
      <c r="LU532" s="47"/>
      <c r="LV532" s="45">
        <v>1.84</v>
      </c>
      <c r="LW532" s="58"/>
      <c r="LX532" s="57"/>
      <c r="LY532" s="57"/>
      <c r="LZ532" s="57"/>
      <c r="MA532" s="55">
        <v>1.28</v>
      </c>
      <c r="MB532" s="66"/>
      <c r="MC532" s="65"/>
      <c r="MD532" s="65"/>
      <c r="ME532" s="65"/>
      <c r="MF532" s="64">
        <v>1.66</v>
      </c>
      <c r="MH532" s="48"/>
      <c r="MI532" s="47"/>
      <c r="MJ532" s="47"/>
      <c r="MK532" s="47"/>
      <c r="ML532" s="45">
        <v>1.84</v>
      </c>
      <c r="MM532" s="58"/>
      <c r="MN532" s="57"/>
      <c r="MO532" s="57"/>
      <c r="MP532" s="57"/>
      <c r="MQ532" s="55">
        <v>1.28</v>
      </c>
      <c r="MR532" s="66"/>
      <c r="MS532" s="65"/>
      <c r="MT532" s="65"/>
      <c r="MU532" s="65"/>
      <c r="MV532" s="64">
        <v>1.66</v>
      </c>
      <c r="MX532" s="48"/>
      <c r="MY532" s="47"/>
      <c r="MZ532" s="47"/>
      <c r="NA532" s="47"/>
      <c r="NB532" s="45">
        <v>1.84</v>
      </c>
      <c r="NC532" s="58"/>
      <c r="ND532" s="57"/>
      <c r="NE532" s="57"/>
      <c r="NF532" s="57"/>
      <c r="NG532" s="55">
        <v>1.28</v>
      </c>
      <c r="NH532" s="66"/>
      <c r="NI532" s="65"/>
      <c r="NJ532" s="65"/>
      <c r="NK532" s="65"/>
      <c r="NL532" s="64">
        <v>1.66</v>
      </c>
      <c r="NN532" s="48"/>
      <c r="NO532" s="47"/>
      <c r="NP532" s="47"/>
      <c r="NQ532" s="47"/>
      <c r="NR532" s="45">
        <v>1.84</v>
      </c>
      <c r="NS532" s="58"/>
      <c r="NT532" s="57"/>
      <c r="NU532" s="57"/>
      <c r="NV532" s="57"/>
      <c r="NW532" s="55">
        <v>1.28</v>
      </c>
      <c r="NX532" s="66"/>
      <c r="NY532" s="65"/>
      <c r="NZ532" s="65"/>
      <c r="OA532" s="65"/>
      <c r="OB532" s="64">
        <v>1.66</v>
      </c>
      <c r="OD532" s="48"/>
      <c r="OE532" s="47"/>
      <c r="OF532" s="47"/>
      <c r="OG532" s="47"/>
      <c r="OH532" s="45">
        <v>1.84</v>
      </c>
      <c r="OI532" s="58"/>
      <c r="OJ532" s="57"/>
      <c r="OK532" s="57"/>
      <c r="OL532" s="57"/>
      <c r="OM532" s="55">
        <v>1.28</v>
      </c>
      <c r="ON532" s="66"/>
      <c r="OO532" s="65"/>
      <c r="OP532" s="65"/>
      <c r="OQ532" s="65"/>
      <c r="OR532" s="64">
        <v>1.66</v>
      </c>
      <c r="OT532" s="48"/>
      <c r="OU532" s="47"/>
      <c r="OV532" s="47"/>
      <c r="OW532" s="47"/>
      <c r="OX532" s="45">
        <v>1.84</v>
      </c>
      <c r="OY532" s="58"/>
      <c r="OZ532" s="57"/>
      <c r="PA532" s="57"/>
      <c r="PB532" s="57"/>
      <c r="PC532" s="55">
        <v>1.28</v>
      </c>
      <c r="PD532" s="66"/>
      <c r="PE532" s="65"/>
      <c r="PF532" s="65"/>
      <c r="PG532" s="65"/>
      <c r="PH532" s="64">
        <v>1.66</v>
      </c>
      <c r="PJ532" s="48"/>
      <c r="PK532" s="47"/>
      <c r="PL532" s="47"/>
      <c r="PM532" s="47"/>
      <c r="PN532" s="45">
        <v>1.84</v>
      </c>
      <c r="PO532" s="58"/>
      <c r="PP532" s="57"/>
      <c r="PQ532" s="57"/>
      <c r="PR532" s="57"/>
      <c r="PS532" s="55">
        <v>1.28</v>
      </c>
      <c r="PT532" s="66"/>
      <c r="PU532" s="65"/>
      <c r="PV532" s="65"/>
      <c r="PW532" s="65"/>
      <c r="PX532" s="64">
        <v>1.66</v>
      </c>
      <c r="PZ532" s="48"/>
      <c r="QA532" s="47"/>
      <c r="QB532" s="47"/>
      <c r="QC532" s="47"/>
      <c r="QD532" s="45">
        <v>1.84</v>
      </c>
      <c r="QE532" s="58"/>
      <c r="QF532" s="57"/>
      <c r="QG532" s="57"/>
      <c r="QH532" s="57"/>
      <c r="QI532" s="55">
        <v>1.28</v>
      </c>
      <c r="QJ532" s="66"/>
      <c r="QK532" s="65"/>
      <c r="QL532" s="65"/>
      <c r="QM532" s="65"/>
      <c r="QN532" s="64">
        <v>1.66</v>
      </c>
      <c r="QP532" s="48"/>
      <c r="QQ532" s="47"/>
      <c r="QR532" s="47"/>
      <c r="QS532" s="47"/>
      <c r="QT532" s="45">
        <v>1.84</v>
      </c>
      <c r="QU532" s="58"/>
      <c r="QV532" s="57"/>
      <c r="QW532" s="57"/>
      <c r="QX532" s="57"/>
      <c r="QY532" s="55">
        <v>1.28</v>
      </c>
      <c r="QZ532" s="66"/>
      <c r="RA532" s="65"/>
      <c r="RB532" s="65"/>
      <c r="RC532" s="65"/>
      <c r="RD532" s="64">
        <v>1.66</v>
      </c>
      <c r="RF532" s="48"/>
      <c r="RG532" s="47"/>
      <c r="RH532" s="47"/>
      <c r="RI532" s="47"/>
      <c r="RJ532" s="45">
        <v>1.84</v>
      </c>
      <c r="RK532" s="58"/>
      <c r="RL532" s="57"/>
      <c r="RM532" s="57"/>
      <c r="RN532" s="57"/>
      <c r="RO532" s="55">
        <v>1.28</v>
      </c>
      <c r="RP532" s="66"/>
      <c r="RQ532" s="65"/>
      <c r="RR532" s="65"/>
      <c r="RS532" s="65"/>
      <c r="RT532" s="64">
        <v>1.66</v>
      </c>
    </row>
    <row r="533" spans="1:488" x14ac:dyDescent="0.35">
      <c r="A533" s="29">
        <v>33</v>
      </c>
      <c r="B533" s="34"/>
      <c r="C533" s="32"/>
      <c r="D533" s="32"/>
      <c r="E533" s="32"/>
      <c r="F533" s="35">
        <v>2</v>
      </c>
      <c r="G533" s="48"/>
      <c r="H533" s="47"/>
      <c r="I533" s="47"/>
      <c r="J533" s="47"/>
      <c r="K533" s="45">
        <v>1.84</v>
      </c>
      <c r="L533" s="58"/>
      <c r="M533" s="57"/>
      <c r="N533" s="57"/>
      <c r="O533" s="57"/>
      <c r="P533" s="55">
        <v>1.28</v>
      </c>
      <c r="Q533" s="66"/>
      <c r="R533" s="65"/>
      <c r="S533" s="65"/>
      <c r="T533" s="65"/>
      <c r="U533" s="64">
        <v>1.66</v>
      </c>
      <c r="V533" s="48"/>
      <c r="W533" s="47"/>
      <c r="X533" s="47"/>
      <c r="Y533" s="47"/>
      <c r="Z533" s="45">
        <v>1.66</v>
      </c>
      <c r="AG533" s="48"/>
      <c r="AH533" s="47"/>
      <c r="AI533" s="47"/>
      <c r="AJ533" s="47"/>
      <c r="AK533" s="45">
        <v>1.84</v>
      </c>
      <c r="AL533" s="58"/>
      <c r="AM533" s="57"/>
      <c r="AN533" s="57"/>
      <c r="AO533" s="57"/>
      <c r="AP533" s="55">
        <v>1.28</v>
      </c>
      <c r="AQ533" s="66"/>
      <c r="AR533" s="65"/>
      <c r="AS533" s="65"/>
      <c r="AT533" s="65"/>
      <c r="AU533" s="64">
        <v>1.66</v>
      </c>
      <c r="BB533" s="48"/>
      <c r="BC533" s="47"/>
      <c r="BD533" s="47"/>
      <c r="BE533" s="47"/>
      <c r="BF533" s="45">
        <v>1.84</v>
      </c>
      <c r="BG533" s="58"/>
      <c r="BH533" s="57"/>
      <c r="BI533" s="57"/>
      <c r="BJ533" s="57"/>
      <c r="BK533" s="55">
        <v>1.28</v>
      </c>
      <c r="BL533" s="66"/>
      <c r="BM533" s="65"/>
      <c r="BN533" s="65"/>
      <c r="BO533" s="65"/>
      <c r="BP533" s="64">
        <v>1.66</v>
      </c>
      <c r="BW533" s="48"/>
      <c r="BX533" s="47"/>
      <c r="BY533" s="47"/>
      <c r="BZ533" s="47"/>
      <c r="CA533" s="45">
        <v>1.84</v>
      </c>
      <c r="CB533" s="58"/>
      <c r="CC533" s="57"/>
      <c r="CD533" s="57"/>
      <c r="CE533" s="57"/>
      <c r="CF533" s="55">
        <v>1.28</v>
      </c>
      <c r="CG533" s="66"/>
      <c r="CH533" s="65"/>
      <c r="CI533" s="65"/>
      <c r="CJ533" s="65"/>
      <c r="CK533" s="64">
        <v>1.66</v>
      </c>
      <c r="CR533" s="48"/>
      <c r="CS533" s="47"/>
      <c r="CT533" s="47"/>
      <c r="CU533" s="47"/>
      <c r="CV533" s="45">
        <v>1.84</v>
      </c>
      <c r="CW533" s="58"/>
      <c r="CX533" s="57"/>
      <c r="CY533" s="57"/>
      <c r="CZ533" s="57"/>
      <c r="DA533" s="55">
        <v>1.28</v>
      </c>
      <c r="DB533" s="66"/>
      <c r="DC533" s="65"/>
      <c r="DD533" s="65"/>
      <c r="DE533" s="65"/>
      <c r="DF533" s="64">
        <v>1.66</v>
      </c>
      <c r="DM533" s="48"/>
      <c r="DN533" s="47"/>
      <c r="DO533" s="47"/>
      <c r="DP533" s="47"/>
      <c r="DQ533" s="45">
        <v>1.84</v>
      </c>
      <c r="DR533" s="58"/>
      <c r="DS533" s="57"/>
      <c r="DT533" s="57"/>
      <c r="DU533" s="57"/>
      <c r="DV533" s="55">
        <v>1.28</v>
      </c>
      <c r="DW533" s="66"/>
      <c r="DX533" s="65"/>
      <c r="DY533" s="65"/>
      <c r="DZ533" s="65"/>
      <c r="EA533" s="64">
        <v>1.66</v>
      </c>
      <c r="EH533" s="48"/>
      <c r="EI533" s="47"/>
      <c r="EJ533" s="47"/>
      <c r="EK533" s="47"/>
      <c r="EL533" s="45">
        <v>1.84</v>
      </c>
      <c r="EM533" s="58"/>
      <c r="EN533" s="57"/>
      <c r="EO533" s="57"/>
      <c r="EP533" s="57"/>
      <c r="EQ533" s="55">
        <v>1.28</v>
      </c>
      <c r="ER533" s="66"/>
      <c r="ES533" s="65"/>
      <c r="ET533" s="65"/>
      <c r="EU533" s="65"/>
      <c r="EV533" s="64">
        <v>1.66</v>
      </c>
      <c r="EX533" s="48"/>
      <c r="EY533" s="47"/>
      <c r="EZ533" s="47"/>
      <c r="FA533" s="47"/>
      <c r="FB533" s="45">
        <v>1.84</v>
      </c>
      <c r="FC533" s="58"/>
      <c r="FD533" s="57"/>
      <c r="FE533" s="57"/>
      <c r="FF533" s="57"/>
      <c r="FG533" s="55">
        <v>1.28</v>
      </c>
      <c r="FH533" s="66"/>
      <c r="FI533" s="65"/>
      <c r="FJ533" s="65"/>
      <c r="FK533" s="65"/>
      <c r="FL533" s="64">
        <v>1.66</v>
      </c>
      <c r="FN533" s="48"/>
      <c r="FO533" s="47"/>
      <c r="FP533" s="47"/>
      <c r="FQ533" s="47"/>
      <c r="FR533" s="45">
        <v>1.84</v>
      </c>
      <c r="FS533" s="58"/>
      <c r="FT533" s="57"/>
      <c r="FU533" s="57"/>
      <c r="FV533" s="57"/>
      <c r="FW533" s="55">
        <v>1.28</v>
      </c>
      <c r="FX533" s="66"/>
      <c r="FY533" s="65"/>
      <c r="FZ533" s="65"/>
      <c r="GA533" s="65"/>
      <c r="GB533" s="64">
        <v>1.66</v>
      </c>
      <c r="GD533" s="48"/>
      <c r="GE533" s="47"/>
      <c r="GF533" s="47"/>
      <c r="GG533" s="47"/>
      <c r="GH533" s="45">
        <v>1.84</v>
      </c>
      <c r="GI533" s="58"/>
      <c r="GJ533" s="57"/>
      <c r="GK533" s="57"/>
      <c r="GL533" s="57"/>
      <c r="GM533" s="55">
        <v>1.28</v>
      </c>
      <c r="GN533" s="66"/>
      <c r="GO533" s="65"/>
      <c r="GP533" s="65"/>
      <c r="GQ533" s="65"/>
      <c r="GR533" s="64">
        <v>1.66</v>
      </c>
      <c r="GT533" s="48"/>
      <c r="GU533" s="47"/>
      <c r="GV533" s="47"/>
      <c r="GW533" s="47"/>
      <c r="GX533" s="45">
        <v>1.84</v>
      </c>
      <c r="GY533" s="58"/>
      <c r="GZ533" s="57"/>
      <c r="HA533" s="57"/>
      <c r="HB533" s="57"/>
      <c r="HC533" s="55">
        <v>1.28</v>
      </c>
      <c r="HD533" s="66"/>
      <c r="HE533" s="65"/>
      <c r="HF533" s="65"/>
      <c r="HG533" s="65"/>
      <c r="HH533" s="64">
        <v>1.66</v>
      </c>
      <c r="HJ533" s="48"/>
      <c r="HK533" s="47"/>
      <c r="HL533" s="47"/>
      <c r="HM533" s="47"/>
      <c r="HN533" s="45">
        <v>1.84</v>
      </c>
      <c r="HO533" s="58"/>
      <c r="HP533" s="57"/>
      <c r="HQ533" s="57"/>
      <c r="HR533" s="57"/>
      <c r="HS533" s="55">
        <v>1.28</v>
      </c>
      <c r="HT533" s="66"/>
      <c r="HU533" s="65"/>
      <c r="HV533" s="65"/>
      <c r="HW533" s="65"/>
      <c r="HX533" s="64">
        <v>1.66</v>
      </c>
      <c r="HZ533" s="48"/>
      <c r="IA533" s="47"/>
      <c r="IB533" s="47"/>
      <c r="IC533" s="47"/>
      <c r="ID533" s="45">
        <v>1.84</v>
      </c>
      <c r="IE533" s="58"/>
      <c r="IF533" s="57"/>
      <c r="IG533" s="57"/>
      <c r="IH533" s="57"/>
      <c r="II533" s="55">
        <v>1.28</v>
      </c>
      <c r="IJ533" s="66"/>
      <c r="IK533" s="65"/>
      <c r="IL533" s="65"/>
      <c r="IM533" s="65"/>
      <c r="IN533" s="64">
        <v>1.66</v>
      </c>
      <c r="IP533" s="48"/>
      <c r="IQ533" s="47"/>
      <c r="IR533" s="47"/>
      <c r="IS533" s="47"/>
      <c r="IT533" s="45">
        <v>1.84</v>
      </c>
      <c r="IU533" s="58"/>
      <c r="IV533" s="57"/>
      <c r="IW533" s="57"/>
      <c r="IX533" s="57"/>
      <c r="IY533" s="55">
        <v>1.28</v>
      </c>
      <c r="IZ533" s="66"/>
      <c r="JA533" s="65"/>
      <c r="JB533" s="65"/>
      <c r="JC533" s="65"/>
      <c r="JD533" s="64">
        <v>1.66</v>
      </c>
      <c r="JF533" s="48"/>
      <c r="JG533" s="47"/>
      <c r="JH533" s="47"/>
      <c r="JI533" s="47"/>
      <c r="JJ533" s="45">
        <v>1.84</v>
      </c>
      <c r="JK533" s="58"/>
      <c r="JL533" s="57"/>
      <c r="JM533" s="57"/>
      <c r="JN533" s="57"/>
      <c r="JO533" s="55">
        <v>1.28</v>
      </c>
      <c r="JP533" s="66"/>
      <c r="JQ533" s="65"/>
      <c r="JR533" s="65"/>
      <c r="JS533" s="65"/>
      <c r="JT533" s="64">
        <v>1.66</v>
      </c>
      <c r="JV533" s="48"/>
      <c r="JW533" s="47"/>
      <c r="JX533" s="47"/>
      <c r="JY533" s="47"/>
      <c r="JZ533" s="45">
        <v>1.84</v>
      </c>
      <c r="KA533" s="58"/>
      <c r="KB533" s="57"/>
      <c r="KC533" s="57"/>
      <c r="KD533" s="57"/>
      <c r="KE533" s="55">
        <v>1.28</v>
      </c>
      <c r="KF533" s="66"/>
      <c r="KG533" s="65"/>
      <c r="KH533" s="65"/>
      <c r="KI533" s="65"/>
      <c r="KJ533" s="64">
        <v>1.66</v>
      </c>
      <c r="KL533" s="48"/>
      <c r="KM533" s="47"/>
      <c r="KN533" s="47"/>
      <c r="KO533" s="47"/>
      <c r="KP533" s="45">
        <v>1.84</v>
      </c>
      <c r="KQ533" s="58"/>
      <c r="KR533" s="57"/>
      <c r="KS533" s="57"/>
      <c r="KT533" s="57"/>
      <c r="KU533" s="55">
        <v>1.28</v>
      </c>
      <c r="KV533" s="66"/>
      <c r="KW533" s="65"/>
      <c r="KX533" s="65"/>
      <c r="KY533" s="65"/>
      <c r="KZ533" s="64">
        <v>1.66</v>
      </c>
      <c r="LB533" s="48"/>
      <c r="LC533" s="47"/>
      <c r="LD533" s="47"/>
      <c r="LE533" s="47"/>
      <c r="LF533" s="45">
        <v>1.84</v>
      </c>
      <c r="LG533" s="58"/>
      <c r="LH533" s="57"/>
      <c r="LI533" s="57"/>
      <c r="LJ533" s="57"/>
      <c r="LK533" s="55">
        <v>1.28</v>
      </c>
      <c r="LL533" s="66"/>
      <c r="LM533" s="65"/>
      <c r="LN533" s="65"/>
      <c r="LO533" s="65"/>
      <c r="LP533" s="64">
        <v>1.66</v>
      </c>
      <c r="LR533" s="48"/>
      <c r="LS533" s="47"/>
      <c r="LT533" s="47"/>
      <c r="LU533" s="47"/>
      <c r="LV533" s="45">
        <v>1.84</v>
      </c>
      <c r="LW533" s="58"/>
      <c r="LX533" s="57"/>
      <c r="LY533" s="57"/>
      <c r="LZ533" s="57"/>
      <c r="MA533" s="55">
        <v>1.28</v>
      </c>
      <c r="MB533" s="66"/>
      <c r="MC533" s="65"/>
      <c r="MD533" s="65"/>
      <c r="ME533" s="65"/>
      <c r="MF533" s="64">
        <v>1.66</v>
      </c>
      <c r="MH533" s="48"/>
      <c r="MI533" s="47"/>
      <c r="MJ533" s="47"/>
      <c r="MK533" s="47"/>
      <c r="ML533" s="45">
        <v>1.84</v>
      </c>
      <c r="MM533" s="58"/>
      <c r="MN533" s="57"/>
      <c r="MO533" s="57"/>
      <c r="MP533" s="57"/>
      <c r="MQ533" s="55">
        <v>1.28</v>
      </c>
      <c r="MR533" s="66"/>
      <c r="MS533" s="65"/>
      <c r="MT533" s="65"/>
      <c r="MU533" s="65"/>
      <c r="MV533" s="64">
        <v>1.66</v>
      </c>
      <c r="MX533" s="48"/>
      <c r="MY533" s="47"/>
      <c r="MZ533" s="47"/>
      <c r="NA533" s="47"/>
      <c r="NB533" s="45">
        <v>1.84</v>
      </c>
      <c r="NC533" s="58"/>
      <c r="ND533" s="57"/>
      <c r="NE533" s="57"/>
      <c r="NF533" s="57"/>
      <c r="NG533" s="55">
        <v>1.28</v>
      </c>
      <c r="NH533" s="66"/>
      <c r="NI533" s="65"/>
      <c r="NJ533" s="65"/>
      <c r="NK533" s="65"/>
      <c r="NL533" s="64">
        <v>1.66</v>
      </c>
      <c r="NN533" s="48"/>
      <c r="NO533" s="47"/>
      <c r="NP533" s="47"/>
      <c r="NQ533" s="47"/>
      <c r="NR533" s="45">
        <v>1.84</v>
      </c>
      <c r="NS533" s="58"/>
      <c r="NT533" s="57"/>
      <c r="NU533" s="57"/>
      <c r="NV533" s="57"/>
      <c r="NW533" s="55">
        <v>1.28</v>
      </c>
      <c r="NX533" s="66"/>
      <c r="NY533" s="65"/>
      <c r="NZ533" s="65"/>
      <c r="OA533" s="65"/>
      <c r="OB533" s="64">
        <v>1.66</v>
      </c>
      <c r="OD533" s="48"/>
      <c r="OE533" s="47"/>
      <c r="OF533" s="47"/>
      <c r="OG533" s="47"/>
      <c r="OH533" s="45">
        <v>1.84</v>
      </c>
      <c r="OI533" s="58"/>
      <c r="OJ533" s="57"/>
      <c r="OK533" s="57"/>
      <c r="OL533" s="57"/>
      <c r="OM533" s="55">
        <v>1.28</v>
      </c>
      <c r="ON533" s="66"/>
      <c r="OO533" s="65"/>
      <c r="OP533" s="65"/>
      <c r="OQ533" s="65"/>
      <c r="OR533" s="64">
        <v>1.66</v>
      </c>
      <c r="OT533" s="48"/>
      <c r="OU533" s="47"/>
      <c r="OV533" s="47"/>
      <c r="OW533" s="47"/>
      <c r="OX533" s="45">
        <v>1.84</v>
      </c>
      <c r="OY533" s="58"/>
      <c r="OZ533" s="57"/>
      <c r="PA533" s="57"/>
      <c r="PB533" s="57"/>
      <c r="PC533" s="55">
        <v>1.28</v>
      </c>
      <c r="PD533" s="66"/>
      <c r="PE533" s="65"/>
      <c r="PF533" s="65"/>
      <c r="PG533" s="65"/>
      <c r="PH533" s="64">
        <v>1.66</v>
      </c>
      <c r="PJ533" s="48"/>
      <c r="PK533" s="47"/>
      <c r="PL533" s="47"/>
      <c r="PM533" s="47"/>
      <c r="PN533" s="45">
        <v>1.84</v>
      </c>
      <c r="PO533" s="58"/>
      <c r="PP533" s="57"/>
      <c r="PQ533" s="57"/>
      <c r="PR533" s="57"/>
      <c r="PS533" s="55">
        <v>1.28</v>
      </c>
      <c r="PT533" s="66"/>
      <c r="PU533" s="65"/>
      <c r="PV533" s="65"/>
      <c r="PW533" s="65"/>
      <c r="PX533" s="64">
        <v>1.66</v>
      </c>
      <c r="PZ533" s="48"/>
      <c r="QA533" s="47"/>
      <c r="QB533" s="47"/>
      <c r="QC533" s="47"/>
      <c r="QD533" s="45">
        <v>1.84</v>
      </c>
      <c r="QE533" s="58"/>
      <c r="QF533" s="57"/>
      <c r="QG533" s="57"/>
      <c r="QH533" s="57"/>
      <c r="QI533" s="55">
        <v>1.28</v>
      </c>
      <c r="QJ533" s="66"/>
      <c r="QK533" s="65"/>
      <c r="QL533" s="65"/>
      <c r="QM533" s="65"/>
      <c r="QN533" s="64">
        <v>1.66</v>
      </c>
      <c r="QP533" s="48"/>
      <c r="QQ533" s="47"/>
      <c r="QR533" s="47"/>
      <c r="QS533" s="47"/>
      <c r="QT533" s="45">
        <v>1.84</v>
      </c>
      <c r="QU533" s="58"/>
      <c r="QV533" s="57"/>
      <c r="QW533" s="57"/>
      <c r="QX533" s="57"/>
      <c r="QY533" s="55">
        <v>1.28</v>
      </c>
      <c r="QZ533" s="66"/>
      <c r="RA533" s="65"/>
      <c r="RB533" s="65"/>
      <c r="RC533" s="65"/>
      <c r="RD533" s="64">
        <v>1.66</v>
      </c>
      <c r="RF533" s="48"/>
      <c r="RG533" s="47"/>
      <c r="RH533" s="47"/>
      <c r="RI533" s="47"/>
      <c r="RJ533" s="45">
        <v>1.84</v>
      </c>
      <c r="RK533" s="58"/>
      <c r="RL533" s="57"/>
      <c r="RM533" s="57"/>
      <c r="RN533" s="57"/>
      <c r="RO533" s="55">
        <v>1.28</v>
      </c>
      <c r="RP533" s="66"/>
      <c r="RQ533" s="65"/>
      <c r="RR533" s="65"/>
      <c r="RS533" s="65"/>
      <c r="RT533" s="64">
        <v>1.66</v>
      </c>
    </row>
    <row r="534" spans="1:488" x14ac:dyDescent="0.35">
      <c r="A534" s="29">
        <v>34</v>
      </c>
      <c r="B534" s="34"/>
      <c r="C534" s="32"/>
      <c r="D534" s="32"/>
      <c r="E534" s="32"/>
      <c r="F534" s="35">
        <v>2</v>
      </c>
      <c r="G534" s="48"/>
      <c r="H534" s="47"/>
      <c r="I534" s="47"/>
      <c r="J534" s="47"/>
      <c r="K534" s="45">
        <v>1.84</v>
      </c>
      <c r="L534" s="58"/>
      <c r="M534" s="57"/>
      <c r="N534" s="57"/>
      <c r="O534" s="57"/>
      <c r="P534" s="55">
        <v>1.28</v>
      </c>
      <c r="Q534" s="66"/>
      <c r="R534" s="65"/>
      <c r="S534" s="65"/>
      <c r="T534" s="65"/>
      <c r="U534" s="64">
        <v>1.66</v>
      </c>
      <c r="V534" s="48"/>
      <c r="W534" s="47"/>
      <c r="X534" s="47"/>
      <c r="Y534" s="47"/>
      <c r="Z534" s="45">
        <v>1.66</v>
      </c>
      <c r="AG534" s="48"/>
      <c r="AH534" s="47"/>
      <c r="AI534" s="47"/>
      <c r="AJ534" s="47"/>
      <c r="AK534" s="45">
        <v>1.84</v>
      </c>
      <c r="AL534" s="58"/>
      <c r="AM534" s="57"/>
      <c r="AN534" s="57"/>
      <c r="AO534" s="57"/>
      <c r="AP534" s="55">
        <v>1.28</v>
      </c>
      <c r="AQ534" s="66"/>
      <c r="AR534" s="65"/>
      <c r="AS534" s="65"/>
      <c r="AT534" s="65"/>
      <c r="AU534" s="64">
        <v>1.66</v>
      </c>
      <c r="BB534" s="48"/>
      <c r="BC534" s="47"/>
      <c r="BD534" s="47"/>
      <c r="BE534" s="47"/>
      <c r="BF534" s="45">
        <v>1.84</v>
      </c>
      <c r="BG534" s="58"/>
      <c r="BH534" s="57"/>
      <c r="BI534" s="57"/>
      <c r="BJ534" s="57"/>
      <c r="BK534" s="55">
        <v>1.28</v>
      </c>
      <c r="BL534" s="66"/>
      <c r="BM534" s="65"/>
      <c r="BN534" s="65"/>
      <c r="BO534" s="65"/>
      <c r="BP534" s="64">
        <v>1.66</v>
      </c>
      <c r="BW534" s="48"/>
      <c r="BX534" s="47"/>
      <c r="BY534" s="47"/>
      <c r="BZ534" s="47"/>
      <c r="CA534" s="45">
        <v>1.84</v>
      </c>
      <c r="CB534" s="58"/>
      <c r="CC534" s="57"/>
      <c r="CD534" s="57"/>
      <c r="CE534" s="57"/>
      <c r="CF534" s="55">
        <v>1.28</v>
      </c>
      <c r="CG534" s="66"/>
      <c r="CH534" s="65"/>
      <c r="CI534" s="65"/>
      <c r="CJ534" s="65"/>
      <c r="CK534" s="64">
        <v>1.66</v>
      </c>
      <c r="CR534" s="48"/>
      <c r="CS534" s="47"/>
      <c r="CT534" s="47"/>
      <c r="CU534" s="47"/>
      <c r="CV534" s="45">
        <v>1.84</v>
      </c>
      <c r="CW534" s="58"/>
      <c r="CX534" s="57"/>
      <c r="CY534" s="57"/>
      <c r="CZ534" s="57"/>
      <c r="DA534" s="55">
        <v>1.28</v>
      </c>
      <c r="DB534" s="66"/>
      <c r="DC534" s="65"/>
      <c r="DD534" s="65"/>
      <c r="DE534" s="65"/>
      <c r="DF534" s="64">
        <v>1.66</v>
      </c>
      <c r="DM534" s="48"/>
      <c r="DN534" s="47"/>
      <c r="DO534" s="47"/>
      <c r="DP534" s="47"/>
      <c r="DQ534" s="45">
        <v>1.84</v>
      </c>
      <c r="DR534" s="58"/>
      <c r="DS534" s="57"/>
      <c r="DT534" s="57"/>
      <c r="DU534" s="57"/>
      <c r="DV534" s="55">
        <v>1.28</v>
      </c>
      <c r="DW534" s="66"/>
      <c r="DX534" s="65"/>
      <c r="DY534" s="65"/>
      <c r="DZ534" s="65"/>
      <c r="EA534" s="64">
        <v>1.66</v>
      </c>
      <c r="EH534" s="48"/>
      <c r="EI534" s="47"/>
      <c r="EJ534" s="47"/>
      <c r="EK534" s="47"/>
      <c r="EL534" s="45">
        <v>1.84</v>
      </c>
      <c r="EM534" s="58"/>
      <c r="EN534" s="57"/>
      <c r="EO534" s="57"/>
      <c r="EP534" s="57"/>
      <c r="EQ534" s="55">
        <v>1.28</v>
      </c>
      <c r="ER534" s="66"/>
      <c r="ES534" s="65"/>
      <c r="ET534" s="65"/>
      <c r="EU534" s="65"/>
      <c r="EV534" s="64">
        <v>1.66</v>
      </c>
      <c r="EX534" s="48"/>
      <c r="EY534" s="47"/>
      <c r="EZ534" s="47"/>
      <c r="FA534" s="47"/>
      <c r="FB534" s="45">
        <v>1.84</v>
      </c>
      <c r="FC534" s="58"/>
      <c r="FD534" s="57"/>
      <c r="FE534" s="57"/>
      <c r="FF534" s="57"/>
      <c r="FG534" s="55">
        <v>1.28</v>
      </c>
      <c r="FH534" s="66"/>
      <c r="FI534" s="65"/>
      <c r="FJ534" s="65"/>
      <c r="FK534" s="65"/>
      <c r="FL534" s="64">
        <v>1.66</v>
      </c>
      <c r="FN534" s="48"/>
      <c r="FO534" s="47"/>
      <c r="FP534" s="47"/>
      <c r="FQ534" s="47"/>
      <c r="FR534" s="45">
        <v>1.84</v>
      </c>
      <c r="FS534" s="58"/>
      <c r="FT534" s="57"/>
      <c r="FU534" s="57"/>
      <c r="FV534" s="57"/>
      <c r="FW534" s="55">
        <v>1.28</v>
      </c>
      <c r="FX534" s="66"/>
      <c r="FY534" s="65"/>
      <c r="FZ534" s="65"/>
      <c r="GA534" s="65"/>
      <c r="GB534" s="64">
        <v>1.66</v>
      </c>
      <c r="GD534" s="48"/>
      <c r="GE534" s="47"/>
      <c r="GF534" s="47"/>
      <c r="GG534" s="47"/>
      <c r="GH534" s="45">
        <v>1.84</v>
      </c>
      <c r="GI534" s="58"/>
      <c r="GJ534" s="57"/>
      <c r="GK534" s="57"/>
      <c r="GL534" s="57"/>
      <c r="GM534" s="55">
        <v>1.28</v>
      </c>
      <c r="GN534" s="66"/>
      <c r="GO534" s="65"/>
      <c r="GP534" s="65"/>
      <c r="GQ534" s="65"/>
      <c r="GR534" s="64">
        <v>1.66</v>
      </c>
      <c r="GT534" s="48"/>
      <c r="GU534" s="47"/>
      <c r="GV534" s="47"/>
      <c r="GW534" s="47"/>
      <c r="GX534" s="45">
        <v>1.84</v>
      </c>
      <c r="GY534" s="58"/>
      <c r="GZ534" s="57"/>
      <c r="HA534" s="57"/>
      <c r="HB534" s="57"/>
      <c r="HC534" s="55">
        <v>1.28</v>
      </c>
      <c r="HD534" s="66"/>
      <c r="HE534" s="65"/>
      <c r="HF534" s="65"/>
      <c r="HG534" s="65"/>
      <c r="HH534" s="64">
        <v>1.66</v>
      </c>
      <c r="HJ534" s="48"/>
      <c r="HK534" s="47"/>
      <c r="HL534" s="47"/>
      <c r="HM534" s="47"/>
      <c r="HN534" s="45">
        <v>1.84</v>
      </c>
      <c r="HO534" s="58"/>
      <c r="HP534" s="57"/>
      <c r="HQ534" s="57"/>
      <c r="HR534" s="57"/>
      <c r="HS534" s="55">
        <v>1.28</v>
      </c>
      <c r="HT534" s="66"/>
      <c r="HU534" s="65"/>
      <c r="HV534" s="65"/>
      <c r="HW534" s="65"/>
      <c r="HX534" s="64">
        <v>1.66</v>
      </c>
      <c r="HZ534" s="48"/>
      <c r="IA534" s="47"/>
      <c r="IB534" s="47"/>
      <c r="IC534" s="47"/>
      <c r="ID534" s="45">
        <v>1.84</v>
      </c>
      <c r="IE534" s="58"/>
      <c r="IF534" s="57"/>
      <c r="IG534" s="57"/>
      <c r="IH534" s="57"/>
      <c r="II534" s="55">
        <v>1.28</v>
      </c>
      <c r="IJ534" s="66"/>
      <c r="IK534" s="65"/>
      <c r="IL534" s="65"/>
      <c r="IM534" s="65"/>
      <c r="IN534" s="64">
        <v>1.66</v>
      </c>
      <c r="IP534" s="48"/>
      <c r="IQ534" s="47"/>
      <c r="IR534" s="47"/>
      <c r="IS534" s="47"/>
      <c r="IT534" s="45">
        <v>1.84</v>
      </c>
      <c r="IU534" s="58"/>
      <c r="IV534" s="57"/>
      <c r="IW534" s="57"/>
      <c r="IX534" s="57"/>
      <c r="IY534" s="55">
        <v>1.28</v>
      </c>
      <c r="IZ534" s="66"/>
      <c r="JA534" s="65"/>
      <c r="JB534" s="65"/>
      <c r="JC534" s="65"/>
      <c r="JD534" s="64">
        <v>1.66</v>
      </c>
      <c r="JF534" s="48"/>
      <c r="JG534" s="47"/>
      <c r="JH534" s="47"/>
      <c r="JI534" s="47"/>
      <c r="JJ534" s="45">
        <v>1.84</v>
      </c>
      <c r="JK534" s="58"/>
      <c r="JL534" s="57"/>
      <c r="JM534" s="57"/>
      <c r="JN534" s="57"/>
      <c r="JO534" s="55">
        <v>1.28</v>
      </c>
      <c r="JP534" s="66"/>
      <c r="JQ534" s="65"/>
      <c r="JR534" s="65"/>
      <c r="JS534" s="65"/>
      <c r="JT534" s="64">
        <v>1.66</v>
      </c>
      <c r="JV534" s="48"/>
      <c r="JW534" s="47"/>
      <c r="JX534" s="47"/>
      <c r="JY534" s="47"/>
      <c r="JZ534" s="45">
        <v>1.84</v>
      </c>
      <c r="KA534" s="58"/>
      <c r="KB534" s="57"/>
      <c r="KC534" s="57"/>
      <c r="KD534" s="57"/>
      <c r="KE534" s="55">
        <v>1.28</v>
      </c>
      <c r="KF534" s="66"/>
      <c r="KG534" s="65"/>
      <c r="KH534" s="65"/>
      <c r="KI534" s="65"/>
      <c r="KJ534" s="64">
        <v>1.66</v>
      </c>
      <c r="KL534" s="48"/>
      <c r="KM534" s="47"/>
      <c r="KN534" s="47"/>
      <c r="KO534" s="47"/>
      <c r="KP534" s="45">
        <v>1.84</v>
      </c>
      <c r="KQ534" s="58"/>
      <c r="KR534" s="57"/>
      <c r="KS534" s="57"/>
      <c r="KT534" s="57"/>
      <c r="KU534" s="55">
        <v>1.28</v>
      </c>
      <c r="KV534" s="66"/>
      <c r="KW534" s="65"/>
      <c r="KX534" s="65"/>
      <c r="KY534" s="65"/>
      <c r="KZ534" s="64">
        <v>1.66</v>
      </c>
      <c r="LB534" s="48"/>
      <c r="LC534" s="47"/>
      <c r="LD534" s="47"/>
      <c r="LE534" s="47"/>
      <c r="LF534" s="45">
        <v>1.84</v>
      </c>
      <c r="LG534" s="58"/>
      <c r="LH534" s="57"/>
      <c r="LI534" s="57"/>
      <c r="LJ534" s="57"/>
      <c r="LK534" s="55">
        <v>1.28</v>
      </c>
      <c r="LL534" s="66"/>
      <c r="LM534" s="65"/>
      <c r="LN534" s="65"/>
      <c r="LO534" s="65"/>
      <c r="LP534" s="64">
        <v>1.66</v>
      </c>
      <c r="LR534" s="48"/>
      <c r="LS534" s="47"/>
      <c r="LT534" s="47"/>
      <c r="LU534" s="47"/>
      <c r="LV534" s="45">
        <v>1.84</v>
      </c>
      <c r="LW534" s="58"/>
      <c r="LX534" s="57"/>
      <c r="LY534" s="57"/>
      <c r="LZ534" s="57"/>
      <c r="MA534" s="55">
        <v>1.28</v>
      </c>
      <c r="MB534" s="66"/>
      <c r="MC534" s="65"/>
      <c r="MD534" s="65"/>
      <c r="ME534" s="65"/>
      <c r="MF534" s="64">
        <v>1.66</v>
      </c>
      <c r="MH534" s="48"/>
      <c r="MI534" s="47"/>
      <c r="MJ534" s="47"/>
      <c r="MK534" s="47"/>
      <c r="ML534" s="45">
        <v>1.84</v>
      </c>
      <c r="MM534" s="58"/>
      <c r="MN534" s="57"/>
      <c r="MO534" s="57"/>
      <c r="MP534" s="57"/>
      <c r="MQ534" s="55">
        <v>1.28</v>
      </c>
      <c r="MR534" s="66"/>
      <c r="MS534" s="65"/>
      <c r="MT534" s="65"/>
      <c r="MU534" s="65"/>
      <c r="MV534" s="64">
        <v>1.66</v>
      </c>
      <c r="MX534" s="48"/>
      <c r="MY534" s="47"/>
      <c r="MZ534" s="47"/>
      <c r="NA534" s="47"/>
      <c r="NB534" s="45">
        <v>1.84</v>
      </c>
      <c r="NC534" s="58"/>
      <c r="ND534" s="57"/>
      <c r="NE534" s="57"/>
      <c r="NF534" s="57"/>
      <c r="NG534" s="55">
        <v>1.28</v>
      </c>
      <c r="NH534" s="66"/>
      <c r="NI534" s="65"/>
      <c r="NJ534" s="65"/>
      <c r="NK534" s="65"/>
      <c r="NL534" s="64">
        <v>1.66</v>
      </c>
      <c r="NN534" s="48"/>
      <c r="NO534" s="47"/>
      <c r="NP534" s="47"/>
      <c r="NQ534" s="47"/>
      <c r="NR534" s="45">
        <v>1.84</v>
      </c>
      <c r="NS534" s="58"/>
      <c r="NT534" s="57"/>
      <c r="NU534" s="57"/>
      <c r="NV534" s="57"/>
      <c r="NW534" s="55">
        <v>1.28</v>
      </c>
      <c r="NX534" s="66"/>
      <c r="NY534" s="65"/>
      <c r="NZ534" s="65"/>
      <c r="OA534" s="65"/>
      <c r="OB534" s="64">
        <v>1.66</v>
      </c>
      <c r="OD534" s="48"/>
      <c r="OE534" s="47"/>
      <c r="OF534" s="47"/>
      <c r="OG534" s="47"/>
      <c r="OH534" s="45">
        <v>1.84</v>
      </c>
      <c r="OI534" s="58"/>
      <c r="OJ534" s="57"/>
      <c r="OK534" s="57"/>
      <c r="OL534" s="57"/>
      <c r="OM534" s="55">
        <v>1.28</v>
      </c>
      <c r="ON534" s="66"/>
      <c r="OO534" s="65"/>
      <c r="OP534" s="65"/>
      <c r="OQ534" s="65"/>
      <c r="OR534" s="64">
        <v>1.66</v>
      </c>
      <c r="OT534" s="48"/>
      <c r="OU534" s="47"/>
      <c r="OV534" s="47"/>
      <c r="OW534" s="47"/>
      <c r="OX534" s="45">
        <v>1.84</v>
      </c>
      <c r="OY534" s="58"/>
      <c r="OZ534" s="57"/>
      <c r="PA534" s="57"/>
      <c r="PB534" s="57"/>
      <c r="PC534" s="55">
        <v>1.28</v>
      </c>
      <c r="PD534" s="66"/>
      <c r="PE534" s="65"/>
      <c r="PF534" s="65"/>
      <c r="PG534" s="65"/>
      <c r="PH534" s="64">
        <v>1.66</v>
      </c>
      <c r="PJ534" s="48"/>
      <c r="PK534" s="47"/>
      <c r="PL534" s="47"/>
      <c r="PM534" s="47"/>
      <c r="PN534" s="45">
        <v>1.84</v>
      </c>
      <c r="PO534" s="58"/>
      <c r="PP534" s="57"/>
      <c r="PQ534" s="57"/>
      <c r="PR534" s="57"/>
      <c r="PS534" s="55">
        <v>1.28</v>
      </c>
      <c r="PT534" s="66"/>
      <c r="PU534" s="65"/>
      <c r="PV534" s="65"/>
      <c r="PW534" s="65"/>
      <c r="PX534" s="64">
        <v>1.66</v>
      </c>
      <c r="PZ534" s="48"/>
      <c r="QA534" s="47"/>
      <c r="QB534" s="47"/>
      <c r="QC534" s="47"/>
      <c r="QD534" s="45">
        <v>1.84</v>
      </c>
      <c r="QE534" s="58"/>
      <c r="QF534" s="57"/>
      <c r="QG534" s="57"/>
      <c r="QH534" s="57"/>
      <c r="QI534" s="55">
        <v>1.28</v>
      </c>
      <c r="QJ534" s="66"/>
      <c r="QK534" s="65"/>
      <c r="QL534" s="65"/>
      <c r="QM534" s="65"/>
      <c r="QN534" s="64">
        <v>1.66</v>
      </c>
      <c r="QP534" s="48"/>
      <c r="QQ534" s="47"/>
      <c r="QR534" s="47"/>
      <c r="QS534" s="47"/>
      <c r="QT534" s="45">
        <v>1.84</v>
      </c>
      <c r="QU534" s="58"/>
      <c r="QV534" s="57"/>
      <c r="QW534" s="57"/>
      <c r="QX534" s="57"/>
      <c r="QY534" s="55">
        <v>1.28</v>
      </c>
      <c r="QZ534" s="66"/>
      <c r="RA534" s="65"/>
      <c r="RB534" s="65"/>
      <c r="RC534" s="65"/>
      <c r="RD534" s="64">
        <v>1.66</v>
      </c>
      <c r="RF534" s="48"/>
      <c r="RG534" s="47"/>
      <c r="RH534" s="47"/>
      <c r="RI534" s="47"/>
      <c r="RJ534" s="45">
        <v>1.84</v>
      </c>
      <c r="RK534" s="58"/>
      <c r="RL534" s="57"/>
      <c r="RM534" s="57"/>
      <c r="RN534" s="57"/>
      <c r="RO534" s="55">
        <v>1.28</v>
      </c>
      <c r="RP534" s="66"/>
      <c r="RQ534" s="65"/>
      <c r="RR534" s="65"/>
      <c r="RS534" s="65"/>
      <c r="RT534" s="64">
        <v>1.66</v>
      </c>
    </row>
    <row r="535" spans="1:488" x14ac:dyDescent="0.35">
      <c r="A535" s="29">
        <v>35</v>
      </c>
      <c r="B535" s="34"/>
      <c r="C535" s="32"/>
      <c r="D535" s="32"/>
      <c r="E535" s="32"/>
      <c r="F535" s="35">
        <v>2</v>
      </c>
      <c r="G535" s="48"/>
      <c r="H535" s="47"/>
      <c r="I535" s="47"/>
      <c r="J535" s="47"/>
      <c r="K535" s="45">
        <v>1.84</v>
      </c>
      <c r="L535" s="58"/>
      <c r="M535" s="57"/>
      <c r="N535" s="57"/>
      <c r="O535" s="57"/>
      <c r="P535" s="55">
        <v>1.28</v>
      </c>
      <c r="Q535" s="66"/>
      <c r="R535" s="65"/>
      <c r="S535" s="65"/>
      <c r="T535" s="65"/>
      <c r="U535" s="64">
        <v>1.66</v>
      </c>
      <c r="V535" s="48"/>
      <c r="W535" s="47"/>
      <c r="X535" s="47"/>
      <c r="Y535" s="47"/>
      <c r="Z535" s="45">
        <v>1.66</v>
      </c>
      <c r="AG535" s="48"/>
      <c r="AH535" s="47"/>
      <c r="AI535" s="47"/>
      <c r="AJ535" s="47"/>
      <c r="AK535" s="45">
        <v>1.84</v>
      </c>
      <c r="AL535" s="58"/>
      <c r="AM535" s="57"/>
      <c r="AN535" s="57"/>
      <c r="AO535" s="57"/>
      <c r="AP535" s="55">
        <v>1.28</v>
      </c>
      <c r="AQ535" s="66"/>
      <c r="AR535" s="65"/>
      <c r="AS535" s="65"/>
      <c r="AT535" s="65"/>
      <c r="AU535" s="64">
        <v>1.66</v>
      </c>
      <c r="BB535" s="48"/>
      <c r="BC535" s="47"/>
      <c r="BD535" s="47"/>
      <c r="BE535" s="47"/>
      <c r="BF535" s="45">
        <v>1.84</v>
      </c>
      <c r="BG535" s="58"/>
      <c r="BH535" s="57"/>
      <c r="BI535" s="57"/>
      <c r="BJ535" s="57"/>
      <c r="BK535" s="55">
        <v>1.28</v>
      </c>
      <c r="BL535" s="66"/>
      <c r="BM535" s="65"/>
      <c r="BN535" s="65"/>
      <c r="BO535" s="65"/>
      <c r="BP535" s="64">
        <v>1.66</v>
      </c>
      <c r="BW535" s="48"/>
      <c r="BX535" s="47"/>
      <c r="BY535" s="47"/>
      <c r="BZ535" s="47"/>
      <c r="CA535" s="45">
        <v>1.84</v>
      </c>
      <c r="CB535" s="58"/>
      <c r="CC535" s="57"/>
      <c r="CD535" s="57"/>
      <c r="CE535" s="57"/>
      <c r="CF535" s="55">
        <v>1.28</v>
      </c>
      <c r="CG535" s="66"/>
      <c r="CH535" s="65"/>
      <c r="CI535" s="65"/>
      <c r="CJ535" s="65"/>
      <c r="CK535" s="64">
        <v>1.66</v>
      </c>
      <c r="CR535" s="48"/>
      <c r="CS535" s="47"/>
      <c r="CT535" s="47"/>
      <c r="CU535" s="47"/>
      <c r="CV535" s="45">
        <v>1.84</v>
      </c>
      <c r="CW535" s="58"/>
      <c r="CX535" s="57"/>
      <c r="CY535" s="57"/>
      <c r="CZ535" s="57"/>
      <c r="DA535" s="55">
        <v>1.28</v>
      </c>
      <c r="DB535" s="66"/>
      <c r="DC535" s="65"/>
      <c r="DD535" s="65"/>
      <c r="DE535" s="65"/>
      <c r="DF535" s="64">
        <v>1.66</v>
      </c>
      <c r="DM535" s="48"/>
      <c r="DN535" s="47"/>
      <c r="DO535" s="47"/>
      <c r="DP535" s="47"/>
      <c r="DQ535" s="45">
        <v>1.84</v>
      </c>
      <c r="DR535" s="58"/>
      <c r="DS535" s="57"/>
      <c r="DT535" s="57"/>
      <c r="DU535" s="57"/>
      <c r="DV535" s="55">
        <v>1.28</v>
      </c>
      <c r="DW535" s="66"/>
      <c r="DX535" s="65"/>
      <c r="DY535" s="65"/>
      <c r="DZ535" s="65"/>
      <c r="EA535" s="64">
        <v>1.66</v>
      </c>
      <c r="EH535" s="48"/>
      <c r="EI535" s="47"/>
      <c r="EJ535" s="47"/>
      <c r="EK535" s="47"/>
      <c r="EL535" s="45">
        <v>1.84</v>
      </c>
      <c r="EM535" s="58"/>
      <c r="EN535" s="57"/>
      <c r="EO535" s="57"/>
      <c r="EP535" s="57"/>
      <c r="EQ535" s="55">
        <v>1.28</v>
      </c>
      <c r="ER535" s="66"/>
      <c r="ES535" s="65"/>
      <c r="ET535" s="65"/>
      <c r="EU535" s="65"/>
      <c r="EV535" s="64">
        <v>1.66</v>
      </c>
      <c r="EX535" s="48"/>
      <c r="EY535" s="47"/>
      <c r="EZ535" s="47"/>
      <c r="FA535" s="47"/>
      <c r="FB535" s="45">
        <v>1.84</v>
      </c>
      <c r="FC535" s="58"/>
      <c r="FD535" s="57"/>
      <c r="FE535" s="57"/>
      <c r="FF535" s="57"/>
      <c r="FG535" s="55">
        <v>1.28</v>
      </c>
      <c r="FH535" s="66"/>
      <c r="FI535" s="65"/>
      <c r="FJ535" s="65"/>
      <c r="FK535" s="65"/>
      <c r="FL535" s="64">
        <v>1.66</v>
      </c>
      <c r="FN535" s="48"/>
      <c r="FO535" s="47"/>
      <c r="FP535" s="47"/>
      <c r="FQ535" s="47"/>
      <c r="FR535" s="45">
        <v>1.84</v>
      </c>
      <c r="FS535" s="58"/>
      <c r="FT535" s="57"/>
      <c r="FU535" s="57"/>
      <c r="FV535" s="57"/>
      <c r="FW535" s="55">
        <v>1.28</v>
      </c>
      <c r="FX535" s="66"/>
      <c r="FY535" s="65"/>
      <c r="FZ535" s="65"/>
      <c r="GA535" s="65"/>
      <c r="GB535" s="64">
        <v>1.66</v>
      </c>
      <c r="GD535" s="48"/>
      <c r="GE535" s="47"/>
      <c r="GF535" s="47"/>
      <c r="GG535" s="47"/>
      <c r="GH535" s="45">
        <v>1.84</v>
      </c>
      <c r="GI535" s="58"/>
      <c r="GJ535" s="57"/>
      <c r="GK535" s="57"/>
      <c r="GL535" s="57"/>
      <c r="GM535" s="55">
        <v>1.28</v>
      </c>
      <c r="GN535" s="66"/>
      <c r="GO535" s="65"/>
      <c r="GP535" s="65"/>
      <c r="GQ535" s="65"/>
      <c r="GR535" s="64">
        <v>1.66</v>
      </c>
      <c r="GT535" s="48"/>
      <c r="GU535" s="47"/>
      <c r="GV535" s="47"/>
      <c r="GW535" s="47"/>
      <c r="GX535" s="45">
        <v>1.84</v>
      </c>
      <c r="GY535" s="58"/>
      <c r="GZ535" s="57"/>
      <c r="HA535" s="57"/>
      <c r="HB535" s="57"/>
      <c r="HC535" s="55">
        <v>1.28</v>
      </c>
      <c r="HD535" s="66"/>
      <c r="HE535" s="65"/>
      <c r="HF535" s="65"/>
      <c r="HG535" s="65"/>
      <c r="HH535" s="64">
        <v>1.66</v>
      </c>
      <c r="HJ535" s="48"/>
      <c r="HK535" s="47"/>
      <c r="HL535" s="47"/>
      <c r="HM535" s="47"/>
      <c r="HN535" s="45">
        <v>1.84</v>
      </c>
      <c r="HO535" s="58"/>
      <c r="HP535" s="57"/>
      <c r="HQ535" s="57"/>
      <c r="HR535" s="57"/>
      <c r="HS535" s="55">
        <v>1.28</v>
      </c>
      <c r="HT535" s="66"/>
      <c r="HU535" s="65"/>
      <c r="HV535" s="65"/>
      <c r="HW535" s="65"/>
      <c r="HX535" s="64">
        <v>1.66</v>
      </c>
      <c r="HZ535" s="48"/>
      <c r="IA535" s="47"/>
      <c r="IB535" s="47"/>
      <c r="IC535" s="47"/>
      <c r="ID535" s="45">
        <v>1.84</v>
      </c>
      <c r="IE535" s="58"/>
      <c r="IF535" s="57"/>
      <c r="IG535" s="57"/>
      <c r="IH535" s="57"/>
      <c r="II535" s="55">
        <v>1.28</v>
      </c>
      <c r="IJ535" s="66"/>
      <c r="IK535" s="65"/>
      <c r="IL535" s="65"/>
      <c r="IM535" s="65"/>
      <c r="IN535" s="64">
        <v>1.66</v>
      </c>
      <c r="IP535" s="48"/>
      <c r="IQ535" s="47"/>
      <c r="IR535" s="47"/>
      <c r="IS535" s="47"/>
      <c r="IT535" s="45">
        <v>1.84</v>
      </c>
      <c r="IU535" s="58"/>
      <c r="IV535" s="57"/>
      <c r="IW535" s="57"/>
      <c r="IX535" s="57"/>
      <c r="IY535" s="55">
        <v>1.28</v>
      </c>
      <c r="IZ535" s="66"/>
      <c r="JA535" s="65"/>
      <c r="JB535" s="65"/>
      <c r="JC535" s="65"/>
      <c r="JD535" s="64">
        <v>1.66</v>
      </c>
      <c r="JF535" s="48"/>
      <c r="JG535" s="47"/>
      <c r="JH535" s="47"/>
      <c r="JI535" s="47"/>
      <c r="JJ535" s="45">
        <v>1.84</v>
      </c>
      <c r="JK535" s="58"/>
      <c r="JL535" s="57"/>
      <c r="JM535" s="57"/>
      <c r="JN535" s="57"/>
      <c r="JO535" s="55">
        <v>1.28</v>
      </c>
      <c r="JP535" s="66"/>
      <c r="JQ535" s="65"/>
      <c r="JR535" s="65"/>
      <c r="JS535" s="65"/>
      <c r="JT535" s="64">
        <v>1.66</v>
      </c>
      <c r="JV535" s="48"/>
      <c r="JW535" s="47"/>
      <c r="JX535" s="47"/>
      <c r="JY535" s="47"/>
      <c r="JZ535" s="45">
        <v>1.84</v>
      </c>
      <c r="KA535" s="58"/>
      <c r="KB535" s="57"/>
      <c r="KC535" s="57"/>
      <c r="KD535" s="57"/>
      <c r="KE535" s="55">
        <v>1.28</v>
      </c>
      <c r="KF535" s="66"/>
      <c r="KG535" s="65"/>
      <c r="KH535" s="65"/>
      <c r="KI535" s="65"/>
      <c r="KJ535" s="64">
        <v>1.66</v>
      </c>
      <c r="KL535" s="48"/>
      <c r="KM535" s="47"/>
      <c r="KN535" s="47"/>
      <c r="KO535" s="47"/>
      <c r="KP535" s="45">
        <v>1.84</v>
      </c>
      <c r="KQ535" s="58"/>
      <c r="KR535" s="57"/>
      <c r="KS535" s="57"/>
      <c r="KT535" s="57"/>
      <c r="KU535" s="55">
        <v>1.28</v>
      </c>
      <c r="KV535" s="66"/>
      <c r="KW535" s="65"/>
      <c r="KX535" s="65"/>
      <c r="KY535" s="65"/>
      <c r="KZ535" s="64">
        <v>1.66</v>
      </c>
      <c r="LB535" s="48"/>
      <c r="LC535" s="47"/>
      <c r="LD535" s="47"/>
      <c r="LE535" s="47"/>
      <c r="LF535" s="45">
        <v>1.84</v>
      </c>
      <c r="LG535" s="58"/>
      <c r="LH535" s="57"/>
      <c r="LI535" s="57"/>
      <c r="LJ535" s="57"/>
      <c r="LK535" s="55">
        <v>1.28</v>
      </c>
      <c r="LL535" s="66"/>
      <c r="LM535" s="65"/>
      <c r="LN535" s="65"/>
      <c r="LO535" s="65"/>
      <c r="LP535" s="64">
        <v>1.66</v>
      </c>
      <c r="LR535" s="48"/>
      <c r="LS535" s="47"/>
      <c r="LT535" s="47"/>
      <c r="LU535" s="47"/>
      <c r="LV535" s="45">
        <v>1.84</v>
      </c>
      <c r="LW535" s="58"/>
      <c r="LX535" s="57"/>
      <c r="LY535" s="57"/>
      <c r="LZ535" s="57"/>
      <c r="MA535" s="55">
        <v>1.28</v>
      </c>
      <c r="MB535" s="66"/>
      <c r="MC535" s="65"/>
      <c r="MD535" s="65"/>
      <c r="ME535" s="65"/>
      <c r="MF535" s="64">
        <v>1.66</v>
      </c>
      <c r="MH535" s="48"/>
      <c r="MI535" s="47"/>
      <c r="MJ535" s="47"/>
      <c r="MK535" s="47"/>
      <c r="ML535" s="45">
        <v>1.84</v>
      </c>
      <c r="MM535" s="58"/>
      <c r="MN535" s="57"/>
      <c r="MO535" s="57"/>
      <c r="MP535" s="57"/>
      <c r="MQ535" s="55">
        <v>1.28</v>
      </c>
      <c r="MR535" s="66"/>
      <c r="MS535" s="65"/>
      <c r="MT535" s="65"/>
      <c r="MU535" s="65"/>
      <c r="MV535" s="64">
        <v>1.66</v>
      </c>
      <c r="MX535" s="48"/>
      <c r="MY535" s="47"/>
      <c r="MZ535" s="47"/>
      <c r="NA535" s="47"/>
      <c r="NB535" s="45">
        <v>1.84</v>
      </c>
      <c r="NC535" s="58"/>
      <c r="ND535" s="57"/>
      <c r="NE535" s="57"/>
      <c r="NF535" s="57"/>
      <c r="NG535" s="55">
        <v>1.28</v>
      </c>
      <c r="NH535" s="66"/>
      <c r="NI535" s="65"/>
      <c r="NJ535" s="65"/>
      <c r="NK535" s="65"/>
      <c r="NL535" s="64">
        <v>1.66</v>
      </c>
      <c r="NN535" s="48"/>
      <c r="NO535" s="47"/>
      <c r="NP535" s="47"/>
      <c r="NQ535" s="47"/>
      <c r="NR535" s="45">
        <v>1.84</v>
      </c>
      <c r="NS535" s="58"/>
      <c r="NT535" s="57"/>
      <c r="NU535" s="57"/>
      <c r="NV535" s="57"/>
      <c r="NW535" s="55">
        <v>1.28</v>
      </c>
      <c r="NX535" s="66"/>
      <c r="NY535" s="65"/>
      <c r="NZ535" s="65"/>
      <c r="OA535" s="65"/>
      <c r="OB535" s="64">
        <v>1.66</v>
      </c>
      <c r="OD535" s="48"/>
      <c r="OE535" s="47"/>
      <c r="OF535" s="47"/>
      <c r="OG535" s="47"/>
      <c r="OH535" s="45">
        <v>1.84</v>
      </c>
      <c r="OI535" s="58"/>
      <c r="OJ535" s="57"/>
      <c r="OK535" s="57"/>
      <c r="OL535" s="57"/>
      <c r="OM535" s="55">
        <v>1.28</v>
      </c>
      <c r="ON535" s="66"/>
      <c r="OO535" s="65"/>
      <c r="OP535" s="65"/>
      <c r="OQ535" s="65"/>
      <c r="OR535" s="64">
        <v>1.66</v>
      </c>
      <c r="OT535" s="48"/>
      <c r="OU535" s="47"/>
      <c r="OV535" s="47"/>
      <c r="OW535" s="47"/>
      <c r="OX535" s="45">
        <v>1.84</v>
      </c>
      <c r="OY535" s="58"/>
      <c r="OZ535" s="57"/>
      <c r="PA535" s="57"/>
      <c r="PB535" s="57"/>
      <c r="PC535" s="55">
        <v>1.28</v>
      </c>
      <c r="PD535" s="66"/>
      <c r="PE535" s="65"/>
      <c r="PF535" s="65"/>
      <c r="PG535" s="65"/>
      <c r="PH535" s="64">
        <v>1.66</v>
      </c>
      <c r="PJ535" s="48"/>
      <c r="PK535" s="47"/>
      <c r="PL535" s="47"/>
      <c r="PM535" s="47"/>
      <c r="PN535" s="45">
        <v>1.84</v>
      </c>
      <c r="PO535" s="58"/>
      <c r="PP535" s="57"/>
      <c r="PQ535" s="57"/>
      <c r="PR535" s="57"/>
      <c r="PS535" s="55">
        <v>1.28</v>
      </c>
      <c r="PT535" s="66"/>
      <c r="PU535" s="65"/>
      <c r="PV535" s="65"/>
      <c r="PW535" s="65"/>
      <c r="PX535" s="64">
        <v>1.66</v>
      </c>
      <c r="PZ535" s="48"/>
      <c r="QA535" s="47"/>
      <c r="QB535" s="47"/>
      <c r="QC535" s="47"/>
      <c r="QD535" s="45">
        <v>1.84</v>
      </c>
      <c r="QE535" s="58"/>
      <c r="QF535" s="57"/>
      <c r="QG535" s="57"/>
      <c r="QH535" s="57"/>
      <c r="QI535" s="55">
        <v>1.28</v>
      </c>
      <c r="QJ535" s="66"/>
      <c r="QK535" s="65"/>
      <c r="QL535" s="65"/>
      <c r="QM535" s="65"/>
      <c r="QN535" s="64">
        <v>1.66</v>
      </c>
      <c r="QP535" s="48"/>
      <c r="QQ535" s="47"/>
      <c r="QR535" s="47"/>
      <c r="QS535" s="47"/>
      <c r="QT535" s="45">
        <v>1.84</v>
      </c>
      <c r="QU535" s="58"/>
      <c r="QV535" s="57"/>
      <c r="QW535" s="57"/>
      <c r="QX535" s="57"/>
      <c r="QY535" s="55">
        <v>1.28</v>
      </c>
      <c r="QZ535" s="66"/>
      <c r="RA535" s="65"/>
      <c r="RB535" s="65"/>
      <c r="RC535" s="65"/>
      <c r="RD535" s="64">
        <v>1.66</v>
      </c>
      <c r="RF535" s="48"/>
      <c r="RG535" s="47"/>
      <c r="RH535" s="47"/>
      <c r="RI535" s="47"/>
      <c r="RJ535" s="45">
        <v>1.84</v>
      </c>
      <c r="RK535" s="58"/>
      <c r="RL535" s="57"/>
      <c r="RM535" s="57"/>
      <c r="RN535" s="57"/>
      <c r="RO535" s="55">
        <v>1.28</v>
      </c>
      <c r="RP535" s="66"/>
      <c r="RQ535" s="65"/>
      <c r="RR535" s="65"/>
      <c r="RS535" s="65"/>
      <c r="RT535" s="64">
        <v>1.66</v>
      </c>
    </row>
    <row r="536" spans="1:488" x14ac:dyDescent="0.35">
      <c r="A536" s="29">
        <v>36</v>
      </c>
      <c r="B536" s="34"/>
      <c r="C536" s="32"/>
      <c r="D536" s="32"/>
      <c r="E536" s="32"/>
      <c r="F536" s="35">
        <v>2</v>
      </c>
      <c r="G536" s="48"/>
      <c r="H536" s="47"/>
      <c r="I536" s="47"/>
      <c r="J536" s="47"/>
      <c r="K536" s="45">
        <v>1.84</v>
      </c>
      <c r="L536" s="58"/>
      <c r="M536" s="57"/>
      <c r="N536" s="57"/>
      <c r="O536" s="57"/>
      <c r="P536" s="55">
        <v>1.28</v>
      </c>
      <c r="Q536" s="66"/>
      <c r="R536" s="65"/>
      <c r="S536" s="65"/>
      <c r="T536" s="65"/>
      <c r="U536" s="64">
        <v>1.66</v>
      </c>
      <c r="V536" s="48"/>
      <c r="W536" s="47"/>
      <c r="X536" s="47"/>
      <c r="Y536" s="47"/>
      <c r="Z536" s="45">
        <v>1.66</v>
      </c>
      <c r="AG536" s="48"/>
      <c r="AH536" s="47"/>
      <c r="AI536" s="47"/>
      <c r="AJ536" s="47"/>
      <c r="AK536" s="45">
        <v>1.84</v>
      </c>
      <c r="AL536" s="58"/>
      <c r="AM536" s="57"/>
      <c r="AN536" s="57"/>
      <c r="AO536" s="57"/>
      <c r="AP536" s="55">
        <v>1.28</v>
      </c>
      <c r="AQ536" s="66"/>
      <c r="AR536" s="65"/>
      <c r="AS536" s="65"/>
      <c r="AT536" s="65"/>
      <c r="AU536" s="64">
        <v>1.66</v>
      </c>
      <c r="BB536" s="48"/>
      <c r="BC536" s="47"/>
      <c r="BD536" s="47"/>
      <c r="BE536" s="47"/>
      <c r="BF536" s="45">
        <v>1.84</v>
      </c>
      <c r="BG536" s="58"/>
      <c r="BH536" s="57"/>
      <c r="BI536" s="57"/>
      <c r="BJ536" s="57"/>
      <c r="BK536" s="55">
        <v>1.28</v>
      </c>
      <c r="BL536" s="66"/>
      <c r="BM536" s="65"/>
      <c r="BN536" s="65"/>
      <c r="BO536" s="65"/>
      <c r="BP536" s="64">
        <v>1.66</v>
      </c>
      <c r="BW536" s="48"/>
      <c r="BX536" s="47"/>
      <c r="BY536" s="47"/>
      <c r="BZ536" s="47"/>
      <c r="CA536" s="45">
        <v>1.84</v>
      </c>
      <c r="CB536" s="58"/>
      <c r="CC536" s="57"/>
      <c r="CD536" s="57"/>
      <c r="CE536" s="57"/>
      <c r="CF536" s="55">
        <v>1.28</v>
      </c>
      <c r="CG536" s="66"/>
      <c r="CH536" s="65"/>
      <c r="CI536" s="65"/>
      <c r="CJ536" s="65"/>
      <c r="CK536" s="64">
        <v>1.66</v>
      </c>
      <c r="CR536" s="48"/>
      <c r="CS536" s="47"/>
      <c r="CT536" s="47"/>
      <c r="CU536" s="47"/>
      <c r="CV536" s="45">
        <v>1.84</v>
      </c>
      <c r="CW536" s="58"/>
      <c r="CX536" s="57"/>
      <c r="CY536" s="57"/>
      <c r="CZ536" s="57"/>
      <c r="DA536" s="55">
        <v>1.28</v>
      </c>
      <c r="DB536" s="66"/>
      <c r="DC536" s="65"/>
      <c r="DD536" s="65"/>
      <c r="DE536" s="65"/>
      <c r="DF536" s="64">
        <v>1.66</v>
      </c>
      <c r="DM536" s="48"/>
      <c r="DN536" s="47"/>
      <c r="DO536" s="47"/>
      <c r="DP536" s="47"/>
      <c r="DQ536" s="45">
        <v>1.84</v>
      </c>
      <c r="DR536" s="58"/>
      <c r="DS536" s="57"/>
      <c r="DT536" s="57"/>
      <c r="DU536" s="57"/>
      <c r="DV536" s="55">
        <v>1.28</v>
      </c>
      <c r="DW536" s="66"/>
      <c r="DX536" s="65"/>
      <c r="DY536" s="65"/>
      <c r="DZ536" s="65"/>
      <c r="EA536" s="64">
        <v>1.66</v>
      </c>
      <c r="EH536" s="48"/>
      <c r="EI536" s="47"/>
      <c r="EJ536" s="47"/>
      <c r="EK536" s="47"/>
      <c r="EL536" s="45">
        <v>1.84</v>
      </c>
      <c r="EM536" s="58"/>
      <c r="EN536" s="57"/>
      <c r="EO536" s="57"/>
      <c r="EP536" s="57"/>
      <c r="EQ536" s="55">
        <v>1.28</v>
      </c>
      <c r="ER536" s="66"/>
      <c r="ES536" s="65"/>
      <c r="ET536" s="65"/>
      <c r="EU536" s="65"/>
      <c r="EV536" s="64">
        <v>1.66</v>
      </c>
      <c r="EX536" s="48"/>
      <c r="EY536" s="47"/>
      <c r="EZ536" s="47"/>
      <c r="FA536" s="47"/>
      <c r="FB536" s="45">
        <v>1.84</v>
      </c>
      <c r="FC536" s="58"/>
      <c r="FD536" s="57"/>
      <c r="FE536" s="57"/>
      <c r="FF536" s="57"/>
      <c r="FG536" s="55">
        <v>1.28</v>
      </c>
      <c r="FH536" s="66"/>
      <c r="FI536" s="65"/>
      <c r="FJ536" s="65"/>
      <c r="FK536" s="65"/>
      <c r="FL536" s="64">
        <v>1.66</v>
      </c>
      <c r="FN536" s="48"/>
      <c r="FO536" s="47"/>
      <c r="FP536" s="47"/>
      <c r="FQ536" s="47"/>
      <c r="FR536" s="45">
        <v>1.84</v>
      </c>
      <c r="FS536" s="58"/>
      <c r="FT536" s="57"/>
      <c r="FU536" s="57"/>
      <c r="FV536" s="57"/>
      <c r="FW536" s="55">
        <v>1.28</v>
      </c>
      <c r="FX536" s="66"/>
      <c r="FY536" s="65"/>
      <c r="FZ536" s="65"/>
      <c r="GA536" s="65"/>
      <c r="GB536" s="64">
        <v>1.66</v>
      </c>
      <c r="GD536" s="48"/>
      <c r="GE536" s="47"/>
      <c r="GF536" s="47"/>
      <c r="GG536" s="47"/>
      <c r="GH536" s="45">
        <v>1.84</v>
      </c>
      <c r="GI536" s="58"/>
      <c r="GJ536" s="57"/>
      <c r="GK536" s="57"/>
      <c r="GL536" s="57"/>
      <c r="GM536" s="55">
        <v>1.28</v>
      </c>
      <c r="GN536" s="66"/>
      <c r="GO536" s="65"/>
      <c r="GP536" s="65"/>
      <c r="GQ536" s="65"/>
      <c r="GR536" s="64">
        <v>1.66</v>
      </c>
      <c r="GT536" s="48"/>
      <c r="GU536" s="47"/>
      <c r="GV536" s="47"/>
      <c r="GW536" s="47"/>
      <c r="GX536" s="45">
        <v>1.84</v>
      </c>
      <c r="GY536" s="58"/>
      <c r="GZ536" s="57"/>
      <c r="HA536" s="57"/>
      <c r="HB536" s="57"/>
      <c r="HC536" s="55">
        <v>1.28</v>
      </c>
      <c r="HD536" s="66"/>
      <c r="HE536" s="65"/>
      <c r="HF536" s="65"/>
      <c r="HG536" s="65"/>
      <c r="HH536" s="64">
        <v>1.66</v>
      </c>
      <c r="HJ536" s="48"/>
      <c r="HK536" s="47"/>
      <c r="HL536" s="47"/>
      <c r="HM536" s="47"/>
      <c r="HN536" s="45">
        <v>1.84</v>
      </c>
      <c r="HO536" s="58"/>
      <c r="HP536" s="57"/>
      <c r="HQ536" s="57"/>
      <c r="HR536" s="57"/>
      <c r="HS536" s="55">
        <v>1.28</v>
      </c>
      <c r="HT536" s="66"/>
      <c r="HU536" s="65"/>
      <c r="HV536" s="65"/>
      <c r="HW536" s="65"/>
      <c r="HX536" s="64">
        <v>1.66</v>
      </c>
      <c r="HZ536" s="48"/>
      <c r="IA536" s="47"/>
      <c r="IB536" s="47"/>
      <c r="IC536" s="47"/>
      <c r="ID536" s="45">
        <v>1.84</v>
      </c>
      <c r="IE536" s="58"/>
      <c r="IF536" s="57"/>
      <c r="IG536" s="57"/>
      <c r="IH536" s="57"/>
      <c r="II536" s="55">
        <v>1.28</v>
      </c>
      <c r="IJ536" s="66"/>
      <c r="IK536" s="65"/>
      <c r="IL536" s="65"/>
      <c r="IM536" s="65"/>
      <c r="IN536" s="64">
        <v>1.66</v>
      </c>
      <c r="IP536" s="48"/>
      <c r="IQ536" s="47"/>
      <c r="IR536" s="47"/>
      <c r="IS536" s="47"/>
      <c r="IT536" s="45">
        <v>1.84</v>
      </c>
      <c r="IU536" s="58"/>
      <c r="IV536" s="57"/>
      <c r="IW536" s="57"/>
      <c r="IX536" s="57"/>
      <c r="IY536" s="55">
        <v>1.28</v>
      </c>
      <c r="IZ536" s="66"/>
      <c r="JA536" s="65"/>
      <c r="JB536" s="65"/>
      <c r="JC536" s="65"/>
      <c r="JD536" s="64">
        <v>1.66</v>
      </c>
      <c r="JF536" s="48"/>
      <c r="JG536" s="47"/>
      <c r="JH536" s="47"/>
      <c r="JI536" s="47"/>
      <c r="JJ536" s="45">
        <v>1.84</v>
      </c>
      <c r="JK536" s="58"/>
      <c r="JL536" s="57"/>
      <c r="JM536" s="57"/>
      <c r="JN536" s="57"/>
      <c r="JO536" s="55">
        <v>1.28</v>
      </c>
      <c r="JP536" s="66"/>
      <c r="JQ536" s="65"/>
      <c r="JR536" s="65"/>
      <c r="JS536" s="65"/>
      <c r="JT536" s="64">
        <v>1.66</v>
      </c>
      <c r="JV536" s="48"/>
      <c r="JW536" s="47"/>
      <c r="JX536" s="47"/>
      <c r="JY536" s="47"/>
      <c r="JZ536" s="45">
        <v>1.84</v>
      </c>
      <c r="KA536" s="58"/>
      <c r="KB536" s="57"/>
      <c r="KC536" s="57"/>
      <c r="KD536" s="57"/>
      <c r="KE536" s="55">
        <v>1.28</v>
      </c>
      <c r="KF536" s="66"/>
      <c r="KG536" s="65"/>
      <c r="KH536" s="65"/>
      <c r="KI536" s="65"/>
      <c r="KJ536" s="64">
        <v>1.66</v>
      </c>
      <c r="KL536" s="48"/>
      <c r="KM536" s="47"/>
      <c r="KN536" s="47"/>
      <c r="KO536" s="47"/>
      <c r="KP536" s="45">
        <v>1.84</v>
      </c>
      <c r="KQ536" s="58"/>
      <c r="KR536" s="57"/>
      <c r="KS536" s="57"/>
      <c r="KT536" s="57"/>
      <c r="KU536" s="55">
        <v>1.28</v>
      </c>
      <c r="KV536" s="66"/>
      <c r="KW536" s="65"/>
      <c r="KX536" s="65"/>
      <c r="KY536" s="65"/>
      <c r="KZ536" s="64">
        <v>1.66</v>
      </c>
      <c r="LB536" s="48"/>
      <c r="LC536" s="47"/>
      <c r="LD536" s="47"/>
      <c r="LE536" s="47"/>
      <c r="LF536" s="45">
        <v>1.84</v>
      </c>
      <c r="LG536" s="58"/>
      <c r="LH536" s="57"/>
      <c r="LI536" s="57"/>
      <c r="LJ536" s="57"/>
      <c r="LK536" s="55">
        <v>1.28</v>
      </c>
      <c r="LL536" s="66"/>
      <c r="LM536" s="65"/>
      <c r="LN536" s="65"/>
      <c r="LO536" s="65"/>
      <c r="LP536" s="64">
        <v>1.66</v>
      </c>
      <c r="LR536" s="48"/>
      <c r="LS536" s="47"/>
      <c r="LT536" s="47"/>
      <c r="LU536" s="47"/>
      <c r="LV536" s="45">
        <v>1.84</v>
      </c>
      <c r="LW536" s="58"/>
      <c r="LX536" s="57"/>
      <c r="LY536" s="57"/>
      <c r="LZ536" s="57"/>
      <c r="MA536" s="55">
        <v>1.28</v>
      </c>
      <c r="MB536" s="66"/>
      <c r="MC536" s="65"/>
      <c r="MD536" s="65"/>
      <c r="ME536" s="65"/>
      <c r="MF536" s="64">
        <v>1.66</v>
      </c>
      <c r="MH536" s="48"/>
      <c r="MI536" s="47"/>
      <c r="MJ536" s="47"/>
      <c r="MK536" s="47"/>
      <c r="ML536" s="45">
        <v>1.84</v>
      </c>
      <c r="MM536" s="58"/>
      <c r="MN536" s="57"/>
      <c r="MO536" s="57"/>
      <c r="MP536" s="57"/>
      <c r="MQ536" s="55">
        <v>1.28</v>
      </c>
      <c r="MR536" s="66"/>
      <c r="MS536" s="65"/>
      <c r="MT536" s="65"/>
      <c r="MU536" s="65"/>
      <c r="MV536" s="64">
        <v>1.66</v>
      </c>
      <c r="MX536" s="48"/>
      <c r="MY536" s="47"/>
      <c r="MZ536" s="47"/>
      <c r="NA536" s="47"/>
      <c r="NB536" s="45">
        <v>1.84</v>
      </c>
      <c r="NC536" s="58"/>
      <c r="ND536" s="57"/>
      <c r="NE536" s="57"/>
      <c r="NF536" s="57"/>
      <c r="NG536" s="55">
        <v>1.28</v>
      </c>
      <c r="NH536" s="66"/>
      <c r="NI536" s="65"/>
      <c r="NJ536" s="65"/>
      <c r="NK536" s="65"/>
      <c r="NL536" s="64">
        <v>1.66</v>
      </c>
      <c r="NN536" s="48"/>
      <c r="NO536" s="47"/>
      <c r="NP536" s="47"/>
      <c r="NQ536" s="47"/>
      <c r="NR536" s="45">
        <v>1.84</v>
      </c>
      <c r="NS536" s="58"/>
      <c r="NT536" s="57"/>
      <c r="NU536" s="57"/>
      <c r="NV536" s="57"/>
      <c r="NW536" s="55">
        <v>1.28</v>
      </c>
      <c r="NX536" s="66"/>
      <c r="NY536" s="65"/>
      <c r="NZ536" s="65"/>
      <c r="OA536" s="65"/>
      <c r="OB536" s="64">
        <v>1.66</v>
      </c>
      <c r="OD536" s="48"/>
      <c r="OE536" s="47"/>
      <c r="OF536" s="47"/>
      <c r="OG536" s="47"/>
      <c r="OH536" s="45">
        <v>1.84</v>
      </c>
      <c r="OI536" s="58"/>
      <c r="OJ536" s="57"/>
      <c r="OK536" s="57"/>
      <c r="OL536" s="57"/>
      <c r="OM536" s="55">
        <v>1.28</v>
      </c>
      <c r="ON536" s="66"/>
      <c r="OO536" s="65"/>
      <c r="OP536" s="65"/>
      <c r="OQ536" s="65"/>
      <c r="OR536" s="64">
        <v>1.66</v>
      </c>
      <c r="OT536" s="48"/>
      <c r="OU536" s="47"/>
      <c r="OV536" s="47"/>
      <c r="OW536" s="47"/>
      <c r="OX536" s="45">
        <v>1.84</v>
      </c>
      <c r="OY536" s="58"/>
      <c r="OZ536" s="57"/>
      <c r="PA536" s="57"/>
      <c r="PB536" s="57"/>
      <c r="PC536" s="55">
        <v>1.28</v>
      </c>
      <c r="PD536" s="66"/>
      <c r="PE536" s="65"/>
      <c r="PF536" s="65"/>
      <c r="PG536" s="65"/>
      <c r="PH536" s="64">
        <v>1.66</v>
      </c>
      <c r="PJ536" s="48"/>
      <c r="PK536" s="47"/>
      <c r="PL536" s="47"/>
      <c r="PM536" s="47"/>
      <c r="PN536" s="45">
        <v>1.84</v>
      </c>
      <c r="PO536" s="58"/>
      <c r="PP536" s="57"/>
      <c r="PQ536" s="57"/>
      <c r="PR536" s="57"/>
      <c r="PS536" s="55">
        <v>1.28</v>
      </c>
      <c r="PT536" s="66"/>
      <c r="PU536" s="65"/>
      <c r="PV536" s="65"/>
      <c r="PW536" s="65"/>
      <c r="PX536" s="64">
        <v>1.66</v>
      </c>
      <c r="PZ536" s="48"/>
      <c r="QA536" s="47"/>
      <c r="QB536" s="47"/>
      <c r="QC536" s="47"/>
      <c r="QD536" s="45">
        <v>1.84</v>
      </c>
      <c r="QE536" s="58"/>
      <c r="QF536" s="57"/>
      <c r="QG536" s="57"/>
      <c r="QH536" s="57"/>
      <c r="QI536" s="55">
        <v>1.28</v>
      </c>
      <c r="QJ536" s="66"/>
      <c r="QK536" s="65"/>
      <c r="QL536" s="65"/>
      <c r="QM536" s="65"/>
      <c r="QN536" s="64">
        <v>1.66</v>
      </c>
      <c r="QP536" s="48"/>
      <c r="QQ536" s="47"/>
      <c r="QR536" s="47"/>
      <c r="QS536" s="47"/>
      <c r="QT536" s="45">
        <v>1.84</v>
      </c>
      <c r="QU536" s="58"/>
      <c r="QV536" s="57"/>
      <c r="QW536" s="57"/>
      <c r="QX536" s="57"/>
      <c r="QY536" s="55">
        <v>1.28</v>
      </c>
      <c r="QZ536" s="66"/>
      <c r="RA536" s="65"/>
      <c r="RB536" s="65"/>
      <c r="RC536" s="65"/>
      <c r="RD536" s="64">
        <v>1.66</v>
      </c>
      <c r="RF536" s="48"/>
      <c r="RG536" s="47"/>
      <c r="RH536" s="47"/>
      <c r="RI536" s="47"/>
      <c r="RJ536" s="45">
        <v>1.84</v>
      </c>
      <c r="RK536" s="58"/>
      <c r="RL536" s="57"/>
      <c r="RM536" s="57"/>
      <c r="RN536" s="57"/>
      <c r="RO536" s="55">
        <v>1.28</v>
      </c>
      <c r="RP536" s="66"/>
      <c r="RQ536" s="65"/>
      <c r="RR536" s="65"/>
      <c r="RS536" s="65"/>
      <c r="RT536" s="64">
        <v>1.66</v>
      </c>
    </row>
    <row r="537" spans="1:488" x14ac:dyDescent="0.35">
      <c r="A537" s="29">
        <v>37</v>
      </c>
      <c r="B537" s="34"/>
      <c r="C537" s="32"/>
      <c r="D537" s="32"/>
      <c r="E537" s="32"/>
      <c r="F537" s="35">
        <v>2</v>
      </c>
      <c r="G537" s="48"/>
      <c r="H537" s="47"/>
      <c r="I537" s="47"/>
      <c r="J537" s="47"/>
      <c r="K537" s="45">
        <v>1.84</v>
      </c>
      <c r="L537" s="58"/>
      <c r="M537" s="57"/>
      <c r="N537" s="57"/>
      <c r="O537" s="57"/>
      <c r="P537" s="55">
        <v>1.28</v>
      </c>
      <c r="Q537" s="66"/>
      <c r="R537" s="65"/>
      <c r="S537" s="65"/>
      <c r="T537" s="65"/>
      <c r="U537" s="64">
        <v>1.66</v>
      </c>
      <c r="V537" s="48"/>
      <c r="W537" s="47"/>
      <c r="X537" s="47"/>
      <c r="Y537" s="47"/>
      <c r="Z537" s="45">
        <v>1.66</v>
      </c>
      <c r="AG537" s="48"/>
      <c r="AH537" s="47"/>
      <c r="AI537" s="47"/>
      <c r="AJ537" s="47"/>
      <c r="AK537" s="45">
        <v>1.84</v>
      </c>
      <c r="AL537" s="58"/>
      <c r="AM537" s="57"/>
      <c r="AN537" s="57"/>
      <c r="AO537" s="57"/>
      <c r="AP537" s="55">
        <v>1.28</v>
      </c>
      <c r="AQ537" s="66"/>
      <c r="AR537" s="65"/>
      <c r="AS537" s="65"/>
      <c r="AT537" s="65"/>
      <c r="AU537" s="64">
        <v>1.66</v>
      </c>
      <c r="BB537" s="48"/>
      <c r="BC537" s="47"/>
      <c r="BD537" s="47"/>
      <c r="BE537" s="47"/>
      <c r="BF537" s="45">
        <v>1.84</v>
      </c>
      <c r="BG537" s="58"/>
      <c r="BH537" s="57"/>
      <c r="BI537" s="57"/>
      <c r="BJ537" s="57"/>
      <c r="BK537" s="55">
        <v>1.28</v>
      </c>
      <c r="BL537" s="66"/>
      <c r="BM537" s="65"/>
      <c r="BN537" s="65"/>
      <c r="BO537" s="65"/>
      <c r="BP537" s="64">
        <v>1.66</v>
      </c>
      <c r="BW537" s="48"/>
      <c r="BX537" s="47"/>
      <c r="BY537" s="47"/>
      <c r="BZ537" s="47"/>
      <c r="CA537" s="45">
        <v>1.84</v>
      </c>
      <c r="CB537" s="58"/>
      <c r="CC537" s="57"/>
      <c r="CD537" s="57"/>
      <c r="CE537" s="57"/>
      <c r="CF537" s="55">
        <v>1.28</v>
      </c>
      <c r="CG537" s="66"/>
      <c r="CH537" s="65"/>
      <c r="CI537" s="65"/>
      <c r="CJ537" s="65"/>
      <c r="CK537" s="64">
        <v>1.66</v>
      </c>
      <c r="CR537" s="48"/>
      <c r="CS537" s="47"/>
      <c r="CT537" s="47"/>
      <c r="CU537" s="47"/>
      <c r="CV537" s="45">
        <v>1.84</v>
      </c>
      <c r="CW537" s="58"/>
      <c r="CX537" s="57"/>
      <c r="CY537" s="57"/>
      <c r="CZ537" s="57"/>
      <c r="DA537" s="55">
        <v>1.28</v>
      </c>
      <c r="DB537" s="66"/>
      <c r="DC537" s="65"/>
      <c r="DD537" s="65"/>
      <c r="DE537" s="65"/>
      <c r="DF537" s="64">
        <v>1.66</v>
      </c>
      <c r="DM537" s="48"/>
      <c r="DN537" s="47"/>
      <c r="DO537" s="47"/>
      <c r="DP537" s="47"/>
      <c r="DQ537" s="45">
        <v>1.84</v>
      </c>
      <c r="DR537" s="58"/>
      <c r="DS537" s="57"/>
      <c r="DT537" s="57"/>
      <c r="DU537" s="57"/>
      <c r="DV537" s="55">
        <v>1.28</v>
      </c>
      <c r="DW537" s="66"/>
      <c r="DX537" s="65"/>
      <c r="DY537" s="65"/>
      <c r="DZ537" s="65"/>
      <c r="EA537" s="64">
        <v>1.66</v>
      </c>
      <c r="EH537" s="48"/>
      <c r="EI537" s="47"/>
      <c r="EJ537" s="47"/>
      <c r="EK537" s="47"/>
      <c r="EL537" s="45">
        <v>1.84</v>
      </c>
      <c r="EM537" s="58"/>
      <c r="EN537" s="57"/>
      <c r="EO537" s="57"/>
      <c r="EP537" s="57"/>
      <c r="EQ537" s="55">
        <v>1.28</v>
      </c>
      <c r="ER537" s="66"/>
      <c r="ES537" s="65"/>
      <c r="ET537" s="65"/>
      <c r="EU537" s="65"/>
      <c r="EV537" s="64">
        <v>1.66</v>
      </c>
      <c r="EX537" s="48"/>
      <c r="EY537" s="47"/>
      <c r="EZ537" s="47"/>
      <c r="FA537" s="47"/>
      <c r="FB537" s="45">
        <v>1.84</v>
      </c>
      <c r="FC537" s="58"/>
      <c r="FD537" s="57"/>
      <c r="FE537" s="57"/>
      <c r="FF537" s="57"/>
      <c r="FG537" s="55">
        <v>1.28</v>
      </c>
      <c r="FH537" s="66"/>
      <c r="FI537" s="65"/>
      <c r="FJ537" s="65"/>
      <c r="FK537" s="65"/>
      <c r="FL537" s="64">
        <v>1.66</v>
      </c>
      <c r="FN537" s="48"/>
      <c r="FO537" s="47"/>
      <c r="FP537" s="47"/>
      <c r="FQ537" s="47"/>
      <c r="FR537" s="45">
        <v>1.84</v>
      </c>
      <c r="FS537" s="58"/>
      <c r="FT537" s="57"/>
      <c r="FU537" s="57"/>
      <c r="FV537" s="57"/>
      <c r="FW537" s="55">
        <v>1.28</v>
      </c>
      <c r="FX537" s="66"/>
      <c r="FY537" s="65"/>
      <c r="FZ537" s="65"/>
      <c r="GA537" s="65"/>
      <c r="GB537" s="64">
        <v>1.66</v>
      </c>
      <c r="GD537" s="48"/>
      <c r="GE537" s="47"/>
      <c r="GF537" s="47"/>
      <c r="GG537" s="47"/>
      <c r="GH537" s="45">
        <v>1.84</v>
      </c>
      <c r="GI537" s="58"/>
      <c r="GJ537" s="57"/>
      <c r="GK537" s="57"/>
      <c r="GL537" s="57"/>
      <c r="GM537" s="55">
        <v>1.28</v>
      </c>
      <c r="GN537" s="66"/>
      <c r="GO537" s="65"/>
      <c r="GP537" s="65"/>
      <c r="GQ537" s="65"/>
      <c r="GR537" s="64">
        <v>1.66</v>
      </c>
      <c r="GT537" s="48"/>
      <c r="GU537" s="47"/>
      <c r="GV537" s="47"/>
      <c r="GW537" s="47"/>
      <c r="GX537" s="45">
        <v>1.84</v>
      </c>
      <c r="GY537" s="58"/>
      <c r="GZ537" s="57"/>
      <c r="HA537" s="57"/>
      <c r="HB537" s="57"/>
      <c r="HC537" s="55">
        <v>1.28</v>
      </c>
      <c r="HD537" s="66"/>
      <c r="HE537" s="65"/>
      <c r="HF537" s="65"/>
      <c r="HG537" s="65"/>
      <c r="HH537" s="64">
        <v>1.66</v>
      </c>
      <c r="HJ537" s="48"/>
      <c r="HK537" s="47"/>
      <c r="HL537" s="47"/>
      <c r="HM537" s="47"/>
      <c r="HN537" s="45">
        <v>1.84</v>
      </c>
      <c r="HO537" s="58"/>
      <c r="HP537" s="57"/>
      <c r="HQ537" s="57"/>
      <c r="HR537" s="57"/>
      <c r="HS537" s="55">
        <v>1.28</v>
      </c>
      <c r="HT537" s="66"/>
      <c r="HU537" s="65"/>
      <c r="HV537" s="65"/>
      <c r="HW537" s="65"/>
      <c r="HX537" s="64">
        <v>1.66</v>
      </c>
      <c r="HZ537" s="48"/>
      <c r="IA537" s="47"/>
      <c r="IB537" s="47"/>
      <c r="IC537" s="47"/>
      <c r="ID537" s="45">
        <v>1.84</v>
      </c>
      <c r="IE537" s="58"/>
      <c r="IF537" s="57"/>
      <c r="IG537" s="57"/>
      <c r="IH537" s="57"/>
      <c r="II537" s="55">
        <v>1.28</v>
      </c>
      <c r="IJ537" s="66"/>
      <c r="IK537" s="65"/>
      <c r="IL537" s="65"/>
      <c r="IM537" s="65"/>
      <c r="IN537" s="64">
        <v>1.66</v>
      </c>
      <c r="IP537" s="48"/>
      <c r="IQ537" s="47"/>
      <c r="IR537" s="47"/>
      <c r="IS537" s="47"/>
      <c r="IT537" s="45">
        <v>1.84</v>
      </c>
      <c r="IU537" s="58"/>
      <c r="IV537" s="57"/>
      <c r="IW537" s="57"/>
      <c r="IX537" s="57"/>
      <c r="IY537" s="55">
        <v>1.28</v>
      </c>
      <c r="IZ537" s="66"/>
      <c r="JA537" s="65"/>
      <c r="JB537" s="65"/>
      <c r="JC537" s="65"/>
      <c r="JD537" s="64">
        <v>1.66</v>
      </c>
      <c r="JF537" s="48"/>
      <c r="JG537" s="47"/>
      <c r="JH537" s="47"/>
      <c r="JI537" s="47"/>
      <c r="JJ537" s="45">
        <v>1.84</v>
      </c>
      <c r="JK537" s="58"/>
      <c r="JL537" s="57"/>
      <c r="JM537" s="57"/>
      <c r="JN537" s="57"/>
      <c r="JO537" s="55">
        <v>1.28</v>
      </c>
      <c r="JP537" s="66"/>
      <c r="JQ537" s="65"/>
      <c r="JR537" s="65"/>
      <c r="JS537" s="65"/>
      <c r="JT537" s="64">
        <v>1.66</v>
      </c>
      <c r="JV537" s="48"/>
      <c r="JW537" s="47"/>
      <c r="JX537" s="47"/>
      <c r="JY537" s="47"/>
      <c r="JZ537" s="45">
        <v>1.84</v>
      </c>
      <c r="KA537" s="58"/>
      <c r="KB537" s="57"/>
      <c r="KC537" s="57"/>
      <c r="KD537" s="57"/>
      <c r="KE537" s="55">
        <v>1.28</v>
      </c>
      <c r="KF537" s="66"/>
      <c r="KG537" s="65"/>
      <c r="KH537" s="65"/>
      <c r="KI537" s="65"/>
      <c r="KJ537" s="64">
        <v>1.66</v>
      </c>
      <c r="KL537" s="48"/>
      <c r="KM537" s="47"/>
      <c r="KN537" s="47"/>
      <c r="KO537" s="47"/>
      <c r="KP537" s="45">
        <v>1.84</v>
      </c>
      <c r="KQ537" s="58"/>
      <c r="KR537" s="57"/>
      <c r="KS537" s="57"/>
      <c r="KT537" s="57"/>
      <c r="KU537" s="55">
        <v>1.28</v>
      </c>
      <c r="KV537" s="66"/>
      <c r="KW537" s="65"/>
      <c r="KX537" s="65"/>
      <c r="KY537" s="65"/>
      <c r="KZ537" s="64">
        <v>1.66</v>
      </c>
      <c r="LB537" s="48"/>
      <c r="LC537" s="47"/>
      <c r="LD537" s="47"/>
      <c r="LE537" s="47"/>
      <c r="LF537" s="45">
        <v>1.84</v>
      </c>
      <c r="LG537" s="58"/>
      <c r="LH537" s="57"/>
      <c r="LI537" s="57"/>
      <c r="LJ537" s="57"/>
      <c r="LK537" s="55">
        <v>1.28</v>
      </c>
      <c r="LL537" s="66"/>
      <c r="LM537" s="65"/>
      <c r="LN537" s="65"/>
      <c r="LO537" s="65"/>
      <c r="LP537" s="64">
        <v>1.66</v>
      </c>
      <c r="LR537" s="48"/>
      <c r="LS537" s="47"/>
      <c r="LT537" s="47"/>
      <c r="LU537" s="47"/>
      <c r="LV537" s="45">
        <v>1.84</v>
      </c>
      <c r="LW537" s="58"/>
      <c r="LX537" s="57"/>
      <c r="LY537" s="57"/>
      <c r="LZ537" s="57"/>
      <c r="MA537" s="55">
        <v>1.28</v>
      </c>
      <c r="MB537" s="66"/>
      <c r="MC537" s="65"/>
      <c r="MD537" s="65"/>
      <c r="ME537" s="65"/>
      <c r="MF537" s="64">
        <v>1.66</v>
      </c>
      <c r="MH537" s="48"/>
      <c r="MI537" s="47"/>
      <c r="MJ537" s="47"/>
      <c r="MK537" s="47"/>
      <c r="ML537" s="45">
        <v>1.84</v>
      </c>
      <c r="MM537" s="58"/>
      <c r="MN537" s="57"/>
      <c r="MO537" s="57"/>
      <c r="MP537" s="57"/>
      <c r="MQ537" s="55">
        <v>1.28</v>
      </c>
      <c r="MR537" s="66"/>
      <c r="MS537" s="65"/>
      <c r="MT537" s="65"/>
      <c r="MU537" s="65"/>
      <c r="MV537" s="64">
        <v>1.66</v>
      </c>
      <c r="MX537" s="48"/>
      <c r="MY537" s="47"/>
      <c r="MZ537" s="47"/>
      <c r="NA537" s="47"/>
      <c r="NB537" s="45">
        <v>1.84</v>
      </c>
      <c r="NC537" s="58"/>
      <c r="ND537" s="57"/>
      <c r="NE537" s="57"/>
      <c r="NF537" s="57"/>
      <c r="NG537" s="55">
        <v>1.28</v>
      </c>
      <c r="NH537" s="66"/>
      <c r="NI537" s="65"/>
      <c r="NJ537" s="65"/>
      <c r="NK537" s="65"/>
      <c r="NL537" s="64">
        <v>1.66</v>
      </c>
      <c r="NN537" s="48"/>
      <c r="NO537" s="47"/>
      <c r="NP537" s="47"/>
      <c r="NQ537" s="47"/>
      <c r="NR537" s="45">
        <v>1.84</v>
      </c>
      <c r="NS537" s="58"/>
      <c r="NT537" s="57"/>
      <c r="NU537" s="57"/>
      <c r="NV537" s="57"/>
      <c r="NW537" s="55">
        <v>1.28</v>
      </c>
      <c r="NX537" s="66"/>
      <c r="NY537" s="65"/>
      <c r="NZ537" s="65"/>
      <c r="OA537" s="65"/>
      <c r="OB537" s="64">
        <v>1.66</v>
      </c>
      <c r="OD537" s="48"/>
      <c r="OE537" s="47"/>
      <c r="OF537" s="47"/>
      <c r="OG537" s="47"/>
      <c r="OH537" s="45">
        <v>1.84</v>
      </c>
      <c r="OI537" s="58"/>
      <c r="OJ537" s="57"/>
      <c r="OK537" s="57"/>
      <c r="OL537" s="57"/>
      <c r="OM537" s="55">
        <v>1.28</v>
      </c>
      <c r="ON537" s="66"/>
      <c r="OO537" s="65"/>
      <c r="OP537" s="65"/>
      <c r="OQ537" s="65"/>
      <c r="OR537" s="64">
        <v>1.66</v>
      </c>
      <c r="OT537" s="48"/>
      <c r="OU537" s="47"/>
      <c r="OV537" s="47"/>
      <c r="OW537" s="47"/>
      <c r="OX537" s="45">
        <v>1.84</v>
      </c>
      <c r="OY537" s="58"/>
      <c r="OZ537" s="57"/>
      <c r="PA537" s="57"/>
      <c r="PB537" s="57"/>
      <c r="PC537" s="55">
        <v>1.28</v>
      </c>
      <c r="PD537" s="66"/>
      <c r="PE537" s="65"/>
      <c r="PF537" s="65"/>
      <c r="PG537" s="65"/>
      <c r="PH537" s="64">
        <v>1.66</v>
      </c>
      <c r="PJ537" s="48"/>
      <c r="PK537" s="47"/>
      <c r="PL537" s="47"/>
      <c r="PM537" s="47"/>
      <c r="PN537" s="45">
        <v>1.84</v>
      </c>
      <c r="PO537" s="58"/>
      <c r="PP537" s="57"/>
      <c r="PQ537" s="57"/>
      <c r="PR537" s="57"/>
      <c r="PS537" s="55">
        <v>1.28</v>
      </c>
      <c r="PT537" s="66"/>
      <c r="PU537" s="65"/>
      <c r="PV537" s="65"/>
      <c r="PW537" s="65"/>
      <c r="PX537" s="64">
        <v>1.66</v>
      </c>
      <c r="PZ537" s="48"/>
      <c r="QA537" s="47"/>
      <c r="QB537" s="47"/>
      <c r="QC537" s="47"/>
      <c r="QD537" s="45">
        <v>1.84</v>
      </c>
      <c r="QE537" s="58"/>
      <c r="QF537" s="57"/>
      <c r="QG537" s="57"/>
      <c r="QH537" s="57"/>
      <c r="QI537" s="55">
        <v>1.28</v>
      </c>
      <c r="QJ537" s="66"/>
      <c r="QK537" s="65"/>
      <c r="QL537" s="65"/>
      <c r="QM537" s="65"/>
      <c r="QN537" s="64">
        <v>1.66</v>
      </c>
      <c r="QP537" s="48"/>
      <c r="QQ537" s="47"/>
      <c r="QR537" s="47"/>
      <c r="QS537" s="47"/>
      <c r="QT537" s="45">
        <v>1.84</v>
      </c>
      <c r="QU537" s="58"/>
      <c r="QV537" s="57"/>
      <c r="QW537" s="57"/>
      <c r="QX537" s="57"/>
      <c r="QY537" s="55">
        <v>1.28</v>
      </c>
      <c r="QZ537" s="66"/>
      <c r="RA537" s="65"/>
      <c r="RB537" s="65"/>
      <c r="RC537" s="65"/>
      <c r="RD537" s="64">
        <v>1.66</v>
      </c>
      <c r="RF537" s="48"/>
      <c r="RG537" s="47"/>
      <c r="RH537" s="47"/>
      <c r="RI537" s="47"/>
      <c r="RJ537" s="45">
        <v>1.84</v>
      </c>
      <c r="RK537" s="58"/>
      <c r="RL537" s="57"/>
      <c r="RM537" s="57"/>
      <c r="RN537" s="57"/>
      <c r="RO537" s="55">
        <v>1.28</v>
      </c>
      <c r="RP537" s="66"/>
      <c r="RQ537" s="65"/>
      <c r="RR537" s="65"/>
      <c r="RS537" s="65"/>
      <c r="RT537" s="64">
        <v>1.66</v>
      </c>
    </row>
    <row r="538" spans="1:488" x14ac:dyDescent="0.35">
      <c r="A538" s="29">
        <v>38</v>
      </c>
      <c r="B538" s="34"/>
      <c r="C538" s="32"/>
      <c r="D538" s="32"/>
      <c r="E538" s="32"/>
      <c r="F538" s="35">
        <v>2</v>
      </c>
      <c r="G538" s="48"/>
      <c r="H538" s="47"/>
      <c r="I538" s="47"/>
      <c r="J538" s="47"/>
      <c r="K538" s="45">
        <v>1.84</v>
      </c>
      <c r="L538" s="58"/>
      <c r="M538" s="57"/>
      <c r="N538" s="57"/>
      <c r="O538" s="57"/>
      <c r="P538" s="55">
        <v>1.28</v>
      </c>
      <c r="Q538" s="66"/>
      <c r="R538" s="65"/>
      <c r="S538" s="65"/>
      <c r="T538" s="65"/>
      <c r="U538" s="64">
        <v>1.66</v>
      </c>
      <c r="V538" s="48"/>
      <c r="W538" s="47"/>
      <c r="X538" s="47"/>
      <c r="Y538" s="47"/>
      <c r="Z538" s="45">
        <v>1.66</v>
      </c>
      <c r="AG538" s="48"/>
      <c r="AH538" s="47"/>
      <c r="AI538" s="47"/>
      <c r="AJ538" s="47"/>
      <c r="AK538" s="45">
        <v>1.84</v>
      </c>
      <c r="AL538" s="58"/>
      <c r="AM538" s="57"/>
      <c r="AN538" s="57"/>
      <c r="AO538" s="57"/>
      <c r="AP538" s="55">
        <v>1.28</v>
      </c>
      <c r="AQ538" s="66"/>
      <c r="AR538" s="65"/>
      <c r="AS538" s="65"/>
      <c r="AT538" s="65"/>
      <c r="AU538" s="64">
        <v>1.66</v>
      </c>
      <c r="BB538" s="48"/>
      <c r="BC538" s="47"/>
      <c r="BD538" s="47"/>
      <c r="BE538" s="47"/>
      <c r="BF538" s="45">
        <v>1.84</v>
      </c>
      <c r="BG538" s="58"/>
      <c r="BH538" s="57"/>
      <c r="BI538" s="57"/>
      <c r="BJ538" s="57"/>
      <c r="BK538" s="55">
        <v>1.28</v>
      </c>
      <c r="BL538" s="66"/>
      <c r="BM538" s="65"/>
      <c r="BN538" s="65"/>
      <c r="BO538" s="65"/>
      <c r="BP538" s="64">
        <v>1.66</v>
      </c>
      <c r="BW538" s="48"/>
      <c r="BX538" s="47"/>
      <c r="BY538" s="47"/>
      <c r="BZ538" s="47"/>
      <c r="CA538" s="45">
        <v>1.84</v>
      </c>
      <c r="CB538" s="58"/>
      <c r="CC538" s="57"/>
      <c r="CD538" s="57"/>
      <c r="CE538" s="57"/>
      <c r="CF538" s="55">
        <v>1.28</v>
      </c>
      <c r="CG538" s="66"/>
      <c r="CH538" s="65"/>
      <c r="CI538" s="65"/>
      <c r="CJ538" s="65"/>
      <c r="CK538" s="64">
        <v>1.66</v>
      </c>
      <c r="CR538" s="48"/>
      <c r="CS538" s="47"/>
      <c r="CT538" s="47"/>
      <c r="CU538" s="47"/>
      <c r="CV538" s="45">
        <v>1.84</v>
      </c>
      <c r="CW538" s="58"/>
      <c r="CX538" s="57"/>
      <c r="CY538" s="57"/>
      <c r="CZ538" s="57"/>
      <c r="DA538" s="55">
        <v>1.28</v>
      </c>
      <c r="DB538" s="66"/>
      <c r="DC538" s="65"/>
      <c r="DD538" s="65"/>
      <c r="DE538" s="65"/>
      <c r="DF538" s="64">
        <v>1.66</v>
      </c>
      <c r="DM538" s="48"/>
      <c r="DN538" s="47"/>
      <c r="DO538" s="47"/>
      <c r="DP538" s="47"/>
      <c r="DQ538" s="45">
        <v>1.84</v>
      </c>
      <c r="DR538" s="58"/>
      <c r="DS538" s="57"/>
      <c r="DT538" s="57"/>
      <c r="DU538" s="57"/>
      <c r="DV538" s="55">
        <v>1.28</v>
      </c>
      <c r="DW538" s="66"/>
      <c r="DX538" s="65"/>
      <c r="DY538" s="65"/>
      <c r="DZ538" s="65"/>
      <c r="EA538" s="64">
        <v>1.66</v>
      </c>
      <c r="EH538" s="48"/>
      <c r="EI538" s="47"/>
      <c r="EJ538" s="47"/>
      <c r="EK538" s="47"/>
      <c r="EL538" s="45">
        <v>1.84</v>
      </c>
      <c r="EM538" s="58"/>
      <c r="EN538" s="57"/>
      <c r="EO538" s="57"/>
      <c r="EP538" s="57"/>
      <c r="EQ538" s="55">
        <v>1.28</v>
      </c>
      <c r="ER538" s="66"/>
      <c r="ES538" s="65"/>
      <c r="ET538" s="65"/>
      <c r="EU538" s="65"/>
      <c r="EV538" s="64">
        <v>1.66</v>
      </c>
      <c r="EX538" s="48"/>
      <c r="EY538" s="47"/>
      <c r="EZ538" s="47"/>
      <c r="FA538" s="47"/>
      <c r="FB538" s="45">
        <v>1.84</v>
      </c>
      <c r="FC538" s="58"/>
      <c r="FD538" s="57"/>
      <c r="FE538" s="57"/>
      <c r="FF538" s="57"/>
      <c r="FG538" s="55">
        <v>1.28</v>
      </c>
      <c r="FH538" s="66"/>
      <c r="FI538" s="65"/>
      <c r="FJ538" s="65"/>
      <c r="FK538" s="65"/>
      <c r="FL538" s="64">
        <v>1.66</v>
      </c>
      <c r="FN538" s="48"/>
      <c r="FO538" s="47"/>
      <c r="FP538" s="47"/>
      <c r="FQ538" s="47"/>
      <c r="FR538" s="45">
        <v>1.84</v>
      </c>
      <c r="FS538" s="58"/>
      <c r="FT538" s="57"/>
      <c r="FU538" s="57"/>
      <c r="FV538" s="57"/>
      <c r="FW538" s="55">
        <v>1.28</v>
      </c>
      <c r="FX538" s="66"/>
      <c r="FY538" s="65"/>
      <c r="FZ538" s="65"/>
      <c r="GA538" s="65"/>
      <c r="GB538" s="64">
        <v>1.66</v>
      </c>
      <c r="GD538" s="48"/>
      <c r="GE538" s="47"/>
      <c r="GF538" s="47"/>
      <c r="GG538" s="47"/>
      <c r="GH538" s="45">
        <v>1.84</v>
      </c>
      <c r="GI538" s="58"/>
      <c r="GJ538" s="57"/>
      <c r="GK538" s="57"/>
      <c r="GL538" s="57"/>
      <c r="GM538" s="55">
        <v>1.28</v>
      </c>
      <c r="GN538" s="66"/>
      <c r="GO538" s="65"/>
      <c r="GP538" s="65"/>
      <c r="GQ538" s="65"/>
      <c r="GR538" s="64">
        <v>1.66</v>
      </c>
      <c r="GT538" s="48"/>
      <c r="GU538" s="47"/>
      <c r="GV538" s="47"/>
      <c r="GW538" s="47"/>
      <c r="GX538" s="45">
        <v>1.84</v>
      </c>
      <c r="GY538" s="58"/>
      <c r="GZ538" s="57"/>
      <c r="HA538" s="57"/>
      <c r="HB538" s="57"/>
      <c r="HC538" s="55">
        <v>1.28</v>
      </c>
      <c r="HD538" s="66"/>
      <c r="HE538" s="65"/>
      <c r="HF538" s="65"/>
      <c r="HG538" s="65"/>
      <c r="HH538" s="64">
        <v>1.66</v>
      </c>
      <c r="HJ538" s="48"/>
      <c r="HK538" s="47"/>
      <c r="HL538" s="47"/>
      <c r="HM538" s="47"/>
      <c r="HN538" s="45">
        <v>1.84</v>
      </c>
      <c r="HO538" s="58"/>
      <c r="HP538" s="57"/>
      <c r="HQ538" s="57"/>
      <c r="HR538" s="57"/>
      <c r="HS538" s="55">
        <v>1.28</v>
      </c>
      <c r="HT538" s="66"/>
      <c r="HU538" s="65"/>
      <c r="HV538" s="65"/>
      <c r="HW538" s="65"/>
      <c r="HX538" s="64">
        <v>1.66</v>
      </c>
      <c r="HZ538" s="48"/>
      <c r="IA538" s="47"/>
      <c r="IB538" s="47"/>
      <c r="IC538" s="47"/>
      <c r="ID538" s="45">
        <v>1.84</v>
      </c>
      <c r="IE538" s="58"/>
      <c r="IF538" s="57"/>
      <c r="IG538" s="57"/>
      <c r="IH538" s="57"/>
      <c r="II538" s="55">
        <v>1.28</v>
      </c>
      <c r="IJ538" s="66"/>
      <c r="IK538" s="65"/>
      <c r="IL538" s="65"/>
      <c r="IM538" s="65"/>
      <c r="IN538" s="64">
        <v>1.66</v>
      </c>
      <c r="IP538" s="48"/>
      <c r="IQ538" s="47"/>
      <c r="IR538" s="47"/>
      <c r="IS538" s="47"/>
      <c r="IT538" s="45">
        <v>1.84</v>
      </c>
      <c r="IU538" s="58"/>
      <c r="IV538" s="57"/>
      <c r="IW538" s="57"/>
      <c r="IX538" s="57"/>
      <c r="IY538" s="55">
        <v>1.28</v>
      </c>
      <c r="IZ538" s="66"/>
      <c r="JA538" s="65"/>
      <c r="JB538" s="65"/>
      <c r="JC538" s="65"/>
      <c r="JD538" s="64">
        <v>1.66</v>
      </c>
      <c r="JF538" s="48"/>
      <c r="JG538" s="47"/>
      <c r="JH538" s="47"/>
      <c r="JI538" s="47"/>
      <c r="JJ538" s="45">
        <v>1.84</v>
      </c>
      <c r="JK538" s="58"/>
      <c r="JL538" s="57"/>
      <c r="JM538" s="57"/>
      <c r="JN538" s="57"/>
      <c r="JO538" s="55">
        <v>1.28</v>
      </c>
      <c r="JP538" s="66"/>
      <c r="JQ538" s="65"/>
      <c r="JR538" s="65"/>
      <c r="JS538" s="65"/>
      <c r="JT538" s="64">
        <v>1.66</v>
      </c>
      <c r="JV538" s="48"/>
      <c r="JW538" s="47"/>
      <c r="JX538" s="47"/>
      <c r="JY538" s="47"/>
      <c r="JZ538" s="45">
        <v>1.84</v>
      </c>
      <c r="KA538" s="58"/>
      <c r="KB538" s="57"/>
      <c r="KC538" s="57"/>
      <c r="KD538" s="57"/>
      <c r="KE538" s="55">
        <v>1.28</v>
      </c>
      <c r="KF538" s="66"/>
      <c r="KG538" s="65"/>
      <c r="KH538" s="65"/>
      <c r="KI538" s="65"/>
      <c r="KJ538" s="64">
        <v>1.66</v>
      </c>
      <c r="KL538" s="48"/>
      <c r="KM538" s="47"/>
      <c r="KN538" s="47"/>
      <c r="KO538" s="47"/>
      <c r="KP538" s="45">
        <v>1.84</v>
      </c>
      <c r="KQ538" s="58"/>
      <c r="KR538" s="57"/>
      <c r="KS538" s="57"/>
      <c r="KT538" s="57"/>
      <c r="KU538" s="55">
        <v>1.28</v>
      </c>
      <c r="KV538" s="66"/>
      <c r="KW538" s="65"/>
      <c r="KX538" s="65"/>
      <c r="KY538" s="65"/>
      <c r="KZ538" s="64">
        <v>1.66</v>
      </c>
      <c r="LB538" s="48"/>
      <c r="LC538" s="47"/>
      <c r="LD538" s="47"/>
      <c r="LE538" s="47"/>
      <c r="LF538" s="45">
        <v>1.84</v>
      </c>
      <c r="LG538" s="58"/>
      <c r="LH538" s="57"/>
      <c r="LI538" s="57"/>
      <c r="LJ538" s="57"/>
      <c r="LK538" s="55">
        <v>1.28</v>
      </c>
      <c r="LL538" s="66"/>
      <c r="LM538" s="65"/>
      <c r="LN538" s="65"/>
      <c r="LO538" s="65"/>
      <c r="LP538" s="64">
        <v>1.66</v>
      </c>
      <c r="LR538" s="48"/>
      <c r="LS538" s="47"/>
      <c r="LT538" s="47"/>
      <c r="LU538" s="47"/>
      <c r="LV538" s="45">
        <v>1.84</v>
      </c>
      <c r="LW538" s="58"/>
      <c r="LX538" s="57"/>
      <c r="LY538" s="57"/>
      <c r="LZ538" s="57"/>
      <c r="MA538" s="55">
        <v>1.28</v>
      </c>
      <c r="MB538" s="66"/>
      <c r="MC538" s="65"/>
      <c r="MD538" s="65"/>
      <c r="ME538" s="65"/>
      <c r="MF538" s="64">
        <v>1.66</v>
      </c>
      <c r="MH538" s="48"/>
      <c r="MI538" s="47"/>
      <c r="MJ538" s="47"/>
      <c r="MK538" s="47"/>
      <c r="ML538" s="45">
        <v>1.84</v>
      </c>
      <c r="MM538" s="58"/>
      <c r="MN538" s="57"/>
      <c r="MO538" s="57"/>
      <c r="MP538" s="57"/>
      <c r="MQ538" s="55">
        <v>1.28</v>
      </c>
      <c r="MR538" s="66"/>
      <c r="MS538" s="65"/>
      <c r="MT538" s="65"/>
      <c r="MU538" s="65"/>
      <c r="MV538" s="64">
        <v>1.66</v>
      </c>
      <c r="MX538" s="48"/>
      <c r="MY538" s="47"/>
      <c r="MZ538" s="47"/>
      <c r="NA538" s="47"/>
      <c r="NB538" s="45">
        <v>1.84</v>
      </c>
      <c r="NC538" s="58"/>
      <c r="ND538" s="57"/>
      <c r="NE538" s="57"/>
      <c r="NF538" s="57"/>
      <c r="NG538" s="55">
        <v>1.28</v>
      </c>
      <c r="NH538" s="66"/>
      <c r="NI538" s="65"/>
      <c r="NJ538" s="65"/>
      <c r="NK538" s="65"/>
      <c r="NL538" s="64">
        <v>1.66</v>
      </c>
      <c r="NN538" s="48"/>
      <c r="NO538" s="47"/>
      <c r="NP538" s="47"/>
      <c r="NQ538" s="47"/>
      <c r="NR538" s="45">
        <v>1.84</v>
      </c>
      <c r="NS538" s="58"/>
      <c r="NT538" s="57"/>
      <c r="NU538" s="57"/>
      <c r="NV538" s="57"/>
      <c r="NW538" s="55">
        <v>1.28</v>
      </c>
      <c r="NX538" s="66"/>
      <c r="NY538" s="65"/>
      <c r="NZ538" s="65"/>
      <c r="OA538" s="65"/>
      <c r="OB538" s="64">
        <v>1.66</v>
      </c>
      <c r="OD538" s="48"/>
      <c r="OE538" s="47"/>
      <c r="OF538" s="47"/>
      <c r="OG538" s="47"/>
      <c r="OH538" s="45">
        <v>1.84</v>
      </c>
      <c r="OI538" s="58"/>
      <c r="OJ538" s="57"/>
      <c r="OK538" s="57"/>
      <c r="OL538" s="57"/>
      <c r="OM538" s="55">
        <v>1.28</v>
      </c>
      <c r="ON538" s="66"/>
      <c r="OO538" s="65"/>
      <c r="OP538" s="65"/>
      <c r="OQ538" s="65"/>
      <c r="OR538" s="64">
        <v>1.66</v>
      </c>
      <c r="OT538" s="48"/>
      <c r="OU538" s="47"/>
      <c r="OV538" s="47"/>
      <c r="OW538" s="47"/>
      <c r="OX538" s="45">
        <v>1.84</v>
      </c>
      <c r="OY538" s="58"/>
      <c r="OZ538" s="57"/>
      <c r="PA538" s="57"/>
      <c r="PB538" s="57"/>
      <c r="PC538" s="55">
        <v>1.28</v>
      </c>
      <c r="PD538" s="66"/>
      <c r="PE538" s="65"/>
      <c r="PF538" s="65"/>
      <c r="PG538" s="65"/>
      <c r="PH538" s="64">
        <v>1.66</v>
      </c>
      <c r="PJ538" s="48"/>
      <c r="PK538" s="47"/>
      <c r="PL538" s="47"/>
      <c r="PM538" s="47"/>
      <c r="PN538" s="45">
        <v>1.84</v>
      </c>
      <c r="PO538" s="58"/>
      <c r="PP538" s="57"/>
      <c r="PQ538" s="57"/>
      <c r="PR538" s="57"/>
      <c r="PS538" s="55">
        <v>1.28</v>
      </c>
      <c r="PT538" s="66"/>
      <c r="PU538" s="65"/>
      <c r="PV538" s="65"/>
      <c r="PW538" s="65"/>
      <c r="PX538" s="64">
        <v>1.66</v>
      </c>
      <c r="PZ538" s="48"/>
      <c r="QA538" s="47"/>
      <c r="QB538" s="47"/>
      <c r="QC538" s="47"/>
      <c r="QD538" s="45">
        <v>1.84</v>
      </c>
      <c r="QE538" s="58"/>
      <c r="QF538" s="57"/>
      <c r="QG538" s="57"/>
      <c r="QH538" s="57"/>
      <c r="QI538" s="55">
        <v>1.28</v>
      </c>
      <c r="QJ538" s="66"/>
      <c r="QK538" s="65"/>
      <c r="QL538" s="65"/>
      <c r="QM538" s="65"/>
      <c r="QN538" s="64">
        <v>1.66</v>
      </c>
      <c r="QP538" s="48"/>
      <c r="QQ538" s="47"/>
      <c r="QR538" s="47"/>
      <c r="QS538" s="47"/>
      <c r="QT538" s="45">
        <v>1.84</v>
      </c>
      <c r="QU538" s="58"/>
      <c r="QV538" s="57"/>
      <c r="QW538" s="57"/>
      <c r="QX538" s="57"/>
      <c r="QY538" s="55">
        <v>1.28</v>
      </c>
      <c r="QZ538" s="66"/>
      <c r="RA538" s="65"/>
      <c r="RB538" s="65"/>
      <c r="RC538" s="65"/>
      <c r="RD538" s="64">
        <v>1.66</v>
      </c>
      <c r="RF538" s="48"/>
      <c r="RG538" s="47"/>
      <c r="RH538" s="47"/>
      <c r="RI538" s="47"/>
      <c r="RJ538" s="45">
        <v>1.84</v>
      </c>
      <c r="RK538" s="58"/>
      <c r="RL538" s="57"/>
      <c r="RM538" s="57"/>
      <c r="RN538" s="57"/>
      <c r="RO538" s="55">
        <v>1.28</v>
      </c>
      <c r="RP538" s="66"/>
      <c r="RQ538" s="65"/>
      <c r="RR538" s="65"/>
      <c r="RS538" s="65"/>
      <c r="RT538" s="64">
        <v>1.66</v>
      </c>
    </row>
    <row r="539" spans="1:488" x14ac:dyDescent="0.35">
      <c r="A539" s="29">
        <v>39</v>
      </c>
      <c r="B539" s="34"/>
      <c r="C539" s="32"/>
      <c r="D539" s="32"/>
      <c r="E539" s="32"/>
      <c r="F539" s="35">
        <v>2</v>
      </c>
      <c r="G539" s="48"/>
      <c r="H539" s="47"/>
      <c r="I539" s="47"/>
      <c r="J539" s="47"/>
      <c r="K539" s="45">
        <v>1.84</v>
      </c>
      <c r="L539" s="58"/>
      <c r="M539" s="57"/>
      <c r="N539" s="57"/>
      <c r="O539" s="57"/>
      <c r="P539" s="55">
        <v>1.28</v>
      </c>
      <c r="Q539" s="66"/>
      <c r="R539" s="65"/>
      <c r="S539" s="65"/>
      <c r="T539" s="65"/>
      <c r="U539" s="64">
        <v>1.66</v>
      </c>
      <c r="V539" s="48"/>
      <c r="W539" s="47"/>
      <c r="X539" s="47"/>
      <c r="Y539" s="47"/>
      <c r="Z539" s="45">
        <v>1.66</v>
      </c>
      <c r="AG539" s="48"/>
      <c r="AH539" s="47"/>
      <c r="AI539" s="47"/>
      <c r="AJ539" s="47"/>
      <c r="AK539" s="45">
        <v>1.84</v>
      </c>
      <c r="AL539" s="58"/>
      <c r="AM539" s="57"/>
      <c r="AN539" s="57"/>
      <c r="AO539" s="57"/>
      <c r="AP539" s="55">
        <v>1.28</v>
      </c>
      <c r="AQ539" s="66"/>
      <c r="AR539" s="65"/>
      <c r="AS539" s="65"/>
      <c r="AT539" s="65"/>
      <c r="AU539" s="64">
        <v>1.66</v>
      </c>
      <c r="BB539" s="48"/>
      <c r="BC539" s="47"/>
      <c r="BD539" s="47"/>
      <c r="BE539" s="47"/>
      <c r="BF539" s="45">
        <v>1.84</v>
      </c>
      <c r="BG539" s="58"/>
      <c r="BH539" s="57"/>
      <c r="BI539" s="57"/>
      <c r="BJ539" s="57"/>
      <c r="BK539" s="55">
        <v>1.28</v>
      </c>
      <c r="BL539" s="66"/>
      <c r="BM539" s="65"/>
      <c r="BN539" s="65"/>
      <c r="BO539" s="65"/>
      <c r="BP539" s="64">
        <v>1.66</v>
      </c>
      <c r="BW539" s="48"/>
      <c r="BX539" s="47"/>
      <c r="BY539" s="47"/>
      <c r="BZ539" s="47"/>
      <c r="CA539" s="45">
        <v>1.84</v>
      </c>
      <c r="CB539" s="58"/>
      <c r="CC539" s="57"/>
      <c r="CD539" s="57"/>
      <c r="CE539" s="57"/>
      <c r="CF539" s="55">
        <v>1.28</v>
      </c>
      <c r="CG539" s="66"/>
      <c r="CH539" s="65"/>
      <c r="CI539" s="65"/>
      <c r="CJ539" s="65"/>
      <c r="CK539" s="64">
        <v>1.66</v>
      </c>
      <c r="CR539" s="48"/>
      <c r="CS539" s="47"/>
      <c r="CT539" s="47"/>
      <c r="CU539" s="47"/>
      <c r="CV539" s="45">
        <v>1.84</v>
      </c>
      <c r="CW539" s="58"/>
      <c r="CX539" s="57"/>
      <c r="CY539" s="57"/>
      <c r="CZ539" s="57"/>
      <c r="DA539" s="55">
        <v>1.28</v>
      </c>
      <c r="DB539" s="66"/>
      <c r="DC539" s="65"/>
      <c r="DD539" s="65"/>
      <c r="DE539" s="65"/>
      <c r="DF539" s="64">
        <v>1.66</v>
      </c>
      <c r="DM539" s="48"/>
      <c r="DN539" s="47"/>
      <c r="DO539" s="47"/>
      <c r="DP539" s="47"/>
      <c r="DQ539" s="45">
        <v>1.84</v>
      </c>
      <c r="DR539" s="58"/>
      <c r="DS539" s="57"/>
      <c r="DT539" s="57"/>
      <c r="DU539" s="57"/>
      <c r="DV539" s="55">
        <v>1.28</v>
      </c>
      <c r="DW539" s="66"/>
      <c r="DX539" s="65"/>
      <c r="DY539" s="65"/>
      <c r="DZ539" s="65"/>
      <c r="EA539" s="64">
        <v>1.66</v>
      </c>
      <c r="EH539" s="48"/>
      <c r="EI539" s="47"/>
      <c r="EJ539" s="47"/>
      <c r="EK539" s="47"/>
      <c r="EL539" s="45">
        <v>1.84</v>
      </c>
      <c r="EM539" s="58"/>
      <c r="EN539" s="57"/>
      <c r="EO539" s="57"/>
      <c r="EP539" s="57"/>
      <c r="EQ539" s="55">
        <v>1.28</v>
      </c>
      <c r="ER539" s="66"/>
      <c r="ES539" s="65"/>
      <c r="ET539" s="65"/>
      <c r="EU539" s="65"/>
      <c r="EV539" s="64">
        <v>1.66</v>
      </c>
      <c r="EX539" s="48"/>
      <c r="EY539" s="47"/>
      <c r="EZ539" s="47"/>
      <c r="FA539" s="47"/>
      <c r="FB539" s="45">
        <v>1.84</v>
      </c>
      <c r="FC539" s="58"/>
      <c r="FD539" s="57"/>
      <c r="FE539" s="57"/>
      <c r="FF539" s="57"/>
      <c r="FG539" s="55">
        <v>1.28</v>
      </c>
      <c r="FH539" s="66"/>
      <c r="FI539" s="65"/>
      <c r="FJ539" s="65"/>
      <c r="FK539" s="65"/>
      <c r="FL539" s="64">
        <v>1.66</v>
      </c>
      <c r="FN539" s="48"/>
      <c r="FO539" s="47"/>
      <c r="FP539" s="47"/>
      <c r="FQ539" s="47"/>
      <c r="FR539" s="45">
        <v>1.84</v>
      </c>
      <c r="FS539" s="58"/>
      <c r="FT539" s="57"/>
      <c r="FU539" s="57"/>
      <c r="FV539" s="57"/>
      <c r="FW539" s="55">
        <v>1.28</v>
      </c>
      <c r="FX539" s="66"/>
      <c r="FY539" s="65"/>
      <c r="FZ539" s="65"/>
      <c r="GA539" s="65"/>
      <c r="GB539" s="64">
        <v>1.66</v>
      </c>
      <c r="GD539" s="48"/>
      <c r="GE539" s="47"/>
      <c r="GF539" s="47"/>
      <c r="GG539" s="47"/>
      <c r="GH539" s="45">
        <v>1.84</v>
      </c>
      <c r="GI539" s="58"/>
      <c r="GJ539" s="57"/>
      <c r="GK539" s="57"/>
      <c r="GL539" s="57"/>
      <c r="GM539" s="55">
        <v>1.28</v>
      </c>
      <c r="GN539" s="66"/>
      <c r="GO539" s="65"/>
      <c r="GP539" s="65"/>
      <c r="GQ539" s="65"/>
      <c r="GR539" s="64">
        <v>1.66</v>
      </c>
      <c r="GT539" s="48"/>
      <c r="GU539" s="47"/>
      <c r="GV539" s="47"/>
      <c r="GW539" s="47"/>
      <c r="GX539" s="45">
        <v>1.84</v>
      </c>
      <c r="GY539" s="58"/>
      <c r="GZ539" s="57"/>
      <c r="HA539" s="57"/>
      <c r="HB539" s="57"/>
      <c r="HC539" s="55">
        <v>1.28</v>
      </c>
      <c r="HD539" s="66"/>
      <c r="HE539" s="65"/>
      <c r="HF539" s="65"/>
      <c r="HG539" s="65"/>
      <c r="HH539" s="64">
        <v>1.66</v>
      </c>
      <c r="HJ539" s="48"/>
      <c r="HK539" s="47"/>
      <c r="HL539" s="47"/>
      <c r="HM539" s="47"/>
      <c r="HN539" s="45">
        <v>1.84</v>
      </c>
      <c r="HO539" s="58"/>
      <c r="HP539" s="57"/>
      <c r="HQ539" s="57"/>
      <c r="HR539" s="57"/>
      <c r="HS539" s="55">
        <v>1.28</v>
      </c>
      <c r="HT539" s="66"/>
      <c r="HU539" s="65"/>
      <c r="HV539" s="65"/>
      <c r="HW539" s="65"/>
      <c r="HX539" s="64">
        <v>1.66</v>
      </c>
      <c r="HZ539" s="48"/>
      <c r="IA539" s="47"/>
      <c r="IB539" s="47"/>
      <c r="IC539" s="47"/>
      <c r="ID539" s="45">
        <v>1.84</v>
      </c>
      <c r="IE539" s="58"/>
      <c r="IF539" s="57"/>
      <c r="IG539" s="57"/>
      <c r="IH539" s="57"/>
      <c r="II539" s="55">
        <v>1.28</v>
      </c>
      <c r="IJ539" s="66"/>
      <c r="IK539" s="65"/>
      <c r="IL539" s="65"/>
      <c r="IM539" s="65"/>
      <c r="IN539" s="64">
        <v>1.66</v>
      </c>
      <c r="IP539" s="48"/>
      <c r="IQ539" s="47"/>
      <c r="IR539" s="47"/>
      <c r="IS539" s="47"/>
      <c r="IT539" s="45">
        <v>1.84</v>
      </c>
      <c r="IU539" s="58"/>
      <c r="IV539" s="57"/>
      <c r="IW539" s="57"/>
      <c r="IX539" s="57"/>
      <c r="IY539" s="55">
        <v>1.28</v>
      </c>
      <c r="IZ539" s="66"/>
      <c r="JA539" s="65"/>
      <c r="JB539" s="65"/>
      <c r="JC539" s="65"/>
      <c r="JD539" s="64">
        <v>1.66</v>
      </c>
      <c r="JF539" s="48"/>
      <c r="JG539" s="47"/>
      <c r="JH539" s="47"/>
      <c r="JI539" s="47"/>
      <c r="JJ539" s="45">
        <v>1.84</v>
      </c>
      <c r="JK539" s="58"/>
      <c r="JL539" s="57"/>
      <c r="JM539" s="57"/>
      <c r="JN539" s="57"/>
      <c r="JO539" s="55">
        <v>1.28</v>
      </c>
      <c r="JP539" s="66"/>
      <c r="JQ539" s="65"/>
      <c r="JR539" s="65"/>
      <c r="JS539" s="65"/>
      <c r="JT539" s="64">
        <v>1.66</v>
      </c>
      <c r="JV539" s="48"/>
      <c r="JW539" s="47"/>
      <c r="JX539" s="47"/>
      <c r="JY539" s="47"/>
      <c r="JZ539" s="45">
        <v>1.84</v>
      </c>
      <c r="KA539" s="58"/>
      <c r="KB539" s="57"/>
      <c r="KC539" s="57"/>
      <c r="KD539" s="57"/>
      <c r="KE539" s="55">
        <v>1.28</v>
      </c>
      <c r="KF539" s="66"/>
      <c r="KG539" s="65"/>
      <c r="KH539" s="65"/>
      <c r="KI539" s="65"/>
      <c r="KJ539" s="64">
        <v>1.66</v>
      </c>
      <c r="KL539" s="48"/>
      <c r="KM539" s="47"/>
      <c r="KN539" s="47"/>
      <c r="KO539" s="47"/>
      <c r="KP539" s="45">
        <v>1.84</v>
      </c>
      <c r="KQ539" s="58"/>
      <c r="KR539" s="57"/>
      <c r="KS539" s="57"/>
      <c r="KT539" s="57"/>
      <c r="KU539" s="55">
        <v>1.28</v>
      </c>
      <c r="KV539" s="66"/>
      <c r="KW539" s="65"/>
      <c r="KX539" s="65"/>
      <c r="KY539" s="65"/>
      <c r="KZ539" s="64">
        <v>1.66</v>
      </c>
      <c r="LB539" s="48"/>
      <c r="LC539" s="47"/>
      <c r="LD539" s="47"/>
      <c r="LE539" s="47"/>
      <c r="LF539" s="45">
        <v>1.84</v>
      </c>
      <c r="LG539" s="58"/>
      <c r="LH539" s="57"/>
      <c r="LI539" s="57"/>
      <c r="LJ539" s="57"/>
      <c r="LK539" s="55">
        <v>1.28</v>
      </c>
      <c r="LL539" s="66"/>
      <c r="LM539" s="65"/>
      <c r="LN539" s="65"/>
      <c r="LO539" s="65"/>
      <c r="LP539" s="64">
        <v>1.66</v>
      </c>
      <c r="LR539" s="48"/>
      <c r="LS539" s="47"/>
      <c r="LT539" s="47"/>
      <c r="LU539" s="47"/>
      <c r="LV539" s="45">
        <v>1.84</v>
      </c>
      <c r="LW539" s="58"/>
      <c r="LX539" s="57"/>
      <c r="LY539" s="57"/>
      <c r="LZ539" s="57"/>
      <c r="MA539" s="55">
        <v>1.28</v>
      </c>
      <c r="MB539" s="66"/>
      <c r="MC539" s="65"/>
      <c r="MD539" s="65"/>
      <c r="ME539" s="65"/>
      <c r="MF539" s="64">
        <v>1.66</v>
      </c>
      <c r="MH539" s="48"/>
      <c r="MI539" s="47"/>
      <c r="MJ539" s="47"/>
      <c r="MK539" s="47"/>
      <c r="ML539" s="45">
        <v>1.84</v>
      </c>
      <c r="MM539" s="58"/>
      <c r="MN539" s="57"/>
      <c r="MO539" s="57"/>
      <c r="MP539" s="57"/>
      <c r="MQ539" s="55">
        <v>1.28</v>
      </c>
      <c r="MR539" s="66"/>
      <c r="MS539" s="65"/>
      <c r="MT539" s="65"/>
      <c r="MU539" s="65"/>
      <c r="MV539" s="64">
        <v>1.66</v>
      </c>
      <c r="MX539" s="48"/>
      <c r="MY539" s="47"/>
      <c r="MZ539" s="47"/>
      <c r="NA539" s="47"/>
      <c r="NB539" s="45">
        <v>1.84</v>
      </c>
      <c r="NC539" s="58"/>
      <c r="ND539" s="57"/>
      <c r="NE539" s="57"/>
      <c r="NF539" s="57"/>
      <c r="NG539" s="55">
        <v>1.28</v>
      </c>
      <c r="NH539" s="66"/>
      <c r="NI539" s="65"/>
      <c r="NJ539" s="65"/>
      <c r="NK539" s="65"/>
      <c r="NL539" s="64">
        <v>1.66</v>
      </c>
      <c r="NN539" s="48"/>
      <c r="NO539" s="47"/>
      <c r="NP539" s="47"/>
      <c r="NQ539" s="47"/>
      <c r="NR539" s="45">
        <v>1.84</v>
      </c>
      <c r="NS539" s="58"/>
      <c r="NT539" s="57"/>
      <c r="NU539" s="57"/>
      <c r="NV539" s="57"/>
      <c r="NW539" s="55">
        <v>1.28</v>
      </c>
      <c r="NX539" s="66"/>
      <c r="NY539" s="65"/>
      <c r="NZ539" s="65"/>
      <c r="OA539" s="65"/>
      <c r="OB539" s="64">
        <v>1.66</v>
      </c>
      <c r="OD539" s="48"/>
      <c r="OE539" s="47"/>
      <c r="OF539" s="47"/>
      <c r="OG539" s="47"/>
      <c r="OH539" s="45">
        <v>1.84</v>
      </c>
      <c r="OI539" s="58"/>
      <c r="OJ539" s="57"/>
      <c r="OK539" s="57"/>
      <c r="OL539" s="57"/>
      <c r="OM539" s="55">
        <v>1.28</v>
      </c>
      <c r="ON539" s="66"/>
      <c r="OO539" s="65"/>
      <c r="OP539" s="65"/>
      <c r="OQ539" s="65"/>
      <c r="OR539" s="64">
        <v>1.66</v>
      </c>
      <c r="OT539" s="48"/>
      <c r="OU539" s="47"/>
      <c r="OV539" s="47"/>
      <c r="OW539" s="47"/>
      <c r="OX539" s="45">
        <v>1.84</v>
      </c>
      <c r="OY539" s="58"/>
      <c r="OZ539" s="57"/>
      <c r="PA539" s="57"/>
      <c r="PB539" s="57"/>
      <c r="PC539" s="55">
        <v>1.28</v>
      </c>
      <c r="PD539" s="66"/>
      <c r="PE539" s="65"/>
      <c r="PF539" s="65"/>
      <c r="PG539" s="65"/>
      <c r="PH539" s="64">
        <v>1.66</v>
      </c>
      <c r="PJ539" s="48"/>
      <c r="PK539" s="47"/>
      <c r="PL539" s="47"/>
      <c r="PM539" s="47"/>
      <c r="PN539" s="45">
        <v>1.84</v>
      </c>
      <c r="PO539" s="58"/>
      <c r="PP539" s="57"/>
      <c r="PQ539" s="57"/>
      <c r="PR539" s="57"/>
      <c r="PS539" s="55">
        <v>1.28</v>
      </c>
      <c r="PT539" s="66"/>
      <c r="PU539" s="65"/>
      <c r="PV539" s="65"/>
      <c r="PW539" s="65"/>
      <c r="PX539" s="64">
        <v>1.66</v>
      </c>
      <c r="PZ539" s="48"/>
      <c r="QA539" s="47"/>
      <c r="QB539" s="47"/>
      <c r="QC539" s="47"/>
      <c r="QD539" s="45">
        <v>1.84</v>
      </c>
      <c r="QE539" s="58"/>
      <c r="QF539" s="57"/>
      <c r="QG539" s="57"/>
      <c r="QH539" s="57"/>
      <c r="QI539" s="55">
        <v>1.28</v>
      </c>
      <c r="QJ539" s="66"/>
      <c r="QK539" s="65"/>
      <c r="QL539" s="65"/>
      <c r="QM539" s="65"/>
      <c r="QN539" s="64">
        <v>1.66</v>
      </c>
      <c r="QP539" s="48"/>
      <c r="QQ539" s="47"/>
      <c r="QR539" s="47"/>
      <c r="QS539" s="47"/>
      <c r="QT539" s="45">
        <v>1.84</v>
      </c>
      <c r="QU539" s="58"/>
      <c r="QV539" s="57"/>
      <c r="QW539" s="57"/>
      <c r="QX539" s="57"/>
      <c r="QY539" s="55">
        <v>1.28</v>
      </c>
      <c r="QZ539" s="66"/>
      <c r="RA539" s="65"/>
      <c r="RB539" s="65"/>
      <c r="RC539" s="65"/>
      <c r="RD539" s="64">
        <v>1.66</v>
      </c>
      <c r="RF539" s="48"/>
      <c r="RG539" s="47"/>
      <c r="RH539" s="47"/>
      <c r="RI539" s="47"/>
      <c r="RJ539" s="45">
        <v>1.84</v>
      </c>
      <c r="RK539" s="58"/>
      <c r="RL539" s="57"/>
      <c r="RM539" s="57"/>
      <c r="RN539" s="57"/>
      <c r="RO539" s="55">
        <v>1.28</v>
      </c>
      <c r="RP539" s="66"/>
      <c r="RQ539" s="65"/>
      <c r="RR539" s="65"/>
      <c r="RS539" s="65"/>
      <c r="RT539" s="64">
        <v>1.66</v>
      </c>
    </row>
    <row r="540" spans="1:488" x14ac:dyDescent="0.35">
      <c r="A540" s="29">
        <v>40</v>
      </c>
      <c r="B540" s="34"/>
      <c r="C540" s="32"/>
      <c r="D540" s="32"/>
      <c r="E540" s="32"/>
      <c r="F540" s="35">
        <v>2</v>
      </c>
      <c r="G540" s="48"/>
      <c r="H540" s="47"/>
      <c r="I540" s="47"/>
      <c r="J540" s="47"/>
      <c r="K540" s="45">
        <v>1.84</v>
      </c>
      <c r="L540" s="58"/>
      <c r="M540" s="57"/>
      <c r="N540" s="57"/>
      <c r="O540" s="57"/>
      <c r="P540" s="55">
        <v>1.28</v>
      </c>
      <c r="Q540" s="66"/>
      <c r="R540" s="65"/>
      <c r="S540" s="65"/>
      <c r="T540" s="65"/>
      <c r="U540" s="64">
        <v>1.66</v>
      </c>
      <c r="V540" s="48"/>
      <c r="W540" s="47"/>
      <c r="X540" s="47"/>
      <c r="Y540" s="47"/>
      <c r="Z540" s="45">
        <v>1.66</v>
      </c>
      <c r="AG540" s="48"/>
      <c r="AH540" s="47"/>
      <c r="AI540" s="47"/>
      <c r="AJ540" s="47"/>
      <c r="AK540" s="45">
        <v>1.84</v>
      </c>
      <c r="AL540" s="58"/>
      <c r="AM540" s="57"/>
      <c r="AN540" s="57"/>
      <c r="AO540" s="57"/>
      <c r="AP540" s="55">
        <v>1.28</v>
      </c>
      <c r="AQ540" s="66"/>
      <c r="AR540" s="65"/>
      <c r="AS540" s="65"/>
      <c r="AT540" s="65"/>
      <c r="AU540" s="64">
        <v>1.66</v>
      </c>
      <c r="BB540" s="48"/>
      <c r="BC540" s="47"/>
      <c r="BD540" s="47"/>
      <c r="BE540" s="47"/>
      <c r="BF540" s="45">
        <v>1.84</v>
      </c>
      <c r="BG540" s="58"/>
      <c r="BH540" s="57"/>
      <c r="BI540" s="57"/>
      <c r="BJ540" s="57"/>
      <c r="BK540" s="55">
        <v>1.28</v>
      </c>
      <c r="BL540" s="66"/>
      <c r="BM540" s="65"/>
      <c r="BN540" s="65"/>
      <c r="BO540" s="65"/>
      <c r="BP540" s="64">
        <v>1.66</v>
      </c>
      <c r="BW540" s="48"/>
      <c r="BX540" s="47"/>
      <c r="BY540" s="47"/>
      <c r="BZ540" s="47"/>
      <c r="CA540" s="45">
        <v>1.84</v>
      </c>
      <c r="CB540" s="58"/>
      <c r="CC540" s="57"/>
      <c r="CD540" s="57"/>
      <c r="CE540" s="57"/>
      <c r="CF540" s="55">
        <v>1.28</v>
      </c>
      <c r="CG540" s="66"/>
      <c r="CH540" s="65"/>
      <c r="CI540" s="65"/>
      <c r="CJ540" s="65"/>
      <c r="CK540" s="64">
        <v>1.66</v>
      </c>
      <c r="CR540" s="48"/>
      <c r="CS540" s="47"/>
      <c r="CT540" s="47"/>
      <c r="CU540" s="47"/>
      <c r="CV540" s="45">
        <v>1.84</v>
      </c>
      <c r="CW540" s="58"/>
      <c r="CX540" s="57"/>
      <c r="CY540" s="57"/>
      <c r="CZ540" s="57"/>
      <c r="DA540" s="55">
        <v>1.28</v>
      </c>
      <c r="DB540" s="66"/>
      <c r="DC540" s="65"/>
      <c r="DD540" s="65"/>
      <c r="DE540" s="65"/>
      <c r="DF540" s="64">
        <v>1.66</v>
      </c>
      <c r="DM540" s="48"/>
      <c r="DN540" s="47"/>
      <c r="DO540" s="47"/>
      <c r="DP540" s="47"/>
      <c r="DQ540" s="45">
        <v>1.84</v>
      </c>
      <c r="DR540" s="58"/>
      <c r="DS540" s="57"/>
      <c r="DT540" s="57"/>
      <c r="DU540" s="57"/>
      <c r="DV540" s="55">
        <v>1.28</v>
      </c>
      <c r="DW540" s="66"/>
      <c r="DX540" s="65"/>
      <c r="DY540" s="65"/>
      <c r="DZ540" s="65"/>
      <c r="EA540" s="64">
        <v>1.66</v>
      </c>
      <c r="EH540" s="48"/>
      <c r="EI540" s="47"/>
      <c r="EJ540" s="47"/>
      <c r="EK540" s="47"/>
      <c r="EL540" s="45">
        <v>1.84</v>
      </c>
      <c r="EM540" s="58"/>
      <c r="EN540" s="57"/>
      <c r="EO540" s="57"/>
      <c r="EP540" s="57"/>
      <c r="EQ540" s="55">
        <v>1.28</v>
      </c>
      <c r="ER540" s="66"/>
      <c r="ES540" s="65"/>
      <c r="ET540" s="65"/>
      <c r="EU540" s="65"/>
      <c r="EV540" s="64">
        <v>1.66</v>
      </c>
      <c r="EX540" s="48"/>
      <c r="EY540" s="47"/>
      <c r="EZ540" s="47"/>
      <c r="FA540" s="47"/>
      <c r="FB540" s="45">
        <v>1.84</v>
      </c>
      <c r="FC540" s="58"/>
      <c r="FD540" s="57"/>
      <c r="FE540" s="57"/>
      <c r="FF540" s="57"/>
      <c r="FG540" s="55">
        <v>1.28</v>
      </c>
      <c r="FH540" s="66"/>
      <c r="FI540" s="65"/>
      <c r="FJ540" s="65"/>
      <c r="FK540" s="65"/>
      <c r="FL540" s="64">
        <v>1.66</v>
      </c>
      <c r="FN540" s="48"/>
      <c r="FO540" s="47"/>
      <c r="FP540" s="47"/>
      <c r="FQ540" s="47"/>
      <c r="FR540" s="45">
        <v>1.84</v>
      </c>
      <c r="FS540" s="58"/>
      <c r="FT540" s="57"/>
      <c r="FU540" s="57"/>
      <c r="FV540" s="57"/>
      <c r="FW540" s="55">
        <v>1.28</v>
      </c>
      <c r="FX540" s="66"/>
      <c r="FY540" s="65"/>
      <c r="FZ540" s="65"/>
      <c r="GA540" s="65"/>
      <c r="GB540" s="64">
        <v>1.66</v>
      </c>
      <c r="GD540" s="48"/>
      <c r="GE540" s="47"/>
      <c r="GF540" s="47"/>
      <c r="GG540" s="47"/>
      <c r="GH540" s="45">
        <v>1.84</v>
      </c>
      <c r="GI540" s="58"/>
      <c r="GJ540" s="57"/>
      <c r="GK540" s="57"/>
      <c r="GL540" s="57"/>
      <c r="GM540" s="55">
        <v>1.28</v>
      </c>
      <c r="GN540" s="66"/>
      <c r="GO540" s="65"/>
      <c r="GP540" s="65"/>
      <c r="GQ540" s="65"/>
      <c r="GR540" s="64">
        <v>1.66</v>
      </c>
      <c r="GT540" s="48"/>
      <c r="GU540" s="47"/>
      <c r="GV540" s="47"/>
      <c r="GW540" s="47"/>
      <c r="GX540" s="45">
        <v>1.84</v>
      </c>
      <c r="GY540" s="58"/>
      <c r="GZ540" s="57"/>
      <c r="HA540" s="57"/>
      <c r="HB540" s="57"/>
      <c r="HC540" s="55">
        <v>1.28</v>
      </c>
      <c r="HD540" s="66"/>
      <c r="HE540" s="65"/>
      <c r="HF540" s="65"/>
      <c r="HG540" s="65"/>
      <c r="HH540" s="64">
        <v>1.66</v>
      </c>
      <c r="HJ540" s="48"/>
      <c r="HK540" s="47"/>
      <c r="HL540" s="47"/>
      <c r="HM540" s="47"/>
      <c r="HN540" s="45">
        <v>1.84</v>
      </c>
      <c r="HO540" s="58"/>
      <c r="HP540" s="57"/>
      <c r="HQ540" s="57"/>
      <c r="HR540" s="57"/>
      <c r="HS540" s="55">
        <v>1.28</v>
      </c>
      <c r="HT540" s="66"/>
      <c r="HU540" s="65"/>
      <c r="HV540" s="65"/>
      <c r="HW540" s="65"/>
      <c r="HX540" s="64">
        <v>1.66</v>
      </c>
      <c r="HZ540" s="48"/>
      <c r="IA540" s="47"/>
      <c r="IB540" s="47"/>
      <c r="IC540" s="47"/>
      <c r="ID540" s="45">
        <v>1.84</v>
      </c>
      <c r="IE540" s="58"/>
      <c r="IF540" s="57"/>
      <c r="IG540" s="57"/>
      <c r="IH540" s="57"/>
      <c r="II540" s="55">
        <v>1.28</v>
      </c>
      <c r="IJ540" s="66"/>
      <c r="IK540" s="65"/>
      <c r="IL540" s="65"/>
      <c r="IM540" s="65"/>
      <c r="IN540" s="64">
        <v>1.66</v>
      </c>
      <c r="IP540" s="48"/>
      <c r="IQ540" s="47"/>
      <c r="IR540" s="47"/>
      <c r="IS540" s="47"/>
      <c r="IT540" s="45">
        <v>1.84</v>
      </c>
      <c r="IU540" s="58"/>
      <c r="IV540" s="57"/>
      <c r="IW540" s="57"/>
      <c r="IX540" s="57"/>
      <c r="IY540" s="55">
        <v>1.28</v>
      </c>
      <c r="IZ540" s="66"/>
      <c r="JA540" s="65"/>
      <c r="JB540" s="65"/>
      <c r="JC540" s="65"/>
      <c r="JD540" s="64">
        <v>1.66</v>
      </c>
      <c r="JF540" s="48"/>
      <c r="JG540" s="47"/>
      <c r="JH540" s="47"/>
      <c r="JI540" s="47"/>
      <c r="JJ540" s="45">
        <v>1.84</v>
      </c>
      <c r="JK540" s="58"/>
      <c r="JL540" s="57"/>
      <c r="JM540" s="57"/>
      <c r="JN540" s="57"/>
      <c r="JO540" s="55">
        <v>1.28</v>
      </c>
      <c r="JP540" s="66"/>
      <c r="JQ540" s="65"/>
      <c r="JR540" s="65"/>
      <c r="JS540" s="65"/>
      <c r="JT540" s="64">
        <v>1.66</v>
      </c>
      <c r="JV540" s="48"/>
      <c r="JW540" s="47"/>
      <c r="JX540" s="47"/>
      <c r="JY540" s="47"/>
      <c r="JZ540" s="45">
        <v>1.84</v>
      </c>
      <c r="KA540" s="58"/>
      <c r="KB540" s="57"/>
      <c r="KC540" s="57"/>
      <c r="KD540" s="57"/>
      <c r="KE540" s="55">
        <v>1.28</v>
      </c>
      <c r="KF540" s="66"/>
      <c r="KG540" s="65"/>
      <c r="KH540" s="65"/>
      <c r="KI540" s="65"/>
      <c r="KJ540" s="64">
        <v>1.66</v>
      </c>
      <c r="KL540" s="48"/>
      <c r="KM540" s="47"/>
      <c r="KN540" s="47"/>
      <c r="KO540" s="47"/>
      <c r="KP540" s="45">
        <v>1.84</v>
      </c>
      <c r="KQ540" s="58"/>
      <c r="KR540" s="57"/>
      <c r="KS540" s="57"/>
      <c r="KT540" s="57"/>
      <c r="KU540" s="55">
        <v>1.28</v>
      </c>
      <c r="KV540" s="66"/>
      <c r="KW540" s="65"/>
      <c r="KX540" s="65"/>
      <c r="KY540" s="65"/>
      <c r="KZ540" s="64">
        <v>1.66</v>
      </c>
      <c r="LB540" s="48"/>
      <c r="LC540" s="47"/>
      <c r="LD540" s="47"/>
      <c r="LE540" s="47"/>
      <c r="LF540" s="45">
        <v>1.84</v>
      </c>
      <c r="LG540" s="58"/>
      <c r="LH540" s="57"/>
      <c r="LI540" s="57"/>
      <c r="LJ540" s="57"/>
      <c r="LK540" s="55">
        <v>1.28</v>
      </c>
      <c r="LL540" s="66"/>
      <c r="LM540" s="65"/>
      <c r="LN540" s="65"/>
      <c r="LO540" s="65"/>
      <c r="LP540" s="64">
        <v>1.66</v>
      </c>
      <c r="LR540" s="48"/>
      <c r="LS540" s="47"/>
      <c r="LT540" s="47"/>
      <c r="LU540" s="47"/>
      <c r="LV540" s="45">
        <v>1.84</v>
      </c>
      <c r="LW540" s="58"/>
      <c r="LX540" s="57"/>
      <c r="LY540" s="57"/>
      <c r="LZ540" s="57"/>
      <c r="MA540" s="55">
        <v>1.28</v>
      </c>
      <c r="MB540" s="66"/>
      <c r="MC540" s="65"/>
      <c r="MD540" s="65"/>
      <c r="ME540" s="65"/>
      <c r="MF540" s="64">
        <v>1.66</v>
      </c>
      <c r="MH540" s="48"/>
      <c r="MI540" s="47"/>
      <c r="MJ540" s="47"/>
      <c r="MK540" s="47"/>
      <c r="ML540" s="45">
        <v>1.84</v>
      </c>
      <c r="MM540" s="58"/>
      <c r="MN540" s="57"/>
      <c r="MO540" s="57"/>
      <c r="MP540" s="57"/>
      <c r="MQ540" s="55">
        <v>1.28</v>
      </c>
      <c r="MR540" s="66"/>
      <c r="MS540" s="65"/>
      <c r="MT540" s="65"/>
      <c r="MU540" s="65"/>
      <c r="MV540" s="64">
        <v>1.66</v>
      </c>
      <c r="MX540" s="48"/>
      <c r="MY540" s="47"/>
      <c r="MZ540" s="47"/>
      <c r="NA540" s="47"/>
      <c r="NB540" s="45">
        <v>1.84</v>
      </c>
      <c r="NC540" s="58"/>
      <c r="ND540" s="57"/>
      <c r="NE540" s="57"/>
      <c r="NF540" s="57"/>
      <c r="NG540" s="55">
        <v>1.28</v>
      </c>
      <c r="NH540" s="66"/>
      <c r="NI540" s="65"/>
      <c r="NJ540" s="65"/>
      <c r="NK540" s="65"/>
      <c r="NL540" s="64">
        <v>1.66</v>
      </c>
      <c r="NN540" s="48"/>
      <c r="NO540" s="47"/>
      <c r="NP540" s="47"/>
      <c r="NQ540" s="47"/>
      <c r="NR540" s="45">
        <v>1.84</v>
      </c>
      <c r="NS540" s="58"/>
      <c r="NT540" s="57"/>
      <c r="NU540" s="57"/>
      <c r="NV540" s="57"/>
      <c r="NW540" s="55">
        <v>1.28</v>
      </c>
      <c r="NX540" s="66"/>
      <c r="NY540" s="65"/>
      <c r="NZ540" s="65"/>
      <c r="OA540" s="65"/>
      <c r="OB540" s="64">
        <v>1.66</v>
      </c>
      <c r="OD540" s="48"/>
      <c r="OE540" s="47"/>
      <c r="OF540" s="47"/>
      <c r="OG540" s="47"/>
      <c r="OH540" s="45">
        <v>1.84</v>
      </c>
      <c r="OI540" s="58"/>
      <c r="OJ540" s="57"/>
      <c r="OK540" s="57"/>
      <c r="OL540" s="57"/>
      <c r="OM540" s="55">
        <v>1.28</v>
      </c>
      <c r="ON540" s="66"/>
      <c r="OO540" s="65"/>
      <c r="OP540" s="65"/>
      <c r="OQ540" s="65"/>
      <c r="OR540" s="64">
        <v>1.66</v>
      </c>
      <c r="OT540" s="48"/>
      <c r="OU540" s="47"/>
      <c r="OV540" s="47"/>
      <c r="OW540" s="47"/>
      <c r="OX540" s="45">
        <v>1.84</v>
      </c>
      <c r="OY540" s="58"/>
      <c r="OZ540" s="57"/>
      <c r="PA540" s="57"/>
      <c r="PB540" s="57"/>
      <c r="PC540" s="55">
        <v>1.28</v>
      </c>
      <c r="PD540" s="66"/>
      <c r="PE540" s="65"/>
      <c r="PF540" s="65"/>
      <c r="PG540" s="65"/>
      <c r="PH540" s="64">
        <v>1.66</v>
      </c>
      <c r="PJ540" s="48"/>
      <c r="PK540" s="47"/>
      <c r="PL540" s="47"/>
      <c r="PM540" s="47"/>
      <c r="PN540" s="45">
        <v>1.84</v>
      </c>
      <c r="PO540" s="58"/>
      <c r="PP540" s="57"/>
      <c r="PQ540" s="57"/>
      <c r="PR540" s="57"/>
      <c r="PS540" s="55">
        <v>1.28</v>
      </c>
      <c r="PT540" s="66"/>
      <c r="PU540" s="65"/>
      <c r="PV540" s="65"/>
      <c r="PW540" s="65"/>
      <c r="PX540" s="64">
        <v>1.66</v>
      </c>
      <c r="PZ540" s="48"/>
      <c r="QA540" s="47"/>
      <c r="QB540" s="47"/>
      <c r="QC540" s="47"/>
      <c r="QD540" s="45">
        <v>1.84</v>
      </c>
      <c r="QE540" s="58"/>
      <c r="QF540" s="57"/>
      <c r="QG540" s="57"/>
      <c r="QH540" s="57"/>
      <c r="QI540" s="55">
        <v>1.28</v>
      </c>
      <c r="QJ540" s="66"/>
      <c r="QK540" s="65"/>
      <c r="QL540" s="65"/>
      <c r="QM540" s="65"/>
      <c r="QN540" s="64">
        <v>1.66</v>
      </c>
      <c r="QP540" s="48"/>
      <c r="QQ540" s="47"/>
      <c r="QR540" s="47"/>
      <c r="QS540" s="47"/>
      <c r="QT540" s="45">
        <v>1.84</v>
      </c>
      <c r="QU540" s="58"/>
      <c r="QV540" s="57"/>
      <c r="QW540" s="57"/>
      <c r="QX540" s="57"/>
      <c r="QY540" s="55">
        <v>1.28</v>
      </c>
      <c r="QZ540" s="66"/>
      <c r="RA540" s="65"/>
      <c r="RB540" s="65"/>
      <c r="RC540" s="65"/>
      <c r="RD540" s="64">
        <v>1.66</v>
      </c>
      <c r="RF540" s="48"/>
      <c r="RG540" s="47"/>
      <c r="RH540" s="47"/>
      <c r="RI540" s="47"/>
      <c r="RJ540" s="45">
        <v>1.84</v>
      </c>
      <c r="RK540" s="58"/>
      <c r="RL540" s="57"/>
      <c r="RM540" s="57"/>
      <c r="RN540" s="57"/>
      <c r="RO540" s="55">
        <v>1.28</v>
      </c>
      <c r="RP540" s="66"/>
      <c r="RQ540" s="65"/>
      <c r="RR540" s="65"/>
      <c r="RS540" s="65"/>
      <c r="RT540" s="64">
        <v>1.66</v>
      </c>
    </row>
    <row r="541" spans="1:488" x14ac:dyDescent="0.35">
      <c r="A541" s="29">
        <v>41</v>
      </c>
      <c r="B541" s="34"/>
      <c r="C541" s="32"/>
      <c r="D541" s="32"/>
      <c r="E541" s="32"/>
      <c r="F541" s="35">
        <v>2</v>
      </c>
      <c r="G541" s="48"/>
      <c r="H541" s="47"/>
      <c r="I541" s="47"/>
      <c r="J541" s="47"/>
      <c r="K541" s="45">
        <v>1.84</v>
      </c>
      <c r="L541" s="58"/>
      <c r="M541" s="57"/>
      <c r="N541" s="57"/>
      <c r="O541" s="57"/>
      <c r="P541" s="55">
        <v>1.28</v>
      </c>
      <c r="Q541" s="66"/>
      <c r="R541" s="65"/>
      <c r="S541" s="65"/>
      <c r="T541" s="65"/>
      <c r="U541" s="64">
        <v>1.66</v>
      </c>
      <c r="V541" s="48"/>
      <c r="W541" s="47"/>
      <c r="X541" s="47"/>
      <c r="Y541" s="47"/>
      <c r="Z541" s="45">
        <v>1.66</v>
      </c>
      <c r="AG541" s="48"/>
      <c r="AH541" s="47"/>
      <c r="AI541" s="47"/>
      <c r="AJ541" s="47"/>
      <c r="AK541" s="45">
        <v>1.84</v>
      </c>
      <c r="AL541" s="58"/>
      <c r="AM541" s="57"/>
      <c r="AN541" s="57"/>
      <c r="AO541" s="57"/>
      <c r="AP541" s="55">
        <v>1.28</v>
      </c>
      <c r="AQ541" s="66"/>
      <c r="AR541" s="65"/>
      <c r="AS541" s="65"/>
      <c r="AT541" s="65"/>
      <c r="AU541" s="64">
        <v>1.66</v>
      </c>
      <c r="BB541" s="48"/>
      <c r="BC541" s="47"/>
      <c r="BD541" s="47"/>
      <c r="BE541" s="47"/>
      <c r="BF541" s="45">
        <v>1.84</v>
      </c>
      <c r="BG541" s="58"/>
      <c r="BH541" s="57"/>
      <c r="BI541" s="57"/>
      <c r="BJ541" s="57"/>
      <c r="BK541" s="55">
        <v>1.28</v>
      </c>
      <c r="BL541" s="66"/>
      <c r="BM541" s="65"/>
      <c r="BN541" s="65"/>
      <c r="BO541" s="65"/>
      <c r="BP541" s="64">
        <v>1.66</v>
      </c>
      <c r="BW541" s="48"/>
      <c r="BX541" s="47"/>
      <c r="BY541" s="47"/>
      <c r="BZ541" s="47"/>
      <c r="CA541" s="45">
        <v>1.84</v>
      </c>
      <c r="CB541" s="58"/>
      <c r="CC541" s="57"/>
      <c r="CD541" s="57"/>
      <c r="CE541" s="57"/>
      <c r="CF541" s="55">
        <v>1.28</v>
      </c>
      <c r="CG541" s="66"/>
      <c r="CH541" s="65"/>
      <c r="CI541" s="65"/>
      <c r="CJ541" s="65"/>
      <c r="CK541" s="64">
        <v>1.66</v>
      </c>
      <c r="CR541" s="48"/>
      <c r="CS541" s="47"/>
      <c r="CT541" s="47"/>
      <c r="CU541" s="47"/>
      <c r="CV541" s="45">
        <v>1.84</v>
      </c>
      <c r="CW541" s="58"/>
      <c r="CX541" s="57"/>
      <c r="CY541" s="57"/>
      <c r="CZ541" s="57"/>
      <c r="DA541" s="55">
        <v>1.28</v>
      </c>
      <c r="DB541" s="66"/>
      <c r="DC541" s="65"/>
      <c r="DD541" s="65"/>
      <c r="DE541" s="65"/>
      <c r="DF541" s="64">
        <v>1.66</v>
      </c>
      <c r="DM541" s="48"/>
      <c r="DN541" s="47"/>
      <c r="DO541" s="47"/>
      <c r="DP541" s="47"/>
      <c r="DQ541" s="45">
        <v>1.84</v>
      </c>
      <c r="DR541" s="58"/>
      <c r="DS541" s="57"/>
      <c r="DT541" s="57"/>
      <c r="DU541" s="57"/>
      <c r="DV541" s="55">
        <v>1.28</v>
      </c>
      <c r="DW541" s="66"/>
      <c r="DX541" s="65"/>
      <c r="DY541" s="65"/>
      <c r="DZ541" s="65"/>
      <c r="EA541" s="64">
        <v>1.66</v>
      </c>
      <c r="EH541" s="48"/>
      <c r="EI541" s="47"/>
      <c r="EJ541" s="47"/>
      <c r="EK541" s="47"/>
      <c r="EL541" s="45">
        <v>1.84</v>
      </c>
      <c r="EM541" s="58"/>
      <c r="EN541" s="57"/>
      <c r="EO541" s="57"/>
      <c r="EP541" s="57"/>
      <c r="EQ541" s="55">
        <v>1.28</v>
      </c>
      <c r="ER541" s="66"/>
      <c r="ES541" s="65"/>
      <c r="ET541" s="65"/>
      <c r="EU541" s="65"/>
      <c r="EV541" s="64">
        <v>1.66</v>
      </c>
      <c r="EX541" s="48"/>
      <c r="EY541" s="47"/>
      <c r="EZ541" s="47"/>
      <c r="FA541" s="47"/>
      <c r="FB541" s="45">
        <v>1.84</v>
      </c>
      <c r="FC541" s="58"/>
      <c r="FD541" s="57"/>
      <c r="FE541" s="57"/>
      <c r="FF541" s="57"/>
      <c r="FG541" s="55">
        <v>1.28</v>
      </c>
      <c r="FH541" s="66"/>
      <c r="FI541" s="65"/>
      <c r="FJ541" s="65"/>
      <c r="FK541" s="65"/>
      <c r="FL541" s="64">
        <v>1.66</v>
      </c>
      <c r="FN541" s="48"/>
      <c r="FO541" s="47"/>
      <c r="FP541" s="47"/>
      <c r="FQ541" s="47"/>
      <c r="FR541" s="45">
        <v>1.84</v>
      </c>
      <c r="FS541" s="58"/>
      <c r="FT541" s="57"/>
      <c r="FU541" s="57"/>
      <c r="FV541" s="57"/>
      <c r="FW541" s="55">
        <v>1.28</v>
      </c>
      <c r="FX541" s="66"/>
      <c r="FY541" s="65"/>
      <c r="FZ541" s="65"/>
      <c r="GA541" s="65"/>
      <c r="GB541" s="64">
        <v>1.66</v>
      </c>
      <c r="GD541" s="48"/>
      <c r="GE541" s="47"/>
      <c r="GF541" s="47"/>
      <c r="GG541" s="47"/>
      <c r="GH541" s="45">
        <v>1.84</v>
      </c>
      <c r="GI541" s="58"/>
      <c r="GJ541" s="57"/>
      <c r="GK541" s="57"/>
      <c r="GL541" s="57"/>
      <c r="GM541" s="55">
        <v>1.28</v>
      </c>
      <c r="GN541" s="66"/>
      <c r="GO541" s="65"/>
      <c r="GP541" s="65"/>
      <c r="GQ541" s="65"/>
      <c r="GR541" s="64">
        <v>1.66</v>
      </c>
      <c r="GT541" s="48"/>
      <c r="GU541" s="47"/>
      <c r="GV541" s="47"/>
      <c r="GW541" s="47"/>
      <c r="GX541" s="45">
        <v>1.84</v>
      </c>
      <c r="GY541" s="58"/>
      <c r="GZ541" s="57"/>
      <c r="HA541" s="57"/>
      <c r="HB541" s="57"/>
      <c r="HC541" s="55">
        <v>1.28</v>
      </c>
      <c r="HD541" s="66"/>
      <c r="HE541" s="65"/>
      <c r="HF541" s="65"/>
      <c r="HG541" s="65"/>
      <c r="HH541" s="64">
        <v>1.66</v>
      </c>
      <c r="HJ541" s="48"/>
      <c r="HK541" s="47"/>
      <c r="HL541" s="47"/>
      <c r="HM541" s="47"/>
      <c r="HN541" s="45">
        <v>1.84</v>
      </c>
      <c r="HO541" s="58"/>
      <c r="HP541" s="57"/>
      <c r="HQ541" s="57"/>
      <c r="HR541" s="57"/>
      <c r="HS541" s="55">
        <v>1.28</v>
      </c>
      <c r="HT541" s="66"/>
      <c r="HU541" s="65"/>
      <c r="HV541" s="65"/>
      <c r="HW541" s="65"/>
      <c r="HX541" s="64">
        <v>1.66</v>
      </c>
      <c r="HZ541" s="48"/>
      <c r="IA541" s="47"/>
      <c r="IB541" s="47"/>
      <c r="IC541" s="47"/>
      <c r="ID541" s="45">
        <v>1.84</v>
      </c>
      <c r="IE541" s="58"/>
      <c r="IF541" s="57"/>
      <c r="IG541" s="57"/>
      <c r="IH541" s="57"/>
      <c r="II541" s="55">
        <v>1.28</v>
      </c>
      <c r="IJ541" s="66"/>
      <c r="IK541" s="65"/>
      <c r="IL541" s="65"/>
      <c r="IM541" s="65"/>
      <c r="IN541" s="64">
        <v>1.66</v>
      </c>
      <c r="IP541" s="48"/>
      <c r="IQ541" s="47"/>
      <c r="IR541" s="47"/>
      <c r="IS541" s="47"/>
      <c r="IT541" s="45">
        <v>1.84</v>
      </c>
      <c r="IU541" s="58"/>
      <c r="IV541" s="57"/>
      <c r="IW541" s="57"/>
      <c r="IX541" s="57"/>
      <c r="IY541" s="55">
        <v>1.28</v>
      </c>
      <c r="IZ541" s="66"/>
      <c r="JA541" s="65"/>
      <c r="JB541" s="65"/>
      <c r="JC541" s="65"/>
      <c r="JD541" s="64">
        <v>1.66</v>
      </c>
      <c r="JF541" s="48"/>
      <c r="JG541" s="47"/>
      <c r="JH541" s="47"/>
      <c r="JI541" s="47"/>
      <c r="JJ541" s="45">
        <v>1.84</v>
      </c>
      <c r="JK541" s="58"/>
      <c r="JL541" s="57"/>
      <c r="JM541" s="57"/>
      <c r="JN541" s="57"/>
      <c r="JO541" s="55">
        <v>1.28</v>
      </c>
      <c r="JP541" s="66"/>
      <c r="JQ541" s="65"/>
      <c r="JR541" s="65"/>
      <c r="JS541" s="65"/>
      <c r="JT541" s="64">
        <v>1.66</v>
      </c>
      <c r="JV541" s="48"/>
      <c r="JW541" s="47"/>
      <c r="JX541" s="47"/>
      <c r="JY541" s="47"/>
      <c r="JZ541" s="45">
        <v>1.84</v>
      </c>
      <c r="KA541" s="58"/>
      <c r="KB541" s="57"/>
      <c r="KC541" s="57"/>
      <c r="KD541" s="57"/>
      <c r="KE541" s="55">
        <v>1.28</v>
      </c>
      <c r="KF541" s="66"/>
      <c r="KG541" s="65"/>
      <c r="KH541" s="65"/>
      <c r="KI541" s="65"/>
      <c r="KJ541" s="64">
        <v>1.66</v>
      </c>
      <c r="KL541" s="48"/>
      <c r="KM541" s="47"/>
      <c r="KN541" s="47"/>
      <c r="KO541" s="47"/>
      <c r="KP541" s="45">
        <v>1.84</v>
      </c>
      <c r="KQ541" s="58"/>
      <c r="KR541" s="57"/>
      <c r="KS541" s="57"/>
      <c r="KT541" s="57"/>
      <c r="KU541" s="55">
        <v>1.28</v>
      </c>
      <c r="KV541" s="66"/>
      <c r="KW541" s="65"/>
      <c r="KX541" s="65"/>
      <c r="KY541" s="65"/>
      <c r="KZ541" s="64">
        <v>1.66</v>
      </c>
      <c r="LB541" s="48"/>
      <c r="LC541" s="47"/>
      <c r="LD541" s="47"/>
      <c r="LE541" s="47"/>
      <c r="LF541" s="45">
        <v>1.84</v>
      </c>
      <c r="LG541" s="58"/>
      <c r="LH541" s="57"/>
      <c r="LI541" s="57"/>
      <c r="LJ541" s="57"/>
      <c r="LK541" s="55">
        <v>1.28</v>
      </c>
      <c r="LL541" s="66"/>
      <c r="LM541" s="65"/>
      <c r="LN541" s="65"/>
      <c r="LO541" s="65"/>
      <c r="LP541" s="64">
        <v>1.66</v>
      </c>
      <c r="LR541" s="48"/>
      <c r="LS541" s="47"/>
      <c r="LT541" s="47"/>
      <c r="LU541" s="47"/>
      <c r="LV541" s="45">
        <v>1.84</v>
      </c>
      <c r="LW541" s="58"/>
      <c r="LX541" s="57"/>
      <c r="LY541" s="57"/>
      <c r="LZ541" s="57"/>
      <c r="MA541" s="55">
        <v>1.28</v>
      </c>
      <c r="MB541" s="66"/>
      <c r="MC541" s="65"/>
      <c r="MD541" s="65"/>
      <c r="ME541" s="65"/>
      <c r="MF541" s="64">
        <v>1.66</v>
      </c>
      <c r="MH541" s="48"/>
      <c r="MI541" s="47"/>
      <c r="MJ541" s="47"/>
      <c r="MK541" s="47"/>
      <c r="ML541" s="45">
        <v>1.84</v>
      </c>
      <c r="MM541" s="58"/>
      <c r="MN541" s="57"/>
      <c r="MO541" s="57"/>
      <c r="MP541" s="57"/>
      <c r="MQ541" s="55">
        <v>1.28</v>
      </c>
      <c r="MR541" s="66"/>
      <c r="MS541" s="65"/>
      <c r="MT541" s="65"/>
      <c r="MU541" s="65"/>
      <c r="MV541" s="64">
        <v>1.66</v>
      </c>
      <c r="MX541" s="48"/>
      <c r="MY541" s="47"/>
      <c r="MZ541" s="47"/>
      <c r="NA541" s="47"/>
      <c r="NB541" s="45">
        <v>1.84</v>
      </c>
      <c r="NC541" s="58"/>
      <c r="ND541" s="57"/>
      <c r="NE541" s="57"/>
      <c r="NF541" s="57"/>
      <c r="NG541" s="55">
        <v>1.28</v>
      </c>
      <c r="NH541" s="66"/>
      <c r="NI541" s="65"/>
      <c r="NJ541" s="65"/>
      <c r="NK541" s="65"/>
      <c r="NL541" s="64">
        <v>1.66</v>
      </c>
      <c r="NN541" s="48"/>
      <c r="NO541" s="47"/>
      <c r="NP541" s="47"/>
      <c r="NQ541" s="47"/>
      <c r="NR541" s="45">
        <v>1.84</v>
      </c>
      <c r="NS541" s="58"/>
      <c r="NT541" s="57"/>
      <c r="NU541" s="57"/>
      <c r="NV541" s="57"/>
      <c r="NW541" s="55">
        <v>1.28</v>
      </c>
      <c r="NX541" s="66"/>
      <c r="NY541" s="65"/>
      <c r="NZ541" s="65"/>
      <c r="OA541" s="65"/>
      <c r="OB541" s="64">
        <v>1.66</v>
      </c>
      <c r="OD541" s="48"/>
      <c r="OE541" s="47"/>
      <c r="OF541" s="47"/>
      <c r="OG541" s="47"/>
      <c r="OH541" s="45">
        <v>1.84</v>
      </c>
      <c r="OI541" s="58"/>
      <c r="OJ541" s="57"/>
      <c r="OK541" s="57"/>
      <c r="OL541" s="57"/>
      <c r="OM541" s="55">
        <v>1.28</v>
      </c>
      <c r="ON541" s="66"/>
      <c r="OO541" s="65"/>
      <c r="OP541" s="65"/>
      <c r="OQ541" s="65"/>
      <c r="OR541" s="64">
        <v>1.66</v>
      </c>
      <c r="OT541" s="48"/>
      <c r="OU541" s="47"/>
      <c r="OV541" s="47"/>
      <c r="OW541" s="47"/>
      <c r="OX541" s="45">
        <v>1.84</v>
      </c>
      <c r="OY541" s="58"/>
      <c r="OZ541" s="57"/>
      <c r="PA541" s="57"/>
      <c r="PB541" s="57"/>
      <c r="PC541" s="55">
        <v>1.28</v>
      </c>
      <c r="PD541" s="66"/>
      <c r="PE541" s="65"/>
      <c r="PF541" s="65"/>
      <c r="PG541" s="65"/>
      <c r="PH541" s="64">
        <v>1.66</v>
      </c>
      <c r="PJ541" s="48"/>
      <c r="PK541" s="47"/>
      <c r="PL541" s="47"/>
      <c r="PM541" s="47"/>
      <c r="PN541" s="45">
        <v>1.84</v>
      </c>
      <c r="PO541" s="58"/>
      <c r="PP541" s="57"/>
      <c r="PQ541" s="57"/>
      <c r="PR541" s="57"/>
      <c r="PS541" s="55">
        <v>1.28</v>
      </c>
      <c r="PT541" s="66"/>
      <c r="PU541" s="65"/>
      <c r="PV541" s="65"/>
      <c r="PW541" s="65"/>
      <c r="PX541" s="64">
        <v>1.66</v>
      </c>
      <c r="PZ541" s="48"/>
      <c r="QA541" s="47"/>
      <c r="QB541" s="47"/>
      <c r="QC541" s="47"/>
      <c r="QD541" s="45">
        <v>1.84</v>
      </c>
      <c r="QE541" s="58"/>
      <c r="QF541" s="57"/>
      <c r="QG541" s="57"/>
      <c r="QH541" s="57"/>
      <c r="QI541" s="55">
        <v>1.28</v>
      </c>
      <c r="QJ541" s="66"/>
      <c r="QK541" s="65"/>
      <c r="QL541" s="65"/>
      <c r="QM541" s="65"/>
      <c r="QN541" s="64">
        <v>1.66</v>
      </c>
      <c r="QP541" s="48"/>
      <c r="QQ541" s="47"/>
      <c r="QR541" s="47"/>
      <c r="QS541" s="47"/>
      <c r="QT541" s="45">
        <v>1.84</v>
      </c>
      <c r="QU541" s="58"/>
      <c r="QV541" s="57"/>
      <c r="QW541" s="57"/>
      <c r="QX541" s="57"/>
      <c r="QY541" s="55">
        <v>1.28</v>
      </c>
      <c r="QZ541" s="66"/>
      <c r="RA541" s="65"/>
      <c r="RB541" s="65"/>
      <c r="RC541" s="65"/>
      <c r="RD541" s="64">
        <v>1.66</v>
      </c>
      <c r="RF541" s="48"/>
      <c r="RG541" s="47"/>
      <c r="RH541" s="47"/>
      <c r="RI541" s="47"/>
      <c r="RJ541" s="45">
        <v>1.84</v>
      </c>
      <c r="RK541" s="58"/>
      <c r="RL541" s="57"/>
      <c r="RM541" s="57"/>
      <c r="RN541" s="57"/>
      <c r="RO541" s="55">
        <v>1.28</v>
      </c>
      <c r="RP541" s="66"/>
      <c r="RQ541" s="65"/>
      <c r="RR541" s="65"/>
      <c r="RS541" s="65"/>
      <c r="RT541" s="64">
        <v>1.66</v>
      </c>
    </row>
    <row r="542" spans="1:488" x14ac:dyDescent="0.35">
      <c r="A542" s="29">
        <v>42</v>
      </c>
      <c r="B542" s="34"/>
      <c r="C542" s="32"/>
      <c r="D542" s="32"/>
      <c r="E542" s="32"/>
      <c r="F542" s="35">
        <v>2</v>
      </c>
      <c r="G542" s="48"/>
      <c r="H542" s="47"/>
      <c r="I542" s="47"/>
      <c r="J542" s="47"/>
      <c r="K542" s="45">
        <v>1.84</v>
      </c>
      <c r="L542" s="58"/>
      <c r="M542" s="57"/>
      <c r="N542" s="57"/>
      <c r="O542" s="57"/>
      <c r="P542" s="55">
        <v>1.28</v>
      </c>
      <c r="Q542" s="66"/>
      <c r="R542" s="65"/>
      <c r="S542" s="65"/>
      <c r="T542" s="65"/>
      <c r="U542" s="64">
        <v>1.66</v>
      </c>
      <c r="V542" s="48"/>
      <c r="W542" s="47"/>
      <c r="X542" s="47"/>
      <c r="Y542" s="47"/>
      <c r="Z542" s="45">
        <v>1.66</v>
      </c>
      <c r="AG542" s="48"/>
      <c r="AH542" s="47"/>
      <c r="AI542" s="47"/>
      <c r="AJ542" s="47"/>
      <c r="AK542" s="45">
        <v>1.84</v>
      </c>
      <c r="AL542" s="58"/>
      <c r="AM542" s="57"/>
      <c r="AN542" s="57"/>
      <c r="AO542" s="57"/>
      <c r="AP542" s="55">
        <v>1.28</v>
      </c>
      <c r="AQ542" s="66"/>
      <c r="AR542" s="65"/>
      <c r="AS542" s="65"/>
      <c r="AT542" s="65"/>
      <c r="AU542" s="64">
        <v>1.66</v>
      </c>
      <c r="BB542" s="48"/>
      <c r="BC542" s="47"/>
      <c r="BD542" s="47"/>
      <c r="BE542" s="47"/>
      <c r="BF542" s="45">
        <v>1.84</v>
      </c>
      <c r="BG542" s="58"/>
      <c r="BH542" s="57"/>
      <c r="BI542" s="57"/>
      <c r="BJ542" s="57"/>
      <c r="BK542" s="55">
        <v>1.28</v>
      </c>
      <c r="BL542" s="66"/>
      <c r="BM542" s="65"/>
      <c r="BN542" s="65"/>
      <c r="BO542" s="65"/>
      <c r="BP542" s="64">
        <v>1.66</v>
      </c>
      <c r="BW542" s="48"/>
      <c r="BX542" s="47"/>
      <c r="BY542" s="47"/>
      <c r="BZ542" s="47"/>
      <c r="CA542" s="45">
        <v>1.84</v>
      </c>
      <c r="CB542" s="58"/>
      <c r="CC542" s="57"/>
      <c r="CD542" s="57"/>
      <c r="CE542" s="57"/>
      <c r="CF542" s="55">
        <v>1.28</v>
      </c>
      <c r="CG542" s="66"/>
      <c r="CH542" s="65"/>
      <c r="CI542" s="65"/>
      <c r="CJ542" s="65"/>
      <c r="CK542" s="64">
        <v>1.66</v>
      </c>
      <c r="CR542" s="48"/>
      <c r="CS542" s="47"/>
      <c r="CT542" s="47"/>
      <c r="CU542" s="47"/>
      <c r="CV542" s="45">
        <v>1.84</v>
      </c>
      <c r="CW542" s="58"/>
      <c r="CX542" s="57"/>
      <c r="CY542" s="57"/>
      <c r="CZ542" s="57"/>
      <c r="DA542" s="55">
        <v>1.28</v>
      </c>
      <c r="DB542" s="66"/>
      <c r="DC542" s="65"/>
      <c r="DD542" s="65"/>
      <c r="DE542" s="65"/>
      <c r="DF542" s="64">
        <v>1.66</v>
      </c>
      <c r="DM542" s="48"/>
      <c r="DN542" s="47"/>
      <c r="DO542" s="47"/>
      <c r="DP542" s="47"/>
      <c r="DQ542" s="45">
        <v>1.84</v>
      </c>
      <c r="DR542" s="58"/>
      <c r="DS542" s="57"/>
      <c r="DT542" s="57"/>
      <c r="DU542" s="57"/>
      <c r="DV542" s="55">
        <v>1.28</v>
      </c>
      <c r="DW542" s="66"/>
      <c r="DX542" s="65"/>
      <c r="DY542" s="65"/>
      <c r="DZ542" s="65"/>
      <c r="EA542" s="64">
        <v>1.66</v>
      </c>
      <c r="EH542" s="48"/>
      <c r="EI542" s="47"/>
      <c r="EJ542" s="47"/>
      <c r="EK542" s="47"/>
      <c r="EL542" s="45">
        <v>1.84</v>
      </c>
      <c r="EM542" s="58"/>
      <c r="EN542" s="57"/>
      <c r="EO542" s="57"/>
      <c r="EP542" s="57"/>
      <c r="EQ542" s="55">
        <v>1.28</v>
      </c>
      <c r="ER542" s="66"/>
      <c r="ES542" s="65"/>
      <c r="ET542" s="65"/>
      <c r="EU542" s="65"/>
      <c r="EV542" s="64">
        <v>1.66</v>
      </c>
      <c r="EX542" s="48"/>
      <c r="EY542" s="47"/>
      <c r="EZ542" s="47"/>
      <c r="FA542" s="47"/>
      <c r="FB542" s="45">
        <v>1.84</v>
      </c>
      <c r="FC542" s="58"/>
      <c r="FD542" s="57"/>
      <c r="FE542" s="57"/>
      <c r="FF542" s="57"/>
      <c r="FG542" s="55">
        <v>1.28</v>
      </c>
      <c r="FH542" s="66"/>
      <c r="FI542" s="65"/>
      <c r="FJ542" s="65"/>
      <c r="FK542" s="65"/>
      <c r="FL542" s="64">
        <v>1.66</v>
      </c>
      <c r="FN542" s="48"/>
      <c r="FO542" s="47"/>
      <c r="FP542" s="47"/>
      <c r="FQ542" s="47"/>
      <c r="FR542" s="45">
        <v>1.84</v>
      </c>
      <c r="FS542" s="58"/>
      <c r="FT542" s="57"/>
      <c r="FU542" s="57"/>
      <c r="FV542" s="57"/>
      <c r="FW542" s="55">
        <v>1.28</v>
      </c>
      <c r="FX542" s="66"/>
      <c r="FY542" s="65"/>
      <c r="FZ542" s="65"/>
      <c r="GA542" s="65"/>
      <c r="GB542" s="64">
        <v>1.66</v>
      </c>
      <c r="GD542" s="48"/>
      <c r="GE542" s="47"/>
      <c r="GF542" s="47"/>
      <c r="GG542" s="47"/>
      <c r="GH542" s="45">
        <v>1.84</v>
      </c>
      <c r="GI542" s="58"/>
      <c r="GJ542" s="57"/>
      <c r="GK542" s="57"/>
      <c r="GL542" s="57"/>
      <c r="GM542" s="55">
        <v>1.28</v>
      </c>
      <c r="GN542" s="66"/>
      <c r="GO542" s="65"/>
      <c r="GP542" s="65"/>
      <c r="GQ542" s="65"/>
      <c r="GR542" s="64">
        <v>1.66</v>
      </c>
      <c r="GT542" s="48"/>
      <c r="GU542" s="47"/>
      <c r="GV542" s="47"/>
      <c r="GW542" s="47"/>
      <c r="GX542" s="45">
        <v>1.84</v>
      </c>
      <c r="GY542" s="58"/>
      <c r="GZ542" s="57"/>
      <c r="HA542" s="57"/>
      <c r="HB542" s="57"/>
      <c r="HC542" s="55">
        <v>1.28</v>
      </c>
      <c r="HD542" s="66"/>
      <c r="HE542" s="65"/>
      <c r="HF542" s="65"/>
      <c r="HG542" s="65"/>
      <c r="HH542" s="64">
        <v>1.66</v>
      </c>
      <c r="HJ542" s="48"/>
      <c r="HK542" s="47"/>
      <c r="HL542" s="47"/>
      <c r="HM542" s="47"/>
      <c r="HN542" s="45">
        <v>1.84</v>
      </c>
      <c r="HO542" s="58"/>
      <c r="HP542" s="57"/>
      <c r="HQ542" s="57"/>
      <c r="HR542" s="57"/>
      <c r="HS542" s="55">
        <v>1.28</v>
      </c>
      <c r="HT542" s="66"/>
      <c r="HU542" s="65"/>
      <c r="HV542" s="65"/>
      <c r="HW542" s="65"/>
      <c r="HX542" s="64">
        <v>1.66</v>
      </c>
      <c r="HZ542" s="48"/>
      <c r="IA542" s="47"/>
      <c r="IB542" s="47"/>
      <c r="IC542" s="47"/>
      <c r="ID542" s="45">
        <v>1.84</v>
      </c>
      <c r="IE542" s="58"/>
      <c r="IF542" s="57"/>
      <c r="IG542" s="57"/>
      <c r="IH542" s="57"/>
      <c r="II542" s="55">
        <v>1.28</v>
      </c>
      <c r="IJ542" s="66"/>
      <c r="IK542" s="65"/>
      <c r="IL542" s="65"/>
      <c r="IM542" s="65"/>
      <c r="IN542" s="64">
        <v>1.66</v>
      </c>
      <c r="IP542" s="48"/>
      <c r="IQ542" s="47"/>
      <c r="IR542" s="47"/>
      <c r="IS542" s="47"/>
      <c r="IT542" s="45">
        <v>1.84</v>
      </c>
      <c r="IU542" s="58"/>
      <c r="IV542" s="57"/>
      <c r="IW542" s="57"/>
      <c r="IX542" s="57"/>
      <c r="IY542" s="55">
        <v>1.28</v>
      </c>
      <c r="IZ542" s="66"/>
      <c r="JA542" s="65"/>
      <c r="JB542" s="65"/>
      <c r="JC542" s="65"/>
      <c r="JD542" s="64">
        <v>1.66</v>
      </c>
      <c r="JF542" s="48"/>
      <c r="JG542" s="47"/>
      <c r="JH542" s="47"/>
      <c r="JI542" s="47"/>
      <c r="JJ542" s="45">
        <v>1.84</v>
      </c>
      <c r="JK542" s="58"/>
      <c r="JL542" s="57"/>
      <c r="JM542" s="57"/>
      <c r="JN542" s="57"/>
      <c r="JO542" s="55">
        <v>1.28</v>
      </c>
      <c r="JP542" s="66"/>
      <c r="JQ542" s="65"/>
      <c r="JR542" s="65"/>
      <c r="JS542" s="65"/>
      <c r="JT542" s="64">
        <v>1.66</v>
      </c>
      <c r="JV542" s="48"/>
      <c r="JW542" s="47"/>
      <c r="JX542" s="47"/>
      <c r="JY542" s="47"/>
      <c r="JZ542" s="45">
        <v>1.84</v>
      </c>
      <c r="KA542" s="58"/>
      <c r="KB542" s="57"/>
      <c r="KC542" s="57"/>
      <c r="KD542" s="57"/>
      <c r="KE542" s="55">
        <v>1.28</v>
      </c>
      <c r="KF542" s="66"/>
      <c r="KG542" s="65"/>
      <c r="KH542" s="65"/>
      <c r="KI542" s="65"/>
      <c r="KJ542" s="64">
        <v>1.66</v>
      </c>
      <c r="KL542" s="48"/>
      <c r="KM542" s="47"/>
      <c r="KN542" s="47"/>
      <c r="KO542" s="47"/>
      <c r="KP542" s="45">
        <v>1.84</v>
      </c>
      <c r="KQ542" s="58"/>
      <c r="KR542" s="57"/>
      <c r="KS542" s="57"/>
      <c r="KT542" s="57"/>
      <c r="KU542" s="55">
        <v>1.28</v>
      </c>
      <c r="KV542" s="66"/>
      <c r="KW542" s="65"/>
      <c r="KX542" s="65"/>
      <c r="KY542" s="65"/>
      <c r="KZ542" s="64">
        <v>1.66</v>
      </c>
      <c r="LB542" s="48"/>
      <c r="LC542" s="47"/>
      <c r="LD542" s="47"/>
      <c r="LE542" s="47"/>
      <c r="LF542" s="45">
        <v>1.84</v>
      </c>
      <c r="LG542" s="58"/>
      <c r="LH542" s="57"/>
      <c r="LI542" s="57"/>
      <c r="LJ542" s="57"/>
      <c r="LK542" s="55">
        <v>1.28</v>
      </c>
      <c r="LL542" s="66"/>
      <c r="LM542" s="65"/>
      <c r="LN542" s="65"/>
      <c r="LO542" s="65"/>
      <c r="LP542" s="64">
        <v>1.66</v>
      </c>
      <c r="LR542" s="48"/>
      <c r="LS542" s="47"/>
      <c r="LT542" s="47"/>
      <c r="LU542" s="47"/>
      <c r="LV542" s="45">
        <v>1.84</v>
      </c>
      <c r="LW542" s="58"/>
      <c r="LX542" s="57"/>
      <c r="LY542" s="57"/>
      <c r="LZ542" s="57"/>
      <c r="MA542" s="55">
        <v>1.28</v>
      </c>
      <c r="MB542" s="66"/>
      <c r="MC542" s="65"/>
      <c r="MD542" s="65"/>
      <c r="ME542" s="65"/>
      <c r="MF542" s="64">
        <v>1.66</v>
      </c>
      <c r="MH542" s="48"/>
      <c r="MI542" s="47"/>
      <c r="MJ542" s="47"/>
      <c r="MK542" s="47"/>
      <c r="ML542" s="45">
        <v>1.84</v>
      </c>
      <c r="MM542" s="58"/>
      <c r="MN542" s="57"/>
      <c r="MO542" s="57"/>
      <c r="MP542" s="57"/>
      <c r="MQ542" s="55">
        <v>1.28</v>
      </c>
      <c r="MR542" s="66"/>
      <c r="MS542" s="65"/>
      <c r="MT542" s="65"/>
      <c r="MU542" s="65"/>
      <c r="MV542" s="64">
        <v>1.66</v>
      </c>
      <c r="MX542" s="48"/>
      <c r="MY542" s="47"/>
      <c r="MZ542" s="47"/>
      <c r="NA542" s="47"/>
      <c r="NB542" s="45">
        <v>1.84</v>
      </c>
      <c r="NC542" s="58"/>
      <c r="ND542" s="57"/>
      <c r="NE542" s="57"/>
      <c r="NF542" s="57"/>
      <c r="NG542" s="55">
        <v>1.28</v>
      </c>
      <c r="NH542" s="66"/>
      <c r="NI542" s="65"/>
      <c r="NJ542" s="65"/>
      <c r="NK542" s="65"/>
      <c r="NL542" s="64">
        <v>1.66</v>
      </c>
      <c r="NN542" s="48"/>
      <c r="NO542" s="47"/>
      <c r="NP542" s="47"/>
      <c r="NQ542" s="47"/>
      <c r="NR542" s="45">
        <v>1.84</v>
      </c>
      <c r="NS542" s="58"/>
      <c r="NT542" s="57"/>
      <c r="NU542" s="57"/>
      <c r="NV542" s="57"/>
      <c r="NW542" s="55">
        <v>1.28</v>
      </c>
      <c r="NX542" s="66"/>
      <c r="NY542" s="65"/>
      <c r="NZ542" s="65"/>
      <c r="OA542" s="65"/>
      <c r="OB542" s="64">
        <v>1.66</v>
      </c>
      <c r="OD542" s="48"/>
      <c r="OE542" s="47"/>
      <c r="OF542" s="47"/>
      <c r="OG542" s="47"/>
      <c r="OH542" s="45">
        <v>1.84</v>
      </c>
      <c r="OI542" s="58"/>
      <c r="OJ542" s="57"/>
      <c r="OK542" s="57"/>
      <c r="OL542" s="57"/>
      <c r="OM542" s="55">
        <v>1.28</v>
      </c>
      <c r="ON542" s="66"/>
      <c r="OO542" s="65"/>
      <c r="OP542" s="65"/>
      <c r="OQ542" s="65"/>
      <c r="OR542" s="64">
        <v>1.66</v>
      </c>
      <c r="OT542" s="48"/>
      <c r="OU542" s="47"/>
      <c r="OV542" s="47"/>
      <c r="OW542" s="47"/>
      <c r="OX542" s="45">
        <v>1.84</v>
      </c>
      <c r="OY542" s="58"/>
      <c r="OZ542" s="57"/>
      <c r="PA542" s="57"/>
      <c r="PB542" s="57"/>
      <c r="PC542" s="55">
        <v>1.28</v>
      </c>
      <c r="PD542" s="66"/>
      <c r="PE542" s="65"/>
      <c r="PF542" s="65"/>
      <c r="PG542" s="65"/>
      <c r="PH542" s="64">
        <v>1.66</v>
      </c>
      <c r="PJ542" s="48"/>
      <c r="PK542" s="47"/>
      <c r="PL542" s="47"/>
      <c r="PM542" s="47"/>
      <c r="PN542" s="45">
        <v>1.84</v>
      </c>
      <c r="PO542" s="58"/>
      <c r="PP542" s="57"/>
      <c r="PQ542" s="57"/>
      <c r="PR542" s="57"/>
      <c r="PS542" s="55">
        <v>1.28</v>
      </c>
      <c r="PT542" s="66"/>
      <c r="PU542" s="65"/>
      <c r="PV542" s="65"/>
      <c r="PW542" s="65"/>
      <c r="PX542" s="64">
        <v>1.66</v>
      </c>
      <c r="PZ542" s="48"/>
      <c r="QA542" s="47"/>
      <c r="QB542" s="47"/>
      <c r="QC542" s="47"/>
      <c r="QD542" s="45">
        <v>1.84</v>
      </c>
      <c r="QE542" s="58"/>
      <c r="QF542" s="57"/>
      <c r="QG542" s="57"/>
      <c r="QH542" s="57"/>
      <c r="QI542" s="55">
        <v>1.28</v>
      </c>
      <c r="QJ542" s="66"/>
      <c r="QK542" s="65"/>
      <c r="QL542" s="65"/>
      <c r="QM542" s="65"/>
      <c r="QN542" s="64">
        <v>1.66</v>
      </c>
      <c r="QP542" s="48"/>
      <c r="QQ542" s="47"/>
      <c r="QR542" s="47"/>
      <c r="QS542" s="47"/>
      <c r="QT542" s="45">
        <v>1.84</v>
      </c>
      <c r="QU542" s="58"/>
      <c r="QV542" s="57"/>
      <c r="QW542" s="57"/>
      <c r="QX542" s="57"/>
      <c r="QY542" s="55">
        <v>1.28</v>
      </c>
      <c r="QZ542" s="66"/>
      <c r="RA542" s="65"/>
      <c r="RB542" s="65"/>
      <c r="RC542" s="65"/>
      <c r="RD542" s="64">
        <v>1.66</v>
      </c>
      <c r="RF542" s="48"/>
      <c r="RG542" s="47"/>
      <c r="RH542" s="47"/>
      <c r="RI542" s="47"/>
      <c r="RJ542" s="45">
        <v>1.84</v>
      </c>
      <c r="RK542" s="58"/>
      <c r="RL542" s="57"/>
      <c r="RM542" s="57"/>
      <c r="RN542" s="57"/>
      <c r="RO542" s="55">
        <v>1.28</v>
      </c>
      <c r="RP542" s="66"/>
      <c r="RQ542" s="65"/>
      <c r="RR542" s="65"/>
      <c r="RS542" s="65"/>
      <c r="RT542" s="64">
        <v>1.66</v>
      </c>
    </row>
    <row r="543" spans="1:488" x14ac:dyDescent="0.35">
      <c r="A543" s="29">
        <v>43</v>
      </c>
      <c r="B543" s="34"/>
      <c r="C543" s="32"/>
      <c r="D543" s="32"/>
      <c r="E543" s="32"/>
      <c r="F543" s="35">
        <v>2</v>
      </c>
      <c r="G543" s="48"/>
      <c r="H543" s="47"/>
      <c r="I543" s="47"/>
      <c r="J543" s="47"/>
      <c r="K543" s="45">
        <v>1.84</v>
      </c>
      <c r="L543" s="58"/>
      <c r="M543" s="57"/>
      <c r="N543" s="57"/>
      <c r="O543" s="57"/>
      <c r="P543" s="55">
        <v>1.28</v>
      </c>
      <c r="Q543" s="66"/>
      <c r="R543" s="65"/>
      <c r="S543" s="65"/>
      <c r="T543" s="65"/>
      <c r="U543" s="64">
        <v>1.66</v>
      </c>
      <c r="V543" s="48"/>
      <c r="W543" s="47"/>
      <c r="X543" s="47"/>
      <c r="Y543" s="47"/>
      <c r="Z543" s="45">
        <v>1.66</v>
      </c>
      <c r="AG543" s="48"/>
      <c r="AH543" s="47"/>
      <c r="AI543" s="47"/>
      <c r="AJ543" s="47"/>
      <c r="AK543" s="45">
        <v>1.84</v>
      </c>
      <c r="AL543" s="58"/>
      <c r="AM543" s="57"/>
      <c r="AN543" s="57"/>
      <c r="AO543" s="57"/>
      <c r="AP543" s="55">
        <v>1.28</v>
      </c>
      <c r="AQ543" s="66"/>
      <c r="AR543" s="65"/>
      <c r="AS543" s="65"/>
      <c r="AT543" s="65"/>
      <c r="AU543" s="64">
        <v>1.66</v>
      </c>
      <c r="BB543" s="48"/>
      <c r="BC543" s="47"/>
      <c r="BD543" s="47"/>
      <c r="BE543" s="47"/>
      <c r="BF543" s="45">
        <v>1.84</v>
      </c>
      <c r="BG543" s="58"/>
      <c r="BH543" s="57"/>
      <c r="BI543" s="57"/>
      <c r="BJ543" s="57"/>
      <c r="BK543" s="55">
        <v>1.28</v>
      </c>
      <c r="BL543" s="66"/>
      <c r="BM543" s="65"/>
      <c r="BN543" s="65"/>
      <c r="BO543" s="65"/>
      <c r="BP543" s="64">
        <v>1.66</v>
      </c>
      <c r="BW543" s="48"/>
      <c r="BX543" s="47"/>
      <c r="BY543" s="47"/>
      <c r="BZ543" s="47"/>
      <c r="CA543" s="45">
        <v>1.84</v>
      </c>
      <c r="CB543" s="58"/>
      <c r="CC543" s="57"/>
      <c r="CD543" s="57"/>
      <c r="CE543" s="57"/>
      <c r="CF543" s="55">
        <v>1.28</v>
      </c>
      <c r="CG543" s="66"/>
      <c r="CH543" s="65"/>
      <c r="CI543" s="65"/>
      <c r="CJ543" s="65"/>
      <c r="CK543" s="64">
        <v>1.66</v>
      </c>
      <c r="CR543" s="48"/>
      <c r="CS543" s="47"/>
      <c r="CT543" s="47"/>
      <c r="CU543" s="47"/>
      <c r="CV543" s="45">
        <v>1.84</v>
      </c>
      <c r="CW543" s="58"/>
      <c r="CX543" s="57"/>
      <c r="CY543" s="57"/>
      <c r="CZ543" s="57"/>
      <c r="DA543" s="55">
        <v>1.28</v>
      </c>
      <c r="DB543" s="66"/>
      <c r="DC543" s="65"/>
      <c r="DD543" s="65"/>
      <c r="DE543" s="65"/>
      <c r="DF543" s="64">
        <v>1.66</v>
      </c>
      <c r="DM543" s="48"/>
      <c r="DN543" s="47"/>
      <c r="DO543" s="47"/>
      <c r="DP543" s="47"/>
      <c r="DQ543" s="45">
        <v>1.84</v>
      </c>
      <c r="DR543" s="58"/>
      <c r="DS543" s="57"/>
      <c r="DT543" s="57"/>
      <c r="DU543" s="57"/>
      <c r="DV543" s="55">
        <v>1.28</v>
      </c>
      <c r="DW543" s="66"/>
      <c r="DX543" s="65"/>
      <c r="DY543" s="65"/>
      <c r="DZ543" s="65"/>
      <c r="EA543" s="64">
        <v>1.66</v>
      </c>
      <c r="EH543" s="48"/>
      <c r="EI543" s="47"/>
      <c r="EJ543" s="47"/>
      <c r="EK543" s="47"/>
      <c r="EL543" s="45">
        <v>1.84</v>
      </c>
      <c r="EM543" s="58"/>
      <c r="EN543" s="57"/>
      <c r="EO543" s="57"/>
      <c r="EP543" s="57"/>
      <c r="EQ543" s="55">
        <v>1.28</v>
      </c>
      <c r="ER543" s="66"/>
      <c r="ES543" s="65"/>
      <c r="ET543" s="65"/>
      <c r="EU543" s="65"/>
      <c r="EV543" s="64">
        <v>1.66</v>
      </c>
      <c r="EX543" s="48"/>
      <c r="EY543" s="47"/>
      <c r="EZ543" s="47"/>
      <c r="FA543" s="47"/>
      <c r="FB543" s="45">
        <v>1.84</v>
      </c>
      <c r="FC543" s="58"/>
      <c r="FD543" s="57"/>
      <c r="FE543" s="57"/>
      <c r="FF543" s="57"/>
      <c r="FG543" s="55">
        <v>1.28</v>
      </c>
      <c r="FH543" s="66"/>
      <c r="FI543" s="65"/>
      <c r="FJ543" s="65"/>
      <c r="FK543" s="65"/>
      <c r="FL543" s="64">
        <v>1.66</v>
      </c>
      <c r="FN543" s="48"/>
      <c r="FO543" s="47"/>
      <c r="FP543" s="47"/>
      <c r="FQ543" s="47"/>
      <c r="FR543" s="45">
        <v>1.84</v>
      </c>
      <c r="FS543" s="58"/>
      <c r="FT543" s="57"/>
      <c r="FU543" s="57"/>
      <c r="FV543" s="57"/>
      <c r="FW543" s="55">
        <v>1.28</v>
      </c>
      <c r="FX543" s="66"/>
      <c r="FY543" s="65"/>
      <c r="FZ543" s="65"/>
      <c r="GA543" s="65"/>
      <c r="GB543" s="64">
        <v>1.66</v>
      </c>
      <c r="GD543" s="48"/>
      <c r="GE543" s="47"/>
      <c r="GF543" s="47"/>
      <c r="GG543" s="47"/>
      <c r="GH543" s="45">
        <v>1.84</v>
      </c>
      <c r="GI543" s="58"/>
      <c r="GJ543" s="57"/>
      <c r="GK543" s="57"/>
      <c r="GL543" s="57"/>
      <c r="GM543" s="55">
        <v>1.28</v>
      </c>
      <c r="GN543" s="66"/>
      <c r="GO543" s="65"/>
      <c r="GP543" s="65"/>
      <c r="GQ543" s="65"/>
      <c r="GR543" s="64">
        <v>1.66</v>
      </c>
      <c r="GT543" s="48"/>
      <c r="GU543" s="47"/>
      <c r="GV543" s="47"/>
      <c r="GW543" s="47"/>
      <c r="GX543" s="45">
        <v>1.84</v>
      </c>
      <c r="GY543" s="58"/>
      <c r="GZ543" s="57"/>
      <c r="HA543" s="57"/>
      <c r="HB543" s="57"/>
      <c r="HC543" s="55">
        <v>1.28</v>
      </c>
      <c r="HD543" s="66"/>
      <c r="HE543" s="65"/>
      <c r="HF543" s="65"/>
      <c r="HG543" s="65"/>
      <c r="HH543" s="64">
        <v>1.66</v>
      </c>
      <c r="HJ543" s="48"/>
      <c r="HK543" s="47"/>
      <c r="HL543" s="47"/>
      <c r="HM543" s="47"/>
      <c r="HN543" s="45">
        <v>1.84</v>
      </c>
      <c r="HO543" s="58"/>
      <c r="HP543" s="57"/>
      <c r="HQ543" s="57"/>
      <c r="HR543" s="57"/>
      <c r="HS543" s="55">
        <v>1.28</v>
      </c>
      <c r="HT543" s="66"/>
      <c r="HU543" s="65"/>
      <c r="HV543" s="65"/>
      <c r="HW543" s="65"/>
      <c r="HX543" s="64">
        <v>1.66</v>
      </c>
      <c r="HZ543" s="48"/>
      <c r="IA543" s="47"/>
      <c r="IB543" s="47"/>
      <c r="IC543" s="47"/>
      <c r="ID543" s="45">
        <v>1.84</v>
      </c>
      <c r="IE543" s="58"/>
      <c r="IF543" s="57"/>
      <c r="IG543" s="57"/>
      <c r="IH543" s="57"/>
      <c r="II543" s="55">
        <v>1.28</v>
      </c>
      <c r="IJ543" s="66"/>
      <c r="IK543" s="65"/>
      <c r="IL543" s="65"/>
      <c r="IM543" s="65"/>
      <c r="IN543" s="64">
        <v>1.66</v>
      </c>
      <c r="IP543" s="48"/>
      <c r="IQ543" s="47"/>
      <c r="IR543" s="47"/>
      <c r="IS543" s="47"/>
      <c r="IT543" s="45">
        <v>1.84</v>
      </c>
      <c r="IU543" s="58"/>
      <c r="IV543" s="57"/>
      <c r="IW543" s="57"/>
      <c r="IX543" s="57"/>
      <c r="IY543" s="55">
        <v>1.28</v>
      </c>
      <c r="IZ543" s="66"/>
      <c r="JA543" s="65"/>
      <c r="JB543" s="65"/>
      <c r="JC543" s="65"/>
      <c r="JD543" s="64">
        <v>1.66</v>
      </c>
      <c r="JF543" s="48"/>
      <c r="JG543" s="47"/>
      <c r="JH543" s="47"/>
      <c r="JI543" s="47"/>
      <c r="JJ543" s="45">
        <v>1.84</v>
      </c>
      <c r="JK543" s="58"/>
      <c r="JL543" s="57"/>
      <c r="JM543" s="57"/>
      <c r="JN543" s="57"/>
      <c r="JO543" s="55">
        <v>1.28</v>
      </c>
      <c r="JP543" s="66"/>
      <c r="JQ543" s="65"/>
      <c r="JR543" s="65"/>
      <c r="JS543" s="65"/>
      <c r="JT543" s="64">
        <v>1.66</v>
      </c>
      <c r="JV543" s="48"/>
      <c r="JW543" s="47"/>
      <c r="JX543" s="47"/>
      <c r="JY543" s="47"/>
      <c r="JZ543" s="45">
        <v>1.84</v>
      </c>
      <c r="KA543" s="58"/>
      <c r="KB543" s="57"/>
      <c r="KC543" s="57"/>
      <c r="KD543" s="57"/>
      <c r="KE543" s="55">
        <v>1.28</v>
      </c>
      <c r="KF543" s="66"/>
      <c r="KG543" s="65"/>
      <c r="KH543" s="65"/>
      <c r="KI543" s="65"/>
      <c r="KJ543" s="64">
        <v>1.66</v>
      </c>
      <c r="KL543" s="48"/>
      <c r="KM543" s="47"/>
      <c r="KN543" s="47"/>
      <c r="KO543" s="47"/>
      <c r="KP543" s="45">
        <v>1.84</v>
      </c>
      <c r="KQ543" s="58"/>
      <c r="KR543" s="57"/>
      <c r="KS543" s="57"/>
      <c r="KT543" s="57"/>
      <c r="KU543" s="55">
        <v>1.28</v>
      </c>
      <c r="KV543" s="66"/>
      <c r="KW543" s="65"/>
      <c r="KX543" s="65"/>
      <c r="KY543" s="65"/>
      <c r="KZ543" s="64">
        <v>1.66</v>
      </c>
      <c r="LB543" s="48"/>
      <c r="LC543" s="47"/>
      <c r="LD543" s="47"/>
      <c r="LE543" s="47"/>
      <c r="LF543" s="45">
        <v>1.84</v>
      </c>
      <c r="LG543" s="58"/>
      <c r="LH543" s="57"/>
      <c r="LI543" s="57"/>
      <c r="LJ543" s="57"/>
      <c r="LK543" s="55">
        <v>1.28</v>
      </c>
      <c r="LL543" s="66"/>
      <c r="LM543" s="65"/>
      <c r="LN543" s="65"/>
      <c r="LO543" s="65"/>
      <c r="LP543" s="64">
        <v>1.66</v>
      </c>
      <c r="LR543" s="48"/>
      <c r="LS543" s="47"/>
      <c r="LT543" s="47"/>
      <c r="LU543" s="47"/>
      <c r="LV543" s="45">
        <v>1.84</v>
      </c>
      <c r="LW543" s="58"/>
      <c r="LX543" s="57"/>
      <c r="LY543" s="57"/>
      <c r="LZ543" s="57"/>
      <c r="MA543" s="55">
        <v>1.28</v>
      </c>
      <c r="MB543" s="66"/>
      <c r="MC543" s="65"/>
      <c r="MD543" s="65"/>
      <c r="ME543" s="65"/>
      <c r="MF543" s="64">
        <v>1.66</v>
      </c>
      <c r="MH543" s="48"/>
      <c r="MI543" s="47"/>
      <c r="MJ543" s="47"/>
      <c r="MK543" s="47"/>
      <c r="ML543" s="45">
        <v>1.84</v>
      </c>
      <c r="MM543" s="58"/>
      <c r="MN543" s="57"/>
      <c r="MO543" s="57"/>
      <c r="MP543" s="57"/>
      <c r="MQ543" s="55">
        <v>1.28</v>
      </c>
      <c r="MR543" s="66"/>
      <c r="MS543" s="65"/>
      <c r="MT543" s="65"/>
      <c r="MU543" s="65"/>
      <c r="MV543" s="64">
        <v>1.66</v>
      </c>
      <c r="MX543" s="48"/>
      <c r="MY543" s="47"/>
      <c r="MZ543" s="47"/>
      <c r="NA543" s="47"/>
      <c r="NB543" s="45">
        <v>1.84</v>
      </c>
      <c r="NC543" s="58"/>
      <c r="ND543" s="57"/>
      <c r="NE543" s="57"/>
      <c r="NF543" s="57"/>
      <c r="NG543" s="55">
        <v>1.28</v>
      </c>
      <c r="NH543" s="66"/>
      <c r="NI543" s="65"/>
      <c r="NJ543" s="65"/>
      <c r="NK543" s="65"/>
      <c r="NL543" s="64">
        <v>1.66</v>
      </c>
      <c r="NN543" s="48"/>
      <c r="NO543" s="47"/>
      <c r="NP543" s="47"/>
      <c r="NQ543" s="47"/>
      <c r="NR543" s="45">
        <v>1.84</v>
      </c>
      <c r="NS543" s="58"/>
      <c r="NT543" s="57"/>
      <c r="NU543" s="57"/>
      <c r="NV543" s="57"/>
      <c r="NW543" s="55">
        <v>1.28</v>
      </c>
      <c r="NX543" s="66"/>
      <c r="NY543" s="65"/>
      <c r="NZ543" s="65"/>
      <c r="OA543" s="65"/>
      <c r="OB543" s="64">
        <v>1.66</v>
      </c>
      <c r="OD543" s="48"/>
      <c r="OE543" s="47"/>
      <c r="OF543" s="47"/>
      <c r="OG543" s="47"/>
      <c r="OH543" s="45">
        <v>1.84</v>
      </c>
      <c r="OI543" s="58"/>
      <c r="OJ543" s="57"/>
      <c r="OK543" s="57"/>
      <c r="OL543" s="57"/>
      <c r="OM543" s="55">
        <v>1.28</v>
      </c>
      <c r="ON543" s="66"/>
      <c r="OO543" s="65"/>
      <c r="OP543" s="65"/>
      <c r="OQ543" s="65"/>
      <c r="OR543" s="64">
        <v>1.66</v>
      </c>
      <c r="OT543" s="48"/>
      <c r="OU543" s="47"/>
      <c r="OV543" s="47"/>
      <c r="OW543" s="47"/>
      <c r="OX543" s="45">
        <v>1.84</v>
      </c>
      <c r="OY543" s="58"/>
      <c r="OZ543" s="57"/>
      <c r="PA543" s="57"/>
      <c r="PB543" s="57"/>
      <c r="PC543" s="55">
        <v>1.28</v>
      </c>
      <c r="PD543" s="66"/>
      <c r="PE543" s="65"/>
      <c r="PF543" s="65"/>
      <c r="PG543" s="65"/>
      <c r="PH543" s="64">
        <v>1.66</v>
      </c>
      <c r="PJ543" s="48"/>
      <c r="PK543" s="47"/>
      <c r="PL543" s="47"/>
      <c r="PM543" s="47"/>
      <c r="PN543" s="45">
        <v>1.84</v>
      </c>
      <c r="PO543" s="58"/>
      <c r="PP543" s="57"/>
      <c r="PQ543" s="57"/>
      <c r="PR543" s="57"/>
      <c r="PS543" s="55">
        <v>1.28</v>
      </c>
      <c r="PT543" s="66"/>
      <c r="PU543" s="65"/>
      <c r="PV543" s="65"/>
      <c r="PW543" s="65"/>
      <c r="PX543" s="64">
        <v>1.66</v>
      </c>
      <c r="PZ543" s="48"/>
      <c r="QA543" s="47"/>
      <c r="QB543" s="47"/>
      <c r="QC543" s="47"/>
      <c r="QD543" s="45">
        <v>1.84</v>
      </c>
      <c r="QE543" s="58"/>
      <c r="QF543" s="57"/>
      <c r="QG543" s="57"/>
      <c r="QH543" s="57"/>
      <c r="QI543" s="55">
        <v>1.28</v>
      </c>
      <c r="QJ543" s="66"/>
      <c r="QK543" s="65"/>
      <c r="QL543" s="65"/>
      <c r="QM543" s="65"/>
      <c r="QN543" s="64">
        <v>1.66</v>
      </c>
      <c r="QP543" s="48"/>
      <c r="QQ543" s="47"/>
      <c r="QR543" s="47"/>
      <c r="QS543" s="47"/>
      <c r="QT543" s="45">
        <v>1.84</v>
      </c>
      <c r="QU543" s="58"/>
      <c r="QV543" s="57"/>
      <c r="QW543" s="57"/>
      <c r="QX543" s="57"/>
      <c r="QY543" s="55">
        <v>1.28</v>
      </c>
      <c r="QZ543" s="66"/>
      <c r="RA543" s="65"/>
      <c r="RB543" s="65"/>
      <c r="RC543" s="65"/>
      <c r="RD543" s="64">
        <v>1.66</v>
      </c>
      <c r="RF543" s="48"/>
      <c r="RG543" s="47"/>
      <c r="RH543" s="47"/>
      <c r="RI543" s="47"/>
      <c r="RJ543" s="45">
        <v>1.84</v>
      </c>
      <c r="RK543" s="58"/>
      <c r="RL543" s="57"/>
      <c r="RM543" s="57"/>
      <c r="RN543" s="57"/>
      <c r="RO543" s="55">
        <v>1.28</v>
      </c>
      <c r="RP543" s="66"/>
      <c r="RQ543" s="65"/>
      <c r="RR543" s="65"/>
      <c r="RS543" s="65"/>
      <c r="RT543" s="64">
        <v>1.66</v>
      </c>
    </row>
    <row r="544" spans="1:488" x14ac:dyDescent="0.35">
      <c r="A544" s="29">
        <v>44</v>
      </c>
      <c r="B544" s="34"/>
      <c r="C544" s="32"/>
      <c r="D544" s="32"/>
      <c r="E544" s="32"/>
      <c r="F544" s="35">
        <v>2</v>
      </c>
      <c r="G544" s="48"/>
      <c r="H544" s="47"/>
      <c r="I544" s="47"/>
      <c r="J544" s="47"/>
      <c r="K544" s="45">
        <v>1.84</v>
      </c>
      <c r="L544" s="58"/>
      <c r="M544" s="57"/>
      <c r="N544" s="57"/>
      <c r="O544" s="57"/>
      <c r="P544" s="55">
        <v>1.28</v>
      </c>
      <c r="Q544" s="66"/>
      <c r="R544" s="65"/>
      <c r="S544" s="65"/>
      <c r="T544" s="65"/>
      <c r="U544" s="64">
        <v>1.66</v>
      </c>
      <c r="V544" s="48"/>
      <c r="W544" s="47"/>
      <c r="X544" s="47"/>
      <c r="Y544" s="47"/>
      <c r="Z544" s="45">
        <v>1.66</v>
      </c>
      <c r="AG544" s="48"/>
      <c r="AH544" s="47"/>
      <c r="AI544" s="47"/>
      <c r="AJ544" s="47"/>
      <c r="AK544" s="45">
        <v>1.84</v>
      </c>
      <c r="AL544" s="58"/>
      <c r="AM544" s="57"/>
      <c r="AN544" s="57"/>
      <c r="AO544" s="57"/>
      <c r="AP544" s="55">
        <v>1.28</v>
      </c>
      <c r="AQ544" s="66"/>
      <c r="AR544" s="65"/>
      <c r="AS544" s="65"/>
      <c r="AT544" s="65"/>
      <c r="AU544" s="64">
        <v>1.66</v>
      </c>
      <c r="BB544" s="48"/>
      <c r="BC544" s="47"/>
      <c r="BD544" s="47"/>
      <c r="BE544" s="47"/>
      <c r="BF544" s="45">
        <v>1.84</v>
      </c>
      <c r="BG544" s="58"/>
      <c r="BH544" s="57"/>
      <c r="BI544" s="57"/>
      <c r="BJ544" s="57"/>
      <c r="BK544" s="55">
        <v>1.28</v>
      </c>
      <c r="BL544" s="66"/>
      <c r="BM544" s="65"/>
      <c r="BN544" s="65"/>
      <c r="BO544" s="65"/>
      <c r="BP544" s="64">
        <v>1.66</v>
      </c>
      <c r="BW544" s="48"/>
      <c r="BX544" s="47"/>
      <c r="BY544" s="47"/>
      <c r="BZ544" s="47"/>
      <c r="CA544" s="45">
        <v>1.84</v>
      </c>
      <c r="CB544" s="58"/>
      <c r="CC544" s="57"/>
      <c r="CD544" s="57"/>
      <c r="CE544" s="57"/>
      <c r="CF544" s="55">
        <v>1.28</v>
      </c>
      <c r="CG544" s="66"/>
      <c r="CH544" s="65"/>
      <c r="CI544" s="65"/>
      <c r="CJ544" s="65"/>
      <c r="CK544" s="64">
        <v>1.66</v>
      </c>
      <c r="CR544" s="48"/>
      <c r="CS544" s="47"/>
      <c r="CT544" s="47"/>
      <c r="CU544" s="47"/>
      <c r="CV544" s="45">
        <v>1.84</v>
      </c>
      <c r="CW544" s="58"/>
      <c r="CX544" s="57"/>
      <c r="CY544" s="57"/>
      <c r="CZ544" s="57"/>
      <c r="DA544" s="55">
        <v>1.28</v>
      </c>
      <c r="DB544" s="66"/>
      <c r="DC544" s="65"/>
      <c r="DD544" s="65"/>
      <c r="DE544" s="65"/>
      <c r="DF544" s="64">
        <v>1.66</v>
      </c>
      <c r="DM544" s="48"/>
      <c r="DN544" s="47"/>
      <c r="DO544" s="47"/>
      <c r="DP544" s="47"/>
      <c r="DQ544" s="45">
        <v>1.84</v>
      </c>
      <c r="DR544" s="58"/>
      <c r="DS544" s="57"/>
      <c r="DT544" s="57"/>
      <c r="DU544" s="57"/>
      <c r="DV544" s="55">
        <v>1.28</v>
      </c>
      <c r="DW544" s="66"/>
      <c r="DX544" s="65"/>
      <c r="DY544" s="65"/>
      <c r="DZ544" s="65"/>
      <c r="EA544" s="64">
        <v>1.66</v>
      </c>
      <c r="EH544" s="48"/>
      <c r="EI544" s="47"/>
      <c r="EJ544" s="47"/>
      <c r="EK544" s="47"/>
      <c r="EL544" s="45">
        <v>1.84</v>
      </c>
      <c r="EM544" s="58"/>
      <c r="EN544" s="57"/>
      <c r="EO544" s="57"/>
      <c r="EP544" s="57"/>
      <c r="EQ544" s="55">
        <v>1.28</v>
      </c>
      <c r="ER544" s="66"/>
      <c r="ES544" s="65"/>
      <c r="ET544" s="65"/>
      <c r="EU544" s="65"/>
      <c r="EV544" s="64">
        <v>1.66</v>
      </c>
      <c r="EX544" s="48"/>
      <c r="EY544" s="47"/>
      <c r="EZ544" s="47"/>
      <c r="FA544" s="47"/>
      <c r="FB544" s="45">
        <v>1.84</v>
      </c>
      <c r="FC544" s="58"/>
      <c r="FD544" s="57"/>
      <c r="FE544" s="57"/>
      <c r="FF544" s="57"/>
      <c r="FG544" s="55">
        <v>1.28</v>
      </c>
      <c r="FH544" s="66"/>
      <c r="FI544" s="65"/>
      <c r="FJ544" s="65"/>
      <c r="FK544" s="65"/>
      <c r="FL544" s="64">
        <v>1.66</v>
      </c>
      <c r="FN544" s="48"/>
      <c r="FO544" s="47"/>
      <c r="FP544" s="47"/>
      <c r="FQ544" s="47"/>
      <c r="FR544" s="45">
        <v>1.84</v>
      </c>
      <c r="FS544" s="58"/>
      <c r="FT544" s="57"/>
      <c r="FU544" s="57"/>
      <c r="FV544" s="57"/>
      <c r="FW544" s="55">
        <v>1.28</v>
      </c>
      <c r="FX544" s="66"/>
      <c r="FY544" s="65"/>
      <c r="FZ544" s="65"/>
      <c r="GA544" s="65"/>
      <c r="GB544" s="64">
        <v>1.66</v>
      </c>
      <c r="GD544" s="48"/>
      <c r="GE544" s="47"/>
      <c r="GF544" s="47"/>
      <c r="GG544" s="47"/>
      <c r="GH544" s="45">
        <v>1.84</v>
      </c>
      <c r="GI544" s="58"/>
      <c r="GJ544" s="57"/>
      <c r="GK544" s="57"/>
      <c r="GL544" s="57"/>
      <c r="GM544" s="55">
        <v>1.28</v>
      </c>
      <c r="GN544" s="66"/>
      <c r="GO544" s="65"/>
      <c r="GP544" s="65"/>
      <c r="GQ544" s="65"/>
      <c r="GR544" s="64">
        <v>1.66</v>
      </c>
      <c r="GT544" s="48"/>
      <c r="GU544" s="47"/>
      <c r="GV544" s="47"/>
      <c r="GW544" s="47"/>
      <c r="GX544" s="45">
        <v>1.84</v>
      </c>
      <c r="GY544" s="58"/>
      <c r="GZ544" s="57"/>
      <c r="HA544" s="57"/>
      <c r="HB544" s="57"/>
      <c r="HC544" s="55">
        <v>1.28</v>
      </c>
      <c r="HD544" s="66"/>
      <c r="HE544" s="65"/>
      <c r="HF544" s="65"/>
      <c r="HG544" s="65"/>
      <c r="HH544" s="64">
        <v>1.66</v>
      </c>
      <c r="HJ544" s="48"/>
      <c r="HK544" s="47"/>
      <c r="HL544" s="47"/>
      <c r="HM544" s="47"/>
      <c r="HN544" s="45">
        <v>1.84</v>
      </c>
      <c r="HO544" s="58"/>
      <c r="HP544" s="57"/>
      <c r="HQ544" s="57"/>
      <c r="HR544" s="57"/>
      <c r="HS544" s="55">
        <v>1.28</v>
      </c>
      <c r="HT544" s="66"/>
      <c r="HU544" s="65"/>
      <c r="HV544" s="65"/>
      <c r="HW544" s="65"/>
      <c r="HX544" s="64">
        <v>1.66</v>
      </c>
      <c r="HZ544" s="48"/>
      <c r="IA544" s="47"/>
      <c r="IB544" s="47"/>
      <c r="IC544" s="47"/>
      <c r="ID544" s="45">
        <v>1.84</v>
      </c>
      <c r="IE544" s="58"/>
      <c r="IF544" s="57"/>
      <c r="IG544" s="57"/>
      <c r="IH544" s="57"/>
      <c r="II544" s="55">
        <v>1.28</v>
      </c>
      <c r="IJ544" s="66"/>
      <c r="IK544" s="65"/>
      <c r="IL544" s="65"/>
      <c r="IM544" s="65"/>
      <c r="IN544" s="64">
        <v>1.66</v>
      </c>
      <c r="IP544" s="48"/>
      <c r="IQ544" s="47"/>
      <c r="IR544" s="47"/>
      <c r="IS544" s="47"/>
      <c r="IT544" s="45">
        <v>1.84</v>
      </c>
      <c r="IU544" s="58"/>
      <c r="IV544" s="57"/>
      <c r="IW544" s="57"/>
      <c r="IX544" s="57"/>
      <c r="IY544" s="55">
        <v>1.28</v>
      </c>
      <c r="IZ544" s="66"/>
      <c r="JA544" s="65"/>
      <c r="JB544" s="65"/>
      <c r="JC544" s="65"/>
      <c r="JD544" s="64">
        <v>1.66</v>
      </c>
      <c r="JF544" s="48"/>
      <c r="JG544" s="47"/>
      <c r="JH544" s="47"/>
      <c r="JI544" s="47"/>
      <c r="JJ544" s="45">
        <v>1.84</v>
      </c>
      <c r="JK544" s="58"/>
      <c r="JL544" s="57"/>
      <c r="JM544" s="57"/>
      <c r="JN544" s="57"/>
      <c r="JO544" s="55">
        <v>1.28</v>
      </c>
      <c r="JP544" s="66"/>
      <c r="JQ544" s="65"/>
      <c r="JR544" s="65"/>
      <c r="JS544" s="65"/>
      <c r="JT544" s="64">
        <v>1.66</v>
      </c>
      <c r="JV544" s="48"/>
      <c r="JW544" s="47"/>
      <c r="JX544" s="47"/>
      <c r="JY544" s="47"/>
      <c r="JZ544" s="45">
        <v>1.84</v>
      </c>
      <c r="KA544" s="58"/>
      <c r="KB544" s="57"/>
      <c r="KC544" s="57"/>
      <c r="KD544" s="57"/>
      <c r="KE544" s="55">
        <v>1.28</v>
      </c>
      <c r="KF544" s="66"/>
      <c r="KG544" s="65"/>
      <c r="KH544" s="65"/>
      <c r="KI544" s="65"/>
      <c r="KJ544" s="64">
        <v>1.66</v>
      </c>
      <c r="KL544" s="48"/>
      <c r="KM544" s="47"/>
      <c r="KN544" s="47"/>
      <c r="KO544" s="47"/>
      <c r="KP544" s="45">
        <v>1.84</v>
      </c>
      <c r="KQ544" s="58"/>
      <c r="KR544" s="57"/>
      <c r="KS544" s="57"/>
      <c r="KT544" s="57"/>
      <c r="KU544" s="55">
        <v>1.28</v>
      </c>
      <c r="KV544" s="66"/>
      <c r="KW544" s="65"/>
      <c r="KX544" s="65"/>
      <c r="KY544" s="65"/>
      <c r="KZ544" s="64">
        <v>1.66</v>
      </c>
      <c r="LB544" s="48"/>
      <c r="LC544" s="47"/>
      <c r="LD544" s="47"/>
      <c r="LE544" s="47"/>
      <c r="LF544" s="45">
        <v>1.84</v>
      </c>
      <c r="LG544" s="58"/>
      <c r="LH544" s="57"/>
      <c r="LI544" s="57"/>
      <c r="LJ544" s="57"/>
      <c r="LK544" s="55">
        <v>1.28</v>
      </c>
      <c r="LL544" s="66"/>
      <c r="LM544" s="65"/>
      <c r="LN544" s="65"/>
      <c r="LO544" s="65"/>
      <c r="LP544" s="64">
        <v>1.66</v>
      </c>
      <c r="LR544" s="48"/>
      <c r="LS544" s="47"/>
      <c r="LT544" s="47"/>
      <c r="LU544" s="47"/>
      <c r="LV544" s="45">
        <v>1.84</v>
      </c>
      <c r="LW544" s="58"/>
      <c r="LX544" s="57"/>
      <c r="LY544" s="57"/>
      <c r="LZ544" s="57"/>
      <c r="MA544" s="55">
        <v>1.28</v>
      </c>
      <c r="MB544" s="66"/>
      <c r="MC544" s="65"/>
      <c r="MD544" s="65"/>
      <c r="ME544" s="65"/>
      <c r="MF544" s="64">
        <v>1.66</v>
      </c>
      <c r="MH544" s="48"/>
      <c r="MI544" s="47"/>
      <c r="MJ544" s="47"/>
      <c r="MK544" s="47"/>
      <c r="ML544" s="45">
        <v>1.84</v>
      </c>
      <c r="MM544" s="58"/>
      <c r="MN544" s="57"/>
      <c r="MO544" s="57"/>
      <c r="MP544" s="57"/>
      <c r="MQ544" s="55">
        <v>1.28</v>
      </c>
      <c r="MR544" s="66"/>
      <c r="MS544" s="65"/>
      <c r="MT544" s="65"/>
      <c r="MU544" s="65"/>
      <c r="MV544" s="64">
        <v>1.66</v>
      </c>
      <c r="MX544" s="48"/>
      <c r="MY544" s="47"/>
      <c r="MZ544" s="47"/>
      <c r="NA544" s="47"/>
      <c r="NB544" s="45">
        <v>1.84</v>
      </c>
      <c r="NC544" s="58"/>
      <c r="ND544" s="57"/>
      <c r="NE544" s="57"/>
      <c r="NF544" s="57"/>
      <c r="NG544" s="55">
        <v>1.28</v>
      </c>
      <c r="NH544" s="66"/>
      <c r="NI544" s="65"/>
      <c r="NJ544" s="65"/>
      <c r="NK544" s="65"/>
      <c r="NL544" s="64">
        <v>1.66</v>
      </c>
      <c r="NN544" s="48"/>
      <c r="NO544" s="47"/>
      <c r="NP544" s="47"/>
      <c r="NQ544" s="47"/>
      <c r="NR544" s="45">
        <v>1.84</v>
      </c>
      <c r="NS544" s="58"/>
      <c r="NT544" s="57"/>
      <c r="NU544" s="57"/>
      <c r="NV544" s="57"/>
      <c r="NW544" s="55">
        <v>1.28</v>
      </c>
      <c r="NX544" s="66"/>
      <c r="NY544" s="65"/>
      <c r="NZ544" s="65"/>
      <c r="OA544" s="65"/>
      <c r="OB544" s="64">
        <v>1.66</v>
      </c>
      <c r="OD544" s="48"/>
      <c r="OE544" s="47"/>
      <c r="OF544" s="47"/>
      <c r="OG544" s="47"/>
      <c r="OH544" s="45">
        <v>1.84</v>
      </c>
      <c r="OI544" s="58"/>
      <c r="OJ544" s="57"/>
      <c r="OK544" s="57"/>
      <c r="OL544" s="57"/>
      <c r="OM544" s="55">
        <v>1.28</v>
      </c>
      <c r="ON544" s="66"/>
      <c r="OO544" s="65"/>
      <c r="OP544" s="65"/>
      <c r="OQ544" s="65"/>
      <c r="OR544" s="64">
        <v>1.66</v>
      </c>
      <c r="OT544" s="48"/>
      <c r="OU544" s="47"/>
      <c r="OV544" s="47"/>
      <c r="OW544" s="47"/>
      <c r="OX544" s="45">
        <v>1.84</v>
      </c>
      <c r="OY544" s="58"/>
      <c r="OZ544" s="57"/>
      <c r="PA544" s="57"/>
      <c r="PB544" s="57"/>
      <c r="PC544" s="55">
        <v>1.28</v>
      </c>
      <c r="PD544" s="66"/>
      <c r="PE544" s="65"/>
      <c r="PF544" s="65"/>
      <c r="PG544" s="65"/>
      <c r="PH544" s="64">
        <v>1.66</v>
      </c>
      <c r="PJ544" s="48"/>
      <c r="PK544" s="47"/>
      <c r="PL544" s="47"/>
      <c r="PM544" s="47"/>
      <c r="PN544" s="45">
        <v>1.84</v>
      </c>
      <c r="PO544" s="58"/>
      <c r="PP544" s="57"/>
      <c r="PQ544" s="57"/>
      <c r="PR544" s="57"/>
      <c r="PS544" s="55">
        <v>1.28</v>
      </c>
      <c r="PT544" s="66"/>
      <c r="PU544" s="65"/>
      <c r="PV544" s="65"/>
      <c r="PW544" s="65"/>
      <c r="PX544" s="64">
        <v>1.66</v>
      </c>
      <c r="PZ544" s="48"/>
      <c r="QA544" s="47"/>
      <c r="QB544" s="47"/>
      <c r="QC544" s="47"/>
      <c r="QD544" s="45">
        <v>1.84</v>
      </c>
      <c r="QE544" s="58"/>
      <c r="QF544" s="57"/>
      <c r="QG544" s="57"/>
      <c r="QH544" s="57"/>
      <c r="QI544" s="55">
        <v>1.28</v>
      </c>
      <c r="QJ544" s="66"/>
      <c r="QK544" s="65"/>
      <c r="QL544" s="65"/>
      <c r="QM544" s="65"/>
      <c r="QN544" s="64">
        <v>1.66</v>
      </c>
      <c r="QP544" s="48"/>
      <c r="QQ544" s="47"/>
      <c r="QR544" s="47"/>
      <c r="QS544" s="47"/>
      <c r="QT544" s="45">
        <v>1.84</v>
      </c>
      <c r="QU544" s="58"/>
      <c r="QV544" s="57"/>
      <c r="QW544" s="57"/>
      <c r="QX544" s="57"/>
      <c r="QY544" s="55">
        <v>1.28</v>
      </c>
      <c r="QZ544" s="66"/>
      <c r="RA544" s="65"/>
      <c r="RB544" s="65"/>
      <c r="RC544" s="65"/>
      <c r="RD544" s="64">
        <v>1.66</v>
      </c>
      <c r="RF544" s="48"/>
      <c r="RG544" s="47"/>
      <c r="RH544" s="47"/>
      <c r="RI544" s="47"/>
      <c r="RJ544" s="45">
        <v>1.84</v>
      </c>
      <c r="RK544" s="58"/>
      <c r="RL544" s="57"/>
      <c r="RM544" s="57"/>
      <c r="RN544" s="57"/>
      <c r="RO544" s="55">
        <v>1.28</v>
      </c>
      <c r="RP544" s="66"/>
      <c r="RQ544" s="65"/>
      <c r="RR544" s="65"/>
      <c r="RS544" s="65"/>
      <c r="RT544" s="64">
        <v>1.66</v>
      </c>
    </row>
    <row r="545" spans="1:488" x14ac:dyDescent="0.35">
      <c r="A545" s="29">
        <v>45</v>
      </c>
      <c r="B545" s="34"/>
      <c r="C545" s="32"/>
      <c r="D545" s="32"/>
      <c r="E545" s="32"/>
      <c r="F545" s="35">
        <v>2</v>
      </c>
      <c r="G545" s="48"/>
      <c r="H545" s="47"/>
      <c r="I545" s="47"/>
      <c r="J545" s="47"/>
      <c r="K545" s="45">
        <v>1.84</v>
      </c>
      <c r="L545" s="58"/>
      <c r="M545" s="57"/>
      <c r="N545" s="57"/>
      <c r="O545" s="57"/>
      <c r="P545" s="55">
        <v>1.28</v>
      </c>
      <c r="Q545" s="66"/>
      <c r="R545" s="65"/>
      <c r="S545" s="65"/>
      <c r="T545" s="65"/>
      <c r="U545" s="64">
        <v>1.66</v>
      </c>
      <c r="V545" s="48"/>
      <c r="W545" s="47"/>
      <c r="X545" s="47"/>
      <c r="Y545" s="47"/>
      <c r="Z545" s="45">
        <v>1.66</v>
      </c>
      <c r="AG545" s="48"/>
      <c r="AH545" s="47"/>
      <c r="AI545" s="47"/>
      <c r="AJ545" s="47"/>
      <c r="AK545" s="45">
        <v>1.84</v>
      </c>
      <c r="AL545" s="58"/>
      <c r="AM545" s="57"/>
      <c r="AN545" s="57"/>
      <c r="AO545" s="57"/>
      <c r="AP545" s="55">
        <v>1.28</v>
      </c>
      <c r="AQ545" s="66"/>
      <c r="AR545" s="65"/>
      <c r="AS545" s="65"/>
      <c r="AT545" s="65"/>
      <c r="AU545" s="64">
        <v>1.66</v>
      </c>
      <c r="BB545" s="48"/>
      <c r="BC545" s="47"/>
      <c r="BD545" s="47"/>
      <c r="BE545" s="47"/>
      <c r="BF545" s="45">
        <v>1.84</v>
      </c>
      <c r="BG545" s="58"/>
      <c r="BH545" s="57"/>
      <c r="BI545" s="57"/>
      <c r="BJ545" s="57"/>
      <c r="BK545" s="55">
        <v>1.28</v>
      </c>
      <c r="BL545" s="66"/>
      <c r="BM545" s="65"/>
      <c r="BN545" s="65"/>
      <c r="BO545" s="65"/>
      <c r="BP545" s="64">
        <v>1.66</v>
      </c>
      <c r="BW545" s="48"/>
      <c r="BX545" s="47"/>
      <c r="BY545" s="47"/>
      <c r="BZ545" s="47"/>
      <c r="CA545" s="45">
        <v>1.84</v>
      </c>
      <c r="CB545" s="58"/>
      <c r="CC545" s="57"/>
      <c r="CD545" s="57"/>
      <c r="CE545" s="57"/>
      <c r="CF545" s="55">
        <v>1.28</v>
      </c>
      <c r="CG545" s="66"/>
      <c r="CH545" s="65"/>
      <c r="CI545" s="65"/>
      <c r="CJ545" s="65"/>
      <c r="CK545" s="64">
        <v>1.66</v>
      </c>
      <c r="CR545" s="48"/>
      <c r="CS545" s="47"/>
      <c r="CT545" s="47"/>
      <c r="CU545" s="47"/>
      <c r="CV545" s="45">
        <v>1.84</v>
      </c>
      <c r="CW545" s="58"/>
      <c r="CX545" s="57"/>
      <c r="CY545" s="57"/>
      <c r="CZ545" s="57"/>
      <c r="DA545" s="55">
        <v>1.28</v>
      </c>
      <c r="DB545" s="66"/>
      <c r="DC545" s="65"/>
      <c r="DD545" s="65"/>
      <c r="DE545" s="65"/>
      <c r="DF545" s="64">
        <v>1.66</v>
      </c>
      <c r="DM545" s="48"/>
      <c r="DN545" s="47"/>
      <c r="DO545" s="47"/>
      <c r="DP545" s="47"/>
      <c r="DQ545" s="45">
        <v>1.84</v>
      </c>
      <c r="DR545" s="58"/>
      <c r="DS545" s="57"/>
      <c r="DT545" s="57"/>
      <c r="DU545" s="57"/>
      <c r="DV545" s="55">
        <v>1.28</v>
      </c>
      <c r="DW545" s="66"/>
      <c r="DX545" s="65"/>
      <c r="DY545" s="65"/>
      <c r="DZ545" s="65"/>
      <c r="EA545" s="64">
        <v>1.66</v>
      </c>
      <c r="EH545" s="48"/>
      <c r="EI545" s="47"/>
      <c r="EJ545" s="47"/>
      <c r="EK545" s="47"/>
      <c r="EL545" s="45">
        <v>1.84</v>
      </c>
      <c r="EM545" s="58"/>
      <c r="EN545" s="57"/>
      <c r="EO545" s="57"/>
      <c r="EP545" s="57"/>
      <c r="EQ545" s="55">
        <v>1.28</v>
      </c>
      <c r="ER545" s="66"/>
      <c r="ES545" s="65"/>
      <c r="ET545" s="65"/>
      <c r="EU545" s="65"/>
      <c r="EV545" s="64">
        <v>1.66</v>
      </c>
      <c r="EX545" s="48"/>
      <c r="EY545" s="47"/>
      <c r="EZ545" s="47"/>
      <c r="FA545" s="47"/>
      <c r="FB545" s="45">
        <v>1.84</v>
      </c>
      <c r="FC545" s="58"/>
      <c r="FD545" s="57"/>
      <c r="FE545" s="57"/>
      <c r="FF545" s="57"/>
      <c r="FG545" s="55">
        <v>1.28</v>
      </c>
      <c r="FH545" s="66"/>
      <c r="FI545" s="65"/>
      <c r="FJ545" s="65"/>
      <c r="FK545" s="65"/>
      <c r="FL545" s="64">
        <v>1.66</v>
      </c>
      <c r="FN545" s="48"/>
      <c r="FO545" s="47"/>
      <c r="FP545" s="47"/>
      <c r="FQ545" s="47"/>
      <c r="FR545" s="45">
        <v>1.84</v>
      </c>
      <c r="FS545" s="58"/>
      <c r="FT545" s="57"/>
      <c r="FU545" s="57"/>
      <c r="FV545" s="57"/>
      <c r="FW545" s="55">
        <v>1.28</v>
      </c>
      <c r="FX545" s="66"/>
      <c r="FY545" s="65"/>
      <c r="FZ545" s="65"/>
      <c r="GA545" s="65"/>
      <c r="GB545" s="64">
        <v>1.66</v>
      </c>
      <c r="GD545" s="48"/>
      <c r="GE545" s="47"/>
      <c r="GF545" s="47"/>
      <c r="GG545" s="47"/>
      <c r="GH545" s="45">
        <v>1.84</v>
      </c>
      <c r="GI545" s="58"/>
      <c r="GJ545" s="57"/>
      <c r="GK545" s="57"/>
      <c r="GL545" s="57"/>
      <c r="GM545" s="55">
        <v>1.28</v>
      </c>
      <c r="GN545" s="66"/>
      <c r="GO545" s="65"/>
      <c r="GP545" s="65"/>
      <c r="GQ545" s="65"/>
      <c r="GR545" s="64">
        <v>1.66</v>
      </c>
      <c r="GT545" s="48"/>
      <c r="GU545" s="47"/>
      <c r="GV545" s="47"/>
      <c r="GW545" s="47"/>
      <c r="GX545" s="45">
        <v>1.84</v>
      </c>
      <c r="GY545" s="58"/>
      <c r="GZ545" s="57"/>
      <c r="HA545" s="57"/>
      <c r="HB545" s="57"/>
      <c r="HC545" s="55">
        <v>1.28</v>
      </c>
      <c r="HD545" s="66"/>
      <c r="HE545" s="65"/>
      <c r="HF545" s="65"/>
      <c r="HG545" s="65"/>
      <c r="HH545" s="64">
        <v>1.66</v>
      </c>
      <c r="HJ545" s="48"/>
      <c r="HK545" s="47"/>
      <c r="HL545" s="47"/>
      <c r="HM545" s="47"/>
      <c r="HN545" s="45">
        <v>1.84</v>
      </c>
      <c r="HO545" s="58"/>
      <c r="HP545" s="57"/>
      <c r="HQ545" s="57"/>
      <c r="HR545" s="57"/>
      <c r="HS545" s="55">
        <v>1.28</v>
      </c>
      <c r="HT545" s="66"/>
      <c r="HU545" s="65"/>
      <c r="HV545" s="65"/>
      <c r="HW545" s="65"/>
      <c r="HX545" s="64">
        <v>1.66</v>
      </c>
      <c r="HZ545" s="48"/>
      <c r="IA545" s="47"/>
      <c r="IB545" s="47"/>
      <c r="IC545" s="47"/>
      <c r="ID545" s="45">
        <v>1.84</v>
      </c>
      <c r="IE545" s="58"/>
      <c r="IF545" s="57"/>
      <c r="IG545" s="57"/>
      <c r="IH545" s="57"/>
      <c r="II545" s="55">
        <v>1.28</v>
      </c>
      <c r="IJ545" s="66"/>
      <c r="IK545" s="65"/>
      <c r="IL545" s="65"/>
      <c r="IM545" s="65"/>
      <c r="IN545" s="64">
        <v>1.66</v>
      </c>
      <c r="IP545" s="48"/>
      <c r="IQ545" s="47"/>
      <c r="IR545" s="47"/>
      <c r="IS545" s="47"/>
      <c r="IT545" s="45">
        <v>1.84</v>
      </c>
      <c r="IU545" s="58"/>
      <c r="IV545" s="57"/>
      <c r="IW545" s="57"/>
      <c r="IX545" s="57"/>
      <c r="IY545" s="55">
        <v>1.28</v>
      </c>
      <c r="IZ545" s="66"/>
      <c r="JA545" s="65"/>
      <c r="JB545" s="65"/>
      <c r="JC545" s="65"/>
      <c r="JD545" s="64">
        <v>1.66</v>
      </c>
      <c r="JF545" s="48"/>
      <c r="JG545" s="47"/>
      <c r="JH545" s="47"/>
      <c r="JI545" s="47"/>
      <c r="JJ545" s="45">
        <v>1.84</v>
      </c>
      <c r="JK545" s="58"/>
      <c r="JL545" s="57"/>
      <c r="JM545" s="57"/>
      <c r="JN545" s="57"/>
      <c r="JO545" s="55">
        <v>1.28</v>
      </c>
      <c r="JP545" s="66"/>
      <c r="JQ545" s="65"/>
      <c r="JR545" s="65"/>
      <c r="JS545" s="65"/>
      <c r="JT545" s="64">
        <v>1.66</v>
      </c>
      <c r="JV545" s="48"/>
      <c r="JW545" s="47"/>
      <c r="JX545" s="47"/>
      <c r="JY545" s="47"/>
      <c r="JZ545" s="45">
        <v>1.84</v>
      </c>
      <c r="KA545" s="58"/>
      <c r="KB545" s="57"/>
      <c r="KC545" s="57"/>
      <c r="KD545" s="57"/>
      <c r="KE545" s="55">
        <v>1.28</v>
      </c>
      <c r="KF545" s="66"/>
      <c r="KG545" s="65"/>
      <c r="KH545" s="65"/>
      <c r="KI545" s="65"/>
      <c r="KJ545" s="64">
        <v>1.66</v>
      </c>
      <c r="KL545" s="48"/>
      <c r="KM545" s="47"/>
      <c r="KN545" s="47"/>
      <c r="KO545" s="47"/>
      <c r="KP545" s="45">
        <v>1.84</v>
      </c>
      <c r="KQ545" s="58"/>
      <c r="KR545" s="57"/>
      <c r="KS545" s="57"/>
      <c r="KT545" s="57"/>
      <c r="KU545" s="55">
        <v>1.28</v>
      </c>
      <c r="KV545" s="66"/>
      <c r="KW545" s="65"/>
      <c r="KX545" s="65"/>
      <c r="KY545" s="65"/>
      <c r="KZ545" s="64">
        <v>1.66</v>
      </c>
      <c r="LB545" s="48"/>
      <c r="LC545" s="47"/>
      <c r="LD545" s="47"/>
      <c r="LE545" s="47"/>
      <c r="LF545" s="45">
        <v>1.84</v>
      </c>
      <c r="LG545" s="58"/>
      <c r="LH545" s="57"/>
      <c r="LI545" s="57"/>
      <c r="LJ545" s="57"/>
      <c r="LK545" s="55">
        <v>1.28</v>
      </c>
      <c r="LL545" s="66"/>
      <c r="LM545" s="65"/>
      <c r="LN545" s="65"/>
      <c r="LO545" s="65"/>
      <c r="LP545" s="64">
        <v>1.66</v>
      </c>
      <c r="LR545" s="48"/>
      <c r="LS545" s="47"/>
      <c r="LT545" s="47"/>
      <c r="LU545" s="47"/>
      <c r="LV545" s="45">
        <v>1.84</v>
      </c>
      <c r="LW545" s="58"/>
      <c r="LX545" s="57"/>
      <c r="LY545" s="57"/>
      <c r="LZ545" s="57"/>
      <c r="MA545" s="55">
        <v>1.28</v>
      </c>
      <c r="MB545" s="66"/>
      <c r="MC545" s="65"/>
      <c r="MD545" s="65"/>
      <c r="ME545" s="65"/>
      <c r="MF545" s="64">
        <v>1.66</v>
      </c>
      <c r="MH545" s="48"/>
      <c r="MI545" s="47"/>
      <c r="MJ545" s="47"/>
      <c r="MK545" s="47"/>
      <c r="ML545" s="45">
        <v>1.84</v>
      </c>
      <c r="MM545" s="58"/>
      <c r="MN545" s="57"/>
      <c r="MO545" s="57"/>
      <c r="MP545" s="57"/>
      <c r="MQ545" s="55">
        <v>1.28</v>
      </c>
      <c r="MR545" s="66"/>
      <c r="MS545" s="65"/>
      <c r="MT545" s="65"/>
      <c r="MU545" s="65"/>
      <c r="MV545" s="64">
        <v>1.66</v>
      </c>
      <c r="MX545" s="48"/>
      <c r="MY545" s="47"/>
      <c r="MZ545" s="47"/>
      <c r="NA545" s="47"/>
      <c r="NB545" s="45">
        <v>1.84</v>
      </c>
      <c r="NC545" s="58"/>
      <c r="ND545" s="57"/>
      <c r="NE545" s="57"/>
      <c r="NF545" s="57"/>
      <c r="NG545" s="55">
        <v>1.28</v>
      </c>
      <c r="NH545" s="66"/>
      <c r="NI545" s="65"/>
      <c r="NJ545" s="65"/>
      <c r="NK545" s="65"/>
      <c r="NL545" s="64">
        <v>1.66</v>
      </c>
      <c r="NN545" s="48"/>
      <c r="NO545" s="47"/>
      <c r="NP545" s="47"/>
      <c r="NQ545" s="47"/>
      <c r="NR545" s="45">
        <v>1.84</v>
      </c>
      <c r="NS545" s="58"/>
      <c r="NT545" s="57"/>
      <c r="NU545" s="57"/>
      <c r="NV545" s="57"/>
      <c r="NW545" s="55">
        <v>1.28</v>
      </c>
      <c r="NX545" s="66"/>
      <c r="NY545" s="65"/>
      <c r="NZ545" s="65"/>
      <c r="OA545" s="65"/>
      <c r="OB545" s="64">
        <v>1.66</v>
      </c>
      <c r="OD545" s="48"/>
      <c r="OE545" s="47"/>
      <c r="OF545" s="47"/>
      <c r="OG545" s="47"/>
      <c r="OH545" s="45">
        <v>1.84</v>
      </c>
      <c r="OI545" s="58"/>
      <c r="OJ545" s="57"/>
      <c r="OK545" s="57"/>
      <c r="OL545" s="57"/>
      <c r="OM545" s="55">
        <v>1.28</v>
      </c>
      <c r="ON545" s="66"/>
      <c r="OO545" s="65"/>
      <c r="OP545" s="65"/>
      <c r="OQ545" s="65"/>
      <c r="OR545" s="64">
        <v>1.66</v>
      </c>
      <c r="OT545" s="48"/>
      <c r="OU545" s="47"/>
      <c r="OV545" s="47"/>
      <c r="OW545" s="47"/>
      <c r="OX545" s="45">
        <v>1.84</v>
      </c>
      <c r="OY545" s="58"/>
      <c r="OZ545" s="57"/>
      <c r="PA545" s="57"/>
      <c r="PB545" s="57"/>
      <c r="PC545" s="55">
        <v>1.28</v>
      </c>
      <c r="PD545" s="66"/>
      <c r="PE545" s="65"/>
      <c r="PF545" s="65"/>
      <c r="PG545" s="65"/>
      <c r="PH545" s="64">
        <v>1.66</v>
      </c>
      <c r="PJ545" s="48"/>
      <c r="PK545" s="47"/>
      <c r="PL545" s="47"/>
      <c r="PM545" s="47"/>
      <c r="PN545" s="45">
        <v>1.84</v>
      </c>
      <c r="PO545" s="58"/>
      <c r="PP545" s="57"/>
      <c r="PQ545" s="57"/>
      <c r="PR545" s="57"/>
      <c r="PS545" s="55">
        <v>1.28</v>
      </c>
      <c r="PT545" s="66"/>
      <c r="PU545" s="65"/>
      <c r="PV545" s="65"/>
      <c r="PW545" s="65"/>
      <c r="PX545" s="64">
        <v>1.66</v>
      </c>
      <c r="PZ545" s="48"/>
      <c r="QA545" s="47"/>
      <c r="QB545" s="47"/>
      <c r="QC545" s="47"/>
      <c r="QD545" s="45">
        <v>1.84</v>
      </c>
      <c r="QE545" s="58"/>
      <c r="QF545" s="57"/>
      <c r="QG545" s="57"/>
      <c r="QH545" s="57"/>
      <c r="QI545" s="55">
        <v>1.28</v>
      </c>
      <c r="QJ545" s="66"/>
      <c r="QK545" s="65"/>
      <c r="QL545" s="65"/>
      <c r="QM545" s="65"/>
      <c r="QN545" s="64">
        <v>1.66</v>
      </c>
      <c r="QP545" s="48"/>
      <c r="QQ545" s="47"/>
      <c r="QR545" s="47"/>
      <c r="QS545" s="47"/>
      <c r="QT545" s="45">
        <v>1.84</v>
      </c>
      <c r="QU545" s="58"/>
      <c r="QV545" s="57"/>
      <c r="QW545" s="57"/>
      <c r="QX545" s="57"/>
      <c r="QY545" s="55">
        <v>1.28</v>
      </c>
      <c r="QZ545" s="66"/>
      <c r="RA545" s="65"/>
      <c r="RB545" s="65"/>
      <c r="RC545" s="65"/>
      <c r="RD545" s="64">
        <v>1.66</v>
      </c>
      <c r="RF545" s="48"/>
      <c r="RG545" s="47"/>
      <c r="RH545" s="47"/>
      <c r="RI545" s="47"/>
      <c r="RJ545" s="45">
        <v>1.84</v>
      </c>
      <c r="RK545" s="58"/>
      <c r="RL545" s="57"/>
      <c r="RM545" s="57"/>
      <c r="RN545" s="57"/>
      <c r="RO545" s="55">
        <v>1.28</v>
      </c>
      <c r="RP545" s="66"/>
      <c r="RQ545" s="65"/>
      <c r="RR545" s="65"/>
      <c r="RS545" s="65"/>
      <c r="RT545" s="64">
        <v>1.66</v>
      </c>
    </row>
    <row r="546" spans="1:488" x14ac:dyDescent="0.35">
      <c r="A546" s="29">
        <v>46</v>
      </c>
      <c r="B546" s="34"/>
      <c r="C546" s="32"/>
      <c r="D546" s="32"/>
      <c r="E546" s="32"/>
      <c r="F546" s="35">
        <v>2</v>
      </c>
      <c r="G546" s="48"/>
      <c r="H546" s="47"/>
      <c r="I546" s="47"/>
      <c r="J546" s="47"/>
      <c r="K546" s="45">
        <v>1.84</v>
      </c>
      <c r="L546" s="58"/>
      <c r="M546" s="57"/>
      <c r="N546" s="57"/>
      <c r="O546" s="57"/>
      <c r="P546" s="55">
        <v>1.28</v>
      </c>
      <c r="Q546" s="66"/>
      <c r="R546" s="65"/>
      <c r="S546" s="65"/>
      <c r="T546" s="65"/>
      <c r="U546" s="64">
        <v>1.66</v>
      </c>
      <c r="V546" s="48"/>
      <c r="W546" s="47"/>
      <c r="X546" s="47"/>
      <c r="Y546" s="47"/>
      <c r="Z546" s="45">
        <v>1.66</v>
      </c>
      <c r="AG546" s="48"/>
      <c r="AH546" s="47"/>
      <c r="AI546" s="47"/>
      <c r="AJ546" s="47"/>
      <c r="AK546" s="45">
        <v>1.84</v>
      </c>
      <c r="AL546" s="58"/>
      <c r="AM546" s="57"/>
      <c r="AN546" s="57"/>
      <c r="AO546" s="57"/>
      <c r="AP546" s="55">
        <v>1.28</v>
      </c>
      <c r="AQ546" s="66"/>
      <c r="AR546" s="65"/>
      <c r="AS546" s="65"/>
      <c r="AT546" s="65"/>
      <c r="AU546" s="64">
        <v>1.66</v>
      </c>
      <c r="BB546" s="48"/>
      <c r="BC546" s="47"/>
      <c r="BD546" s="47"/>
      <c r="BE546" s="47"/>
      <c r="BF546" s="45">
        <v>1.84</v>
      </c>
      <c r="BG546" s="58"/>
      <c r="BH546" s="57"/>
      <c r="BI546" s="57"/>
      <c r="BJ546" s="57"/>
      <c r="BK546" s="55">
        <v>1.28</v>
      </c>
      <c r="BL546" s="66"/>
      <c r="BM546" s="65"/>
      <c r="BN546" s="65"/>
      <c r="BO546" s="65"/>
      <c r="BP546" s="64">
        <v>1.66</v>
      </c>
      <c r="BW546" s="48"/>
      <c r="BX546" s="47"/>
      <c r="BY546" s="47"/>
      <c r="BZ546" s="47"/>
      <c r="CA546" s="45">
        <v>1.84</v>
      </c>
      <c r="CB546" s="58"/>
      <c r="CC546" s="57"/>
      <c r="CD546" s="57"/>
      <c r="CE546" s="57"/>
      <c r="CF546" s="55">
        <v>1.28</v>
      </c>
      <c r="CG546" s="66"/>
      <c r="CH546" s="65"/>
      <c r="CI546" s="65"/>
      <c r="CJ546" s="65"/>
      <c r="CK546" s="64">
        <v>1.66</v>
      </c>
      <c r="CR546" s="48"/>
      <c r="CS546" s="47"/>
      <c r="CT546" s="47"/>
      <c r="CU546" s="47"/>
      <c r="CV546" s="45">
        <v>1.84</v>
      </c>
      <c r="CW546" s="58"/>
      <c r="CX546" s="57"/>
      <c r="CY546" s="57"/>
      <c r="CZ546" s="57"/>
      <c r="DA546" s="55">
        <v>1.28</v>
      </c>
      <c r="DB546" s="66"/>
      <c r="DC546" s="65"/>
      <c r="DD546" s="65"/>
      <c r="DE546" s="65"/>
      <c r="DF546" s="64">
        <v>1.66</v>
      </c>
      <c r="DM546" s="48"/>
      <c r="DN546" s="47"/>
      <c r="DO546" s="47"/>
      <c r="DP546" s="47"/>
      <c r="DQ546" s="45">
        <v>1.84</v>
      </c>
      <c r="DR546" s="58"/>
      <c r="DS546" s="57"/>
      <c r="DT546" s="57"/>
      <c r="DU546" s="57"/>
      <c r="DV546" s="55">
        <v>1.28</v>
      </c>
      <c r="DW546" s="66"/>
      <c r="DX546" s="65"/>
      <c r="DY546" s="65"/>
      <c r="DZ546" s="65"/>
      <c r="EA546" s="64">
        <v>1.66</v>
      </c>
      <c r="EH546" s="48"/>
      <c r="EI546" s="47"/>
      <c r="EJ546" s="47"/>
      <c r="EK546" s="47"/>
      <c r="EL546" s="45">
        <v>1.84</v>
      </c>
      <c r="EM546" s="58"/>
      <c r="EN546" s="57"/>
      <c r="EO546" s="57"/>
      <c r="EP546" s="57"/>
      <c r="EQ546" s="55">
        <v>1.28</v>
      </c>
      <c r="ER546" s="66"/>
      <c r="ES546" s="65"/>
      <c r="ET546" s="65"/>
      <c r="EU546" s="65"/>
      <c r="EV546" s="64">
        <v>1.66</v>
      </c>
      <c r="EX546" s="48"/>
      <c r="EY546" s="47"/>
      <c r="EZ546" s="47"/>
      <c r="FA546" s="47"/>
      <c r="FB546" s="45">
        <v>1.84</v>
      </c>
      <c r="FC546" s="58"/>
      <c r="FD546" s="57"/>
      <c r="FE546" s="57"/>
      <c r="FF546" s="57"/>
      <c r="FG546" s="55">
        <v>1.28</v>
      </c>
      <c r="FH546" s="66"/>
      <c r="FI546" s="65"/>
      <c r="FJ546" s="65"/>
      <c r="FK546" s="65"/>
      <c r="FL546" s="64">
        <v>1.66</v>
      </c>
      <c r="FN546" s="48"/>
      <c r="FO546" s="47"/>
      <c r="FP546" s="47"/>
      <c r="FQ546" s="47"/>
      <c r="FR546" s="45">
        <v>1.84</v>
      </c>
      <c r="FS546" s="58"/>
      <c r="FT546" s="57"/>
      <c r="FU546" s="57"/>
      <c r="FV546" s="57"/>
      <c r="FW546" s="55">
        <v>1.28</v>
      </c>
      <c r="FX546" s="66"/>
      <c r="FY546" s="65"/>
      <c r="FZ546" s="65"/>
      <c r="GA546" s="65"/>
      <c r="GB546" s="64">
        <v>1.66</v>
      </c>
      <c r="GD546" s="48"/>
      <c r="GE546" s="47"/>
      <c r="GF546" s="47"/>
      <c r="GG546" s="47"/>
      <c r="GH546" s="45">
        <v>1.84</v>
      </c>
      <c r="GI546" s="58"/>
      <c r="GJ546" s="57"/>
      <c r="GK546" s="57"/>
      <c r="GL546" s="57"/>
      <c r="GM546" s="55">
        <v>1.28</v>
      </c>
      <c r="GN546" s="66"/>
      <c r="GO546" s="65"/>
      <c r="GP546" s="65"/>
      <c r="GQ546" s="65"/>
      <c r="GR546" s="64">
        <v>1.66</v>
      </c>
      <c r="GT546" s="48"/>
      <c r="GU546" s="47"/>
      <c r="GV546" s="47"/>
      <c r="GW546" s="47"/>
      <c r="GX546" s="45">
        <v>1.84</v>
      </c>
      <c r="GY546" s="58"/>
      <c r="GZ546" s="57"/>
      <c r="HA546" s="57"/>
      <c r="HB546" s="57"/>
      <c r="HC546" s="55">
        <v>1.28</v>
      </c>
      <c r="HD546" s="66"/>
      <c r="HE546" s="65"/>
      <c r="HF546" s="65"/>
      <c r="HG546" s="65"/>
      <c r="HH546" s="64">
        <v>1.66</v>
      </c>
      <c r="HJ546" s="48"/>
      <c r="HK546" s="47"/>
      <c r="HL546" s="47"/>
      <c r="HM546" s="47"/>
      <c r="HN546" s="45">
        <v>1.84</v>
      </c>
      <c r="HO546" s="58"/>
      <c r="HP546" s="57"/>
      <c r="HQ546" s="57"/>
      <c r="HR546" s="57"/>
      <c r="HS546" s="55">
        <v>1.28</v>
      </c>
      <c r="HT546" s="66"/>
      <c r="HU546" s="65"/>
      <c r="HV546" s="65"/>
      <c r="HW546" s="65"/>
      <c r="HX546" s="64">
        <v>1.66</v>
      </c>
      <c r="HZ546" s="48"/>
      <c r="IA546" s="47"/>
      <c r="IB546" s="47"/>
      <c r="IC546" s="47"/>
      <c r="ID546" s="45">
        <v>1.84</v>
      </c>
      <c r="IE546" s="58"/>
      <c r="IF546" s="57"/>
      <c r="IG546" s="57"/>
      <c r="IH546" s="57"/>
      <c r="II546" s="55">
        <v>1.28</v>
      </c>
      <c r="IJ546" s="66"/>
      <c r="IK546" s="65"/>
      <c r="IL546" s="65"/>
      <c r="IM546" s="65"/>
      <c r="IN546" s="64">
        <v>1.66</v>
      </c>
      <c r="IP546" s="48"/>
      <c r="IQ546" s="47"/>
      <c r="IR546" s="47"/>
      <c r="IS546" s="47"/>
      <c r="IT546" s="45">
        <v>1.84</v>
      </c>
      <c r="IU546" s="58"/>
      <c r="IV546" s="57"/>
      <c r="IW546" s="57"/>
      <c r="IX546" s="57"/>
      <c r="IY546" s="55">
        <v>1.28</v>
      </c>
      <c r="IZ546" s="66"/>
      <c r="JA546" s="65"/>
      <c r="JB546" s="65"/>
      <c r="JC546" s="65"/>
      <c r="JD546" s="64">
        <v>1.66</v>
      </c>
      <c r="JF546" s="48"/>
      <c r="JG546" s="47"/>
      <c r="JH546" s="47"/>
      <c r="JI546" s="47"/>
      <c r="JJ546" s="45">
        <v>1.84</v>
      </c>
      <c r="JK546" s="58"/>
      <c r="JL546" s="57"/>
      <c r="JM546" s="57"/>
      <c r="JN546" s="57"/>
      <c r="JO546" s="55">
        <v>1.28</v>
      </c>
      <c r="JP546" s="66"/>
      <c r="JQ546" s="65"/>
      <c r="JR546" s="65"/>
      <c r="JS546" s="65"/>
      <c r="JT546" s="64">
        <v>1.66</v>
      </c>
      <c r="JV546" s="48"/>
      <c r="JW546" s="47"/>
      <c r="JX546" s="47"/>
      <c r="JY546" s="47"/>
      <c r="JZ546" s="45">
        <v>1.84</v>
      </c>
      <c r="KA546" s="58"/>
      <c r="KB546" s="57"/>
      <c r="KC546" s="57"/>
      <c r="KD546" s="57"/>
      <c r="KE546" s="55">
        <v>1.28</v>
      </c>
      <c r="KF546" s="66"/>
      <c r="KG546" s="65"/>
      <c r="KH546" s="65"/>
      <c r="KI546" s="65"/>
      <c r="KJ546" s="64">
        <v>1.66</v>
      </c>
      <c r="KL546" s="48"/>
      <c r="KM546" s="47"/>
      <c r="KN546" s="47"/>
      <c r="KO546" s="47"/>
      <c r="KP546" s="45">
        <v>1.84</v>
      </c>
      <c r="KQ546" s="58"/>
      <c r="KR546" s="57"/>
      <c r="KS546" s="57"/>
      <c r="KT546" s="57"/>
      <c r="KU546" s="55">
        <v>1.28</v>
      </c>
      <c r="KV546" s="66"/>
      <c r="KW546" s="65"/>
      <c r="KX546" s="65"/>
      <c r="KY546" s="65"/>
      <c r="KZ546" s="64">
        <v>1.66</v>
      </c>
      <c r="LB546" s="48"/>
      <c r="LC546" s="47"/>
      <c r="LD546" s="47"/>
      <c r="LE546" s="47"/>
      <c r="LF546" s="45">
        <v>1.84</v>
      </c>
      <c r="LG546" s="58"/>
      <c r="LH546" s="57"/>
      <c r="LI546" s="57"/>
      <c r="LJ546" s="57"/>
      <c r="LK546" s="55">
        <v>1.28</v>
      </c>
      <c r="LL546" s="66"/>
      <c r="LM546" s="65"/>
      <c r="LN546" s="65"/>
      <c r="LO546" s="65"/>
      <c r="LP546" s="64">
        <v>1.66</v>
      </c>
      <c r="LR546" s="48"/>
      <c r="LS546" s="47"/>
      <c r="LT546" s="47"/>
      <c r="LU546" s="47"/>
      <c r="LV546" s="45">
        <v>1.84</v>
      </c>
      <c r="LW546" s="58"/>
      <c r="LX546" s="57"/>
      <c r="LY546" s="57"/>
      <c r="LZ546" s="57"/>
      <c r="MA546" s="55">
        <v>1.28</v>
      </c>
      <c r="MB546" s="66"/>
      <c r="MC546" s="65"/>
      <c r="MD546" s="65"/>
      <c r="ME546" s="65"/>
      <c r="MF546" s="64">
        <v>1.66</v>
      </c>
      <c r="MH546" s="48"/>
      <c r="MI546" s="47"/>
      <c r="MJ546" s="47"/>
      <c r="MK546" s="47"/>
      <c r="ML546" s="45">
        <v>1.84</v>
      </c>
      <c r="MM546" s="58"/>
      <c r="MN546" s="57"/>
      <c r="MO546" s="57"/>
      <c r="MP546" s="57"/>
      <c r="MQ546" s="55">
        <v>1.28</v>
      </c>
      <c r="MR546" s="66"/>
      <c r="MS546" s="65"/>
      <c r="MT546" s="65"/>
      <c r="MU546" s="65"/>
      <c r="MV546" s="64">
        <v>1.66</v>
      </c>
      <c r="MX546" s="48"/>
      <c r="MY546" s="47"/>
      <c r="MZ546" s="47"/>
      <c r="NA546" s="47"/>
      <c r="NB546" s="45">
        <v>1.84</v>
      </c>
      <c r="NC546" s="58"/>
      <c r="ND546" s="57"/>
      <c r="NE546" s="57"/>
      <c r="NF546" s="57"/>
      <c r="NG546" s="55">
        <v>1.28</v>
      </c>
      <c r="NH546" s="66"/>
      <c r="NI546" s="65"/>
      <c r="NJ546" s="65"/>
      <c r="NK546" s="65"/>
      <c r="NL546" s="64">
        <v>1.66</v>
      </c>
      <c r="NN546" s="48"/>
      <c r="NO546" s="47"/>
      <c r="NP546" s="47"/>
      <c r="NQ546" s="47"/>
      <c r="NR546" s="45">
        <v>1.84</v>
      </c>
      <c r="NS546" s="58"/>
      <c r="NT546" s="57"/>
      <c r="NU546" s="57"/>
      <c r="NV546" s="57"/>
      <c r="NW546" s="55">
        <v>1.28</v>
      </c>
      <c r="NX546" s="66"/>
      <c r="NY546" s="65"/>
      <c r="NZ546" s="65"/>
      <c r="OA546" s="65"/>
      <c r="OB546" s="64">
        <v>1.66</v>
      </c>
      <c r="OD546" s="48"/>
      <c r="OE546" s="47"/>
      <c r="OF546" s="47"/>
      <c r="OG546" s="47"/>
      <c r="OH546" s="45">
        <v>1.84</v>
      </c>
      <c r="OI546" s="58"/>
      <c r="OJ546" s="57"/>
      <c r="OK546" s="57"/>
      <c r="OL546" s="57"/>
      <c r="OM546" s="55">
        <v>1.28</v>
      </c>
      <c r="ON546" s="66"/>
      <c r="OO546" s="65"/>
      <c r="OP546" s="65"/>
      <c r="OQ546" s="65"/>
      <c r="OR546" s="64">
        <v>1.66</v>
      </c>
      <c r="OT546" s="48"/>
      <c r="OU546" s="47"/>
      <c r="OV546" s="47"/>
      <c r="OW546" s="47"/>
      <c r="OX546" s="45">
        <v>1.84</v>
      </c>
      <c r="OY546" s="58"/>
      <c r="OZ546" s="57"/>
      <c r="PA546" s="57"/>
      <c r="PB546" s="57"/>
      <c r="PC546" s="55">
        <v>1.28</v>
      </c>
      <c r="PD546" s="66"/>
      <c r="PE546" s="65"/>
      <c r="PF546" s="65"/>
      <c r="PG546" s="65"/>
      <c r="PH546" s="64">
        <v>1.66</v>
      </c>
      <c r="PJ546" s="48"/>
      <c r="PK546" s="47"/>
      <c r="PL546" s="47"/>
      <c r="PM546" s="47"/>
      <c r="PN546" s="45">
        <v>1.84</v>
      </c>
      <c r="PO546" s="58"/>
      <c r="PP546" s="57"/>
      <c r="PQ546" s="57"/>
      <c r="PR546" s="57"/>
      <c r="PS546" s="55">
        <v>1.28</v>
      </c>
      <c r="PT546" s="66"/>
      <c r="PU546" s="65"/>
      <c r="PV546" s="65"/>
      <c r="PW546" s="65"/>
      <c r="PX546" s="64">
        <v>1.66</v>
      </c>
      <c r="PZ546" s="48"/>
      <c r="QA546" s="47"/>
      <c r="QB546" s="47"/>
      <c r="QC546" s="47"/>
      <c r="QD546" s="45">
        <v>1.84</v>
      </c>
      <c r="QE546" s="58"/>
      <c r="QF546" s="57"/>
      <c r="QG546" s="57"/>
      <c r="QH546" s="57"/>
      <c r="QI546" s="55">
        <v>1.28</v>
      </c>
      <c r="QJ546" s="66"/>
      <c r="QK546" s="65"/>
      <c r="QL546" s="65"/>
      <c r="QM546" s="65"/>
      <c r="QN546" s="64">
        <v>1.66</v>
      </c>
      <c r="QP546" s="48"/>
      <c r="QQ546" s="47"/>
      <c r="QR546" s="47"/>
      <c r="QS546" s="47"/>
      <c r="QT546" s="45">
        <v>1.84</v>
      </c>
      <c r="QU546" s="58"/>
      <c r="QV546" s="57"/>
      <c r="QW546" s="57"/>
      <c r="QX546" s="57"/>
      <c r="QY546" s="55">
        <v>1.28</v>
      </c>
      <c r="QZ546" s="66"/>
      <c r="RA546" s="65"/>
      <c r="RB546" s="65"/>
      <c r="RC546" s="65"/>
      <c r="RD546" s="64">
        <v>1.66</v>
      </c>
      <c r="RF546" s="48"/>
      <c r="RG546" s="47"/>
      <c r="RH546" s="47"/>
      <c r="RI546" s="47"/>
      <c r="RJ546" s="45">
        <v>1.84</v>
      </c>
      <c r="RK546" s="58"/>
      <c r="RL546" s="57"/>
      <c r="RM546" s="57"/>
      <c r="RN546" s="57"/>
      <c r="RO546" s="55">
        <v>1.28</v>
      </c>
      <c r="RP546" s="66"/>
      <c r="RQ546" s="65"/>
      <c r="RR546" s="65"/>
      <c r="RS546" s="65"/>
      <c r="RT546" s="64">
        <v>1.66</v>
      </c>
    </row>
    <row r="547" spans="1:488" x14ac:dyDescent="0.35">
      <c r="A547" s="29">
        <v>47</v>
      </c>
      <c r="B547" s="34"/>
      <c r="C547" s="32"/>
      <c r="D547" s="32"/>
      <c r="E547" s="32"/>
      <c r="F547" s="35">
        <v>2</v>
      </c>
      <c r="G547" s="48"/>
      <c r="H547" s="47"/>
      <c r="I547" s="47"/>
      <c r="J547" s="47"/>
      <c r="K547" s="45">
        <v>1.84</v>
      </c>
      <c r="L547" s="58"/>
      <c r="M547" s="57"/>
      <c r="N547" s="57"/>
      <c r="O547" s="57"/>
      <c r="P547" s="55">
        <v>1.28</v>
      </c>
      <c r="Q547" s="66"/>
      <c r="R547" s="65"/>
      <c r="S547" s="65"/>
      <c r="T547" s="65"/>
      <c r="U547" s="64">
        <v>1.66</v>
      </c>
      <c r="V547" s="48"/>
      <c r="W547" s="47"/>
      <c r="X547" s="47"/>
      <c r="Y547" s="47"/>
      <c r="Z547" s="45">
        <v>1.66</v>
      </c>
      <c r="AG547" s="48"/>
      <c r="AH547" s="47"/>
      <c r="AI547" s="47"/>
      <c r="AJ547" s="47"/>
      <c r="AK547" s="45">
        <v>1.84</v>
      </c>
      <c r="AL547" s="58"/>
      <c r="AM547" s="57"/>
      <c r="AN547" s="57"/>
      <c r="AO547" s="57"/>
      <c r="AP547" s="55">
        <v>1.28</v>
      </c>
      <c r="AQ547" s="66"/>
      <c r="AR547" s="65"/>
      <c r="AS547" s="65"/>
      <c r="AT547" s="65"/>
      <c r="AU547" s="64">
        <v>1.66</v>
      </c>
      <c r="BB547" s="48"/>
      <c r="BC547" s="47"/>
      <c r="BD547" s="47"/>
      <c r="BE547" s="47"/>
      <c r="BF547" s="45">
        <v>1.84</v>
      </c>
      <c r="BG547" s="58"/>
      <c r="BH547" s="57"/>
      <c r="BI547" s="57"/>
      <c r="BJ547" s="57"/>
      <c r="BK547" s="55">
        <v>1.28</v>
      </c>
      <c r="BL547" s="66"/>
      <c r="BM547" s="65"/>
      <c r="BN547" s="65"/>
      <c r="BO547" s="65"/>
      <c r="BP547" s="64">
        <v>1.66</v>
      </c>
      <c r="BW547" s="48"/>
      <c r="BX547" s="47"/>
      <c r="BY547" s="47"/>
      <c r="BZ547" s="47"/>
      <c r="CA547" s="45">
        <v>1.84</v>
      </c>
      <c r="CB547" s="58"/>
      <c r="CC547" s="57"/>
      <c r="CD547" s="57"/>
      <c r="CE547" s="57"/>
      <c r="CF547" s="55">
        <v>1.28</v>
      </c>
      <c r="CG547" s="66"/>
      <c r="CH547" s="65"/>
      <c r="CI547" s="65"/>
      <c r="CJ547" s="65"/>
      <c r="CK547" s="64">
        <v>1.66</v>
      </c>
      <c r="CR547" s="48"/>
      <c r="CS547" s="47"/>
      <c r="CT547" s="47"/>
      <c r="CU547" s="47"/>
      <c r="CV547" s="45">
        <v>1.84</v>
      </c>
      <c r="CW547" s="58"/>
      <c r="CX547" s="57"/>
      <c r="CY547" s="57"/>
      <c r="CZ547" s="57"/>
      <c r="DA547" s="55">
        <v>1.28</v>
      </c>
      <c r="DB547" s="66"/>
      <c r="DC547" s="65"/>
      <c r="DD547" s="65"/>
      <c r="DE547" s="65"/>
      <c r="DF547" s="64">
        <v>1.66</v>
      </c>
      <c r="DM547" s="48"/>
      <c r="DN547" s="47"/>
      <c r="DO547" s="47"/>
      <c r="DP547" s="47"/>
      <c r="DQ547" s="45">
        <v>1.84</v>
      </c>
      <c r="DR547" s="58"/>
      <c r="DS547" s="57"/>
      <c r="DT547" s="57"/>
      <c r="DU547" s="57"/>
      <c r="DV547" s="55">
        <v>1.28</v>
      </c>
      <c r="DW547" s="66"/>
      <c r="DX547" s="65"/>
      <c r="DY547" s="65"/>
      <c r="DZ547" s="65"/>
      <c r="EA547" s="64">
        <v>1.66</v>
      </c>
      <c r="EH547" s="48"/>
      <c r="EI547" s="47"/>
      <c r="EJ547" s="47"/>
      <c r="EK547" s="47"/>
      <c r="EL547" s="45">
        <v>1.84</v>
      </c>
      <c r="EM547" s="58"/>
      <c r="EN547" s="57"/>
      <c r="EO547" s="57"/>
      <c r="EP547" s="57"/>
      <c r="EQ547" s="55">
        <v>1.28</v>
      </c>
      <c r="ER547" s="66"/>
      <c r="ES547" s="65"/>
      <c r="ET547" s="65"/>
      <c r="EU547" s="65"/>
      <c r="EV547" s="64">
        <v>1.66</v>
      </c>
      <c r="EX547" s="48"/>
      <c r="EY547" s="47"/>
      <c r="EZ547" s="47"/>
      <c r="FA547" s="47"/>
      <c r="FB547" s="45">
        <v>1.84</v>
      </c>
      <c r="FC547" s="58"/>
      <c r="FD547" s="57"/>
      <c r="FE547" s="57"/>
      <c r="FF547" s="57"/>
      <c r="FG547" s="55">
        <v>1.28</v>
      </c>
      <c r="FH547" s="66"/>
      <c r="FI547" s="65"/>
      <c r="FJ547" s="65"/>
      <c r="FK547" s="65"/>
      <c r="FL547" s="64">
        <v>1.66</v>
      </c>
      <c r="FN547" s="48"/>
      <c r="FO547" s="47"/>
      <c r="FP547" s="47"/>
      <c r="FQ547" s="47"/>
      <c r="FR547" s="45">
        <v>1.84</v>
      </c>
      <c r="FS547" s="58"/>
      <c r="FT547" s="57"/>
      <c r="FU547" s="57"/>
      <c r="FV547" s="57"/>
      <c r="FW547" s="55">
        <v>1.28</v>
      </c>
      <c r="FX547" s="66"/>
      <c r="FY547" s="65"/>
      <c r="FZ547" s="65"/>
      <c r="GA547" s="65"/>
      <c r="GB547" s="64">
        <v>1.66</v>
      </c>
      <c r="GD547" s="48"/>
      <c r="GE547" s="47"/>
      <c r="GF547" s="47"/>
      <c r="GG547" s="47"/>
      <c r="GH547" s="45">
        <v>1.84</v>
      </c>
      <c r="GI547" s="58"/>
      <c r="GJ547" s="57"/>
      <c r="GK547" s="57"/>
      <c r="GL547" s="57"/>
      <c r="GM547" s="55">
        <v>1.28</v>
      </c>
      <c r="GN547" s="66"/>
      <c r="GO547" s="65"/>
      <c r="GP547" s="65"/>
      <c r="GQ547" s="65"/>
      <c r="GR547" s="64">
        <v>1.66</v>
      </c>
      <c r="GT547" s="48"/>
      <c r="GU547" s="47"/>
      <c r="GV547" s="47"/>
      <c r="GW547" s="47"/>
      <c r="GX547" s="45">
        <v>1.84</v>
      </c>
      <c r="GY547" s="58"/>
      <c r="GZ547" s="57"/>
      <c r="HA547" s="57"/>
      <c r="HB547" s="57"/>
      <c r="HC547" s="55">
        <v>1.28</v>
      </c>
      <c r="HD547" s="66"/>
      <c r="HE547" s="65"/>
      <c r="HF547" s="65"/>
      <c r="HG547" s="65"/>
      <c r="HH547" s="64">
        <v>1.66</v>
      </c>
      <c r="HJ547" s="48"/>
      <c r="HK547" s="47"/>
      <c r="HL547" s="47"/>
      <c r="HM547" s="47"/>
      <c r="HN547" s="45">
        <v>1.84</v>
      </c>
      <c r="HO547" s="58"/>
      <c r="HP547" s="57"/>
      <c r="HQ547" s="57"/>
      <c r="HR547" s="57"/>
      <c r="HS547" s="55">
        <v>1.28</v>
      </c>
      <c r="HT547" s="66"/>
      <c r="HU547" s="65"/>
      <c r="HV547" s="65"/>
      <c r="HW547" s="65"/>
      <c r="HX547" s="64">
        <v>1.66</v>
      </c>
      <c r="HZ547" s="48"/>
      <c r="IA547" s="47"/>
      <c r="IB547" s="47"/>
      <c r="IC547" s="47"/>
      <c r="ID547" s="45">
        <v>1.84</v>
      </c>
      <c r="IE547" s="58"/>
      <c r="IF547" s="57"/>
      <c r="IG547" s="57"/>
      <c r="IH547" s="57"/>
      <c r="II547" s="55">
        <v>1.28</v>
      </c>
      <c r="IJ547" s="66"/>
      <c r="IK547" s="65"/>
      <c r="IL547" s="65"/>
      <c r="IM547" s="65"/>
      <c r="IN547" s="64">
        <v>1.66</v>
      </c>
      <c r="IP547" s="48"/>
      <c r="IQ547" s="47"/>
      <c r="IR547" s="47"/>
      <c r="IS547" s="47"/>
      <c r="IT547" s="45">
        <v>1.84</v>
      </c>
      <c r="IU547" s="58"/>
      <c r="IV547" s="57"/>
      <c r="IW547" s="57"/>
      <c r="IX547" s="57"/>
      <c r="IY547" s="55">
        <v>1.28</v>
      </c>
      <c r="IZ547" s="66"/>
      <c r="JA547" s="65"/>
      <c r="JB547" s="65"/>
      <c r="JC547" s="65"/>
      <c r="JD547" s="64">
        <v>1.66</v>
      </c>
      <c r="JF547" s="48"/>
      <c r="JG547" s="47"/>
      <c r="JH547" s="47"/>
      <c r="JI547" s="47"/>
      <c r="JJ547" s="45">
        <v>1.84</v>
      </c>
      <c r="JK547" s="58"/>
      <c r="JL547" s="57"/>
      <c r="JM547" s="57"/>
      <c r="JN547" s="57"/>
      <c r="JO547" s="55">
        <v>1.28</v>
      </c>
      <c r="JP547" s="66"/>
      <c r="JQ547" s="65"/>
      <c r="JR547" s="65"/>
      <c r="JS547" s="65"/>
      <c r="JT547" s="64">
        <v>1.66</v>
      </c>
      <c r="JV547" s="48"/>
      <c r="JW547" s="47"/>
      <c r="JX547" s="47"/>
      <c r="JY547" s="47"/>
      <c r="JZ547" s="45">
        <v>1.84</v>
      </c>
      <c r="KA547" s="58"/>
      <c r="KB547" s="57"/>
      <c r="KC547" s="57"/>
      <c r="KD547" s="57"/>
      <c r="KE547" s="55">
        <v>1.28</v>
      </c>
      <c r="KF547" s="66"/>
      <c r="KG547" s="65"/>
      <c r="KH547" s="65"/>
      <c r="KI547" s="65"/>
      <c r="KJ547" s="64">
        <v>1.66</v>
      </c>
      <c r="KL547" s="48"/>
      <c r="KM547" s="47"/>
      <c r="KN547" s="47"/>
      <c r="KO547" s="47"/>
      <c r="KP547" s="45">
        <v>1.84</v>
      </c>
      <c r="KQ547" s="58"/>
      <c r="KR547" s="57"/>
      <c r="KS547" s="57"/>
      <c r="KT547" s="57"/>
      <c r="KU547" s="55">
        <v>1.28</v>
      </c>
      <c r="KV547" s="66"/>
      <c r="KW547" s="65"/>
      <c r="KX547" s="65"/>
      <c r="KY547" s="65"/>
      <c r="KZ547" s="64">
        <v>1.66</v>
      </c>
      <c r="LB547" s="48"/>
      <c r="LC547" s="47"/>
      <c r="LD547" s="47"/>
      <c r="LE547" s="47"/>
      <c r="LF547" s="45">
        <v>1.84</v>
      </c>
      <c r="LG547" s="58"/>
      <c r="LH547" s="57"/>
      <c r="LI547" s="57"/>
      <c r="LJ547" s="57"/>
      <c r="LK547" s="55">
        <v>1.28</v>
      </c>
      <c r="LL547" s="66"/>
      <c r="LM547" s="65"/>
      <c r="LN547" s="65"/>
      <c r="LO547" s="65"/>
      <c r="LP547" s="64">
        <v>1.66</v>
      </c>
      <c r="LR547" s="48"/>
      <c r="LS547" s="47"/>
      <c r="LT547" s="47"/>
      <c r="LU547" s="47"/>
      <c r="LV547" s="45">
        <v>1.84</v>
      </c>
      <c r="LW547" s="58"/>
      <c r="LX547" s="57"/>
      <c r="LY547" s="57"/>
      <c r="LZ547" s="57"/>
      <c r="MA547" s="55">
        <v>1.28</v>
      </c>
      <c r="MB547" s="66"/>
      <c r="MC547" s="65"/>
      <c r="MD547" s="65"/>
      <c r="ME547" s="65"/>
      <c r="MF547" s="64">
        <v>1.66</v>
      </c>
      <c r="MH547" s="48"/>
      <c r="MI547" s="47"/>
      <c r="MJ547" s="47"/>
      <c r="MK547" s="47"/>
      <c r="ML547" s="45">
        <v>1.84</v>
      </c>
      <c r="MM547" s="58"/>
      <c r="MN547" s="57"/>
      <c r="MO547" s="57"/>
      <c r="MP547" s="57"/>
      <c r="MQ547" s="55">
        <v>1.28</v>
      </c>
      <c r="MR547" s="66"/>
      <c r="MS547" s="65"/>
      <c r="MT547" s="65"/>
      <c r="MU547" s="65"/>
      <c r="MV547" s="64">
        <v>1.66</v>
      </c>
      <c r="MX547" s="48"/>
      <c r="MY547" s="47"/>
      <c r="MZ547" s="47"/>
      <c r="NA547" s="47"/>
      <c r="NB547" s="45">
        <v>1.84</v>
      </c>
      <c r="NC547" s="58"/>
      <c r="ND547" s="57"/>
      <c r="NE547" s="57"/>
      <c r="NF547" s="57"/>
      <c r="NG547" s="55">
        <v>1.28</v>
      </c>
      <c r="NH547" s="66"/>
      <c r="NI547" s="65"/>
      <c r="NJ547" s="65"/>
      <c r="NK547" s="65"/>
      <c r="NL547" s="64">
        <v>1.66</v>
      </c>
      <c r="NN547" s="48"/>
      <c r="NO547" s="47"/>
      <c r="NP547" s="47"/>
      <c r="NQ547" s="47"/>
      <c r="NR547" s="45">
        <v>1.84</v>
      </c>
      <c r="NS547" s="58"/>
      <c r="NT547" s="57"/>
      <c r="NU547" s="57"/>
      <c r="NV547" s="57"/>
      <c r="NW547" s="55">
        <v>1.28</v>
      </c>
      <c r="NX547" s="66"/>
      <c r="NY547" s="65"/>
      <c r="NZ547" s="65"/>
      <c r="OA547" s="65"/>
      <c r="OB547" s="64">
        <v>1.66</v>
      </c>
      <c r="OD547" s="48"/>
      <c r="OE547" s="47"/>
      <c r="OF547" s="47"/>
      <c r="OG547" s="47"/>
      <c r="OH547" s="45">
        <v>1.84</v>
      </c>
      <c r="OI547" s="58"/>
      <c r="OJ547" s="57"/>
      <c r="OK547" s="57"/>
      <c r="OL547" s="57"/>
      <c r="OM547" s="55">
        <v>1.28</v>
      </c>
      <c r="ON547" s="66"/>
      <c r="OO547" s="65"/>
      <c r="OP547" s="65"/>
      <c r="OQ547" s="65"/>
      <c r="OR547" s="64">
        <v>1.66</v>
      </c>
      <c r="OT547" s="48"/>
      <c r="OU547" s="47"/>
      <c r="OV547" s="47"/>
      <c r="OW547" s="47"/>
      <c r="OX547" s="45">
        <v>1.84</v>
      </c>
      <c r="OY547" s="58"/>
      <c r="OZ547" s="57"/>
      <c r="PA547" s="57"/>
      <c r="PB547" s="57"/>
      <c r="PC547" s="55">
        <v>1.28</v>
      </c>
      <c r="PD547" s="66"/>
      <c r="PE547" s="65"/>
      <c r="PF547" s="65"/>
      <c r="PG547" s="65"/>
      <c r="PH547" s="64">
        <v>1.66</v>
      </c>
      <c r="PJ547" s="48"/>
      <c r="PK547" s="47"/>
      <c r="PL547" s="47"/>
      <c r="PM547" s="47"/>
      <c r="PN547" s="45">
        <v>1.84</v>
      </c>
      <c r="PO547" s="58"/>
      <c r="PP547" s="57"/>
      <c r="PQ547" s="57"/>
      <c r="PR547" s="57"/>
      <c r="PS547" s="55">
        <v>1.28</v>
      </c>
      <c r="PT547" s="66"/>
      <c r="PU547" s="65"/>
      <c r="PV547" s="65"/>
      <c r="PW547" s="65"/>
      <c r="PX547" s="64">
        <v>1.66</v>
      </c>
      <c r="PZ547" s="48"/>
      <c r="QA547" s="47"/>
      <c r="QB547" s="47"/>
      <c r="QC547" s="47"/>
      <c r="QD547" s="45">
        <v>1.84</v>
      </c>
      <c r="QE547" s="58"/>
      <c r="QF547" s="57"/>
      <c r="QG547" s="57"/>
      <c r="QH547" s="57"/>
      <c r="QI547" s="55">
        <v>1.28</v>
      </c>
      <c r="QJ547" s="66"/>
      <c r="QK547" s="65"/>
      <c r="QL547" s="65"/>
      <c r="QM547" s="65"/>
      <c r="QN547" s="64">
        <v>1.66</v>
      </c>
      <c r="QP547" s="48"/>
      <c r="QQ547" s="47"/>
      <c r="QR547" s="47"/>
      <c r="QS547" s="47"/>
      <c r="QT547" s="45">
        <v>1.84</v>
      </c>
      <c r="QU547" s="58"/>
      <c r="QV547" s="57"/>
      <c r="QW547" s="57"/>
      <c r="QX547" s="57"/>
      <c r="QY547" s="55">
        <v>1.28</v>
      </c>
      <c r="QZ547" s="66"/>
      <c r="RA547" s="65"/>
      <c r="RB547" s="65"/>
      <c r="RC547" s="65"/>
      <c r="RD547" s="64">
        <v>1.66</v>
      </c>
      <c r="RF547" s="48"/>
      <c r="RG547" s="47"/>
      <c r="RH547" s="47"/>
      <c r="RI547" s="47"/>
      <c r="RJ547" s="45">
        <v>1.84</v>
      </c>
      <c r="RK547" s="58"/>
      <c r="RL547" s="57"/>
      <c r="RM547" s="57"/>
      <c r="RN547" s="57"/>
      <c r="RO547" s="55">
        <v>1.28</v>
      </c>
      <c r="RP547" s="66"/>
      <c r="RQ547" s="65"/>
      <c r="RR547" s="65"/>
      <c r="RS547" s="65"/>
      <c r="RT547" s="64">
        <v>1.66</v>
      </c>
    </row>
    <row r="548" spans="1:488" x14ac:dyDescent="0.35">
      <c r="A548" s="29">
        <v>48</v>
      </c>
      <c r="B548" s="34"/>
      <c r="C548" s="32"/>
      <c r="D548" s="32"/>
      <c r="E548" s="32"/>
      <c r="F548" s="35">
        <v>2</v>
      </c>
      <c r="G548" s="48"/>
      <c r="H548" s="47"/>
      <c r="I548" s="47"/>
      <c r="J548" s="47"/>
      <c r="K548" s="45">
        <v>1.84</v>
      </c>
      <c r="L548" s="58"/>
      <c r="M548" s="57"/>
      <c r="N548" s="57"/>
      <c r="O548" s="57"/>
      <c r="P548" s="55">
        <v>1.28</v>
      </c>
      <c r="Q548" s="66"/>
      <c r="R548" s="65"/>
      <c r="S548" s="65"/>
      <c r="T548" s="65"/>
      <c r="U548" s="64">
        <v>1.66</v>
      </c>
      <c r="V548" s="48"/>
      <c r="W548" s="47"/>
      <c r="X548" s="47"/>
      <c r="Y548" s="47"/>
      <c r="Z548" s="45">
        <v>1.66</v>
      </c>
      <c r="AG548" s="48"/>
      <c r="AH548" s="47"/>
      <c r="AI548" s="47"/>
      <c r="AJ548" s="47"/>
      <c r="AK548" s="45">
        <v>1.84</v>
      </c>
      <c r="AL548" s="58"/>
      <c r="AM548" s="57"/>
      <c r="AN548" s="57"/>
      <c r="AO548" s="57"/>
      <c r="AP548" s="55">
        <v>1.28</v>
      </c>
      <c r="AQ548" s="66"/>
      <c r="AR548" s="65"/>
      <c r="AS548" s="65"/>
      <c r="AT548" s="65"/>
      <c r="AU548" s="64">
        <v>1.66</v>
      </c>
      <c r="BB548" s="48"/>
      <c r="BC548" s="47"/>
      <c r="BD548" s="47"/>
      <c r="BE548" s="47"/>
      <c r="BF548" s="45">
        <v>1.84</v>
      </c>
      <c r="BG548" s="58"/>
      <c r="BH548" s="57"/>
      <c r="BI548" s="57"/>
      <c r="BJ548" s="57"/>
      <c r="BK548" s="55">
        <v>1.28</v>
      </c>
      <c r="BL548" s="66"/>
      <c r="BM548" s="65"/>
      <c r="BN548" s="65"/>
      <c r="BO548" s="65"/>
      <c r="BP548" s="64">
        <v>1.66</v>
      </c>
      <c r="BW548" s="48"/>
      <c r="BX548" s="47"/>
      <c r="BY548" s="47"/>
      <c r="BZ548" s="47"/>
      <c r="CA548" s="45">
        <v>1.84</v>
      </c>
      <c r="CB548" s="58"/>
      <c r="CC548" s="57"/>
      <c r="CD548" s="57"/>
      <c r="CE548" s="57"/>
      <c r="CF548" s="55">
        <v>1.28</v>
      </c>
      <c r="CG548" s="66"/>
      <c r="CH548" s="65"/>
      <c r="CI548" s="65"/>
      <c r="CJ548" s="65"/>
      <c r="CK548" s="64">
        <v>1.66</v>
      </c>
      <c r="CR548" s="48"/>
      <c r="CS548" s="47"/>
      <c r="CT548" s="47"/>
      <c r="CU548" s="47"/>
      <c r="CV548" s="45">
        <v>1.84</v>
      </c>
      <c r="CW548" s="58"/>
      <c r="CX548" s="57"/>
      <c r="CY548" s="57"/>
      <c r="CZ548" s="57"/>
      <c r="DA548" s="55">
        <v>1.28</v>
      </c>
      <c r="DB548" s="66"/>
      <c r="DC548" s="65"/>
      <c r="DD548" s="65"/>
      <c r="DE548" s="65"/>
      <c r="DF548" s="64">
        <v>1.66</v>
      </c>
      <c r="DM548" s="48"/>
      <c r="DN548" s="47"/>
      <c r="DO548" s="47"/>
      <c r="DP548" s="47"/>
      <c r="DQ548" s="45">
        <v>1.84</v>
      </c>
      <c r="DR548" s="58"/>
      <c r="DS548" s="57"/>
      <c r="DT548" s="57"/>
      <c r="DU548" s="57"/>
      <c r="DV548" s="55">
        <v>1.28</v>
      </c>
      <c r="DW548" s="66"/>
      <c r="DX548" s="65"/>
      <c r="DY548" s="65"/>
      <c r="DZ548" s="65"/>
      <c r="EA548" s="64">
        <v>1.66</v>
      </c>
      <c r="EH548" s="48"/>
      <c r="EI548" s="47"/>
      <c r="EJ548" s="47"/>
      <c r="EK548" s="47"/>
      <c r="EL548" s="45">
        <v>1.84</v>
      </c>
      <c r="EM548" s="58"/>
      <c r="EN548" s="57"/>
      <c r="EO548" s="57"/>
      <c r="EP548" s="57"/>
      <c r="EQ548" s="55">
        <v>1.28</v>
      </c>
      <c r="ER548" s="66"/>
      <c r="ES548" s="65"/>
      <c r="ET548" s="65"/>
      <c r="EU548" s="65"/>
      <c r="EV548" s="64">
        <v>1.66</v>
      </c>
      <c r="EX548" s="48"/>
      <c r="EY548" s="47"/>
      <c r="EZ548" s="47"/>
      <c r="FA548" s="47"/>
      <c r="FB548" s="45">
        <v>1.84</v>
      </c>
      <c r="FC548" s="58"/>
      <c r="FD548" s="57"/>
      <c r="FE548" s="57"/>
      <c r="FF548" s="57"/>
      <c r="FG548" s="55">
        <v>1.28</v>
      </c>
      <c r="FH548" s="66"/>
      <c r="FI548" s="65"/>
      <c r="FJ548" s="65"/>
      <c r="FK548" s="65"/>
      <c r="FL548" s="64">
        <v>1.66</v>
      </c>
      <c r="FN548" s="48"/>
      <c r="FO548" s="47"/>
      <c r="FP548" s="47"/>
      <c r="FQ548" s="47"/>
      <c r="FR548" s="45">
        <v>1.84</v>
      </c>
      <c r="FS548" s="58"/>
      <c r="FT548" s="57"/>
      <c r="FU548" s="57"/>
      <c r="FV548" s="57"/>
      <c r="FW548" s="55">
        <v>1.28</v>
      </c>
      <c r="FX548" s="66"/>
      <c r="FY548" s="65"/>
      <c r="FZ548" s="65"/>
      <c r="GA548" s="65"/>
      <c r="GB548" s="64">
        <v>1.66</v>
      </c>
      <c r="GD548" s="48"/>
      <c r="GE548" s="47"/>
      <c r="GF548" s="47"/>
      <c r="GG548" s="47"/>
      <c r="GH548" s="45">
        <v>1.84</v>
      </c>
      <c r="GI548" s="58"/>
      <c r="GJ548" s="57"/>
      <c r="GK548" s="57"/>
      <c r="GL548" s="57"/>
      <c r="GM548" s="55">
        <v>1.28</v>
      </c>
      <c r="GN548" s="66"/>
      <c r="GO548" s="65"/>
      <c r="GP548" s="65"/>
      <c r="GQ548" s="65"/>
      <c r="GR548" s="64">
        <v>1.66</v>
      </c>
      <c r="GT548" s="48"/>
      <c r="GU548" s="47"/>
      <c r="GV548" s="47"/>
      <c r="GW548" s="47"/>
      <c r="GX548" s="45">
        <v>1.84</v>
      </c>
      <c r="GY548" s="58"/>
      <c r="GZ548" s="57"/>
      <c r="HA548" s="57"/>
      <c r="HB548" s="57"/>
      <c r="HC548" s="55">
        <v>1.28</v>
      </c>
      <c r="HD548" s="66"/>
      <c r="HE548" s="65"/>
      <c r="HF548" s="65"/>
      <c r="HG548" s="65"/>
      <c r="HH548" s="64">
        <v>1.66</v>
      </c>
      <c r="HJ548" s="48"/>
      <c r="HK548" s="47"/>
      <c r="HL548" s="47"/>
      <c r="HM548" s="47"/>
      <c r="HN548" s="45">
        <v>1.84</v>
      </c>
      <c r="HO548" s="58"/>
      <c r="HP548" s="57"/>
      <c r="HQ548" s="57"/>
      <c r="HR548" s="57"/>
      <c r="HS548" s="55">
        <v>1.28</v>
      </c>
      <c r="HT548" s="66"/>
      <c r="HU548" s="65"/>
      <c r="HV548" s="65"/>
      <c r="HW548" s="65"/>
      <c r="HX548" s="64">
        <v>1.66</v>
      </c>
      <c r="HZ548" s="48"/>
      <c r="IA548" s="47"/>
      <c r="IB548" s="47"/>
      <c r="IC548" s="47"/>
      <c r="ID548" s="45">
        <v>1.84</v>
      </c>
      <c r="IE548" s="58"/>
      <c r="IF548" s="57"/>
      <c r="IG548" s="57"/>
      <c r="IH548" s="57"/>
      <c r="II548" s="55">
        <v>1.28</v>
      </c>
      <c r="IJ548" s="66"/>
      <c r="IK548" s="65"/>
      <c r="IL548" s="65"/>
      <c r="IM548" s="65"/>
      <c r="IN548" s="64">
        <v>1.66</v>
      </c>
      <c r="IP548" s="48"/>
      <c r="IQ548" s="47"/>
      <c r="IR548" s="47"/>
      <c r="IS548" s="47"/>
      <c r="IT548" s="45">
        <v>1.84</v>
      </c>
      <c r="IU548" s="58"/>
      <c r="IV548" s="57"/>
      <c r="IW548" s="57"/>
      <c r="IX548" s="57"/>
      <c r="IY548" s="55">
        <v>1.28</v>
      </c>
      <c r="IZ548" s="66"/>
      <c r="JA548" s="65"/>
      <c r="JB548" s="65"/>
      <c r="JC548" s="65"/>
      <c r="JD548" s="64">
        <v>1.66</v>
      </c>
      <c r="JF548" s="48"/>
      <c r="JG548" s="47"/>
      <c r="JH548" s="47"/>
      <c r="JI548" s="47"/>
      <c r="JJ548" s="45">
        <v>1.84</v>
      </c>
      <c r="JK548" s="58"/>
      <c r="JL548" s="57"/>
      <c r="JM548" s="57"/>
      <c r="JN548" s="57"/>
      <c r="JO548" s="55">
        <v>1.28</v>
      </c>
      <c r="JP548" s="66"/>
      <c r="JQ548" s="65"/>
      <c r="JR548" s="65"/>
      <c r="JS548" s="65"/>
      <c r="JT548" s="64">
        <v>1.66</v>
      </c>
      <c r="JV548" s="48"/>
      <c r="JW548" s="47"/>
      <c r="JX548" s="47"/>
      <c r="JY548" s="47"/>
      <c r="JZ548" s="45">
        <v>1.84</v>
      </c>
      <c r="KA548" s="58"/>
      <c r="KB548" s="57"/>
      <c r="KC548" s="57"/>
      <c r="KD548" s="57"/>
      <c r="KE548" s="55">
        <v>1.28</v>
      </c>
      <c r="KF548" s="66"/>
      <c r="KG548" s="65"/>
      <c r="KH548" s="65"/>
      <c r="KI548" s="65"/>
      <c r="KJ548" s="64">
        <v>1.66</v>
      </c>
      <c r="KL548" s="48"/>
      <c r="KM548" s="47"/>
      <c r="KN548" s="47"/>
      <c r="KO548" s="47"/>
      <c r="KP548" s="45">
        <v>1.84</v>
      </c>
      <c r="KQ548" s="58"/>
      <c r="KR548" s="57"/>
      <c r="KS548" s="57"/>
      <c r="KT548" s="57"/>
      <c r="KU548" s="55">
        <v>1.28</v>
      </c>
      <c r="KV548" s="66"/>
      <c r="KW548" s="65"/>
      <c r="KX548" s="65"/>
      <c r="KY548" s="65"/>
      <c r="KZ548" s="64">
        <v>1.66</v>
      </c>
      <c r="LB548" s="48"/>
      <c r="LC548" s="47"/>
      <c r="LD548" s="47"/>
      <c r="LE548" s="47"/>
      <c r="LF548" s="45">
        <v>1.84</v>
      </c>
      <c r="LG548" s="58"/>
      <c r="LH548" s="57"/>
      <c r="LI548" s="57"/>
      <c r="LJ548" s="57"/>
      <c r="LK548" s="55">
        <v>1.28</v>
      </c>
      <c r="LL548" s="66"/>
      <c r="LM548" s="65"/>
      <c r="LN548" s="65"/>
      <c r="LO548" s="65"/>
      <c r="LP548" s="64">
        <v>1.66</v>
      </c>
      <c r="LR548" s="48"/>
      <c r="LS548" s="47"/>
      <c r="LT548" s="47"/>
      <c r="LU548" s="47"/>
      <c r="LV548" s="45">
        <v>1.84</v>
      </c>
      <c r="LW548" s="58"/>
      <c r="LX548" s="57"/>
      <c r="LY548" s="57"/>
      <c r="LZ548" s="57"/>
      <c r="MA548" s="55">
        <v>1.28</v>
      </c>
      <c r="MB548" s="66"/>
      <c r="MC548" s="65"/>
      <c r="MD548" s="65"/>
      <c r="ME548" s="65"/>
      <c r="MF548" s="64">
        <v>1.66</v>
      </c>
      <c r="MH548" s="48"/>
      <c r="MI548" s="47"/>
      <c r="MJ548" s="47"/>
      <c r="MK548" s="47"/>
      <c r="ML548" s="45">
        <v>1.84</v>
      </c>
      <c r="MM548" s="58"/>
      <c r="MN548" s="57"/>
      <c r="MO548" s="57"/>
      <c r="MP548" s="57"/>
      <c r="MQ548" s="55">
        <v>1.28</v>
      </c>
      <c r="MR548" s="66"/>
      <c r="MS548" s="65"/>
      <c r="MT548" s="65"/>
      <c r="MU548" s="65"/>
      <c r="MV548" s="64">
        <v>1.66</v>
      </c>
      <c r="MX548" s="48"/>
      <c r="MY548" s="47"/>
      <c r="MZ548" s="47"/>
      <c r="NA548" s="47"/>
      <c r="NB548" s="45">
        <v>1.84</v>
      </c>
      <c r="NC548" s="58"/>
      <c r="ND548" s="57"/>
      <c r="NE548" s="57"/>
      <c r="NF548" s="57"/>
      <c r="NG548" s="55">
        <v>1.28</v>
      </c>
      <c r="NH548" s="66"/>
      <c r="NI548" s="65"/>
      <c r="NJ548" s="65"/>
      <c r="NK548" s="65"/>
      <c r="NL548" s="64">
        <v>1.66</v>
      </c>
      <c r="NN548" s="48"/>
      <c r="NO548" s="47"/>
      <c r="NP548" s="47"/>
      <c r="NQ548" s="47"/>
      <c r="NR548" s="45">
        <v>1.84</v>
      </c>
      <c r="NS548" s="58"/>
      <c r="NT548" s="57"/>
      <c r="NU548" s="57"/>
      <c r="NV548" s="57"/>
      <c r="NW548" s="55">
        <v>1.28</v>
      </c>
      <c r="NX548" s="66"/>
      <c r="NY548" s="65"/>
      <c r="NZ548" s="65"/>
      <c r="OA548" s="65"/>
      <c r="OB548" s="64">
        <v>1.66</v>
      </c>
      <c r="OD548" s="48"/>
      <c r="OE548" s="47"/>
      <c r="OF548" s="47"/>
      <c r="OG548" s="47"/>
      <c r="OH548" s="45">
        <v>1.84</v>
      </c>
      <c r="OI548" s="58"/>
      <c r="OJ548" s="57"/>
      <c r="OK548" s="57"/>
      <c r="OL548" s="57"/>
      <c r="OM548" s="55">
        <v>1.28</v>
      </c>
      <c r="ON548" s="66"/>
      <c r="OO548" s="65"/>
      <c r="OP548" s="65"/>
      <c r="OQ548" s="65"/>
      <c r="OR548" s="64">
        <v>1.66</v>
      </c>
      <c r="OT548" s="48"/>
      <c r="OU548" s="47"/>
      <c r="OV548" s="47"/>
      <c r="OW548" s="47"/>
      <c r="OX548" s="45">
        <v>1.84</v>
      </c>
      <c r="OY548" s="58"/>
      <c r="OZ548" s="57"/>
      <c r="PA548" s="57"/>
      <c r="PB548" s="57"/>
      <c r="PC548" s="55">
        <v>1.28</v>
      </c>
      <c r="PD548" s="66"/>
      <c r="PE548" s="65"/>
      <c r="PF548" s="65"/>
      <c r="PG548" s="65"/>
      <c r="PH548" s="64">
        <v>1.66</v>
      </c>
      <c r="PJ548" s="48"/>
      <c r="PK548" s="47"/>
      <c r="PL548" s="47"/>
      <c r="PM548" s="47"/>
      <c r="PN548" s="45">
        <v>1.84</v>
      </c>
      <c r="PO548" s="58"/>
      <c r="PP548" s="57"/>
      <c r="PQ548" s="57"/>
      <c r="PR548" s="57"/>
      <c r="PS548" s="55">
        <v>1.28</v>
      </c>
      <c r="PT548" s="66"/>
      <c r="PU548" s="65"/>
      <c r="PV548" s="65"/>
      <c r="PW548" s="65"/>
      <c r="PX548" s="64">
        <v>1.66</v>
      </c>
      <c r="PZ548" s="48"/>
      <c r="QA548" s="47"/>
      <c r="QB548" s="47"/>
      <c r="QC548" s="47"/>
      <c r="QD548" s="45">
        <v>1.84</v>
      </c>
      <c r="QE548" s="58"/>
      <c r="QF548" s="57"/>
      <c r="QG548" s="57"/>
      <c r="QH548" s="57"/>
      <c r="QI548" s="55">
        <v>1.28</v>
      </c>
      <c r="QJ548" s="66"/>
      <c r="QK548" s="65"/>
      <c r="QL548" s="65"/>
      <c r="QM548" s="65"/>
      <c r="QN548" s="64">
        <v>1.66</v>
      </c>
      <c r="QP548" s="48"/>
      <c r="QQ548" s="47"/>
      <c r="QR548" s="47"/>
      <c r="QS548" s="47"/>
      <c r="QT548" s="45">
        <v>1.84</v>
      </c>
      <c r="QU548" s="58"/>
      <c r="QV548" s="57"/>
      <c r="QW548" s="57"/>
      <c r="QX548" s="57"/>
      <c r="QY548" s="55">
        <v>1.28</v>
      </c>
      <c r="QZ548" s="66"/>
      <c r="RA548" s="65"/>
      <c r="RB548" s="65"/>
      <c r="RC548" s="65"/>
      <c r="RD548" s="64">
        <v>1.66</v>
      </c>
      <c r="RF548" s="48"/>
      <c r="RG548" s="47"/>
      <c r="RH548" s="47"/>
      <c r="RI548" s="47"/>
      <c r="RJ548" s="45">
        <v>1.84</v>
      </c>
      <c r="RK548" s="58"/>
      <c r="RL548" s="57"/>
      <c r="RM548" s="57"/>
      <c r="RN548" s="57"/>
      <c r="RO548" s="55">
        <v>1.28</v>
      </c>
      <c r="RP548" s="66"/>
      <c r="RQ548" s="65"/>
      <c r="RR548" s="65"/>
      <c r="RS548" s="65"/>
      <c r="RT548" s="64">
        <v>1.66</v>
      </c>
    </row>
    <row r="549" spans="1:488" x14ac:dyDescent="0.35">
      <c r="A549" s="29">
        <v>49</v>
      </c>
      <c r="B549" s="34"/>
      <c r="C549" s="32"/>
      <c r="D549" s="32"/>
      <c r="E549" s="32"/>
      <c r="F549" s="35">
        <v>2</v>
      </c>
      <c r="G549" s="48"/>
      <c r="H549" s="47"/>
      <c r="I549" s="47"/>
      <c r="J549" s="47"/>
      <c r="K549" s="45">
        <v>1.84</v>
      </c>
      <c r="L549" s="58"/>
      <c r="M549" s="57"/>
      <c r="N549" s="57"/>
      <c r="O549" s="57"/>
      <c r="P549" s="55">
        <v>1.28</v>
      </c>
      <c r="Q549" s="66"/>
      <c r="R549" s="65"/>
      <c r="S549" s="65"/>
      <c r="T549" s="65"/>
      <c r="U549" s="64">
        <v>1.66</v>
      </c>
      <c r="V549" s="48"/>
      <c r="W549" s="47"/>
      <c r="X549" s="47"/>
      <c r="Y549" s="47"/>
      <c r="Z549" s="45">
        <v>1.66</v>
      </c>
      <c r="AG549" s="48"/>
      <c r="AH549" s="47"/>
      <c r="AI549" s="47"/>
      <c r="AJ549" s="47"/>
      <c r="AK549" s="45">
        <v>1.84</v>
      </c>
      <c r="AL549" s="58"/>
      <c r="AM549" s="57"/>
      <c r="AN549" s="57"/>
      <c r="AO549" s="57"/>
      <c r="AP549" s="55">
        <v>1.28</v>
      </c>
      <c r="AQ549" s="66"/>
      <c r="AR549" s="65"/>
      <c r="AS549" s="65"/>
      <c r="AT549" s="65"/>
      <c r="AU549" s="64">
        <v>1.66</v>
      </c>
      <c r="BB549" s="48"/>
      <c r="BC549" s="47"/>
      <c r="BD549" s="47"/>
      <c r="BE549" s="47"/>
      <c r="BF549" s="45">
        <v>1.84</v>
      </c>
      <c r="BG549" s="58"/>
      <c r="BH549" s="57"/>
      <c r="BI549" s="57"/>
      <c r="BJ549" s="57"/>
      <c r="BK549" s="55">
        <v>1.28</v>
      </c>
      <c r="BL549" s="66"/>
      <c r="BM549" s="65"/>
      <c r="BN549" s="65"/>
      <c r="BO549" s="65"/>
      <c r="BP549" s="64">
        <v>1.66</v>
      </c>
      <c r="BW549" s="48"/>
      <c r="BX549" s="47"/>
      <c r="BY549" s="47"/>
      <c r="BZ549" s="47"/>
      <c r="CA549" s="45">
        <v>1.84</v>
      </c>
      <c r="CB549" s="58"/>
      <c r="CC549" s="57"/>
      <c r="CD549" s="57"/>
      <c r="CE549" s="57"/>
      <c r="CF549" s="55">
        <v>1.28</v>
      </c>
      <c r="CG549" s="66"/>
      <c r="CH549" s="65"/>
      <c r="CI549" s="65"/>
      <c r="CJ549" s="65"/>
      <c r="CK549" s="64">
        <v>1.66</v>
      </c>
      <c r="CR549" s="48"/>
      <c r="CS549" s="47"/>
      <c r="CT549" s="47"/>
      <c r="CU549" s="47"/>
      <c r="CV549" s="45">
        <v>1.84</v>
      </c>
      <c r="CW549" s="58"/>
      <c r="CX549" s="57"/>
      <c r="CY549" s="57"/>
      <c r="CZ549" s="57"/>
      <c r="DA549" s="55">
        <v>1.28</v>
      </c>
      <c r="DB549" s="66"/>
      <c r="DC549" s="65"/>
      <c r="DD549" s="65"/>
      <c r="DE549" s="65"/>
      <c r="DF549" s="64">
        <v>1.66</v>
      </c>
      <c r="DM549" s="48"/>
      <c r="DN549" s="47"/>
      <c r="DO549" s="47"/>
      <c r="DP549" s="47"/>
      <c r="DQ549" s="45">
        <v>1.84</v>
      </c>
      <c r="DR549" s="58"/>
      <c r="DS549" s="57"/>
      <c r="DT549" s="57"/>
      <c r="DU549" s="57"/>
      <c r="DV549" s="55">
        <v>1.28</v>
      </c>
      <c r="DW549" s="66"/>
      <c r="DX549" s="65"/>
      <c r="DY549" s="65"/>
      <c r="DZ549" s="65"/>
      <c r="EA549" s="64">
        <v>1.66</v>
      </c>
      <c r="EH549" s="48"/>
      <c r="EI549" s="47"/>
      <c r="EJ549" s="47"/>
      <c r="EK549" s="47"/>
      <c r="EL549" s="45">
        <v>1.84</v>
      </c>
      <c r="EM549" s="58"/>
      <c r="EN549" s="57"/>
      <c r="EO549" s="57"/>
      <c r="EP549" s="57"/>
      <c r="EQ549" s="55">
        <v>1.28</v>
      </c>
      <c r="ER549" s="66"/>
      <c r="ES549" s="65"/>
      <c r="ET549" s="65"/>
      <c r="EU549" s="65"/>
      <c r="EV549" s="64">
        <v>1.66</v>
      </c>
      <c r="EX549" s="48"/>
      <c r="EY549" s="47"/>
      <c r="EZ549" s="47"/>
      <c r="FA549" s="47"/>
      <c r="FB549" s="45">
        <v>1.84</v>
      </c>
      <c r="FC549" s="58"/>
      <c r="FD549" s="57"/>
      <c r="FE549" s="57"/>
      <c r="FF549" s="57"/>
      <c r="FG549" s="55">
        <v>1.28</v>
      </c>
      <c r="FH549" s="66"/>
      <c r="FI549" s="65"/>
      <c r="FJ549" s="65"/>
      <c r="FK549" s="65"/>
      <c r="FL549" s="64">
        <v>1.66</v>
      </c>
      <c r="FN549" s="48"/>
      <c r="FO549" s="47"/>
      <c r="FP549" s="47"/>
      <c r="FQ549" s="47"/>
      <c r="FR549" s="45">
        <v>1.84</v>
      </c>
      <c r="FS549" s="58"/>
      <c r="FT549" s="57"/>
      <c r="FU549" s="57"/>
      <c r="FV549" s="57"/>
      <c r="FW549" s="55">
        <v>1.28</v>
      </c>
      <c r="FX549" s="66"/>
      <c r="FY549" s="65"/>
      <c r="FZ549" s="65"/>
      <c r="GA549" s="65"/>
      <c r="GB549" s="64">
        <v>1.66</v>
      </c>
      <c r="GD549" s="48"/>
      <c r="GE549" s="47"/>
      <c r="GF549" s="47"/>
      <c r="GG549" s="47"/>
      <c r="GH549" s="45">
        <v>1.84</v>
      </c>
      <c r="GI549" s="58"/>
      <c r="GJ549" s="57"/>
      <c r="GK549" s="57"/>
      <c r="GL549" s="57"/>
      <c r="GM549" s="55">
        <v>1.28</v>
      </c>
      <c r="GN549" s="66"/>
      <c r="GO549" s="65"/>
      <c r="GP549" s="65"/>
      <c r="GQ549" s="65"/>
      <c r="GR549" s="64">
        <v>1.66</v>
      </c>
      <c r="GT549" s="48"/>
      <c r="GU549" s="47"/>
      <c r="GV549" s="47"/>
      <c r="GW549" s="47"/>
      <c r="GX549" s="45">
        <v>1.84</v>
      </c>
      <c r="GY549" s="58"/>
      <c r="GZ549" s="57"/>
      <c r="HA549" s="57"/>
      <c r="HB549" s="57"/>
      <c r="HC549" s="55">
        <v>1.28</v>
      </c>
      <c r="HD549" s="66"/>
      <c r="HE549" s="65"/>
      <c r="HF549" s="65"/>
      <c r="HG549" s="65"/>
      <c r="HH549" s="64">
        <v>1.66</v>
      </c>
      <c r="HJ549" s="48"/>
      <c r="HK549" s="47"/>
      <c r="HL549" s="47"/>
      <c r="HM549" s="47"/>
      <c r="HN549" s="45">
        <v>1.84</v>
      </c>
      <c r="HO549" s="58"/>
      <c r="HP549" s="57"/>
      <c r="HQ549" s="57"/>
      <c r="HR549" s="57"/>
      <c r="HS549" s="55">
        <v>1.28</v>
      </c>
      <c r="HT549" s="66"/>
      <c r="HU549" s="65"/>
      <c r="HV549" s="65"/>
      <c r="HW549" s="65"/>
      <c r="HX549" s="64">
        <v>1.66</v>
      </c>
      <c r="HZ549" s="48"/>
      <c r="IA549" s="47"/>
      <c r="IB549" s="47"/>
      <c r="IC549" s="47"/>
      <c r="ID549" s="45">
        <v>1.84</v>
      </c>
      <c r="IE549" s="58"/>
      <c r="IF549" s="57"/>
      <c r="IG549" s="57"/>
      <c r="IH549" s="57"/>
      <c r="II549" s="55">
        <v>1.28</v>
      </c>
      <c r="IJ549" s="66"/>
      <c r="IK549" s="65"/>
      <c r="IL549" s="65"/>
      <c r="IM549" s="65"/>
      <c r="IN549" s="64">
        <v>1.66</v>
      </c>
      <c r="IP549" s="48"/>
      <c r="IQ549" s="47"/>
      <c r="IR549" s="47"/>
      <c r="IS549" s="47"/>
      <c r="IT549" s="45">
        <v>1.84</v>
      </c>
      <c r="IU549" s="58"/>
      <c r="IV549" s="57"/>
      <c r="IW549" s="57"/>
      <c r="IX549" s="57"/>
      <c r="IY549" s="55">
        <v>1.28</v>
      </c>
      <c r="IZ549" s="66"/>
      <c r="JA549" s="65"/>
      <c r="JB549" s="65"/>
      <c r="JC549" s="65"/>
      <c r="JD549" s="64">
        <v>1.66</v>
      </c>
      <c r="JF549" s="48"/>
      <c r="JG549" s="47"/>
      <c r="JH549" s="47"/>
      <c r="JI549" s="47"/>
      <c r="JJ549" s="45">
        <v>1.84</v>
      </c>
      <c r="JK549" s="58"/>
      <c r="JL549" s="57"/>
      <c r="JM549" s="57"/>
      <c r="JN549" s="57"/>
      <c r="JO549" s="55">
        <v>1.28</v>
      </c>
      <c r="JP549" s="66"/>
      <c r="JQ549" s="65"/>
      <c r="JR549" s="65"/>
      <c r="JS549" s="65"/>
      <c r="JT549" s="64">
        <v>1.66</v>
      </c>
      <c r="JV549" s="48"/>
      <c r="JW549" s="47"/>
      <c r="JX549" s="47"/>
      <c r="JY549" s="47"/>
      <c r="JZ549" s="45">
        <v>1.84</v>
      </c>
      <c r="KA549" s="58"/>
      <c r="KB549" s="57"/>
      <c r="KC549" s="57"/>
      <c r="KD549" s="57"/>
      <c r="KE549" s="55">
        <v>1.28</v>
      </c>
      <c r="KF549" s="66"/>
      <c r="KG549" s="65"/>
      <c r="KH549" s="65"/>
      <c r="KI549" s="65"/>
      <c r="KJ549" s="64">
        <v>1.66</v>
      </c>
      <c r="KL549" s="48"/>
      <c r="KM549" s="47"/>
      <c r="KN549" s="47"/>
      <c r="KO549" s="47"/>
      <c r="KP549" s="45">
        <v>1.84</v>
      </c>
      <c r="KQ549" s="58"/>
      <c r="KR549" s="57"/>
      <c r="KS549" s="57"/>
      <c r="KT549" s="57"/>
      <c r="KU549" s="55">
        <v>1.28</v>
      </c>
      <c r="KV549" s="66"/>
      <c r="KW549" s="65"/>
      <c r="KX549" s="65"/>
      <c r="KY549" s="65"/>
      <c r="KZ549" s="64">
        <v>1.66</v>
      </c>
      <c r="LB549" s="48"/>
      <c r="LC549" s="47"/>
      <c r="LD549" s="47"/>
      <c r="LE549" s="47"/>
      <c r="LF549" s="45">
        <v>1.84</v>
      </c>
      <c r="LG549" s="58"/>
      <c r="LH549" s="57"/>
      <c r="LI549" s="57"/>
      <c r="LJ549" s="57"/>
      <c r="LK549" s="55">
        <v>1.28</v>
      </c>
      <c r="LL549" s="66"/>
      <c r="LM549" s="65"/>
      <c r="LN549" s="65"/>
      <c r="LO549" s="65"/>
      <c r="LP549" s="64">
        <v>1.66</v>
      </c>
      <c r="LR549" s="48"/>
      <c r="LS549" s="47"/>
      <c r="LT549" s="47"/>
      <c r="LU549" s="47"/>
      <c r="LV549" s="45">
        <v>1.84</v>
      </c>
      <c r="LW549" s="58"/>
      <c r="LX549" s="57"/>
      <c r="LY549" s="57"/>
      <c r="LZ549" s="57"/>
      <c r="MA549" s="55">
        <v>1.28</v>
      </c>
      <c r="MB549" s="66"/>
      <c r="MC549" s="65"/>
      <c r="MD549" s="65"/>
      <c r="ME549" s="65"/>
      <c r="MF549" s="64">
        <v>1.66</v>
      </c>
      <c r="MH549" s="48"/>
      <c r="MI549" s="47"/>
      <c r="MJ549" s="47"/>
      <c r="MK549" s="47"/>
      <c r="ML549" s="45">
        <v>1.84</v>
      </c>
      <c r="MM549" s="58"/>
      <c r="MN549" s="57"/>
      <c r="MO549" s="57"/>
      <c r="MP549" s="57"/>
      <c r="MQ549" s="55">
        <v>1.28</v>
      </c>
      <c r="MR549" s="66"/>
      <c r="MS549" s="65"/>
      <c r="MT549" s="65"/>
      <c r="MU549" s="65"/>
      <c r="MV549" s="64">
        <v>1.66</v>
      </c>
      <c r="MX549" s="48"/>
      <c r="MY549" s="47"/>
      <c r="MZ549" s="47"/>
      <c r="NA549" s="47"/>
      <c r="NB549" s="45">
        <v>1.84</v>
      </c>
      <c r="NC549" s="58"/>
      <c r="ND549" s="57"/>
      <c r="NE549" s="57"/>
      <c r="NF549" s="57"/>
      <c r="NG549" s="55">
        <v>1.28</v>
      </c>
      <c r="NH549" s="66"/>
      <c r="NI549" s="65"/>
      <c r="NJ549" s="65"/>
      <c r="NK549" s="65"/>
      <c r="NL549" s="64">
        <v>1.66</v>
      </c>
      <c r="NN549" s="48"/>
      <c r="NO549" s="47"/>
      <c r="NP549" s="47"/>
      <c r="NQ549" s="47"/>
      <c r="NR549" s="45">
        <v>1.84</v>
      </c>
      <c r="NS549" s="58"/>
      <c r="NT549" s="57"/>
      <c r="NU549" s="57"/>
      <c r="NV549" s="57"/>
      <c r="NW549" s="55">
        <v>1.28</v>
      </c>
      <c r="NX549" s="66"/>
      <c r="NY549" s="65"/>
      <c r="NZ549" s="65"/>
      <c r="OA549" s="65"/>
      <c r="OB549" s="64">
        <v>1.66</v>
      </c>
      <c r="OD549" s="48"/>
      <c r="OE549" s="47"/>
      <c r="OF549" s="47"/>
      <c r="OG549" s="47"/>
      <c r="OH549" s="45">
        <v>1.84</v>
      </c>
      <c r="OI549" s="58"/>
      <c r="OJ549" s="57"/>
      <c r="OK549" s="57"/>
      <c r="OL549" s="57"/>
      <c r="OM549" s="55">
        <v>1.28</v>
      </c>
      <c r="ON549" s="66"/>
      <c r="OO549" s="65"/>
      <c r="OP549" s="65"/>
      <c r="OQ549" s="65"/>
      <c r="OR549" s="64">
        <v>1.66</v>
      </c>
      <c r="OT549" s="48"/>
      <c r="OU549" s="47"/>
      <c r="OV549" s="47"/>
      <c r="OW549" s="47"/>
      <c r="OX549" s="45">
        <v>1.84</v>
      </c>
      <c r="OY549" s="58"/>
      <c r="OZ549" s="57"/>
      <c r="PA549" s="57"/>
      <c r="PB549" s="57"/>
      <c r="PC549" s="55">
        <v>1.28</v>
      </c>
      <c r="PD549" s="66"/>
      <c r="PE549" s="65"/>
      <c r="PF549" s="65"/>
      <c r="PG549" s="65"/>
      <c r="PH549" s="64">
        <v>1.66</v>
      </c>
      <c r="PJ549" s="48"/>
      <c r="PK549" s="47"/>
      <c r="PL549" s="47"/>
      <c r="PM549" s="47"/>
      <c r="PN549" s="45">
        <v>1.84</v>
      </c>
      <c r="PO549" s="58"/>
      <c r="PP549" s="57"/>
      <c r="PQ549" s="57"/>
      <c r="PR549" s="57"/>
      <c r="PS549" s="55">
        <v>1.28</v>
      </c>
      <c r="PT549" s="66"/>
      <c r="PU549" s="65"/>
      <c r="PV549" s="65"/>
      <c r="PW549" s="65"/>
      <c r="PX549" s="64">
        <v>1.66</v>
      </c>
      <c r="PZ549" s="48"/>
      <c r="QA549" s="47"/>
      <c r="QB549" s="47"/>
      <c r="QC549" s="47"/>
      <c r="QD549" s="45">
        <v>1.84</v>
      </c>
      <c r="QE549" s="58"/>
      <c r="QF549" s="57"/>
      <c r="QG549" s="57"/>
      <c r="QH549" s="57"/>
      <c r="QI549" s="55">
        <v>1.28</v>
      </c>
      <c r="QJ549" s="66"/>
      <c r="QK549" s="65"/>
      <c r="QL549" s="65"/>
      <c r="QM549" s="65"/>
      <c r="QN549" s="64">
        <v>1.66</v>
      </c>
      <c r="QP549" s="48"/>
      <c r="QQ549" s="47"/>
      <c r="QR549" s="47"/>
      <c r="QS549" s="47"/>
      <c r="QT549" s="45">
        <v>1.84</v>
      </c>
      <c r="QU549" s="58"/>
      <c r="QV549" s="57"/>
      <c r="QW549" s="57"/>
      <c r="QX549" s="57"/>
      <c r="QY549" s="55">
        <v>1.28</v>
      </c>
      <c r="QZ549" s="66"/>
      <c r="RA549" s="65"/>
      <c r="RB549" s="65"/>
      <c r="RC549" s="65"/>
      <c r="RD549" s="64">
        <v>1.66</v>
      </c>
      <c r="RF549" s="48"/>
      <c r="RG549" s="47"/>
      <c r="RH549" s="47"/>
      <c r="RI549" s="47"/>
      <c r="RJ549" s="45">
        <v>1.84</v>
      </c>
      <c r="RK549" s="58"/>
      <c r="RL549" s="57"/>
      <c r="RM549" s="57"/>
      <c r="RN549" s="57"/>
      <c r="RO549" s="55">
        <v>1.28</v>
      </c>
      <c r="RP549" s="66"/>
      <c r="RQ549" s="65"/>
      <c r="RR549" s="65"/>
      <c r="RS549" s="65"/>
      <c r="RT549" s="64">
        <v>1.66</v>
      </c>
    </row>
    <row r="550" spans="1:488" ht="15" thickBot="1" x14ac:dyDescent="0.4">
      <c r="A550" s="29">
        <v>50</v>
      </c>
      <c r="B550" s="36"/>
      <c r="C550" s="37"/>
      <c r="D550" s="37"/>
      <c r="E550" s="37"/>
      <c r="F550" s="35">
        <v>2</v>
      </c>
      <c r="G550" s="49"/>
      <c r="H550" s="50"/>
      <c r="I550" s="50"/>
      <c r="J550" s="50"/>
      <c r="K550" s="45">
        <v>1.84</v>
      </c>
      <c r="L550" s="59"/>
      <c r="M550" s="60"/>
      <c r="N550" s="60"/>
      <c r="O550" s="60"/>
      <c r="P550" s="55">
        <v>1.28</v>
      </c>
      <c r="Q550" s="67"/>
      <c r="R550" s="68"/>
      <c r="S550" s="68"/>
      <c r="T550" s="68"/>
      <c r="U550" s="64">
        <v>1.66</v>
      </c>
      <c r="V550" s="49"/>
      <c r="W550" s="50"/>
      <c r="X550" s="50"/>
      <c r="Y550" s="50"/>
      <c r="Z550" s="45">
        <v>1.66</v>
      </c>
      <c r="AG550" s="49"/>
      <c r="AH550" s="50"/>
      <c r="AI550" s="50"/>
      <c r="AJ550" s="50"/>
      <c r="AK550" s="45">
        <v>1.84</v>
      </c>
      <c r="AL550" s="59"/>
      <c r="AM550" s="60"/>
      <c r="AN550" s="60"/>
      <c r="AO550" s="60"/>
      <c r="AP550" s="55">
        <v>1.28</v>
      </c>
      <c r="AQ550" s="67"/>
      <c r="AR550" s="68"/>
      <c r="AS550" s="68"/>
      <c r="AT550" s="68"/>
      <c r="AU550" s="64">
        <v>1.66</v>
      </c>
      <c r="BB550" s="49"/>
      <c r="BC550" s="50"/>
      <c r="BD550" s="50"/>
      <c r="BE550" s="50"/>
      <c r="BF550" s="45">
        <v>1.84</v>
      </c>
      <c r="BG550" s="59"/>
      <c r="BH550" s="60"/>
      <c r="BI550" s="60"/>
      <c r="BJ550" s="60"/>
      <c r="BK550" s="55">
        <v>1.28</v>
      </c>
      <c r="BL550" s="67"/>
      <c r="BM550" s="68"/>
      <c r="BN550" s="68"/>
      <c r="BO550" s="68"/>
      <c r="BP550" s="64">
        <v>1.66</v>
      </c>
      <c r="BW550" s="49"/>
      <c r="BX550" s="50"/>
      <c r="BY550" s="50"/>
      <c r="BZ550" s="50"/>
      <c r="CA550" s="45">
        <v>1.84</v>
      </c>
      <c r="CB550" s="59"/>
      <c r="CC550" s="60"/>
      <c r="CD550" s="60"/>
      <c r="CE550" s="60"/>
      <c r="CF550" s="55">
        <v>1.28</v>
      </c>
      <c r="CG550" s="67"/>
      <c r="CH550" s="68"/>
      <c r="CI550" s="68"/>
      <c r="CJ550" s="68"/>
      <c r="CK550" s="64">
        <v>1.66</v>
      </c>
      <c r="CR550" s="49"/>
      <c r="CS550" s="50"/>
      <c r="CT550" s="50"/>
      <c r="CU550" s="50"/>
      <c r="CV550" s="45">
        <v>1.84</v>
      </c>
      <c r="CW550" s="59"/>
      <c r="CX550" s="60"/>
      <c r="CY550" s="60"/>
      <c r="CZ550" s="60"/>
      <c r="DA550" s="55">
        <v>1.28</v>
      </c>
      <c r="DB550" s="67"/>
      <c r="DC550" s="68"/>
      <c r="DD550" s="68"/>
      <c r="DE550" s="68"/>
      <c r="DF550" s="64">
        <v>1.66</v>
      </c>
      <c r="DM550" s="49"/>
      <c r="DN550" s="50"/>
      <c r="DO550" s="50"/>
      <c r="DP550" s="50"/>
      <c r="DQ550" s="45">
        <v>1.84</v>
      </c>
      <c r="DR550" s="59"/>
      <c r="DS550" s="60"/>
      <c r="DT550" s="60"/>
      <c r="DU550" s="60"/>
      <c r="DV550" s="55">
        <v>1.28</v>
      </c>
      <c r="DW550" s="67"/>
      <c r="DX550" s="68"/>
      <c r="DY550" s="68"/>
      <c r="DZ550" s="68"/>
      <c r="EA550" s="64">
        <v>1.66</v>
      </c>
      <c r="EH550" s="49"/>
      <c r="EI550" s="50"/>
      <c r="EJ550" s="50"/>
      <c r="EK550" s="50"/>
      <c r="EL550" s="45">
        <v>1.84</v>
      </c>
      <c r="EM550" s="59"/>
      <c r="EN550" s="60"/>
      <c r="EO550" s="60"/>
      <c r="EP550" s="60"/>
      <c r="EQ550" s="55">
        <v>1.28</v>
      </c>
      <c r="ER550" s="67"/>
      <c r="ES550" s="68"/>
      <c r="ET550" s="68"/>
      <c r="EU550" s="68"/>
      <c r="EV550" s="64">
        <v>1.66</v>
      </c>
      <c r="EX550" s="49"/>
      <c r="EY550" s="50"/>
      <c r="EZ550" s="50"/>
      <c r="FA550" s="50"/>
      <c r="FB550" s="45">
        <v>1.84</v>
      </c>
      <c r="FC550" s="59"/>
      <c r="FD550" s="60"/>
      <c r="FE550" s="60"/>
      <c r="FF550" s="60"/>
      <c r="FG550" s="55">
        <v>1.28</v>
      </c>
      <c r="FH550" s="67"/>
      <c r="FI550" s="68"/>
      <c r="FJ550" s="68"/>
      <c r="FK550" s="68"/>
      <c r="FL550" s="64">
        <v>1.66</v>
      </c>
      <c r="FN550" s="49"/>
      <c r="FO550" s="50"/>
      <c r="FP550" s="50"/>
      <c r="FQ550" s="50"/>
      <c r="FR550" s="45">
        <v>1.84</v>
      </c>
      <c r="FS550" s="59"/>
      <c r="FT550" s="60"/>
      <c r="FU550" s="60"/>
      <c r="FV550" s="60"/>
      <c r="FW550" s="55">
        <v>1.28</v>
      </c>
      <c r="FX550" s="67"/>
      <c r="FY550" s="68"/>
      <c r="FZ550" s="68"/>
      <c r="GA550" s="68"/>
      <c r="GB550" s="64">
        <v>1.66</v>
      </c>
      <c r="GD550" s="49"/>
      <c r="GE550" s="50"/>
      <c r="GF550" s="50"/>
      <c r="GG550" s="50"/>
      <c r="GH550" s="45">
        <v>1.84</v>
      </c>
      <c r="GI550" s="59"/>
      <c r="GJ550" s="60"/>
      <c r="GK550" s="60"/>
      <c r="GL550" s="60"/>
      <c r="GM550" s="55">
        <v>1.28</v>
      </c>
      <c r="GN550" s="67"/>
      <c r="GO550" s="68"/>
      <c r="GP550" s="68"/>
      <c r="GQ550" s="68"/>
      <c r="GR550" s="64">
        <v>1.66</v>
      </c>
      <c r="GT550" s="49"/>
      <c r="GU550" s="50"/>
      <c r="GV550" s="50"/>
      <c r="GW550" s="50"/>
      <c r="GX550" s="45">
        <v>1.84</v>
      </c>
      <c r="GY550" s="59"/>
      <c r="GZ550" s="60"/>
      <c r="HA550" s="60"/>
      <c r="HB550" s="60"/>
      <c r="HC550" s="55">
        <v>1.28</v>
      </c>
      <c r="HD550" s="67"/>
      <c r="HE550" s="68"/>
      <c r="HF550" s="68"/>
      <c r="HG550" s="68"/>
      <c r="HH550" s="64">
        <v>1.66</v>
      </c>
      <c r="HJ550" s="49"/>
      <c r="HK550" s="50"/>
      <c r="HL550" s="50"/>
      <c r="HM550" s="50"/>
      <c r="HN550" s="45">
        <v>1.84</v>
      </c>
      <c r="HO550" s="59"/>
      <c r="HP550" s="60"/>
      <c r="HQ550" s="60"/>
      <c r="HR550" s="60"/>
      <c r="HS550" s="55">
        <v>1.28</v>
      </c>
      <c r="HT550" s="67"/>
      <c r="HU550" s="68"/>
      <c r="HV550" s="68"/>
      <c r="HW550" s="68"/>
      <c r="HX550" s="64">
        <v>1.66</v>
      </c>
      <c r="HZ550" s="49"/>
      <c r="IA550" s="50"/>
      <c r="IB550" s="50"/>
      <c r="IC550" s="50"/>
      <c r="ID550" s="45">
        <v>1.84</v>
      </c>
      <c r="IE550" s="59"/>
      <c r="IF550" s="60"/>
      <c r="IG550" s="60"/>
      <c r="IH550" s="60"/>
      <c r="II550" s="55">
        <v>1.28</v>
      </c>
      <c r="IJ550" s="67"/>
      <c r="IK550" s="68"/>
      <c r="IL550" s="68"/>
      <c r="IM550" s="68"/>
      <c r="IN550" s="64">
        <v>1.66</v>
      </c>
      <c r="IP550" s="49"/>
      <c r="IQ550" s="50"/>
      <c r="IR550" s="50"/>
      <c r="IS550" s="50"/>
      <c r="IT550" s="45">
        <v>1.84</v>
      </c>
      <c r="IU550" s="59"/>
      <c r="IV550" s="60"/>
      <c r="IW550" s="60"/>
      <c r="IX550" s="60"/>
      <c r="IY550" s="55">
        <v>1.28</v>
      </c>
      <c r="IZ550" s="67"/>
      <c r="JA550" s="68"/>
      <c r="JB550" s="68"/>
      <c r="JC550" s="68"/>
      <c r="JD550" s="64">
        <v>1.66</v>
      </c>
      <c r="JF550" s="49"/>
      <c r="JG550" s="50"/>
      <c r="JH550" s="50"/>
      <c r="JI550" s="50"/>
      <c r="JJ550" s="45">
        <v>1.84</v>
      </c>
      <c r="JK550" s="59"/>
      <c r="JL550" s="60"/>
      <c r="JM550" s="60"/>
      <c r="JN550" s="60"/>
      <c r="JO550" s="55">
        <v>1.28</v>
      </c>
      <c r="JP550" s="67"/>
      <c r="JQ550" s="68"/>
      <c r="JR550" s="68"/>
      <c r="JS550" s="68"/>
      <c r="JT550" s="64">
        <v>1.66</v>
      </c>
      <c r="JV550" s="49"/>
      <c r="JW550" s="50"/>
      <c r="JX550" s="50"/>
      <c r="JY550" s="50"/>
      <c r="JZ550" s="45">
        <v>1.84</v>
      </c>
      <c r="KA550" s="59"/>
      <c r="KB550" s="60"/>
      <c r="KC550" s="60"/>
      <c r="KD550" s="60"/>
      <c r="KE550" s="55">
        <v>1.28</v>
      </c>
      <c r="KF550" s="67"/>
      <c r="KG550" s="68"/>
      <c r="KH550" s="68"/>
      <c r="KI550" s="68"/>
      <c r="KJ550" s="64">
        <v>1.66</v>
      </c>
      <c r="KL550" s="49"/>
      <c r="KM550" s="50"/>
      <c r="KN550" s="50"/>
      <c r="KO550" s="50"/>
      <c r="KP550" s="45">
        <v>1.84</v>
      </c>
      <c r="KQ550" s="59"/>
      <c r="KR550" s="60"/>
      <c r="KS550" s="60"/>
      <c r="KT550" s="60"/>
      <c r="KU550" s="55">
        <v>1.28</v>
      </c>
      <c r="KV550" s="67"/>
      <c r="KW550" s="68"/>
      <c r="KX550" s="68"/>
      <c r="KY550" s="68"/>
      <c r="KZ550" s="64">
        <v>1.66</v>
      </c>
      <c r="LB550" s="49"/>
      <c r="LC550" s="50"/>
      <c r="LD550" s="50"/>
      <c r="LE550" s="50"/>
      <c r="LF550" s="45">
        <v>1.84</v>
      </c>
      <c r="LG550" s="59"/>
      <c r="LH550" s="60"/>
      <c r="LI550" s="60"/>
      <c r="LJ550" s="60"/>
      <c r="LK550" s="55">
        <v>1.28</v>
      </c>
      <c r="LL550" s="67"/>
      <c r="LM550" s="68"/>
      <c r="LN550" s="68"/>
      <c r="LO550" s="68"/>
      <c r="LP550" s="64">
        <v>1.66</v>
      </c>
      <c r="LR550" s="49"/>
      <c r="LS550" s="50"/>
      <c r="LT550" s="50"/>
      <c r="LU550" s="50"/>
      <c r="LV550" s="45">
        <v>1.84</v>
      </c>
      <c r="LW550" s="59"/>
      <c r="LX550" s="60"/>
      <c r="LY550" s="60"/>
      <c r="LZ550" s="60"/>
      <c r="MA550" s="55">
        <v>1.28</v>
      </c>
      <c r="MB550" s="67"/>
      <c r="MC550" s="68"/>
      <c r="MD550" s="68"/>
      <c r="ME550" s="68"/>
      <c r="MF550" s="64">
        <v>1.66</v>
      </c>
      <c r="MH550" s="49"/>
      <c r="MI550" s="50"/>
      <c r="MJ550" s="50"/>
      <c r="MK550" s="50"/>
      <c r="ML550" s="45">
        <v>1.84</v>
      </c>
      <c r="MM550" s="59"/>
      <c r="MN550" s="60"/>
      <c r="MO550" s="60"/>
      <c r="MP550" s="60"/>
      <c r="MQ550" s="55">
        <v>1.28</v>
      </c>
      <c r="MR550" s="67"/>
      <c r="MS550" s="68"/>
      <c r="MT550" s="68"/>
      <c r="MU550" s="68"/>
      <c r="MV550" s="64">
        <v>1.66</v>
      </c>
      <c r="MX550" s="49"/>
      <c r="MY550" s="50"/>
      <c r="MZ550" s="50"/>
      <c r="NA550" s="50"/>
      <c r="NB550" s="45">
        <v>1.84</v>
      </c>
      <c r="NC550" s="59"/>
      <c r="ND550" s="60"/>
      <c r="NE550" s="60"/>
      <c r="NF550" s="60"/>
      <c r="NG550" s="55">
        <v>1.28</v>
      </c>
      <c r="NH550" s="67"/>
      <c r="NI550" s="68"/>
      <c r="NJ550" s="68"/>
      <c r="NK550" s="68"/>
      <c r="NL550" s="64">
        <v>1.66</v>
      </c>
      <c r="NN550" s="49"/>
      <c r="NO550" s="50"/>
      <c r="NP550" s="50"/>
      <c r="NQ550" s="50"/>
      <c r="NR550" s="45">
        <v>1.84</v>
      </c>
      <c r="NS550" s="59"/>
      <c r="NT550" s="60"/>
      <c r="NU550" s="60"/>
      <c r="NV550" s="60"/>
      <c r="NW550" s="55">
        <v>1.28</v>
      </c>
      <c r="NX550" s="67"/>
      <c r="NY550" s="68"/>
      <c r="NZ550" s="68"/>
      <c r="OA550" s="68"/>
      <c r="OB550" s="64">
        <v>1.66</v>
      </c>
      <c r="OD550" s="49"/>
      <c r="OE550" s="50"/>
      <c r="OF550" s="50"/>
      <c r="OG550" s="50"/>
      <c r="OH550" s="45">
        <v>1.84</v>
      </c>
      <c r="OI550" s="59"/>
      <c r="OJ550" s="60"/>
      <c r="OK550" s="60"/>
      <c r="OL550" s="60"/>
      <c r="OM550" s="55">
        <v>1.28</v>
      </c>
      <c r="ON550" s="67"/>
      <c r="OO550" s="68"/>
      <c r="OP550" s="68"/>
      <c r="OQ550" s="68"/>
      <c r="OR550" s="64">
        <v>1.66</v>
      </c>
      <c r="OT550" s="49"/>
      <c r="OU550" s="50"/>
      <c r="OV550" s="50"/>
      <c r="OW550" s="50"/>
      <c r="OX550" s="45">
        <v>1.84</v>
      </c>
      <c r="OY550" s="59"/>
      <c r="OZ550" s="60"/>
      <c r="PA550" s="60"/>
      <c r="PB550" s="60"/>
      <c r="PC550" s="55">
        <v>1.28</v>
      </c>
      <c r="PD550" s="67"/>
      <c r="PE550" s="68"/>
      <c r="PF550" s="68"/>
      <c r="PG550" s="68"/>
      <c r="PH550" s="64">
        <v>1.66</v>
      </c>
      <c r="PJ550" s="49"/>
      <c r="PK550" s="50"/>
      <c r="PL550" s="50"/>
      <c r="PM550" s="50"/>
      <c r="PN550" s="45">
        <v>1.84</v>
      </c>
      <c r="PO550" s="59"/>
      <c r="PP550" s="60"/>
      <c r="PQ550" s="60"/>
      <c r="PR550" s="60"/>
      <c r="PS550" s="55">
        <v>1.28</v>
      </c>
      <c r="PT550" s="67"/>
      <c r="PU550" s="68"/>
      <c r="PV550" s="68"/>
      <c r="PW550" s="68"/>
      <c r="PX550" s="64">
        <v>1.66</v>
      </c>
      <c r="PZ550" s="49"/>
      <c r="QA550" s="50"/>
      <c r="QB550" s="50"/>
      <c r="QC550" s="50"/>
      <c r="QD550" s="45">
        <v>1.84</v>
      </c>
      <c r="QE550" s="59"/>
      <c r="QF550" s="60"/>
      <c r="QG550" s="60"/>
      <c r="QH550" s="60"/>
      <c r="QI550" s="55">
        <v>1.28</v>
      </c>
      <c r="QJ550" s="67"/>
      <c r="QK550" s="68"/>
      <c r="QL550" s="68"/>
      <c r="QM550" s="68"/>
      <c r="QN550" s="64">
        <v>1.66</v>
      </c>
      <c r="QP550" s="49"/>
      <c r="QQ550" s="50"/>
      <c r="QR550" s="50"/>
      <c r="QS550" s="50"/>
      <c r="QT550" s="45">
        <v>1.84</v>
      </c>
      <c r="QU550" s="59"/>
      <c r="QV550" s="60"/>
      <c r="QW550" s="60"/>
      <c r="QX550" s="60"/>
      <c r="QY550" s="55">
        <v>1.28</v>
      </c>
      <c r="QZ550" s="67"/>
      <c r="RA550" s="68"/>
      <c r="RB550" s="68"/>
      <c r="RC550" s="68"/>
      <c r="RD550" s="64">
        <v>1.66</v>
      </c>
      <c r="RF550" s="49"/>
      <c r="RG550" s="50"/>
      <c r="RH550" s="50"/>
      <c r="RI550" s="50"/>
      <c r="RJ550" s="45">
        <v>1.84</v>
      </c>
      <c r="RK550" s="59"/>
      <c r="RL550" s="60"/>
      <c r="RM550" s="60"/>
      <c r="RN550" s="60"/>
      <c r="RO550" s="55">
        <v>1.28</v>
      </c>
      <c r="RP550" s="67"/>
      <c r="RQ550" s="68"/>
      <c r="RR550" s="68"/>
      <c r="RS550" s="68"/>
      <c r="RT550" s="64">
        <v>1.66</v>
      </c>
    </row>
  </sheetData>
  <mergeCells count="382">
    <mergeCell ref="CR499:CV499"/>
    <mergeCell ref="CW499:DA499"/>
    <mergeCell ref="DB499:DF499"/>
    <mergeCell ref="CR500:CS500"/>
    <mergeCell ref="CW500:CX500"/>
    <mergeCell ref="DB500:DC500"/>
    <mergeCell ref="CM446:CQ446"/>
    <mergeCell ref="CR446:CV446"/>
    <mergeCell ref="CW446:DA446"/>
    <mergeCell ref="DB446:DF446"/>
    <mergeCell ref="CM447:CN447"/>
    <mergeCell ref="CR447:CS447"/>
    <mergeCell ref="CW447:CX447"/>
    <mergeCell ref="DB447:DC447"/>
    <mergeCell ref="BW499:CA499"/>
    <mergeCell ref="CB499:CF499"/>
    <mergeCell ref="CG499:CK499"/>
    <mergeCell ref="BW500:BX500"/>
    <mergeCell ref="CB500:CC500"/>
    <mergeCell ref="CG500:CH500"/>
    <mergeCell ref="BR446:BV446"/>
    <mergeCell ref="BW446:CA446"/>
    <mergeCell ref="CB446:CF446"/>
    <mergeCell ref="CG446:CK446"/>
    <mergeCell ref="BR447:BS447"/>
    <mergeCell ref="BW447:BX447"/>
    <mergeCell ref="CB447:CC447"/>
    <mergeCell ref="CG447:CH447"/>
    <mergeCell ref="Q499:U499"/>
    <mergeCell ref="Q500:R500"/>
    <mergeCell ref="V446:Z446"/>
    <mergeCell ref="V499:Z499"/>
    <mergeCell ref="V500:W500"/>
    <mergeCell ref="L500:M500"/>
    <mergeCell ref="Q446:U446"/>
    <mergeCell ref="L447:M447"/>
    <mergeCell ref="AL499:AP499"/>
    <mergeCell ref="I65:J65"/>
    <mergeCell ref="I66:J66"/>
    <mergeCell ref="L446:P446"/>
    <mergeCell ref="L499:P499"/>
    <mergeCell ref="A1:B1"/>
    <mergeCell ref="F5:Q5"/>
    <mergeCell ref="C1:D1"/>
    <mergeCell ref="C6:D6"/>
    <mergeCell ref="A7:A11"/>
    <mergeCell ref="B499:F499"/>
    <mergeCell ref="G499:K499"/>
    <mergeCell ref="G447:H447"/>
    <mergeCell ref="A350:A351"/>
    <mergeCell ref="B446:F446"/>
    <mergeCell ref="G446:K446"/>
    <mergeCell ref="B500:C500"/>
    <mergeCell ref="D65:E65"/>
    <mergeCell ref="B65:C65"/>
    <mergeCell ref="A277:H277"/>
    <mergeCell ref="G500:H500"/>
    <mergeCell ref="A441:K441"/>
    <mergeCell ref="G350:G351"/>
    <mergeCell ref="D350:D351"/>
    <mergeCell ref="I350:I351"/>
    <mergeCell ref="B447:C447"/>
    <mergeCell ref="A12:A21"/>
    <mergeCell ref="A22:A31"/>
    <mergeCell ref="A33:A39"/>
    <mergeCell ref="A40:A57"/>
    <mergeCell ref="AL5:AO5"/>
    <mergeCell ref="AF5:AI5"/>
    <mergeCell ref="Q220:AB220"/>
    <mergeCell ref="AB447:AC447"/>
    <mergeCell ref="AG447:AH447"/>
    <mergeCell ref="AL447:AM447"/>
    <mergeCell ref="AA221:AB221"/>
    <mergeCell ref="Q447:R447"/>
    <mergeCell ref="AB446:AF446"/>
    <mergeCell ref="AG446:AK446"/>
    <mergeCell ref="AL446:AP446"/>
    <mergeCell ref="I67:J67"/>
    <mergeCell ref="BD5:BO5"/>
    <mergeCell ref="S5:AD5"/>
    <mergeCell ref="AQ499:AU499"/>
    <mergeCell ref="AG500:AH500"/>
    <mergeCell ref="AL500:AM500"/>
    <mergeCell ref="AQ500:AR500"/>
    <mergeCell ref="AQ446:AU446"/>
    <mergeCell ref="AW446:BA446"/>
    <mergeCell ref="BB446:BF446"/>
    <mergeCell ref="BG446:BK446"/>
    <mergeCell ref="BL446:BP446"/>
    <mergeCell ref="AW447:AX447"/>
    <mergeCell ref="BB447:BC447"/>
    <mergeCell ref="BG447:BH447"/>
    <mergeCell ref="BL447:BM447"/>
    <mergeCell ref="BB499:BF499"/>
    <mergeCell ref="BG499:BK499"/>
    <mergeCell ref="BL499:BP499"/>
    <mergeCell ref="BB500:BC500"/>
    <mergeCell ref="BG500:BH500"/>
    <mergeCell ref="BL500:BM500"/>
    <mergeCell ref="AQ5:BB5"/>
    <mergeCell ref="AQ447:AR447"/>
    <mergeCell ref="AG499:AK499"/>
    <mergeCell ref="DM500:DN500"/>
    <mergeCell ref="DR500:DS500"/>
    <mergeCell ref="DW500:DX500"/>
    <mergeCell ref="DH446:DL446"/>
    <mergeCell ref="DM446:DQ446"/>
    <mergeCell ref="DR446:DV446"/>
    <mergeCell ref="DW446:EA446"/>
    <mergeCell ref="DH447:DI447"/>
    <mergeCell ref="DM447:DN447"/>
    <mergeCell ref="DR447:DS447"/>
    <mergeCell ref="DW447:DX447"/>
    <mergeCell ref="DM499:DQ499"/>
    <mergeCell ref="DR499:DV499"/>
    <mergeCell ref="DW499:EA499"/>
    <mergeCell ref="EH500:EI500"/>
    <mergeCell ref="EM500:EN500"/>
    <mergeCell ref="ER500:ES500"/>
    <mergeCell ref="EC446:EG446"/>
    <mergeCell ref="EH446:EL446"/>
    <mergeCell ref="EM446:EQ446"/>
    <mergeCell ref="ER446:EV446"/>
    <mergeCell ref="EC447:ED447"/>
    <mergeCell ref="EH447:EI447"/>
    <mergeCell ref="EM447:EN447"/>
    <mergeCell ref="ER447:ES447"/>
    <mergeCell ref="EH499:EL499"/>
    <mergeCell ref="EM499:EQ499"/>
    <mergeCell ref="ER499:EV499"/>
    <mergeCell ref="EX500:EY500"/>
    <mergeCell ref="FC500:FD500"/>
    <mergeCell ref="FH500:FI500"/>
    <mergeCell ref="FN446:FR446"/>
    <mergeCell ref="FS446:FW446"/>
    <mergeCell ref="FX446:GB446"/>
    <mergeCell ref="FN447:FO447"/>
    <mergeCell ref="FS447:FT447"/>
    <mergeCell ref="FX447:FY447"/>
    <mergeCell ref="FN499:FR499"/>
    <mergeCell ref="FS499:FW499"/>
    <mergeCell ref="FX499:GB499"/>
    <mergeCell ref="FN500:FO500"/>
    <mergeCell ref="FS500:FT500"/>
    <mergeCell ref="FX500:FY500"/>
    <mergeCell ref="EX446:FB446"/>
    <mergeCell ref="FC446:FG446"/>
    <mergeCell ref="FH446:FL446"/>
    <mergeCell ref="EX447:EY447"/>
    <mergeCell ref="FC447:FD447"/>
    <mergeCell ref="FH447:FI447"/>
    <mergeCell ref="EX499:FB499"/>
    <mergeCell ref="FC499:FG499"/>
    <mergeCell ref="FH499:FL499"/>
    <mergeCell ref="GD500:GE500"/>
    <mergeCell ref="GI500:GJ500"/>
    <mergeCell ref="GN500:GO500"/>
    <mergeCell ref="GT446:GX446"/>
    <mergeCell ref="GY446:HC446"/>
    <mergeCell ref="HD446:HH446"/>
    <mergeCell ref="GT447:GU447"/>
    <mergeCell ref="GY447:GZ447"/>
    <mergeCell ref="HD447:HE447"/>
    <mergeCell ref="GT499:GX499"/>
    <mergeCell ref="GY499:HC499"/>
    <mergeCell ref="HD499:HH499"/>
    <mergeCell ref="GT500:GU500"/>
    <mergeCell ref="GY500:GZ500"/>
    <mergeCell ref="HD500:HE500"/>
    <mergeCell ref="GD446:GH446"/>
    <mergeCell ref="GI446:GM446"/>
    <mergeCell ref="GN446:GR446"/>
    <mergeCell ref="GD447:GE447"/>
    <mergeCell ref="GI447:GJ447"/>
    <mergeCell ref="GN447:GO447"/>
    <mergeCell ref="GD499:GH499"/>
    <mergeCell ref="GI499:GM499"/>
    <mergeCell ref="GN499:GR499"/>
    <mergeCell ref="HJ500:HK500"/>
    <mergeCell ref="HO500:HP500"/>
    <mergeCell ref="HT500:HU500"/>
    <mergeCell ref="HZ446:ID446"/>
    <mergeCell ref="IE446:II446"/>
    <mergeCell ref="IJ446:IN446"/>
    <mergeCell ref="HZ447:IA447"/>
    <mergeCell ref="IE447:IF447"/>
    <mergeCell ref="IJ447:IK447"/>
    <mergeCell ref="HZ499:ID499"/>
    <mergeCell ref="IE499:II499"/>
    <mergeCell ref="IJ499:IN499"/>
    <mergeCell ref="HZ500:IA500"/>
    <mergeCell ref="IE500:IF500"/>
    <mergeCell ref="IJ500:IK500"/>
    <mergeCell ref="HJ446:HN446"/>
    <mergeCell ref="HO446:HS446"/>
    <mergeCell ref="HT446:HX446"/>
    <mergeCell ref="HJ447:HK447"/>
    <mergeCell ref="HO447:HP447"/>
    <mergeCell ref="HT447:HU447"/>
    <mergeCell ref="HJ499:HN499"/>
    <mergeCell ref="HO499:HS499"/>
    <mergeCell ref="HT499:HX499"/>
    <mergeCell ref="IP500:IQ500"/>
    <mergeCell ref="IU500:IV500"/>
    <mergeCell ref="IZ500:JA500"/>
    <mergeCell ref="JF446:JJ446"/>
    <mergeCell ref="JK446:JO446"/>
    <mergeCell ref="JP446:JT446"/>
    <mergeCell ref="JF447:JG447"/>
    <mergeCell ref="JK447:JL447"/>
    <mergeCell ref="JP447:JQ447"/>
    <mergeCell ref="JF499:JJ499"/>
    <mergeCell ref="JK499:JO499"/>
    <mergeCell ref="JP499:JT499"/>
    <mergeCell ref="JF500:JG500"/>
    <mergeCell ref="JK500:JL500"/>
    <mergeCell ref="JP500:JQ500"/>
    <mergeCell ref="IP446:IT446"/>
    <mergeCell ref="IU446:IY446"/>
    <mergeCell ref="IZ446:JD446"/>
    <mergeCell ref="IP447:IQ447"/>
    <mergeCell ref="IU447:IV447"/>
    <mergeCell ref="IZ447:JA447"/>
    <mergeCell ref="IP499:IT499"/>
    <mergeCell ref="IU499:IY499"/>
    <mergeCell ref="IZ499:JD499"/>
    <mergeCell ref="JV500:JW500"/>
    <mergeCell ref="KA500:KB500"/>
    <mergeCell ref="KF500:KG500"/>
    <mergeCell ref="KL446:KP446"/>
    <mergeCell ref="KQ446:KU446"/>
    <mergeCell ref="KV446:KZ446"/>
    <mergeCell ref="KL447:KM447"/>
    <mergeCell ref="KQ447:KR447"/>
    <mergeCell ref="KV447:KW447"/>
    <mergeCell ref="KL499:KP499"/>
    <mergeCell ref="KQ499:KU499"/>
    <mergeCell ref="KV499:KZ499"/>
    <mergeCell ref="KL500:KM500"/>
    <mergeCell ref="KQ500:KR500"/>
    <mergeCell ref="KV500:KW500"/>
    <mergeCell ref="JV446:JZ446"/>
    <mergeCell ref="KA446:KE446"/>
    <mergeCell ref="KF446:KJ446"/>
    <mergeCell ref="JV447:JW447"/>
    <mergeCell ref="KA447:KB447"/>
    <mergeCell ref="KF447:KG447"/>
    <mergeCell ref="JV499:JZ499"/>
    <mergeCell ref="KA499:KE499"/>
    <mergeCell ref="KF499:KJ499"/>
    <mergeCell ref="LB500:LC500"/>
    <mergeCell ref="LG500:LH500"/>
    <mergeCell ref="LL500:LM500"/>
    <mergeCell ref="LR446:LV446"/>
    <mergeCell ref="LW446:MA446"/>
    <mergeCell ref="MB446:MF446"/>
    <mergeCell ref="LR447:LS447"/>
    <mergeCell ref="LW447:LX447"/>
    <mergeCell ref="MB447:MC447"/>
    <mergeCell ref="LR499:LV499"/>
    <mergeCell ref="LW499:MA499"/>
    <mergeCell ref="MB499:MF499"/>
    <mergeCell ref="LR500:LS500"/>
    <mergeCell ref="LW500:LX500"/>
    <mergeCell ref="MB500:MC500"/>
    <mergeCell ref="LB446:LF446"/>
    <mergeCell ref="LG446:LK446"/>
    <mergeCell ref="LL446:LP446"/>
    <mergeCell ref="LB447:LC447"/>
    <mergeCell ref="LG447:LH447"/>
    <mergeCell ref="LL447:LM447"/>
    <mergeCell ref="LB499:LF499"/>
    <mergeCell ref="LG499:LK499"/>
    <mergeCell ref="LL499:LP499"/>
    <mergeCell ref="MH500:MI500"/>
    <mergeCell ref="MM500:MN500"/>
    <mergeCell ref="MR500:MS500"/>
    <mergeCell ref="MX446:NB446"/>
    <mergeCell ref="NC446:NG446"/>
    <mergeCell ref="NH446:NL446"/>
    <mergeCell ref="MX447:MY447"/>
    <mergeCell ref="NC447:ND447"/>
    <mergeCell ref="NH447:NI447"/>
    <mergeCell ref="MX499:NB499"/>
    <mergeCell ref="NC499:NG499"/>
    <mergeCell ref="NH499:NL499"/>
    <mergeCell ref="MX500:MY500"/>
    <mergeCell ref="NC500:ND500"/>
    <mergeCell ref="NH500:NI500"/>
    <mergeCell ref="MH446:ML446"/>
    <mergeCell ref="MM446:MQ446"/>
    <mergeCell ref="MR446:MV446"/>
    <mergeCell ref="MH447:MI447"/>
    <mergeCell ref="MM447:MN447"/>
    <mergeCell ref="MR447:MS447"/>
    <mergeCell ref="MH499:ML499"/>
    <mergeCell ref="MM499:MQ499"/>
    <mergeCell ref="MR499:MV499"/>
    <mergeCell ref="NN500:NO500"/>
    <mergeCell ref="NS500:NT500"/>
    <mergeCell ref="NX500:NY500"/>
    <mergeCell ref="OD446:OH446"/>
    <mergeCell ref="OI446:OM446"/>
    <mergeCell ref="ON446:OR446"/>
    <mergeCell ref="OD447:OE447"/>
    <mergeCell ref="OI447:OJ447"/>
    <mergeCell ref="ON447:OO447"/>
    <mergeCell ref="OD499:OH499"/>
    <mergeCell ref="OI499:OM499"/>
    <mergeCell ref="ON499:OR499"/>
    <mergeCell ref="OD500:OE500"/>
    <mergeCell ref="OI500:OJ500"/>
    <mergeCell ref="ON500:OO500"/>
    <mergeCell ref="NN446:NR446"/>
    <mergeCell ref="NS446:NW446"/>
    <mergeCell ref="NX446:OB446"/>
    <mergeCell ref="NN447:NO447"/>
    <mergeCell ref="NS447:NT447"/>
    <mergeCell ref="NX447:NY447"/>
    <mergeCell ref="NN499:NR499"/>
    <mergeCell ref="NS499:NW499"/>
    <mergeCell ref="NX499:OB499"/>
    <mergeCell ref="OT500:OU500"/>
    <mergeCell ref="OY500:OZ500"/>
    <mergeCell ref="PD500:PE500"/>
    <mergeCell ref="PJ446:PN446"/>
    <mergeCell ref="PO446:PS446"/>
    <mergeCell ref="PT446:PX446"/>
    <mergeCell ref="PJ447:PK447"/>
    <mergeCell ref="PO447:PP447"/>
    <mergeCell ref="PT447:PU447"/>
    <mergeCell ref="PJ499:PN499"/>
    <mergeCell ref="PO499:PS499"/>
    <mergeCell ref="PT499:PX499"/>
    <mergeCell ref="PJ500:PK500"/>
    <mergeCell ref="PO500:PP500"/>
    <mergeCell ref="PT500:PU500"/>
    <mergeCell ref="OT446:OX446"/>
    <mergeCell ref="OY446:PC446"/>
    <mergeCell ref="PD446:PH446"/>
    <mergeCell ref="OT447:OU447"/>
    <mergeCell ref="OY447:OZ447"/>
    <mergeCell ref="PD447:PE447"/>
    <mergeCell ref="OT499:OX499"/>
    <mergeCell ref="OY499:PC499"/>
    <mergeCell ref="PD499:PH499"/>
    <mergeCell ref="PZ500:QA500"/>
    <mergeCell ref="QE500:QF500"/>
    <mergeCell ref="QJ500:QK500"/>
    <mergeCell ref="QP446:QT446"/>
    <mergeCell ref="QU446:QY446"/>
    <mergeCell ref="QZ446:RD446"/>
    <mergeCell ref="QP447:QQ447"/>
    <mergeCell ref="QU447:QV447"/>
    <mergeCell ref="QZ447:RA447"/>
    <mergeCell ref="QP499:QT499"/>
    <mergeCell ref="QU499:QY499"/>
    <mergeCell ref="QZ499:RD499"/>
    <mergeCell ref="QP500:QQ500"/>
    <mergeCell ref="QU500:QV500"/>
    <mergeCell ref="QZ500:RA500"/>
    <mergeCell ref="PZ446:QD446"/>
    <mergeCell ref="QE446:QI446"/>
    <mergeCell ref="QJ446:QN446"/>
    <mergeCell ref="PZ447:QA447"/>
    <mergeCell ref="QE447:QF447"/>
    <mergeCell ref="QJ447:QK447"/>
    <mergeCell ref="PZ499:QD499"/>
    <mergeCell ref="QE499:QI499"/>
    <mergeCell ref="QJ499:QN499"/>
    <mergeCell ref="RF500:RG500"/>
    <mergeCell ref="RK500:RL500"/>
    <mergeCell ref="RP500:RQ500"/>
    <mergeCell ref="RF446:RJ446"/>
    <mergeCell ref="RK446:RO446"/>
    <mergeCell ref="RP446:RT446"/>
    <mergeCell ref="RF447:RG447"/>
    <mergeCell ref="RK447:RL447"/>
    <mergeCell ref="RP447:RQ447"/>
    <mergeCell ref="RF499:RJ499"/>
    <mergeCell ref="RK499:RO499"/>
    <mergeCell ref="RP499:RT499"/>
  </mergeCells>
  <conditionalFormatting sqref="B40:B57">
    <cfRule type="duplicateValues" dxfId="0" priority="1"/>
  </conditionalFormatting>
  <pageMargins left="0.7" right="0.7" top="0.75" bottom="0.75" header="0.3" footer="0.3"/>
  <pageSetup paperSize="9" orientation="portrait" r:id="rId1"/>
  <customProperties>
    <customPr name="LastActive" r:id="rId2"/>
  </customProperties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S397"/>
  <sheetViews>
    <sheetView zoomScale="95" zoomScaleNormal="95" workbookViewId="0">
      <selection activeCell="B188" sqref="B188"/>
    </sheetView>
  </sheetViews>
  <sheetFormatPr baseColWidth="10" defaultColWidth="15.7265625" defaultRowHeight="14.5" x14ac:dyDescent="0.35"/>
  <cols>
    <col min="1" max="1" width="40.26953125" customWidth="1"/>
    <col min="2" max="2" width="29.90625" customWidth="1"/>
    <col min="3" max="3" width="30.81640625" customWidth="1"/>
    <col min="4" max="4" width="19.1796875" customWidth="1"/>
    <col min="5" max="5" width="12.08984375" customWidth="1"/>
    <col min="6" max="6" width="21.26953125" customWidth="1"/>
    <col min="7" max="7" width="16.26953125" customWidth="1"/>
    <col min="8" max="8" width="15.7265625" customWidth="1"/>
    <col min="10" max="10" width="9.453125" customWidth="1"/>
    <col min="11" max="11" width="9.81640625" customWidth="1"/>
  </cols>
  <sheetData>
    <row r="1" spans="1:24" s="264" customFormat="1" ht="71.25" customHeight="1" x14ac:dyDescent="0.35">
      <c r="A1" s="263" t="s">
        <v>105</v>
      </c>
      <c r="B1" s="266">
        <f>Paramétrage!D3</f>
        <v>0</v>
      </c>
      <c r="C1" s="264" t="e">
        <f>TEXT(B1,"jj/mm/aaaa hh:ss")</f>
        <v>#VALUE!</v>
      </c>
      <c r="D1" s="267" t="s">
        <v>225</v>
      </c>
      <c r="E1" s="268">
        <f>B1</f>
        <v>0</v>
      </c>
      <c r="F1" s="269" t="s">
        <v>414</v>
      </c>
      <c r="G1" s="270">
        <v>152</v>
      </c>
      <c r="H1" s="269" t="s">
        <v>413</v>
      </c>
      <c r="I1" s="270">
        <v>94</v>
      </c>
    </row>
    <row r="2" spans="1:24" x14ac:dyDescent="0.35">
      <c r="A2" s="82" t="s">
        <v>176</v>
      </c>
      <c r="B2" s="83">
        <f>Paramétrage!E1*24*60</f>
        <v>0</v>
      </c>
      <c r="C2" s="1" t="s">
        <v>224</v>
      </c>
      <c r="D2" s="1"/>
    </row>
    <row r="3" spans="1:24" x14ac:dyDescent="0.35">
      <c r="A3" s="81" t="s">
        <v>220</v>
      </c>
      <c r="B3" s="117">
        <f>Paramétrage!E3</f>
        <v>0</v>
      </c>
      <c r="C3" s="4"/>
      <c r="D3" s="336" t="s">
        <v>442</v>
      </c>
    </row>
    <row r="4" spans="1:24" x14ac:dyDescent="0.35">
      <c r="A4" s="81"/>
      <c r="B4" s="109" t="s">
        <v>196</v>
      </c>
      <c r="C4" t="s">
        <v>221</v>
      </c>
      <c r="D4" t="s">
        <v>222</v>
      </c>
      <c r="E4" t="s">
        <v>223</v>
      </c>
      <c r="G4" s="4" t="str">
        <f>A171</f>
        <v>Stock_Soufre_MP34</v>
      </c>
    </row>
    <row r="5" spans="1:24" x14ac:dyDescent="0.35">
      <c r="A5" s="81"/>
      <c r="B5" s="109"/>
      <c r="G5" s="4"/>
    </row>
    <row r="6" spans="1:24" s="28" customFormat="1" ht="43.5" x14ac:dyDescent="0.35">
      <c r="A6" s="129" t="str">
        <f>Paramétrage!A221</f>
        <v>Nom de la ligne</v>
      </c>
      <c r="B6" s="129" t="str">
        <f>Paramétrage!B221</f>
        <v>θ (en minutes)
cadence d'admission</v>
      </c>
      <c r="C6" s="129" t="str">
        <f>Paramétrage!C221</f>
        <v>µ
(temps de séjour en minutes)</v>
      </c>
      <c r="D6" s="129" t="str">
        <f>Paramétrage!D221</f>
        <v>τ  (kg/min)
(débit maître)</v>
      </c>
      <c r="E6" s="129" t="str">
        <f>Paramétrage!E221</f>
        <v>α1 
(soufre liquide)</v>
      </c>
      <c r="F6" s="129" t="str">
        <f>Paramétrage!F221</f>
        <v>α2
(O2)</v>
      </c>
      <c r="G6" s="129" t="str">
        <f>Paramétrage!G221</f>
        <v>α3
(H20)</v>
      </c>
      <c r="H6" s="129" t="str">
        <f>Paramétrage!H221</f>
        <v>β1
(scories)</v>
      </c>
      <c r="I6" s="129" t="str">
        <f>Paramétrage!I221</f>
        <v>β2
(émissions)</v>
      </c>
      <c r="J6" s="131" t="s">
        <v>234</v>
      </c>
      <c r="K6" s="28" t="s">
        <v>36</v>
      </c>
      <c r="L6" s="28" t="s">
        <v>153</v>
      </c>
      <c r="O6"/>
      <c r="P6"/>
      <c r="Q6"/>
      <c r="R6"/>
      <c r="S6"/>
    </row>
    <row r="7" spans="1:24" ht="15" thickBot="1" x14ac:dyDescent="0.4">
      <c r="A7" s="31" t="str">
        <f>Paramétrage!A222</f>
        <v>Ligne sulfurique 1 (A)</v>
      </c>
      <c r="B7" s="31">
        <f>Paramétrage!B222</f>
        <v>9</v>
      </c>
      <c r="C7" s="31">
        <f>Paramétrage!C222</f>
        <v>9</v>
      </c>
      <c r="D7" s="31">
        <f>Paramétrage!D222</f>
        <v>1840.2777777777778</v>
      </c>
      <c r="E7" s="31">
        <f>Paramétrage!E222</f>
        <v>0.32850000000000001</v>
      </c>
      <c r="F7" s="31">
        <f>Paramétrage!F222</f>
        <v>1</v>
      </c>
      <c r="G7" s="31">
        <f>Paramétrage!G222</f>
        <v>1</v>
      </c>
      <c r="H7" s="31">
        <f>Paramétrage!H222</f>
        <v>1</v>
      </c>
      <c r="I7" s="31">
        <f>Paramétrage!I222</f>
        <v>1</v>
      </c>
      <c r="J7">
        <f>Paramétrage!L222</f>
        <v>0</v>
      </c>
      <c r="K7">
        <f>Paramétrage!K222</f>
        <v>0</v>
      </c>
      <c r="L7">
        <f t="shared" ref="L7:L12" si="0">J7*B7/1000</f>
        <v>0</v>
      </c>
      <c r="U7">
        <v>7</v>
      </c>
    </row>
    <row r="8" spans="1:24" ht="33" x14ac:dyDescent="0.35">
      <c r="A8" s="31" t="str">
        <f>Paramétrage!A223</f>
        <v>Ligne sulfurique 2 (B)</v>
      </c>
      <c r="B8" s="31">
        <f>Paramétrage!B223</f>
        <v>9</v>
      </c>
      <c r="C8" s="31">
        <f>Paramétrage!C223</f>
        <v>9</v>
      </c>
      <c r="D8" s="31">
        <f>Paramétrage!D223</f>
        <v>1840.2777777777778</v>
      </c>
      <c r="E8" s="31">
        <f>Paramétrage!E223</f>
        <v>0.32850000000000001</v>
      </c>
      <c r="F8" s="31">
        <f>Paramétrage!F223</f>
        <v>1</v>
      </c>
      <c r="G8" s="31">
        <f>Paramétrage!G223</f>
        <v>1</v>
      </c>
      <c r="H8" s="31">
        <f>Paramétrage!H223</f>
        <v>1</v>
      </c>
      <c r="I8" s="31">
        <f>Paramétrage!I223</f>
        <v>1</v>
      </c>
      <c r="J8">
        <f>Paramétrage!L223</f>
        <v>0</v>
      </c>
      <c r="K8">
        <f>Paramétrage!K223</f>
        <v>0</v>
      </c>
      <c r="L8">
        <f t="shared" si="0"/>
        <v>0</v>
      </c>
      <c r="U8" s="87" t="s">
        <v>134</v>
      </c>
      <c r="V8" s="87" t="s">
        <v>135</v>
      </c>
      <c r="W8" s="87" t="s">
        <v>136</v>
      </c>
      <c r="X8" s="87" t="s">
        <v>137</v>
      </c>
    </row>
    <row r="9" spans="1:24" x14ac:dyDescent="0.35">
      <c r="A9" s="31" t="str">
        <f>Paramétrage!A224</f>
        <v>Ligne sulfurique 3 (E)</v>
      </c>
      <c r="B9" s="31">
        <f>Paramétrage!B224</f>
        <v>9</v>
      </c>
      <c r="C9" s="31">
        <f>Paramétrage!C224</f>
        <v>9</v>
      </c>
      <c r="D9" s="31">
        <f>Paramétrage!D224</f>
        <v>1840.2777777777778</v>
      </c>
      <c r="E9" s="31">
        <f>Paramétrage!E224</f>
        <v>0.32850000000000001</v>
      </c>
      <c r="F9" s="31">
        <f>Paramétrage!F224</f>
        <v>1</v>
      </c>
      <c r="G9" s="31">
        <f>Paramétrage!G224</f>
        <v>1</v>
      </c>
      <c r="H9" s="31">
        <f>Paramétrage!H224</f>
        <v>1</v>
      </c>
      <c r="I9" s="31">
        <f>Paramétrage!I224</f>
        <v>1</v>
      </c>
      <c r="J9">
        <f>Paramétrage!L224</f>
        <v>0</v>
      </c>
      <c r="K9">
        <f>Paramétrage!K224</f>
        <v>0</v>
      </c>
      <c r="L9">
        <f t="shared" si="0"/>
        <v>0</v>
      </c>
      <c r="U9">
        <f>Paramétrage!$V7*Paramétrage!$W7*Paramétrage!X7/1000</f>
        <v>0.20204999999999998</v>
      </c>
      <c r="V9">
        <f>Paramétrage!$V7*Paramétrage!$W7*Paramétrage!Y7/1000</f>
        <v>0.44451000000000007</v>
      </c>
      <c r="W9">
        <f>Paramétrage!$V7*Paramétrage!$W7*Paramétrage!Z7/1000</f>
        <v>0.30456265060240961</v>
      </c>
      <c r="X9">
        <f>Paramétrage!$V7*Paramétrage!$W7*Paramétrage!AA7/1000</f>
        <v>1.2123E-2</v>
      </c>
    </row>
    <row r="10" spans="1:24" x14ac:dyDescent="0.35">
      <c r="A10" s="31" t="str">
        <f>Paramétrage!A225</f>
        <v>Ligne sulfurique 4 (X)</v>
      </c>
      <c r="B10" s="31">
        <f>Paramétrage!B225</f>
        <v>9</v>
      </c>
      <c r="C10" s="31">
        <f>Paramétrage!C225</f>
        <v>9</v>
      </c>
      <c r="D10" s="31">
        <f>Paramétrage!D225</f>
        <v>1840.2777777777778</v>
      </c>
      <c r="E10" s="31">
        <f>Paramétrage!E225</f>
        <v>0.32850000000000001</v>
      </c>
      <c r="F10" s="31">
        <f>Paramétrage!F225</f>
        <v>1</v>
      </c>
      <c r="G10" s="31">
        <f>Paramétrage!G225</f>
        <v>1</v>
      </c>
      <c r="H10" s="31">
        <f>Paramétrage!H225</f>
        <v>1</v>
      </c>
      <c r="I10" s="31">
        <f>Paramétrage!I225</f>
        <v>1</v>
      </c>
      <c r="J10">
        <f>Paramétrage!L225</f>
        <v>0</v>
      </c>
      <c r="K10">
        <f>Paramétrage!K225</f>
        <v>0</v>
      </c>
      <c r="L10">
        <f t="shared" si="0"/>
        <v>0</v>
      </c>
      <c r="U10">
        <f>Paramétrage!$V8*Paramétrage!$W8*Paramétrage!X8/1000</f>
        <v>0.20204999999999998</v>
      </c>
      <c r="V10">
        <f>Paramétrage!$V8*Paramétrage!$W8*Paramétrage!Y8/1000</f>
        <v>0.44451000000000007</v>
      </c>
      <c r="W10">
        <f>Paramétrage!$V8*Paramétrage!$W8*Paramétrage!Z8/1000</f>
        <v>0.30456265060240961</v>
      </c>
      <c r="X10">
        <f>Paramétrage!$V8*Paramétrage!$W8*Paramétrage!AA8/1000</f>
        <v>1.3223560910307899E-3</v>
      </c>
    </row>
    <row r="11" spans="1:24" x14ac:dyDescent="0.35">
      <c r="A11" s="31" t="str">
        <f>Paramétrage!A226</f>
        <v>Ligne sulfurique 5 (Y)</v>
      </c>
      <c r="B11" s="31">
        <f>Paramétrage!B226</f>
        <v>9</v>
      </c>
      <c r="C11" s="31">
        <f>Paramétrage!C226</f>
        <v>9</v>
      </c>
      <c r="D11" s="31">
        <f>Paramétrage!D226</f>
        <v>1840.2777777777778</v>
      </c>
      <c r="E11" s="31">
        <f>Paramétrage!E226</f>
        <v>0.32850000000000001</v>
      </c>
      <c r="F11" s="31">
        <f>Paramétrage!F226</f>
        <v>1</v>
      </c>
      <c r="G11" s="31">
        <f>Paramétrage!G226</f>
        <v>1</v>
      </c>
      <c r="H11" s="31">
        <f>Paramétrage!H226</f>
        <v>1</v>
      </c>
      <c r="I11" s="31">
        <f>Paramétrage!I226</f>
        <v>1</v>
      </c>
      <c r="J11">
        <f>Paramétrage!L226</f>
        <v>0</v>
      </c>
      <c r="K11">
        <f>Paramétrage!K226</f>
        <v>0</v>
      </c>
      <c r="L11">
        <f t="shared" si="0"/>
        <v>0</v>
      </c>
      <c r="U11">
        <f>Paramétrage!$V9*Paramétrage!$W9*Paramétrage!X9/1000</f>
        <v>0.20204999999999998</v>
      </c>
      <c r="V11">
        <f>Paramétrage!$V9*Paramétrage!$W9*Paramétrage!Y9/1000</f>
        <v>0.44451000000000007</v>
      </c>
      <c r="W11">
        <f>Paramétrage!$V9*Paramétrage!$W9*Paramétrage!Z9/1000</f>
        <v>0.30456265060240961</v>
      </c>
      <c r="X11">
        <f>Paramétrage!$V9*Paramétrage!$W9*Paramétrage!AA9/1000</f>
        <v>1.3223560910307899E-3</v>
      </c>
    </row>
    <row r="12" spans="1:24" x14ac:dyDescent="0.35">
      <c r="A12" s="31" t="str">
        <f>Paramétrage!A227</f>
        <v>Ligne sulfurique 6 (Z)</v>
      </c>
      <c r="B12" s="31">
        <f>Paramétrage!B227</f>
        <v>9</v>
      </c>
      <c r="C12" s="31">
        <f>Paramétrage!C227</f>
        <v>9</v>
      </c>
      <c r="D12" s="31">
        <f>Paramétrage!D227</f>
        <v>1840.2777777777778</v>
      </c>
      <c r="E12" s="31">
        <f>Paramétrage!E227</f>
        <v>0.32850000000000001</v>
      </c>
      <c r="F12" s="31">
        <f>Paramétrage!F227</f>
        <v>1</v>
      </c>
      <c r="G12" s="31">
        <f>Paramétrage!G227</f>
        <v>1</v>
      </c>
      <c r="H12" s="31">
        <f>Paramétrage!H227</f>
        <v>1</v>
      </c>
      <c r="I12" s="31">
        <f>Paramétrage!I227</f>
        <v>1</v>
      </c>
      <c r="J12">
        <f>Paramétrage!L227</f>
        <v>0</v>
      </c>
      <c r="K12">
        <f>Paramétrage!K227</f>
        <v>0</v>
      </c>
      <c r="L12">
        <f t="shared" si="0"/>
        <v>0</v>
      </c>
      <c r="U12">
        <f>Paramétrage!$V10*Paramétrage!$W10*Paramétrage!X10/1000</f>
        <v>0.20204999999999998</v>
      </c>
      <c r="V12">
        <f>Paramétrage!$V10*Paramétrage!$W10*Paramétrage!Y10/1000</f>
        <v>0.44451000000000007</v>
      </c>
      <c r="W12">
        <f>Paramétrage!$V10*Paramétrage!$W10*Paramétrage!Z10/1000</f>
        <v>0.30456265060240961</v>
      </c>
      <c r="X12">
        <f>Paramétrage!$V10*Paramétrage!$W10*Paramétrage!AA10/1000</f>
        <v>1.3223560910307899E-3</v>
      </c>
    </row>
    <row r="13" spans="1:24" x14ac:dyDescent="0.35">
      <c r="A13" s="30"/>
      <c r="B13" s="30"/>
      <c r="C13" s="30"/>
      <c r="D13" s="30"/>
      <c r="E13" s="30"/>
      <c r="F13" s="30"/>
      <c r="G13" s="30"/>
      <c r="H13" s="30"/>
      <c r="I13" s="30"/>
      <c r="J13">
        <f>SUM(J7:J12)</f>
        <v>0</v>
      </c>
    </row>
    <row r="14" spans="1:24" x14ac:dyDescent="0.35">
      <c r="A14" s="30"/>
      <c r="B14" s="30"/>
      <c r="C14" s="30"/>
      <c r="D14" s="30"/>
      <c r="E14" s="30"/>
      <c r="F14" s="30"/>
      <c r="G14" s="30"/>
      <c r="H14" s="30"/>
      <c r="I14" s="30"/>
    </row>
    <row r="15" spans="1:24" x14ac:dyDescent="0.35">
      <c r="A15" s="30"/>
      <c r="B15" s="30"/>
      <c r="C15" s="30"/>
      <c r="D15" s="30"/>
      <c r="E15" s="30"/>
      <c r="F15" s="30"/>
      <c r="G15" s="30"/>
      <c r="H15" s="30"/>
      <c r="I15" s="30"/>
    </row>
    <row r="16" spans="1:24" x14ac:dyDescent="0.35">
      <c r="A16" s="30"/>
      <c r="B16" s="30"/>
      <c r="C16" s="30"/>
      <c r="D16" s="30"/>
      <c r="E16" s="30"/>
      <c r="F16" s="30"/>
      <c r="G16" s="30"/>
      <c r="H16" s="30"/>
      <c r="I16" s="30"/>
    </row>
    <row r="17" spans="1:12" x14ac:dyDescent="0.35">
      <c r="A17" s="30"/>
      <c r="B17" s="30"/>
      <c r="C17" s="30"/>
      <c r="D17" s="30"/>
      <c r="E17" s="30"/>
      <c r="F17" s="30"/>
      <c r="G17" s="30"/>
      <c r="H17" s="30"/>
      <c r="I17" s="30"/>
    </row>
    <row r="18" spans="1:12" ht="15" thickBot="1" x14ac:dyDescent="0.4">
      <c r="A18" s="30"/>
      <c r="B18" s="30"/>
      <c r="C18" s="30"/>
      <c r="D18" s="30"/>
      <c r="E18" s="30"/>
      <c r="F18" s="30"/>
      <c r="G18" s="30"/>
      <c r="H18" s="30"/>
      <c r="I18" s="30"/>
    </row>
    <row r="19" spans="1:12" ht="15" thickBot="1" x14ac:dyDescent="0.4">
      <c r="A19" s="412" t="str">
        <f>Paramétrage!A234</f>
        <v>JFD</v>
      </c>
      <c r="B19" s="413">
        <f>Paramétrage!B234</f>
        <v>0</v>
      </c>
      <c r="C19" s="413">
        <f>Paramétrage!C234</f>
        <v>0</v>
      </c>
      <c r="D19" s="413">
        <f>Paramétrage!D234</f>
        <v>0</v>
      </c>
      <c r="E19" s="413">
        <f>Paramétrage!E234</f>
        <v>0</v>
      </c>
      <c r="F19" s="413">
        <f>Paramétrage!F234</f>
        <v>0</v>
      </c>
      <c r="G19" s="413">
        <f>Paramétrage!G234</f>
        <v>0</v>
      </c>
      <c r="H19" s="414">
        <f>Paramétrage!H234</f>
        <v>0</v>
      </c>
      <c r="I19" s="414"/>
      <c r="J19" s="414"/>
      <c r="K19" s="414"/>
      <c r="L19" s="414"/>
    </row>
    <row r="20" spans="1:12" ht="15" thickBot="1" x14ac:dyDescent="0.4">
      <c r="A20" s="415" t="str">
        <f>Paramétrage!A235</f>
        <v>Ligne sulfurique (JFD)</v>
      </c>
      <c r="B20" s="416">
        <f>Paramétrage!B235</f>
        <v>9</v>
      </c>
      <c r="C20" s="416">
        <f>Paramétrage!C235</f>
        <v>9</v>
      </c>
      <c r="D20" s="416">
        <f>Paramétrage!D235</f>
        <v>2916.6666666666665</v>
      </c>
      <c r="E20" s="416">
        <f>Paramétrage!E235</f>
        <v>0.32850000000000001</v>
      </c>
      <c r="F20" s="416">
        <f>Paramétrage!F235</f>
        <v>1</v>
      </c>
      <c r="G20" s="416">
        <f>Paramétrage!G235</f>
        <v>1</v>
      </c>
      <c r="H20" s="414">
        <f>Paramétrage!H235</f>
        <v>1</v>
      </c>
      <c r="I20" s="414">
        <f>Paramétrage!I235</f>
        <v>1</v>
      </c>
      <c r="J20" s="414">
        <f>Paramétrage!L235</f>
        <v>0</v>
      </c>
      <c r="K20" s="414">
        <f>Paramétrage!K235</f>
        <v>0</v>
      </c>
      <c r="L20" s="414">
        <f>+B20*J20/1000</f>
        <v>0</v>
      </c>
    </row>
    <row r="21" spans="1:12" ht="15" thickBot="1" x14ac:dyDescent="0.4">
      <c r="A21" s="412" t="str">
        <f>Paramétrage!A236</f>
        <v>JFF</v>
      </c>
      <c r="B21" s="413">
        <f>Paramétrage!B236</f>
        <v>0</v>
      </c>
      <c r="C21" s="413">
        <f>Paramétrage!C236</f>
        <v>0</v>
      </c>
      <c r="D21" s="413">
        <f>Paramétrage!D236</f>
        <v>0</v>
      </c>
      <c r="E21" s="413">
        <f>Paramétrage!E236</f>
        <v>0</v>
      </c>
      <c r="F21" s="413">
        <f>Paramétrage!F236</f>
        <v>0</v>
      </c>
      <c r="G21" s="413">
        <f>Paramétrage!G236</f>
        <v>0</v>
      </c>
      <c r="H21" s="414">
        <f>Paramétrage!H236</f>
        <v>0</v>
      </c>
      <c r="I21" s="414">
        <f>Paramétrage!I236</f>
        <v>0</v>
      </c>
      <c r="J21" s="414">
        <f>Paramétrage!L236</f>
        <v>0</v>
      </c>
      <c r="K21" s="414">
        <f>Paramétrage!K236</f>
        <v>0</v>
      </c>
      <c r="L21" s="414">
        <f t="shared" ref="L21:L32" si="1">+B21*J21/1000</f>
        <v>0</v>
      </c>
    </row>
    <row r="22" spans="1:12" ht="15" thickBot="1" x14ac:dyDescent="0.4">
      <c r="A22" s="415" t="str">
        <f>Paramétrage!A237</f>
        <v>Ligne sulfurique (JFF)</v>
      </c>
      <c r="B22" s="416">
        <f>Paramétrage!B237</f>
        <v>9</v>
      </c>
      <c r="C22" s="416">
        <f>Paramétrage!C237</f>
        <v>9</v>
      </c>
      <c r="D22" s="416">
        <f>Paramétrage!D237</f>
        <v>2916.6666666666665</v>
      </c>
      <c r="E22" s="416">
        <f>Paramétrage!E237</f>
        <v>0.32850000000000001</v>
      </c>
      <c r="F22" s="416">
        <f>Paramétrage!F237</f>
        <v>1</v>
      </c>
      <c r="G22" s="416">
        <f>Paramétrage!G237</f>
        <v>1</v>
      </c>
      <c r="H22" s="414">
        <f>Paramétrage!H237</f>
        <v>1</v>
      </c>
      <c r="I22" s="414">
        <f>Paramétrage!I237</f>
        <v>1</v>
      </c>
      <c r="J22" s="414">
        <f>Paramétrage!L237</f>
        <v>0</v>
      </c>
      <c r="K22" s="414">
        <f>Paramétrage!K237</f>
        <v>0</v>
      </c>
      <c r="L22" s="414">
        <f t="shared" si="1"/>
        <v>0</v>
      </c>
    </row>
    <row r="23" spans="1:12" ht="15" thickBot="1" x14ac:dyDescent="0.4">
      <c r="A23" s="412" t="str">
        <f>Paramétrage!A238</f>
        <v>JFO</v>
      </c>
      <c r="B23" s="413">
        <f>Paramétrage!B238</f>
        <v>0</v>
      </c>
      <c r="C23" s="413">
        <f>Paramétrage!C238</f>
        <v>0</v>
      </c>
      <c r="D23" s="413">
        <f>Paramétrage!D238</f>
        <v>0</v>
      </c>
      <c r="E23" s="413">
        <f>Paramétrage!E238</f>
        <v>0</v>
      </c>
      <c r="F23" s="413">
        <f>Paramétrage!F238</f>
        <v>0</v>
      </c>
      <c r="G23" s="413">
        <f>Paramétrage!G238</f>
        <v>0</v>
      </c>
      <c r="H23" s="414">
        <f>Paramétrage!H238</f>
        <v>0</v>
      </c>
      <c r="I23" s="414">
        <f>Paramétrage!I238</f>
        <v>0</v>
      </c>
      <c r="J23" s="414">
        <f>Paramétrage!L238</f>
        <v>0</v>
      </c>
      <c r="K23" s="414">
        <f>Paramétrage!K238</f>
        <v>0</v>
      </c>
      <c r="L23" s="414">
        <f t="shared" si="1"/>
        <v>0</v>
      </c>
    </row>
    <row r="24" spans="1:12" ht="15" thickBot="1" x14ac:dyDescent="0.4">
      <c r="A24" s="415" t="str">
        <f>Paramétrage!A239</f>
        <v>Ligne sulfurique (JFO)</v>
      </c>
      <c r="B24" s="416">
        <f>Paramétrage!B239</f>
        <v>9</v>
      </c>
      <c r="C24" s="416">
        <f>Paramétrage!C239</f>
        <v>9</v>
      </c>
      <c r="D24" s="416">
        <f>Paramétrage!D239</f>
        <v>2916.6666666666665</v>
      </c>
      <c r="E24" s="416">
        <f>Paramétrage!E239</f>
        <v>0.32850000000000001</v>
      </c>
      <c r="F24" s="416">
        <f>Paramétrage!F239</f>
        <v>1</v>
      </c>
      <c r="G24" s="416">
        <f>Paramétrage!G239</f>
        <v>1</v>
      </c>
      <c r="H24" s="414">
        <f>Paramétrage!H239</f>
        <v>1</v>
      </c>
      <c r="I24" s="414">
        <f>Paramétrage!I239</f>
        <v>1</v>
      </c>
      <c r="J24" s="414">
        <f>Paramétrage!L239</f>
        <v>0</v>
      </c>
      <c r="K24" s="414">
        <f>Paramétrage!K239</f>
        <v>0</v>
      </c>
      <c r="L24" s="414">
        <f t="shared" si="1"/>
        <v>0</v>
      </c>
    </row>
    <row r="25" spans="1:12" ht="15" thickBot="1" x14ac:dyDescent="0.4">
      <c r="A25" s="412" t="str">
        <f>Paramétrage!A240</f>
        <v>JFQ</v>
      </c>
      <c r="B25" s="413">
        <f>Paramétrage!B240</f>
        <v>0</v>
      </c>
      <c r="C25" s="413">
        <f>Paramétrage!C240</f>
        <v>0</v>
      </c>
      <c r="D25" s="413">
        <f>Paramétrage!D240</f>
        <v>0</v>
      </c>
      <c r="E25" s="413">
        <f>Paramétrage!E240</f>
        <v>0</v>
      </c>
      <c r="F25" s="413">
        <f>Paramétrage!F240</f>
        <v>0</v>
      </c>
      <c r="G25" s="413">
        <f>Paramétrage!G240</f>
        <v>0</v>
      </c>
      <c r="H25" s="414">
        <f>Paramétrage!H240</f>
        <v>0</v>
      </c>
      <c r="I25" s="414">
        <f>Paramétrage!I240</f>
        <v>0</v>
      </c>
      <c r="J25" s="414">
        <f>Paramétrage!L240</f>
        <v>0</v>
      </c>
      <c r="K25" s="414">
        <f>Paramétrage!K240</f>
        <v>0</v>
      </c>
      <c r="L25" s="414">
        <f t="shared" si="1"/>
        <v>0</v>
      </c>
    </row>
    <row r="26" spans="1:12" ht="15" thickBot="1" x14ac:dyDescent="0.4">
      <c r="A26" s="415" t="str">
        <f>Paramétrage!A241</f>
        <v>Ligne sulfurique (JFQ)</v>
      </c>
      <c r="B26" s="416">
        <f>Paramétrage!B241</f>
        <v>9</v>
      </c>
      <c r="C26" s="416">
        <f>Paramétrage!C241</f>
        <v>9</v>
      </c>
      <c r="D26" s="416">
        <f>Paramétrage!D241</f>
        <v>2916.6666666666665</v>
      </c>
      <c r="E26" s="416">
        <f>Paramétrage!E241</f>
        <v>0.32850000000000001</v>
      </c>
      <c r="F26" s="416">
        <f>Paramétrage!F241</f>
        <v>1</v>
      </c>
      <c r="G26" s="416">
        <f>Paramétrage!G241</f>
        <v>1</v>
      </c>
      <c r="H26" s="414">
        <f>Paramétrage!H241</f>
        <v>1</v>
      </c>
      <c r="I26" s="414">
        <f>Paramétrage!I241</f>
        <v>1</v>
      </c>
      <c r="J26" s="414">
        <f>Paramétrage!L241</f>
        <v>0</v>
      </c>
      <c r="K26" s="414">
        <f>Paramétrage!K241</f>
        <v>0</v>
      </c>
      <c r="L26" s="414">
        <f t="shared" si="1"/>
        <v>0</v>
      </c>
    </row>
    <row r="27" spans="1:12" ht="15" thickBot="1" x14ac:dyDescent="0.4">
      <c r="A27" s="412" t="str">
        <f>Paramétrage!A242</f>
        <v>JFT</v>
      </c>
      <c r="B27" s="413">
        <f>Paramétrage!B242</f>
        <v>0</v>
      </c>
      <c r="C27" s="413">
        <f>Paramétrage!C242</f>
        <v>0</v>
      </c>
      <c r="D27" s="413">
        <f>Paramétrage!D242</f>
        <v>0</v>
      </c>
      <c r="E27" s="413">
        <f>Paramétrage!E242</f>
        <v>0</v>
      </c>
      <c r="F27" s="413">
        <f>Paramétrage!F242</f>
        <v>0</v>
      </c>
      <c r="G27" s="413">
        <f>Paramétrage!G242</f>
        <v>0</v>
      </c>
      <c r="H27" s="414">
        <f>Paramétrage!H242</f>
        <v>0</v>
      </c>
      <c r="I27" s="414">
        <f>Paramétrage!I242</f>
        <v>0</v>
      </c>
      <c r="J27" s="414">
        <f>Paramétrage!L242</f>
        <v>0</v>
      </c>
      <c r="K27" s="414">
        <f>Paramétrage!K242</f>
        <v>0</v>
      </c>
      <c r="L27" s="414">
        <f t="shared" si="1"/>
        <v>0</v>
      </c>
    </row>
    <row r="28" spans="1:12" ht="15" thickBot="1" x14ac:dyDescent="0.4">
      <c r="A28" s="415" t="str">
        <f>Paramétrage!A243</f>
        <v>Ligne sulfurique (JFT)</v>
      </c>
      <c r="B28" s="416">
        <f>Paramétrage!B243</f>
        <v>9</v>
      </c>
      <c r="C28" s="416">
        <f>Paramétrage!C243</f>
        <v>9</v>
      </c>
      <c r="D28" s="416">
        <f>Paramétrage!D243</f>
        <v>2916.6666666666665</v>
      </c>
      <c r="E28" s="416">
        <f>Paramétrage!E243</f>
        <v>0.32850000000000001</v>
      </c>
      <c r="F28" s="416">
        <f>Paramétrage!F243</f>
        <v>1</v>
      </c>
      <c r="G28" s="416">
        <f>Paramétrage!G243</f>
        <v>1</v>
      </c>
      <c r="H28" s="414">
        <f>Paramétrage!H243</f>
        <v>1</v>
      </c>
      <c r="I28" s="414">
        <f>Paramétrage!I243</f>
        <v>1</v>
      </c>
      <c r="J28" s="414">
        <f>Paramétrage!L243</f>
        <v>0</v>
      </c>
      <c r="K28" s="414">
        <f>Paramétrage!K243</f>
        <v>0</v>
      </c>
      <c r="L28" s="414">
        <f t="shared" si="1"/>
        <v>0</v>
      </c>
    </row>
    <row r="29" spans="1:12" ht="15" thickBot="1" x14ac:dyDescent="0.4">
      <c r="A29" s="418" t="str">
        <f>Paramétrage!A244</f>
        <v>PMP</v>
      </c>
      <c r="B29" s="419">
        <f>Paramétrage!B244</f>
        <v>0</v>
      </c>
      <c r="C29" s="419">
        <f>Paramétrage!C244</f>
        <v>0</v>
      </c>
      <c r="D29" s="419">
        <f>Paramétrage!D244</f>
        <v>0</v>
      </c>
      <c r="E29" s="419">
        <f>Paramétrage!E244</f>
        <v>0</v>
      </c>
      <c r="F29" s="419">
        <f>Paramétrage!F244</f>
        <v>0</v>
      </c>
      <c r="G29" s="419">
        <f>Paramétrage!G244</f>
        <v>0</v>
      </c>
      <c r="H29" s="414">
        <f>Paramétrage!H244</f>
        <v>0</v>
      </c>
      <c r="I29" s="414">
        <f>Paramétrage!I244</f>
        <v>0</v>
      </c>
      <c r="J29" s="414">
        <f>Paramétrage!L244</f>
        <v>0</v>
      </c>
      <c r="K29" s="414">
        <f>Paramétrage!K244</f>
        <v>0</v>
      </c>
      <c r="L29" s="414">
        <f t="shared" si="1"/>
        <v>0</v>
      </c>
    </row>
    <row r="30" spans="1:12" ht="15" thickBot="1" x14ac:dyDescent="0.4">
      <c r="A30" s="421" t="str">
        <f>Paramétrage!A245</f>
        <v>Ligne sulfurique (PMP)</v>
      </c>
      <c r="B30" s="422">
        <f>Paramétrage!B245</f>
        <v>9</v>
      </c>
      <c r="C30" s="422">
        <f>Paramétrage!C245</f>
        <v>9</v>
      </c>
      <c r="D30" s="422">
        <f>Paramétrage!D245</f>
        <v>2916.6666666666665</v>
      </c>
      <c r="E30" s="422">
        <f>Paramétrage!E245</f>
        <v>0.32850000000000001</v>
      </c>
      <c r="F30" s="422">
        <f>Paramétrage!F245</f>
        <v>1</v>
      </c>
      <c r="G30" s="422">
        <f>Paramétrage!G245</f>
        <v>1</v>
      </c>
      <c r="H30" s="414">
        <f>Paramétrage!H245</f>
        <v>1</v>
      </c>
      <c r="I30" s="414">
        <f>Paramétrage!I245</f>
        <v>1</v>
      </c>
      <c r="J30" s="414">
        <f>Paramétrage!L245</f>
        <v>0</v>
      </c>
      <c r="K30" s="414">
        <f>Paramétrage!K245</f>
        <v>0</v>
      </c>
      <c r="L30" s="414">
        <f t="shared" si="1"/>
        <v>0</v>
      </c>
    </row>
    <row r="31" spans="1:12" ht="15" thickBot="1" x14ac:dyDescent="0.4">
      <c r="A31" s="418" t="str">
        <f>Paramétrage!A246</f>
        <v>IMACID</v>
      </c>
      <c r="B31" s="419">
        <f>Paramétrage!B246</f>
        <v>0</v>
      </c>
      <c r="C31" s="419">
        <f>Paramétrage!C246</f>
        <v>0</v>
      </c>
      <c r="D31" s="419">
        <f>Paramétrage!D246</f>
        <v>0</v>
      </c>
      <c r="E31" s="419">
        <f>Paramétrage!E246</f>
        <v>0</v>
      </c>
      <c r="F31" s="419">
        <f>Paramétrage!F246</f>
        <v>0</v>
      </c>
      <c r="G31" s="419">
        <f>Paramétrage!G246</f>
        <v>0</v>
      </c>
      <c r="H31" s="414">
        <f>Paramétrage!H246</f>
        <v>0</v>
      </c>
      <c r="I31" s="414">
        <f>Paramétrage!I246</f>
        <v>0</v>
      </c>
      <c r="J31" s="414">
        <f>Paramétrage!L246</f>
        <v>0</v>
      </c>
      <c r="K31" s="414">
        <f>Paramétrage!K246</f>
        <v>0</v>
      </c>
      <c r="L31" s="414">
        <f t="shared" si="1"/>
        <v>0</v>
      </c>
    </row>
    <row r="32" spans="1:12" ht="15" thickBot="1" x14ac:dyDescent="0.4">
      <c r="A32" s="421" t="str">
        <f>Paramétrage!A247</f>
        <v>Ligne sulfurique (IMACID)</v>
      </c>
      <c r="B32" s="422">
        <f>Paramétrage!B247</f>
        <v>9</v>
      </c>
      <c r="C32" s="422">
        <f>Paramétrage!C247</f>
        <v>9</v>
      </c>
      <c r="D32" s="422">
        <f>Paramétrage!D247</f>
        <v>2916.6666666666665</v>
      </c>
      <c r="E32" s="422">
        <f>Paramétrage!E247</f>
        <v>0.32850000000000001</v>
      </c>
      <c r="F32" s="422">
        <f>Paramétrage!F247</f>
        <v>1</v>
      </c>
      <c r="G32" s="422">
        <f>Paramétrage!G247</f>
        <v>1</v>
      </c>
      <c r="H32" s="414">
        <f>Paramétrage!H247</f>
        <v>1</v>
      </c>
      <c r="I32" s="414">
        <f>Paramétrage!I247</f>
        <v>1</v>
      </c>
      <c r="J32" s="414">
        <f>Paramétrage!L247</f>
        <v>0</v>
      </c>
      <c r="K32" s="414">
        <f>Paramétrage!K247</f>
        <v>0</v>
      </c>
      <c r="L32" s="414">
        <f t="shared" si="1"/>
        <v>0</v>
      </c>
    </row>
    <row r="33" spans="1:45" x14ac:dyDescent="0.35">
      <c r="A33" s="30"/>
      <c r="B33" s="30"/>
      <c r="C33" s="30"/>
      <c r="D33" s="30"/>
      <c r="E33" s="30"/>
      <c r="F33" s="30"/>
      <c r="G33" s="30"/>
      <c r="H33" s="30"/>
      <c r="I33" s="30"/>
    </row>
    <row r="34" spans="1:45" x14ac:dyDescent="0.3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</row>
    <row r="35" spans="1:45" x14ac:dyDescent="0.35">
      <c r="A35" s="30"/>
      <c r="B35" s="30"/>
      <c r="C35" s="30"/>
      <c r="D35" s="30"/>
      <c r="E35" s="30"/>
      <c r="F35" s="30"/>
      <c r="G35" s="30"/>
      <c r="H35" s="30"/>
      <c r="I35" s="30"/>
    </row>
    <row r="36" spans="1:45" x14ac:dyDescent="0.35">
      <c r="A36" s="30"/>
      <c r="B36" s="128"/>
      <c r="G36" s="4"/>
      <c r="U36">
        <f>Paramétrage!$V11*Paramétrage!$W11*Paramétrage!X11/1000</f>
        <v>0.20204999999999998</v>
      </c>
      <c r="V36">
        <f>Paramétrage!$V11*Paramétrage!$W11*Paramétrage!Y11/1000</f>
        <v>0.44451000000000007</v>
      </c>
      <c r="W36">
        <f>Paramétrage!$V11*Paramétrage!$W11*Paramétrage!Z11/1000</f>
        <v>0.30456265060240961</v>
      </c>
      <c r="X36">
        <f>Paramétrage!$V11*Paramétrage!$W11*Paramétrage!AA11/1000</f>
        <v>1.3223560910307899E-3</v>
      </c>
    </row>
    <row r="37" spans="1:45" s="28" customFormat="1" ht="43.5" x14ac:dyDescent="0.35">
      <c r="A37" s="129" t="str">
        <f>Paramétrage!A250</f>
        <v>Nom de la ligne</v>
      </c>
      <c r="B37" s="129" t="str">
        <f>Paramétrage!B250</f>
        <v>θ (en minutes)
cadence d'admission</v>
      </c>
      <c r="C37" s="129" t="str">
        <f>Paramétrage!C250</f>
        <v>µ
(temps de séjour en minutes)</v>
      </c>
      <c r="D37" s="129" t="str">
        <f>Paramétrage!D250</f>
        <v>τ  (kg/min)
(débit maître)</v>
      </c>
      <c r="E37" s="129" t="str">
        <f>Paramétrage!E250</f>
        <v>α1 
(H2SO4)</v>
      </c>
      <c r="F37" s="129" t="str">
        <f>Paramétrage!F250</f>
        <v>α2
(Phosphate pur)</v>
      </c>
      <c r="G37" s="129" t="str">
        <f>Paramétrage!G250</f>
        <v>α3
(H20)</v>
      </c>
      <c r="H37" s="129" t="str">
        <f>Paramétrage!H250</f>
        <v>β1
(Phosphogypse)</v>
      </c>
      <c r="I37"/>
      <c r="J37" s="131" t="s">
        <v>234</v>
      </c>
      <c r="K37" s="28" t="s">
        <v>36</v>
      </c>
      <c r="L37" s="28" t="s">
        <v>153</v>
      </c>
      <c r="O37"/>
      <c r="P37"/>
      <c r="Q37"/>
      <c r="R37"/>
      <c r="S37"/>
      <c r="Y37"/>
    </row>
    <row r="38" spans="1:45" x14ac:dyDescent="0.35">
      <c r="A38" s="31" t="str">
        <f>Paramétrage!A251</f>
        <v>Ligne phosphorique 29 1 (AB)</v>
      </c>
      <c r="B38" s="31">
        <f>Paramétrage!B251</f>
        <v>60</v>
      </c>
      <c r="C38" s="31">
        <f>Paramétrage!C251</f>
        <v>240</v>
      </c>
      <c r="D38" s="31">
        <f>Paramétrage!D251</f>
        <v>2394.6360153256705</v>
      </c>
      <c r="E38" s="31">
        <f>Paramétrage!E251</f>
        <v>0.88400000000000001</v>
      </c>
      <c r="F38" s="31">
        <f>Paramétrage!F251</f>
        <v>1.0874999999999999</v>
      </c>
      <c r="G38" s="31">
        <f>Paramétrage!G251</f>
        <v>1</v>
      </c>
      <c r="H38" s="31">
        <f>Paramétrage!H251</f>
        <v>1.45</v>
      </c>
      <c r="J38">
        <f>Paramétrage!L251</f>
        <v>0</v>
      </c>
      <c r="K38">
        <f>Paramétrage!K251</f>
        <v>0</v>
      </c>
      <c r="L38">
        <f t="shared" ref="L38:L43" si="2">K38*B38/1000</f>
        <v>0</v>
      </c>
      <c r="U38">
        <f>Paramétrage!$V13*Paramétrage!$W13*Paramétrage!X13/1000</f>
        <v>0.14817</v>
      </c>
      <c r="V38">
        <f>Paramétrage!$V13*Paramétrage!$W13*Paramétrage!Y13/1000</f>
        <v>0.57112799999999997</v>
      </c>
      <c r="W38">
        <f>Paramétrage!$V13*Paramétrage!$W13*Paramétrage!Z13/1000</f>
        <v>0.18453900000000001</v>
      </c>
      <c r="X38">
        <f>Paramétrage!$V13*Paramétrage!$W13*Paramétrage!AA13/1000</f>
        <v>0</v>
      </c>
    </row>
    <row r="39" spans="1:45" x14ac:dyDescent="0.35">
      <c r="A39" s="31" t="str">
        <f>Paramétrage!A252</f>
        <v>Ligne phosphorique 29 2 (CD)</v>
      </c>
      <c r="B39" s="31">
        <f>Paramétrage!B252</f>
        <v>60</v>
      </c>
      <c r="C39" s="31">
        <f>Paramétrage!C252</f>
        <v>240</v>
      </c>
      <c r="D39" s="31">
        <f>Paramétrage!D252</f>
        <v>2394.6360153256705</v>
      </c>
      <c r="E39" s="31">
        <f>Paramétrage!E252</f>
        <v>0.88400000000000001</v>
      </c>
      <c r="F39" s="31">
        <f>Paramétrage!F252</f>
        <v>1.0874999999999999</v>
      </c>
      <c r="G39" s="31">
        <f>Paramétrage!G252</f>
        <v>1</v>
      </c>
      <c r="H39" s="31">
        <f>Paramétrage!H252</f>
        <v>1.45</v>
      </c>
      <c r="J39">
        <f>Paramétrage!L252</f>
        <v>0</v>
      </c>
      <c r="K39">
        <f>Paramétrage!K252</f>
        <v>0</v>
      </c>
      <c r="L39">
        <f t="shared" si="2"/>
        <v>0</v>
      </c>
      <c r="U39">
        <f>Paramétrage!$V14*Paramétrage!$W14*Paramétrage!X14/1000</f>
        <v>0.14817</v>
      </c>
      <c r="V39">
        <f>Paramétrage!$V14*Paramétrage!$W14*Paramétrage!Y14/1000</f>
        <v>0.57247500000000007</v>
      </c>
      <c r="W39">
        <f>Paramétrage!$V14*Paramétrage!$W14*Paramétrage!Z14/1000</f>
        <v>0.18453900000000001</v>
      </c>
      <c r="X39">
        <f>Paramétrage!$V14*Paramétrage!$W14*Paramétrage!AA14/1000</f>
        <v>5.3879999999999996E-3</v>
      </c>
    </row>
    <row r="40" spans="1:45" x14ac:dyDescent="0.35">
      <c r="A40" s="31" t="str">
        <f>Paramétrage!A253</f>
        <v>Ligne phosphorique 29 3 (XY)</v>
      </c>
      <c r="B40" s="31">
        <f>Paramétrage!B253</f>
        <v>60</v>
      </c>
      <c r="C40" s="31">
        <f>Paramétrage!C253</f>
        <v>240</v>
      </c>
      <c r="D40" s="31">
        <f>Paramétrage!D253</f>
        <v>2394.6360153256705</v>
      </c>
      <c r="E40" s="31">
        <f>Paramétrage!E253</f>
        <v>0.88400000000000001</v>
      </c>
      <c r="F40" s="31">
        <f>Paramétrage!F253</f>
        <v>1.0874999999999999</v>
      </c>
      <c r="G40" s="31">
        <f>Paramétrage!G253</f>
        <v>1</v>
      </c>
      <c r="H40" s="31">
        <f>Paramétrage!H253</f>
        <v>1.45</v>
      </c>
      <c r="J40">
        <f>Paramétrage!L253</f>
        <v>0</v>
      </c>
      <c r="K40">
        <f>Paramétrage!K253</f>
        <v>0</v>
      </c>
      <c r="L40">
        <f t="shared" si="2"/>
        <v>0</v>
      </c>
      <c r="U40">
        <f>Paramétrage!$V15*Paramétrage!$W15*Paramétrage!X15/1000</f>
        <v>0.14817</v>
      </c>
      <c r="V40">
        <f>Paramétrage!$V15*Paramétrage!$W15*Paramétrage!Y15/1000</f>
        <v>0.57112799999999997</v>
      </c>
      <c r="W40">
        <f>Paramétrage!$V15*Paramétrage!$W15*Paramétrage!Z15/1000</f>
        <v>0.18453900000000001</v>
      </c>
      <c r="X40">
        <f>Paramétrage!$V15*Paramétrage!$W15*Paramétrage!AA15/1000</f>
        <v>0</v>
      </c>
    </row>
    <row r="41" spans="1:45" x14ac:dyDescent="0.35">
      <c r="A41" s="31" t="str">
        <f>Paramétrage!A254</f>
        <v>Ligne phosphorique 29 4 (Z)</v>
      </c>
      <c r="B41" s="31">
        <f>Paramétrage!B254</f>
        <v>60</v>
      </c>
      <c r="C41" s="31">
        <f>Paramétrage!C254</f>
        <v>240</v>
      </c>
      <c r="D41" s="31">
        <f>Paramétrage!D254</f>
        <v>1317.0498084291189</v>
      </c>
      <c r="E41" s="31">
        <f>Paramétrage!E254</f>
        <v>0.88400000000000001</v>
      </c>
      <c r="F41" s="31">
        <f>Paramétrage!F254</f>
        <v>1.0874999999999999</v>
      </c>
      <c r="G41" s="31">
        <f>Paramétrage!G254</f>
        <v>1</v>
      </c>
      <c r="H41" s="31">
        <f>Paramétrage!H254</f>
        <v>1.45</v>
      </c>
      <c r="J41">
        <f>Paramétrage!L254</f>
        <v>0</v>
      </c>
      <c r="K41">
        <f>Paramétrage!K254</f>
        <v>0</v>
      </c>
      <c r="L41">
        <f t="shared" si="2"/>
        <v>0</v>
      </c>
      <c r="U41">
        <f>Paramétrage!$V16*Paramétrage!$W16*Paramétrage!X16/1000</f>
        <v>0.14817</v>
      </c>
      <c r="V41">
        <f>Paramétrage!$V16*Paramétrage!$W16*Paramétrage!Y16/1000</f>
        <v>0.637131</v>
      </c>
      <c r="W41">
        <f>Paramétrage!$V16*Paramétrage!$W16*Paramétrage!Z16/1000</f>
        <v>0.18453900000000001</v>
      </c>
      <c r="X41">
        <f>Paramétrage!$V16*Paramétrage!$W16*Paramétrage!AA16/1000</f>
        <v>5.3879999999999996E-3</v>
      </c>
    </row>
    <row r="42" spans="1:45" x14ac:dyDescent="0.35">
      <c r="A42" s="31" t="str">
        <f>Paramétrage!A255</f>
        <v>Ligne phosphorique 29 5 (U)</v>
      </c>
      <c r="B42" s="31">
        <f>Paramétrage!B255</f>
        <v>60</v>
      </c>
      <c r="C42" s="31">
        <f>Paramétrage!C255</f>
        <v>240</v>
      </c>
      <c r="D42" s="31">
        <f>Paramétrage!D255</f>
        <v>1795.9770114942528</v>
      </c>
      <c r="E42" s="31">
        <f>Paramétrage!E255</f>
        <v>0.88400000000000001</v>
      </c>
      <c r="F42" s="31">
        <f>Paramétrage!F255</f>
        <v>1.0874999999999999</v>
      </c>
      <c r="G42" s="31">
        <f>Paramétrage!G255</f>
        <v>1</v>
      </c>
      <c r="H42" s="31">
        <f>Paramétrage!H255</f>
        <v>1.45</v>
      </c>
      <c r="J42">
        <f>Paramétrage!L255</f>
        <v>0</v>
      </c>
      <c r="K42">
        <f>Paramétrage!K255</f>
        <v>0</v>
      </c>
      <c r="L42">
        <f t="shared" si="2"/>
        <v>0</v>
      </c>
      <c r="U42">
        <f>Paramétrage!$V17*Paramétrage!$W17*Paramétrage!X17/1000</f>
        <v>0.14817</v>
      </c>
      <c r="V42">
        <f>Paramétrage!$V17*Paramétrage!$W17*Paramétrage!Y17/1000</f>
        <v>0.637131</v>
      </c>
      <c r="W42">
        <f>Paramétrage!$V17*Paramétrage!$W17*Paramétrage!Z17/1000</f>
        <v>0.18453900000000001</v>
      </c>
      <c r="X42">
        <f>Paramétrage!$V17*Paramétrage!$W17*Paramétrage!AA17/1000</f>
        <v>0</v>
      </c>
    </row>
    <row r="43" spans="1:45" x14ac:dyDescent="0.35">
      <c r="A43" s="31" t="str">
        <f>Paramétrage!A256</f>
        <v>Ligne phosphorique 29 6 (E)</v>
      </c>
      <c r="B43" s="31">
        <f>Paramétrage!B256</f>
        <v>60</v>
      </c>
      <c r="C43" s="31">
        <f>Paramétrage!C256</f>
        <v>240</v>
      </c>
      <c r="D43" s="31">
        <f>Paramétrage!D256</f>
        <v>2394.6360153256705</v>
      </c>
      <c r="E43" s="31">
        <f>Paramétrage!E256</f>
        <v>0.88400000000000001</v>
      </c>
      <c r="F43" s="31">
        <f>Paramétrage!F256</f>
        <v>1.0874999999999999</v>
      </c>
      <c r="G43" s="31">
        <f>Paramétrage!G256</f>
        <v>1</v>
      </c>
      <c r="H43" s="31">
        <f>Paramétrage!H256</f>
        <v>1.45</v>
      </c>
      <c r="J43">
        <f>Paramétrage!L256</f>
        <v>0</v>
      </c>
      <c r="K43">
        <f>Paramétrage!K256</f>
        <v>0</v>
      </c>
      <c r="L43">
        <f t="shared" si="2"/>
        <v>0</v>
      </c>
    </row>
    <row r="44" spans="1:45" x14ac:dyDescent="0.35">
      <c r="A44" s="394"/>
      <c r="B44" s="394"/>
      <c r="C44" s="394"/>
      <c r="D44" s="394"/>
      <c r="E44" s="394"/>
      <c r="F44" s="394"/>
      <c r="G44" s="394"/>
      <c r="H44" s="394"/>
      <c r="J44" s="1">
        <f>SUM(J38:J43)</f>
        <v>0</v>
      </c>
    </row>
    <row r="45" spans="1:45" s="25" customFormat="1" x14ac:dyDescent="0.35">
      <c r="A45" s="30"/>
      <c r="B45" s="30"/>
      <c r="C45" s="30"/>
      <c r="D45" s="30"/>
      <c r="E45" s="30"/>
      <c r="F45" s="30"/>
      <c r="G45" s="30"/>
      <c r="H45" s="30"/>
    </row>
    <row r="46" spans="1:45" s="25" customFormat="1" x14ac:dyDescent="0.3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</row>
    <row r="47" spans="1:45" s="25" customFormat="1" ht="15" thickBot="1" x14ac:dyDescent="0.4">
      <c r="A47" s="30"/>
      <c r="B47" s="30"/>
      <c r="C47" s="30"/>
      <c r="D47" s="30"/>
      <c r="E47" s="30"/>
      <c r="F47" s="30"/>
      <c r="G47" s="30"/>
      <c r="H47" s="30"/>
    </row>
    <row r="48" spans="1:45" s="25" customFormat="1" x14ac:dyDescent="0.35">
      <c r="A48" s="412" t="str">
        <f>Paramétrage!A261</f>
        <v>JFD</v>
      </c>
      <c r="B48" s="413"/>
      <c r="C48" s="413"/>
      <c r="D48" s="413"/>
      <c r="E48" s="413"/>
      <c r="F48" s="413"/>
      <c r="G48" s="413"/>
      <c r="H48" s="414"/>
    </row>
    <row r="49" spans="1:12" s="25" customFormat="1" ht="15" thickBot="1" x14ac:dyDescent="0.4">
      <c r="A49" s="415" t="str">
        <f>Paramétrage!A262</f>
        <v>Ligne phosphorique 29 (JFD)</v>
      </c>
      <c r="B49" s="416">
        <f>Paramétrage!B262</f>
        <v>60</v>
      </c>
      <c r="C49" s="416">
        <f>Paramétrage!C262</f>
        <v>240</v>
      </c>
      <c r="D49" s="416">
        <f>Paramétrage!D262</f>
        <v>1041.6666666666667</v>
      </c>
      <c r="E49" s="416">
        <f>Paramétrage!E262</f>
        <v>0.88400000000000001</v>
      </c>
      <c r="F49" s="416">
        <f>Paramétrage!F262</f>
        <v>1.0874999999999999</v>
      </c>
      <c r="G49" s="416">
        <f>Paramétrage!G262</f>
        <v>1</v>
      </c>
      <c r="H49" s="417">
        <f>Paramétrage!H262</f>
        <v>1.45</v>
      </c>
      <c r="J49">
        <f>Paramétrage!L262</f>
        <v>0</v>
      </c>
      <c r="K49">
        <f>Paramétrage!K262</f>
        <v>0</v>
      </c>
      <c r="L49">
        <f>K49*B49/1000</f>
        <v>0</v>
      </c>
    </row>
    <row r="50" spans="1:12" s="25" customFormat="1" x14ac:dyDescent="0.35">
      <c r="A50" s="418" t="str">
        <f>Paramétrage!A263</f>
        <v>JFF</v>
      </c>
      <c r="B50" s="419"/>
      <c r="C50" s="419"/>
      <c r="D50" s="419"/>
      <c r="E50" s="419"/>
      <c r="F50" s="419"/>
      <c r="G50" s="419"/>
      <c r="H50" s="420"/>
      <c r="J50">
        <f>Paramétrage!L263</f>
        <v>0</v>
      </c>
      <c r="K50">
        <f>Paramétrage!K263</f>
        <v>0</v>
      </c>
      <c r="L50">
        <f t="shared" ref="L50:L61" si="3">K50*B50/1000</f>
        <v>0</v>
      </c>
    </row>
    <row r="51" spans="1:12" s="430" customFormat="1" ht="15" thickBot="1" x14ac:dyDescent="0.4">
      <c r="A51" s="421" t="str">
        <f>Paramétrage!A264</f>
        <v>Ligne phosphorique 29 (JFF)</v>
      </c>
      <c r="B51" s="422">
        <f>Paramétrage!B264</f>
        <v>60</v>
      </c>
      <c r="C51" s="422">
        <f>Paramétrage!C264</f>
        <v>240</v>
      </c>
      <c r="D51" s="422">
        <f>Paramétrage!D264</f>
        <v>1041.6666666666667</v>
      </c>
      <c r="E51" s="422">
        <f>Paramétrage!E264</f>
        <v>0.88400000000000001</v>
      </c>
      <c r="F51" s="422">
        <f>Paramétrage!F264</f>
        <v>1.0874999999999999</v>
      </c>
      <c r="G51" s="422">
        <f>Paramétrage!G264</f>
        <v>1</v>
      </c>
      <c r="H51" s="423">
        <f>Paramétrage!H264</f>
        <v>1.45</v>
      </c>
      <c r="J51">
        <f>Paramétrage!L264</f>
        <v>0</v>
      </c>
      <c r="K51">
        <f>Paramétrage!K264</f>
        <v>0</v>
      </c>
      <c r="L51">
        <f t="shared" si="3"/>
        <v>0</v>
      </c>
    </row>
    <row r="52" spans="1:12" s="25" customFormat="1" x14ac:dyDescent="0.35">
      <c r="A52" s="412" t="str">
        <f>Paramétrage!A265</f>
        <v>JFO</v>
      </c>
      <c r="B52" s="413"/>
      <c r="C52" s="413"/>
      <c r="D52" s="413"/>
      <c r="E52" s="413"/>
      <c r="F52" s="413"/>
      <c r="G52" s="413"/>
      <c r="H52" s="414"/>
      <c r="J52">
        <f>Paramétrage!L265</f>
        <v>0</v>
      </c>
      <c r="K52">
        <f>Paramétrage!K265</f>
        <v>0</v>
      </c>
      <c r="L52">
        <f t="shared" si="3"/>
        <v>0</v>
      </c>
    </row>
    <row r="53" spans="1:12" s="25" customFormat="1" ht="15" thickBot="1" x14ac:dyDescent="0.4">
      <c r="A53" s="425" t="str">
        <f>Paramétrage!A266</f>
        <v>Ligne phosphorique 29 (JFO)</v>
      </c>
      <c r="B53" s="394">
        <f>Paramétrage!B266</f>
        <v>60</v>
      </c>
      <c r="C53" s="394">
        <f>Paramétrage!C266</f>
        <v>240</v>
      </c>
      <c r="D53" s="394">
        <f>Paramétrage!D266</f>
        <v>1041.6666666666667</v>
      </c>
      <c r="E53" s="394">
        <f>Paramétrage!E266</f>
        <v>0.88400000000000001</v>
      </c>
      <c r="F53" s="394">
        <f>Paramétrage!F266</f>
        <v>1.0874999999999999</v>
      </c>
      <c r="G53" s="394">
        <f>Paramétrage!G266</f>
        <v>1</v>
      </c>
      <c r="H53" s="426">
        <f>Paramétrage!H266</f>
        <v>1.45</v>
      </c>
      <c r="J53">
        <f>Paramétrage!L266</f>
        <v>0</v>
      </c>
      <c r="K53">
        <f>Paramétrage!K266</f>
        <v>0</v>
      </c>
      <c r="L53">
        <f t="shared" si="3"/>
        <v>0</v>
      </c>
    </row>
    <row r="54" spans="1:12" s="25" customFormat="1" x14ac:dyDescent="0.35">
      <c r="A54" s="418" t="str">
        <f>Paramétrage!A267</f>
        <v>JFQ</v>
      </c>
      <c r="B54" s="419"/>
      <c r="C54" s="419"/>
      <c r="D54" s="419"/>
      <c r="E54" s="419"/>
      <c r="F54" s="419"/>
      <c r="G54" s="419"/>
      <c r="H54" s="420"/>
      <c r="J54">
        <f>Paramétrage!L267</f>
        <v>0</v>
      </c>
      <c r="K54">
        <f>Paramétrage!K267</f>
        <v>0</v>
      </c>
      <c r="L54">
        <f t="shared" si="3"/>
        <v>0</v>
      </c>
    </row>
    <row r="55" spans="1:12" s="25" customFormat="1" ht="15" thickBot="1" x14ac:dyDescent="0.4">
      <c r="A55" s="421" t="str">
        <f>Paramétrage!A268</f>
        <v>Ligne phosphorique 29 (JFQ)</v>
      </c>
      <c r="B55" s="422">
        <f>Paramétrage!B268</f>
        <v>60</v>
      </c>
      <c r="C55" s="422">
        <f>Paramétrage!C268</f>
        <v>240</v>
      </c>
      <c r="D55" s="422">
        <f>Paramétrage!D268</f>
        <v>1041.6666666666667</v>
      </c>
      <c r="E55" s="422">
        <f>Paramétrage!E268</f>
        <v>0.88400000000000001</v>
      </c>
      <c r="F55" s="422">
        <f>Paramétrage!F268</f>
        <v>1.0874999999999999</v>
      </c>
      <c r="G55" s="422">
        <f>Paramétrage!G268</f>
        <v>1</v>
      </c>
      <c r="H55" s="423">
        <f>Paramétrage!H268</f>
        <v>1.45</v>
      </c>
      <c r="J55">
        <f>Paramétrage!L268</f>
        <v>0</v>
      </c>
      <c r="K55">
        <f>Paramétrage!K268</f>
        <v>0</v>
      </c>
      <c r="L55">
        <f t="shared" si="3"/>
        <v>0</v>
      </c>
    </row>
    <row r="56" spans="1:12" s="25" customFormat="1" x14ac:dyDescent="0.35">
      <c r="A56" s="427" t="str">
        <f>Paramétrage!A269</f>
        <v>JFT</v>
      </c>
      <c r="B56" s="428">
        <f>Paramétrage!B269</f>
        <v>0</v>
      </c>
      <c r="C56" s="428">
        <f>Paramétrage!C269</f>
        <v>0</v>
      </c>
      <c r="D56" s="428">
        <f>Paramétrage!D269</f>
        <v>0</v>
      </c>
      <c r="E56" s="428">
        <f>Paramétrage!E269</f>
        <v>0</v>
      </c>
      <c r="F56" s="428">
        <f>Paramétrage!F269</f>
        <v>0</v>
      </c>
      <c r="G56" s="428">
        <f>Paramétrage!G269</f>
        <v>0</v>
      </c>
      <c r="H56" s="429">
        <f>Paramétrage!H269</f>
        <v>0</v>
      </c>
      <c r="J56">
        <f>Paramétrage!L269</f>
        <v>0</v>
      </c>
      <c r="K56">
        <f>Paramétrage!K269</f>
        <v>0</v>
      </c>
      <c r="L56">
        <f t="shared" si="3"/>
        <v>0</v>
      </c>
    </row>
    <row r="57" spans="1:12" s="25" customFormat="1" ht="15" thickBot="1" x14ac:dyDescent="0.4">
      <c r="A57" s="421" t="str">
        <f>Paramétrage!A270</f>
        <v>Ligne phosphorique 29 (JFT)</v>
      </c>
      <c r="B57" s="422">
        <f>Paramétrage!B270</f>
        <v>60</v>
      </c>
      <c r="C57" s="422">
        <f>Paramétrage!C270</f>
        <v>240</v>
      </c>
      <c r="D57" s="422">
        <f>Paramétrage!D270</f>
        <v>1041.6666666666667</v>
      </c>
      <c r="E57" s="422">
        <f>Paramétrage!E270</f>
        <v>0.88400000000000001</v>
      </c>
      <c r="F57" s="422">
        <f>Paramétrage!F270</f>
        <v>1.0874999999999999</v>
      </c>
      <c r="G57" s="422">
        <f>Paramétrage!G270</f>
        <v>1</v>
      </c>
      <c r="H57" s="423">
        <f>Paramétrage!H270</f>
        <v>1.45</v>
      </c>
      <c r="J57">
        <f>Paramétrage!L270</f>
        <v>0</v>
      </c>
      <c r="K57">
        <f>Paramétrage!K270</f>
        <v>0</v>
      </c>
      <c r="L57">
        <f t="shared" si="3"/>
        <v>0</v>
      </c>
    </row>
    <row r="58" spans="1:12" s="25" customFormat="1" x14ac:dyDescent="0.35">
      <c r="A58" s="418" t="str">
        <f>Paramétrage!A271</f>
        <v>PMP</v>
      </c>
      <c r="B58" s="419">
        <f>Paramétrage!B271</f>
        <v>0</v>
      </c>
      <c r="C58" s="419">
        <f>Paramétrage!C271</f>
        <v>0</v>
      </c>
      <c r="D58" s="419">
        <f>Paramétrage!D271</f>
        <v>0</v>
      </c>
      <c r="E58" s="419">
        <f>Paramétrage!E271</f>
        <v>0</v>
      </c>
      <c r="F58" s="419">
        <f>Paramétrage!F271</f>
        <v>0</v>
      </c>
      <c r="G58" s="419">
        <f>Paramétrage!G271</f>
        <v>0</v>
      </c>
      <c r="H58" s="420">
        <f>Paramétrage!H271</f>
        <v>0</v>
      </c>
      <c r="J58">
        <f>Paramétrage!L271</f>
        <v>0</v>
      </c>
      <c r="K58">
        <f>Paramétrage!K271</f>
        <v>0</v>
      </c>
      <c r="L58">
        <f t="shared" si="3"/>
        <v>0</v>
      </c>
    </row>
    <row r="59" spans="1:12" s="25" customFormat="1" ht="15" thickBot="1" x14ac:dyDescent="0.4">
      <c r="A59" s="421" t="str">
        <f>Paramétrage!A272</f>
        <v>Ligne phosphorique 29 (PMP)</v>
      </c>
      <c r="B59" s="422">
        <f>Paramétrage!B272</f>
        <v>60</v>
      </c>
      <c r="C59" s="422">
        <f>Paramétrage!C272</f>
        <v>240</v>
      </c>
      <c r="D59" s="422">
        <f>Paramétrage!D272</f>
        <v>1041.6666666666667</v>
      </c>
      <c r="E59" s="422">
        <f>Paramétrage!E272</f>
        <v>0.88400000000000001</v>
      </c>
      <c r="F59" s="422">
        <f>Paramétrage!F272</f>
        <v>1.0874999999999999</v>
      </c>
      <c r="G59" s="422">
        <f>Paramétrage!G272</f>
        <v>1</v>
      </c>
      <c r="H59" s="423">
        <f>Paramétrage!H272</f>
        <v>1.45</v>
      </c>
      <c r="J59">
        <f>Paramétrage!L272</f>
        <v>0</v>
      </c>
      <c r="K59">
        <f>Paramétrage!K272</f>
        <v>0</v>
      </c>
      <c r="L59">
        <f t="shared" si="3"/>
        <v>0</v>
      </c>
    </row>
    <row r="60" spans="1:12" s="25" customFormat="1" x14ac:dyDescent="0.35">
      <c r="A60" s="418" t="str">
        <f>Paramétrage!A273</f>
        <v>IMACID</v>
      </c>
      <c r="B60" s="419">
        <f>Paramétrage!B273</f>
        <v>0</v>
      </c>
      <c r="C60" s="419">
        <f>Paramétrage!C273</f>
        <v>0</v>
      </c>
      <c r="D60" s="419">
        <f>Paramétrage!D273</f>
        <v>0</v>
      </c>
      <c r="E60" s="419">
        <f>Paramétrage!E273</f>
        <v>0</v>
      </c>
      <c r="F60" s="419">
        <f>Paramétrage!F273</f>
        <v>0</v>
      </c>
      <c r="G60" s="419">
        <f>Paramétrage!G273</f>
        <v>0</v>
      </c>
      <c r="H60" s="420">
        <f>Paramétrage!H273</f>
        <v>0</v>
      </c>
      <c r="J60">
        <f>Paramétrage!L273</f>
        <v>0</v>
      </c>
      <c r="K60">
        <f>Paramétrage!K273</f>
        <v>0</v>
      </c>
      <c r="L60">
        <f t="shared" si="3"/>
        <v>0</v>
      </c>
    </row>
    <row r="61" spans="1:12" s="25" customFormat="1" ht="15" thickBot="1" x14ac:dyDescent="0.4">
      <c r="A61" s="421" t="str">
        <f>Paramétrage!A274</f>
        <v>Ligne phosphorique 29 (IMACID)</v>
      </c>
      <c r="B61" s="422">
        <f>Paramétrage!B274</f>
        <v>60</v>
      </c>
      <c r="C61" s="422">
        <f>Paramétrage!C274</f>
        <v>240</v>
      </c>
      <c r="D61" s="422">
        <f>Paramétrage!D274</f>
        <v>1041.6666666666667</v>
      </c>
      <c r="E61" s="422">
        <f>Paramétrage!E274</f>
        <v>0.88400000000000001</v>
      </c>
      <c r="F61" s="422">
        <f>Paramétrage!F274</f>
        <v>1.0874999999999999</v>
      </c>
      <c r="G61" s="422">
        <f>Paramétrage!G274</f>
        <v>1</v>
      </c>
      <c r="H61" s="423">
        <f>Paramétrage!H274</f>
        <v>1.45</v>
      </c>
      <c r="J61">
        <f>Paramétrage!L274</f>
        <v>0</v>
      </c>
      <c r="K61">
        <f>Paramétrage!K274</f>
        <v>0</v>
      </c>
      <c r="L61">
        <f t="shared" si="3"/>
        <v>0</v>
      </c>
    </row>
    <row r="62" spans="1:12" s="25" customFormat="1" x14ac:dyDescent="0.35">
      <c r="A62" s="30"/>
      <c r="B62" s="30"/>
      <c r="C62" s="30"/>
      <c r="D62" s="30"/>
      <c r="E62" s="30"/>
      <c r="F62" s="30"/>
      <c r="G62" s="30"/>
      <c r="H62" s="30"/>
    </row>
    <row r="63" spans="1:12" s="25" customFormat="1" x14ac:dyDescent="0.35">
      <c r="A63" s="30"/>
      <c r="B63" s="30"/>
      <c r="C63" s="30"/>
      <c r="D63" s="30"/>
      <c r="E63" s="30"/>
      <c r="F63" s="30"/>
      <c r="G63" s="30"/>
      <c r="H63" s="30"/>
    </row>
    <row r="64" spans="1:12" s="25" customFormat="1" x14ac:dyDescent="0.35">
      <c r="A64" s="30"/>
      <c r="B64" s="30"/>
      <c r="C64" s="30"/>
      <c r="D64" s="30"/>
      <c r="E64" s="30"/>
      <c r="F64" s="30"/>
      <c r="G64" s="30"/>
      <c r="H64" s="30"/>
    </row>
    <row r="65" spans="1:25" s="25" customFormat="1" x14ac:dyDescent="0.35">
      <c r="A65" s="30"/>
      <c r="B65" s="30"/>
      <c r="C65" s="30"/>
      <c r="D65" s="30"/>
      <c r="E65" s="30"/>
      <c r="F65" s="30"/>
      <c r="G65" s="30"/>
      <c r="H65" s="30"/>
    </row>
    <row r="66" spans="1:25" s="25" customFormat="1" x14ac:dyDescent="0.35">
      <c r="A66" s="30"/>
      <c r="B66" s="30"/>
      <c r="C66" s="30"/>
      <c r="D66" s="30"/>
      <c r="E66" s="30"/>
      <c r="F66" s="30"/>
      <c r="G66" s="30"/>
      <c r="H66" s="30"/>
    </row>
    <row r="67" spans="1:25" s="25" customFormat="1" x14ac:dyDescent="0.35">
      <c r="A67" s="30"/>
      <c r="B67" s="30"/>
      <c r="C67" s="30"/>
      <c r="D67" s="30"/>
      <c r="E67" s="30"/>
      <c r="F67" s="30"/>
      <c r="G67" s="30"/>
      <c r="H67" s="30"/>
    </row>
    <row r="68" spans="1:25" s="25" customFormat="1" x14ac:dyDescent="0.35">
      <c r="A68" s="30"/>
      <c r="B68" s="30"/>
      <c r="C68" s="30"/>
      <c r="D68" s="30"/>
      <c r="E68" s="30"/>
      <c r="F68" s="30"/>
      <c r="G68" s="30"/>
      <c r="H68" s="30"/>
    </row>
    <row r="69" spans="1:25" s="30" customFormat="1" x14ac:dyDescent="0.35"/>
    <row r="70" spans="1:25" s="30" customFormat="1" x14ac:dyDescent="0.35"/>
    <row r="71" spans="1:25" s="30" customFormat="1" x14ac:dyDescent="0.35"/>
    <row r="72" spans="1:25" s="30" customFormat="1" x14ac:dyDescent="0.35"/>
    <row r="73" spans="1:25" s="2" customFormat="1" x14ac:dyDescent="0.35">
      <c r="A73" s="30"/>
      <c r="B73" s="30"/>
      <c r="C73" s="30"/>
      <c r="D73" s="30"/>
      <c r="E73" s="30"/>
      <c r="F73" s="30"/>
      <c r="G73" s="30"/>
      <c r="H73" s="30"/>
    </row>
    <row r="74" spans="1:25" s="2" customFormat="1" x14ac:dyDescent="0.35">
      <c r="A74" s="30"/>
      <c r="B74" s="30"/>
      <c r="C74" s="30"/>
      <c r="D74" s="30"/>
      <c r="E74" s="30"/>
      <c r="F74" s="30"/>
      <c r="G74" s="30"/>
      <c r="H74" s="30"/>
    </row>
    <row r="75" spans="1:25" x14ac:dyDescent="0.35">
      <c r="U75">
        <f>Paramétrage!$V22*Paramétrage!$W22*Paramétrage!X22/1000</f>
        <v>0</v>
      </c>
      <c r="V75">
        <f>Paramétrage!$V22*Paramétrage!$W22*Paramétrage!Y22/1000</f>
        <v>0.626355</v>
      </c>
      <c r="W75">
        <f>Paramétrage!$V22*Paramétrage!$W22*Paramétrage!Z22/1000</f>
        <v>0.21821399999999999</v>
      </c>
      <c r="X75">
        <f>Paramétrage!$V22*Paramétrage!$W22*Paramétrage!AA22/1000</f>
        <v>0.21282599999999999</v>
      </c>
    </row>
    <row r="76" spans="1:25" s="28" customFormat="1" ht="43.5" x14ac:dyDescent="0.35">
      <c r="A76" s="129" t="str">
        <f>Paramétrage!A280</f>
        <v>Nom de la ligne</v>
      </c>
      <c r="B76" s="129" t="str">
        <f>Paramétrage!B280</f>
        <v>θ (en minutes)
cadence d'admission</v>
      </c>
      <c r="C76" s="129" t="str">
        <f>Paramétrage!C280</f>
        <v>µ
(temps de séjour en minutes)</v>
      </c>
      <c r="D76" s="129" t="str">
        <f>Paramétrage!D280</f>
        <v>τ  (kg/min)
(débit maître)</v>
      </c>
      <c r="E76" s="129" t="str">
        <f>Paramétrage!E280</f>
        <v>α1 
(H3PO4 29%)</v>
      </c>
      <c r="G76" s="130"/>
      <c r="J76" s="131" t="s">
        <v>234</v>
      </c>
      <c r="K76" s="28" t="s">
        <v>36</v>
      </c>
      <c r="L76" s="28" t="s">
        <v>153</v>
      </c>
      <c r="O76"/>
      <c r="P76"/>
      <c r="Q76"/>
      <c r="R76"/>
      <c r="S76"/>
      <c r="U76">
        <f>Paramétrage!$V23*Paramétrage!$W23*Paramétrage!X23/1000</f>
        <v>0</v>
      </c>
      <c r="V76">
        <f>Paramétrage!$V23*Paramétrage!$W23*Paramétrage!Y23/1000</f>
        <v>0.626355</v>
      </c>
      <c r="W76">
        <f>Paramétrage!$V23*Paramétrage!$W23*Paramétrage!Z23/1000</f>
        <v>0.21821399999999999</v>
      </c>
      <c r="X76">
        <f>Paramétrage!$V23*Paramétrage!$W23*Paramétrage!AA23/1000</f>
        <v>0.21282599999999999</v>
      </c>
      <c r="Y76"/>
    </row>
    <row r="77" spans="1:25" x14ac:dyDescent="0.35">
      <c r="A77" s="31" t="str">
        <f>Paramétrage!A281</f>
        <v>Ligne phosphorique 54 1</v>
      </c>
      <c r="B77" s="31">
        <f>Paramétrage!B281</f>
        <v>60</v>
      </c>
      <c r="C77" s="31">
        <f>Paramétrage!C281</f>
        <v>60</v>
      </c>
      <c r="D77" s="31">
        <f>Paramétrage!D281</f>
        <v>321.50205761316869</v>
      </c>
      <c r="E77" s="31">
        <f>Paramétrage!E281</f>
        <v>1</v>
      </c>
      <c r="G77" s="4"/>
      <c r="J77">
        <f>Paramétrage!I281</f>
        <v>0</v>
      </c>
      <c r="K77">
        <f>Paramétrage!H281</f>
        <v>0</v>
      </c>
      <c r="L77">
        <f>K77*B77/1000</f>
        <v>0</v>
      </c>
      <c r="U77">
        <f>Paramétrage!$V24*Paramétrage!$W24*Paramétrage!X24/1000</f>
        <v>2.6940000000000002E-2</v>
      </c>
      <c r="V77">
        <f>Paramétrage!$V24*Paramétrage!$W24*Paramétrage!Y24/1000</f>
        <v>0.59941499999999992</v>
      </c>
      <c r="W77">
        <f>Paramétrage!$V24*Paramétrage!$W24*Paramétrage!Z24/1000</f>
        <v>0.21821399999999999</v>
      </c>
      <c r="X77">
        <f>Paramétrage!$V24*Paramétrage!$W24*Paramétrage!AA24/1000</f>
        <v>0.28825799999999996</v>
      </c>
    </row>
    <row r="78" spans="1:25" x14ac:dyDescent="0.35">
      <c r="A78" s="31" t="str">
        <f>Paramétrage!A282</f>
        <v>Ligne phosphorique 54 2</v>
      </c>
      <c r="B78" s="31">
        <f>Paramétrage!B282</f>
        <v>60</v>
      </c>
      <c r="C78" s="31">
        <f>Paramétrage!C282</f>
        <v>60</v>
      </c>
      <c r="D78" s="31">
        <f>Paramétrage!D282</f>
        <v>321.50205761316869</v>
      </c>
      <c r="E78" s="31">
        <f>Paramétrage!E282</f>
        <v>1</v>
      </c>
      <c r="G78" s="4"/>
      <c r="J78">
        <f>Paramétrage!I282</f>
        <v>0</v>
      </c>
      <c r="K78">
        <f>Paramétrage!H282</f>
        <v>0</v>
      </c>
      <c r="L78">
        <f t="shared" ref="L78:L96" si="4">K78*B78/1000</f>
        <v>0</v>
      </c>
      <c r="U78">
        <f>Paramétrage!$V25*Paramétrage!$W25*Paramétrage!X25/1000</f>
        <v>2.6940000000000002E-2</v>
      </c>
      <c r="V78">
        <f>Paramétrage!$V25*Paramétrage!$W25*Paramétrage!Y25/1000</f>
        <v>0.63039600000000007</v>
      </c>
      <c r="W78">
        <f>Paramétrage!$V25*Paramétrage!$W25*Paramétrage!Z25/1000</f>
        <v>0.21821399999999999</v>
      </c>
      <c r="X78">
        <f>Paramétrage!$V25*Paramétrage!$W25*Paramétrage!AA25/1000</f>
        <v>0.20204999999999998</v>
      </c>
    </row>
    <row r="79" spans="1:25" x14ac:dyDescent="0.35">
      <c r="A79" s="31" t="str">
        <f>Paramétrage!A283</f>
        <v>Ligne phosphorique 54 3</v>
      </c>
      <c r="B79" s="31">
        <f>Paramétrage!B283</f>
        <v>60</v>
      </c>
      <c r="C79" s="31">
        <f>Paramétrage!C283</f>
        <v>60</v>
      </c>
      <c r="D79" s="31">
        <f>Paramétrage!D283</f>
        <v>321.50205761316869</v>
      </c>
      <c r="E79" s="31">
        <f>Paramétrage!E283</f>
        <v>1</v>
      </c>
      <c r="G79" s="4"/>
      <c r="J79">
        <f>Paramétrage!I283</f>
        <v>0</v>
      </c>
      <c r="K79">
        <f>Paramétrage!H283</f>
        <v>0</v>
      </c>
      <c r="L79">
        <f t="shared" si="4"/>
        <v>0</v>
      </c>
    </row>
    <row r="80" spans="1:25" x14ac:dyDescent="0.35">
      <c r="A80" s="31" t="str">
        <f>Paramétrage!A284</f>
        <v>Ligne phosphorique 54 4</v>
      </c>
      <c r="B80" s="31">
        <f>Paramétrage!B284</f>
        <v>60</v>
      </c>
      <c r="C80" s="31">
        <f>Paramétrage!C284</f>
        <v>60</v>
      </c>
      <c r="D80" s="31">
        <f>Paramétrage!D284</f>
        <v>321.50205761316869</v>
      </c>
      <c r="E80" s="31">
        <f>Paramétrage!E284</f>
        <v>1</v>
      </c>
      <c r="G80" s="4"/>
      <c r="J80">
        <f>Paramétrage!I284</f>
        <v>0</v>
      </c>
      <c r="K80">
        <f>Paramétrage!H284</f>
        <v>0</v>
      </c>
      <c r="L80">
        <f t="shared" si="4"/>
        <v>0</v>
      </c>
      <c r="U80">
        <f>Paramétrage!$V27*Paramétrage!$W27*Paramétrage!X27/1000</f>
        <v>2.6940000000000002E-2</v>
      </c>
      <c r="V80">
        <f>Paramétrage!$V27*Paramétrage!$W27*Paramétrage!Y27/1000</f>
        <v>0.59941499999999992</v>
      </c>
      <c r="W80">
        <f>Paramétrage!$V27*Paramétrage!$W27*Paramétrage!Z27/1000</f>
        <v>0.26940000000000003</v>
      </c>
      <c r="X80">
        <f>Paramétrage!$V27*Paramétrage!$W27*Paramétrage!AA27/1000</f>
        <v>0.20204999999999998</v>
      </c>
    </row>
    <row r="81" spans="1:24" x14ac:dyDescent="0.35">
      <c r="A81" s="31" t="str">
        <f>Paramétrage!A285</f>
        <v>Ligne phosphorique 54 5</v>
      </c>
      <c r="B81" s="31">
        <f>Paramétrage!B285</f>
        <v>60</v>
      </c>
      <c r="C81" s="31">
        <f>Paramétrage!C285</f>
        <v>60</v>
      </c>
      <c r="D81" s="31">
        <f>Paramétrage!D285</f>
        <v>321.50205761316869</v>
      </c>
      <c r="E81" s="31">
        <f>Paramétrage!E285</f>
        <v>1</v>
      </c>
      <c r="G81" s="4"/>
      <c r="J81">
        <f>Paramétrage!I285</f>
        <v>0</v>
      </c>
      <c r="K81">
        <f>Paramétrage!H285</f>
        <v>0</v>
      </c>
      <c r="L81">
        <f t="shared" si="4"/>
        <v>0</v>
      </c>
      <c r="U81" t="e">
        <f>Paramétrage!#REF!*Paramétrage!#REF!*Paramétrage!#REF!/1000</f>
        <v>#REF!</v>
      </c>
      <c r="V81" t="e">
        <f>Paramétrage!#REF!*Paramétrage!#REF!*Paramétrage!#REF!/1000</f>
        <v>#REF!</v>
      </c>
      <c r="W81" t="e">
        <f>Paramétrage!#REF!*Paramétrage!#REF!*Paramétrage!#REF!/1000</f>
        <v>#REF!</v>
      </c>
      <c r="X81" t="e">
        <f>Paramétrage!#REF!*Paramétrage!#REF!*Paramétrage!#REF!/1000</f>
        <v>#REF!</v>
      </c>
    </row>
    <row r="82" spans="1:24" x14ac:dyDescent="0.35">
      <c r="A82" s="31" t="str">
        <f>Paramétrage!A286</f>
        <v>Ligne phosphorique 54 6</v>
      </c>
      <c r="B82" s="31">
        <f>Paramétrage!B286</f>
        <v>60</v>
      </c>
      <c r="C82" s="31">
        <f>Paramétrage!C286</f>
        <v>60</v>
      </c>
      <c r="D82" s="31">
        <f>Paramétrage!D286</f>
        <v>321.50205761316869</v>
      </c>
      <c r="E82" s="31">
        <f>Paramétrage!E286</f>
        <v>1</v>
      </c>
      <c r="G82" s="4"/>
      <c r="J82">
        <f>Paramétrage!I286</f>
        <v>0</v>
      </c>
      <c r="K82">
        <f>Paramétrage!H286</f>
        <v>0</v>
      </c>
      <c r="L82">
        <f t="shared" si="4"/>
        <v>0</v>
      </c>
      <c r="T82" t="s">
        <v>293</v>
      </c>
      <c r="U82" t="e">
        <f>MAX(U9:U81)</f>
        <v>#REF!</v>
      </c>
      <c r="V82" t="e">
        <f>MAX(V9:V81)</f>
        <v>#REF!</v>
      </c>
      <c r="W82" t="e">
        <f>MAX(W9:W81)</f>
        <v>#REF!</v>
      </c>
      <c r="X82" t="e">
        <f>MAX(X9:X81)</f>
        <v>#REF!</v>
      </c>
    </row>
    <row r="83" spans="1:24" ht="15" thickBot="1" x14ac:dyDescent="0.4">
      <c r="A83" s="31" t="str">
        <f>Paramétrage!A287</f>
        <v>Ligne phosphorique 54 7</v>
      </c>
      <c r="B83" s="31">
        <f>Paramétrage!B287</f>
        <v>60</v>
      </c>
      <c r="C83" s="31">
        <f>Paramétrage!C287</f>
        <v>60</v>
      </c>
      <c r="D83" s="31">
        <f>Paramétrage!D287</f>
        <v>321.50205761316869</v>
      </c>
      <c r="E83" s="31">
        <f>Paramétrage!E287</f>
        <v>1</v>
      </c>
      <c r="G83" s="4"/>
      <c r="J83">
        <f>Paramétrage!I287</f>
        <v>0</v>
      </c>
      <c r="K83">
        <f>Paramétrage!H287</f>
        <v>0</v>
      </c>
      <c r="L83">
        <f t="shared" si="4"/>
        <v>0</v>
      </c>
      <c r="T83" t="s">
        <v>294</v>
      </c>
      <c r="U83" t="e">
        <f>U82/Paramétrage!C358/Paramétrage!D358</f>
        <v>#REF!</v>
      </c>
      <c r="V83" t="e">
        <f>V82/Paramétrage!C359/Paramétrage!D359</f>
        <v>#REF!</v>
      </c>
      <c r="W83" t="e">
        <f>W82/Paramétrage!D362</f>
        <v>#REF!</v>
      </c>
      <c r="X83" t="e">
        <f>X82/Paramétrage!C363/Paramétrage!D363</f>
        <v>#REF!</v>
      </c>
    </row>
    <row r="84" spans="1:24" ht="15.75" customHeight="1" x14ac:dyDescent="0.35">
      <c r="A84" s="31" t="str">
        <f>Paramétrage!A288</f>
        <v>Ligne phosphorique 54 8</v>
      </c>
      <c r="B84" s="31">
        <f>Paramétrage!B288</f>
        <v>60</v>
      </c>
      <c r="C84" s="31">
        <f>Paramétrage!C288</f>
        <v>60</v>
      </c>
      <c r="D84" s="31">
        <f>Paramétrage!D288</f>
        <v>321.50205761316869</v>
      </c>
      <c r="E84" s="31">
        <f>Paramétrage!E288</f>
        <v>1</v>
      </c>
      <c r="G84" s="4"/>
      <c r="J84">
        <f>Paramétrage!I288</f>
        <v>0</v>
      </c>
      <c r="K84">
        <f>Paramétrage!H288</f>
        <v>0</v>
      </c>
      <c r="L84">
        <f t="shared" si="4"/>
        <v>0</v>
      </c>
      <c r="U84" s="87" t="s">
        <v>134</v>
      </c>
      <c r="V84" s="87" t="s">
        <v>135</v>
      </c>
      <c r="W84" s="87" t="s">
        <v>136</v>
      </c>
      <c r="X84" s="87" t="s">
        <v>137</v>
      </c>
    </row>
    <row r="85" spans="1:24" x14ac:dyDescent="0.35">
      <c r="A85" s="31" t="str">
        <f>Paramétrage!A289</f>
        <v>Ligne phosphorique 54 9</v>
      </c>
      <c r="B85" s="31">
        <f>Paramétrage!B289</f>
        <v>60</v>
      </c>
      <c r="C85" s="31">
        <f>Paramétrage!C289</f>
        <v>60</v>
      </c>
      <c r="D85" s="31">
        <f>Paramétrage!D289</f>
        <v>321.50205761316869</v>
      </c>
      <c r="E85" s="31">
        <f>Paramétrage!E289</f>
        <v>1</v>
      </c>
      <c r="G85" s="4"/>
      <c r="J85">
        <f>Paramétrage!I289</f>
        <v>0</v>
      </c>
      <c r="K85">
        <f>Paramétrage!H289</f>
        <v>0</v>
      </c>
      <c r="L85">
        <f t="shared" si="4"/>
        <v>0</v>
      </c>
    </row>
    <row r="86" spans="1:24" x14ac:dyDescent="0.35">
      <c r="A86" s="31" t="str">
        <f>Paramétrage!A290</f>
        <v>Ligne phosphorique 54 10</v>
      </c>
      <c r="B86" s="31">
        <f>Paramétrage!B290</f>
        <v>60</v>
      </c>
      <c r="C86" s="31">
        <f>Paramétrage!C290</f>
        <v>60</v>
      </c>
      <c r="D86" s="31">
        <f>Paramétrage!D290</f>
        <v>321.50205761316869</v>
      </c>
      <c r="E86" s="31">
        <f>Paramétrage!E290</f>
        <v>1</v>
      </c>
      <c r="G86" s="4"/>
      <c r="J86">
        <f>Paramétrage!I290</f>
        <v>0</v>
      </c>
      <c r="K86">
        <f>Paramétrage!H290</f>
        <v>0</v>
      </c>
      <c r="L86">
        <f t="shared" si="4"/>
        <v>0</v>
      </c>
    </row>
    <row r="87" spans="1:24" x14ac:dyDescent="0.35">
      <c r="A87" s="31" t="str">
        <f>Paramétrage!A291</f>
        <v>Ligne phosphorique 54 11</v>
      </c>
      <c r="B87" s="31">
        <f>Paramétrage!B291</f>
        <v>60</v>
      </c>
      <c r="C87" s="31">
        <f>Paramétrage!C291</f>
        <v>60</v>
      </c>
      <c r="D87" s="31">
        <f>Paramétrage!D291</f>
        <v>321.50205761316869</v>
      </c>
      <c r="E87" s="31">
        <f>Paramétrage!E291</f>
        <v>1</v>
      </c>
      <c r="G87" s="4"/>
      <c r="J87">
        <f>Paramétrage!I291</f>
        <v>0</v>
      </c>
      <c r="K87">
        <f>Paramétrage!H291</f>
        <v>0</v>
      </c>
      <c r="L87">
        <f t="shared" si="4"/>
        <v>0</v>
      </c>
    </row>
    <row r="88" spans="1:24" x14ac:dyDescent="0.35">
      <c r="A88" s="31" t="str">
        <f>Paramétrage!A292</f>
        <v>Ligne phosphorique 54 12</v>
      </c>
      <c r="B88" s="31">
        <f>Paramétrage!B292</f>
        <v>60</v>
      </c>
      <c r="C88" s="31">
        <f>Paramétrage!C292</f>
        <v>60</v>
      </c>
      <c r="D88" s="31">
        <f>Paramétrage!D292</f>
        <v>321.50205761316869</v>
      </c>
      <c r="E88" s="31">
        <f>Paramétrage!E292</f>
        <v>1</v>
      </c>
      <c r="G88" s="4"/>
      <c r="J88">
        <f>Paramétrage!I292</f>
        <v>0</v>
      </c>
      <c r="K88">
        <f>Paramétrage!H292</f>
        <v>0</v>
      </c>
      <c r="L88">
        <f t="shared" si="4"/>
        <v>0</v>
      </c>
    </row>
    <row r="89" spans="1:24" x14ac:dyDescent="0.35">
      <c r="A89" s="31" t="str">
        <f>Paramétrage!A293</f>
        <v>Ligne phosphorique 54 13</v>
      </c>
      <c r="B89" s="31">
        <f>Paramétrage!B293</f>
        <v>60</v>
      </c>
      <c r="C89" s="31">
        <f>Paramétrage!C293</f>
        <v>60</v>
      </c>
      <c r="D89" s="31">
        <f>Paramétrage!D293</f>
        <v>321.50205761316869</v>
      </c>
      <c r="E89" s="31">
        <f>Paramétrage!E293</f>
        <v>1</v>
      </c>
      <c r="G89" s="4"/>
      <c r="J89">
        <f>Paramétrage!I293</f>
        <v>0</v>
      </c>
      <c r="K89">
        <f>Paramétrage!H293</f>
        <v>0</v>
      </c>
      <c r="L89">
        <f t="shared" si="4"/>
        <v>0</v>
      </c>
    </row>
    <row r="90" spans="1:24" x14ac:dyDescent="0.35">
      <c r="A90" s="31" t="str">
        <f>Paramétrage!A294</f>
        <v>Ligne phosphorique 54 14</v>
      </c>
      <c r="B90" s="31">
        <f>Paramétrage!B294</f>
        <v>60</v>
      </c>
      <c r="C90" s="31">
        <f>Paramétrage!C294</f>
        <v>60</v>
      </c>
      <c r="D90" s="31">
        <f>Paramétrage!D294</f>
        <v>321.50205761316869</v>
      </c>
      <c r="E90" s="31">
        <f>Paramétrage!E294</f>
        <v>1</v>
      </c>
      <c r="G90" s="4"/>
      <c r="J90">
        <f>Paramétrage!I294</f>
        <v>0</v>
      </c>
      <c r="K90">
        <f>Paramétrage!H294</f>
        <v>0</v>
      </c>
      <c r="L90">
        <f t="shared" si="4"/>
        <v>0</v>
      </c>
    </row>
    <row r="91" spans="1:24" x14ac:dyDescent="0.35">
      <c r="A91" s="31" t="str">
        <f>Paramétrage!A295</f>
        <v>Ligne phosphorique 54 15</v>
      </c>
      <c r="B91" s="31">
        <f>Paramétrage!B295</f>
        <v>60</v>
      </c>
      <c r="C91" s="31">
        <f>Paramétrage!C295</f>
        <v>60</v>
      </c>
      <c r="D91" s="31">
        <f>Paramétrage!D295</f>
        <v>321.50205761316869</v>
      </c>
      <c r="E91" s="31">
        <f>Paramétrage!E295</f>
        <v>1</v>
      </c>
      <c r="G91" s="4"/>
      <c r="J91">
        <f>Paramétrage!I295</f>
        <v>0</v>
      </c>
      <c r="K91">
        <f>Paramétrage!H295</f>
        <v>0</v>
      </c>
      <c r="L91">
        <f t="shared" si="4"/>
        <v>0</v>
      </c>
    </row>
    <row r="92" spans="1:24" x14ac:dyDescent="0.35">
      <c r="A92" s="31" t="str">
        <f>Paramétrage!A296</f>
        <v>Ligne phosphorique 54 16</v>
      </c>
      <c r="B92" s="31">
        <f>Paramétrage!B296</f>
        <v>60</v>
      </c>
      <c r="C92" s="31">
        <f>Paramétrage!C296</f>
        <v>60</v>
      </c>
      <c r="D92" s="31">
        <f>Paramétrage!D296</f>
        <v>321.50205761316869</v>
      </c>
      <c r="E92" s="31">
        <f>Paramétrage!E296</f>
        <v>1</v>
      </c>
      <c r="G92" s="4"/>
      <c r="J92">
        <f>Paramétrage!I296</f>
        <v>0</v>
      </c>
      <c r="K92">
        <f>Paramétrage!H296</f>
        <v>0</v>
      </c>
      <c r="L92">
        <f t="shared" si="4"/>
        <v>0</v>
      </c>
    </row>
    <row r="93" spans="1:24" x14ac:dyDescent="0.35">
      <c r="A93" s="31" t="str">
        <f>Paramétrage!A297</f>
        <v>Ligne phosphorique 54 17</v>
      </c>
      <c r="B93" s="31">
        <f>Paramétrage!B297</f>
        <v>60</v>
      </c>
      <c r="C93" s="31">
        <f>Paramétrage!C297</f>
        <v>60</v>
      </c>
      <c r="D93" s="31">
        <f>Paramétrage!D297</f>
        <v>353.65226337448559</v>
      </c>
      <c r="E93" s="31">
        <f>Paramétrage!E297</f>
        <v>1</v>
      </c>
      <c r="G93" s="4"/>
      <c r="J93">
        <f>Paramétrage!I297</f>
        <v>0</v>
      </c>
      <c r="K93">
        <f>Paramétrage!H297</f>
        <v>0</v>
      </c>
      <c r="L93">
        <f t="shared" si="4"/>
        <v>0</v>
      </c>
    </row>
    <row r="94" spans="1:24" x14ac:dyDescent="0.35">
      <c r="A94" s="31" t="str">
        <f>Paramétrage!A298</f>
        <v>Ligne phosphorique 54 18</v>
      </c>
      <c r="B94" s="31">
        <f>Paramétrage!B298</f>
        <v>60</v>
      </c>
      <c r="C94" s="31">
        <f>Paramétrage!C298</f>
        <v>60</v>
      </c>
      <c r="D94" s="31">
        <f>Paramétrage!D298</f>
        <v>353.65226337448559</v>
      </c>
      <c r="E94" s="31">
        <f>Paramétrage!E298</f>
        <v>1</v>
      </c>
      <c r="G94" s="4"/>
      <c r="J94">
        <f>Paramétrage!I298</f>
        <v>0</v>
      </c>
      <c r="K94">
        <f>Paramétrage!H298</f>
        <v>0</v>
      </c>
      <c r="L94">
        <f t="shared" si="4"/>
        <v>0</v>
      </c>
    </row>
    <row r="95" spans="1:24" x14ac:dyDescent="0.35">
      <c r="A95" s="31" t="str">
        <f>Paramétrage!A299</f>
        <v>Ligne phosphorique 54 19</v>
      </c>
      <c r="B95" s="31">
        <f>Paramétrage!B299</f>
        <v>60</v>
      </c>
      <c r="C95" s="31">
        <f>Paramétrage!C299</f>
        <v>60</v>
      </c>
      <c r="D95" s="31">
        <f>Paramétrage!D299</f>
        <v>353.65226337448559</v>
      </c>
      <c r="E95" s="31">
        <f>Paramétrage!E299</f>
        <v>1</v>
      </c>
      <c r="G95" s="4"/>
      <c r="J95">
        <f>Paramétrage!I299</f>
        <v>0</v>
      </c>
      <c r="K95">
        <f>Paramétrage!H299</f>
        <v>0</v>
      </c>
      <c r="L95">
        <f t="shared" si="4"/>
        <v>0</v>
      </c>
    </row>
    <row r="96" spans="1:24" x14ac:dyDescent="0.35">
      <c r="A96" s="31" t="str">
        <f>Paramétrage!A300</f>
        <v>Ligne phosphorique 54 20</v>
      </c>
      <c r="B96" s="31">
        <f>Paramétrage!B300</f>
        <v>60</v>
      </c>
      <c r="C96" s="31">
        <f>Paramétrage!C300</f>
        <v>60</v>
      </c>
      <c r="D96" s="31">
        <f>Paramétrage!D300</f>
        <v>353.65226337448559</v>
      </c>
      <c r="E96" s="31">
        <f>Paramétrage!E300</f>
        <v>1</v>
      </c>
      <c r="G96" s="4"/>
      <c r="J96">
        <f>Paramétrage!I300</f>
        <v>0</v>
      </c>
      <c r="K96">
        <f>Paramétrage!H300</f>
        <v>0</v>
      </c>
      <c r="L96">
        <f t="shared" si="4"/>
        <v>0</v>
      </c>
    </row>
    <row r="97" spans="1:12" x14ac:dyDescent="0.35">
      <c r="A97" s="30"/>
      <c r="B97" s="30"/>
      <c r="C97" s="30"/>
      <c r="D97" s="30"/>
      <c r="E97" s="30"/>
      <c r="G97" s="4"/>
      <c r="J97" s="1">
        <f>SUM(J77:J96)</f>
        <v>0</v>
      </c>
    </row>
    <row r="98" spans="1:12" x14ac:dyDescent="0.35">
      <c r="A98" s="30"/>
      <c r="B98" s="30"/>
      <c r="C98" s="30"/>
      <c r="D98" s="30"/>
      <c r="E98" s="30"/>
      <c r="G98" s="4"/>
    </row>
    <row r="99" spans="1:12" x14ac:dyDescent="0.35">
      <c r="A99" s="30"/>
      <c r="B99" s="30"/>
      <c r="C99" s="30"/>
      <c r="D99" s="30"/>
      <c r="E99" s="30"/>
      <c r="G99" s="4"/>
    </row>
    <row r="100" spans="1:12" ht="15" thickBot="1" x14ac:dyDescent="0.4">
      <c r="A100" s="30"/>
      <c r="B100" s="30"/>
      <c r="C100" s="30"/>
      <c r="D100" s="30"/>
      <c r="E100" s="30"/>
      <c r="G100" s="4"/>
    </row>
    <row r="101" spans="1:12" ht="24" customHeight="1" x14ac:dyDescent="0.35">
      <c r="A101" s="412" t="str">
        <f>Paramétrage!A305</f>
        <v>JFD</v>
      </c>
      <c r="B101" s="413" t="str">
        <f>Paramétrage!B304</f>
        <v>θ (en minutes)
cadence d'admission</v>
      </c>
      <c r="C101" s="413" t="str">
        <f>Paramétrage!C304</f>
        <v>µ
(temps de séjour en minutes)</v>
      </c>
      <c r="D101" s="413" t="str">
        <f>Paramétrage!D304</f>
        <v>τ  (kg/min)
(débit maître)</v>
      </c>
      <c r="E101" s="413" t="str">
        <f>Paramétrage!E304</f>
        <v>α1 
(H3PO4 29%)</v>
      </c>
      <c r="G101" s="4"/>
    </row>
    <row r="102" spans="1:12" x14ac:dyDescent="0.35">
      <c r="A102" s="431" t="str">
        <f>Paramétrage!A306</f>
        <v>Ligne phosphorique 54 JFD (1)</v>
      </c>
      <c r="B102" s="31">
        <f>Paramétrage!B306</f>
        <v>60</v>
      </c>
      <c r="C102" s="31">
        <f>Paramétrage!C306</f>
        <v>60</v>
      </c>
      <c r="D102" s="31">
        <f>Paramétrage!D306</f>
        <v>277.77777777777777</v>
      </c>
      <c r="E102" s="33">
        <f>Paramétrage!E306</f>
        <v>1</v>
      </c>
      <c r="G102" s="4"/>
      <c r="J102">
        <f>Paramétrage!I306</f>
        <v>0</v>
      </c>
      <c r="K102">
        <f>Paramétrage!H306</f>
        <v>0</v>
      </c>
      <c r="L102">
        <f>K102*B102/1000</f>
        <v>0</v>
      </c>
    </row>
    <row r="103" spans="1:12" x14ac:dyDescent="0.35">
      <c r="A103" s="431" t="str">
        <f>Paramétrage!A307</f>
        <v>Ligne phosphorique 54 JFD (2)</v>
      </c>
      <c r="B103" s="31">
        <f>Paramétrage!B307</f>
        <v>60</v>
      </c>
      <c r="C103" s="31">
        <f>Paramétrage!C307</f>
        <v>60</v>
      </c>
      <c r="D103" s="31">
        <f>Paramétrage!D307</f>
        <v>277.77777777777777</v>
      </c>
      <c r="E103" s="33">
        <f>Paramétrage!E307</f>
        <v>1</v>
      </c>
      <c r="G103" s="4"/>
      <c r="J103">
        <f>Paramétrage!I307</f>
        <v>0</v>
      </c>
      <c r="K103">
        <f>Paramétrage!H307</f>
        <v>0</v>
      </c>
      <c r="L103">
        <f>K103*B103/1000</f>
        <v>0</v>
      </c>
    </row>
    <row r="104" spans="1:12" ht="15" thickBot="1" x14ac:dyDescent="0.4">
      <c r="A104" s="415" t="str">
        <f>Paramétrage!A308</f>
        <v>Ligne phosphorique 54 JFD (3)</v>
      </c>
      <c r="B104" s="416">
        <f>Paramétrage!B308</f>
        <v>60</v>
      </c>
      <c r="C104" s="416">
        <f>Paramétrage!C308</f>
        <v>60</v>
      </c>
      <c r="D104" s="416">
        <f>Paramétrage!D308</f>
        <v>277.77777777777777</v>
      </c>
      <c r="E104" s="417">
        <f>Paramétrage!E308</f>
        <v>1</v>
      </c>
      <c r="G104" s="4"/>
      <c r="J104">
        <f>Paramétrage!I308</f>
        <v>0</v>
      </c>
      <c r="K104">
        <f>Paramétrage!H308</f>
        <v>0</v>
      </c>
      <c r="L104">
        <f>K104*B104/1000</f>
        <v>0</v>
      </c>
    </row>
    <row r="105" spans="1:12" ht="15" thickBot="1" x14ac:dyDescent="0.4">
      <c r="A105" s="30"/>
      <c r="B105" s="30"/>
      <c r="C105" s="30"/>
      <c r="D105" s="30"/>
      <c r="E105" s="30"/>
      <c r="G105" s="4"/>
    </row>
    <row r="106" spans="1:12" x14ac:dyDescent="0.35">
      <c r="A106" s="412" t="str">
        <f>Paramétrage!A310</f>
        <v>JFF</v>
      </c>
      <c r="B106" s="413">
        <f>Paramétrage!B310</f>
        <v>0</v>
      </c>
      <c r="C106" s="413">
        <f>Paramétrage!C310</f>
        <v>0</v>
      </c>
      <c r="D106" s="413">
        <f>Paramétrage!D310</f>
        <v>0</v>
      </c>
      <c r="E106" s="414">
        <f>Paramétrage!E310</f>
        <v>0</v>
      </c>
      <c r="G106" s="4"/>
    </row>
    <row r="107" spans="1:12" x14ac:dyDescent="0.35">
      <c r="A107" s="431" t="str">
        <f>Paramétrage!A311</f>
        <v>Ligne phosphorique 54 JFF (1)</v>
      </c>
      <c r="B107" s="31">
        <f>Paramétrage!B311</f>
        <v>60</v>
      </c>
      <c r="C107" s="31">
        <f>Paramétrage!C311</f>
        <v>60</v>
      </c>
      <c r="D107" s="31">
        <f>Paramétrage!D311</f>
        <v>277.77777777777777</v>
      </c>
      <c r="E107" s="33">
        <f>Paramétrage!E311</f>
        <v>1</v>
      </c>
      <c r="G107" s="4"/>
      <c r="J107">
        <f>Paramétrage!I311</f>
        <v>0</v>
      </c>
      <c r="K107">
        <f>Paramétrage!H311</f>
        <v>0</v>
      </c>
      <c r="L107">
        <f>K107*B107/1000</f>
        <v>0</v>
      </c>
    </row>
    <row r="108" spans="1:12" x14ac:dyDescent="0.35">
      <c r="A108" s="431" t="str">
        <f>Paramétrage!A312</f>
        <v>Ligne phosphorique 54 JFF (2)</v>
      </c>
      <c r="B108" s="31">
        <f>Paramétrage!B312</f>
        <v>60</v>
      </c>
      <c r="C108" s="31">
        <f>Paramétrage!C312</f>
        <v>60</v>
      </c>
      <c r="D108" s="31">
        <f>Paramétrage!D312</f>
        <v>277.77777777777777</v>
      </c>
      <c r="E108" s="33">
        <f>Paramétrage!E312</f>
        <v>1</v>
      </c>
      <c r="G108" s="4"/>
      <c r="J108">
        <f>Paramétrage!I312</f>
        <v>0</v>
      </c>
      <c r="K108">
        <f>Paramétrage!H312</f>
        <v>0</v>
      </c>
      <c r="L108">
        <f>K108*B108/1000</f>
        <v>0</v>
      </c>
    </row>
    <row r="109" spans="1:12" ht="15" thickBot="1" x14ac:dyDescent="0.4">
      <c r="A109" s="415" t="str">
        <f>Paramétrage!A313</f>
        <v>Ligne phosphorique 54 JFF (3)</v>
      </c>
      <c r="B109" s="416">
        <f>Paramétrage!B313</f>
        <v>60</v>
      </c>
      <c r="C109" s="416">
        <f>Paramétrage!C313</f>
        <v>60</v>
      </c>
      <c r="D109" s="416">
        <f>Paramétrage!D313</f>
        <v>277.77777777777777</v>
      </c>
      <c r="E109" s="417">
        <f>Paramétrage!E313</f>
        <v>1</v>
      </c>
      <c r="G109" s="4"/>
      <c r="J109">
        <f>Paramétrage!I313</f>
        <v>0</v>
      </c>
      <c r="K109">
        <f>Paramétrage!H313</f>
        <v>0</v>
      </c>
      <c r="L109">
        <f>K109*B109/1000</f>
        <v>0</v>
      </c>
    </row>
    <row r="110" spans="1:12" ht="15" thickBot="1" x14ac:dyDescent="0.4">
      <c r="A110" s="30"/>
      <c r="B110" s="30"/>
      <c r="C110" s="30"/>
      <c r="D110" s="30"/>
      <c r="E110" s="30"/>
      <c r="G110" s="4"/>
    </row>
    <row r="111" spans="1:12" x14ac:dyDescent="0.35">
      <c r="A111" s="412" t="str">
        <f>Paramétrage!A315</f>
        <v>JFO</v>
      </c>
      <c r="B111" s="413">
        <f>Paramétrage!B315</f>
        <v>0</v>
      </c>
      <c r="C111" s="413">
        <f>Paramétrage!C315</f>
        <v>0</v>
      </c>
      <c r="D111" s="413">
        <f>Paramétrage!D315</f>
        <v>0</v>
      </c>
      <c r="E111" s="414">
        <f>Paramétrage!E315</f>
        <v>0</v>
      </c>
      <c r="G111" s="4"/>
    </row>
    <row r="112" spans="1:12" x14ac:dyDescent="0.35">
      <c r="A112" s="431" t="str">
        <f>Paramétrage!A316</f>
        <v>Ligne phosphorique 54 JFO (1)</v>
      </c>
      <c r="B112" s="31">
        <f>Paramétrage!B316</f>
        <v>60</v>
      </c>
      <c r="C112" s="31">
        <f>Paramétrage!C316</f>
        <v>60</v>
      </c>
      <c r="D112" s="31">
        <f>Paramétrage!D316</f>
        <v>277.77777777777777</v>
      </c>
      <c r="E112" s="33">
        <f>Paramétrage!E316</f>
        <v>1</v>
      </c>
      <c r="G112" s="4"/>
      <c r="J112">
        <f>Paramétrage!I316</f>
        <v>0</v>
      </c>
      <c r="K112">
        <f>Paramétrage!H316</f>
        <v>0</v>
      </c>
      <c r="L112">
        <f>K112*B112/1000</f>
        <v>0</v>
      </c>
    </row>
    <row r="113" spans="1:12" x14ac:dyDescent="0.35">
      <c r="A113" s="431" t="str">
        <f>Paramétrage!A317</f>
        <v>Ligne phosphorique 54 JFO (2)</v>
      </c>
      <c r="B113" s="31">
        <f>Paramétrage!B317</f>
        <v>60</v>
      </c>
      <c r="C113" s="31">
        <f>Paramétrage!C317</f>
        <v>60</v>
      </c>
      <c r="D113" s="31">
        <f>Paramétrage!D317</f>
        <v>277.77777777777777</v>
      </c>
      <c r="E113" s="33">
        <f>Paramétrage!E317</f>
        <v>1</v>
      </c>
      <c r="G113" s="4"/>
      <c r="J113">
        <f>Paramétrage!I317</f>
        <v>0</v>
      </c>
      <c r="K113">
        <f>Paramétrage!H317</f>
        <v>0</v>
      </c>
      <c r="L113">
        <f>K113*B113/1000</f>
        <v>0</v>
      </c>
    </row>
    <row r="114" spans="1:12" ht="15" thickBot="1" x14ac:dyDescent="0.4">
      <c r="A114" s="415" t="str">
        <f>Paramétrage!A318</f>
        <v>Ligne phosphorique 54 JFO (3)</v>
      </c>
      <c r="B114" s="416">
        <f>Paramétrage!B318</f>
        <v>60</v>
      </c>
      <c r="C114" s="416">
        <f>Paramétrage!C318</f>
        <v>60</v>
      </c>
      <c r="D114" s="416">
        <f>Paramétrage!D318</f>
        <v>277.77777777777777</v>
      </c>
      <c r="E114" s="417">
        <f>Paramétrage!E318</f>
        <v>1</v>
      </c>
      <c r="G114" s="4"/>
      <c r="J114">
        <f>Paramétrage!I318</f>
        <v>0</v>
      </c>
      <c r="K114">
        <f>Paramétrage!H318</f>
        <v>0</v>
      </c>
      <c r="L114">
        <f>K114*B114/1000</f>
        <v>0</v>
      </c>
    </row>
    <row r="115" spans="1:12" ht="15" thickBot="1" x14ac:dyDescent="0.4">
      <c r="A115" s="30"/>
      <c r="B115" s="30">
        <f>Paramétrage!B319</f>
        <v>0</v>
      </c>
      <c r="C115" s="30">
        <f>Paramétrage!C319</f>
        <v>0</v>
      </c>
      <c r="D115" s="30">
        <f>Paramétrage!D319</f>
        <v>0</v>
      </c>
      <c r="E115" s="30">
        <f>Paramétrage!E319</f>
        <v>0</v>
      </c>
      <c r="G115" s="4"/>
    </row>
    <row r="116" spans="1:12" x14ac:dyDescent="0.35">
      <c r="A116" s="412" t="str">
        <f>Paramétrage!A320</f>
        <v>JFQ</v>
      </c>
      <c r="B116" s="413">
        <f>Paramétrage!B320</f>
        <v>0</v>
      </c>
      <c r="C116" s="413">
        <f>Paramétrage!C320</f>
        <v>0</v>
      </c>
      <c r="D116" s="413">
        <f>Paramétrage!D320</f>
        <v>0</v>
      </c>
      <c r="E116" s="414">
        <f>Paramétrage!E320</f>
        <v>0</v>
      </c>
      <c r="G116" s="4"/>
    </row>
    <row r="117" spans="1:12" x14ac:dyDescent="0.35">
      <c r="A117" s="431" t="str">
        <f>Paramétrage!A321</f>
        <v>Ligne phosphorique 54 JFQ (1)</v>
      </c>
      <c r="B117" s="31">
        <f>Paramétrage!B321</f>
        <v>60</v>
      </c>
      <c r="C117" s="31">
        <f>Paramétrage!C321</f>
        <v>60</v>
      </c>
      <c r="D117" s="31">
        <f>Paramétrage!D321</f>
        <v>277.77777777777777</v>
      </c>
      <c r="E117" s="33">
        <f>Paramétrage!E321</f>
        <v>1</v>
      </c>
      <c r="G117" s="4"/>
      <c r="J117">
        <f>Paramétrage!I321</f>
        <v>0</v>
      </c>
      <c r="K117">
        <f>Paramétrage!H321</f>
        <v>0</v>
      </c>
      <c r="L117">
        <f>K117*B117/1000</f>
        <v>0</v>
      </c>
    </row>
    <row r="118" spans="1:12" x14ac:dyDescent="0.35">
      <c r="A118" s="431" t="str">
        <f>Paramétrage!A322</f>
        <v>Ligne phosphorique 54 JFQ (2)</v>
      </c>
      <c r="B118" s="31">
        <f>Paramétrage!B322</f>
        <v>60</v>
      </c>
      <c r="C118" s="31">
        <f>Paramétrage!C322</f>
        <v>60</v>
      </c>
      <c r="D118" s="31">
        <f>Paramétrage!D322</f>
        <v>277.77777777777777</v>
      </c>
      <c r="E118" s="33">
        <f>Paramétrage!E322</f>
        <v>1</v>
      </c>
      <c r="G118" s="4"/>
      <c r="J118">
        <f>Paramétrage!I322</f>
        <v>0</v>
      </c>
      <c r="K118">
        <f>Paramétrage!H322</f>
        <v>0</v>
      </c>
      <c r="L118">
        <f>K118*B118/1000</f>
        <v>0</v>
      </c>
    </row>
    <row r="119" spans="1:12" ht="15" thickBot="1" x14ac:dyDescent="0.4">
      <c r="A119" s="415" t="str">
        <f>Paramétrage!A323</f>
        <v>Ligne phosphorique 54 JFQ (3)</v>
      </c>
      <c r="B119" s="416">
        <f>Paramétrage!B323</f>
        <v>60</v>
      </c>
      <c r="C119" s="416">
        <f>Paramétrage!C323</f>
        <v>60</v>
      </c>
      <c r="D119" s="416">
        <f>Paramétrage!D323</f>
        <v>277.77777777777777</v>
      </c>
      <c r="E119" s="417">
        <f>Paramétrage!E323</f>
        <v>1</v>
      </c>
      <c r="G119" s="4"/>
      <c r="J119">
        <f>Paramétrage!I323</f>
        <v>0</v>
      </c>
      <c r="K119">
        <f>Paramétrage!H323</f>
        <v>0</v>
      </c>
      <c r="L119">
        <f>K119*B119/1000</f>
        <v>0</v>
      </c>
    </row>
    <row r="120" spans="1:12" s="25" customFormat="1" ht="15" thickBot="1" x14ac:dyDescent="0.4">
      <c r="A120" s="30"/>
      <c r="B120" s="30"/>
      <c r="C120" s="30"/>
      <c r="D120" s="30"/>
      <c r="E120" s="30"/>
      <c r="G120" s="432"/>
    </row>
    <row r="121" spans="1:12" x14ac:dyDescent="0.35">
      <c r="A121" s="418" t="str">
        <f>Paramétrage!A325</f>
        <v>JFT</v>
      </c>
      <c r="B121" s="419">
        <f>Paramétrage!B325</f>
        <v>0</v>
      </c>
      <c r="C121" s="419">
        <f>Paramétrage!C325</f>
        <v>0</v>
      </c>
      <c r="D121" s="419">
        <f>Paramétrage!D325</f>
        <v>0</v>
      </c>
      <c r="E121" s="420">
        <f>Paramétrage!E325</f>
        <v>0</v>
      </c>
      <c r="G121" s="4"/>
    </row>
    <row r="122" spans="1:12" x14ac:dyDescent="0.35">
      <c r="A122" s="433" t="str">
        <f>Paramétrage!A326</f>
        <v>Ligne phosphorique 54 JFT (1)</v>
      </c>
      <c r="B122" s="424">
        <f>Paramétrage!B326</f>
        <v>60</v>
      </c>
      <c r="C122" s="424">
        <f>Paramétrage!C326</f>
        <v>60</v>
      </c>
      <c r="D122" s="424">
        <f>Paramétrage!D326</f>
        <v>277.77777777777777</v>
      </c>
      <c r="E122" s="434">
        <f>Paramétrage!E326</f>
        <v>1</v>
      </c>
      <c r="G122" s="4"/>
      <c r="J122">
        <f>Paramétrage!I326</f>
        <v>0</v>
      </c>
      <c r="K122">
        <f>Paramétrage!H326</f>
        <v>0</v>
      </c>
      <c r="L122">
        <f>K122*B122/1000</f>
        <v>0</v>
      </c>
    </row>
    <row r="123" spans="1:12" x14ac:dyDescent="0.35">
      <c r="A123" s="433" t="str">
        <f>Paramétrage!A327</f>
        <v>Ligne phosphorique 54 JFT (2)</v>
      </c>
      <c r="B123" s="424">
        <f>Paramétrage!B327</f>
        <v>60</v>
      </c>
      <c r="C123" s="424">
        <f>Paramétrage!C327</f>
        <v>60</v>
      </c>
      <c r="D123" s="424">
        <f>Paramétrage!D327</f>
        <v>277.77777777777777</v>
      </c>
      <c r="E123" s="434">
        <f>Paramétrage!E327</f>
        <v>1</v>
      </c>
      <c r="G123" s="4"/>
      <c r="J123">
        <f>Paramétrage!I327</f>
        <v>0</v>
      </c>
      <c r="K123">
        <f>Paramétrage!H327</f>
        <v>0</v>
      </c>
      <c r="L123">
        <f>K123*B123/1000</f>
        <v>0</v>
      </c>
    </row>
    <row r="124" spans="1:12" ht="14" customHeight="1" thickBot="1" x14ac:dyDescent="0.4">
      <c r="A124" s="421" t="str">
        <f>Paramétrage!A328</f>
        <v>Ligne phosphorique 54 JFT (3)</v>
      </c>
      <c r="B124" s="422">
        <f>Paramétrage!B328</f>
        <v>60</v>
      </c>
      <c r="C124" s="422">
        <f>Paramétrage!C328</f>
        <v>60</v>
      </c>
      <c r="D124" s="422">
        <f>Paramétrage!D328</f>
        <v>277.77777777777777</v>
      </c>
      <c r="E124" s="423">
        <f>Paramétrage!E328</f>
        <v>1</v>
      </c>
      <c r="G124" s="4"/>
      <c r="J124">
        <f>Paramétrage!I328</f>
        <v>0</v>
      </c>
      <c r="K124">
        <f>Paramétrage!H328</f>
        <v>0</v>
      </c>
      <c r="L124">
        <f>K124*B124/1000</f>
        <v>0</v>
      </c>
    </row>
    <row r="125" spans="1:12" ht="15" thickBot="1" x14ac:dyDescent="0.4">
      <c r="A125" s="30"/>
      <c r="B125" s="30"/>
      <c r="C125" s="30"/>
      <c r="D125" s="30"/>
      <c r="E125" s="30"/>
      <c r="G125" s="4"/>
    </row>
    <row r="126" spans="1:12" x14ac:dyDescent="0.35">
      <c r="A126" s="418" t="str">
        <f>Paramétrage!A330</f>
        <v>PMP</v>
      </c>
      <c r="B126" s="419">
        <f>Paramétrage!B330</f>
        <v>0</v>
      </c>
      <c r="C126" s="419">
        <f>Paramétrage!C330</f>
        <v>0</v>
      </c>
      <c r="D126" s="419">
        <f>Paramétrage!D330</f>
        <v>0</v>
      </c>
      <c r="E126" s="420">
        <f>Paramétrage!E330</f>
        <v>0</v>
      </c>
      <c r="G126" s="4"/>
    </row>
    <row r="127" spans="1:12" x14ac:dyDescent="0.35">
      <c r="A127" s="433" t="str">
        <f>Paramétrage!A331</f>
        <v>Ligne phosphorique 54 PMP (1)</v>
      </c>
      <c r="B127" s="424">
        <f>Paramétrage!B331</f>
        <v>60</v>
      </c>
      <c r="C127" s="424">
        <f>Paramétrage!C331</f>
        <v>60</v>
      </c>
      <c r="D127" s="424">
        <f>Paramétrage!D331</f>
        <v>277.77777777777777</v>
      </c>
      <c r="E127" s="434">
        <f>Paramétrage!E331</f>
        <v>1</v>
      </c>
      <c r="G127" s="4"/>
      <c r="J127">
        <f>Paramétrage!I331</f>
        <v>0</v>
      </c>
      <c r="K127">
        <f>Paramétrage!H331</f>
        <v>0</v>
      </c>
      <c r="L127">
        <f>K127*B127/1000</f>
        <v>0</v>
      </c>
    </row>
    <row r="128" spans="1:12" x14ac:dyDescent="0.35">
      <c r="A128" s="433" t="str">
        <f>Paramétrage!A332</f>
        <v>Ligne phosphorique 54 PMP (2)</v>
      </c>
      <c r="B128" s="424">
        <f>Paramétrage!B332</f>
        <v>60</v>
      </c>
      <c r="C128" s="424">
        <f>Paramétrage!C332</f>
        <v>60</v>
      </c>
      <c r="D128" s="424">
        <f>Paramétrage!D332</f>
        <v>277.77777777777777</v>
      </c>
      <c r="E128" s="434">
        <f>Paramétrage!E332</f>
        <v>1</v>
      </c>
      <c r="G128" s="4"/>
      <c r="J128">
        <f>Paramétrage!I332</f>
        <v>0</v>
      </c>
      <c r="K128">
        <f>Paramétrage!H332</f>
        <v>0</v>
      </c>
      <c r="L128">
        <f>K128*B128/1000</f>
        <v>0</v>
      </c>
    </row>
    <row r="129" spans="1:12" ht="15" thickBot="1" x14ac:dyDescent="0.4">
      <c r="A129" s="421" t="str">
        <f>Paramétrage!A333</f>
        <v>Ligne phosphorique 54 PMP (3)</v>
      </c>
      <c r="B129" s="422">
        <f>Paramétrage!B333</f>
        <v>60</v>
      </c>
      <c r="C129" s="422">
        <f>Paramétrage!C333</f>
        <v>60</v>
      </c>
      <c r="D129" s="422">
        <f>Paramétrage!D333</f>
        <v>277.77777777777777</v>
      </c>
      <c r="E129" s="423">
        <f>Paramétrage!E333</f>
        <v>1</v>
      </c>
      <c r="G129" s="4"/>
      <c r="J129">
        <f>Paramétrage!I333</f>
        <v>0</v>
      </c>
      <c r="K129">
        <f>Paramétrage!H333</f>
        <v>0</v>
      </c>
      <c r="L129">
        <f>K129*B129/1000</f>
        <v>0</v>
      </c>
    </row>
    <row r="130" spans="1:12" ht="15" thickBot="1" x14ac:dyDescent="0.4">
      <c r="A130" s="30"/>
      <c r="B130" s="30"/>
      <c r="C130" s="30"/>
      <c r="D130" s="30"/>
      <c r="E130" s="30"/>
      <c r="G130" s="4"/>
    </row>
    <row r="131" spans="1:12" x14ac:dyDescent="0.35">
      <c r="A131" s="418" t="str">
        <f>Paramétrage!A335</f>
        <v>IMACID</v>
      </c>
      <c r="B131" s="419">
        <f>Paramétrage!B335</f>
        <v>0</v>
      </c>
      <c r="C131" s="419">
        <f>Paramétrage!C335</f>
        <v>0</v>
      </c>
      <c r="D131" s="419">
        <f>Paramétrage!D335</f>
        <v>0</v>
      </c>
      <c r="E131" s="420">
        <f>Paramétrage!E335</f>
        <v>0</v>
      </c>
      <c r="G131" s="4"/>
    </row>
    <row r="132" spans="1:12" x14ac:dyDescent="0.35">
      <c r="A132" s="433" t="str">
        <f>Paramétrage!A336</f>
        <v>Ligne phosphorique 54 IMACID (1)</v>
      </c>
      <c r="B132" s="424">
        <f>Paramétrage!B336</f>
        <v>60</v>
      </c>
      <c r="C132" s="424">
        <f>Paramétrage!C336</f>
        <v>60</v>
      </c>
      <c r="D132" s="424">
        <f>Paramétrage!D336</f>
        <v>277.77777777777777</v>
      </c>
      <c r="E132" s="434">
        <f>Paramétrage!E336</f>
        <v>1</v>
      </c>
      <c r="G132" s="4"/>
      <c r="J132">
        <f>Paramétrage!I336</f>
        <v>0</v>
      </c>
      <c r="K132">
        <f>Paramétrage!H336</f>
        <v>0</v>
      </c>
      <c r="L132">
        <f>K132*B132/1000</f>
        <v>0</v>
      </c>
    </row>
    <row r="133" spans="1:12" x14ac:dyDescent="0.35">
      <c r="A133" s="433" t="str">
        <f>Paramétrage!A337</f>
        <v>Ligne phosphorique 54 IMACID (2)</v>
      </c>
      <c r="B133" s="424">
        <f>Paramétrage!B337</f>
        <v>60</v>
      </c>
      <c r="C133" s="424">
        <f>Paramétrage!C337</f>
        <v>60</v>
      </c>
      <c r="D133" s="424">
        <f>Paramétrage!D337</f>
        <v>277.77777777777777</v>
      </c>
      <c r="E133" s="434">
        <f>Paramétrage!E337</f>
        <v>1</v>
      </c>
      <c r="G133" s="4"/>
      <c r="J133">
        <f>Paramétrage!I337</f>
        <v>0</v>
      </c>
      <c r="K133">
        <f>Paramétrage!H337</f>
        <v>0</v>
      </c>
      <c r="L133">
        <f>K133*B133/1000</f>
        <v>0</v>
      </c>
    </row>
    <row r="134" spans="1:12" ht="15" thickBot="1" x14ac:dyDescent="0.4">
      <c r="A134" s="421" t="str">
        <f>Paramétrage!A338</f>
        <v>Ligne phosphorique 54 IMACID (3)</v>
      </c>
      <c r="B134" s="422">
        <f>Paramétrage!B338</f>
        <v>60</v>
      </c>
      <c r="C134" s="422">
        <f>Paramétrage!C338</f>
        <v>60</v>
      </c>
      <c r="D134" s="422">
        <f>Paramétrage!D338</f>
        <v>277.77777777777777</v>
      </c>
      <c r="E134" s="423">
        <f>Paramétrage!E338</f>
        <v>1</v>
      </c>
      <c r="G134" s="4"/>
      <c r="J134">
        <f>Paramétrage!I338</f>
        <v>0</v>
      </c>
      <c r="K134">
        <f>Paramétrage!H338</f>
        <v>0</v>
      </c>
      <c r="L134">
        <f>K134*B134/1000</f>
        <v>0</v>
      </c>
    </row>
    <row r="135" spans="1:12" x14ac:dyDescent="0.35">
      <c r="A135" s="30"/>
      <c r="B135" s="30"/>
      <c r="C135" s="30"/>
      <c r="D135" s="30"/>
      <c r="E135" s="30"/>
      <c r="G135" s="4"/>
    </row>
    <row r="136" spans="1:12" x14ac:dyDescent="0.35">
      <c r="A136" s="30"/>
      <c r="B136" s="30"/>
      <c r="C136" s="30"/>
      <c r="D136" s="30"/>
      <c r="E136" s="30"/>
      <c r="G136" s="4"/>
    </row>
    <row r="137" spans="1:12" x14ac:dyDescent="0.35">
      <c r="A137" s="30"/>
      <c r="B137" s="30"/>
      <c r="C137" s="30"/>
      <c r="D137" s="30"/>
      <c r="E137" s="30"/>
      <c r="G137" s="4"/>
    </row>
    <row r="138" spans="1:12" x14ac:dyDescent="0.35">
      <c r="A138" s="30"/>
      <c r="B138" s="30"/>
      <c r="C138" s="30"/>
      <c r="D138" s="30"/>
      <c r="E138" s="30"/>
      <c r="G138" s="4"/>
    </row>
    <row r="139" spans="1:12" x14ac:dyDescent="0.35">
      <c r="A139" s="30"/>
      <c r="B139" s="30"/>
      <c r="C139" s="30"/>
      <c r="D139" s="30"/>
      <c r="E139" s="30"/>
      <c r="G139" s="4"/>
    </row>
    <row r="140" spans="1:12" x14ac:dyDescent="0.35">
      <c r="A140" s="30"/>
      <c r="B140" s="30"/>
      <c r="C140" s="30"/>
      <c r="D140" s="30"/>
      <c r="E140" s="30"/>
      <c r="G140" s="4"/>
    </row>
    <row r="141" spans="1:12" x14ac:dyDescent="0.35">
      <c r="A141" s="30"/>
      <c r="B141" s="30"/>
      <c r="C141" s="30"/>
      <c r="D141" s="30"/>
      <c r="E141" s="30"/>
      <c r="G141" s="4"/>
    </row>
    <row r="142" spans="1:12" x14ac:dyDescent="0.35">
      <c r="A142" s="30"/>
      <c r="B142" s="30"/>
      <c r="C142" s="30"/>
      <c r="D142" s="30"/>
      <c r="E142" s="30"/>
      <c r="G142" s="4"/>
    </row>
    <row r="143" spans="1:12" x14ac:dyDescent="0.35">
      <c r="A143" s="30"/>
      <c r="B143" s="30"/>
      <c r="C143" s="30"/>
      <c r="D143" s="30"/>
      <c r="E143" s="30"/>
      <c r="G143" s="4"/>
    </row>
    <row r="144" spans="1:12" x14ac:dyDescent="0.35">
      <c r="A144" s="30"/>
      <c r="B144" s="30"/>
      <c r="C144" s="30"/>
      <c r="D144" s="30"/>
      <c r="E144" s="30"/>
      <c r="G144" s="4"/>
    </row>
    <row r="145" spans="1:7" x14ac:dyDescent="0.35">
      <c r="A145" s="30"/>
      <c r="B145" s="30"/>
      <c r="C145" s="30"/>
      <c r="D145" s="30"/>
      <c r="E145" s="30"/>
      <c r="G145" s="4"/>
    </row>
    <row r="146" spans="1:7" x14ac:dyDescent="0.35">
      <c r="A146" s="30"/>
      <c r="B146" s="30"/>
      <c r="C146" s="30"/>
      <c r="D146" s="30"/>
      <c r="E146" s="30"/>
      <c r="G146" s="4"/>
    </row>
    <row r="147" spans="1:7" x14ac:dyDescent="0.35">
      <c r="A147" s="30"/>
      <c r="B147" s="30"/>
      <c r="C147" s="30"/>
      <c r="D147" s="30"/>
      <c r="E147" s="30"/>
      <c r="G147" s="4"/>
    </row>
    <row r="148" spans="1:7" x14ac:dyDescent="0.35">
      <c r="A148" s="30"/>
      <c r="B148" s="30"/>
      <c r="C148" s="30"/>
      <c r="D148" s="30"/>
      <c r="E148" s="30"/>
      <c r="G148" s="4"/>
    </row>
    <row r="149" spans="1:7" x14ac:dyDescent="0.35">
      <c r="A149" s="30"/>
      <c r="B149" s="30"/>
      <c r="C149" s="30"/>
      <c r="D149" s="30"/>
      <c r="E149" s="30"/>
      <c r="G149" s="4"/>
    </row>
    <row r="150" spans="1:7" x14ac:dyDescent="0.35">
      <c r="A150" s="30"/>
      <c r="B150" s="30"/>
      <c r="C150" s="30"/>
      <c r="D150" s="30"/>
      <c r="E150" s="30"/>
      <c r="G150" s="4"/>
    </row>
    <row r="151" spans="1:7" x14ac:dyDescent="0.35">
      <c r="A151" s="30"/>
      <c r="B151" s="30"/>
      <c r="C151" s="30"/>
      <c r="D151" s="30"/>
      <c r="E151" s="30"/>
      <c r="G151" s="4"/>
    </row>
    <row r="152" spans="1:7" x14ac:dyDescent="0.35">
      <c r="A152" s="30"/>
      <c r="B152" s="30"/>
      <c r="C152" s="30"/>
      <c r="D152" s="30"/>
      <c r="E152" s="30"/>
      <c r="G152" s="4"/>
    </row>
    <row r="153" spans="1:7" x14ac:dyDescent="0.35">
      <c r="A153" s="30"/>
      <c r="B153" s="30"/>
      <c r="C153" s="30"/>
      <c r="D153" s="30"/>
      <c r="E153" s="30"/>
      <c r="G153" s="4"/>
    </row>
    <row r="154" spans="1:7" x14ac:dyDescent="0.35">
      <c r="A154" s="30"/>
      <c r="B154" s="30"/>
      <c r="C154" s="30"/>
      <c r="D154" s="30"/>
      <c r="E154" s="30"/>
      <c r="G154" s="4"/>
    </row>
    <row r="155" spans="1:7" x14ac:dyDescent="0.35">
      <c r="A155" s="30"/>
      <c r="B155" s="30"/>
      <c r="C155" s="30"/>
      <c r="D155" s="30"/>
      <c r="E155" s="30"/>
      <c r="G155" s="4"/>
    </row>
    <row r="156" spans="1:7" x14ac:dyDescent="0.35">
      <c r="A156" s="30"/>
      <c r="B156" s="30"/>
      <c r="C156" s="30"/>
      <c r="D156" s="30"/>
      <c r="E156" s="30"/>
      <c r="G156" s="4"/>
    </row>
    <row r="157" spans="1:7" x14ac:dyDescent="0.35">
      <c r="A157" s="30"/>
      <c r="B157" s="30"/>
      <c r="C157" s="30"/>
      <c r="D157" s="30"/>
      <c r="E157" s="30"/>
      <c r="G157" s="4"/>
    </row>
    <row r="158" spans="1:7" x14ac:dyDescent="0.35">
      <c r="A158" s="30"/>
      <c r="B158" s="30"/>
      <c r="C158" s="30"/>
      <c r="D158" s="30"/>
      <c r="E158" s="30"/>
      <c r="G158" s="4"/>
    </row>
    <row r="159" spans="1:7" x14ac:dyDescent="0.35">
      <c r="A159" s="30"/>
      <c r="B159" s="30"/>
      <c r="C159" s="30"/>
      <c r="D159" s="30"/>
      <c r="E159" s="30"/>
      <c r="G159" s="4"/>
    </row>
    <row r="160" spans="1:7" x14ac:dyDescent="0.35">
      <c r="A160" s="30"/>
      <c r="B160" s="30"/>
      <c r="C160" s="30"/>
      <c r="D160" s="30"/>
      <c r="E160" s="30"/>
      <c r="G160" s="4"/>
    </row>
    <row r="161" spans="1:14" x14ac:dyDescent="0.35">
      <c r="A161" s="30"/>
      <c r="B161" s="30"/>
      <c r="C161" s="30"/>
      <c r="D161" s="30"/>
      <c r="E161" s="30"/>
      <c r="G161" s="4"/>
    </row>
    <row r="162" spans="1:14" x14ac:dyDescent="0.35">
      <c r="A162" s="30"/>
      <c r="B162" s="30"/>
      <c r="C162" s="30"/>
      <c r="D162" s="30"/>
      <c r="E162" s="30"/>
      <c r="G162" s="4"/>
    </row>
    <row r="163" spans="1:14" x14ac:dyDescent="0.35">
      <c r="A163" s="30"/>
      <c r="B163" s="128"/>
      <c r="G163" s="4"/>
    </row>
    <row r="164" spans="1:14" x14ac:dyDescent="0.35">
      <c r="A164" s="30"/>
      <c r="B164" s="128"/>
      <c r="G164" s="4"/>
    </row>
    <row r="165" spans="1:14" x14ac:dyDescent="0.35">
      <c r="A165" s="30"/>
      <c r="B165" s="128">
        <f>167+25</f>
        <v>192</v>
      </c>
      <c r="C165">
        <f>214-167</f>
        <v>47</v>
      </c>
      <c r="G165" s="4"/>
    </row>
    <row r="166" spans="1:14" x14ac:dyDescent="0.35">
      <c r="A166" s="30"/>
      <c r="B166" s="128"/>
      <c r="G166" s="4"/>
    </row>
    <row r="167" spans="1:14" x14ac:dyDescent="0.35">
      <c r="A167" s="32"/>
      <c r="B167" s="32" t="s">
        <v>291</v>
      </c>
      <c r="C167" s="32" t="s">
        <v>290</v>
      </c>
      <c r="D167" s="32" t="s">
        <v>22</v>
      </c>
      <c r="E167" s="152" t="s">
        <v>284</v>
      </c>
      <c r="F167" s="32" t="s">
        <v>285</v>
      </c>
      <c r="G167" s="32"/>
      <c r="K167" t="s">
        <v>351</v>
      </c>
      <c r="N167" s="32" t="s">
        <v>22</v>
      </c>
    </row>
    <row r="168" spans="1:14" x14ac:dyDescent="0.35">
      <c r="A168" s="149" t="str">
        <f>Paramétrage!A353</f>
        <v>Fosse soufre liquide 1</v>
      </c>
      <c r="B168" s="149">
        <f>Paramétrage!B353</f>
        <v>129</v>
      </c>
      <c r="C168" s="149">
        <f>Paramétrage!G353</f>
        <v>0</v>
      </c>
      <c r="D168" s="32">
        <v>50</v>
      </c>
      <c r="E168" s="153">
        <f>F168*Paramétrage!D352</f>
        <v>0</v>
      </c>
      <c r="F168" s="32">
        <f>C168/D168</f>
        <v>0</v>
      </c>
      <c r="G168" s="32" t="s">
        <v>252</v>
      </c>
      <c r="I168">
        <v>1</v>
      </c>
      <c r="K168">
        <v>1</v>
      </c>
      <c r="L168" s="144">
        <v>129</v>
      </c>
      <c r="N168" s="32">
        <v>20</v>
      </c>
    </row>
    <row r="169" spans="1:14" x14ac:dyDescent="0.35">
      <c r="A169" s="149" t="str">
        <f>Paramétrage!A354</f>
        <v>Fosse soufre liquide 2</v>
      </c>
      <c r="B169" s="149">
        <f>Paramétrage!B354</f>
        <v>129</v>
      </c>
      <c r="C169" s="149">
        <f>Paramétrage!G354</f>
        <v>0</v>
      </c>
      <c r="D169" s="32">
        <v>50</v>
      </c>
      <c r="E169" s="153">
        <f>F169*Paramétrage!D353</f>
        <v>0</v>
      </c>
      <c r="F169" s="32">
        <f t="shared" ref="F169:F176" si="5">C169/D169</f>
        <v>0</v>
      </c>
      <c r="G169" s="32" t="s">
        <v>250</v>
      </c>
      <c r="I169">
        <v>2</v>
      </c>
      <c r="K169">
        <v>2</v>
      </c>
      <c r="L169" s="144">
        <v>129</v>
      </c>
      <c r="N169" s="32">
        <v>20</v>
      </c>
    </row>
    <row r="170" spans="1:14" x14ac:dyDescent="0.35">
      <c r="A170" s="149" t="str">
        <f>Paramétrage!A355</f>
        <v>Fosse soufre liquide 3</v>
      </c>
      <c r="B170" s="149">
        <f>Paramétrage!B355</f>
        <v>129</v>
      </c>
      <c r="C170" s="149">
        <f>Paramétrage!G355</f>
        <v>0</v>
      </c>
      <c r="D170" s="32">
        <v>50</v>
      </c>
      <c r="E170" s="153">
        <f>F170*Paramétrage!D354</f>
        <v>0</v>
      </c>
      <c r="F170" s="32">
        <f t="shared" si="5"/>
        <v>0</v>
      </c>
      <c r="G170" s="32" t="s">
        <v>251</v>
      </c>
      <c r="I170">
        <v>3</v>
      </c>
      <c r="K170">
        <v>3</v>
      </c>
      <c r="L170" s="144">
        <v>129</v>
      </c>
      <c r="N170" s="32">
        <v>20</v>
      </c>
    </row>
    <row r="171" spans="1:14" x14ac:dyDescent="0.35">
      <c r="A171" s="149" t="str">
        <f>Paramétrage!A352</f>
        <v>Stock_Soufre_MP34</v>
      </c>
      <c r="B171" s="149">
        <f>Paramétrage!B352</f>
        <v>15000</v>
      </c>
      <c r="C171" s="149">
        <f>Paramétrage!G352</f>
        <v>0</v>
      </c>
      <c r="D171" s="32">
        <v>2000</v>
      </c>
      <c r="E171" s="153">
        <f>F171*Paramétrage!D355</f>
        <v>0</v>
      </c>
      <c r="F171" s="32">
        <f t="shared" si="5"/>
        <v>0</v>
      </c>
      <c r="G171" s="32" t="s">
        <v>253</v>
      </c>
      <c r="I171">
        <v>4</v>
      </c>
      <c r="K171">
        <v>4</v>
      </c>
      <c r="L171" s="144" t="s">
        <v>238</v>
      </c>
      <c r="N171" s="32">
        <v>400</v>
      </c>
    </row>
    <row r="172" spans="1:14" ht="18.75" customHeight="1" x14ac:dyDescent="0.35">
      <c r="A172" s="149" t="str">
        <f>Paramétrage!A356</f>
        <v>Stock_Sulfurique_MP34</v>
      </c>
      <c r="B172" s="149">
        <f>Paramétrage!B356</f>
        <v>39673.913043478256</v>
      </c>
      <c r="C172" s="149">
        <f>Paramétrage!G356</f>
        <v>0</v>
      </c>
      <c r="D172" s="32">
        <v>1000</v>
      </c>
      <c r="E172" s="153">
        <f>F172*Paramétrage!D356*Paramétrage!C356</f>
        <v>0</v>
      </c>
      <c r="F172" s="32">
        <f t="shared" si="5"/>
        <v>0</v>
      </c>
      <c r="G172" s="32" t="s">
        <v>254</v>
      </c>
      <c r="I172">
        <v>5</v>
      </c>
      <c r="K172">
        <v>5</v>
      </c>
      <c r="L172" s="144" t="s">
        <v>239</v>
      </c>
      <c r="N172" s="32">
        <v>250</v>
      </c>
    </row>
    <row r="173" spans="1:14" x14ac:dyDescent="0.35">
      <c r="A173" s="149" t="str">
        <f>Paramétrage!A357</f>
        <v>Stock_Pulpe_MP34</v>
      </c>
      <c r="B173" s="149">
        <f>Paramétrage!B357</f>
        <v>729927.00729927002</v>
      </c>
      <c r="C173" s="149">
        <f>Paramétrage!G357</f>
        <v>0</v>
      </c>
      <c r="D173" s="32">
        <v>400</v>
      </c>
      <c r="E173" s="153">
        <f>F173*Paramétrage!D357</f>
        <v>0</v>
      </c>
      <c r="F173" s="32">
        <f t="shared" si="5"/>
        <v>0</v>
      </c>
      <c r="G173" s="32" t="s">
        <v>29</v>
      </c>
      <c r="I173">
        <v>6</v>
      </c>
      <c r="K173">
        <v>6</v>
      </c>
      <c r="L173" s="144" t="s">
        <v>240</v>
      </c>
      <c r="N173" s="32">
        <v>400</v>
      </c>
    </row>
    <row r="174" spans="1:14" x14ac:dyDescent="0.35">
      <c r="A174" s="149" t="str">
        <f>Paramétrage!A358</f>
        <v>Stock_Phosphorique 29%_MP34</v>
      </c>
      <c r="B174" s="149">
        <f>Paramétrage!B358</f>
        <v>51044.574999999997</v>
      </c>
      <c r="C174" s="149">
        <f>Paramétrage!G358</f>
        <v>0</v>
      </c>
      <c r="D174" s="32">
        <v>200</v>
      </c>
      <c r="E174" s="153">
        <f>F174*Paramétrage!D358*Paramétrage!C358</f>
        <v>0</v>
      </c>
      <c r="F174" s="32">
        <f t="shared" si="5"/>
        <v>0</v>
      </c>
      <c r="G174" s="32" t="s">
        <v>255</v>
      </c>
      <c r="I174">
        <v>7</v>
      </c>
      <c r="K174">
        <v>7</v>
      </c>
      <c r="L174" s="144" t="s">
        <v>241</v>
      </c>
      <c r="N174" s="32">
        <v>200</v>
      </c>
    </row>
    <row r="175" spans="1:14" x14ac:dyDescent="0.35">
      <c r="A175" s="149" t="str">
        <f>Paramétrage!A359</f>
        <v>Stock_Phosphorique 54%_MP34</v>
      </c>
      <c r="B175" s="149">
        <f>Paramétrage!B359</f>
        <v>55398.96</v>
      </c>
      <c r="C175" s="149">
        <f>Paramétrage!G359</f>
        <v>0</v>
      </c>
      <c r="D175" s="32">
        <v>400</v>
      </c>
      <c r="E175" s="153">
        <f>F175*Paramétrage!D359*Paramétrage!C359</f>
        <v>0</v>
      </c>
      <c r="F175" s="32">
        <f t="shared" si="5"/>
        <v>0</v>
      </c>
      <c r="G175" s="32" t="s">
        <v>256</v>
      </c>
      <c r="I175">
        <v>8</v>
      </c>
      <c r="K175">
        <v>8</v>
      </c>
      <c r="L175" s="144" t="s">
        <v>242</v>
      </c>
      <c r="N175" s="32">
        <v>200</v>
      </c>
    </row>
    <row r="176" spans="1:14" s="9" customFormat="1" x14ac:dyDescent="0.35">
      <c r="A176" s="296" t="str">
        <f>Paramétrage!A389</f>
        <v>Stock capacitaire H2SO4 vers exterieur</v>
      </c>
      <c r="B176" s="296">
        <f>Paramétrage!B389</f>
        <v>27.587728978150516</v>
      </c>
      <c r="C176" s="296">
        <f>Paramétrage!G389</f>
        <v>0</v>
      </c>
      <c r="D176" s="296">
        <v>20</v>
      </c>
      <c r="E176" s="296">
        <f>F176*Paramétrage!D389*Paramétrage!C389</f>
        <v>0</v>
      </c>
      <c r="F176" s="296">
        <f t="shared" si="5"/>
        <v>0</v>
      </c>
      <c r="G176" s="369" t="s">
        <v>474</v>
      </c>
      <c r="H176"/>
      <c r="I176">
        <v>9</v>
      </c>
      <c r="J176"/>
      <c r="K176" s="9">
        <v>9</v>
      </c>
      <c r="N176" s="150"/>
    </row>
    <row r="177" spans="1:14" x14ac:dyDescent="0.35">
      <c r="A177" s="320"/>
      <c r="B177" s="321"/>
      <c r="C177" s="321"/>
      <c r="D177" s="296"/>
      <c r="E177" s="296"/>
      <c r="F177" s="296"/>
      <c r="G177" s="296"/>
      <c r="I177">
        <v>10</v>
      </c>
      <c r="K177" s="9">
        <v>10</v>
      </c>
      <c r="L177" s="144"/>
      <c r="N177" s="150"/>
    </row>
    <row r="178" spans="1:14" x14ac:dyDescent="0.35">
      <c r="A178" s="149" t="str">
        <f>Paramétrage!A360</f>
        <v>Stock_Phosphorique 29%_MP34_Ligne 107A</v>
      </c>
      <c r="B178" s="149">
        <f>Paramétrage!B360</f>
        <v>2400</v>
      </c>
      <c r="C178" s="149">
        <f>Paramétrage!G360</f>
        <v>0</v>
      </c>
      <c r="D178" s="149" t="e">
        <f>'Capacité stock acide engrais'!K17</f>
        <v>#DIV/0!</v>
      </c>
      <c r="E178" s="153" t="e">
        <f>F178*Paramétrage!D360*Paramétrage!C360</f>
        <v>#DIV/0!</v>
      </c>
      <c r="F178" s="32" t="e">
        <f>C178/D178</f>
        <v>#DIV/0!</v>
      </c>
      <c r="G178" s="32" t="s">
        <v>257</v>
      </c>
      <c r="I178">
        <v>11</v>
      </c>
      <c r="K178">
        <v>11</v>
      </c>
      <c r="L178" s="144" t="s">
        <v>243</v>
      </c>
      <c r="N178" s="149">
        <v>20</v>
      </c>
    </row>
    <row r="179" spans="1:14" x14ac:dyDescent="0.35">
      <c r="A179" s="149" t="str">
        <f>Paramétrage!A361</f>
        <v>Stock_Phosphorique 54%_MP34_Ligne 107A</v>
      </c>
      <c r="B179" s="149">
        <f>Paramétrage!B361</f>
        <v>2400</v>
      </c>
      <c r="C179" s="601">
        <f>Paramétrage!G361</f>
        <v>0</v>
      </c>
      <c r="D179" s="149" t="e">
        <f>'Capacité stock acide engrais'!K18</f>
        <v>#DIV/0!</v>
      </c>
      <c r="E179" s="153" t="e">
        <f>F179*Paramétrage!D361*Paramétrage!C361</f>
        <v>#DIV/0!</v>
      </c>
      <c r="F179" s="32" t="e">
        <f t="shared" ref="F179:F198" si="6">C179/D179</f>
        <v>#DIV/0!</v>
      </c>
      <c r="G179" s="32" t="s">
        <v>258</v>
      </c>
      <c r="H179">
        <f>E176*D176</f>
        <v>0</v>
      </c>
      <c r="I179">
        <v>12</v>
      </c>
      <c r="K179">
        <v>12</v>
      </c>
      <c r="L179" s="144" t="s">
        <v>243</v>
      </c>
      <c r="N179" s="149">
        <v>20</v>
      </c>
    </row>
    <row r="180" spans="1:14" x14ac:dyDescent="0.35">
      <c r="A180" s="149" t="str">
        <f>Paramétrage!A362</f>
        <v>Stock_Ammoniac_MP34_Ligne 107</v>
      </c>
      <c r="B180" s="149">
        <f>Paramétrage!B362</f>
        <v>600</v>
      </c>
      <c r="C180" s="149">
        <f>Paramétrage!G362</f>
        <v>0</v>
      </c>
      <c r="D180" s="149">
        <f>'Capacité stock acide engrais'!K19</f>
        <v>18</v>
      </c>
      <c r="E180" s="153">
        <f>F180*Paramétrage!D362</f>
        <v>0</v>
      </c>
      <c r="F180" s="32">
        <f t="shared" si="6"/>
        <v>0</v>
      </c>
      <c r="G180" s="32" t="s">
        <v>259</v>
      </c>
      <c r="I180">
        <v>13</v>
      </c>
      <c r="K180">
        <v>13</v>
      </c>
      <c r="L180" s="144" t="s">
        <v>244</v>
      </c>
      <c r="N180" s="149">
        <v>20</v>
      </c>
    </row>
    <row r="181" spans="1:14" x14ac:dyDescent="0.35">
      <c r="A181" s="149" t="str">
        <f>Paramétrage!A363</f>
        <v>H2SO4 engrais L1</v>
      </c>
      <c r="B181" s="149">
        <f>Paramétrage!B363</f>
        <v>300</v>
      </c>
      <c r="C181" s="149">
        <f>Paramétrage!G363</f>
        <v>0</v>
      </c>
      <c r="D181" s="149" t="e">
        <f>'Capacité stock acide engrais'!K20</f>
        <v>#DIV/0!</v>
      </c>
      <c r="E181" s="153" t="e">
        <f>F181*Paramétrage!D363*Paramétrage!C363</f>
        <v>#DIV/0!</v>
      </c>
      <c r="F181" s="32" t="e">
        <f t="shared" si="6"/>
        <v>#DIV/0!</v>
      </c>
      <c r="G181" s="32" t="s">
        <v>260</v>
      </c>
      <c r="I181">
        <v>14</v>
      </c>
      <c r="K181">
        <v>14</v>
      </c>
      <c r="L181" s="144">
        <v>183</v>
      </c>
      <c r="N181" s="149">
        <v>10</v>
      </c>
    </row>
    <row r="182" spans="1:14" x14ac:dyDescent="0.35">
      <c r="A182" s="164" t="str">
        <f>Paramétrage!A364</f>
        <v>Stock_Fuel_MP34_Ligne 107A</v>
      </c>
      <c r="B182" s="164">
        <f>Paramétrage!B364</f>
        <v>500</v>
      </c>
      <c r="C182" s="164">
        <f>Paramétrage!G364</f>
        <v>0</v>
      </c>
      <c r="D182" s="164">
        <f>Paramétrage!E364</f>
        <v>500</v>
      </c>
      <c r="E182" s="153">
        <f>F182/Paramétrage!D364</f>
        <v>0</v>
      </c>
      <c r="F182" s="153">
        <f t="shared" si="6"/>
        <v>0</v>
      </c>
      <c r="G182" s="153" t="s">
        <v>261</v>
      </c>
      <c r="I182">
        <v>15</v>
      </c>
      <c r="K182" s="188">
        <v>15</v>
      </c>
      <c r="L182" s="144" t="s">
        <v>245</v>
      </c>
      <c r="N182" s="164">
        <f>Paramétrage!O364</f>
        <v>0</v>
      </c>
    </row>
    <row r="183" spans="1:14" x14ac:dyDescent="0.35">
      <c r="A183" s="164" t="str">
        <f>Paramétrage!A365</f>
        <v>Enrobant L1</v>
      </c>
      <c r="B183" s="164">
        <f>Paramétrage!B365</f>
        <v>500</v>
      </c>
      <c r="C183" s="164">
        <f>Paramétrage!G365</f>
        <v>0</v>
      </c>
      <c r="D183" s="164">
        <f>Paramétrage!E365</f>
        <v>500</v>
      </c>
      <c r="E183" s="153">
        <f>F183/Paramétrage!D365</f>
        <v>0</v>
      </c>
      <c r="F183" s="153">
        <f t="shared" si="6"/>
        <v>0</v>
      </c>
      <c r="G183" s="153" t="s">
        <v>262</v>
      </c>
      <c r="I183">
        <v>16</v>
      </c>
      <c r="K183" s="188">
        <v>16</v>
      </c>
      <c r="L183" s="144">
        <v>160</v>
      </c>
      <c r="N183" s="164">
        <f>Paramétrage!O365</f>
        <v>0</v>
      </c>
    </row>
    <row r="184" spans="1:14" x14ac:dyDescent="0.35">
      <c r="A184" s="164" t="str">
        <f>Paramétrage!A366</f>
        <v>KCL L1&amp;2&amp;3</v>
      </c>
      <c r="B184" s="164">
        <f>Paramétrage!B366</f>
        <v>50</v>
      </c>
      <c r="C184" s="164">
        <f>Paramétrage!G366</f>
        <v>0</v>
      </c>
      <c r="D184" s="164">
        <v>100</v>
      </c>
      <c r="E184" s="153">
        <v>1</v>
      </c>
      <c r="F184" s="153">
        <v>1</v>
      </c>
      <c r="G184" s="153" t="s">
        <v>263</v>
      </c>
      <c r="I184">
        <v>17</v>
      </c>
      <c r="K184" s="188">
        <v>17</v>
      </c>
      <c r="L184" s="144" t="s">
        <v>246</v>
      </c>
      <c r="N184" s="164">
        <v>100</v>
      </c>
    </row>
    <row r="185" spans="1:14" x14ac:dyDescent="0.35">
      <c r="A185" s="149" t="str">
        <f>Paramétrage!A367</f>
        <v>Stock_Phosphorique 29%_MP34_Ligne 107B&amp;C</v>
      </c>
      <c r="B185" s="149">
        <f>Paramétrage!B367</f>
        <v>4000</v>
      </c>
      <c r="C185" s="149">
        <f>Paramétrage!G367</f>
        <v>0</v>
      </c>
      <c r="D185" s="149" t="e">
        <f>'Capacité stock acide engrais'!K21</f>
        <v>#DIV/0!</v>
      </c>
      <c r="E185" s="153" t="e">
        <f>F185*Paramétrage!D367*Paramétrage!C367</f>
        <v>#DIV/0!</v>
      </c>
      <c r="F185" s="32" t="e">
        <f t="shared" si="6"/>
        <v>#DIV/0!</v>
      </c>
      <c r="G185" s="32" t="s">
        <v>264</v>
      </c>
      <c r="I185">
        <v>18</v>
      </c>
      <c r="K185">
        <v>18</v>
      </c>
      <c r="L185" s="144" t="s">
        <v>243</v>
      </c>
      <c r="N185" s="149">
        <v>10</v>
      </c>
    </row>
    <row r="186" spans="1:14" x14ac:dyDescent="0.35">
      <c r="A186" s="149" t="str">
        <f>Paramétrage!A368</f>
        <v>Stock_Phosphorique 54%_MP34_Ligne 107B&amp;C</v>
      </c>
      <c r="B186" s="149">
        <f>Paramétrage!B368</f>
        <v>4000</v>
      </c>
      <c r="C186" s="601">
        <f>Paramétrage!G368</f>
        <v>0</v>
      </c>
      <c r="D186" s="149" t="e">
        <f>'Capacité stock acide engrais'!K22</f>
        <v>#DIV/0!</v>
      </c>
      <c r="E186" s="153" t="e">
        <f>F186*Paramétrage!D368*Paramétrage!C368</f>
        <v>#DIV/0!</v>
      </c>
      <c r="F186" s="32" t="e">
        <f t="shared" si="6"/>
        <v>#DIV/0!</v>
      </c>
      <c r="G186" s="32" t="s">
        <v>265</v>
      </c>
      <c r="I186">
        <v>19</v>
      </c>
      <c r="K186">
        <v>19</v>
      </c>
      <c r="L186" s="144" t="s">
        <v>243</v>
      </c>
      <c r="N186" s="149">
        <v>10</v>
      </c>
    </row>
    <row r="187" spans="1:14" x14ac:dyDescent="0.35">
      <c r="A187" s="149" t="str">
        <f>Paramétrage!A369</f>
        <v>Stock_Sulfurique_MP34_Ligne 07&amp;107</v>
      </c>
      <c r="B187" s="149">
        <f>Paramétrage!B369</f>
        <v>609</v>
      </c>
      <c r="C187" s="149">
        <f>Paramétrage!G369</f>
        <v>0</v>
      </c>
      <c r="D187" s="149" t="e">
        <f>'Capacité stock acide engrais'!K23</f>
        <v>#DIV/0!</v>
      </c>
      <c r="E187" s="153" t="e">
        <f>F187*Paramétrage!D369*Paramétrage!C369</f>
        <v>#DIV/0!</v>
      </c>
      <c r="F187" s="32" t="e">
        <f t="shared" si="6"/>
        <v>#DIV/0!</v>
      </c>
      <c r="G187" s="82" t="s">
        <v>265</v>
      </c>
      <c r="I187">
        <v>20</v>
      </c>
      <c r="K187">
        <v>20</v>
      </c>
      <c r="L187" s="144">
        <v>183</v>
      </c>
      <c r="N187" s="149">
        <v>10</v>
      </c>
    </row>
    <row r="188" spans="1:14" x14ac:dyDescent="0.35">
      <c r="A188" s="164" t="str">
        <f>Paramétrage!A370</f>
        <v>Stock_Fuel_MP34_Ligne 107B&amp;C</v>
      </c>
      <c r="B188" s="164">
        <f>Paramétrage!B370</f>
        <v>1000</v>
      </c>
      <c r="C188" s="164">
        <f>Paramétrage!G370</f>
        <v>0</v>
      </c>
      <c r="D188" s="164">
        <f>Paramétrage!F370</f>
        <v>0</v>
      </c>
      <c r="E188" s="153" t="e">
        <f>F188/Paramétrage!D370</f>
        <v>#DIV/0!</v>
      </c>
      <c r="F188" s="153" t="e">
        <f t="shared" si="6"/>
        <v>#DIV/0!</v>
      </c>
      <c r="G188" s="153" t="s">
        <v>266</v>
      </c>
      <c r="I188">
        <v>21</v>
      </c>
      <c r="K188" s="188">
        <v>21</v>
      </c>
      <c r="L188" s="144" t="s">
        <v>245</v>
      </c>
      <c r="N188" s="164">
        <f>Paramétrage!P370</f>
        <v>0</v>
      </c>
    </row>
    <row r="189" spans="1:14" x14ac:dyDescent="0.35">
      <c r="A189" s="164" t="str">
        <f>Paramétrage!A371</f>
        <v>Enrobant L2&amp;3</v>
      </c>
      <c r="B189" s="164">
        <f>Paramétrage!B371</f>
        <v>1000</v>
      </c>
      <c r="C189" s="164">
        <f>Paramétrage!G371</f>
        <v>0</v>
      </c>
      <c r="D189" s="164">
        <f>Paramétrage!F371</f>
        <v>0</v>
      </c>
      <c r="E189" s="153" t="e">
        <f>F189/Paramétrage!D371</f>
        <v>#DIV/0!</v>
      </c>
      <c r="F189" s="153" t="e">
        <f t="shared" si="6"/>
        <v>#DIV/0!</v>
      </c>
      <c r="G189" s="153" t="s">
        <v>267</v>
      </c>
      <c r="I189">
        <v>22</v>
      </c>
      <c r="K189" s="188">
        <v>22</v>
      </c>
      <c r="L189" s="144">
        <v>160</v>
      </c>
      <c r="N189" s="164">
        <f>Paramétrage!P371</f>
        <v>0</v>
      </c>
    </row>
    <row r="190" spans="1:14" x14ac:dyDescent="0.35">
      <c r="A190" s="149" t="str">
        <f>Paramétrage!A372</f>
        <v>Stock capacitaire 29 vers E</v>
      </c>
      <c r="B190" s="149">
        <f>Paramétrage!B372</f>
        <v>1000</v>
      </c>
      <c r="C190" s="149">
        <f>Paramétrage!G372</f>
        <v>0</v>
      </c>
      <c r="D190" s="149" t="e">
        <f>'Capacité stock acide engrais'!K24</f>
        <v>#DIV/0!</v>
      </c>
      <c r="E190" s="153" t="e">
        <f>F190*Paramétrage!D372*Paramétrage!C372</f>
        <v>#DIV/0!</v>
      </c>
      <c r="F190" s="32" t="e">
        <f t="shared" si="6"/>
        <v>#DIV/0!</v>
      </c>
      <c r="G190" s="32" t="s">
        <v>268</v>
      </c>
      <c r="I190">
        <v>23</v>
      </c>
      <c r="K190">
        <v>23</v>
      </c>
      <c r="L190" s="144" t="s">
        <v>243</v>
      </c>
      <c r="N190" s="149">
        <v>20</v>
      </c>
    </row>
    <row r="191" spans="1:14" x14ac:dyDescent="0.35">
      <c r="A191" s="149" t="str">
        <f>Paramétrage!A373</f>
        <v>Stock capacitaire 29 vers 54</v>
      </c>
      <c r="B191" s="149">
        <f>Paramétrage!B373</f>
        <v>1000</v>
      </c>
      <c r="C191" s="149">
        <f>Paramétrage!G373</f>
        <v>0</v>
      </c>
      <c r="D191" s="149" t="e">
        <f>'Capacité stock acide engrais'!K25</f>
        <v>#DIV/0!</v>
      </c>
      <c r="E191" s="153" t="e">
        <f>F191*Paramétrage!D373*Paramétrage!C373</f>
        <v>#DIV/0!</v>
      </c>
      <c r="F191" s="32" t="e">
        <f t="shared" si="6"/>
        <v>#DIV/0!</v>
      </c>
      <c r="G191" s="32" t="s">
        <v>269</v>
      </c>
      <c r="I191">
        <v>24</v>
      </c>
      <c r="K191">
        <v>24</v>
      </c>
      <c r="L191" s="144" t="s">
        <v>243</v>
      </c>
      <c r="N191" s="149">
        <v>10</v>
      </c>
    </row>
    <row r="192" spans="1:14" x14ac:dyDescent="0.35">
      <c r="A192" s="149" t="str">
        <f>Paramétrage!A374</f>
        <v>Stock capacitaire 29 vers exterieur</v>
      </c>
      <c r="B192" s="149">
        <f>Paramétrage!B374</f>
        <v>600</v>
      </c>
      <c r="C192" s="149">
        <f>Paramétrage!G374</f>
        <v>0</v>
      </c>
      <c r="D192" s="149" t="e">
        <f>'Capacité stock acide engrais'!K26</f>
        <v>#DIV/0!</v>
      </c>
      <c r="E192" s="153" t="e">
        <f>F192*Paramétrage!D374*Paramétrage!C374</f>
        <v>#DIV/0!</v>
      </c>
      <c r="F192" s="32" t="e">
        <f t="shared" si="6"/>
        <v>#DIV/0!</v>
      </c>
      <c r="G192" s="32" t="s">
        <v>270</v>
      </c>
      <c r="I192">
        <v>25</v>
      </c>
      <c r="K192">
        <v>25</v>
      </c>
      <c r="L192" s="144">
        <v>183</v>
      </c>
      <c r="N192" s="149">
        <v>10</v>
      </c>
    </row>
    <row r="193" spans="1:14" x14ac:dyDescent="0.35">
      <c r="A193" s="149" t="str">
        <f>Paramétrage!A375</f>
        <v>Stock_Phosphorique 29%_MP34_Ligne 07</v>
      </c>
      <c r="B193" s="149">
        <f>Paramétrage!B375</f>
        <v>3997.1802000000002</v>
      </c>
      <c r="C193" s="149">
        <f>Paramétrage!G375</f>
        <v>0</v>
      </c>
      <c r="D193" s="149" t="e">
        <f>'Capacité stock acide engrais'!K27</f>
        <v>#DIV/0!</v>
      </c>
      <c r="E193" s="153" t="e">
        <f>F193*Paramétrage!D375*Paramétrage!C375</f>
        <v>#DIV/0!</v>
      </c>
      <c r="F193" s="32" t="e">
        <f t="shared" si="6"/>
        <v>#DIV/0!</v>
      </c>
      <c r="G193" s="32" t="s">
        <v>271</v>
      </c>
      <c r="I193">
        <v>26</v>
      </c>
      <c r="K193">
        <v>26</v>
      </c>
      <c r="L193" s="144" t="s">
        <v>245</v>
      </c>
      <c r="N193" s="149">
        <v>20</v>
      </c>
    </row>
    <row r="194" spans="1:14" x14ac:dyDescent="0.35">
      <c r="A194" s="149" t="str">
        <f>Paramétrage!A376</f>
        <v>Stock_Phosphorique 54%_MP34_Ligne 07</v>
      </c>
      <c r="B194" s="149">
        <f>Paramétrage!B376</f>
        <v>7994.3604000000005</v>
      </c>
      <c r="C194" s="601">
        <f>Paramétrage!G376</f>
        <v>0</v>
      </c>
      <c r="D194" s="149" t="e">
        <f>'Capacité stock acide engrais'!K28</f>
        <v>#DIV/0!</v>
      </c>
      <c r="E194" s="153" t="e">
        <f>F194*Paramétrage!D376*Paramétrage!C376</f>
        <v>#DIV/0!</v>
      </c>
      <c r="F194" s="32" t="e">
        <f t="shared" si="6"/>
        <v>#DIV/0!</v>
      </c>
      <c r="G194" s="32" t="s">
        <v>272</v>
      </c>
      <c r="I194">
        <v>27</v>
      </c>
      <c r="K194">
        <v>27</v>
      </c>
      <c r="L194" s="144" t="s">
        <v>247</v>
      </c>
      <c r="N194" s="149">
        <v>20</v>
      </c>
    </row>
    <row r="195" spans="1:14" x14ac:dyDescent="0.35">
      <c r="A195" s="149" t="str">
        <f>Paramétrage!A377</f>
        <v>Stock_Ammoniac_MP34_Ligne 07</v>
      </c>
      <c r="B195" s="149">
        <f>Paramétrage!B377</f>
        <v>2000</v>
      </c>
      <c r="C195" s="149">
        <f>Paramétrage!G377</f>
        <v>0</v>
      </c>
      <c r="D195" s="149">
        <f>'Capacité stock acide engrais'!K29</f>
        <v>24</v>
      </c>
      <c r="E195" s="153">
        <f>F195*Paramétrage!D377</f>
        <v>0</v>
      </c>
      <c r="F195" s="32">
        <f t="shared" si="6"/>
        <v>0</v>
      </c>
      <c r="G195" s="32" t="s">
        <v>273</v>
      </c>
      <c r="I195">
        <v>28</v>
      </c>
      <c r="K195">
        <v>28</v>
      </c>
      <c r="L195" s="144" t="s">
        <v>248</v>
      </c>
      <c r="N195" s="149">
        <v>20</v>
      </c>
    </row>
    <row r="196" spans="1:14" x14ac:dyDescent="0.35">
      <c r="A196" s="149" t="str">
        <f>Paramétrage!A378</f>
        <v>H2SO4 engrais L4&amp;5&amp;6&amp;7</v>
      </c>
      <c r="B196" s="149">
        <f>Paramétrage!B378</f>
        <v>9</v>
      </c>
      <c r="C196" s="149">
        <f>Paramétrage!G378</f>
        <v>0</v>
      </c>
      <c r="D196" s="149" t="e">
        <f>'Capacité stock acide engrais'!K30</f>
        <v>#DIV/0!</v>
      </c>
      <c r="E196" s="153" t="e">
        <f>F196*Paramétrage!D378*Paramétrage!C378</f>
        <v>#DIV/0!</v>
      </c>
      <c r="F196" s="32" t="e">
        <f t="shared" si="6"/>
        <v>#DIV/0!</v>
      </c>
      <c r="G196" s="32" t="s">
        <v>274</v>
      </c>
      <c r="I196">
        <v>29</v>
      </c>
      <c r="K196">
        <v>29</v>
      </c>
      <c r="L196" s="144" t="s">
        <v>245</v>
      </c>
      <c r="N196" s="149">
        <v>10</v>
      </c>
    </row>
    <row r="197" spans="1:14" x14ac:dyDescent="0.35">
      <c r="A197" s="164" t="str">
        <f>Paramétrage!A379</f>
        <v>Stock_Fuel_MP34_Ligne 07</v>
      </c>
      <c r="B197" s="164">
        <f>Paramétrage!B379</f>
        <v>50</v>
      </c>
      <c r="C197" s="164">
        <f>Paramétrage!G379</f>
        <v>0</v>
      </c>
      <c r="D197" s="164">
        <f>Paramétrage!F379</f>
        <v>0</v>
      </c>
      <c r="E197" s="153" t="e">
        <f>F197*Paramétrage!D379*Paramétrage!C379</f>
        <v>#DIV/0!</v>
      </c>
      <c r="F197" s="153" t="e">
        <f t="shared" si="6"/>
        <v>#DIV/0!</v>
      </c>
      <c r="G197" s="153" t="s">
        <v>275</v>
      </c>
      <c r="I197">
        <v>30</v>
      </c>
      <c r="K197" s="188">
        <v>30</v>
      </c>
      <c r="L197" s="144" t="s">
        <v>245</v>
      </c>
      <c r="N197" s="164">
        <f>Paramétrage!P379</f>
        <v>0</v>
      </c>
    </row>
    <row r="198" spans="1:14" x14ac:dyDescent="0.35">
      <c r="A198" s="164" t="str">
        <f>Paramétrage!A380</f>
        <v>Enrobant L4&amp;5&amp;6&amp;7</v>
      </c>
      <c r="B198" s="164">
        <f>Paramétrage!B380</f>
        <v>50</v>
      </c>
      <c r="C198" s="164">
        <f>Paramétrage!G380</f>
        <v>0</v>
      </c>
      <c r="D198" s="164">
        <f>Paramétrage!F380</f>
        <v>0</v>
      </c>
      <c r="E198" s="153" t="e">
        <f>F198*Paramétrage!D380*Paramétrage!C380</f>
        <v>#DIV/0!</v>
      </c>
      <c r="F198" s="153" t="e">
        <f t="shared" si="6"/>
        <v>#DIV/0!</v>
      </c>
      <c r="G198" s="153" t="s">
        <v>276</v>
      </c>
      <c r="I198">
        <v>31</v>
      </c>
      <c r="K198" s="188">
        <v>31</v>
      </c>
      <c r="L198" s="144" t="s">
        <v>249</v>
      </c>
      <c r="N198" s="164">
        <f>Paramétrage!P380</f>
        <v>0</v>
      </c>
    </row>
    <row r="199" spans="1:14" x14ac:dyDescent="0.35">
      <c r="A199" s="149" t="str">
        <f>Paramétrage!A381</f>
        <v>DAP</v>
      </c>
      <c r="B199" s="149">
        <f>Paramétrage!B381</f>
        <v>150000</v>
      </c>
      <c r="C199" s="149">
        <f>Paramétrage!G381</f>
        <v>0</v>
      </c>
      <c r="D199" s="149">
        <v>1</v>
      </c>
      <c r="E199" s="153">
        <f>F199*Paramétrage!D381*Paramétrage!C381</f>
        <v>0</v>
      </c>
      <c r="F199" s="32">
        <f t="shared" ref="F199:F206" si="7">C199/D199</f>
        <v>0</v>
      </c>
      <c r="G199" s="32" t="s">
        <v>277</v>
      </c>
      <c r="I199">
        <v>32</v>
      </c>
      <c r="K199">
        <v>32</v>
      </c>
      <c r="L199" s="144" t="s">
        <v>245</v>
      </c>
      <c r="N199" s="149">
        <v>1</v>
      </c>
    </row>
    <row r="200" spans="1:14" x14ac:dyDescent="0.35">
      <c r="A200" s="149" t="str">
        <f>Paramétrage!A382</f>
        <v>MAP</v>
      </c>
      <c r="B200" s="149">
        <f>Paramétrage!B382</f>
        <v>150000</v>
      </c>
      <c r="C200" s="149">
        <f>Paramétrage!G382</f>
        <v>0</v>
      </c>
      <c r="D200" s="149">
        <v>1</v>
      </c>
      <c r="E200" s="153">
        <f>F200*Paramétrage!D382*Paramétrage!C382</f>
        <v>0</v>
      </c>
      <c r="F200" s="32">
        <f t="shared" si="7"/>
        <v>0</v>
      </c>
      <c r="G200" s="32" t="s">
        <v>278</v>
      </c>
      <c r="I200">
        <v>33</v>
      </c>
      <c r="K200">
        <v>33</v>
      </c>
      <c r="L200" s="144" t="s">
        <v>245</v>
      </c>
      <c r="N200" s="149">
        <v>1</v>
      </c>
    </row>
    <row r="201" spans="1:14" x14ac:dyDescent="0.35">
      <c r="A201" s="149" t="str">
        <f>Paramétrage!A383</f>
        <v>TSP</v>
      </c>
      <c r="B201" s="149">
        <f>Paramétrage!B383</f>
        <v>150000</v>
      </c>
      <c r="C201" s="149">
        <f>Paramétrage!G383</f>
        <v>0</v>
      </c>
      <c r="D201" s="149">
        <v>1</v>
      </c>
      <c r="E201" s="153">
        <f>F201*Paramétrage!D383*Paramétrage!C383</f>
        <v>0</v>
      </c>
      <c r="F201" s="32">
        <f t="shared" si="7"/>
        <v>0</v>
      </c>
      <c r="G201" s="32" t="s">
        <v>279</v>
      </c>
      <c r="I201">
        <v>34</v>
      </c>
      <c r="K201">
        <v>34</v>
      </c>
      <c r="L201" s="144" t="s">
        <v>245</v>
      </c>
      <c r="N201" s="149">
        <v>1</v>
      </c>
    </row>
    <row r="202" spans="1:14" x14ac:dyDescent="0.35">
      <c r="A202" s="149" t="str">
        <f>Paramétrage!A384</f>
        <v>ASP</v>
      </c>
      <c r="B202" s="149">
        <f>Paramétrage!B384</f>
        <v>150000</v>
      </c>
      <c r="C202" s="149">
        <f>Paramétrage!G384</f>
        <v>0</v>
      </c>
      <c r="D202" s="149">
        <v>1</v>
      </c>
      <c r="E202" s="153">
        <f>F202*Paramétrage!D384*Paramétrage!C384</f>
        <v>0</v>
      </c>
      <c r="F202" s="32">
        <f t="shared" si="7"/>
        <v>0</v>
      </c>
      <c r="G202" s="32" t="s">
        <v>280</v>
      </c>
      <c r="I202">
        <v>35</v>
      </c>
      <c r="K202">
        <v>35</v>
      </c>
      <c r="L202" s="144" t="s">
        <v>245</v>
      </c>
      <c r="N202" s="149">
        <v>1</v>
      </c>
    </row>
    <row r="203" spans="1:14" x14ac:dyDescent="0.35">
      <c r="A203" s="149" t="str">
        <f>Paramétrage!A385</f>
        <v>NPS</v>
      </c>
      <c r="B203" s="149">
        <f>Paramétrage!B385</f>
        <v>150000</v>
      </c>
      <c r="C203" s="149">
        <f>Paramétrage!G385</f>
        <v>0</v>
      </c>
      <c r="D203" s="149">
        <v>1</v>
      </c>
      <c r="E203" s="153">
        <f>F203*Paramétrage!D385*Paramétrage!C385</f>
        <v>0</v>
      </c>
      <c r="F203" s="32">
        <f t="shared" si="7"/>
        <v>0</v>
      </c>
      <c r="G203" s="32" t="s">
        <v>281</v>
      </c>
      <c r="I203">
        <v>36</v>
      </c>
      <c r="K203">
        <v>36</v>
      </c>
      <c r="L203" s="144"/>
      <c r="N203" s="149">
        <v>1</v>
      </c>
    </row>
    <row r="204" spans="1:14" x14ac:dyDescent="0.35">
      <c r="A204" s="149" t="str">
        <f>Paramétrage!A386</f>
        <v>NPK</v>
      </c>
      <c r="B204" s="149">
        <f>Paramétrage!B386</f>
        <v>150000</v>
      </c>
      <c r="C204" s="149">
        <f>Paramétrage!G386</f>
        <v>0</v>
      </c>
      <c r="D204" s="149">
        <v>1</v>
      </c>
      <c r="E204" s="153">
        <f>F204*Paramétrage!D386*Paramétrage!C386</f>
        <v>0</v>
      </c>
      <c r="F204" s="32">
        <f t="shared" si="7"/>
        <v>0</v>
      </c>
      <c r="G204" s="32" t="s">
        <v>282</v>
      </c>
      <c r="I204">
        <v>37</v>
      </c>
      <c r="K204">
        <v>37</v>
      </c>
      <c r="L204" s="144" t="s">
        <v>245</v>
      </c>
      <c r="N204" s="149">
        <v>1</v>
      </c>
    </row>
    <row r="205" spans="1:14" x14ac:dyDescent="0.35">
      <c r="A205" s="149" t="str">
        <f>Paramétrage!A387</f>
        <v>Stock capacitaire H2SO4 vers E</v>
      </c>
      <c r="B205" s="149">
        <f>Paramétrage!B387</f>
        <v>2207.0183182520414</v>
      </c>
      <c r="C205" s="149">
        <f>Paramétrage!G387</f>
        <v>0</v>
      </c>
      <c r="D205" s="149">
        <v>1</v>
      </c>
      <c r="E205" s="153">
        <f>F205*Paramétrage!D387*Paramétrage!C387</f>
        <v>0</v>
      </c>
      <c r="F205" s="32">
        <f t="shared" si="7"/>
        <v>0</v>
      </c>
      <c r="G205" s="368" t="s">
        <v>471</v>
      </c>
      <c r="I205">
        <v>38</v>
      </c>
    </row>
    <row r="206" spans="1:14" x14ac:dyDescent="0.35">
      <c r="A206" s="395" t="str">
        <f>Paramétrage!A388</f>
        <v>Stock capacitaire H2SO4 vers ACP</v>
      </c>
      <c r="B206" s="395">
        <f>Paramétrage!B388</f>
        <v>2207.0183182520414</v>
      </c>
      <c r="C206" s="395">
        <f>Paramétrage!G388</f>
        <v>0</v>
      </c>
      <c r="D206" s="395">
        <v>1</v>
      </c>
      <c r="E206" s="396">
        <f>F206*Paramétrage!D388*Paramétrage!C388</f>
        <v>0</v>
      </c>
      <c r="F206" s="397">
        <f t="shared" si="7"/>
        <v>0</v>
      </c>
      <c r="G206" s="368" t="s">
        <v>472</v>
      </c>
      <c r="I206">
        <v>39</v>
      </c>
    </row>
    <row r="207" spans="1:14" s="30" customFormat="1" x14ac:dyDescent="0.35">
      <c r="A207" s="399" t="str">
        <f>Paramétrage!A390</f>
        <v>Stock_Soufre_JFD</v>
      </c>
      <c r="B207" s="399">
        <f>Paramétrage!B390</f>
        <v>20000</v>
      </c>
      <c r="C207" s="395">
        <f>+Paramétrage!G390</f>
        <v>0</v>
      </c>
      <c r="D207" s="399">
        <v>2000</v>
      </c>
      <c r="E207" s="399">
        <f>+F207*Paramétrage!D390</f>
        <v>0</v>
      </c>
      <c r="F207" s="399">
        <f t="shared" ref="F207:F213" si="8">+C207/D207</f>
        <v>0</v>
      </c>
      <c r="G207" s="399">
        <f>Paramétrage!G390</f>
        <v>0</v>
      </c>
      <c r="I207">
        <v>40</v>
      </c>
    </row>
    <row r="208" spans="1:14" s="30" customFormat="1" x14ac:dyDescent="0.35">
      <c r="A208" s="399" t="str">
        <f>Paramétrage!A391</f>
        <v>Stock_Sulfurique_JFD</v>
      </c>
      <c r="B208" s="399">
        <f>Paramétrage!B391</f>
        <v>8152.173913043478</v>
      </c>
      <c r="C208" s="395">
        <f>+Paramétrage!G391</f>
        <v>0</v>
      </c>
      <c r="D208" s="399">
        <v>2000</v>
      </c>
      <c r="E208" s="399">
        <f>+F208*Paramétrage!D391</f>
        <v>0</v>
      </c>
      <c r="F208" s="399">
        <f t="shared" si="8"/>
        <v>0</v>
      </c>
      <c r="G208" s="399">
        <f>Paramétrage!G391</f>
        <v>0</v>
      </c>
      <c r="I208">
        <v>41</v>
      </c>
    </row>
    <row r="209" spans="1:9" s="30" customFormat="1" x14ac:dyDescent="0.35">
      <c r="A209" s="399" t="str">
        <f>Paramétrage!A392</f>
        <v>Stock_Phosphorique 29%_JFD</v>
      </c>
      <c r="B209" s="399">
        <f>Paramétrage!B392</f>
        <v>53879.310344827587</v>
      </c>
      <c r="C209" s="395">
        <f>+Paramétrage!G392</f>
        <v>0</v>
      </c>
      <c r="D209" s="399">
        <v>3000</v>
      </c>
      <c r="E209" s="399">
        <f>+F209*Paramétrage!D392</f>
        <v>0</v>
      </c>
      <c r="F209" s="399">
        <f t="shared" si="8"/>
        <v>0</v>
      </c>
      <c r="G209" s="399">
        <f>Paramétrage!G392</f>
        <v>0</v>
      </c>
      <c r="I209">
        <v>42</v>
      </c>
    </row>
    <row r="210" spans="1:9" s="30" customFormat="1" x14ac:dyDescent="0.35">
      <c r="A210" s="399" t="str">
        <f>Paramétrage!A393</f>
        <v>Stock_Phosphorique 54%_JFD</v>
      </c>
      <c r="B210" s="399">
        <f>Paramétrage!B393</f>
        <v>55778.670236501566</v>
      </c>
      <c r="C210" s="395">
        <f>+Paramétrage!G393</f>
        <v>0</v>
      </c>
      <c r="D210" s="399">
        <v>3000</v>
      </c>
      <c r="E210" s="399">
        <f>+F210*Paramétrage!D393</f>
        <v>0</v>
      </c>
      <c r="F210" s="399">
        <f t="shared" si="8"/>
        <v>0</v>
      </c>
      <c r="G210" s="399">
        <f>Paramétrage!G393</f>
        <v>0</v>
      </c>
      <c r="I210">
        <v>43</v>
      </c>
    </row>
    <row r="211" spans="1:9" s="30" customFormat="1" x14ac:dyDescent="0.35">
      <c r="A211" s="399" t="str">
        <f>Paramétrage!A394</f>
        <v>Stcok_Ammoniac_JFD</v>
      </c>
      <c r="B211" s="399">
        <f>Paramétrage!B394</f>
        <v>25000</v>
      </c>
      <c r="C211" s="395">
        <f>+Paramétrage!G394</f>
        <v>0</v>
      </c>
      <c r="D211" s="399">
        <v>2000</v>
      </c>
      <c r="E211" s="399">
        <f>+F211*Paramétrage!D394</f>
        <v>0</v>
      </c>
      <c r="F211" s="399">
        <f t="shared" si="8"/>
        <v>0</v>
      </c>
      <c r="G211" s="399">
        <f>Paramétrage!G394</f>
        <v>0</v>
      </c>
      <c r="I211">
        <v>44</v>
      </c>
    </row>
    <row r="212" spans="1:9" s="30" customFormat="1" x14ac:dyDescent="0.35">
      <c r="A212" s="399" t="str">
        <f>Paramétrage!A395</f>
        <v>Stock Fioul JFD</v>
      </c>
      <c r="B212" s="399">
        <f>Paramétrage!B395</f>
        <v>0</v>
      </c>
      <c r="C212" s="395">
        <f>+Paramétrage!G395</f>
        <v>0</v>
      </c>
      <c r="D212" s="399">
        <v>55</v>
      </c>
      <c r="E212" s="399">
        <f>+F212*Paramétrage!D395</f>
        <v>0</v>
      </c>
      <c r="F212" s="399">
        <f t="shared" si="8"/>
        <v>0</v>
      </c>
      <c r="G212" s="399">
        <f>Paramétrage!G395</f>
        <v>0</v>
      </c>
    </row>
    <row r="213" spans="1:9" s="30" customFormat="1" x14ac:dyDescent="0.35">
      <c r="A213" s="399" t="str">
        <f>Paramétrage!A396</f>
        <v>Stock Enrobant JFD</v>
      </c>
      <c r="B213" s="399">
        <f>Paramétrage!B396</f>
        <v>0</v>
      </c>
      <c r="C213" s="395">
        <f>+Paramétrage!G396</f>
        <v>0</v>
      </c>
      <c r="D213" s="399">
        <v>56</v>
      </c>
      <c r="E213" s="399">
        <f>+F213*Paramétrage!D396</f>
        <v>0</v>
      </c>
      <c r="F213" s="399">
        <f t="shared" si="8"/>
        <v>0</v>
      </c>
      <c r="G213" s="399">
        <f>Paramétrage!G396</f>
        <v>0</v>
      </c>
    </row>
    <row r="214" spans="1:9" s="30" customFormat="1" x14ac:dyDescent="0.35">
      <c r="A214" s="399" t="str">
        <f>Paramétrage!A397</f>
        <v>Stock_Soufre_JFF</v>
      </c>
      <c r="B214" s="399">
        <f>Paramétrage!B397</f>
        <v>20000</v>
      </c>
      <c r="C214" s="395">
        <f>+Paramétrage!G397</f>
        <v>0</v>
      </c>
      <c r="D214" s="399">
        <v>2000</v>
      </c>
      <c r="E214" s="399">
        <f>+F214*Paramétrage!D397</f>
        <v>0</v>
      </c>
      <c r="F214" s="399">
        <f t="shared" ref="F214:F220" si="9">+C214/D214</f>
        <v>0</v>
      </c>
      <c r="G214" s="399">
        <f>Paramétrage!G397</f>
        <v>0</v>
      </c>
    </row>
    <row r="215" spans="1:9" s="30" customFormat="1" x14ac:dyDescent="0.35">
      <c r="A215" s="399" t="str">
        <f>Paramétrage!A398</f>
        <v>Stock_Sulfurique_JFF</v>
      </c>
      <c r="B215" s="399">
        <f>Paramétrage!B398</f>
        <v>8152.173913043478</v>
      </c>
      <c r="C215" s="395">
        <f>+Paramétrage!G398</f>
        <v>0</v>
      </c>
      <c r="D215" s="399">
        <v>2000</v>
      </c>
      <c r="E215" s="399">
        <f>+F215*Paramétrage!D398</f>
        <v>0</v>
      </c>
      <c r="F215" s="399">
        <f t="shared" si="9"/>
        <v>0</v>
      </c>
      <c r="G215" s="399">
        <f>Paramétrage!G398</f>
        <v>0</v>
      </c>
    </row>
    <row r="216" spans="1:9" s="30" customFormat="1" x14ac:dyDescent="0.35">
      <c r="A216" s="399" t="str">
        <f>Paramétrage!A399</f>
        <v>Stock_Phosphorique 29%_JFF</v>
      </c>
      <c r="B216" s="399">
        <f>Paramétrage!B399</f>
        <v>53879.310344827587</v>
      </c>
      <c r="C216" s="395">
        <f>+Paramétrage!G399</f>
        <v>0</v>
      </c>
      <c r="D216" s="399">
        <v>3000</v>
      </c>
      <c r="E216" s="399">
        <f>+F216*Paramétrage!D399</f>
        <v>0</v>
      </c>
      <c r="F216" s="399">
        <f t="shared" si="9"/>
        <v>0</v>
      </c>
      <c r="G216" s="399">
        <f>Paramétrage!G399</f>
        <v>0</v>
      </c>
    </row>
    <row r="217" spans="1:9" s="30" customFormat="1" x14ac:dyDescent="0.35">
      <c r="A217" s="399" t="str">
        <f>Paramétrage!A400</f>
        <v>Stock_Phosphorique 54%_JFF</v>
      </c>
      <c r="B217" s="399">
        <f>Paramétrage!B400</f>
        <v>55778.670236501566</v>
      </c>
      <c r="C217" s="395">
        <f>+Paramétrage!G400</f>
        <v>0</v>
      </c>
      <c r="D217" s="399">
        <v>3000</v>
      </c>
      <c r="E217" s="399">
        <f>+F217*Paramétrage!D400</f>
        <v>0</v>
      </c>
      <c r="F217" s="399">
        <f t="shared" si="9"/>
        <v>0</v>
      </c>
      <c r="G217" s="399">
        <f>Paramétrage!G400</f>
        <v>0</v>
      </c>
    </row>
    <row r="218" spans="1:9" s="30" customFormat="1" x14ac:dyDescent="0.35">
      <c r="A218" s="399" t="str">
        <f>Paramétrage!A401</f>
        <v>Stcok_Ammoniac_JFF</v>
      </c>
      <c r="B218" s="399">
        <f>Paramétrage!B401</f>
        <v>25000</v>
      </c>
      <c r="C218" s="395">
        <f>+Paramétrage!G401</f>
        <v>0</v>
      </c>
      <c r="D218" s="399">
        <v>2000</v>
      </c>
      <c r="E218" s="399">
        <f>+F218*Paramétrage!D401</f>
        <v>0</v>
      </c>
      <c r="F218" s="399">
        <f t="shared" si="9"/>
        <v>0</v>
      </c>
      <c r="G218" s="399">
        <f>Paramétrage!G401</f>
        <v>0</v>
      </c>
    </row>
    <row r="219" spans="1:9" s="30" customFormat="1" x14ac:dyDescent="0.35">
      <c r="A219" s="399" t="str">
        <f>Paramétrage!A402</f>
        <v>Stock Fioul JFF</v>
      </c>
      <c r="B219" s="399">
        <f>Paramétrage!B402</f>
        <v>0</v>
      </c>
      <c r="C219" s="395">
        <f>+Paramétrage!G402</f>
        <v>0</v>
      </c>
      <c r="D219" s="399">
        <v>62</v>
      </c>
      <c r="E219" s="399">
        <f>+F219*Paramétrage!D402</f>
        <v>0</v>
      </c>
      <c r="F219" s="399">
        <f t="shared" si="9"/>
        <v>0</v>
      </c>
      <c r="G219" s="399">
        <f>Paramétrage!G402</f>
        <v>0</v>
      </c>
    </row>
    <row r="220" spans="1:9" s="30" customFormat="1" x14ac:dyDescent="0.35">
      <c r="A220" s="399" t="str">
        <f>Paramétrage!A403</f>
        <v>Stock Enrobant JFF</v>
      </c>
      <c r="B220" s="399">
        <f>Paramétrage!B403</f>
        <v>0</v>
      </c>
      <c r="C220" s="395">
        <f>+Paramétrage!G403</f>
        <v>0</v>
      </c>
      <c r="D220" s="399">
        <v>63</v>
      </c>
      <c r="E220" s="399">
        <f>+F220*Paramétrage!D403</f>
        <v>0</v>
      </c>
      <c r="F220" s="399">
        <f t="shared" si="9"/>
        <v>0</v>
      </c>
      <c r="G220" s="399">
        <f>Paramétrage!G403</f>
        <v>0</v>
      </c>
    </row>
    <row r="221" spans="1:9" s="30" customFormat="1" x14ac:dyDescent="0.35">
      <c r="A221" s="399" t="str">
        <f>Paramétrage!A404</f>
        <v>Stock_Soufre_JFO</v>
      </c>
      <c r="B221" s="399">
        <f>Paramétrage!B404</f>
        <v>20000</v>
      </c>
      <c r="C221" s="395">
        <f>+Paramétrage!G404</f>
        <v>0</v>
      </c>
      <c r="D221" s="399">
        <v>2000</v>
      </c>
      <c r="E221" s="399">
        <f>+F221*Paramétrage!D404</f>
        <v>0</v>
      </c>
      <c r="F221" s="399">
        <f t="shared" ref="F221:F227" si="10">+C221/D221</f>
        <v>0</v>
      </c>
      <c r="G221" s="399">
        <f>Paramétrage!G404</f>
        <v>0</v>
      </c>
    </row>
    <row r="222" spans="1:9" s="30" customFormat="1" x14ac:dyDescent="0.35">
      <c r="A222" s="399" t="str">
        <f>Paramétrage!A405</f>
        <v>Stock_Sulfurique_JFO</v>
      </c>
      <c r="B222" s="399">
        <f>Paramétrage!B405</f>
        <v>8152.173913043478</v>
      </c>
      <c r="C222" s="395">
        <f>+Paramétrage!G405</f>
        <v>0</v>
      </c>
      <c r="D222" s="399">
        <v>2000</v>
      </c>
      <c r="E222" s="399">
        <f>+F222*Paramétrage!D405</f>
        <v>0</v>
      </c>
      <c r="F222" s="399">
        <f t="shared" si="10"/>
        <v>0</v>
      </c>
      <c r="G222" s="399">
        <f>Paramétrage!G405</f>
        <v>0</v>
      </c>
    </row>
    <row r="223" spans="1:9" s="30" customFormat="1" x14ac:dyDescent="0.35">
      <c r="A223" s="399" t="str">
        <f>Paramétrage!A406</f>
        <v>Stock_Phosphorique 29%_JFO</v>
      </c>
      <c r="B223" s="399">
        <f>Paramétrage!B406</f>
        <v>53879.310344827587</v>
      </c>
      <c r="C223" s="395">
        <f>+Paramétrage!G406</f>
        <v>0</v>
      </c>
      <c r="D223" s="399">
        <v>3000</v>
      </c>
      <c r="E223" s="399">
        <f>+F223*Paramétrage!D406</f>
        <v>0</v>
      </c>
      <c r="F223" s="399">
        <f t="shared" si="10"/>
        <v>0</v>
      </c>
      <c r="G223" s="399">
        <f>Paramétrage!G406</f>
        <v>0</v>
      </c>
    </row>
    <row r="224" spans="1:9" s="30" customFormat="1" x14ac:dyDescent="0.35">
      <c r="A224" s="399" t="str">
        <f>Paramétrage!A407</f>
        <v>Stock_Phosphorique 54%_JFO</v>
      </c>
      <c r="B224" s="399">
        <f>Paramétrage!B407</f>
        <v>55778.670236501566</v>
      </c>
      <c r="C224" s="395">
        <f>+Paramétrage!G407</f>
        <v>0</v>
      </c>
      <c r="D224" s="399">
        <v>3000</v>
      </c>
      <c r="E224" s="399">
        <f>+F224*Paramétrage!D407</f>
        <v>0</v>
      </c>
      <c r="F224" s="399">
        <f t="shared" si="10"/>
        <v>0</v>
      </c>
      <c r="G224" s="399">
        <f>Paramétrage!G407</f>
        <v>0</v>
      </c>
    </row>
    <row r="225" spans="1:7" s="30" customFormat="1" x14ac:dyDescent="0.35">
      <c r="A225" s="399" t="str">
        <f>Paramétrage!A408</f>
        <v>Stcok_Ammoniac_JFO</v>
      </c>
      <c r="B225" s="399">
        <f>Paramétrage!B408</f>
        <v>25000</v>
      </c>
      <c r="C225" s="395">
        <f>+Paramétrage!G408</f>
        <v>0</v>
      </c>
      <c r="D225" s="399">
        <v>2000</v>
      </c>
      <c r="E225" s="399">
        <f>+F225*Paramétrage!D408</f>
        <v>0</v>
      </c>
      <c r="F225" s="399">
        <f t="shared" si="10"/>
        <v>0</v>
      </c>
      <c r="G225" s="399">
        <f>Paramétrage!G408</f>
        <v>0</v>
      </c>
    </row>
    <row r="226" spans="1:7" s="30" customFormat="1" x14ac:dyDescent="0.35">
      <c r="A226" s="399" t="str">
        <f>Paramétrage!A409</f>
        <v>Stock Fioul JFO</v>
      </c>
      <c r="B226" s="399">
        <f>Paramétrage!B409</f>
        <v>0</v>
      </c>
      <c r="C226" s="395">
        <f>+Paramétrage!G409</f>
        <v>0</v>
      </c>
      <c r="D226" s="399">
        <v>69</v>
      </c>
      <c r="E226" s="399">
        <f>+F226*Paramétrage!D409</f>
        <v>0</v>
      </c>
      <c r="F226" s="399">
        <f t="shared" si="10"/>
        <v>0</v>
      </c>
      <c r="G226" s="399">
        <f>Paramétrage!G409</f>
        <v>0</v>
      </c>
    </row>
    <row r="227" spans="1:7" s="30" customFormat="1" x14ac:dyDescent="0.35">
      <c r="A227" s="399" t="str">
        <f>Paramétrage!A410</f>
        <v>Stock Enrobant JFO</v>
      </c>
      <c r="B227" s="399">
        <f>Paramétrage!B410</f>
        <v>0</v>
      </c>
      <c r="C227" s="395">
        <f>+Paramétrage!G410</f>
        <v>0</v>
      </c>
      <c r="D227" s="399">
        <v>70</v>
      </c>
      <c r="E227" s="399">
        <f>+F227*Paramétrage!D410</f>
        <v>0</v>
      </c>
      <c r="F227" s="399">
        <f t="shared" si="10"/>
        <v>0</v>
      </c>
      <c r="G227" s="399">
        <f>Paramétrage!G410</f>
        <v>0</v>
      </c>
    </row>
    <row r="228" spans="1:7" s="30" customFormat="1" x14ac:dyDescent="0.35">
      <c r="A228" s="399" t="str">
        <f>Paramétrage!A411</f>
        <v>Stock_Soufre_JFQ</v>
      </c>
      <c r="B228" s="399">
        <f>Paramétrage!B411</f>
        <v>20000</v>
      </c>
      <c r="C228" s="395">
        <f>+Paramétrage!G411</f>
        <v>0</v>
      </c>
      <c r="D228" s="399">
        <v>2000</v>
      </c>
      <c r="E228" s="399">
        <f>+F228*Paramétrage!D411</f>
        <v>0</v>
      </c>
      <c r="F228" s="399">
        <f t="shared" ref="F228:F233" si="11">+C228/D228</f>
        <v>0</v>
      </c>
      <c r="G228" s="399">
        <f>Paramétrage!G411</f>
        <v>0</v>
      </c>
    </row>
    <row r="229" spans="1:7" s="30" customFormat="1" x14ac:dyDescent="0.35">
      <c r="A229" s="399" t="str">
        <f>Paramétrage!A412</f>
        <v>Stock_Sulfurique_JFQ</v>
      </c>
      <c r="B229" s="399">
        <f>Paramétrage!B412</f>
        <v>8152.173913043478</v>
      </c>
      <c r="C229" s="395">
        <f>+Paramétrage!G412</f>
        <v>0</v>
      </c>
      <c r="D229" s="399">
        <v>2000</v>
      </c>
      <c r="E229" s="399">
        <f>+F229*Paramétrage!D412</f>
        <v>0</v>
      </c>
      <c r="F229" s="399">
        <f t="shared" si="11"/>
        <v>0</v>
      </c>
      <c r="G229" s="399">
        <f>Paramétrage!G412</f>
        <v>0</v>
      </c>
    </row>
    <row r="230" spans="1:7" s="30" customFormat="1" x14ac:dyDescent="0.35">
      <c r="A230" s="399" t="str">
        <f>Paramétrage!A413</f>
        <v>Stock_Phosphorique 29%_JFQ</v>
      </c>
      <c r="B230" s="399">
        <f>Paramétrage!B413</f>
        <v>53879.310344827587</v>
      </c>
      <c r="C230" s="395">
        <f>+Paramétrage!G413</f>
        <v>0</v>
      </c>
      <c r="D230" s="399">
        <v>3000</v>
      </c>
      <c r="E230" s="399">
        <f>+F230*Paramétrage!D413</f>
        <v>0</v>
      </c>
      <c r="F230" s="399">
        <f t="shared" si="11"/>
        <v>0</v>
      </c>
      <c r="G230" s="399">
        <f>Paramétrage!G413</f>
        <v>0</v>
      </c>
    </row>
    <row r="231" spans="1:7" s="30" customFormat="1" x14ac:dyDescent="0.35">
      <c r="A231" s="399" t="str">
        <f>Paramétrage!A414</f>
        <v>Stock_Phosphorique 54%_JFQ</v>
      </c>
      <c r="B231" s="399">
        <f>Paramétrage!B414</f>
        <v>55778.670236501566</v>
      </c>
      <c r="C231" s="395">
        <f>+Paramétrage!G414</f>
        <v>0</v>
      </c>
      <c r="D231" s="399">
        <v>3000</v>
      </c>
      <c r="E231" s="399">
        <f>+F231*Paramétrage!D414</f>
        <v>0</v>
      </c>
      <c r="F231" s="399">
        <f t="shared" si="11"/>
        <v>0</v>
      </c>
      <c r="G231" s="399">
        <f>Paramétrage!G414</f>
        <v>0</v>
      </c>
    </row>
    <row r="232" spans="1:7" s="30" customFormat="1" x14ac:dyDescent="0.35">
      <c r="A232" s="399" t="str">
        <f>Paramétrage!A415</f>
        <v>Stcok_Ammoniac_JFQ</v>
      </c>
      <c r="B232" s="399">
        <f>Paramétrage!B415</f>
        <v>25000</v>
      </c>
      <c r="C232" s="395">
        <f>+Paramétrage!G415</f>
        <v>0</v>
      </c>
      <c r="D232" s="399">
        <v>2000</v>
      </c>
      <c r="E232" s="399">
        <f>+F232*Paramétrage!D415</f>
        <v>0</v>
      </c>
      <c r="F232" s="399">
        <f t="shared" si="11"/>
        <v>0</v>
      </c>
      <c r="G232" s="399">
        <f>Paramétrage!G415</f>
        <v>0</v>
      </c>
    </row>
    <row r="233" spans="1:7" s="30" customFormat="1" x14ac:dyDescent="0.35">
      <c r="A233" s="399" t="str">
        <f>Paramétrage!A416</f>
        <v>Stock Fioul JFQ</v>
      </c>
      <c r="B233" s="399">
        <f>Paramétrage!B416</f>
        <v>0</v>
      </c>
      <c r="C233" s="395">
        <f>+Paramétrage!G416</f>
        <v>0</v>
      </c>
      <c r="D233" s="399">
        <v>76</v>
      </c>
      <c r="E233" s="399">
        <f>+F233*Paramétrage!D416</f>
        <v>0</v>
      </c>
      <c r="F233" s="399">
        <f t="shared" si="11"/>
        <v>0</v>
      </c>
      <c r="G233" s="399">
        <f>Paramétrage!G416</f>
        <v>0</v>
      </c>
    </row>
    <row r="234" spans="1:7" s="30" customFormat="1" x14ac:dyDescent="0.35">
      <c r="A234" s="399" t="str">
        <f>Paramétrage!A417</f>
        <v>Stock Enrobant JFQ</v>
      </c>
      <c r="B234" s="399">
        <f>Paramétrage!B417</f>
        <v>0</v>
      </c>
      <c r="C234" s="395">
        <f>+Paramétrage!G417</f>
        <v>0</v>
      </c>
      <c r="D234" s="399">
        <v>77</v>
      </c>
      <c r="E234" s="399">
        <f>+F234*Paramétrage!D417</f>
        <v>0</v>
      </c>
      <c r="F234" s="399">
        <f>+C234/D234</f>
        <v>0</v>
      </c>
      <c r="G234" s="399">
        <f>Paramétrage!G417</f>
        <v>0</v>
      </c>
    </row>
    <row r="235" spans="1:7" s="30" customFormat="1" x14ac:dyDescent="0.35">
      <c r="A235" s="399" t="str">
        <f>Paramétrage!A418</f>
        <v>Stock_Soufre_JFT</v>
      </c>
      <c r="B235" s="399">
        <f>Paramétrage!B418</f>
        <v>20000</v>
      </c>
      <c r="C235" s="395">
        <f>+Paramétrage!G418</f>
        <v>0</v>
      </c>
      <c r="D235" s="399">
        <v>2000</v>
      </c>
      <c r="E235" s="399">
        <f>+F235*Paramétrage!D418</f>
        <v>0</v>
      </c>
      <c r="F235" s="399">
        <f t="shared" ref="F235:F241" si="12">+C235/D235</f>
        <v>0</v>
      </c>
      <c r="G235" s="399">
        <f>Paramétrage!G418</f>
        <v>0</v>
      </c>
    </row>
    <row r="236" spans="1:7" s="30" customFormat="1" x14ac:dyDescent="0.35">
      <c r="A236" s="399" t="str">
        <f>Paramétrage!A419</f>
        <v>Stock_Sulfurique_JFT</v>
      </c>
      <c r="B236" s="399">
        <f>Paramétrage!B419</f>
        <v>8152.173913043478</v>
      </c>
      <c r="C236" s="395">
        <f>+Paramétrage!G419</f>
        <v>0</v>
      </c>
      <c r="D236" s="399">
        <v>2000</v>
      </c>
      <c r="E236" s="399">
        <f>+F236*Paramétrage!D419</f>
        <v>0</v>
      </c>
      <c r="F236" s="399">
        <f t="shared" si="12"/>
        <v>0</v>
      </c>
      <c r="G236" s="399">
        <f>Paramétrage!G419</f>
        <v>0</v>
      </c>
    </row>
    <row r="237" spans="1:7" s="30" customFormat="1" x14ac:dyDescent="0.35">
      <c r="A237" s="399" t="str">
        <f>Paramétrage!A420</f>
        <v>Stock_Phosphorique 29%_JFT</v>
      </c>
      <c r="B237" s="399">
        <f>Paramétrage!B420</f>
        <v>53879.310344827587</v>
      </c>
      <c r="C237" s="395">
        <f>+Paramétrage!G420</f>
        <v>0</v>
      </c>
      <c r="D237" s="399">
        <v>3000</v>
      </c>
      <c r="E237" s="399">
        <f>+F237*Paramétrage!D420</f>
        <v>0</v>
      </c>
      <c r="F237" s="399">
        <f t="shared" si="12"/>
        <v>0</v>
      </c>
      <c r="G237" s="399">
        <f>Paramétrage!G420</f>
        <v>0</v>
      </c>
    </row>
    <row r="238" spans="1:7" s="30" customFormat="1" x14ac:dyDescent="0.35">
      <c r="A238" s="399" t="str">
        <f>Paramétrage!A421</f>
        <v>Stock_Phosphorique 54%_JFT</v>
      </c>
      <c r="B238" s="399">
        <f>Paramétrage!B421</f>
        <v>55778.670236501566</v>
      </c>
      <c r="C238" s="395">
        <f>+Paramétrage!G421</f>
        <v>0</v>
      </c>
      <c r="D238" s="399">
        <v>3000</v>
      </c>
      <c r="E238" s="399">
        <f>+F238*Paramétrage!D421</f>
        <v>0</v>
      </c>
      <c r="F238" s="399">
        <f t="shared" si="12"/>
        <v>0</v>
      </c>
      <c r="G238" s="399">
        <f>Paramétrage!G421</f>
        <v>0</v>
      </c>
    </row>
    <row r="239" spans="1:7" s="30" customFormat="1" x14ac:dyDescent="0.35">
      <c r="A239" s="399" t="str">
        <f>Paramétrage!A422</f>
        <v>Stcok_Ammoniac_JFT</v>
      </c>
      <c r="B239" s="399">
        <f>Paramétrage!B422</f>
        <v>25000</v>
      </c>
      <c r="C239" s="395">
        <f>+Paramétrage!G422</f>
        <v>0</v>
      </c>
      <c r="D239" s="399">
        <v>2000</v>
      </c>
      <c r="E239" s="399">
        <f>+F239*Paramétrage!D422</f>
        <v>0</v>
      </c>
      <c r="F239" s="399">
        <f t="shared" si="12"/>
        <v>0</v>
      </c>
      <c r="G239" s="399">
        <f>Paramétrage!G422</f>
        <v>0</v>
      </c>
    </row>
    <row r="240" spans="1:7" s="30" customFormat="1" x14ac:dyDescent="0.35">
      <c r="A240" s="399" t="str">
        <f>Paramétrage!A423</f>
        <v>Stock Fioul JFT</v>
      </c>
      <c r="B240" s="399">
        <f>Paramétrage!B423</f>
        <v>0</v>
      </c>
      <c r="C240" s="395">
        <f>+Paramétrage!G423</f>
        <v>0</v>
      </c>
      <c r="D240" s="399">
        <v>83</v>
      </c>
      <c r="E240" s="399">
        <f>+F240*Paramétrage!D423</f>
        <v>0</v>
      </c>
      <c r="F240" s="399">
        <f t="shared" si="12"/>
        <v>0</v>
      </c>
      <c r="G240" s="399">
        <f>Paramétrage!G423</f>
        <v>0</v>
      </c>
    </row>
    <row r="241" spans="1:7" s="30" customFormat="1" x14ac:dyDescent="0.35">
      <c r="A241" s="399" t="str">
        <f>Paramétrage!A424</f>
        <v>Stock Enrobant JFT</v>
      </c>
      <c r="B241" s="399">
        <f>Paramétrage!B424</f>
        <v>0</v>
      </c>
      <c r="C241" s="395">
        <f>+Paramétrage!G424</f>
        <v>0</v>
      </c>
      <c r="D241" s="399">
        <v>84</v>
      </c>
      <c r="E241" s="399">
        <f>+F241*Paramétrage!D424</f>
        <v>0</v>
      </c>
      <c r="F241" s="399">
        <f t="shared" si="12"/>
        <v>0</v>
      </c>
      <c r="G241" s="399">
        <f>Paramétrage!G424</f>
        <v>0</v>
      </c>
    </row>
    <row r="242" spans="1:7" s="30" customFormat="1" x14ac:dyDescent="0.35">
      <c r="A242" s="399" t="str">
        <f>Paramétrage!A425</f>
        <v>Stock_Soufre_PMP</v>
      </c>
      <c r="B242" s="399">
        <f>Paramétrage!B425</f>
        <v>20000</v>
      </c>
      <c r="C242" s="395">
        <f>+Paramétrage!G425</f>
        <v>0</v>
      </c>
      <c r="D242" s="399">
        <v>2000</v>
      </c>
      <c r="E242" s="399">
        <f>+F242*Paramétrage!D425</f>
        <v>0</v>
      </c>
      <c r="F242" s="399">
        <f>+C242/D242</f>
        <v>0</v>
      </c>
      <c r="G242" s="399">
        <f>Paramétrage!G425</f>
        <v>0</v>
      </c>
    </row>
    <row r="243" spans="1:7" s="30" customFormat="1" x14ac:dyDescent="0.35">
      <c r="A243" s="399" t="str">
        <f>Paramétrage!A426</f>
        <v>Stock_Sulfurique_PMP</v>
      </c>
      <c r="B243" s="399">
        <f>Paramétrage!B426</f>
        <v>8152.173913043478</v>
      </c>
      <c r="C243" s="395">
        <f>+Paramétrage!G426</f>
        <v>0</v>
      </c>
      <c r="D243" s="399">
        <v>2000</v>
      </c>
      <c r="E243" s="399">
        <f>+F243*Paramétrage!D426</f>
        <v>0</v>
      </c>
      <c r="F243" s="399">
        <f>+C243/D243</f>
        <v>0</v>
      </c>
      <c r="G243" s="399">
        <f>Paramétrage!G426</f>
        <v>0</v>
      </c>
    </row>
    <row r="244" spans="1:7" s="30" customFormat="1" x14ac:dyDescent="0.35">
      <c r="A244" s="399" t="str">
        <f>Paramétrage!A427</f>
        <v>Stock_Phosphorique 29%_PMP</v>
      </c>
      <c r="B244" s="399">
        <f>Paramétrage!B427</f>
        <v>53879.310344827587</v>
      </c>
      <c r="C244" s="395">
        <f>+Paramétrage!G427</f>
        <v>0</v>
      </c>
      <c r="D244" s="399">
        <v>3000</v>
      </c>
      <c r="E244" s="399">
        <f>+F244*Paramétrage!D427</f>
        <v>0</v>
      </c>
      <c r="F244" s="399">
        <f>+C244/D244</f>
        <v>0</v>
      </c>
      <c r="G244" s="399">
        <f>Paramétrage!G427</f>
        <v>0</v>
      </c>
    </row>
    <row r="245" spans="1:7" s="30" customFormat="1" x14ac:dyDescent="0.35">
      <c r="A245" s="399" t="str">
        <f>Paramétrage!A428</f>
        <v>Stock_Phosphorique 54%_PMP</v>
      </c>
      <c r="B245" s="399">
        <f>Paramétrage!B428</f>
        <v>55778.670236501566</v>
      </c>
      <c r="C245" s="395">
        <f>+Paramétrage!G428</f>
        <v>0</v>
      </c>
      <c r="D245" s="399">
        <v>3000</v>
      </c>
      <c r="E245" s="399">
        <f>+F245*Paramétrage!D428</f>
        <v>0</v>
      </c>
      <c r="F245" s="399">
        <f>+C245/D245</f>
        <v>0</v>
      </c>
      <c r="G245" s="399">
        <f>Paramétrage!G428</f>
        <v>0</v>
      </c>
    </row>
    <row r="246" spans="1:7" s="30" customFormat="1" x14ac:dyDescent="0.35">
      <c r="A246" s="399" t="str">
        <f>Paramétrage!A429</f>
        <v>Stock_Soufre_IMACID</v>
      </c>
      <c r="B246" s="399">
        <f>Paramétrage!B429</f>
        <v>20000</v>
      </c>
      <c r="C246" s="395">
        <f>+Paramétrage!G429</f>
        <v>0</v>
      </c>
      <c r="D246" s="399">
        <v>2000</v>
      </c>
      <c r="E246" s="399">
        <f>+F246*Paramétrage!D429</f>
        <v>0</v>
      </c>
      <c r="F246" s="399">
        <f t="shared" ref="F246:F249" si="13">+C246/D246</f>
        <v>0</v>
      </c>
      <c r="G246" s="399">
        <f>Paramétrage!G429</f>
        <v>0</v>
      </c>
    </row>
    <row r="247" spans="1:7" x14ac:dyDescent="0.35">
      <c r="A247" s="399" t="str">
        <f>Paramétrage!A430</f>
        <v>Stock_Sulfurique_IMACID</v>
      </c>
      <c r="B247" s="399">
        <f>Paramétrage!B430</f>
        <v>8152.173913043478</v>
      </c>
      <c r="C247" s="395">
        <f>+Paramétrage!G430</f>
        <v>0</v>
      </c>
      <c r="D247" s="399">
        <v>2000</v>
      </c>
      <c r="E247" s="399">
        <f>+F247*Paramétrage!D430</f>
        <v>0</v>
      </c>
      <c r="F247" s="399">
        <f t="shared" si="13"/>
        <v>0</v>
      </c>
      <c r="G247" s="399">
        <f>Paramétrage!G430</f>
        <v>0</v>
      </c>
    </row>
    <row r="248" spans="1:7" x14ac:dyDescent="0.35">
      <c r="A248" s="399" t="str">
        <f>Paramétrage!A431</f>
        <v>Stock_Phosphorique 29%_IMACID</v>
      </c>
      <c r="B248" s="399">
        <f>Paramétrage!B431</f>
        <v>53879.310344827587</v>
      </c>
      <c r="C248" s="395">
        <f>+Paramétrage!G431</f>
        <v>0</v>
      </c>
      <c r="D248" s="399">
        <v>3000</v>
      </c>
      <c r="E248" s="399">
        <f>+F248*Paramétrage!D431</f>
        <v>0</v>
      </c>
      <c r="F248" s="399">
        <f t="shared" si="13"/>
        <v>0</v>
      </c>
      <c r="G248" s="399">
        <f>Paramétrage!G431</f>
        <v>0</v>
      </c>
    </row>
    <row r="249" spans="1:7" x14ac:dyDescent="0.35">
      <c r="A249" s="399" t="str">
        <f>Paramétrage!A432</f>
        <v>Stock_Phosphorique 54%_IMACID</v>
      </c>
      <c r="B249" s="399">
        <f>Paramétrage!B432</f>
        <v>55778.670236501566</v>
      </c>
      <c r="C249" s="395">
        <f>+Paramétrage!G432</f>
        <v>0</v>
      </c>
      <c r="D249" s="399">
        <v>3000</v>
      </c>
      <c r="E249" s="399">
        <f>+F249*Paramétrage!D432</f>
        <v>0</v>
      </c>
      <c r="F249" s="399">
        <f t="shared" si="13"/>
        <v>0</v>
      </c>
      <c r="G249" s="399">
        <f>Paramétrage!G432</f>
        <v>0</v>
      </c>
    </row>
    <row r="250" spans="1:7" x14ac:dyDescent="0.35">
      <c r="A250" s="399" t="str">
        <f>Paramétrage!A433</f>
        <v>DAP JFC</v>
      </c>
      <c r="B250" s="399">
        <f>Paramétrage!B433</f>
        <v>150000</v>
      </c>
      <c r="C250" s="395">
        <f>+Paramétrage!G433</f>
        <v>0</v>
      </c>
      <c r="D250" s="399">
        <v>3001</v>
      </c>
      <c r="E250" s="399">
        <f>+F250*Paramétrage!D433</f>
        <v>0</v>
      </c>
      <c r="F250" s="399">
        <f t="shared" ref="F250:F255" si="14">+C250/D250</f>
        <v>0</v>
      </c>
      <c r="G250" s="399">
        <f>Paramétrage!G433</f>
        <v>0</v>
      </c>
    </row>
    <row r="251" spans="1:7" x14ac:dyDescent="0.35">
      <c r="A251" s="399" t="str">
        <f>Paramétrage!A434</f>
        <v>MAP JFC</v>
      </c>
      <c r="B251" s="399">
        <f>Paramétrage!B434</f>
        <v>150000</v>
      </c>
      <c r="C251" s="395">
        <f>+Paramétrage!G434</f>
        <v>0</v>
      </c>
      <c r="D251" s="399">
        <v>3002</v>
      </c>
      <c r="E251" s="399">
        <f>+F251*Paramétrage!D434</f>
        <v>0</v>
      </c>
      <c r="F251" s="399">
        <f t="shared" si="14"/>
        <v>0</v>
      </c>
      <c r="G251" s="399">
        <f>Paramétrage!G434</f>
        <v>0</v>
      </c>
    </row>
    <row r="252" spans="1:7" x14ac:dyDescent="0.35">
      <c r="A252" s="399" t="str">
        <f>Paramétrage!A435</f>
        <v>TSP JFC</v>
      </c>
      <c r="B252" s="399">
        <f>Paramétrage!B435</f>
        <v>150000</v>
      </c>
      <c r="C252" s="395">
        <f>+Paramétrage!G435</f>
        <v>0</v>
      </c>
      <c r="D252" s="399">
        <v>3003</v>
      </c>
      <c r="E252" s="399">
        <f>+F252*Paramétrage!D435</f>
        <v>0</v>
      </c>
      <c r="F252" s="399">
        <f t="shared" si="14"/>
        <v>0</v>
      </c>
      <c r="G252" s="399">
        <f>Paramétrage!G435</f>
        <v>0</v>
      </c>
    </row>
    <row r="253" spans="1:7" x14ac:dyDescent="0.35">
      <c r="A253" s="399" t="str">
        <f>Paramétrage!A436</f>
        <v>ASP JFC</v>
      </c>
      <c r="B253" s="399">
        <f>Paramétrage!B436</f>
        <v>150000</v>
      </c>
      <c r="C253" s="395">
        <f>+Paramétrage!G436</f>
        <v>0</v>
      </c>
      <c r="D253" s="399">
        <v>3004</v>
      </c>
      <c r="E253" s="399">
        <f>+F253*Paramétrage!D436</f>
        <v>0</v>
      </c>
      <c r="F253" s="399">
        <f t="shared" si="14"/>
        <v>0</v>
      </c>
      <c r="G253" s="399">
        <f>Paramétrage!G436</f>
        <v>0</v>
      </c>
    </row>
    <row r="254" spans="1:7" x14ac:dyDescent="0.35">
      <c r="A254" s="399" t="str">
        <f>Paramétrage!A437</f>
        <v>NPS JFC</v>
      </c>
      <c r="B254" s="399">
        <f>Paramétrage!B437</f>
        <v>150000</v>
      </c>
      <c r="C254" s="395">
        <f>+Paramétrage!G437</f>
        <v>0</v>
      </c>
      <c r="D254" s="399">
        <v>3005</v>
      </c>
      <c r="E254" s="399">
        <f>+F254*Paramétrage!D437</f>
        <v>0</v>
      </c>
      <c r="F254" s="399">
        <f t="shared" si="14"/>
        <v>0</v>
      </c>
      <c r="G254" s="399">
        <f>Paramétrage!G437</f>
        <v>0</v>
      </c>
    </row>
    <row r="255" spans="1:7" x14ac:dyDescent="0.35">
      <c r="A255" s="399" t="str">
        <f>Paramétrage!A438</f>
        <v>NPK JFC</v>
      </c>
      <c r="B255" s="399">
        <f>Paramétrage!B438</f>
        <v>150000</v>
      </c>
      <c r="C255" s="395">
        <f>+Paramétrage!G438</f>
        <v>0</v>
      </c>
      <c r="D255" s="399">
        <v>3006</v>
      </c>
      <c r="E255" s="399">
        <f>+F255*Paramétrage!D438</f>
        <v>0</v>
      </c>
      <c r="F255" s="399">
        <f t="shared" si="14"/>
        <v>0</v>
      </c>
      <c r="G255" s="399">
        <f>Paramétrage!G438</f>
        <v>0</v>
      </c>
    </row>
    <row r="283" spans="1:20" s="108" customFormat="1" x14ac:dyDescent="0.35"/>
    <row r="284" spans="1:20" s="108" customFormat="1" x14ac:dyDescent="0.35"/>
    <row r="285" spans="1:20" s="108" customFormat="1" x14ac:dyDescent="0.35"/>
    <row r="286" spans="1:20" s="108" customFormat="1" x14ac:dyDescent="0.35">
      <c r="A286" s="398" t="str">
        <f>Interface!J3</f>
        <v>Ligne sulfurique 1 (A)</v>
      </c>
      <c r="B286" s="398" t="str">
        <f>Interface!K3</f>
        <v>WCF admission H2SO4 1</v>
      </c>
      <c r="C286" s="125"/>
      <c r="D286" s="125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1:20" s="108" customFormat="1" x14ac:dyDescent="0.35">
      <c r="A287" s="146" t="str">
        <f>Interface!J4</f>
        <v>Ligne sulfurique 2 (B)</v>
      </c>
      <c r="B287" s="146" t="str">
        <f>Interface!K4</f>
        <v>WCF admission H2SO4 2</v>
      </c>
      <c r="C287" s="125"/>
      <c r="D287" s="125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1:20" s="108" customFormat="1" x14ac:dyDescent="0.35">
      <c r="A288" s="146" t="str">
        <f>Interface!J5</f>
        <v>Ligne sulfurique 3 (E)</v>
      </c>
      <c r="B288" s="146" t="str">
        <f>Interface!K5</f>
        <v>WCF admission H2SO4 3</v>
      </c>
      <c r="C288" s="125"/>
      <c r="D288" s="125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1:20" s="108" customFormat="1" x14ac:dyDescent="0.35">
      <c r="A289" s="146" t="str">
        <f>Interface!J6</f>
        <v>Ligne sulfurique 4 (X)</v>
      </c>
      <c r="B289" s="146" t="str">
        <f>Interface!K6</f>
        <v>WCF admission H2SO4 4</v>
      </c>
      <c r="C289" s="125"/>
      <c r="D289" s="125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1:20" s="108" customFormat="1" x14ac:dyDescent="0.35">
      <c r="A290" s="146" t="str">
        <f>Interface!J7</f>
        <v>Ligne sulfurique 5 (Y)</v>
      </c>
      <c r="B290" s="146" t="str">
        <f>Interface!K7</f>
        <v>WCF admission H2SO4 5</v>
      </c>
      <c r="C290" s="125"/>
      <c r="D290" s="125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1:20" s="108" customFormat="1" x14ac:dyDescent="0.35">
      <c r="A291" s="146" t="str">
        <f>Interface!J8</f>
        <v>Ligne sulfurique 6 (Z)</v>
      </c>
      <c r="B291" s="146" t="str">
        <f>Interface!K8</f>
        <v>WCF admission H2SO4 6</v>
      </c>
      <c r="C291" s="125"/>
      <c r="D291" s="125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1:20" s="108" customFormat="1" x14ac:dyDescent="0.35">
      <c r="A292" s="146" t="str">
        <f>Interface!J9</f>
        <v>Ligne phosphorique 29 1 (AB)</v>
      </c>
      <c r="B292" s="146" t="str">
        <f>Interface!K9</f>
        <v>WCF admission H3PO4 29 1</v>
      </c>
      <c r="C292" s="125"/>
      <c r="D292" s="125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1:20" s="108" customFormat="1" x14ac:dyDescent="0.35">
      <c r="A293" s="146" t="str">
        <f>Interface!J10</f>
        <v>Ligne phosphorique 29 2 (CD)</v>
      </c>
      <c r="B293" s="146" t="str">
        <f>Interface!K10</f>
        <v>WCF admission H3PO4 29 2</v>
      </c>
      <c r="C293" s="125"/>
      <c r="D293" s="125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1:20" s="108" customFormat="1" x14ac:dyDescent="0.35">
      <c r="A294" s="146" t="str">
        <f>Interface!J11</f>
        <v>Ligne phosphorique 29 3 (XY)</v>
      </c>
      <c r="B294" s="146" t="str">
        <f>Interface!K11</f>
        <v>WCF admission H3PO4 29 3</v>
      </c>
      <c r="C294" s="125"/>
      <c r="D294" s="125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1:20" s="108" customFormat="1" x14ac:dyDescent="0.35">
      <c r="A295" s="146" t="str">
        <f>Interface!J12</f>
        <v>Ligne phosphorique 29 4 (Z)</v>
      </c>
      <c r="B295" s="146" t="str">
        <f>Interface!K12</f>
        <v>WCF admission H3PO4 29 4</v>
      </c>
      <c r="C295" s="125"/>
      <c r="D295" s="12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1:20" s="108" customFormat="1" x14ac:dyDescent="0.35">
      <c r="A296" s="146" t="str">
        <f>Interface!J13</f>
        <v>Ligne phosphorique 29 5 (U)</v>
      </c>
      <c r="B296" s="146" t="str">
        <f>Interface!K13</f>
        <v>WCF admission H3PO4 29 5</v>
      </c>
      <c r="C296" s="125"/>
      <c r="D296" s="125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1:20" s="108" customFormat="1" x14ac:dyDescent="0.35">
      <c r="A297" s="146" t="str">
        <f>Interface!J14</f>
        <v>Ligne phosphorique 29 6 (E)</v>
      </c>
      <c r="B297" s="146" t="str">
        <f>Interface!K14</f>
        <v>WCF admission H3PO4 29 6</v>
      </c>
      <c r="C297" s="125"/>
      <c r="D297" s="125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1:20" s="108" customFormat="1" x14ac:dyDescent="0.35">
      <c r="A298" s="146" t="str">
        <f>Interface!J15</f>
        <v>Ligne phosphorique 54 1</v>
      </c>
      <c r="B298" s="146" t="str">
        <f>Interface!K15</f>
        <v>WCF admission P2O5 1</v>
      </c>
      <c r="C298" s="125"/>
      <c r="D298" s="125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1:20" s="108" customFormat="1" x14ac:dyDescent="0.35">
      <c r="A299" s="146" t="str">
        <f>Interface!J16</f>
        <v>Ligne phosphorique 54 2</v>
      </c>
      <c r="B299" s="146" t="str">
        <f>Interface!K16</f>
        <v>WCF admission P2O5 2</v>
      </c>
      <c r="C299" s="125"/>
      <c r="D299" s="125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1:20" s="108" customFormat="1" x14ac:dyDescent="0.35">
      <c r="A300" s="146" t="str">
        <f>Interface!J17</f>
        <v>Ligne phosphorique 54 3</v>
      </c>
      <c r="B300" s="146" t="str">
        <f>Interface!K17</f>
        <v>WCF admission P2O5 3</v>
      </c>
      <c r="C300" s="125"/>
      <c r="D300" s="125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1:20" s="108" customFormat="1" x14ac:dyDescent="0.35">
      <c r="A301" s="146" t="str">
        <f>Interface!J18</f>
        <v>Ligne phosphorique 54 4</v>
      </c>
      <c r="B301" s="146" t="str">
        <f>Interface!K18</f>
        <v>WCF admission P2O5 4</v>
      </c>
      <c r="C301" s="125"/>
      <c r="D301" s="125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1:20" s="108" customFormat="1" x14ac:dyDescent="0.35">
      <c r="A302" s="146" t="str">
        <f>Interface!J19</f>
        <v>Ligne phosphorique 54 5</v>
      </c>
      <c r="B302" s="146" t="str">
        <f>Interface!K19</f>
        <v>WCF admission P2O5 5</v>
      </c>
      <c r="C302" s="125"/>
      <c r="D302" s="125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1:20" s="108" customFormat="1" x14ac:dyDescent="0.35">
      <c r="A303" s="146" t="str">
        <f>Interface!J20</f>
        <v>Ligne phosphorique 54 6</v>
      </c>
      <c r="B303" s="146" t="str">
        <f>Interface!K20</f>
        <v>WCF admission P2O5 6</v>
      </c>
      <c r="C303" s="125"/>
      <c r="D303" s="125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1:20" s="108" customFormat="1" x14ac:dyDescent="0.35">
      <c r="A304" s="146" t="str">
        <f>Interface!J21</f>
        <v>Ligne phosphorique 54 7</v>
      </c>
      <c r="B304" s="146" t="str">
        <f>Interface!K21</f>
        <v>WCF admission P2O5 7</v>
      </c>
      <c r="C304" s="125"/>
      <c r="D304" s="125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1:20" s="108" customFormat="1" x14ac:dyDescent="0.35">
      <c r="A305" s="146" t="str">
        <f>Interface!J22</f>
        <v>Ligne phosphorique 54 8</v>
      </c>
      <c r="B305" s="146" t="str">
        <f>Interface!K22</f>
        <v>WCF admission P2O5 8</v>
      </c>
      <c r="C305" s="125"/>
      <c r="D305" s="12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1:20" s="108" customFormat="1" x14ac:dyDescent="0.35">
      <c r="A306" s="146" t="str">
        <f>Interface!J23</f>
        <v>Ligne phosphorique 54 9</v>
      </c>
      <c r="B306" s="146" t="str">
        <f>Interface!K23</f>
        <v>WCF admission P2O5 9</v>
      </c>
      <c r="C306" s="125"/>
      <c r="D306" s="125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1:20" s="108" customFormat="1" x14ac:dyDescent="0.35">
      <c r="A307" s="146" t="str">
        <f>Interface!J24</f>
        <v>Ligne phosphorique 54 10</v>
      </c>
      <c r="B307" s="146" t="str">
        <f>Interface!K24</f>
        <v>WCF admission P2O5 10</v>
      </c>
      <c r="C307" s="125"/>
      <c r="D307" s="125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1:20" s="108" customFormat="1" x14ac:dyDescent="0.35">
      <c r="A308" s="146" t="str">
        <f>Interface!J25</f>
        <v>Ligne phosphorique 54 11</v>
      </c>
      <c r="B308" s="146" t="str">
        <f>Interface!K25</f>
        <v>WCF admission P2O5 11</v>
      </c>
      <c r="C308" s="125"/>
      <c r="D308" s="125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1:20" s="108" customFormat="1" x14ac:dyDescent="0.35">
      <c r="A309" s="146" t="str">
        <f>Interface!J26</f>
        <v>Ligne phosphorique 54 12</v>
      </c>
      <c r="B309" s="146" t="str">
        <f>Interface!K26</f>
        <v>WCF admission P2O5 12</v>
      </c>
      <c r="C309" s="125"/>
      <c r="D309" s="125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1:20" s="108" customFormat="1" x14ac:dyDescent="0.35">
      <c r="A310" s="146" t="str">
        <f>Interface!J27</f>
        <v>Ligne phosphorique 54 13</v>
      </c>
      <c r="B310" s="146" t="str">
        <f>Interface!K27</f>
        <v>WCF admission P2O5 13</v>
      </c>
      <c r="C310" s="125"/>
      <c r="D310" s="125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1:20" s="108" customFormat="1" x14ac:dyDescent="0.35">
      <c r="A311" s="146" t="str">
        <f>Interface!J28</f>
        <v>Ligne phosphorique 54 14</v>
      </c>
      <c r="B311" s="146" t="str">
        <f>Interface!K28</f>
        <v>WCF admission P2O5 14</v>
      </c>
      <c r="C311" s="125"/>
      <c r="D311" s="125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1:20" s="108" customFormat="1" x14ac:dyDescent="0.35">
      <c r="A312" s="146" t="str">
        <f>Interface!J29</f>
        <v>Ligne phosphorique 54 15</v>
      </c>
      <c r="B312" s="146" t="str">
        <f>Interface!K29</f>
        <v>WCF admission P2O5 15</v>
      </c>
      <c r="C312" s="125"/>
      <c r="D312" s="125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1:20" s="108" customFormat="1" x14ac:dyDescent="0.35">
      <c r="A313" s="146" t="str">
        <f>Interface!J30</f>
        <v>Ligne phosphorique 54 16</v>
      </c>
      <c r="B313" s="146" t="str">
        <f>Interface!K30</f>
        <v>WCF admission P2O5 16</v>
      </c>
      <c r="C313" s="125"/>
      <c r="D313" s="125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1:20" s="108" customFormat="1" x14ac:dyDescent="0.35">
      <c r="A314" s="146" t="str">
        <f>Interface!J31</f>
        <v>Ligne phosphorique 54 17</v>
      </c>
      <c r="B314" s="146" t="str">
        <f>Interface!K31</f>
        <v>WCF admission P2O5 17</v>
      </c>
      <c r="C314" s="126"/>
      <c r="D314" s="126"/>
    </row>
    <row r="315" spans="1:20" s="108" customFormat="1" x14ac:dyDescent="0.35">
      <c r="A315" s="146" t="str">
        <f>Interface!J32</f>
        <v>Ligne phosphorique 54 18</v>
      </c>
      <c r="B315" s="146" t="str">
        <f>Interface!K32</f>
        <v>WCF admission P2O5 18</v>
      </c>
      <c r="C315" s="126"/>
      <c r="D315" s="126"/>
    </row>
    <row r="316" spans="1:20" s="108" customFormat="1" x14ac:dyDescent="0.35">
      <c r="A316" s="146" t="str">
        <f>Interface!J33</f>
        <v>Ligne phosphorique 54 19</v>
      </c>
      <c r="B316" s="146" t="str">
        <f>Interface!K33</f>
        <v>WCF admission P2O5 19</v>
      </c>
      <c r="C316" s="126"/>
      <c r="D316" s="126"/>
    </row>
    <row r="317" spans="1:20" s="108" customFormat="1" x14ac:dyDescent="0.35">
      <c r="A317" s="146" t="str">
        <f>Interface!J34</f>
        <v>Ligne phosphorique 54 20</v>
      </c>
      <c r="B317" s="146" t="str">
        <f>Interface!K34</f>
        <v>WCF admission P2O5 20</v>
      </c>
      <c r="C317" s="126"/>
      <c r="D317" s="126"/>
    </row>
    <row r="318" spans="1:20" s="108" customFormat="1" x14ac:dyDescent="0.35">
      <c r="A318" s="146" t="str">
        <f>Interface!J35</f>
        <v>Ligne engrais 107 A</v>
      </c>
      <c r="B318" s="146" t="str">
        <f>Interface!K35</f>
        <v>WCF admission Ligne d'engrais 1</v>
      </c>
      <c r="C318" s="126"/>
      <c r="D318" s="126"/>
    </row>
    <row r="319" spans="1:20" s="108" customFormat="1" x14ac:dyDescent="0.35">
      <c r="A319" s="146" t="str">
        <f>Interface!J36</f>
        <v>Ligne engrais 107 B</v>
      </c>
      <c r="B319" s="146" t="str">
        <f>Interface!K36</f>
        <v>WCF admission Ligne d'engrais 2</v>
      </c>
      <c r="C319" s="126"/>
      <c r="D319" s="126"/>
    </row>
    <row r="320" spans="1:20" s="108" customFormat="1" x14ac:dyDescent="0.35">
      <c r="A320" s="146" t="str">
        <f>Interface!J37</f>
        <v>Ligne engrais 107 C</v>
      </c>
      <c r="B320" s="146" t="str">
        <f>Interface!K37</f>
        <v>WCF admission Ligne d'engrais 3</v>
      </c>
      <c r="C320" s="126"/>
      <c r="D320" s="126"/>
      <c r="E320" s="108">
        <f>7*1440</f>
        <v>10080</v>
      </c>
    </row>
    <row r="321" spans="1:20" s="108" customFormat="1" x14ac:dyDescent="0.35">
      <c r="A321" s="146" t="str">
        <f>Interface!J38</f>
        <v>Ligne engrais 07 A</v>
      </c>
      <c r="B321" s="146" t="str">
        <f>Interface!K38</f>
        <v>WCF admission Ligne d'engrais 4</v>
      </c>
      <c r="C321" s="126"/>
      <c r="D321" s="126"/>
    </row>
    <row r="322" spans="1:20" s="108" customFormat="1" x14ac:dyDescent="0.35">
      <c r="A322" s="146" t="str">
        <f>Interface!J39</f>
        <v>Ligne engrais 07 B</v>
      </c>
      <c r="B322" s="146" t="str">
        <f>Interface!K39</f>
        <v>WCF admission Ligne d'engrais 5</v>
      </c>
      <c r="C322" s="126"/>
      <c r="D322" s="126"/>
    </row>
    <row r="323" spans="1:20" s="108" customFormat="1" x14ac:dyDescent="0.35">
      <c r="A323" s="146" t="str">
        <f>Interface!J40</f>
        <v>Ligne engrais 07 C</v>
      </c>
      <c r="B323" s="146" t="str">
        <f>Interface!K40</f>
        <v>WCF admission Ligne d'engrais 6</v>
      </c>
      <c r="C323" s="126"/>
      <c r="D323" s="126"/>
    </row>
    <row r="324" spans="1:20" s="108" customFormat="1" x14ac:dyDescent="0.35">
      <c r="A324" s="146" t="str">
        <f>Interface!J41</f>
        <v>Ligne engrais 07 D</v>
      </c>
      <c r="B324" s="146" t="str">
        <f>Interface!K41</f>
        <v>WCF admission Ligne d'engrais 7</v>
      </c>
      <c r="C324" s="126"/>
      <c r="D324" s="126"/>
    </row>
    <row r="325" spans="1:20" s="108" customFormat="1" x14ac:dyDescent="0.35">
      <c r="A325" s="146" t="str">
        <f>Interface!J42</f>
        <v>Ligne sulfurique (JFD)</v>
      </c>
      <c r="B325" s="146" t="str">
        <f>Interface!K42</f>
        <v>WCF admission H2SO4 JFD</v>
      </c>
      <c r="C325" s="126"/>
      <c r="D325" s="126"/>
    </row>
    <row r="326" spans="1:20" s="108" customFormat="1" x14ac:dyDescent="0.35">
      <c r="A326" s="146" t="str">
        <f>Interface!J43</f>
        <v>Ligne phosphorique 29 (JFD)</v>
      </c>
      <c r="B326" s="146" t="str">
        <f>Interface!K43</f>
        <v>WCF admission H3PO4 29 JFD</v>
      </c>
      <c r="C326" s="126"/>
      <c r="D326" s="126"/>
    </row>
    <row r="327" spans="1:20" s="108" customFormat="1" x14ac:dyDescent="0.35">
      <c r="A327" s="146" t="str">
        <f>Interface!J44</f>
        <v>Ligne phosphorique 54 JFD (1)</v>
      </c>
      <c r="B327" s="146" t="str">
        <f>Interface!K44</f>
        <v>WCF admission P2O5 JFD 1</v>
      </c>
      <c r="C327" s="126"/>
      <c r="D327" s="126"/>
    </row>
    <row r="328" spans="1:20" x14ac:dyDescent="0.35">
      <c r="A328" s="146" t="str">
        <f>Interface!J45</f>
        <v>Ligne phosphorique 54 JFD (2)</v>
      </c>
      <c r="B328" s="146" t="str">
        <f>Interface!K45</f>
        <v>WCF admission P2O5 JFD 2</v>
      </c>
      <c r="C328" s="126"/>
      <c r="D328" s="126"/>
      <c r="E328" s="108"/>
      <c r="F328" s="108"/>
      <c r="G328" s="108"/>
      <c r="H328" s="10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</row>
    <row r="329" spans="1:20" x14ac:dyDescent="0.35">
      <c r="A329" s="146" t="str">
        <f>Interface!J46</f>
        <v>Ligne phosphorique 54 JFD (3)</v>
      </c>
      <c r="B329" s="146" t="str">
        <f>Interface!K46</f>
        <v>WCF admission P2O5 JFD 3</v>
      </c>
      <c r="C329" s="126"/>
      <c r="D329" s="126"/>
      <c r="E329" s="108"/>
      <c r="F329" s="108"/>
      <c r="G329" s="108"/>
      <c r="H329" s="108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</row>
    <row r="330" spans="1:20" x14ac:dyDescent="0.35">
      <c r="A330" s="146" t="str">
        <f>Interface!J47</f>
        <v>Ligne JFD d'engrais</v>
      </c>
      <c r="B330" s="146" t="str">
        <f>Interface!K47</f>
        <v>WCF admission Ligne d'engrais JFD</v>
      </c>
      <c r="C330" s="126"/>
      <c r="D330" s="126"/>
      <c r="E330" s="108"/>
      <c r="F330" s="108"/>
      <c r="G330" s="108"/>
      <c r="H330" s="108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</row>
    <row r="331" spans="1:20" x14ac:dyDescent="0.35">
      <c r="A331" s="146" t="str">
        <f>Interface!J48</f>
        <v>Ligne sulfurique (JFF)</v>
      </c>
      <c r="B331" s="146" t="str">
        <f>Interface!K48</f>
        <v>WCF admission H2SO4 JFF</v>
      </c>
      <c r="C331" s="126"/>
      <c r="D331" s="126"/>
      <c r="E331" s="108"/>
      <c r="F331" s="108"/>
      <c r="G331" s="108"/>
      <c r="H331" s="108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</row>
    <row r="332" spans="1:20" x14ac:dyDescent="0.35">
      <c r="A332" s="146" t="str">
        <f>Interface!J49</f>
        <v>Ligne phosphorique 29 (JFF)</v>
      </c>
      <c r="B332" s="146" t="str">
        <f>Interface!K49</f>
        <v>WCF admission H3PO4 29 JFF</v>
      </c>
      <c r="C332" s="126"/>
      <c r="D332" s="126"/>
      <c r="E332" s="108"/>
      <c r="F332" s="108"/>
      <c r="G332" s="108"/>
      <c r="H332" s="108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</row>
    <row r="333" spans="1:20" x14ac:dyDescent="0.35">
      <c r="A333" s="146" t="str">
        <f>Interface!J50</f>
        <v>Ligne phosphorique 54 JFF (1)</v>
      </c>
      <c r="B333" s="146" t="str">
        <f>Interface!K50</f>
        <v>WCF admission P2O5 JFF 1</v>
      </c>
      <c r="C333" s="126"/>
      <c r="D333" s="126"/>
      <c r="E333" s="108"/>
      <c r="F333" s="108"/>
      <c r="G333" s="108"/>
      <c r="H333" s="108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</row>
    <row r="334" spans="1:20" x14ac:dyDescent="0.35">
      <c r="A334" s="146" t="str">
        <f>Interface!J51</f>
        <v>Ligne phosphorique 54 JFF (2)</v>
      </c>
      <c r="B334" s="146" t="str">
        <f>Interface!K51</f>
        <v>WCF admission P2O5 JFF 2</v>
      </c>
      <c r="C334" s="126"/>
      <c r="D334" s="126"/>
      <c r="E334" s="108"/>
      <c r="F334" s="108"/>
      <c r="G334" s="108"/>
      <c r="H334" s="108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</row>
    <row r="335" spans="1:20" x14ac:dyDescent="0.35">
      <c r="A335" s="146" t="str">
        <f>Interface!J52</f>
        <v>Ligne phosphorique 54 JFF (3)</v>
      </c>
      <c r="B335" s="146" t="str">
        <f>Interface!K52</f>
        <v>WCF admission P2O5 JFF 3</v>
      </c>
      <c r="C335" s="126"/>
      <c r="D335" s="126"/>
      <c r="E335" s="108"/>
      <c r="F335" s="108"/>
      <c r="G335" s="108"/>
      <c r="H335" s="108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</row>
    <row r="336" spans="1:20" x14ac:dyDescent="0.35">
      <c r="A336" s="146" t="str">
        <f>Interface!J53</f>
        <v>Ligne JFF d'engrais 1</v>
      </c>
      <c r="B336" s="146" t="str">
        <f>Interface!K53</f>
        <v>WCF admission Ligne d'engrais JFF 1</v>
      </c>
      <c r="C336" s="126"/>
      <c r="D336" s="126"/>
      <c r="E336" s="108"/>
      <c r="F336" s="108"/>
      <c r="G336" s="108"/>
      <c r="H336" s="108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</row>
    <row r="337" spans="1:20" x14ac:dyDescent="0.35">
      <c r="A337" s="146" t="str">
        <f>Interface!J54</f>
        <v>Ligne JFF d'engrais 2</v>
      </c>
      <c r="B337" s="146" t="str">
        <f>Interface!K54</f>
        <v>WCF admission Ligne d'engrais JFF 2</v>
      </c>
      <c r="C337" s="126"/>
      <c r="D337" s="126"/>
      <c r="E337" s="108"/>
      <c r="F337" s="108"/>
      <c r="G337" s="108"/>
      <c r="H337" s="108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</row>
    <row r="338" spans="1:20" x14ac:dyDescent="0.35">
      <c r="A338" s="146" t="str">
        <f>Interface!J55</f>
        <v>Ligne sulfurique (JFO)</v>
      </c>
      <c r="B338" s="146" t="str">
        <f>Interface!K55</f>
        <v>WCF admission H2SO4 JFO</v>
      </c>
      <c r="C338" s="126"/>
      <c r="D338" s="126"/>
      <c r="E338" s="108"/>
      <c r="F338" s="108"/>
      <c r="G338" s="108"/>
      <c r="H338" s="10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</row>
    <row r="339" spans="1:20" x14ac:dyDescent="0.35">
      <c r="A339" s="146" t="str">
        <f>Interface!J56</f>
        <v>Ligne phosphorique 29 (JFO)</v>
      </c>
      <c r="B339" s="146" t="str">
        <f>Interface!K56</f>
        <v>WCF admission H3PO4 29 JFO</v>
      </c>
      <c r="C339" s="126"/>
      <c r="D339" s="126"/>
      <c r="E339" s="108"/>
      <c r="F339" s="108"/>
      <c r="G339" s="108"/>
      <c r="H339" s="108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</row>
    <row r="340" spans="1:20" x14ac:dyDescent="0.35">
      <c r="A340" s="146" t="str">
        <f>Interface!J57</f>
        <v>Ligne phosphorique 54 JFO (1)</v>
      </c>
      <c r="B340" s="146" t="str">
        <f>Interface!K57</f>
        <v>WCF admission P2O5 JFO 1</v>
      </c>
      <c r="C340" s="126"/>
      <c r="D340" s="126"/>
      <c r="E340" s="108"/>
      <c r="F340" s="108"/>
      <c r="G340" s="108"/>
      <c r="H340" s="108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</row>
    <row r="341" spans="1:20" x14ac:dyDescent="0.35">
      <c r="A341" s="146" t="str">
        <f>Interface!J58</f>
        <v>Ligne phosphorique 54 JFO (2)</v>
      </c>
      <c r="B341" s="146" t="str">
        <f>Interface!K58</f>
        <v>WCF admission P2O5 JFO 2</v>
      </c>
      <c r="C341" s="126"/>
      <c r="D341" s="126"/>
      <c r="E341" s="108"/>
      <c r="F341" s="108"/>
      <c r="G341" s="108"/>
      <c r="H341" s="108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</row>
    <row r="342" spans="1:20" x14ac:dyDescent="0.35">
      <c r="A342" s="146" t="str">
        <f>Interface!J59</f>
        <v>Ligne phosphorique 54 JFO (3)</v>
      </c>
      <c r="B342" s="146" t="str">
        <f>Interface!K59</f>
        <v>WCF admission P2O5 JFO 3</v>
      </c>
      <c r="C342" s="126"/>
      <c r="D342" s="126"/>
      <c r="E342" s="108"/>
      <c r="F342" s="108"/>
      <c r="G342" s="108"/>
      <c r="H342" s="108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</row>
    <row r="343" spans="1:20" x14ac:dyDescent="0.35">
      <c r="A343" s="146" t="str">
        <f>Interface!J60</f>
        <v>Ligne JFO d'engrais</v>
      </c>
      <c r="B343" s="146" t="str">
        <f>Interface!K60</f>
        <v>WCF admission Ligne d'engrais JFO</v>
      </c>
      <c r="C343" s="126"/>
      <c r="D343" s="126"/>
      <c r="E343" s="108"/>
      <c r="F343" s="108"/>
      <c r="G343" s="108"/>
      <c r="H343" s="108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</row>
    <row r="344" spans="1:20" x14ac:dyDescent="0.35">
      <c r="A344" s="146" t="str">
        <f>Interface!J61</f>
        <v>Ligne sulfurique (JFQ)</v>
      </c>
      <c r="B344" s="146" t="str">
        <f>Interface!K61</f>
        <v>WCF admission H2SO4 JFQ</v>
      </c>
      <c r="C344" s="126"/>
      <c r="D344" s="126"/>
      <c r="E344" s="108"/>
      <c r="F344" s="108"/>
      <c r="G344" s="108"/>
      <c r="H344" s="108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</row>
    <row r="345" spans="1:20" x14ac:dyDescent="0.35">
      <c r="A345" s="146" t="str">
        <f>Interface!J62</f>
        <v>Ligne phosphorique 29 (JFQ)</v>
      </c>
      <c r="B345" s="146" t="str">
        <f>Interface!K62</f>
        <v>WCF admission H3PO4 29 JFQ</v>
      </c>
      <c r="C345" s="126"/>
      <c r="D345" s="126"/>
      <c r="E345" s="108"/>
      <c r="F345" s="108"/>
      <c r="G345" s="108"/>
      <c r="H345" s="108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</row>
    <row r="346" spans="1:20" x14ac:dyDescent="0.35">
      <c r="A346" s="146" t="str">
        <f>Interface!J63</f>
        <v>Ligne phosphorique 54 JFQ (1)</v>
      </c>
      <c r="B346" s="146" t="str">
        <f>Interface!K63</f>
        <v>WCF admission P2O5 JFQ 1</v>
      </c>
      <c r="C346" s="126"/>
      <c r="D346" s="126"/>
      <c r="E346" s="108"/>
      <c r="F346" s="108"/>
      <c r="G346" s="108"/>
      <c r="H346" s="108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</row>
    <row r="347" spans="1:20" x14ac:dyDescent="0.35">
      <c r="A347" s="146" t="str">
        <f>Interface!J64</f>
        <v>Ligne phosphorique 54 JFQ (2)</v>
      </c>
      <c r="B347" s="146" t="str">
        <f>Interface!K64</f>
        <v>WCF admission P2O5 JFQ 2</v>
      </c>
      <c r="C347" s="126"/>
      <c r="D347" s="126"/>
      <c r="E347" s="108"/>
      <c r="F347" s="108"/>
      <c r="G347" s="108"/>
      <c r="H347" s="108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</row>
    <row r="348" spans="1:20" x14ac:dyDescent="0.35">
      <c r="A348" s="146" t="str">
        <f>Interface!J65</f>
        <v>Ligne phosphorique 54 JFQ (3)</v>
      </c>
      <c r="B348" s="146" t="str">
        <f>Interface!K65</f>
        <v>WCF admission P2O5 JFQ 3</v>
      </c>
      <c r="C348" s="126"/>
      <c r="D348" s="126"/>
      <c r="E348" s="108"/>
      <c r="F348" s="108"/>
      <c r="G348" s="108"/>
      <c r="H348" s="10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</row>
    <row r="349" spans="1:20" x14ac:dyDescent="0.35">
      <c r="A349" s="146" t="str">
        <f>Interface!J66</f>
        <v>Ligne JFQ d'engrais</v>
      </c>
      <c r="B349" s="146" t="str">
        <f>Interface!K66</f>
        <v>WCF admission Ligne d'engrais JFQ</v>
      </c>
      <c r="C349" s="126"/>
      <c r="D349" s="126"/>
      <c r="E349" s="108"/>
      <c r="F349" s="108"/>
      <c r="G349" s="108"/>
      <c r="H349" s="108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</row>
    <row r="350" spans="1:20" x14ac:dyDescent="0.35">
      <c r="A350" s="146" t="str">
        <f>Interface!J67</f>
        <v>Ligne sulfurique (JFT)</v>
      </c>
      <c r="B350" s="146" t="str">
        <f>Interface!K67</f>
        <v>WCF admission H2SO4 JFT</v>
      </c>
      <c r="C350" s="126"/>
      <c r="D350" s="126"/>
      <c r="E350" s="108"/>
      <c r="F350" s="108"/>
      <c r="G350" s="108"/>
      <c r="H350" s="108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</row>
    <row r="351" spans="1:20" x14ac:dyDescent="0.35">
      <c r="A351" s="146" t="str">
        <f>Interface!J68</f>
        <v>Ligne phosphorique 29 (JFT)</v>
      </c>
      <c r="B351" s="146" t="str">
        <f>Interface!K68</f>
        <v>WCF admission H3PO4 29 JFT</v>
      </c>
      <c r="C351" s="126"/>
      <c r="D351" s="126"/>
      <c r="E351" s="108"/>
      <c r="F351" s="108"/>
      <c r="G351" s="108"/>
      <c r="H351" s="108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</row>
    <row r="352" spans="1:20" x14ac:dyDescent="0.35">
      <c r="A352" s="146" t="str">
        <f>Interface!J69</f>
        <v>Ligne phosphorique 54 JFT (1)</v>
      </c>
      <c r="B352" s="146" t="str">
        <f>Interface!K69</f>
        <v>WCF admission P2O5 JFT 1</v>
      </c>
      <c r="C352" s="126"/>
      <c r="D352" s="126"/>
      <c r="E352" s="108"/>
      <c r="F352" s="108"/>
      <c r="G352" s="108"/>
      <c r="H352" s="108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</row>
    <row r="353" spans="1:20" x14ac:dyDescent="0.35">
      <c r="A353" s="146" t="str">
        <f>Interface!J70</f>
        <v>Ligne phosphorique 54 JFT (2)</v>
      </c>
      <c r="B353" s="146" t="str">
        <f>Interface!K70</f>
        <v>WCF admission P2O5 JFT 2</v>
      </c>
      <c r="C353" s="126"/>
      <c r="D353" s="126"/>
      <c r="E353" s="108"/>
      <c r="F353" s="108"/>
      <c r="G353" s="108"/>
      <c r="H353" s="108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</row>
    <row r="354" spans="1:20" x14ac:dyDescent="0.35">
      <c r="A354" s="146" t="str">
        <f>Interface!J71</f>
        <v>Ligne phosphorique 54 JFT (3)</v>
      </c>
      <c r="B354" s="146" t="str">
        <f>Interface!K71</f>
        <v>WCF admission P2O5 JFT 3</v>
      </c>
      <c r="C354" s="126"/>
      <c r="D354" s="126"/>
      <c r="E354" s="108"/>
      <c r="F354" s="108"/>
      <c r="G354" s="108"/>
      <c r="H354" s="108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</row>
    <row r="355" spans="1:20" x14ac:dyDescent="0.35">
      <c r="A355" s="146" t="str">
        <f>Interface!J72</f>
        <v>Ligne JFT d'engrais</v>
      </c>
      <c r="B355" s="146" t="str">
        <f>Interface!K72</f>
        <v>WCF admission Ligne d'engrais JFT</v>
      </c>
      <c r="C355" s="126"/>
      <c r="D355" s="126"/>
      <c r="E355" s="108"/>
      <c r="F355" s="108"/>
      <c r="G355" s="108"/>
      <c r="H355" s="108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</row>
    <row r="356" spans="1:20" x14ac:dyDescent="0.35">
      <c r="A356" s="146" t="str">
        <f>Interface!J73</f>
        <v>Ligne sulfurique (PMP)</v>
      </c>
      <c r="B356" s="146" t="str">
        <f>Interface!K73</f>
        <v>WCF admission H2SO4 PMP</v>
      </c>
      <c r="C356" s="126"/>
      <c r="D356" s="126"/>
      <c r="E356" s="108"/>
      <c r="F356" s="108"/>
      <c r="G356" s="108"/>
      <c r="H356" s="108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</row>
    <row r="357" spans="1:20" x14ac:dyDescent="0.35">
      <c r="A357" s="146" t="str">
        <f>Interface!J74</f>
        <v>Ligne phosphorique 29 (PMP)</v>
      </c>
      <c r="B357" s="146" t="str">
        <f>Interface!K74</f>
        <v>WCF admission H3PO4 29 PMP</v>
      </c>
      <c r="C357" s="126"/>
      <c r="D357" s="126"/>
      <c r="E357" s="108"/>
      <c r="F357" s="108"/>
      <c r="G357" s="108"/>
      <c r="H357" s="108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</row>
    <row r="358" spans="1:20" x14ac:dyDescent="0.35">
      <c r="A358" s="146" t="str">
        <f>Interface!J75</f>
        <v>Ligne phosphorique 54 PMP (1)</v>
      </c>
      <c r="B358" s="146" t="str">
        <f>Interface!K75</f>
        <v>WCF admission P2O5 PMP 1</v>
      </c>
    </row>
    <row r="359" spans="1:20" x14ac:dyDescent="0.35">
      <c r="A359" s="146" t="str">
        <f>Interface!J76</f>
        <v>Ligne phosphorique 54 PMP (2)</v>
      </c>
      <c r="B359" s="146" t="str">
        <f>Interface!K76</f>
        <v>WCF admission P2O5 PMP 2</v>
      </c>
    </row>
    <row r="360" spans="1:20" x14ac:dyDescent="0.35">
      <c r="A360" s="146" t="str">
        <f>Interface!J77</f>
        <v>Ligne phosphorique 54 PMP (3)</v>
      </c>
      <c r="B360" s="146" t="str">
        <f>Interface!K77</f>
        <v>WCF admission P2O5 PMP 3</v>
      </c>
    </row>
    <row r="361" spans="1:20" x14ac:dyDescent="0.35">
      <c r="A361" s="146" t="str">
        <f>Interface!J78</f>
        <v>Ligne sulfurique (IMACID)</v>
      </c>
      <c r="B361" s="146" t="str">
        <f>Interface!K78</f>
        <v>WCF admission H2SO4 IMACID</v>
      </c>
    </row>
    <row r="362" spans="1:20" x14ac:dyDescent="0.35">
      <c r="A362" s="146" t="str">
        <f>Interface!J79</f>
        <v>Ligne phosphorique 29 (IMACID)</v>
      </c>
      <c r="B362" s="146" t="str">
        <f>Interface!K79</f>
        <v>WCF admission H3PO4 29 IMACID</v>
      </c>
    </row>
    <row r="363" spans="1:20" x14ac:dyDescent="0.35">
      <c r="A363" s="146" t="str">
        <f>Interface!J80</f>
        <v>Ligne phosphorique 54 IMACID (1)</v>
      </c>
      <c r="B363" s="146" t="str">
        <f>Interface!K80</f>
        <v>WCF admission P2O5 IMACID 1</v>
      </c>
    </row>
    <row r="364" spans="1:20" x14ac:dyDescent="0.35">
      <c r="A364" s="146" t="str">
        <f>Interface!J81</f>
        <v>Ligne phosphorique 54 IMACID (2)</v>
      </c>
      <c r="B364" s="146" t="str">
        <f>Interface!K81</f>
        <v>WCF admission P2O5 IMACID 2</v>
      </c>
    </row>
    <row r="365" spans="1:20" x14ac:dyDescent="0.35">
      <c r="A365" s="146" t="str">
        <f>Interface!J82</f>
        <v>Ligne phosphorique 54 IMACID (3)</v>
      </c>
      <c r="B365" s="146" t="str">
        <f>Interface!K82</f>
        <v>WCF admission P2O5 IMACID 3</v>
      </c>
    </row>
    <row r="383" spans="1:20" x14ac:dyDescent="0.35">
      <c r="B383" t="str">
        <f>Paramétrage!C104</f>
        <v>Indicateur de
Disponibilité</v>
      </c>
      <c r="C383" s="126" t="str">
        <f>Paramétrage!B104</f>
        <v>Régime de marche R
(0,8&lt;=R&lt;=1,1)</v>
      </c>
      <c r="D383" s="126" t="s">
        <v>492</v>
      </c>
      <c r="E383" s="126" t="s">
        <v>492</v>
      </c>
      <c r="F383" s="108"/>
      <c r="G383" s="108"/>
      <c r="H383" s="108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</row>
    <row r="384" spans="1:20" x14ac:dyDescent="0.35">
      <c r="A384" t="str">
        <f>Paramétrage!A105</f>
        <v>Ligne engrais 107 A</v>
      </c>
      <c r="B384">
        <f>Paramétrage!C105</f>
        <v>0</v>
      </c>
      <c r="C384">
        <f>Paramétrage!B105</f>
        <v>0</v>
      </c>
      <c r="D384">
        <f>Paramétrage!E105</f>
        <v>240</v>
      </c>
      <c r="E384">
        <f>Paramétrage!F105</f>
        <v>60</v>
      </c>
    </row>
    <row r="385" spans="1:5" x14ac:dyDescent="0.35">
      <c r="A385" t="str">
        <f>Paramétrage!A106</f>
        <v>Ligne engrais 107 B</v>
      </c>
      <c r="B385">
        <f>Paramétrage!C106</f>
        <v>0</v>
      </c>
      <c r="C385">
        <f>Paramétrage!B106</f>
        <v>0</v>
      </c>
      <c r="D385">
        <f>Paramétrage!E106</f>
        <v>240</v>
      </c>
      <c r="E385">
        <f>Paramétrage!F106</f>
        <v>60</v>
      </c>
    </row>
    <row r="386" spans="1:5" x14ac:dyDescent="0.35">
      <c r="A386" t="str">
        <f>Paramétrage!A107</f>
        <v>Ligne engrais 107 C</v>
      </c>
      <c r="B386">
        <f>Paramétrage!C107</f>
        <v>0</v>
      </c>
      <c r="C386">
        <f>Paramétrage!B107</f>
        <v>0</v>
      </c>
      <c r="D386">
        <f>Paramétrage!E107</f>
        <v>240</v>
      </c>
      <c r="E386">
        <f>Paramétrage!F107</f>
        <v>60</v>
      </c>
    </row>
    <row r="387" spans="1:5" x14ac:dyDescent="0.35">
      <c r="A387" t="str">
        <f>Paramétrage!A108</f>
        <v>Ligne engrais 07 A</v>
      </c>
      <c r="B387">
        <f>Paramétrage!C108</f>
        <v>0</v>
      </c>
      <c r="C387">
        <f>Paramétrage!B108</f>
        <v>0</v>
      </c>
      <c r="D387">
        <f>Paramétrage!E108</f>
        <v>240</v>
      </c>
      <c r="E387">
        <f>Paramétrage!F108</f>
        <v>60</v>
      </c>
    </row>
    <row r="388" spans="1:5" x14ac:dyDescent="0.35">
      <c r="A388" t="str">
        <f>Paramétrage!A109</f>
        <v>Ligne engrais 07 B</v>
      </c>
      <c r="B388">
        <f>Paramétrage!C109</f>
        <v>0</v>
      </c>
      <c r="C388">
        <f>Paramétrage!B109</f>
        <v>0</v>
      </c>
      <c r="D388">
        <f>Paramétrage!E109</f>
        <v>240</v>
      </c>
      <c r="E388">
        <f>Paramétrage!F109</f>
        <v>60</v>
      </c>
    </row>
    <row r="389" spans="1:5" x14ac:dyDescent="0.35">
      <c r="A389" t="str">
        <f>Paramétrage!A110</f>
        <v>Ligne engrais 07 C</v>
      </c>
      <c r="B389">
        <f>Paramétrage!C110</f>
        <v>0</v>
      </c>
      <c r="C389">
        <f>Paramétrage!B110</f>
        <v>0</v>
      </c>
      <c r="D389">
        <f>Paramétrage!E110</f>
        <v>240</v>
      </c>
      <c r="E389">
        <f>Paramétrage!F110</f>
        <v>60</v>
      </c>
    </row>
    <row r="390" spans="1:5" x14ac:dyDescent="0.35">
      <c r="A390" t="str">
        <f>Paramétrage!A111</f>
        <v>Ligne engrais 07 D</v>
      </c>
      <c r="B390">
        <f>Paramétrage!C111</f>
        <v>0</v>
      </c>
      <c r="C390">
        <f>Paramétrage!B111</f>
        <v>0</v>
      </c>
      <c r="D390">
        <f>Paramétrage!E111</f>
        <v>240</v>
      </c>
      <c r="E390">
        <f>Paramétrage!F111</f>
        <v>60</v>
      </c>
    </row>
    <row r="392" spans="1:5" x14ac:dyDescent="0.35">
      <c r="A392" t="str">
        <f>Paramétrage!H105</f>
        <v>Ligne JFD d'engrais</v>
      </c>
      <c r="B392">
        <f>Paramétrage!J105</f>
        <v>0</v>
      </c>
      <c r="C392">
        <f>Paramétrage!I105</f>
        <v>0</v>
      </c>
      <c r="D392">
        <f>Paramétrage!L105</f>
        <v>240</v>
      </c>
      <c r="E392">
        <f>Paramétrage!M105</f>
        <v>60</v>
      </c>
    </row>
    <row r="393" spans="1:5" x14ac:dyDescent="0.35">
      <c r="A393" t="str">
        <f>Paramétrage!H106</f>
        <v>Ligne JFF d'engrais 1</v>
      </c>
      <c r="B393">
        <f>Paramétrage!J106</f>
        <v>0</v>
      </c>
      <c r="C393">
        <f>Paramétrage!I106</f>
        <v>0</v>
      </c>
      <c r="D393">
        <f>Paramétrage!L106</f>
        <v>240</v>
      </c>
      <c r="E393">
        <f>Paramétrage!M106</f>
        <v>60</v>
      </c>
    </row>
    <row r="394" spans="1:5" x14ac:dyDescent="0.35">
      <c r="A394" t="str">
        <f>Paramétrage!H107</f>
        <v>Ligne JFF d'engrais 2</v>
      </c>
      <c r="B394">
        <f>Paramétrage!J107</f>
        <v>0</v>
      </c>
      <c r="C394">
        <f>Paramétrage!I107</f>
        <v>0</v>
      </c>
      <c r="D394">
        <f>Paramétrage!L107</f>
        <v>240</v>
      </c>
      <c r="E394">
        <f>Paramétrage!M107</f>
        <v>60</v>
      </c>
    </row>
    <row r="395" spans="1:5" x14ac:dyDescent="0.35">
      <c r="A395" t="str">
        <f>Paramétrage!H108</f>
        <v>Ligne JFO d'engrais</v>
      </c>
      <c r="B395">
        <f>Paramétrage!J108</f>
        <v>0</v>
      </c>
      <c r="C395">
        <f>Paramétrage!I108</f>
        <v>0</v>
      </c>
      <c r="D395">
        <f>Paramétrage!L108</f>
        <v>240</v>
      </c>
      <c r="E395">
        <f>Paramétrage!M108</f>
        <v>60</v>
      </c>
    </row>
    <row r="396" spans="1:5" x14ac:dyDescent="0.35">
      <c r="A396" t="str">
        <f>Paramétrage!H109</f>
        <v>Ligne JFQ d'engrais</v>
      </c>
      <c r="B396">
        <f>Paramétrage!J109</f>
        <v>0</v>
      </c>
      <c r="C396">
        <f>Paramétrage!I109</f>
        <v>0</v>
      </c>
      <c r="D396">
        <f>Paramétrage!L109</f>
        <v>240</v>
      </c>
      <c r="E396">
        <f>Paramétrage!M109</f>
        <v>60</v>
      </c>
    </row>
    <row r="397" spans="1:5" x14ac:dyDescent="0.35">
      <c r="A397" t="str">
        <f>Paramétrage!H110</f>
        <v>Ligne JFT d'engrais</v>
      </c>
      <c r="B397">
        <f>Paramétrage!J110</f>
        <v>0</v>
      </c>
      <c r="C397">
        <f>Paramétrage!I110</f>
        <v>0</v>
      </c>
      <c r="D397">
        <f>Paramétrage!L110</f>
        <v>240</v>
      </c>
      <c r="E397">
        <f>Paramétrage!M110</f>
        <v>60</v>
      </c>
    </row>
  </sheetData>
  <pageMargins left="0.7" right="0.7" top="0.75" bottom="0.75" header="0.3" footer="0.3"/>
  <pageSetup paperSize="0" orientation="portrait" r:id="rId1"/>
  <customProperties>
    <customPr name="LastActive" r:id="rId2"/>
  </customPropertie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179"/>
  <sheetViews>
    <sheetView topLeftCell="A55" workbookViewId="0">
      <selection activeCell="G62" sqref="G62"/>
    </sheetView>
  </sheetViews>
  <sheetFormatPr baseColWidth="10" defaultRowHeight="14.5" x14ac:dyDescent="0.35"/>
  <sheetData>
    <row r="1" spans="1:20" x14ac:dyDescent="0.35">
      <c r="A1" s="469"/>
      <c r="B1" s="469"/>
      <c r="C1" s="469"/>
      <c r="D1" s="469"/>
      <c r="E1" s="469"/>
      <c r="F1" s="469"/>
      <c r="G1" s="475" t="s">
        <v>1108</v>
      </c>
      <c r="H1" s="469"/>
      <c r="I1" s="469"/>
      <c r="J1" s="469"/>
      <c r="K1" s="469"/>
      <c r="L1" s="469"/>
      <c r="M1" s="469"/>
      <c r="N1" s="469"/>
      <c r="O1" s="469"/>
      <c r="P1" s="469">
        <f>IF(Paramétrage!Q449,#REF!-#REF!,0)</f>
        <v>0</v>
      </c>
      <c r="Q1" s="469"/>
      <c r="R1" s="469" t="e">
        <f>IF(#REF!&lt;&gt;"",ROUNDUP(MIN(S$3,T$3),0),"")</f>
        <v>#REF!</v>
      </c>
      <c r="S1" s="2"/>
    </row>
    <row r="2" spans="1:20" ht="101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167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9">
        <f>IF(Paramétrage!Q450,#REF!-#REF!,0)</f>
        <v>0</v>
      </c>
      <c r="Q2" s="200" t="e">
        <f>Paramétrage!#REF!</f>
        <v>#REF!</v>
      </c>
      <c r="R2" s="201" t="s">
        <v>338</v>
      </c>
      <c r="S2" s="106" t="s">
        <v>347</v>
      </c>
      <c r="T2" s="28" t="s">
        <v>348</v>
      </c>
    </row>
    <row r="3" spans="1:20" x14ac:dyDescent="0.35">
      <c r="A3" s="603" t="str">
        <f t="shared" ref="A3" si="0">IF(J3&lt;&gt;"",I3,"")</f>
        <v/>
      </c>
      <c r="B3" s="603" t="str">
        <f t="shared" ref="B3" si="1">IF(J3&lt;&gt;"",1,"")</f>
        <v/>
      </c>
      <c r="C3" s="603" t="str">
        <f t="shared" ref="C3" si="2">IF(J3&lt;&gt;"",L3,"")</f>
        <v/>
      </c>
      <c r="D3" s="603" t="str">
        <f t="shared" ref="D3" si="3">IF(J3&lt;&gt;"",L3,"")</f>
        <v/>
      </c>
      <c r="E3" s="603" t="str">
        <f t="shared" ref="E3" si="4">IF(J3&lt;&gt;"",M3,"")</f>
        <v/>
      </c>
      <c r="F3" s="603" t="str">
        <f t="shared" ref="F3" si="5">IF(J3&lt;&gt;"",N3,"")</f>
        <v/>
      </c>
      <c r="G3" s="199" t="str">
        <f>IF(Paramétrage!GP501&lt;&gt;0,Paramétrage!GN501,"")</f>
        <v/>
      </c>
      <c r="H3" s="2" t="str">
        <f>IF(Paramétrage!GP501&lt;&gt;0,Paramétrage!GO501,"")</f>
        <v/>
      </c>
      <c r="I3" s="2" t="str">
        <f t="shared" ref="I3" si="6">IF(J3&lt;&gt;"",DATEDIF($Q$2,G3,"d")*1440+H3*60,"")</f>
        <v/>
      </c>
      <c r="J3" s="2" t="str">
        <f>IF(Paramétrage!GP501&lt;&gt;0,Paramétrage!GP501,"")</f>
        <v/>
      </c>
      <c r="K3" s="2" t="str">
        <f>IF(Paramétrage!GQ501&lt;&gt;0,Paramétrage!GQ501,"")</f>
        <v/>
      </c>
      <c r="L3" s="2" t="str">
        <f t="shared" ref="L3" si="7">IF(J3&lt;&gt;"",ROUNDUP(J3/K3,0),"")</f>
        <v/>
      </c>
      <c r="M3" s="2" t="str">
        <f t="shared" ref="M3" si="8">IF(J3&lt;&gt;"",J3/L3,"")</f>
        <v/>
      </c>
      <c r="N3" s="2" t="str">
        <f t="shared" ref="N3" si="9">IF(J3&lt;&gt;"",M3/O3,"")</f>
        <v/>
      </c>
      <c r="O3" s="2" t="str">
        <f>IF(Paramétrage!GP501&lt;&gt;0,Paramétrage!GR501,"")</f>
        <v/>
      </c>
      <c r="P3" s="9">
        <f>IF(Paramétrage!Q451,#REF!-#REF!,0)</f>
        <v>0</v>
      </c>
      <c r="Q3" s="2"/>
      <c r="R3" s="2" t="e">
        <f>IF(#REF!&lt;&gt;"",ROUNDUP(MIN(S$3,T$3),0),"")</f>
        <v>#REF!</v>
      </c>
      <c r="S3" s="2"/>
    </row>
    <row r="4" spans="1:20" s="469" customFormat="1" x14ac:dyDescent="0.35">
      <c r="A4" s="603" t="str">
        <f t="shared" ref="A4:A29" si="10">IF(J4&lt;&gt;"",I4,"")</f>
        <v/>
      </c>
      <c r="B4" s="603" t="str">
        <f t="shared" ref="B4:B29" si="11">IF(J4&lt;&gt;"",1,"")</f>
        <v/>
      </c>
      <c r="C4" s="603" t="str">
        <f t="shared" ref="C4:C29" si="12">IF(J4&lt;&gt;"",L4,"")</f>
        <v/>
      </c>
      <c r="D4" s="603" t="str">
        <f t="shared" ref="D4:D29" si="13">IF(J4&lt;&gt;"",L4,"")</f>
        <v/>
      </c>
      <c r="E4" s="603" t="str">
        <f t="shared" ref="E4:E29" si="14">IF(J4&lt;&gt;"",M4,"")</f>
        <v/>
      </c>
      <c r="F4" s="603" t="str">
        <f t="shared" ref="F4:F29" si="15">IF(J4&lt;&gt;"",N4,"")</f>
        <v/>
      </c>
      <c r="G4" s="199" t="str">
        <f>IF(Paramétrage!GP502&lt;&gt;0,Paramétrage!GN502,"")</f>
        <v/>
      </c>
      <c r="H4" s="2" t="str">
        <f>IF(Paramétrage!GP502&lt;&gt;0,Paramétrage!GO502,"")</f>
        <v/>
      </c>
      <c r="I4" s="2" t="str">
        <f t="shared" ref="I4:I29" si="16">IF(J4&lt;&gt;"",DATEDIF($Q$2,G4,"d")*1440+H4*60,"")</f>
        <v/>
      </c>
      <c r="J4" s="2" t="str">
        <f>IF(Paramétrage!GP502&lt;&gt;0,Paramétrage!GP502,"")</f>
        <v/>
      </c>
      <c r="K4" s="2" t="str">
        <f>IF(Paramétrage!GQ502&lt;&gt;0,Paramétrage!GQ502,"")</f>
        <v/>
      </c>
      <c r="L4" s="2" t="str">
        <f t="shared" ref="L4:L29" si="17">IF(J4&lt;&gt;"",ROUNDUP(J4/K4,0),"")</f>
        <v/>
      </c>
      <c r="M4" s="2" t="str">
        <f t="shared" ref="M4:M29" si="18">IF(J4&lt;&gt;"",J4/L4,"")</f>
        <v/>
      </c>
      <c r="N4" s="2" t="str">
        <f t="shared" ref="N4:N29" si="19">IF(J4&lt;&gt;"",M4/O4,"")</f>
        <v/>
      </c>
      <c r="O4" s="2" t="str">
        <f>IF(Paramétrage!GP502&lt;&gt;0,Paramétrage!GR502,"")</f>
        <v/>
      </c>
      <c r="P4" s="9">
        <f>IF(Paramétrage!Q452,#REF!-#REF!,0)</f>
        <v>0</v>
      </c>
      <c r="Q4" s="2"/>
      <c r="R4" s="2" t="e">
        <f>IF(#REF!&lt;&gt;"",ROUNDUP(MIN(S$3,T$3),0),"")</f>
        <v>#REF!</v>
      </c>
    </row>
    <row r="5" spans="1:20" x14ac:dyDescent="0.35">
      <c r="A5" s="603" t="str">
        <f t="shared" si="10"/>
        <v/>
      </c>
      <c r="B5" s="603" t="str">
        <f t="shared" si="11"/>
        <v/>
      </c>
      <c r="C5" s="603" t="str">
        <f t="shared" si="12"/>
        <v/>
      </c>
      <c r="D5" s="603" t="str">
        <f t="shared" si="13"/>
        <v/>
      </c>
      <c r="E5" s="603" t="str">
        <f t="shared" si="14"/>
        <v/>
      </c>
      <c r="F5" s="603" t="str">
        <f t="shared" si="15"/>
        <v/>
      </c>
      <c r="G5" s="199" t="str">
        <f>IF(Paramétrage!GP503&lt;&gt;0,Paramétrage!GN503,"")</f>
        <v/>
      </c>
      <c r="H5" s="2" t="str">
        <f>IF(Paramétrage!GP503&lt;&gt;0,Paramétrage!GO503,"")</f>
        <v/>
      </c>
      <c r="I5" s="2" t="str">
        <f t="shared" si="16"/>
        <v/>
      </c>
      <c r="J5" s="2" t="str">
        <f>IF(Paramétrage!GP503&lt;&gt;0,Paramétrage!GP503,"")</f>
        <v/>
      </c>
      <c r="K5" s="2" t="str">
        <f>IF(Paramétrage!GQ503&lt;&gt;0,Paramétrage!GQ503,"")</f>
        <v/>
      </c>
      <c r="L5" s="2" t="str">
        <f t="shared" si="17"/>
        <v/>
      </c>
      <c r="M5" s="2" t="str">
        <f t="shared" si="18"/>
        <v/>
      </c>
      <c r="N5" s="2" t="str">
        <f t="shared" si="19"/>
        <v/>
      </c>
      <c r="O5" s="2" t="str">
        <f>IF(Paramétrage!GP503&lt;&gt;0,Paramétrage!GR503,"")</f>
        <v/>
      </c>
      <c r="P5" s="9">
        <f>IF(Paramétrage!Q453,#REF!-#REF!,0)</f>
        <v>0</v>
      </c>
      <c r="Q5" s="2"/>
      <c r="R5" s="2" t="e">
        <f>IF(#REF!&lt;&gt;"",ROUNDUP(MIN(S$3,T$3),0),"")</f>
        <v>#REF!</v>
      </c>
      <c r="S5" s="2"/>
    </row>
    <row r="6" spans="1:20" x14ac:dyDescent="0.35">
      <c r="A6" s="603" t="str">
        <f t="shared" si="10"/>
        <v/>
      </c>
      <c r="B6" s="603" t="str">
        <f t="shared" si="11"/>
        <v/>
      </c>
      <c r="C6" s="603" t="str">
        <f t="shared" si="12"/>
        <v/>
      </c>
      <c r="D6" s="603" t="str">
        <f t="shared" si="13"/>
        <v/>
      </c>
      <c r="E6" s="603" t="str">
        <f t="shared" si="14"/>
        <v/>
      </c>
      <c r="F6" s="603" t="str">
        <f t="shared" si="15"/>
        <v/>
      </c>
      <c r="G6" s="199" t="str">
        <f>IF(Paramétrage!GP504&lt;&gt;0,Paramétrage!GN504,"")</f>
        <v/>
      </c>
      <c r="H6" s="2" t="str">
        <f>IF(Paramétrage!GP504&lt;&gt;0,Paramétrage!GO504,"")</f>
        <v/>
      </c>
      <c r="I6" s="2" t="str">
        <f t="shared" si="16"/>
        <v/>
      </c>
      <c r="J6" s="2" t="str">
        <f>IF(Paramétrage!GP504&lt;&gt;0,Paramétrage!GP504,"")</f>
        <v/>
      </c>
      <c r="K6" s="2" t="str">
        <f>IF(Paramétrage!GQ504&lt;&gt;0,Paramétrage!GQ504,"")</f>
        <v/>
      </c>
      <c r="L6" s="2" t="str">
        <f t="shared" si="17"/>
        <v/>
      </c>
      <c r="M6" s="2" t="str">
        <f t="shared" si="18"/>
        <v/>
      </c>
      <c r="N6" s="2" t="str">
        <f t="shared" si="19"/>
        <v/>
      </c>
      <c r="O6" s="2" t="str">
        <f>IF(Paramétrage!GP504&lt;&gt;0,Paramétrage!GR504,"")</f>
        <v/>
      </c>
      <c r="P6" s="9">
        <f>IF(Paramétrage!Q454,#REF!-#REF!,0)</f>
        <v>0</v>
      </c>
      <c r="Q6" s="2"/>
      <c r="R6" s="2" t="e">
        <f>IF(#REF!&lt;&gt;"",ROUNDUP(MIN(S$3,T$3),0),"")</f>
        <v>#REF!</v>
      </c>
      <c r="S6" s="2"/>
    </row>
    <row r="7" spans="1:20" x14ac:dyDescent="0.35">
      <c r="A7" s="603" t="str">
        <f t="shared" si="10"/>
        <v/>
      </c>
      <c r="B7" s="603" t="str">
        <f t="shared" si="11"/>
        <v/>
      </c>
      <c r="C7" s="603" t="str">
        <f t="shared" si="12"/>
        <v/>
      </c>
      <c r="D7" s="603" t="str">
        <f t="shared" si="13"/>
        <v/>
      </c>
      <c r="E7" s="603" t="str">
        <f t="shared" si="14"/>
        <v/>
      </c>
      <c r="F7" s="603" t="str">
        <f t="shared" si="15"/>
        <v/>
      </c>
      <c r="G7" s="199" t="str">
        <f>IF(Paramétrage!GP505&lt;&gt;0,Paramétrage!GN505,"")</f>
        <v/>
      </c>
      <c r="H7" s="2" t="str">
        <f>IF(Paramétrage!GP505&lt;&gt;0,Paramétrage!GO505,"")</f>
        <v/>
      </c>
      <c r="I7" s="2" t="str">
        <f t="shared" si="16"/>
        <v/>
      </c>
      <c r="J7" s="2" t="str">
        <f>IF(Paramétrage!GP505&lt;&gt;0,Paramétrage!GP505,"")</f>
        <v/>
      </c>
      <c r="K7" s="2" t="str">
        <f>IF(Paramétrage!GQ505&lt;&gt;0,Paramétrage!GQ505,"")</f>
        <v/>
      </c>
      <c r="L7" s="2" t="str">
        <f t="shared" si="17"/>
        <v/>
      </c>
      <c r="M7" s="2" t="str">
        <f t="shared" si="18"/>
        <v/>
      </c>
      <c r="N7" s="2" t="str">
        <f t="shared" si="19"/>
        <v/>
      </c>
      <c r="O7" s="2" t="str">
        <f>IF(Paramétrage!GP505&lt;&gt;0,Paramétrage!GR505,"")</f>
        <v/>
      </c>
      <c r="P7" s="9">
        <f>IF(Paramétrage!Q455,#REF!-#REF!,0)</f>
        <v>0</v>
      </c>
      <c r="Q7" s="2"/>
      <c r="R7" s="2" t="e">
        <f>IF(#REF!&lt;&gt;"",ROUNDUP(MIN(S$3,T$3),0),"")</f>
        <v>#REF!</v>
      </c>
      <c r="S7" s="2"/>
    </row>
    <row r="8" spans="1:20" x14ac:dyDescent="0.35">
      <c r="A8" s="603" t="str">
        <f t="shared" si="10"/>
        <v/>
      </c>
      <c r="B8" s="603" t="str">
        <f t="shared" si="11"/>
        <v/>
      </c>
      <c r="C8" s="603" t="str">
        <f t="shared" si="12"/>
        <v/>
      </c>
      <c r="D8" s="603" t="str">
        <f t="shared" si="13"/>
        <v/>
      </c>
      <c r="E8" s="603" t="str">
        <f t="shared" si="14"/>
        <v/>
      </c>
      <c r="F8" s="603" t="str">
        <f t="shared" si="15"/>
        <v/>
      </c>
      <c r="G8" s="199" t="str">
        <f>IF(Paramétrage!GP506&lt;&gt;0,Paramétrage!GN506,"")</f>
        <v/>
      </c>
      <c r="H8" s="2" t="str">
        <f>IF(Paramétrage!GP506&lt;&gt;0,Paramétrage!GO506,"")</f>
        <v/>
      </c>
      <c r="I8" s="2" t="str">
        <f t="shared" si="16"/>
        <v/>
      </c>
      <c r="J8" s="2" t="str">
        <f>IF(Paramétrage!GP506&lt;&gt;0,Paramétrage!GP506,"")</f>
        <v/>
      </c>
      <c r="K8" s="2" t="str">
        <f>IF(Paramétrage!GQ506&lt;&gt;0,Paramétrage!GQ506,"")</f>
        <v/>
      </c>
      <c r="L8" s="2" t="str">
        <f t="shared" si="17"/>
        <v/>
      </c>
      <c r="M8" s="2" t="str">
        <f t="shared" si="18"/>
        <v/>
      </c>
      <c r="N8" s="2" t="str">
        <f t="shared" si="19"/>
        <v/>
      </c>
      <c r="O8" s="2" t="str">
        <f>IF(Paramétrage!GP506&lt;&gt;0,Paramétrage!GR506,"")</f>
        <v/>
      </c>
      <c r="P8" s="9">
        <f>IF(Paramétrage!Q456,#REF!-#REF!,0)</f>
        <v>0</v>
      </c>
      <c r="Q8" s="2"/>
      <c r="R8" s="2" t="e">
        <f>IF(#REF!&lt;&gt;"",ROUNDUP(MIN(S$3,T$3),0),"")</f>
        <v>#REF!</v>
      </c>
      <c r="S8" s="2"/>
    </row>
    <row r="9" spans="1:20" x14ac:dyDescent="0.35">
      <c r="A9" s="603" t="str">
        <f t="shared" si="10"/>
        <v/>
      </c>
      <c r="B9" s="603" t="str">
        <f t="shared" si="11"/>
        <v/>
      </c>
      <c r="C9" s="603" t="str">
        <f t="shared" si="12"/>
        <v/>
      </c>
      <c r="D9" s="603" t="str">
        <f t="shared" si="13"/>
        <v/>
      </c>
      <c r="E9" s="603" t="str">
        <f t="shared" si="14"/>
        <v/>
      </c>
      <c r="F9" s="603" t="str">
        <f t="shared" si="15"/>
        <v/>
      </c>
      <c r="G9" s="199" t="str">
        <f>IF(Paramétrage!GP507&lt;&gt;0,Paramétrage!GN507,"")</f>
        <v/>
      </c>
      <c r="H9" s="2" t="str">
        <f>IF(Paramétrage!GP507&lt;&gt;0,Paramétrage!GO507,"")</f>
        <v/>
      </c>
      <c r="I9" s="2" t="str">
        <f t="shared" si="16"/>
        <v/>
      </c>
      <c r="J9" s="2" t="str">
        <f>IF(Paramétrage!GP507&lt;&gt;0,Paramétrage!GP507,"")</f>
        <v/>
      </c>
      <c r="K9" s="2" t="str">
        <f>IF(Paramétrage!GQ507&lt;&gt;0,Paramétrage!GQ507,"")</f>
        <v/>
      </c>
      <c r="L9" s="2" t="str">
        <f t="shared" si="17"/>
        <v/>
      </c>
      <c r="M9" s="2" t="str">
        <f t="shared" si="18"/>
        <v/>
      </c>
      <c r="N9" s="2" t="str">
        <f t="shared" si="19"/>
        <v/>
      </c>
      <c r="O9" s="2" t="str">
        <f>IF(Paramétrage!GP507&lt;&gt;0,Paramétrage!GR507,"")</f>
        <v/>
      </c>
      <c r="P9" s="9">
        <f>IF(Paramétrage!Q457,#REF!-#REF!,0)</f>
        <v>0</v>
      </c>
      <c r="Q9" s="2"/>
      <c r="R9" s="2" t="e">
        <f>IF(#REF!&lt;&gt;"",ROUNDUP(MIN(S$3,T$3),0),"")</f>
        <v>#REF!</v>
      </c>
      <c r="S9" s="2"/>
    </row>
    <row r="10" spans="1:20" x14ac:dyDescent="0.35">
      <c r="A10" s="603" t="str">
        <f t="shared" si="10"/>
        <v/>
      </c>
      <c r="B10" s="603" t="str">
        <f t="shared" si="11"/>
        <v/>
      </c>
      <c r="C10" s="603" t="str">
        <f t="shared" si="12"/>
        <v/>
      </c>
      <c r="D10" s="603" t="str">
        <f t="shared" si="13"/>
        <v/>
      </c>
      <c r="E10" s="603" t="str">
        <f t="shared" si="14"/>
        <v/>
      </c>
      <c r="F10" s="603" t="str">
        <f t="shared" si="15"/>
        <v/>
      </c>
      <c r="G10" s="199" t="str">
        <f>IF(Paramétrage!GP508&lt;&gt;0,Paramétrage!GN508,"")</f>
        <v/>
      </c>
      <c r="H10" s="2" t="str">
        <f>IF(Paramétrage!GP508&lt;&gt;0,Paramétrage!GO508,"")</f>
        <v/>
      </c>
      <c r="I10" s="2" t="str">
        <f t="shared" si="16"/>
        <v/>
      </c>
      <c r="J10" s="2" t="str">
        <f>IF(Paramétrage!GP508&lt;&gt;0,Paramétrage!GP508,"")</f>
        <v/>
      </c>
      <c r="K10" s="2" t="str">
        <f>IF(Paramétrage!GQ508&lt;&gt;0,Paramétrage!GQ508,"")</f>
        <v/>
      </c>
      <c r="L10" s="2" t="str">
        <f t="shared" si="17"/>
        <v/>
      </c>
      <c r="M10" s="2" t="str">
        <f t="shared" si="18"/>
        <v/>
      </c>
      <c r="N10" s="2" t="str">
        <f t="shared" si="19"/>
        <v/>
      </c>
      <c r="O10" s="2" t="str">
        <f>IF(Paramétrage!GP508&lt;&gt;0,Paramétrage!GR508,"")</f>
        <v/>
      </c>
      <c r="P10" s="9">
        <f>IF(Paramétrage!Q458,#REF!-#REF!,0)</f>
        <v>0</v>
      </c>
      <c r="Q10" s="2"/>
      <c r="R10" s="2" t="e">
        <f>IF(#REF!&lt;&gt;"",ROUNDUP(MIN(S$3,T$3),0),"")</f>
        <v>#REF!</v>
      </c>
      <c r="S10" s="2"/>
    </row>
    <row r="11" spans="1:20" x14ac:dyDescent="0.35">
      <c r="A11" s="603" t="str">
        <f t="shared" si="10"/>
        <v/>
      </c>
      <c r="B11" s="603" t="str">
        <f t="shared" si="11"/>
        <v/>
      </c>
      <c r="C11" s="603" t="str">
        <f t="shared" si="12"/>
        <v/>
      </c>
      <c r="D11" s="603" t="str">
        <f t="shared" si="13"/>
        <v/>
      </c>
      <c r="E11" s="603" t="str">
        <f t="shared" si="14"/>
        <v/>
      </c>
      <c r="F11" s="603" t="str">
        <f t="shared" si="15"/>
        <v/>
      </c>
      <c r="G11" s="199" t="str">
        <f>IF(Paramétrage!GP509&lt;&gt;0,Paramétrage!GN509,"")</f>
        <v/>
      </c>
      <c r="H11" s="2" t="str">
        <f>IF(Paramétrage!GP509&lt;&gt;0,Paramétrage!GO509,"")</f>
        <v/>
      </c>
      <c r="I11" s="2" t="str">
        <f t="shared" si="16"/>
        <v/>
      </c>
      <c r="J11" s="2" t="str">
        <f>IF(Paramétrage!GP509&lt;&gt;0,Paramétrage!GP509,"")</f>
        <v/>
      </c>
      <c r="K11" s="2" t="str">
        <f>IF(Paramétrage!GQ509&lt;&gt;0,Paramétrage!GQ509,"")</f>
        <v/>
      </c>
      <c r="L11" s="2" t="str">
        <f t="shared" si="17"/>
        <v/>
      </c>
      <c r="M11" s="2" t="str">
        <f t="shared" si="18"/>
        <v/>
      </c>
      <c r="N11" s="2" t="str">
        <f t="shared" si="19"/>
        <v/>
      </c>
      <c r="O11" s="2" t="str">
        <f>IF(Paramétrage!GP509&lt;&gt;0,Paramétrage!GR509,"")</f>
        <v/>
      </c>
      <c r="P11" s="9">
        <f>IF(Paramétrage!Q459,#REF!-#REF!,0)</f>
        <v>0</v>
      </c>
      <c r="Q11" s="2"/>
      <c r="R11" s="2" t="e">
        <f>IF(#REF!&lt;&gt;"",ROUNDUP(MIN(S$3,T$3),0),"")</f>
        <v>#REF!</v>
      </c>
      <c r="S11" s="2"/>
    </row>
    <row r="12" spans="1:20" x14ac:dyDescent="0.35">
      <c r="A12" s="603" t="str">
        <f t="shared" si="10"/>
        <v/>
      </c>
      <c r="B12" s="603" t="str">
        <f t="shared" si="11"/>
        <v/>
      </c>
      <c r="C12" s="603" t="str">
        <f t="shared" si="12"/>
        <v/>
      </c>
      <c r="D12" s="603" t="str">
        <f t="shared" si="13"/>
        <v/>
      </c>
      <c r="E12" s="603" t="str">
        <f t="shared" si="14"/>
        <v/>
      </c>
      <c r="F12" s="603" t="str">
        <f t="shared" si="15"/>
        <v/>
      </c>
      <c r="G12" s="199" t="str">
        <f>IF(Paramétrage!GP510&lt;&gt;0,Paramétrage!GN510,"")</f>
        <v/>
      </c>
      <c r="H12" s="2" t="str">
        <f>IF(Paramétrage!GP510&lt;&gt;0,Paramétrage!GO510,"")</f>
        <v/>
      </c>
      <c r="I12" s="2" t="str">
        <f t="shared" si="16"/>
        <v/>
      </c>
      <c r="J12" s="2" t="str">
        <f>IF(Paramétrage!GP510&lt;&gt;0,Paramétrage!GP510,"")</f>
        <v/>
      </c>
      <c r="K12" s="2" t="str">
        <f>IF(Paramétrage!GQ510&lt;&gt;0,Paramétrage!GQ510,"")</f>
        <v/>
      </c>
      <c r="L12" s="2" t="str">
        <f t="shared" si="17"/>
        <v/>
      </c>
      <c r="M12" s="2" t="str">
        <f t="shared" si="18"/>
        <v/>
      </c>
      <c r="N12" s="2" t="str">
        <f t="shared" si="19"/>
        <v/>
      </c>
      <c r="O12" s="2" t="str">
        <f>IF(Paramétrage!GP510&lt;&gt;0,Paramétrage!GR510,"")</f>
        <v/>
      </c>
      <c r="P12" s="9">
        <f>IF(Paramétrage!Q460,#REF!-#REF!,0)</f>
        <v>0</v>
      </c>
      <c r="Q12" s="2"/>
      <c r="R12" s="2" t="e">
        <f>IF(#REF!&lt;&gt;"",ROUNDUP(MIN(S$3,T$3),0),"")</f>
        <v>#REF!</v>
      </c>
      <c r="S12" s="2"/>
    </row>
    <row r="13" spans="1:20" x14ac:dyDescent="0.35">
      <c r="A13" s="603" t="str">
        <f t="shared" si="10"/>
        <v/>
      </c>
      <c r="B13" s="603" t="str">
        <f t="shared" si="11"/>
        <v/>
      </c>
      <c r="C13" s="603" t="str">
        <f t="shared" si="12"/>
        <v/>
      </c>
      <c r="D13" s="603" t="str">
        <f t="shared" si="13"/>
        <v/>
      </c>
      <c r="E13" s="603" t="str">
        <f t="shared" si="14"/>
        <v/>
      </c>
      <c r="F13" s="603" t="str">
        <f t="shared" si="15"/>
        <v/>
      </c>
      <c r="G13" s="199" t="str">
        <f>IF(Paramétrage!GP511&lt;&gt;0,Paramétrage!GN511,"")</f>
        <v/>
      </c>
      <c r="H13" s="2" t="str">
        <f>IF(Paramétrage!GP511&lt;&gt;0,Paramétrage!GO511,"")</f>
        <v/>
      </c>
      <c r="I13" s="2" t="str">
        <f t="shared" si="16"/>
        <v/>
      </c>
      <c r="J13" s="2" t="str">
        <f>IF(Paramétrage!GP511&lt;&gt;0,Paramétrage!GP511,"")</f>
        <v/>
      </c>
      <c r="K13" s="2" t="str">
        <f>IF(Paramétrage!GQ511&lt;&gt;0,Paramétrage!GQ511,"")</f>
        <v/>
      </c>
      <c r="L13" s="2" t="str">
        <f t="shared" si="17"/>
        <v/>
      </c>
      <c r="M13" s="2" t="str">
        <f t="shared" si="18"/>
        <v/>
      </c>
      <c r="N13" s="2" t="str">
        <f t="shared" si="19"/>
        <v/>
      </c>
      <c r="O13" s="2" t="str">
        <f>IF(Paramétrage!GP511&lt;&gt;0,Paramétrage!GR511,"")</f>
        <v/>
      </c>
      <c r="P13" s="9">
        <f>IF(Paramétrage!Q461,#REF!-#REF!,0)</f>
        <v>0</v>
      </c>
      <c r="Q13" s="2"/>
      <c r="R13" s="2" t="e">
        <f>IF(#REF!&lt;&gt;"",ROUNDUP(MIN(S$3,T$3),0),"")</f>
        <v>#REF!</v>
      </c>
      <c r="S13" s="2"/>
    </row>
    <row r="14" spans="1:20" x14ac:dyDescent="0.35">
      <c r="A14" s="603" t="str">
        <f t="shared" si="10"/>
        <v/>
      </c>
      <c r="B14" s="603" t="str">
        <f t="shared" si="11"/>
        <v/>
      </c>
      <c r="C14" s="603" t="str">
        <f t="shared" si="12"/>
        <v/>
      </c>
      <c r="D14" s="603" t="str">
        <f t="shared" si="13"/>
        <v/>
      </c>
      <c r="E14" s="603" t="str">
        <f t="shared" si="14"/>
        <v/>
      </c>
      <c r="F14" s="603" t="str">
        <f t="shared" si="15"/>
        <v/>
      </c>
      <c r="G14" s="199" t="str">
        <f>IF(Paramétrage!GP512&lt;&gt;0,Paramétrage!GN512,"")</f>
        <v/>
      </c>
      <c r="H14" s="2" t="str">
        <f>IF(Paramétrage!GP512&lt;&gt;0,Paramétrage!GO512,"")</f>
        <v/>
      </c>
      <c r="I14" s="2" t="str">
        <f t="shared" si="16"/>
        <v/>
      </c>
      <c r="J14" s="2" t="str">
        <f>IF(Paramétrage!GP512&lt;&gt;0,Paramétrage!GP512,"")</f>
        <v/>
      </c>
      <c r="K14" s="2" t="str">
        <f>IF(Paramétrage!GQ512&lt;&gt;0,Paramétrage!GQ512,"")</f>
        <v/>
      </c>
      <c r="L14" s="2" t="str">
        <f t="shared" si="17"/>
        <v/>
      </c>
      <c r="M14" s="2" t="str">
        <f t="shared" si="18"/>
        <v/>
      </c>
      <c r="N14" s="2" t="str">
        <f t="shared" si="19"/>
        <v/>
      </c>
      <c r="O14" s="2" t="str">
        <f>IF(Paramétrage!GP512&lt;&gt;0,Paramétrage!GR512,"")</f>
        <v/>
      </c>
      <c r="P14" s="9">
        <f>IF(Paramétrage!Q462,#REF!-#REF!,0)</f>
        <v>0</v>
      </c>
      <c r="Q14" s="2"/>
      <c r="R14" s="2" t="e">
        <f>IF(#REF!&lt;&gt;"",ROUNDUP(MIN(S$3,T$3),0),"")</f>
        <v>#REF!</v>
      </c>
      <c r="S14" s="2"/>
    </row>
    <row r="15" spans="1:20" x14ac:dyDescent="0.35">
      <c r="A15" s="603" t="str">
        <f t="shared" si="10"/>
        <v/>
      </c>
      <c r="B15" s="603" t="str">
        <f t="shared" si="11"/>
        <v/>
      </c>
      <c r="C15" s="603" t="str">
        <f t="shared" si="12"/>
        <v/>
      </c>
      <c r="D15" s="603" t="str">
        <f t="shared" si="13"/>
        <v/>
      </c>
      <c r="E15" s="603" t="str">
        <f t="shared" si="14"/>
        <v/>
      </c>
      <c r="F15" s="603" t="str">
        <f t="shared" si="15"/>
        <v/>
      </c>
      <c r="G15" s="199" t="str">
        <f>IF(Paramétrage!GP513&lt;&gt;0,Paramétrage!GN513,"")</f>
        <v/>
      </c>
      <c r="H15" s="2" t="str">
        <f>IF(Paramétrage!GP513&lt;&gt;0,Paramétrage!GO513,"")</f>
        <v/>
      </c>
      <c r="I15" s="2" t="str">
        <f t="shared" si="16"/>
        <v/>
      </c>
      <c r="J15" s="2" t="str">
        <f>IF(Paramétrage!GP513&lt;&gt;0,Paramétrage!GP513,"")</f>
        <v/>
      </c>
      <c r="K15" s="2" t="str">
        <f>IF(Paramétrage!GQ513&lt;&gt;0,Paramétrage!GQ513,"")</f>
        <v/>
      </c>
      <c r="L15" s="2" t="str">
        <f t="shared" si="17"/>
        <v/>
      </c>
      <c r="M15" s="2" t="str">
        <f t="shared" si="18"/>
        <v/>
      </c>
      <c r="N15" s="2" t="str">
        <f t="shared" si="19"/>
        <v/>
      </c>
      <c r="O15" s="2" t="str">
        <f>IF(Paramétrage!GP513&lt;&gt;0,Paramétrage!GR513,"")</f>
        <v/>
      </c>
      <c r="P15" s="9">
        <f>IF(Paramétrage!Q463,#REF!-#REF!,0)</f>
        <v>0</v>
      </c>
      <c r="Q15" s="2"/>
      <c r="R15" s="2" t="e">
        <f>IF(#REF!&lt;&gt;"",ROUNDUP(MIN(S$3,T$3),0),"")</f>
        <v>#REF!</v>
      </c>
      <c r="S15" s="2"/>
    </row>
    <row r="16" spans="1:20" x14ac:dyDescent="0.35">
      <c r="A16" s="603" t="str">
        <f t="shared" si="10"/>
        <v/>
      </c>
      <c r="B16" s="603" t="str">
        <f t="shared" si="11"/>
        <v/>
      </c>
      <c r="C16" s="603" t="str">
        <f t="shared" si="12"/>
        <v/>
      </c>
      <c r="D16" s="603" t="str">
        <f t="shared" si="13"/>
        <v/>
      </c>
      <c r="E16" s="603" t="str">
        <f t="shared" si="14"/>
        <v/>
      </c>
      <c r="F16" s="603" t="str">
        <f t="shared" si="15"/>
        <v/>
      </c>
      <c r="G16" s="199" t="str">
        <f>IF(Paramétrage!GP514&lt;&gt;0,Paramétrage!GN514,"")</f>
        <v/>
      </c>
      <c r="H16" s="2" t="str">
        <f>IF(Paramétrage!GP514&lt;&gt;0,Paramétrage!GO514,"")</f>
        <v/>
      </c>
      <c r="I16" s="2" t="str">
        <f t="shared" si="16"/>
        <v/>
      </c>
      <c r="J16" s="2" t="str">
        <f>IF(Paramétrage!GP514&lt;&gt;0,Paramétrage!GP514,"")</f>
        <v/>
      </c>
      <c r="K16" s="2" t="str">
        <f>IF(Paramétrage!GQ514&lt;&gt;0,Paramétrage!GQ514,"")</f>
        <v/>
      </c>
      <c r="L16" s="2" t="str">
        <f t="shared" si="17"/>
        <v/>
      </c>
      <c r="M16" s="2" t="str">
        <f t="shared" si="18"/>
        <v/>
      </c>
      <c r="N16" s="2" t="str">
        <f t="shared" si="19"/>
        <v/>
      </c>
      <c r="O16" s="2" t="str">
        <f>IF(Paramétrage!GP514&lt;&gt;0,Paramétrage!GR514,"")</f>
        <v/>
      </c>
      <c r="P16" s="9">
        <f>IF(Paramétrage!Q464,#REF!-#REF!,0)</f>
        <v>0</v>
      </c>
      <c r="Q16" s="2"/>
      <c r="R16" s="2" t="e">
        <f>IF(#REF!&lt;&gt;"",ROUNDUP(MIN(S$3,T$3),0),"")</f>
        <v>#REF!</v>
      </c>
      <c r="S16" s="2"/>
    </row>
    <row r="17" spans="1:20" x14ac:dyDescent="0.35">
      <c r="A17" s="603" t="str">
        <f t="shared" si="10"/>
        <v/>
      </c>
      <c r="B17" s="603" t="str">
        <f t="shared" si="11"/>
        <v/>
      </c>
      <c r="C17" s="603" t="str">
        <f t="shared" si="12"/>
        <v/>
      </c>
      <c r="D17" s="603" t="str">
        <f t="shared" si="13"/>
        <v/>
      </c>
      <c r="E17" s="603" t="str">
        <f t="shared" si="14"/>
        <v/>
      </c>
      <c r="F17" s="603" t="str">
        <f t="shared" si="15"/>
        <v/>
      </c>
      <c r="G17" s="199" t="str">
        <f>IF(Paramétrage!GP515&lt;&gt;0,Paramétrage!GN515,"")</f>
        <v/>
      </c>
      <c r="H17" s="2" t="str">
        <f>IF(Paramétrage!GP515&lt;&gt;0,Paramétrage!GO515,"")</f>
        <v/>
      </c>
      <c r="I17" s="2" t="str">
        <f t="shared" si="16"/>
        <v/>
      </c>
      <c r="J17" s="2" t="str">
        <f>IF(Paramétrage!GP515&lt;&gt;0,Paramétrage!GP515,"")</f>
        <v/>
      </c>
      <c r="K17" s="2" t="str">
        <f>IF(Paramétrage!GQ515&lt;&gt;0,Paramétrage!GQ515,"")</f>
        <v/>
      </c>
      <c r="L17" s="2" t="str">
        <f t="shared" si="17"/>
        <v/>
      </c>
      <c r="M17" s="2" t="str">
        <f t="shared" si="18"/>
        <v/>
      </c>
      <c r="N17" s="2" t="str">
        <f t="shared" si="19"/>
        <v/>
      </c>
      <c r="O17" s="2" t="str">
        <f>IF(Paramétrage!GP515&lt;&gt;0,Paramétrage!GR515,"")</f>
        <v/>
      </c>
      <c r="P17" s="9">
        <f>IF(Paramétrage!Q465,#REF!-#REF!,0)</f>
        <v>0</v>
      </c>
      <c r="Q17" s="2"/>
      <c r="R17" s="2" t="e">
        <f>IF(#REF!&lt;&gt;"",ROUNDUP(MIN(S$3,T$3),0),"")</f>
        <v>#REF!</v>
      </c>
      <c r="S17" s="2"/>
    </row>
    <row r="18" spans="1:20" x14ac:dyDescent="0.35">
      <c r="A18" s="603" t="str">
        <f t="shared" si="10"/>
        <v/>
      </c>
      <c r="B18" s="603" t="str">
        <f t="shared" si="11"/>
        <v/>
      </c>
      <c r="C18" s="603" t="str">
        <f t="shared" si="12"/>
        <v/>
      </c>
      <c r="D18" s="603" t="str">
        <f t="shared" si="13"/>
        <v/>
      </c>
      <c r="E18" s="603" t="str">
        <f t="shared" si="14"/>
        <v/>
      </c>
      <c r="F18" s="603" t="str">
        <f t="shared" si="15"/>
        <v/>
      </c>
      <c r="G18" s="199" t="str">
        <f>IF(Paramétrage!GP516&lt;&gt;0,Paramétrage!GN516,"")</f>
        <v/>
      </c>
      <c r="H18" s="2" t="str">
        <f>IF(Paramétrage!GP516&lt;&gt;0,Paramétrage!GO516,"")</f>
        <v/>
      </c>
      <c r="I18" s="2" t="str">
        <f t="shared" si="16"/>
        <v/>
      </c>
      <c r="J18" s="2" t="str">
        <f>IF(Paramétrage!GP516&lt;&gt;0,Paramétrage!GP516,"")</f>
        <v/>
      </c>
      <c r="K18" s="2" t="str">
        <f>IF(Paramétrage!GQ516&lt;&gt;0,Paramétrage!GQ516,"")</f>
        <v/>
      </c>
      <c r="L18" s="2" t="str">
        <f t="shared" si="17"/>
        <v/>
      </c>
      <c r="M18" s="2" t="str">
        <f t="shared" si="18"/>
        <v/>
      </c>
      <c r="N18" s="2" t="str">
        <f t="shared" si="19"/>
        <v/>
      </c>
      <c r="O18" s="2" t="str">
        <f>IF(Paramétrage!GP516&lt;&gt;0,Paramétrage!GR516,"")</f>
        <v/>
      </c>
      <c r="P18" s="9">
        <f>IF(Paramétrage!Q466,#REF!-#REF!,0)</f>
        <v>0</v>
      </c>
      <c r="Q18" s="2"/>
      <c r="R18" s="2" t="e">
        <f>IF(#REF!&lt;&gt;"",ROUNDUP(MIN(S$3,T$3),0),"")</f>
        <v>#REF!</v>
      </c>
      <c r="S18" s="2"/>
    </row>
    <row r="19" spans="1:20" x14ac:dyDescent="0.35">
      <c r="A19" s="603" t="str">
        <f t="shared" si="10"/>
        <v/>
      </c>
      <c r="B19" s="603" t="str">
        <f t="shared" si="11"/>
        <v/>
      </c>
      <c r="C19" s="603" t="str">
        <f t="shared" si="12"/>
        <v/>
      </c>
      <c r="D19" s="603" t="str">
        <f t="shared" si="13"/>
        <v/>
      </c>
      <c r="E19" s="603" t="str">
        <f t="shared" si="14"/>
        <v/>
      </c>
      <c r="F19" s="603" t="str">
        <f t="shared" si="15"/>
        <v/>
      </c>
      <c r="G19" s="199" t="str">
        <f>IF(Paramétrage!GP517&lt;&gt;0,Paramétrage!GN517,"")</f>
        <v/>
      </c>
      <c r="H19" s="2" t="str">
        <f>IF(Paramétrage!GP517&lt;&gt;0,Paramétrage!GO517,"")</f>
        <v/>
      </c>
      <c r="I19" s="2" t="str">
        <f t="shared" si="16"/>
        <v/>
      </c>
      <c r="J19" s="2" t="str">
        <f>IF(Paramétrage!GP517&lt;&gt;0,Paramétrage!GP517,"")</f>
        <v/>
      </c>
      <c r="K19" s="2" t="str">
        <f>IF(Paramétrage!GQ517&lt;&gt;0,Paramétrage!GQ517,"")</f>
        <v/>
      </c>
      <c r="L19" s="2" t="str">
        <f t="shared" si="17"/>
        <v/>
      </c>
      <c r="M19" s="2" t="str">
        <f t="shared" si="18"/>
        <v/>
      </c>
      <c r="N19" s="2" t="str">
        <f t="shared" si="19"/>
        <v/>
      </c>
      <c r="O19" s="2" t="str">
        <f>IF(Paramétrage!GP517&lt;&gt;0,Paramétrage!GR517,"")</f>
        <v/>
      </c>
      <c r="P19" s="9">
        <f>IF(Paramétrage!Q467,#REF!-#REF!,0)</f>
        <v>0</v>
      </c>
      <c r="Q19" s="2"/>
      <c r="R19" s="2" t="e">
        <f>IF(#REF!&lt;&gt;"",ROUNDUP(MIN(S$3,T$3),0),"")</f>
        <v>#REF!</v>
      </c>
      <c r="S19" s="2"/>
    </row>
    <row r="20" spans="1:20" x14ac:dyDescent="0.35">
      <c r="A20" s="603" t="str">
        <f t="shared" si="10"/>
        <v/>
      </c>
      <c r="B20" s="603" t="str">
        <f t="shared" si="11"/>
        <v/>
      </c>
      <c r="C20" s="603" t="str">
        <f t="shared" si="12"/>
        <v/>
      </c>
      <c r="D20" s="603" t="str">
        <f t="shared" si="13"/>
        <v/>
      </c>
      <c r="E20" s="603" t="str">
        <f t="shared" si="14"/>
        <v/>
      </c>
      <c r="F20" s="603" t="str">
        <f t="shared" si="15"/>
        <v/>
      </c>
      <c r="G20" s="199" t="str">
        <f>IF(Paramétrage!GP518&lt;&gt;0,Paramétrage!GN518,"")</f>
        <v/>
      </c>
      <c r="H20" s="2" t="str">
        <f>IF(Paramétrage!GP518&lt;&gt;0,Paramétrage!GO518,"")</f>
        <v/>
      </c>
      <c r="I20" s="2" t="str">
        <f t="shared" si="16"/>
        <v/>
      </c>
      <c r="J20" s="2" t="str">
        <f>IF(Paramétrage!GP518&lt;&gt;0,Paramétrage!GP518,"")</f>
        <v/>
      </c>
      <c r="K20" s="2" t="str">
        <f>IF(Paramétrage!GQ518&lt;&gt;0,Paramétrage!GQ518,"")</f>
        <v/>
      </c>
      <c r="L20" s="2" t="str">
        <f t="shared" si="17"/>
        <v/>
      </c>
      <c r="M20" s="2" t="str">
        <f t="shared" si="18"/>
        <v/>
      </c>
      <c r="N20" s="2" t="str">
        <f t="shared" si="19"/>
        <v/>
      </c>
      <c r="O20" s="2" t="str">
        <f>IF(Paramétrage!GP518&lt;&gt;0,Paramétrage!GR518,"")</f>
        <v/>
      </c>
      <c r="P20" s="9" t="str">
        <f>IF(Paramétrage!Q468,I1-#REF!,"")</f>
        <v/>
      </c>
      <c r="Q20" s="8"/>
      <c r="R20" s="8"/>
      <c r="S20" s="2"/>
    </row>
    <row r="21" spans="1:20" x14ac:dyDescent="0.35">
      <c r="A21" s="603" t="str">
        <f t="shared" si="10"/>
        <v/>
      </c>
      <c r="B21" s="603" t="str">
        <f t="shared" si="11"/>
        <v/>
      </c>
      <c r="C21" s="603" t="str">
        <f t="shared" si="12"/>
        <v/>
      </c>
      <c r="D21" s="603" t="str">
        <f t="shared" si="13"/>
        <v/>
      </c>
      <c r="E21" s="603" t="str">
        <f t="shared" si="14"/>
        <v/>
      </c>
      <c r="F21" s="603" t="str">
        <f t="shared" si="15"/>
        <v/>
      </c>
      <c r="G21" s="199" t="str">
        <f>IF(Paramétrage!GP519&lt;&gt;0,Paramétrage!GN519,"")</f>
        <v/>
      </c>
      <c r="H21" s="2" t="str">
        <f>IF(Paramétrage!GP519&lt;&gt;0,Paramétrage!GO519,"")</f>
        <v/>
      </c>
      <c r="I21" s="2" t="str">
        <f t="shared" si="16"/>
        <v/>
      </c>
      <c r="J21" s="2" t="str">
        <f>IF(Paramétrage!GP519&lt;&gt;0,Paramétrage!GP519,"")</f>
        <v/>
      </c>
      <c r="K21" s="2" t="str">
        <f>IF(Paramétrage!GQ519&lt;&gt;0,Paramétrage!GQ519,"")</f>
        <v/>
      </c>
      <c r="L21" s="2" t="str">
        <f t="shared" si="17"/>
        <v/>
      </c>
      <c r="M21" s="2" t="str">
        <f t="shared" si="18"/>
        <v/>
      </c>
      <c r="N21" s="2" t="str">
        <f t="shared" si="19"/>
        <v/>
      </c>
      <c r="O21" s="2" t="str">
        <f>IF(Paramétrage!GP519&lt;&gt;0,Paramétrage!GR519,"")</f>
        <v/>
      </c>
      <c r="P21" s="262" t="s">
        <v>169</v>
      </c>
      <c r="Q21" s="200" t="e">
        <f>#REF!</f>
        <v>#REF!</v>
      </c>
      <c r="S21" s="2"/>
    </row>
    <row r="22" spans="1:20" x14ac:dyDescent="0.35">
      <c r="A22" s="603" t="str">
        <f t="shared" si="10"/>
        <v/>
      </c>
      <c r="B22" s="603" t="str">
        <f t="shared" si="11"/>
        <v/>
      </c>
      <c r="C22" s="603" t="str">
        <f t="shared" si="12"/>
        <v/>
      </c>
      <c r="D22" s="603" t="str">
        <f t="shared" si="13"/>
        <v/>
      </c>
      <c r="E22" s="603" t="str">
        <f t="shared" si="14"/>
        <v/>
      </c>
      <c r="F22" s="603" t="str">
        <f t="shared" si="15"/>
        <v/>
      </c>
      <c r="G22" s="199" t="str">
        <f>IF(Paramétrage!GP520&lt;&gt;0,Paramétrage!GN520,"")</f>
        <v/>
      </c>
      <c r="H22" s="2" t="str">
        <f>IF(Paramétrage!GP520&lt;&gt;0,Paramétrage!GO520,"")</f>
        <v/>
      </c>
      <c r="I22" s="2" t="str">
        <f t="shared" si="16"/>
        <v/>
      </c>
      <c r="J22" s="2" t="str">
        <f>IF(Paramétrage!GP520&lt;&gt;0,Paramétrage!GP520,"")</f>
        <v/>
      </c>
      <c r="K22" s="2" t="str">
        <f>IF(Paramétrage!GQ520&lt;&gt;0,Paramétrage!GQ520,"")</f>
        <v/>
      </c>
      <c r="L22" s="2" t="str">
        <f t="shared" si="17"/>
        <v/>
      </c>
      <c r="M22" s="2" t="str">
        <f t="shared" si="18"/>
        <v/>
      </c>
      <c r="N22" s="2" t="str">
        <f t="shared" si="19"/>
        <v/>
      </c>
      <c r="O22" s="2" t="str">
        <f>IF(Paramétrage!GP520&lt;&gt;0,Paramétrage!GR520,"")</f>
        <v/>
      </c>
      <c r="P22" s="9">
        <f>IF(Paramétrage!L472&lt;&gt;0,I3,0)</f>
        <v>0</v>
      </c>
      <c r="Q22" s="2"/>
      <c r="S22" s="2"/>
    </row>
    <row r="23" spans="1:20" s="8" customFormat="1" x14ac:dyDescent="0.35">
      <c r="A23" s="603" t="str">
        <f t="shared" si="10"/>
        <v/>
      </c>
      <c r="B23" s="603" t="str">
        <f t="shared" si="11"/>
        <v/>
      </c>
      <c r="C23" s="603" t="str">
        <f t="shared" si="12"/>
        <v/>
      </c>
      <c r="D23" s="603" t="str">
        <f t="shared" si="13"/>
        <v/>
      </c>
      <c r="E23" s="603" t="str">
        <f t="shared" si="14"/>
        <v/>
      </c>
      <c r="F23" s="603" t="str">
        <f t="shared" si="15"/>
        <v/>
      </c>
      <c r="G23" s="199" t="str">
        <f>IF(Paramétrage!GP521&lt;&gt;0,Paramétrage!GN521,"")</f>
        <v/>
      </c>
      <c r="H23" s="2" t="str">
        <f>IF(Paramétrage!GP521&lt;&gt;0,Paramétrage!GO521,"")</f>
        <v/>
      </c>
      <c r="I23" s="2" t="str">
        <f t="shared" si="16"/>
        <v/>
      </c>
      <c r="J23" s="2" t="str">
        <f>IF(Paramétrage!GP521&lt;&gt;0,Paramétrage!GP521,"")</f>
        <v/>
      </c>
      <c r="K23" s="2" t="str">
        <f>IF(Paramétrage!GQ521&lt;&gt;0,Paramétrage!GQ521,"")</f>
        <v/>
      </c>
      <c r="L23" s="2" t="str">
        <f t="shared" si="17"/>
        <v/>
      </c>
      <c r="M23" s="2" t="str">
        <f t="shared" si="18"/>
        <v/>
      </c>
      <c r="N23" s="2" t="str">
        <f t="shared" si="19"/>
        <v/>
      </c>
      <c r="O23" s="2" t="str">
        <f>IF(Paramétrage!GP521&lt;&gt;0,Paramétrage!GR521,"")</f>
        <v/>
      </c>
      <c r="P23" s="9">
        <f>IF(Paramétrage!L473,I4-I3,0)</f>
        <v>0</v>
      </c>
      <c r="Q23" s="2"/>
      <c r="R23"/>
    </row>
    <row r="24" spans="1:20" ht="51" customHeight="1" x14ac:dyDescent="0.35">
      <c r="A24" s="603" t="str">
        <f t="shared" si="10"/>
        <v/>
      </c>
      <c r="B24" s="603" t="str">
        <f t="shared" si="11"/>
        <v/>
      </c>
      <c r="C24" s="603" t="str">
        <f t="shared" si="12"/>
        <v/>
      </c>
      <c r="D24" s="603" t="str">
        <f t="shared" si="13"/>
        <v/>
      </c>
      <c r="E24" s="603" t="str">
        <f t="shared" si="14"/>
        <v/>
      </c>
      <c r="F24" s="603" t="str">
        <f t="shared" si="15"/>
        <v/>
      </c>
      <c r="G24" s="199" t="str">
        <f>IF(Paramétrage!GP522&lt;&gt;0,Paramétrage!GN522,"")</f>
        <v/>
      </c>
      <c r="H24" s="2" t="str">
        <f>IF(Paramétrage!GP522&lt;&gt;0,Paramétrage!GO522,"")</f>
        <v/>
      </c>
      <c r="I24" s="2" t="str">
        <f t="shared" si="16"/>
        <v/>
      </c>
      <c r="J24" s="2" t="str">
        <f>IF(Paramétrage!GP522&lt;&gt;0,Paramétrage!GP522,"")</f>
        <v/>
      </c>
      <c r="K24" s="2" t="str">
        <f>IF(Paramétrage!GQ522&lt;&gt;0,Paramétrage!GQ522,"")</f>
        <v/>
      </c>
      <c r="L24" s="2" t="str">
        <f t="shared" si="17"/>
        <v/>
      </c>
      <c r="M24" s="2" t="str">
        <f t="shared" si="18"/>
        <v/>
      </c>
      <c r="N24" s="2" t="str">
        <f t="shared" si="19"/>
        <v/>
      </c>
      <c r="O24" s="2" t="str">
        <f>IF(Paramétrage!GP522&lt;&gt;0,Paramétrage!GR522,"")</f>
        <v/>
      </c>
      <c r="P24" s="9">
        <f>IF(Paramétrage!L474,I5-I4,0)</f>
        <v>0</v>
      </c>
      <c r="Q24" s="2"/>
    </row>
    <row r="25" spans="1:20" x14ac:dyDescent="0.35">
      <c r="A25" s="603" t="str">
        <f t="shared" si="10"/>
        <v/>
      </c>
      <c r="B25" s="603" t="str">
        <f t="shared" si="11"/>
        <v/>
      </c>
      <c r="C25" s="603" t="str">
        <f t="shared" si="12"/>
        <v/>
      </c>
      <c r="D25" s="603" t="str">
        <f t="shared" si="13"/>
        <v/>
      </c>
      <c r="E25" s="603" t="str">
        <f t="shared" si="14"/>
        <v/>
      </c>
      <c r="F25" s="603" t="str">
        <f t="shared" si="15"/>
        <v/>
      </c>
      <c r="G25" s="199" t="str">
        <f>IF(Paramétrage!GP523&lt;&gt;0,Paramétrage!GN523,"")</f>
        <v/>
      </c>
      <c r="H25" s="2" t="str">
        <f>IF(Paramétrage!GP523&lt;&gt;0,Paramétrage!GO523,"")</f>
        <v/>
      </c>
      <c r="I25" s="2" t="str">
        <f t="shared" si="16"/>
        <v/>
      </c>
      <c r="J25" s="2" t="str">
        <f>IF(Paramétrage!GP523&lt;&gt;0,Paramétrage!GP523,"")</f>
        <v/>
      </c>
      <c r="K25" s="2" t="str">
        <f>IF(Paramétrage!GQ523&lt;&gt;0,Paramétrage!GQ523,"")</f>
        <v/>
      </c>
      <c r="L25" s="2" t="str">
        <f t="shared" si="17"/>
        <v/>
      </c>
      <c r="M25" s="2" t="str">
        <f t="shared" si="18"/>
        <v/>
      </c>
      <c r="N25" s="2" t="str">
        <f t="shared" si="19"/>
        <v/>
      </c>
      <c r="O25" s="2" t="str">
        <f>IF(Paramétrage!GP523&lt;&gt;0,Paramétrage!GR523,"")</f>
        <v/>
      </c>
      <c r="P25" s="9">
        <f>IF(Paramétrage!L475,I6-I5,0)</f>
        <v>0</v>
      </c>
      <c r="Q25" s="2"/>
    </row>
    <row r="26" spans="1:20" x14ac:dyDescent="0.35">
      <c r="A26" s="603" t="str">
        <f t="shared" si="10"/>
        <v/>
      </c>
      <c r="B26" s="603" t="str">
        <f t="shared" si="11"/>
        <v/>
      </c>
      <c r="C26" s="603" t="str">
        <f t="shared" si="12"/>
        <v/>
      </c>
      <c r="D26" s="603" t="str">
        <f t="shared" si="13"/>
        <v/>
      </c>
      <c r="E26" s="603" t="str">
        <f t="shared" si="14"/>
        <v/>
      </c>
      <c r="F26" s="603" t="str">
        <f t="shared" si="15"/>
        <v/>
      </c>
      <c r="G26" s="199" t="str">
        <f>IF(Paramétrage!GP524&lt;&gt;0,Paramétrage!GN524,"")</f>
        <v/>
      </c>
      <c r="H26" s="2" t="str">
        <f>IF(Paramétrage!GP524&lt;&gt;0,Paramétrage!GO524,"")</f>
        <v/>
      </c>
      <c r="I26" s="2" t="str">
        <f t="shared" si="16"/>
        <v/>
      </c>
      <c r="J26" s="2" t="str">
        <f>IF(Paramétrage!GP524&lt;&gt;0,Paramétrage!GP524,"")</f>
        <v/>
      </c>
      <c r="K26" s="2" t="str">
        <f>IF(Paramétrage!GQ524&lt;&gt;0,Paramétrage!GQ524,"")</f>
        <v/>
      </c>
      <c r="L26" s="2" t="str">
        <f t="shared" si="17"/>
        <v/>
      </c>
      <c r="M26" s="2" t="str">
        <f t="shared" si="18"/>
        <v/>
      </c>
      <c r="N26" s="2" t="str">
        <f t="shared" si="19"/>
        <v/>
      </c>
      <c r="O26" s="2" t="str">
        <f>IF(Paramétrage!GP524&lt;&gt;0,Paramétrage!GR524,"")</f>
        <v/>
      </c>
      <c r="P26" s="9">
        <f>IF(Paramétrage!L476,I7-I6,0)</f>
        <v>0</v>
      </c>
      <c r="Q26" s="2"/>
    </row>
    <row r="27" spans="1:20" x14ac:dyDescent="0.35">
      <c r="A27" s="603" t="str">
        <f t="shared" si="10"/>
        <v/>
      </c>
      <c r="B27" s="603" t="str">
        <f t="shared" si="11"/>
        <v/>
      </c>
      <c r="C27" s="603" t="str">
        <f t="shared" si="12"/>
        <v/>
      </c>
      <c r="D27" s="603" t="str">
        <f t="shared" si="13"/>
        <v/>
      </c>
      <c r="E27" s="603" t="str">
        <f t="shared" si="14"/>
        <v/>
      </c>
      <c r="F27" s="603" t="str">
        <f t="shared" si="15"/>
        <v/>
      </c>
      <c r="G27" s="199" t="str">
        <f>IF(Paramétrage!GP525&lt;&gt;0,Paramétrage!GN525,"")</f>
        <v/>
      </c>
      <c r="H27" s="2" t="str">
        <f>IF(Paramétrage!GP525&lt;&gt;0,Paramétrage!GO525,"")</f>
        <v/>
      </c>
      <c r="I27" s="2" t="str">
        <f t="shared" si="16"/>
        <v/>
      </c>
      <c r="J27" s="2" t="str">
        <f>IF(Paramétrage!GP525&lt;&gt;0,Paramétrage!GP525,"")</f>
        <v/>
      </c>
      <c r="K27" s="2" t="str">
        <f>IF(Paramétrage!GQ525&lt;&gt;0,Paramétrage!GQ525,"")</f>
        <v/>
      </c>
      <c r="L27" s="2" t="str">
        <f t="shared" si="17"/>
        <v/>
      </c>
      <c r="M27" s="2" t="str">
        <f t="shared" si="18"/>
        <v/>
      </c>
      <c r="N27" s="2" t="str">
        <f t="shared" si="19"/>
        <v/>
      </c>
      <c r="O27" s="2" t="str">
        <f>IF(Paramétrage!GP525&lt;&gt;0,Paramétrage!GR525,"")</f>
        <v/>
      </c>
      <c r="P27" s="9">
        <f>IF(Paramétrage!L477,I8-I7,0)</f>
        <v>0</v>
      </c>
      <c r="Q27" s="2"/>
    </row>
    <row r="28" spans="1:20" x14ac:dyDescent="0.35">
      <c r="A28" s="603" t="str">
        <f t="shared" si="10"/>
        <v/>
      </c>
      <c r="B28" s="603" t="str">
        <f t="shared" si="11"/>
        <v/>
      </c>
      <c r="C28" s="603" t="str">
        <f t="shared" si="12"/>
        <v/>
      </c>
      <c r="D28" s="603" t="str">
        <f t="shared" si="13"/>
        <v/>
      </c>
      <c r="E28" s="603" t="str">
        <f t="shared" si="14"/>
        <v/>
      </c>
      <c r="F28" s="603" t="str">
        <f t="shared" si="15"/>
        <v/>
      </c>
      <c r="G28" s="199" t="str">
        <f>IF(Paramétrage!GP526&lt;&gt;0,Paramétrage!GN526,"")</f>
        <v/>
      </c>
      <c r="H28" s="2" t="str">
        <f>IF(Paramétrage!GP526&lt;&gt;0,Paramétrage!GO526,"")</f>
        <v/>
      </c>
      <c r="I28" s="2" t="str">
        <f t="shared" si="16"/>
        <v/>
      </c>
      <c r="J28" s="2" t="str">
        <f>IF(Paramétrage!GP526&lt;&gt;0,Paramétrage!GP526,"")</f>
        <v/>
      </c>
      <c r="K28" s="2" t="str">
        <f>IF(Paramétrage!GQ526&lt;&gt;0,Paramétrage!GQ526,"")</f>
        <v/>
      </c>
      <c r="L28" s="2" t="str">
        <f t="shared" si="17"/>
        <v/>
      </c>
      <c r="M28" s="2" t="str">
        <f t="shared" si="18"/>
        <v/>
      </c>
      <c r="N28" s="2" t="str">
        <f t="shared" si="19"/>
        <v/>
      </c>
      <c r="O28" s="2" t="str">
        <f>IF(Paramétrage!GP526&lt;&gt;0,Paramétrage!GR526,"")</f>
        <v/>
      </c>
      <c r="P28" s="9">
        <f>IF(Paramétrage!L478,I9-I8,0)</f>
        <v>0</v>
      </c>
      <c r="Q28" s="2"/>
    </row>
    <row r="29" spans="1:20" x14ac:dyDescent="0.35">
      <c r="A29" s="603" t="str">
        <f t="shared" si="10"/>
        <v/>
      </c>
      <c r="B29" s="603" t="str">
        <f t="shared" si="11"/>
        <v/>
      </c>
      <c r="C29" s="603" t="str">
        <f t="shared" si="12"/>
        <v/>
      </c>
      <c r="D29" s="603" t="str">
        <f t="shared" si="13"/>
        <v/>
      </c>
      <c r="E29" s="603" t="str">
        <f t="shared" si="14"/>
        <v/>
      </c>
      <c r="F29" s="603" t="str">
        <f t="shared" si="15"/>
        <v/>
      </c>
      <c r="G29" s="199" t="str">
        <f>IF(Paramétrage!GP527&lt;&gt;0,Paramétrage!GN527,"")</f>
        <v/>
      </c>
      <c r="H29" s="2" t="str">
        <f>IF(Paramétrage!GP527&lt;&gt;0,Paramétrage!GO527,"")</f>
        <v/>
      </c>
      <c r="I29" s="2" t="str">
        <f t="shared" si="16"/>
        <v/>
      </c>
      <c r="J29" s="2" t="str">
        <f>IF(Paramétrage!GP527&lt;&gt;0,Paramétrage!GP527,"")</f>
        <v/>
      </c>
      <c r="K29" s="2" t="str">
        <f>IF(Paramétrage!GQ527&lt;&gt;0,Paramétrage!GQ527,"")</f>
        <v/>
      </c>
      <c r="L29" s="2" t="str">
        <f t="shared" si="17"/>
        <v/>
      </c>
      <c r="M29" s="2" t="str">
        <f t="shared" si="18"/>
        <v/>
      </c>
      <c r="N29" s="2" t="str">
        <f t="shared" si="19"/>
        <v/>
      </c>
      <c r="O29" s="2" t="str">
        <f>IF(Paramétrage!GP527&lt;&gt;0,Paramétrage!GR527,"")</f>
        <v/>
      </c>
      <c r="P29" s="9"/>
    </row>
    <row r="30" spans="1:20" x14ac:dyDescent="0.35">
      <c r="A30" s="469"/>
      <c r="B30" s="469"/>
      <c r="C30" s="469"/>
      <c r="D30" s="469"/>
      <c r="E30" s="469"/>
      <c r="F30" s="469"/>
      <c r="G30" s="475" t="s">
        <v>1109</v>
      </c>
      <c r="H30" s="469"/>
      <c r="I30" s="469"/>
      <c r="J30" s="469"/>
      <c r="K30" s="469"/>
      <c r="L30" s="469"/>
      <c r="M30" s="469"/>
      <c r="N30" s="469"/>
      <c r="O30" s="469"/>
      <c r="P30" s="469">
        <f>IF(Paramétrage!Q479,#REF!-#REF!,0)</f>
        <v>0</v>
      </c>
      <c r="Q30" s="469"/>
      <c r="R30" s="469" t="e">
        <f>IF(#REF!&lt;&gt;"",ROUNDUP(MIN(S$3,T$3),0),"")</f>
        <v>#REF!</v>
      </c>
      <c r="S30" s="2"/>
    </row>
    <row r="31" spans="1:20" ht="101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167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9">
        <f>IF(Paramétrage!Q480,#REF!-#REF!,0)</f>
        <v>0</v>
      </c>
      <c r="Q31" s="200" t="e">
        <f>Paramétrage!#REF!</f>
        <v>#REF!</v>
      </c>
      <c r="R31" s="201" t="s">
        <v>338</v>
      </c>
      <c r="S31" s="106" t="s">
        <v>347</v>
      </c>
      <c r="T31" s="28" t="s">
        <v>348</v>
      </c>
    </row>
    <row r="32" spans="1:20" x14ac:dyDescent="0.35">
      <c r="A32" s="77" t="str">
        <f>IF(J32&lt;&gt;"",I32,"")</f>
        <v/>
      </c>
      <c r="B32" s="77" t="str">
        <f>IF(J32&lt;&gt;"",1,"")</f>
        <v/>
      </c>
      <c r="C32" s="77" t="str">
        <f>IF(J32&lt;&gt;"",L32,"")</f>
        <v/>
      </c>
      <c r="D32" s="77" t="str">
        <f>IF(J32&lt;&gt;"",L32,"")</f>
        <v/>
      </c>
      <c r="E32" s="77" t="str">
        <f>IF(J32&lt;&gt;"",M32,"")</f>
        <v/>
      </c>
      <c r="F32" s="77" t="str">
        <f>IF(J32&lt;&gt;"",N32,"")</f>
        <v/>
      </c>
      <c r="G32" s="199" t="str">
        <f>IF(Paramétrage!HF501&lt;&gt;0,Paramétrage!HD501,"")</f>
        <v/>
      </c>
      <c r="H32" s="2" t="str">
        <f>IF(Paramétrage!HF501&lt;&gt;0,Paramétrage!HE501,"")</f>
        <v/>
      </c>
      <c r="I32" s="2" t="str">
        <f>IF(J32&lt;&gt;"",DATEDIF($Q$2,G32,"d")*1440+H32*60,"")</f>
        <v/>
      </c>
      <c r="J32" s="2" t="str">
        <f>IF(Paramétrage!HF501&lt;&gt;0,Paramétrage!HF501,"")</f>
        <v/>
      </c>
      <c r="K32" s="2" t="str">
        <f>IF(Paramétrage!HG501&lt;&gt;0,Paramétrage!HG501,"")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IF(Paramétrage!HF501&lt;&gt;0,Paramétrage!HH501,"")</f>
        <v/>
      </c>
      <c r="P32" s="9">
        <f>IF(Paramétrage!Q481,#REF!-#REF!,0)</f>
        <v>0</v>
      </c>
      <c r="Q32" s="2"/>
      <c r="R32" s="2" t="e">
        <f>IF(#REF!&lt;&gt;"",ROUNDUP(MIN(S$3,T$3),0),"")</f>
        <v>#REF!</v>
      </c>
      <c r="S32" s="2"/>
    </row>
    <row r="33" spans="1:19" x14ac:dyDescent="0.35">
      <c r="A33" s="77" t="str">
        <f t="shared" ref="A33:A59" si="20">IF(J33&lt;&gt;"",I33,"")</f>
        <v/>
      </c>
      <c r="B33" s="77" t="str">
        <f t="shared" ref="B33:B59" si="21">IF(J33&lt;&gt;"",1,"")</f>
        <v/>
      </c>
      <c r="C33" s="77" t="str">
        <f t="shared" ref="C33:C59" si="22">IF(J33&lt;&gt;"",L33,"")</f>
        <v/>
      </c>
      <c r="D33" s="77" t="str">
        <f t="shared" ref="D33:D59" si="23">IF(J33&lt;&gt;"",L33,"")</f>
        <v/>
      </c>
      <c r="E33" s="77" t="str">
        <f t="shared" ref="E33:E59" si="24">IF(J33&lt;&gt;"",M33,"")</f>
        <v/>
      </c>
      <c r="F33" s="77" t="str">
        <f t="shared" ref="F33:F59" si="25">IF(J33&lt;&gt;"",N33,"")</f>
        <v/>
      </c>
      <c r="G33" s="199" t="str">
        <f>IF(Paramétrage!HF502&lt;&gt;0,Paramétrage!HD502,"")</f>
        <v/>
      </c>
      <c r="H33" s="2" t="str">
        <f>IF(Paramétrage!HF502&lt;&gt;0,Paramétrage!HE502,"")</f>
        <v/>
      </c>
      <c r="I33" s="2" t="str">
        <f t="shared" ref="I33:I59" si="26">IF(J33&lt;&gt;"",DATEDIF($Q$2,G33,"d")*1440+H33*60,"")</f>
        <v/>
      </c>
      <c r="J33" s="2" t="str">
        <f>IF(Paramétrage!HF502&lt;&gt;0,Paramétrage!HF502,"")</f>
        <v/>
      </c>
      <c r="K33" s="2" t="str">
        <f>IF(Paramétrage!HG502&lt;&gt;0,Paramétrage!HG502,"")</f>
        <v/>
      </c>
      <c r="L33" s="2" t="str">
        <f t="shared" ref="L33:L59" si="27">IF(J33&lt;&gt;"",ROUNDUP(J33/K33,0),"")</f>
        <v/>
      </c>
      <c r="M33" s="2" t="str">
        <f t="shared" ref="M33:M59" si="28">IF(J33&lt;&gt;"",J33/L33,"")</f>
        <v/>
      </c>
      <c r="N33" s="2" t="str">
        <f t="shared" ref="N33:N59" si="29">IF(J33&lt;&gt;"",M33/O33,"")</f>
        <v/>
      </c>
      <c r="O33" s="2" t="str">
        <f>IF(Paramétrage!HF502&lt;&gt;0,Paramétrage!HH502,"")</f>
        <v/>
      </c>
      <c r="P33" s="9">
        <f>IF(Paramétrage!Q482,#REF!-#REF!,0)</f>
        <v>0</v>
      </c>
      <c r="Q33" s="2"/>
      <c r="R33" s="2" t="e">
        <f>IF(#REF!&lt;&gt;"",ROUNDUP(MIN(S$3,T$3),0),"")</f>
        <v>#REF!</v>
      </c>
      <c r="S33" s="2"/>
    </row>
    <row r="34" spans="1:19" x14ac:dyDescent="0.35">
      <c r="A34" s="77" t="str">
        <f t="shared" si="20"/>
        <v/>
      </c>
      <c r="B34" s="77" t="str">
        <f t="shared" si="21"/>
        <v/>
      </c>
      <c r="C34" s="77" t="str">
        <f t="shared" si="22"/>
        <v/>
      </c>
      <c r="D34" s="77" t="str">
        <f t="shared" si="23"/>
        <v/>
      </c>
      <c r="E34" s="77" t="str">
        <f t="shared" si="24"/>
        <v/>
      </c>
      <c r="F34" s="77" t="str">
        <f t="shared" si="25"/>
        <v/>
      </c>
      <c r="G34" s="199" t="str">
        <f>IF(Paramétrage!HF503&lt;&gt;0,Paramétrage!HD503,"")</f>
        <v/>
      </c>
      <c r="H34" s="2" t="str">
        <f>IF(Paramétrage!HF503&lt;&gt;0,Paramétrage!HE503,"")</f>
        <v/>
      </c>
      <c r="I34" s="2" t="str">
        <f t="shared" si="26"/>
        <v/>
      </c>
      <c r="J34" s="2" t="str">
        <f>IF(Paramétrage!HF503&lt;&gt;0,Paramétrage!HF503,"")</f>
        <v/>
      </c>
      <c r="K34" s="2" t="str">
        <f>IF(Paramétrage!HG503&lt;&gt;0,Paramétrage!HG503,"")</f>
        <v/>
      </c>
      <c r="L34" s="2" t="str">
        <f t="shared" si="27"/>
        <v/>
      </c>
      <c r="M34" s="2" t="str">
        <f t="shared" si="28"/>
        <v/>
      </c>
      <c r="N34" s="2" t="str">
        <f t="shared" si="29"/>
        <v/>
      </c>
      <c r="O34" s="2" t="str">
        <f>IF(Paramétrage!HF503&lt;&gt;0,Paramétrage!HH503,"")</f>
        <v/>
      </c>
      <c r="P34" s="9">
        <f>IF(Paramétrage!Q483,#REF!-#REF!,0)</f>
        <v>0</v>
      </c>
      <c r="Q34" s="2"/>
      <c r="R34" s="2" t="e">
        <f>IF(#REF!&lt;&gt;"",ROUNDUP(MIN(S$3,T$3),0),"")</f>
        <v>#REF!</v>
      </c>
      <c r="S34" s="2"/>
    </row>
    <row r="35" spans="1:19" x14ac:dyDescent="0.35">
      <c r="A35" s="77" t="str">
        <f t="shared" si="20"/>
        <v/>
      </c>
      <c r="B35" s="77" t="str">
        <f t="shared" si="21"/>
        <v/>
      </c>
      <c r="C35" s="77" t="str">
        <f t="shared" si="22"/>
        <v/>
      </c>
      <c r="D35" s="77" t="str">
        <f t="shared" si="23"/>
        <v/>
      </c>
      <c r="E35" s="77" t="str">
        <f t="shared" si="24"/>
        <v/>
      </c>
      <c r="F35" s="77" t="str">
        <f t="shared" si="25"/>
        <v/>
      </c>
      <c r="G35" s="199" t="str">
        <f>IF(Paramétrage!HF504&lt;&gt;0,Paramétrage!HD504,"")</f>
        <v/>
      </c>
      <c r="H35" s="2" t="str">
        <f>IF(Paramétrage!HF504&lt;&gt;0,Paramétrage!HE504,"")</f>
        <v/>
      </c>
      <c r="I35" s="2" t="str">
        <f t="shared" si="26"/>
        <v/>
      </c>
      <c r="J35" s="2" t="str">
        <f>IF(Paramétrage!HF504&lt;&gt;0,Paramétrage!HF504,"")</f>
        <v/>
      </c>
      <c r="K35" s="2" t="str">
        <f>IF(Paramétrage!HG504&lt;&gt;0,Paramétrage!HG504,"")</f>
        <v/>
      </c>
      <c r="L35" s="2" t="str">
        <f t="shared" si="27"/>
        <v/>
      </c>
      <c r="M35" s="2" t="str">
        <f t="shared" si="28"/>
        <v/>
      </c>
      <c r="N35" s="2" t="str">
        <f t="shared" si="29"/>
        <v/>
      </c>
      <c r="O35" s="2" t="str">
        <f>IF(Paramétrage!HF504&lt;&gt;0,Paramétrage!HH504,"")</f>
        <v/>
      </c>
      <c r="P35" s="9">
        <f>IF(Paramétrage!Q484,#REF!-#REF!,0)</f>
        <v>0</v>
      </c>
      <c r="Q35" s="2"/>
      <c r="R35" s="2" t="e">
        <f>IF(#REF!&lt;&gt;"",ROUNDUP(MIN(S$3,T$3),0),"")</f>
        <v>#REF!</v>
      </c>
      <c r="S35" s="2"/>
    </row>
    <row r="36" spans="1:19" x14ac:dyDescent="0.35">
      <c r="A36" s="77" t="str">
        <f t="shared" si="20"/>
        <v/>
      </c>
      <c r="B36" s="77" t="str">
        <f t="shared" si="21"/>
        <v/>
      </c>
      <c r="C36" s="77" t="str">
        <f t="shared" si="22"/>
        <v/>
      </c>
      <c r="D36" s="77" t="str">
        <f t="shared" si="23"/>
        <v/>
      </c>
      <c r="E36" s="77" t="str">
        <f t="shared" si="24"/>
        <v/>
      </c>
      <c r="F36" s="77" t="str">
        <f t="shared" si="25"/>
        <v/>
      </c>
      <c r="G36" s="199" t="str">
        <f>IF(Paramétrage!HF505&lt;&gt;0,Paramétrage!HD505,"")</f>
        <v/>
      </c>
      <c r="H36" s="2" t="str">
        <f>IF(Paramétrage!HF505&lt;&gt;0,Paramétrage!HE505,"")</f>
        <v/>
      </c>
      <c r="I36" s="2" t="str">
        <f t="shared" si="26"/>
        <v/>
      </c>
      <c r="J36" s="2" t="str">
        <f>IF(Paramétrage!HF505&lt;&gt;0,Paramétrage!HF505,"")</f>
        <v/>
      </c>
      <c r="K36" s="2" t="str">
        <f>IF(Paramétrage!HG505&lt;&gt;0,Paramétrage!HG505,"")</f>
        <v/>
      </c>
      <c r="L36" s="2" t="str">
        <f t="shared" si="27"/>
        <v/>
      </c>
      <c r="M36" s="2" t="str">
        <f t="shared" si="28"/>
        <v/>
      </c>
      <c r="N36" s="2" t="str">
        <f t="shared" si="29"/>
        <v/>
      </c>
      <c r="O36" s="2" t="str">
        <f>IF(Paramétrage!HF505&lt;&gt;0,Paramétrage!HH505,"")</f>
        <v/>
      </c>
      <c r="P36" s="9">
        <f>IF(Paramétrage!Q485,#REF!-#REF!,0)</f>
        <v>0</v>
      </c>
      <c r="Q36" s="2"/>
      <c r="R36" s="2" t="e">
        <f>IF(#REF!&lt;&gt;"",ROUNDUP(MIN(S$3,T$3),0),"")</f>
        <v>#REF!</v>
      </c>
      <c r="S36" s="2"/>
    </row>
    <row r="37" spans="1:19" x14ac:dyDescent="0.35">
      <c r="A37" s="77" t="str">
        <f t="shared" si="20"/>
        <v/>
      </c>
      <c r="B37" s="77" t="str">
        <f t="shared" si="21"/>
        <v/>
      </c>
      <c r="C37" s="77" t="str">
        <f t="shared" si="22"/>
        <v/>
      </c>
      <c r="D37" s="77" t="str">
        <f t="shared" si="23"/>
        <v/>
      </c>
      <c r="E37" s="77" t="str">
        <f t="shared" si="24"/>
        <v/>
      </c>
      <c r="F37" s="77" t="str">
        <f t="shared" si="25"/>
        <v/>
      </c>
      <c r="G37" s="199" t="str">
        <f>IF(Paramétrage!HF506&lt;&gt;0,Paramétrage!HD506,"")</f>
        <v/>
      </c>
      <c r="H37" s="2" t="str">
        <f>IF(Paramétrage!HF506&lt;&gt;0,Paramétrage!HE506,"")</f>
        <v/>
      </c>
      <c r="I37" s="2" t="str">
        <f t="shared" si="26"/>
        <v/>
      </c>
      <c r="J37" s="2" t="str">
        <f>IF(Paramétrage!HF506&lt;&gt;0,Paramétrage!HF506,"")</f>
        <v/>
      </c>
      <c r="K37" s="2" t="str">
        <f>IF(Paramétrage!HG506&lt;&gt;0,Paramétrage!HG506,"")</f>
        <v/>
      </c>
      <c r="L37" s="2" t="str">
        <f t="shared" si="27"/>
        <v/>
      </c>
      <c r="M37" s="2" t="str">
        <f t="shared" si="28"/>
        <v/>
      </c>
      <c r="N37" s="2" t="str">
        <f t="shared" si="29"/>
        <v/>
      </c>
      <c r="O37" s="2" t="str">
        <f>IF(Paramétrage!HF506&lt;&gt;0,Paramétrage!HH506,"")</f>
        <v/>
      </c>
      <c r="P37" s="9">
        <f>IF(Paramétrage!Q486,#REF!-#REF!,0)</f>
        <v>0</v>
      </c>
      <c r="Q37" s="2"/>
      <c r="R37" s="2" t="e">
        <f>IF(#REF!&lt;&gt;"",ROUNDUP(MIN(S$3,T$3),0),"")</f>
        <v>#REF!</v>
      </c>
      <c r="S37" s="2"/>
    </row>
    <row r="38" spans="1:19" x14ac:dyDescent="0.35">
      <c r="A38" s="77" t="str">
        <f t="shared" si="20"/>
        <v/>
      </c>
      <c r="B38" s="77" t="str">
        <f t="shared" si="21"/>
        <v/>
      </c>
      <c r="C38" s="77" t="str">
        <f t="shared" si="22"/>
        <v/>
      </c>
      <c r="D38" s="77" t="str">
        <f t="shared" si="23"/>
        <v/>
      </c>
      <c r="E38" s="77" t="str">
        <f t="shared" si="24"/>
        <v/>
      </c>
      <c r="F38" s="77" t="str">
        <f t="shared" si="25"/>
        <v/>
      </c>
      <c r="G38" s="199" t="str">
        <f>IF(Paramétrage!HF507&lt;&gt;0,Paramétrage!HD507,"")</f>
        <v/>
      </c>
      <c r="H38" s="2" t="str">
        <f>IF(Paramétrage!HF507&lt;&gt;0,Paramétrage!HE507,"")</f>
        <v/>
      </c>
      <c r="I38" s="2" t="str">
        <f t="shared" si="26"/>
        <v/>
      </c>
      <c r="J38" s="2" t="str">
        <f>IF(Paramétrage!HF507&lt;&gt;0,Paramétrage!HF507,"")</f>
        <v/>
      </c>
      <c r="K38" s="2" t="str">
        <f>IF(Paramétrage!HG507&lt;&gt;0,Paramétrage!HG507,"")</f>
        <v/>
      </c>
      <c r="L38" s="2" t="str">
        <f t="shared" si="27"/>
        <v/>
      </c>
      <c r="M38" s="2" t="str">
        <f t="shared" si="28"/>
        <v/>
      </c>
      <c r="N38" s="2" t="str">
        <f t="shared" si="29"/>
        <v/>
      </c>
      <c r="O38" s="2" t="str">
        <f>IF(Paramétrage!HF507&lt;&gt;0,Paramétrage!HH507,"")</f>
        <v/>
      </c>
      <c r="P38" s="9">
        <f>IF(Paramétrage!Q487,#REF!-#REF!,0)</f>
        <v>0</v>
      </c>
      <c r="Q38" s="2"/>
      <c r="R38" s="2" t="e">
        <f>IF(#REF!&lt;&gt;"",ROUNDUP(MIN(S$3,T$3),0),"")</f>
        <v>#REF!</v>
      </c>
      <c r="S38" s="2"/>
    </row>
    <row r="39" spans="1:19" x14ac:dyDescent="0.35">
      <c r="A39" s="77" t="str">
        <f t="shared" si="20"/>
        <v/>
      </c>
      <c r="B39" s="77" t="str">
        <f t="shared" si="21"/>
        <v/>
      </c>
      <c r="C39" s="77" t="str">
        <f t="shared" si="22"/>
        <v/>
      </c>
      <c r="D39" s="77" t="str">
        <f t="shared" si="23"/>
        <v/>
      </c>
      <c r="E39" s="77" t="str">
        <f t="shared" si="24"/>
        <v/>
      </c>
      <c r="F39" s="77" t="str">
        <f t="shared" si="25"/>
        <v/>
      </c>
      <c r="G39" s="199" t="str">
        <f>IF(Paramétrage!HF508&lt;&gt;0,Paramétrage!HD508,"")</f>
        <v/>
      </c>
      <c r="H39" s="2" t="str">
        <f>IF(Paramétrage!HF508&lt;&gt;0,Paramétrage!HE508,"")</f>
        <v/>
      </c>
      <c r="I39" s="2" t="str">
        <f t="shared" si="26"/>
        <v/>
      </c>
      <c r="J39" s="2" t="str">
        <f>IF(Paramétrage!HF508&lt;&gt;0,Paramétrage!HF508,"")</f>
        <v/>
      </c>
      <c r="K39" s="2" t="str">
        <f>IF(Paramétrage!HG508&lt;&gt;0,Paramétrage!HG508,"")</f>
        <v/>
      </c>
      <c r="L39" s="2" t="str">
        <f t="shared" si="27"/>
        <v/>
      </c>
      <c r="M39" s="2" t="str">
        <f t="shared" si="28"/>
        <v/>
      </c>
      <c r="N39" s="2" t="str">
        <f t="shared" si="29"/>
        <v/>
      </c>
      <c r="O39" s="2" t="str">
        <f>IF(Paramétrage!HF508&lt;&gt;0,Paramétrage!HH508,"")</f>
        <v/>
      </c>
      <c r="P39" s="9">
        <f>IF(Paramétrage!Q488,#REF!-#REF!,0)</f>
        <v>0</v>
      </c>
      <c r="Q39" s="2"/>
      <c r="R39" s="2" t="e">
        <f>IF(#REF!&lt;&gt;"",ROUNDUP(MIN(S$3,T$3),0),"")</f>
        <v>#REF!</v>
      </c>
      <c r="S39" s="2"/>
    </row>
    <row r="40" spans="1:19" x14ac:dyDescent="0.35">
      <c r="A40" s="77" t="str">
        <f t="shared" si="20"/>
        <v/>
      </c>
      <c r="B40" s="77" t="str">
        <f t="shared" si="21"/>
        <v/>
      </c>
      <c r="C40" s="77" t="str">
        <f t="shared" si="22"/>
        <v/>
      </c>
      <c r="D40" s="77" t="str">
        <f t="shared" si="23"/>
        <v/>
      </c>
      <c r="E40" s="77" t="str">
        <f t="shared" si="24"/>
        <v/>
      </c>
      <c r="F40" s="77" t="str">
        <f t="shared" si="25"/>
        <v/>
      </c>
      <c r="G40" s="199" t="str">
        <f>IF(Paramétrage!HF509&lt;&gt;0,Paramétrage!HD509,"")</f>
        <v/>
      </c>
      <c r="H40" s="2" t="str">
        <f>IF(Paramétrage!HF509&lt;&gt;0,Paramétrage!HE509,"")</f>
        <v/>
      </c>
      <c r="I40" s="2" t="str">
        <f t="shared" si="26"/>
        <v/>
      </c>
      <c r="J40" s="2" t="str">
        <f>IF(Paramétrage!HF509&lt;&gt;0,Paramétrage!HF509,"")</f>
        <v/>
      </c>
      <c r="K40" s="2" t="str">
        <f>IF(Paramétrage!HG509&lt;&gt;0,Paramétrage!HG509,"")</f>
        <v/>
      </c>
      <c r="L40" s="2" t="str">
        <f t="shared" si="27"/>
        <v/>
      </c>
      <c r="M40" s="2" t="str">
        <f t="shared" si="28"/>
        <v/>
      </c>
      <c r="N40" s="2" t="str">
        <f t="shared" si="29"/>
        <v/>
      </c>
      <c r="O40" s="2" t="str">
        <f>IF(Paramétrage!HF509&lt;&gt;0,Paramétrage!HH509,"")</f>
        <v/>
      </c>
      <c r="P40" s="9">
        <f>IF(Paramétrage!Q489,#REF!-#REF!,0)</f>
        <v>0</v>
      </c>
      <c r="Q40" s="2"/>
      <c r="R40" s="2" t="e">
        <f>IF(#REF!&lt;&gt;"",ROUNDUP(MIN(S$3,T$3),0),"")</f>
        <v>#REF!</v>
      </c>
      <c r="S40" s="2"/>
    </row>
    <row r="41" spans="1:19" x14ac:dyDescent="0.35">
      <c r="A41" s="77" t="str">
        <f t="shared" si="20"/>
        <v/>
      </c>
      <c r="B41" s="77" t="str">
        <f t="shared" si="21"/>
        <v/>
      </c>
      <c r="C41" s="77" t="str">
        <f t="shared" si="22"/>
        <v/>
      </c>
      <c r="D41" s="77" t="str">
        <f t="shared" si="23"/>
        <v/>
      </c>
      <c r="E41" s="77" t="str">
        <f t="shared" si="24"/>
        <v/>
      </c>
      <c r="F41" s="77" t="str">
        <f t="shared" si="25"/>
        <v/>
      </c>
      <c r="G41" s="199" t="str">
        <f>IF(Paramétrage!HF510&lt;&gt;0,Paramétrage!HD510,"")</f>
        <v/>
      </c>
      <c r="H41" s="2" t="str">
        <f>IF(Paramétrage!HF510&lt;&gt;0,Paramétrage!HE510,"")</f>
        <v/>
      </c>
      <c r="I41" s="2" t="str">
        <f t="shared" si="26"/>
        <v/>
      </c>
      <c r="J41" s="2" t="str">
        <f>IF(Paramétrage!HF510&lt;&gt;0,Paramétrage!HF510,"")</f>
        <v/>
      </c>
      <c r="K41" s="2" t="str">
        <f>IF(Paramétrage!HG510&lt;&gt;0,Paramétrage!HG510,"")</f>
        <v/>
      </c>
      <c r="L41" s="2" t="str">
        <f t="shared" si="27"/>
        <v/>
      </c>
      <c r="M41" s="2" t="str">
        <f t="shared" si="28"/>
        <v/>
      </c>
      <c r="N41" s="2" t="str">
        <f t="shared" si="29"/>
        <v/>
      </c>
      <c r="O41" s="2" t="str">
        <f>IF(Paramétrage!HF510&lt;&gt;0,Paramétrage!HH510,"")</f>
        <v/>
      </c>
      <c r="P41" s="9">
        <f>IF(Paramétrage!Q490,#REF!-#REF!,0)</f>
        <v>0</v>
      </c>
      <c r="Q41" s="2"/>
      <c r="R41" s="2" t="e">
        <f>IF(#REF!&lt;&gt;"",ROUNDUP(MIN(S$3,T$3),0),"")</f>
        <v>#REF!</v>
      </c>
      <c r="S41" s="2"/>
    </row>
    <row r="42" spans="1:19" x14ac:dyDescent="0.35">
      <c r="A42" s="77" t="str">
        <f t="shared" si="20"/>
        <v/>
      </c>
      <c r="B42" s="77" t="str">
        <f t="shared" si="21"/>
        <v/>
      </c>
      <c r="C42" s="77" t="str">
        <f t="shared" si="22"/>
        <v/>
      </c>
      <c r="D42" s="77" t="str">
        <f t="shared" si="23"/>
        <v/>
      </c>
      <c r="E42" s="77" t="str">
        <f t="shared" si="24"/>
        <v/>
      </c>
      <c r="F42" s="77" t="str">
        <f t="shared" si="25"/>
        <v/>
      </c>
      <c r="G42" s="199" t="str">
        <f>IF(Paramétrage!HF511&lt;&gt;0,Paramétrage!HD511,"")</f>
        <v/>
      </c>
      <c r="H42" s="2" t="str">
        <f>IF(Paramétrage!HF511&lt;&gt;0,Paramétrage!HE511,"")</f>
        <v/>
      </c>
      <c r="I42" s="2" t="str">
        <f t="shared" si="26"/>
        <v/>
      </c>
      <c r="J42" s="2" t="str">
        <f>IF(Paramétrage!HF511&lt;&gt;0,Paramétrage!HF511,"")</f>
        <v/>
      </c>
      <c r="K42" s="2" t="str">
        <f>IF(Paramétrage!HG511&lt;&gt;0,Paramétrage!HG511,"")</f>
        <v/>
      </c>
      <c r="L42" s="2" t="str">
        <f t="shared" si="27"/>
        <v/>
      </c>
      <c r="M42" s="2" t="str">
        <f t="shared" si="28"/>
        <v/>
      </c>
      <c r="N42" s="2" t="str">
        <f t="shared" si="29"/>
        <v/>
      </c>
      <c r="O42" s="2" t="str">
        <f>IF(Paramétrage!HF511&lt;&gt;0,Paramétrage!HH511,"")</f>
        <v/>
      </c>
      <c r="P42" s="9">
        <f>IF(Paramétrage!Q491,#REF!-#REF!,0)</f>
        <v>0</v>
      </c>
      <c r="Q42" s="2"/>
      <c r="R42" s="2" t="e">
        <f>IF(#REF!&lt;&gt;"",ROUNDUP(MIN(S$3,T$3),0),"")</f>
        <v>#REF!</v>
      </c>
      <c r="S42" s="2"/>
    </row>
    <row r="43" spans="1:19" x14ac:dyDescent="0.35">
      <c r="A43" s="77" t="str">
        <f t="shared" si="20"/>
        <v/>
      </c>
      <c r="B43" s="77" t="str">
        <f t="shared" si="21"/>
        <v/>
      </c>
      <c r="C43" s="77" t="str">
        <f t="shared" si="22"/>
        <v/>
      </c>
      <c r="D43" s="77" t="str">
        <f t="shared" si="23"/>
        <v/>
      </c>
      <c r="E43" s="77" t="str">
        <f t="shared" si="24"/>
        <v/>
      </c>
      <c r="F43" s="77" t="str">
        <f t="shared" si="25"/>
        <v/>
      </c>
      <c r="G43" s="199" t="str">
        <f>IF(Paramétrage!HF512&lt;&gt;0,Paramétrage!HD512,"")</f>
        <v/>
      </c>
      <c r="H43" s="2" t="str">
        <f>IF(Paramétrage!HF512&lt;&gt;0,Paramétrage!HE512,"")</f>
        <v/>
      </c>
      <c r="I43" s="2" t="str">
        <f t="shared" si="26"/>
        <v/>
      </c>
      <c r="J43" s="2" t="str">
        <f>IF(Paramétrage!HF512&lt;&gt;0,Paramétrage!HF512,"")</f>
        <v/>
      </c>
      <c r="K43" s="2" t="str">
        <f>IF(Paramétrage!HG512&lt;&gt;0,Paramétrage!HG512,"")</f>
        <v/>
      </c>
      <c r="L43" s="2" t="str">
        <f t="shared" si="27"/>
        <v/>
      </c>
      <c r="M43" s="2" t="str">
        <f t="shared" si="28"/>
        <v/>
      </c>
      <c r="N43" s="2" t="str">
        <f t="shared" si="29"/>
        <v/>
      </c>
      <c r="O43" s="2" t="str">
        <f>IF(Paramétrage!HF512&lt;&gt;0,Paramétrage!HH512,"")</f>
        <v/>
      </c>
      <c r="P43" s="9">
        <f>IF(Paramétrage!Q492,#REF!-#REF!,0)</f>
        <v>0</v>
      </c>
      <c r="Q43" s="2"/>
      <c r="R43" s="2" t="e">
        <f>IF(#REF!&lt;&gt;"",ROUNDUP(MIN(S$3,T$3),0),"")</f>
        <v>#REF!</v>
      </c>
      <c r="S43" s="2"/>
    </row>
    <row r="44" spans="1:19" x14ac:dyDescent="0.35">
      <c r="A44" s="77" t="str">
        <f t="shared" si="20"/>
        <v/>
      </c>
      <c r="B44" s="77" t="str">
        <f t="shared" si="21"/>
        <v/>
      </c>
      <c r="C44" s="77" t="str">
        <f t="shared" si="22"/>
        <v/>
      </c>
      <c r="D44" s="77" t="str">
        <f t="shared" si="23"/>
        <v/>
      </c>
      <c r="E44" s="77" t="str">
        <f t="shared" si="24"/>
        <v/>
      </c>
      <c r="F44" s="77" t="str">
        <f t="shared" si="25"/>
        <v/>
      </c>
      <c r="G44" s="199" t="str">
        <f>IF(Paramétrage!HF513&lt;&gt;0,Paramétrage!HD513,"")</f>
        <v/>
      </c>
      <c r="H44" s="2" t="str">
        <f>IF(Paramétrage!HF513&lt;&gt;0,Paramétrage!HE513,"")</f>
        <v/>
      </c>
      <c r="I44" s="2" t="str">
        <f t="shared" si="26"/>
        <v/>
      </c>
      <c r="J44" s="2" t="str">
        <f>IF(Paramétrage!HF513&lt;&gt;0,Paramétrage!HF513,"")</f>
        <v/>
      </c>
      <c r="K44" s="2" t="str">
        <f>IF(Paramétrage!HG513&lt;&gt;0,Paramétrage!HG513,"")</f>
        <v/>
      </c>
      <c r="L44" s="2" t="str">
        <f t="shared" si="27"/>
        <v/>
      </c>
      <c r="M44" s="2" t="str">
        <f t="shared" si="28"/>
        <v/>
      </c>
      <c r="N44" s="2" t="str">
        <f t="shared" si="29"/>
        <v/>
      </c>
      <c r="O44" s="2" t="str">
        <f>IF(Paramétrage!HF513&lt;&gt;0,Paramétrage!HH513,"")</f>
        <v/>
      </c>
      <c r="P44" s="9">
        <f>IF(Paramétrage!Q493,#REF!-#REF!,0)</f>
        <v>0</v>
      </c>
      <c r="Q44" s="2"/>
      <c r="R44" s="2" t="e">
        <f>IF(#REF!&lt;&gt;"",ROUNDUP(MIN(S$3,T$3),0),"")</f>
        <v>#REF!</v>
      </c>
      <c r="S44" s="2"/>
    </row>
    <row r="45" spans="1:19" x14ac:dyDescent="0.35">
      <c r="A45" s="77" t="str">
        <f t="shared" si="20"/>
        <v/>
      </c>
      <c r="B45" s="77" t="str">
        <f t="shared" si="21"/>
        <v/>
      </c>
      <c r="C45" s="77" t="str">
        <f t="shared" si="22"/>
        <v/>
      </c>
      <c r="D45" s="77" t="str">
        <f t="shared" si="23"/>
        <v/>
      </c>
      <c r="E45" s="77" t="str">
        <f t="shared" si="24"/>
        <v/>
      </c>
      <c r="F45" s="77" t="str">
        <f t="shared" si="25"/>
        <v/>
      </c>
      <c r="G45" s="199" t="str">
        <f>IF(Paramétrage!HF514&lt;&gt;0,Paramétrage!HD514,"")</f>
        <v/>
      </c>
      <c r="H45" s="2" t="str">
        <f>IF(Paramétrage!HF514&lt;&gt;0,Paramétrage!HE514,"")</f>
        <v/>
      </c>
      <c r="I45" s="2" t="str">
        <f t="shared" si="26"/>
        <v/>
      </c>
      <c r="J45" s="2" t="str">
        <f>IF(Paramétrage!HF514&lt;&gt;0,Paramétrage!HF514,"")</f>
        <v/>
      </c>
      <c r="K45" s="2" t="str">
        <f>IF(Paramétrage!HG514&lt;&gt;0,Paramétrage!HG514,"")</f>
        <v/>
      </c>
      <c r="L45" s="2" t="str">
        <f t="shared" si="27"/>
        <v/>
      </c>
      <c r="M45" s="2" t="str">
        <f t="shared" si="28"/>
        <v/>
      </c>
      <c r="N45" s="2" t="str">
        <f t="shared" si="29"/>
        <v/>
      </c>
      <c r="O45" s="2" t="str">
        <f>IF(Paramétrage!HF514&lt;&gt;0,Paramétrage!HH514,"")</f>
        <v/>
      </c>
      <c r="P45" s="9">
        <f>IF(Paramétrage!Q494,#REF!-#REF!,0)</f>
        <v>0</v>
      </c>
      <c r="Q45" s="2"/>
      <c r="R45" s="2" t="e">
        <f>IF(#REF!&lt;&gt;"",ROUNDUP(MIN(S$3,T$3),0),"")</f>
        <v>#REF!</v>
      </c>
      <c r="S45" s="2"/>
    </row>
    <row r="46" spans="1:19" x14ac:dyDescent="0.35">
      <c r="A46" s="77" t="str">
        <f t="shared" si="20"/>
        <v/>
      </c>
      <c r="B46" s="77" t="str">
        <f t="shared" si="21"/>
        <v/>
      </c>
      <c r="C46" s="77" t="str">
        <f t="shared" si="22"/>
        <v/>
      </c>
      <c r="D46" s="77" t="str">
        <f t="shared" si="23"/>
        <v/>
      </c>
      <c r="E46" s="77" t="str">
        <f t="shared" si="24"/>
        <v/>
      </c>
      <c r="F46" s="77" t="str">
        <f t="shared" si="25"/>
        <v/>
      </c>
      <c r="G46" s="199" t="str">
        <f>IF(Paramétrage!HF515&lt;&gt;0,Paramétrage!HD515,"")</f>
        <v/>
      </c>
      <c r="H46" s="2" t="str">
        <f>IF(Paramétrage!HF515&lt;&gt;0,Paramétrage!HE515,"")</f>
        <v/>
      </c>
      <c r="I46" s="2" t="str">
        <f t="shared" si="26"/>
        <v/>
      </c>
      <c r="J46" s="2" t="str">
        <f>IF(Paramétrage!HF515&lt;&gt;0,Paramétrage!HF515,"")</f>
        <v/>
      </c>
      <c r="K46" s="2" t="str">
        <f>IF(Paramétrage!HG515&lt;&gt;0,Paramétrage!HG515,"")</f>
        <v/>
      </c>
      <c r="L46" s="2" t="str">
        <f t="shared" si="27"/>
        <v/>
      </c>
      <c r="M46" s="2" t="str">
        <f t="shared" si="28"/>
        <v/>
      </c>
      <c r="N46" s="2" t="str">
        <f t="shared" si="29"/>
        <v/>
      </c>
      <c r="O46" s="2" t="str">
        <f>IF(Paramétrage!HF515&lt;&gt;0,Paramétrage!HH515,"")</f>
        <v/>
      </c>
      <c r="P46" s="9">
        <f>IF(Paramétrage!Q495,#REF!-#REF!,0)</f>
        <v>0</v>
      </c>
      <c r="Q46" s="2"/>
      <c r="R46" s="2" t="e">
        <f>IF(#REF!&lt;&gt;"",ROUNDUP(MIN(S$3,T$3),0),"")</f>
        <v>#REF!</v>
      </c>
      <c r="S46" s="2"/>
    </row>
    <row r="47" spans="1:19" x14ac:dyDescent="0.35">
      <c r="A47" s="77" t="str">
        <f t="shared" si="20"/>
        <v/>
      </c>
      <c r="B47" s="77" t="str">
        <f t="shared" si="21"/>
        <v/>
      </c>
      <c r="C47" s="77" t="str">
        <f t="shared" si="22"/>
        <v/>
      </c>
      <c r="D47" s="77" t="str">
        <f t="shared" si="23"/>
        <v/>
      </c>
      <c r="E47" s="77" t="str">
        <f t="shared" si="24"/>
        <v/>
      </c>
      <c r="F47" s="77" t="str">
        <f t="shared" si="25"/>
        <v/>
      </c>
      <c r="G47" s="199" t="str">
        <f>IF(Paramétrage!HF516&lt;&gt;0,Paramétrage!HD516,"")</f>
        <v/>
      </c>
      <c r="H47" s="2" t="str">
        <f>IF(Paramétrage!HF516&lt;&gt;0,Paramétrage!HE516,"")</f>
        <v/>
      </c>
      <c r="I47" s="2" t="str">
        <f t="shared" si="26"/>
        <v/>
      </c>
      <c r="J47" s="2" t="str">
        <f>IF(Paramétrage!HF516&lt;&gt;0,Paramétrage!HF516,"")</f>
        <v/>
      </c>
      <c r="K47" s="2" t="str">
        <f>IF(Paramétrage!HG516&lt;&gt;0,Paramétrage!HG516,"")</f>
        <v/>
      </c>
      <c r="L47" s="2" t="str">
        <f t="shared" si="27"/>
        <v/>
      </c>
      <c r="M47" s="2" t="str">
        <f t="shared" si="28"/>
        <v/>
      </c>
      <c r="N47" s="2" t="str">
        <f t="shared" si="29"/>
        <v/>
      </c>
      <c r="O47" s="2" t="str">
        <f>IF(Paramétrage!HF516&lt;&gt;0,Paramétrage!HH516,"")</f>
        <v/>
      </c>
      <c r="P47" s="9">
        <f>IF(Paramétrage!Q496,#REF!-#REF!,0)</f>
        <v>0</v>
      </c>
      <c r="Q47" s="2"/>
      <c r="R47" s="2" t="e">
        <f>IF(#REF!&lt;&gt;"",ROUNDUP(MIN(S$3,T$3),0),"")</f>
        <v>#REF!</v>
      </c>
      <c r="S47" s="2"/>
    </row>
    <row r="48" spans="1:19" x14ac:dyDescent="0.35">
      <c r="A48" s="77" t="str">
        <f t="shared" si="20"/>
        <v/>
      </c>
      <c r="B48" s="77" t="str">
        <f t="shared" si="21"/>
        <v/>
      </c>
      <c r="C48" s="77" t="str">
        <f t="shared" si="22"/>
        <v/>
      </c>
      <c r="D48" s="77" t="str">
        <f t="shared" si="23"/>
        <v/>
      </c>
      <c r="E48" s="77" t="str">
        <f t="shared" si="24"/>
        <v/>
      </c>
      <c r="F48" s="77" t="str">
        <f t="shared" si="25"/>
        <v/>
      </c>
      <c r="G48" s="199" t="str">
        <f>IF(Paramétrage!HF517&lt;&gt;0,Paramétrage!HD517,"")</f>
        <v/>
      </c>
      <c r="H48" s="2" t="str">
        <f>IF(Paramétrage!HF517&lt;&gt;0,Paramétrage!HE517,"")</f>
        <v/>
      </c>
      <c r="I48" s="2" t="str">
        <f t="shared" si="26"/>
        <v/>
      </c>
      <c r="J48" s="2" t="str">
        <f>IF(Paramétrage!HF517&lt;&gt;0,Paramétrage!HF517,"")</f>
        <v/>
      </c>
      <c r="K48" s="2" t="str">
        <f>IF(Paramétrage!HG517&lt;&gt;0,Paramétrage!HG517,"")</f>
        <v/>
      </c>
      <c r="L48" s="2" t="str">
        <f t="shared" si="27"/>
        <v/>
      </c>
      <c r="M48" s="2" t="str">
        <f t="shared" si="28"/>
        <v/>
      </c>
      <c r="N48" s="2" t="str">
        <f t="shared" si="29"/>
        <v/>
      </c>
      <c r="O48" s="2" t="str">
        <f>IF(Paramétrage!HF517&lt;&gt;0,Paramétrage!HH517,"")</f>
        <v/>
      </c>
      <c r="P48" s="9">
        <f>IF(Paramétrage!Q497,#REF!-#REF!,0)</f>
        <v>0</v>
      </c>
      <c r="Q48" s="2"/>
      <c r="R48" s="2" t="e">
        <f>IF(#REF!&lt;&gt;"",ROUNDUP(MIN(S$3,T$3),0),"")</f>
        <v>#REF!</v>
      </c>
      <c r="S48" s="2"/>
    </row>
    <row r="49" spans="1:20" x14ac:dyDescent="0.35">
      <c r="A49" s="77" t="str">
        <f t="shared" si="20"/>
        <v/>
      </c>
      <c r="B49" s="77" t="str">
        <f t="shared" si="21"/>
        <v/>
      </c>
      <c r="C49" s="77" t="str">
        <f t="shared" si="22"/>
        <v/>
      </c>
      <c r="D49" s="77" t="str">
        <f t="shared" si="23"/>
        <v/>
      </c>
      <c r="E49" s="77" t="str">
        <f t="shared" si="24"/>
        <v/>
      </c>
      <c r="F49" s="77" t="str">
        <f t="shared" si="25"/>
        <v/>
      </c>
      <c r="G49" s="199" t="str">
        <f>IF(Paramétrage!HF518&lt;&gt;0,Paramétrage!HD518,"")</f>
        <v/>
      </c>
      <c r="H49" s="2" t="str">
        <f>IF(Paramétrage!HF518&lt;&gt;0,Paramétrage!HE518,"")</f>
        <v/>
      </c>
      <c r="I49" s="2" t="str">
        <f t="shared" si="26"/>
        <v/>
      </c>
      <c r="J49" s="2" t="str">
        <f>IF(Paramétrage!HF518&lt;&gt;0,Paramétrage!HF518,"")</f>
        <v/>
      </c>
      <c r="K49" s="2" t="str">
        <f>IF(Paramétrage!HG518&lt;&gt;0,Paramétrage!HG518,"")</f>
        <v/>
      </c>
      <c r="L49" s="2" t="str">
        <f t="shared" si="27"/>
        <v/>
      </c>
      <c r="M49" s="2" t="str">
        <f t="shared" si="28"/>
        <v/>
      </c>
      <c r="N49" s="2" t="str">
        <f t="shared" si="29"/>
        <v/>
      </c>
      <c r="O49" s="2" t="str">
        <f>IF(Paramétrage!HF518&lt;&gt;0,Paramétrage!HH518,"")</f>
        <v/>
      </c>
      <c r="P49" s="9">
        <f>IF(Paramétrage!Q498,#REF!-#REF!,0)</f>
        <v>0</v>
      </c>
      <c r="Q49" s="2"/>
      <c r="R49" s="2" t="e">
        <f>IF(#REF!&lt;&gt;"",ROUNDUP(MIN(S$3,T$3),0),"")</f>
        <v>#REF!</v>
      </c>
      <c r="S49" s="2"/>
    </row>
    <row r="50" spans="1:20" x14ac:dyDescent="0.35">
      <c r="A50" s="77" t="str">
        <f t="shared" si="20"/>
        <v/>
      </c>
      <c r="B50" s="77" t="str">
        <f t="shared" si="21"/>
        <v/>
      </c>
      <c r="C50" s="77" t="str">
        <f t="shared" si="22"/>
        <v/>
      </c>
      <c r="D50" s="77" t="str">
        <f t="shared" si="23"/>
        <v/>
      </c>
      <c r="E50" s="77" t="str">
        <f t="shared" si="24"/>
        <v/>
      </c>
      <c r="F50" s="77" t="str">
        <f t="shared" si="25"/>
        <v/>
      </c>
      <c r="G50" s="199" t="str">
        <f>IF(Paramétrage!HF519&lt;&gt;0,Paramétrage!HD519,"")</f>
        <v/>
      </c>
      <c r="H50" s="2" t="str">
        <f>IF(Paramétrage!HF519&lt;&gt;0,Paramétrage!HE519,"")</f>
        <v/>
      </c>
      <c r="I50" s="2" t="str">
        <f t="shared" si="26"/>
        <v/>
      </c>
      <c r="J50" s="2" t="str">
        <f>IF(Paramétrage!HF519&lt;&gt;0,Paramétrage!HF519,"")</f>
        <v/>
      </c>
      <c r="K50" s="2" t="str">
        <f>IF(Paramétrage!HG519&lt;&gt;0,Paramétrage!HG519,"")</f>
        <v/>
      </c>
      <c r="L50" s="2" t="str">
        <f t="shared" si="27"/>
        <v/>
      </c>
      <c r="M50" s="2" t="str">
        <f t="shared" si="28"/>
        <v/>
      </c>
      <c r="N50" s="2" t="str">
        <f t="shared" si="29"/>
        <v/>
      </c>
      <c r="O50" s="2" t="str">
        <f>IF(Paramétrage!HF519&lt;&gt;0,Paramétrage!HH519,"")</f>
        <v/>
      </c>
      <c r="P50" s="9" t="e">
        <f>IF(Paramétrage!Q499,#REF!-#REF!,0)</f>
        <v>#VALUE!</v>
      </c>
      <c r="Q50" s="2"/>
      <c r="R50" s="2" t="e">
        <f>IF(#REF!&lt;&gt;"",ROUNDUP(MIN(S$3,T$3),0),"")</f>
        <v>#REF!</v>
      </c>
      <c r="S50" s="2"/>
    </row>
    <row r="51" spans="1:20" x14ac:dyDescent="0.35">
      <c r="A51" s="77" t="str">
        <f t="shared" si="20"/>
        <v/>
      </c>
      <c r="B51" s="77" t="str">
        <f t="shared" si="21"/>
        <v/>
      </c>
      <c r="C51" s="77" t="str">
        <f t="shared" si="22"/>
        <v/>
      </c>
      <c r="D51" s="77" t="str">
        <f t="shared" si="23"/>
        <v/>
      </c>
      <c r="E51" s="77" t="str">
        <f t="shared" si="24"/>
        <v/>
      </c>
      <c r="F51" s="77" t="str">
        <f t="shared" si="25"/>
        <v/>
      </c>
      <c r="G51" s="199" t="str">
        <f>IF(Paramétrage!HF520&lt;&gt;0,Paramétrage!HD520,"")</f>
        <v/>
      </c>
      <c r="H51" s="2" t="str">
        <f>IF(Paramétrage!HF520&lt;&gt;0,Paramétrage!HE520,"")</f>
        <v/>
      </c>
      <c r="I51" s="2" t="str">
        <f t="shared" si="26"/>
        <v/>
      </c>
      <c r="J51" s="2" t="str">
        <f>IF(Paramétrage!HF520&lt;&gt;0,Paramétrage!HF520,"")</f>
        <v/>
      </c>
      <c r="K51" s="2" t="str">
        <f>IF(Paramétrage!HG520&lt;&gt;0,Paramétrage!HG520,"")</f>
        <v/>
      </c>
      <c r="L51" s="2" t="str">
        <f t="shared" si="27"/>
        <v/>
      </c>
      <c r="M51" s="2" t="str">
        <f t="shared" si="28"/>
        <v/>
      </c>
      <c r="N51" s="2" t="str">
        <f t="shared" si="29"/>
        <v/>
      </c>
      <c r="O51" s="2" t="str">
        <f>IF(Paramétrage!HF520&lt;&gt;0,Paramétrage!HH520,"")</f>
        <v/>
      </c>
      <c r="P51" s="9" t="e">
        <f>IF(Paramétrage!Q500,#REF!-#REF!,0)</f>
        <v>#VALUE!</v>
      </c>
      <c r="Q51" s="2"/>
      <c r="R51" s="2" t="e">
        <f>IF(#REF!&lt;&gt;"",ROUNDUP(MIN(S$3,T$3),0),"")</f>
        <v>#REF!</v>
      </c>
      <c r="S51" s="2"/>
    </row>
    <row r="52" spans="1:20" x14ac:dyDescent="0.35">
      <c r="A52" s="77" t="str">
        <f t="shared" si="20"/>
        <v/>
      </c>
      <c r="B52" s="77" t="str">
        <f t="shared" si="21"/>
        <v/>
      </c>
      <c r="C52" s="77" t="str">
        <f t="shared" si="22"/>
        <v/>
      </c>
      <c r="D52" s="77" t="str">
        <f t="shared" si="23"/>
        <v/>
      </c>
      <c r="E52" s="77" t="str">
        <f t="shared" si="24"/>
        <v/>
      </c>
      <c r="F52" s="77" t="str">
        <f t="shared" si="25"/>
        <v/>
      </c>
      <c r="G52" s="199" t="str">
        <f>IF(Paramétrage!HF521&lt;&gt;0,Paramétrage!HD521,"")</f>
        <v/>
      </c>
      <c r="H52" s="2" t="str">
        <f>IF(Paramétrage!HF521&lt;&gt;0,Paramétrage!HE521,"")</f>
        <v/>
      </c>
      <c r="I52" s="2" t="str">
        <f t="shared" si="26"/>
        <v/>
      </c>
      <c r="J52" s="2" t="str">
        <f>IF(Paramétrage!HF521&lt;&gt;0,Paramétrage!HF521,"")</f>
        <v/>
      </c>
      <c r="K52" s="2" t="str">
        <f>IF(Paramétrage!HG521&lt;&gt;0,Paramétrage!HG521,"")</f>
        <v/>
      </c>
      <c r="L52" s="2" t="str">
        <f t="shared" si="27"/>
        <v/>
      </c>
      <c r="M52" s="2" t="str">
        <f t="shared" si="28"/>
        <v/>
      </c>
      <c r="N52" s="2" t="str">
        <f t="shared" si="29"/>
        <v/>
      </c>
      <c r="O52" s="2" t="str">
        <f>IF(Paramétrage!HF521&lt;&gt;0,Paramétrage!HH521,"")</f>
        <v/>
      </c>
      <c r="P52" s="9">
        <f>IF(Paramétrage!Q501,#REF!-#REF!,0)</f>
        <v>0</v>
      </c>
      <c r="Q52" s="2"/>
      <c r="R52" s="2" t="e">
        <f>IF(#REF!&lt;&gt;"",ROUNDUP(MIN(S$3,T$3),0),"")</f>
        <v>#REF!</v>
      </c>
      <c r="S52" s="2"/>
    </row>
    <row r="53" spans="1:20" x14ac:dyDescent="0.35">
      <c r="A53" s="77" t="str">
        <f t="shared" si="20"/>
        <v/>
      </c>
      <c r="B53" s="77" t="str">
        <f t="shared" si="21"/>
        <v/>
      </c>
      <c r="C53" s="77" t="str">
        <f t="shared" si="22"/>
        <v/>
      </c>
      <c r="D53" s="77" t="str">
        <f t="shared" si="23"/>
        <v/>
      </c>
      <c r="E53" s="77" t="str">
        <f t="shared" si="24"/>
        <v/>
      </c>
      <c r="F53" s="77" t="str">
        <f t="shared" si="25"/>
        <v/>
      </c>
      <c r="G53" s="199" t="str">
        <f>IF(Paramétrage!HF522&lt;&gt;0,Paramétrage!HD522,"")</f>
        <v/>
      </c>
      <c r="H53" s="2" t="str">
        <f>IF(Paramétrage!HF522&lt;&gt;0,Paramétrage!HE522,"")</f>
        <v/>
      </c>
      <c r="I53" s="2" t="str">
        <f t="shared" si="26"/>
        <v/>
      </c>
      <c r="J53" s="2" t="str">
        <f>IF(Paramétrage!HF522&lt;&gt;0,Paramétrage!HF522,"")</f>
        <v/>
      </c>
      <c r="K53" s="2" t="str">
        <f>IF(Paramétrage!HG522&lt;&gt;0,Paramétrage!HG522,"")</f>
        <v/>
      </c>
      <c r="L53" s="2" t="str">
        <f t="shared" si="27"/>
        <v/>
      </c>
      <c r="M53" s="2" t="str">
        <f t="shared" si="28"/>
        <v/>
      </c>
      <c r="N53" s="2" t="str">
        <f t="shared" si="29"/>
        <v/>
      </c>
      <c r="O53" s="2" t="str">
        <f>IF(Paramétrage!HF522&lt;&gt;0,Paramétrage!HH522,"")</f>
        <v/>
      </c>
      <c r="P53" s="9">
        <f>IF(Paramétrage!Q502,#REF!-#REF!,0)</f>
        <v>0</v>
      </c>
      <c r="Q53" s="2"/>
      <c r="R53" s="2" t="e">
        <f>IF(#REF!&lt;&gt;"",ROUNDUP(MIN(S$3,T$3),0),"")</f>
        <v>#REF!</v>
      </c>
      <c r="S53" s="2"/>
    </row>
    <row r="54" spans="1:20" x14ac:dyDescent="0.35">
      <c r="A54" s="77" t="str">
        <f t="shared" si="20"/>
        <v/>
      </c>
      <c r="B54" s="77" t="str">
        <f t="shared" si="21"/>
        <v/>
      </c>
      <c r="C54" s="77" t="str">
        <f t="shared" si="22"/>
        <v/>
      </c>
      <c r="D54" s="77" t="str">
        <f t="shared" si="23"/>
        <v/>
      </c>
      <c r="E54" s="77" t="str">
        <f t="shared" si="24"/>
        <v/>
      </c>
      <c r="F54" s="77" t="str">
        <f t="shared" si="25"/>
        <v/>
      </c>
      <c r="G54" s="199" t="str">
        <f>IF(Paramétrage!HF523&lt;&gt;0,Paramétrage!HD523,"")</f>
        <v/>
      </c>
      <c r="H54" s="2" t="str">
        <f>IF(Paramétrage!HF523&lt;&gt;0,Paramétrage!HE523,"")</f>
        <v/>
      </c>
      <c r="I54" s="2" t="str">
        <f t="shared" si="26"/>
        <v/>
      </c>
      <c r="J54" s="2" t="str">
        <f>IF(Paramétrage!HF523&lt;&gt;0,Paramétrage!HF523,"")</f>
        <v/>
      </c>
      <c r="K54" s="2" t="str">
        <f>IF(Paramétrage!HG523&lt;&gt;0,Paramétrage!HG523,"")</f>
        <v/>
      </c>
      <c r="L54" s="2" t="str">
        <f t="shared" si="27"/>
        <v/>
      </c>
      <c r="M54" s="2" t="str">
        <f t="shared" si="28"/>
        <v/>
      </c>
      <c r="N54" s="2" t="str">
        <f t="shared" si="29"/>
        <v/>
      </c>
      <c r="O54" s="2" t="str">
        <f>IF(Paramétrage!HF523&lt;&gt;0,Paramétrage!HH523,"")</f>
        <v/>
      </c>
      <c r="P54" s="9">
        <f>IF(Paramétrage!Q503,#REF!-#REF!,0)</f>
        <v>0</v>
      </c>
      <c r="Q54" s="2"/>
      <c r="R54" s="2" t="e">
        <f>IF(#REF!&lt;&gt;"",ROUNDUP(MIN(S$3,T$3),0),"")</f>
        <v>#REF!</v>
      </c>
      <c r="S54" s="2"/>
    </row>
    <row r="55" spans="1:20" x14ac:dyDescent="0.35">
      <c r="A55" s="77" t="str">
        <f t="shared" si="20"/>
        <v/>
      </c>
      <c r="B55" s="77" t="str">
        <f t="shared" si="21"/>
        <v/>
      </c>
      <c r="C55" s="77" t="str">
        <f t="shared" si="22"/>
        <v/>
      </c>
      <c r="D55" s="77" t="str">
        <f t="shared" si="23"/>
        <v/>
      </c>
      <c r="E55" s="77" t="str">
        <f t="shared" si="24"/>
        <v/>
      </c>
      <c r="F55" s="77" t="str">
        <f t="shared" si="25"/>
        <v/>
      </c>
      <c r="G55" s="199" t="str">
        <f>IF(Paramétrage!HF524&lt;&gt;0,Paramétrage!HD524,"")</f>
        <v/>
      </c>
      <c r="H55" s="2" t="str">
        <f>IF(Paramétrage!HF524&lt;&gt;0,Paramétrage!HE524,"")</f>
        <v/>
      </c>
      <c r="I55" s="2" t="str">
        <f t="shared" si="26"/>
        <v/>
      </c>
      <c r="J55" s="2" t="str">
        <f>IF(Paramétrage!HF524&lt;&gt;0,Paramétrage!HF524,"")</f>
        <v/>
      </c>
      <c r="K55" s="2" t="str">
        <f>IF(Paramétrage!HG524&lt;&gt;0,Paramétrage!HG524,"")</f>
        <v/>
      </c>
      <c r="L55" s="2" t="str">
        <f t="shared" si="27"/>
        <v/>
      </c>
      <c r="M55" s="2" t="str">
        <f t="shared" si="28"/>
        <v/>
      </c>
      <c r="N55" s="2" t="str">
        <f t="shared" si="29"/>
        <v/>
      </c>
      <c r="O55" s="2" t="str">
        <f>IF(Paramétrage!HF524&lt;&gt;0,Paramétrage!HH524,"")</f>
        <v/>
      </c>
      <c r="P55" s="9">
        <f>IF(Paramétrage!Q504,#REF!-#REF!,0)</f>
        <v>0</v>
      </c>
      <c r="Q55" s="2"/>
      <c r="R55" s="2" t="e">
        <f>IF(#REF!&lt;&gt;"",ROUNDUP(MIN(S$3,T$3),0),"")</f>
        <v>#REF!</v>
      </c>
      <c r="S55" s="2"/>
    </row>
    <row r="56" spans="1:20" x14ac:dyDescent="0.35">
      <c r="A56" s="77" t="str">
        <f t="shared" si="20"/>
        <v/>
      </c>
      <c r="B56" s="77" t="str">
        <f t="shared" si="21"/>
        <v/>
      </c>
      <c r="C56" s="77" t="str">
        <f t="shared" si="22"/>
        <v/>
      </c>
      <c r="D56" s="77" t="str">
        <f t="shared" si="23"/>
        <v/>
      </c>
      <c r="E56" s="77" t="str">
        <f t="shared" si="24"/>
        <v/>
      </c>
      <c r="F56" s="77" t="str">
        <f t="shared" si="25"/>
        <v/>
      </c>
      <c r="G56" s="199" t="str">
        <f>IF(Paramétrage!HF525&lt;&gt;0,Paramétrage!HD525,"")</f>
        <v/>
      </c>
      <c r="H56" s="2" t="str">
        <f>IF(Paramétrage!HF525&lt;&gt;0,Paramétrage!HE525,"")</f>
        <v/>
      </c>
      <c r="I56" s="2" t="str">
        <f t="shared" si="26"/>
        <v/>
      </c>
      <c r="J56" s="2" t="str">
        <f>IF(Paramétrage!HF525&lt;&gt;0,Paramétrage!HF525,"")</f>
        <v/>
      </c>
      <c r="K56" s="2" t="str">
        <f>IF(Paramétrage!HG525&lt;&gt;0,Paramétrage!HG525,"")</f>
        <v/>
      </c>
      <c r="L56" s="2" t="str">
        <f t="shared" si="27"/>
        <v/>
      </c>
      <c r="M56" s="2" t="str">
        <f t="shared" si="28"/>
        <v/>
      </c>
      <c r="N56" s="2" t="str">
        <f t="shared" si="29"/>
        <v/>
      </c>
      <c r="O56" s="2" t="str">
        <f>IF(Paramétrage!HF525&lt;&gt;0,Paramétrage!HH525,"")</f>
        <v/>
      </c>
      <c r="P56" s="9">
        <f>IF(Paramétrage!Q505,#REF!-#REF!,0)</f>
        <v>0</v>
      </c>
      <c r="Q56" s="2"/>
      <c r="R56" s="2" t="e">
        <f>IF(#REF!&lt;&gt;"",ROUNDUP(MIN(S$3,T$3),0),"")</f>
        <v>#REF!</v>
      </c>
      <c r="S56" s="2"/>
    </row>
    <row r="57" spans="1:20" x14ac:dyDescent="0.35">
      <c r="A57" s="77" t="str">
        <f t="shared" si="20"/>
        <v/>
      </c>
      <c r="B57" s="77" t="str">
        <f t="shared" si="21"/>
        <v/>
      </c>
      <c r="C57" s="77" t="str">
        <f t="shared" si="22"/>
        <v/>
      </c>
      <c r="D57" s="77" t="str">
        <f t="shared" si="23"/>
        <v/>
      </c>
      <c r="E57" s="77" t="str">
        <f t="shared" si="24"/>
        <v/>
      </c>
      <c r="F57" s="77" t="str">
        <f t="shared" si="25"/>
        <v/>
      </c>
      <c r="G57" s="199" t="str">
        <f>IF(Paramétrage!HF526&lt;&gt;0,Paramétrage!HD526,"")</f>
        <v/>
      </c>
      <c r="H57" s="2" t="str">
        <f>IF(Paramétrage!HF526&lt;&gt;0,Paramétrage!HE526,"")</f>
        <v/>
      </c>
      <c r="I57" s="2" t="str">
        <f t="shared" si="26"/>
        <v/>
      </c>
      <c r="J57" s="2" t="str">
        <f>IF(Paramétrage!HF526&lt;&gt;0,Paramétrage!HF526,"")</f>
        <v/>
      </c>
      <c r="K57" s="2" t="str">
        <f>IF(Paramétrage!HG526&lt;&gt;0,Paramétrage!HG526,"")</f>
        <v/>
      </c>
      <c r="L57" s="2" t="str">
        <f t="shared" si="27"/>
        <v/>
      </c>
      <c r="M57" s="2" t="str">
        <f t="shared" si="28"/>
        <v/>
      </c>
      <c r="N57" s="2" t="str">
        <f t="shared" si="29"/>
        <v/>
      </c>
      <c r="O57" s="2" t="str">
        <f>IF(Paramétrage!HF526&lt;&gt;0,Paramétrage!HH526,"")</f>
        <v/>
      </c>
      <c r="P57" s="9">
        <f>IF(Paramétrage!Q506,#REF!-#REF!,0)</f>
        <v>0</v>
      </c>
      <c r="Q57" s="2"/>
      <c r="R57" s="2" t="e">
        <f>IF(#REF!&lt;&gt;"",ROUNDUP(MIN(S$3,T$3),0),"")</f>
        <v>#REF!</v>
      </c>
      <c r="S57" s="2"/>
    </row>
    <row r="58" spans="1:20" x14ac:dyDescent="0.35">
      <c r="A58" s="77" t="str">
        <f t="shared" si="20"/>
        <v/>
      </c>
      <c r="B58" s="77" t="str">
        <f t="shared" si="21"/>
        <v/>
      </c>
      <c r="C58" s="77" t="str">
        <f t="shared" si="22"/>
        <v/>
      </c>
      <c r="D58" s="77" t="str">
        <f t="shared" si="23"/>
        <v/>
      </c>
      <c r="E58" s="77" t="str">
        <f t="shared" si="24"/>
        <v/>
      </c>
      <c r="F58" s="77" t="str">
        <f t="shared" si="25"/>
        <v/>
      </c>
      <c r="G58" s="199" t="str">
        <f>IF(Paramétrage!HF527&lt;&gt;0,Paramétrage!HD527,"")</f>
        <v/>
      </c>
      <c r="H58" s="2" t="str">
        <f>IF(Paramétrage!HF527&lt;&gt;0,Paramétrage!HE527,"")</f>
        <v/>
      </c>
      <c r="I58" s="2" t="str">
        <f t="shared" si="26"/>
        <v/>
      </c>
      <c r="J58" s="2" t="str">
        <f>IF(Paramétrage!HF527&lt;&gt;0,Paramétrage!HF527,"")</f>
        <v/>
      </c>
      <c r="K58" s="2" t="str">
        <f>IF(Paramétrage!HG527&lt;&gt;0,Paramétrage!HG527,"")</f>
        <v/>
      </c>
      <c r="L58" s="2" t="str">
        <f t="shared" si="27"/>
        <v/>
      </c>
      <c r="M58" s="2" t="str">
        <f t="shared" si="28"/>
        <v/>
      </c>
      <c r="N58" s="2" t="str">
        <f t="shared" si="29"/>
        <v/>
      </c>
      <c r="O58" s="2" t="str">
        <f>IF(Paramétrage!HF527&lt;&gt;0,Paramétrage!HH527,"")</f>
        <v/>
      </c>
      <c r="P58" s="9"/>
      <c r="Q58" s="2"/>
      <c r="R58" s="2"/>
      <c r="S58" s="2"/>
    </row>
    <row r="59" spans="1:20" x14ac:dyDescent="0.35">
      <c r="A59" s="77" t="str">
        <f t="shared" si="20"/>
        <v/>
      </c>
      <c r="B59" s="77" t="str">
        <f t="shared" si="21"/>
        <v/>
      </c>
      <c r="C59" s="77" t="str">
        <f t="shared" si="22"/>
        <v/>
      </c>
      <c r="D59" s="77" t="str">
        <f t="shared" si="23"/>
        <v/>
      </c>
      <c r="E59" s="77" t="str">
        <f t="shared" si="24"/>
        <v/>
      </c>
      <c r="F59" s="77" t="str">
        <f t="shared" si="25"/>
        <v/>
      </c>
      <c r="G59" s="199" t="str">
        <f>IF(Paramétrage!HF528&lt;&gt;0,Paramétrage!HD528,"")</f>
        <v/>
      </c>
      <c r="H59" s="2" t="str">
        <f>IF(Paramétrage!HF528&lt;&gt;0,Paramétrage!HE528,"")</f>
        <v/>
      </c>
      <c r="I59" s="2" t="str">
        <f t="shared" si="26"/>
        <v/>
      </c>
      <c r="J59" s="2" t="str">
        <f>IF(Paramétrage!HF528&lt;&gt;0,Paramétrage!HF528,"")</f>
        <v/>
      </c>
      <c r="K59" s="2" t="str">
        <f>IF(Paramétrage!HG528&lt;&gt;0,Paramétrage!HG528,"")</f>
        <v/>
      </c>
      <c r="L59" s="2" t="str">
        <f t="shared" si="27"/>
        <v/>
      </c>
      <c r="M59" s="2" t="str">
        <f t="shared" si="28"/>
        <v/>
      </c>
      <c r="N59" s="2" t="str">
        <f t="shared" si="29"/>
        <v/>
      </c>
      <c r="O59" s="2" t="str">
        <f>IF(Paramétrage!HF528&lt;&gt;0,Paramétrage!HH528,"")</f>
        <v/>
      </c>
      <c r="P59" s="9">
        <f>IF(Paramétrage!Q507,#REF!-#REF!,0)</f>
        <v>0</v>
      </c>
      <c r="Q59" s="2"/>
      <c r="R59" s="2" t="e">
        <f>IF(#REF!&lt;&gt;"",ROUNDUP(MIN(S$3,T$3),0),"")</f>
        <v>#REF!</v>
      </c>
      <c r="S59" s="2"/>
    </row>
    <row r="60" spans="1:20" x14ac:dyDescent="0.35">
      <c r="A60" s="469"/>
      <c r="B60" s="469"/>
      <c r="C60" s="469"/>
      <c r="D60" s="469"/>
      <c r="E60" s="469"/>
      <c r="F60" s="469"/>
      <c r="G60" s="475" t="s">
        <v>1110</v>
      </c>
      <c r="H60" s="469"/>
      <c r="I60" s="469"/>
      <c r="J60" s="469"/>
      <c r="K60" s="469"/>
      <c r="L60" s="469"/>
      <c r="M60" s="469"/>
      <c r="N60" s="469"/>
      <c r="O60" s="469"/>
      <c r="P60" s="469">
        <f>IF(Paramétrage!Q509,#REF!-#REF!,0)</f>
        <v>0</v>
      </c>
      <c r="Q60" s="469"/>
      <c r="R60" s="469" t="e">
        <f>IF(#REF!&lt;&gt;"",ROUNDUP(MIN(S$3,T$3),0),"")</f>
        <v>#REF!</v>
      </c>
      <c r="S60" s="2"/>
    </row>
    <row r="61" spans="1:20" ht="101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167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9">
        <f>IF(Paramétrage!Q510,#REF!-#REF!,0)</f>
        <v>0</v>
      </c>
      <c r="Q61" s="200" t="e">
        <f>Paramétrage!#REF!</f>
        <v>#REF!</v>
      </c>
      <c r="R61" s="201" t="s">
        <v>338</v>
      </c>
      <c r="S61" s="106" t="s">
        <v>347</v>
      </c>
      <c r="T61" s="28" t="s">
        <v>348</v>
      </c>
    </row>
    <row r="62" spans="1:20" x14ac:dyDescent="0.35">
      <c r="A62" s="77" t="str">
        <f>IF(J62&lt;&gt;"",I62,"")</f>
        <v/>
      </c>
      <c r="B62" s="77" t="str">
        <f>IF(J62&lt;&gt;"",1,"")</f>
        <v/>
      </c>
      <c r="C62" s="77" t="str">
        <f>IF(J62&lt;&gt;"",L62,"")</f>
        <v/>
      </c>
      <c r="D62" s="77" t="str">
        <f>IF(J62&lt;&gt;"",L62,"")</f>
        <v/>
      </c>
      <c r="E62" s="77" t="str">
        <f>IF(J62&lt;&gt;"",M62,"")</f>
        <v/>
      </c>
      <c r="F62" s="77" t="str">
        <f>IF(J62&lt;&gt;"",N62,"")</f>
        <v/>
      </c>
      <c r="G62" s="199" t="str">
        <f>IF(Paramétrage!HV501&lt;&gt;0,Paramétrage!HT501,"")</f>
        <v/>
      </c>
      <c r="H62" s="2" t="str">
        <f>IF(Paramétrage!HV501&lt;&gt;0,Paramétrage!HU501,"")</f>
        <v/>
      </c>
      <c r="I62" s="2" t="str">
        <f>IF(J62&lt;&gt;"",DATEDIF($Q$2,G62,"d")*1440+H62*60,"")</f>
        <v/>
      </c>
      <c r="J62" s="2" t="str">
        <f>IF(Paramétrage!HV501&lt;&gt;0,Paramétrage!HV501,"")</f>
        <v/>
      </c>
      <c r="K62" s="2" t="str">
        <f>IF(Paramétrage!HW501&lt;&gt;0,Paramétrage!HW501,"")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IF(Paramétrage!HV501&lt;&gt;0,Paramétrage!HX501,"")</f>
        <v/>
      </c>
      <c r="P62" s="9">
        <f>IF(Paramétrage!Q511,#REF!-#REF!,0)</f>
        <v>0</v>
      </c>
      <c r="Q62" s="2"/>
      <c r="R62" s="2" t="e">
        <f>IF(#REF!&lt;&gt;"",ROUNDUP(MIN(S$3,T$3),0),"")</f>
        <v>#REF!</v>
      </c>
      <c r="S62" s="2"/>
    </row>
    <row r="63" spans="1:20" x14ac:dyDescent="0.35">
      <c r="A63" s="77" t="str">
        <f t="shared" ref="A63:A89" si="30">IF(J63&lt;&gt;"",I63,"")</f>
        <v/>
      </c>
      <c r="B63" s="77" t="str">
        <f t="shared" ref="B63:B89" si="31">IF(J63&lt;&gt;"",1,"")</f>
        <v/>
      </c>
      <c r="C63" s="77" t="str">
        <f t="shared" ref="C63:C89" si="32">IF(J63&lt;&gt;"",L63,"")</f>
        <v/>
      </c>
      <c r="D63" s="77" t="str">
        <f t="shared" ref="D63:D89" si="33">IF(J63&lt;&gt;"",L63,"")</f>
        <v/>
      </c>
      <c r="E63" s="77" t="str">
        <f t="shared" ref="E63:E89" si="34">IF(J63&lt;&gt;"",M63,"")</f>
        <v/>
      </c>
      <c r="F63" s="77" t="str">
        <f t="shared" ref="F63:F89" si="35">IF(J63&lt;&gt;"",N63,"")</f>
        <v/>
      </c>
      <c r="G63" s="199" t="str">
        <f>IF(Paramétrage!HV502&lt;&gt;0,Paramétrage!HT502,"")</f>
        <v/>
      </c>
      <c r="H63" s="2" t="str">
        <f>IF(Paramétrage!HV502&lt;&gt;0,Paramétrage!HU502,"")</f>
        <v/>
      </c>
      <c r="I63" s="2" t="str">
        <f t="shared" ref="I63:I89" si="36">IF(J63&lt;&gt;"",DATEDIF($Q$2,G63,"d")*1440+H63*60,"")</f>
        <v/>
      </c>
      <c r="J63" s="2" t="str">
        <f>IF(Paramétrage!HV502&lt;&gt;0,Paramétrage!HV502,"")</f>
        <v/>
      </c>
      <c r="K63" s="2" t="str">
        <f>IF(Paramétrage!HW502&lt;&gt;0,Paramétrage!HW502,"")</f>
        <v/>
      </c>
      <c r="L63" s="2" t="str">
        <f t="shared" ref="L63:L89" si="37">IF(J63&lt;&gt;"",ROUNDUP(J63/K63,0),"")</f>
        <v/>
      </c>
      <c r="M63" s="2" t="str">
        <f t="shared" ref="M63:M89" si="38">IF(J63&lt;&gt;"",J63/L63,"")</f>
        <v/>
      </c>
      <c r="N63" s="2" t="str">
        <f t="shared" ref="N63:N89" si="39">IF(J63&lt;&gt;"",M63/O63,"")</f>
        <v/>
      </c>
      <c r="O63" s="2" t="str">
        <f>IF(Paramétrage!HV502&lt;&gt;0,Paramétrage!HX502,"")</f>
        <v/>
      </c>
      <c r="P63" s="9">
        <f>IF(Paramétrage!Q512,#REF!-#REF!,0)</f>
        <v>0</v>
      </c>
      <c r="Q63" s="2"/>
      <c r="R63" s="2" t="e">
        <f>IF(#REF!&lt;&gt;"",ROUNDUP(MIN(S$3,T$3),0),"")</f>
        <v>#REF!</v>
      </c>
      <c r="S63" s="2"/>
    </row>
    <row r="64" spans="1:20" x14ac:dyDescent="0.35">
      <c r="A64" s="77" t="str">
        <f t="shared" si="30"/>
        <v/>
      </c>
      <c r="B64" s="77" t="str">
        <f t="shared" si="31"/>
        <v/>
      </c>
      <c r="C64" s="77" t="str">
        <f t="shared" si="32"/>
        <v/>
      </c>
      <c r="D64" s="77" t="str">
        <f t="shared" si="33"/>
        <v/>
      </c>
      <c r="E64" s="77" t="str">
        <f t="shared" si="34"/>
        <v/>
      </c>
      <c r="F64" s="77" t="str">
        <f t="shared" si="35"/>
        <v/>
      </c>
      <c r="G64" s="199" t="str">
        <f>IF(Paramétrage!HV503&lt;&gt;0,Paramétrage!HT503,"")</f>
        <v/>
      </c>
      <c r="H64" s="2" t="str">
        <f>IF(Paramétrage!HV503&lt;&gt;0,Paramétrage!HU503,"")</f>
        <v/>
      </c>
      <c r="I64" s="2" t="str">
        <f t="shared" si="36"/>
        <v/>
      </c>
      <c r="J64" s="2" t="str">
        <f>IF(Paramétrage!HV503&lt;&gt;0,Paramétrage!HV503,"")</f>
        <v/>
      </c>
      <c r="K64" s="2" t="str">
        <f>IF(Paramétrage!HW503&lt;&gt;0,Paramétrage!HW503,"")</f>
        <v/>
      </c>
      <c r="L64" s="2" t="str">
        <f t="shared" si="37"/>
        <v/>
      </c>
      <c r="M64" s="2" t="str">
        <f t="shared" si="38"/>
        <v/>
      </c>
      <c r="N64" s="2" t="str">
        <f t="shared" si="39"/>
        <v/>
      </c>
      <c r="O64" s="2" t="str">
        <f>IF(Paramétrage!HV503&lt;&gt;0,Paramétrage!HX503,"")</f>
        <v/>
      </c>
      <c r="P64" s="9">
        <f>IF(Paramétrage!Q513,#REF!-#REF!,0)</f>
        <v>0</v>
      </c>
      <c r="Q64" s="2"/>
      <c r="R64" s="2" t="e">
        <f>IF(#REF!&lt;&gt;"",ROUNDUP(MIN(S$3,T$3),0),"")</f>
        <v>#REF!</v>
      </c>
      <c r="S64" s="2"/>
    </row>
    <row r="65" spans="1:22" x14ac:dyDescent="0.35">
      <c r="A65" s="77" t="str">
        <f t="shared" si="30"/>
        <v/>
      </c>
      <c r="B65" s="77" t="str">
        <f t="shared" si="31"/>
        <v/>
      </c>
      <c r="C65" s="77" t="str">
        <f t="shared" si="32"/>
        <v/>
      </c>
      <c r="D65" s="77" t="str">
        <f t="shared" si="33"/>
        <v/>
      </c>
      <c r="E65" s="77" t="str">
        <f t="shared" si="34"/>
        <v/>
      </c>
      <c r="F65" s="77" t="str">
        <f t="shared" si="35"/>
        <v/>
      </c>
      <c r="G65" s="199" t="str">
        <f>IF(Paramétrage!HV504&lt;&gt;0,Paramétrage!HT504,"")</f>
        <v/>
      </c>
      <c r="H65" s="2" t="str">
        <f>IF(Paramétrage!HV504&lt;&gt;0,Paramétrage!HU504,"")</f>
        <v/>
      </c>
      <c r="I65" s="2" t="str">
        <f t="shared" si="36"/>
        <v/>
      </c>
      <c r="J65" s="2" t="str">
        <f>IF(Paramétrage!HV504&lt;&gt;0,Paramétrage!HV504,"")</f>
        <v/>
      </c>
      <c r="K65" s="2" t="str">
        <f>IF(Paramétrage!HW504&lt;&gt;0,Paramétrage!HW504,"")</f>
        <v/>
      </c>
      <c r="L65" s="2" t="str">
        <f t="shared" si="37"/>
        <v/>
      </c>
      <c r="M65" s="2" t="str">
        <f t="shared" si="38"/>
        <v/>
      </c>
      <c r="N65" s="2" t="str">
        <f t="shared" si="39"/>
        <v/>
      </c>
      <c r="O65" s="2" t="str">
        <f>IF(Paramétrage!HV504&lt;&gt;0,Paramétrage!HX504,"")</f>
        <v/>
      </c>
      <c r="P65" s="9">
        <f>IF(Paramétrage!Q514,#REF!-#REF!,0)</f>
        <v>0</v>
      </c>
      <c r="Q65" s="2"/>
      <c r="R65" s="2" t="e">
        <f>IF(#REF!&lt;&gt;"",ROUNDUP(MIN(S$3,T$3),0),"")</f>
        <v>#REF!</v>
      </c>
      <c r="S65" s="2"/>
    </row>
    <row r="66" spans="1:22" x14ac:dyDescent="0.35">
      <c r="A66" s="77" t="str">
        <f t="shared" si="30"/>
        <v/>
      </c>
      <c r="B66" s="77" t="str">
        <f t="shared" si="31"/>
        <v/>
      </c>
      <c r="C66" s="77" t="str">
        <f t="shared" si="32"/>
        <v/>
      </c>
      <c r="D66" s="77" t="str">
        <f t="shared" si="33"/>
        <v/>
      </c>
      <c r="E66" s="77" t="str">
        <f t="shared" si="34"/>
        <v/>
      </c>
      <c r="F66" s="77" t="str">
        <f t="shared" si="35"/>
        <v/>
      </c>
      <c r="G66" s="199" t="str">
        <f>IF(Paramétrage!HV505&lt;&gt;0,Paramétrage!HT505,"")</f>
        <v/>
      </c>
      <c r="H66" s="2" t="str">
        <f>IF(Paramétrage!HV505&lt;&gt;0,Paramétrage!HU505,"")</f>
        <v/>
      </c>
      <c r="I66" s="2" t="str">
        <f t="shared" si="36"/>
        <v/>
      </c>
      <c r="J66" s="2" t="str">
        <f>IF(Paramétrage!HV505&lt;&gt;0,Paramétrage!HV505,"")</f>
        <v/>
      </c>
      <c r="K66" s="2" t="str">
        <f>IF(Paramétrage!HW505&lt;&gt;0,Paramétrage!HW505,"")</f>
        <v/>
      </c>
      <c r="L66" s="2" t="str">
        <f t="shared" si="37"/>
        <v/>
      </c>
      <c r="M66" s="2" t="str">
        <f t="shared" si="38"/>
        <v/>
      </c>
      <c r="N66" s="2" t="str">
        <f t="shared" si="39"/>
        <v/>
      </c>
      <c r="O66" s="2" t="str">
        <f>IF(Paramétrage!HV505&lt;&gt;0,Paramétrage!HX505,"")</f>
        <v/>
      </c>
      <c r="P66" s="9">
        <f>IF(Paramétrage!Q515,#REF!-#REF!,0)</f>
        <v>0</v>
      </c>
      <c r="Q66" s="2"/>
      <c r="R66" s="2" t="e">
        <f>IF(#REF!&lt;&gt;"",ROUNDUP(MIN(S$3,T$3),0),"")</f>
        <v>#REF!</v>
      </c>
      <c r="S66" s="2"/>
    </row>
    <row r="67" spans="1:22" x14ac:dyDescent="0.35">
      <c r="A67" s="77" t="str">
        <f t="shared" si="30"/>
        <v/>
      </c>
      <c r="B67" s="77" t="str">
        <f t="shared" si="31"/>
        <v/>
      </c>
      <c r="C67" s="77" t="str">
        <f t="shared" si="32"/>
        <v/>
      </c>
      <c r="D67" s="77" t="str">
        <f t="shared" si="33"/>
        <v/>
      </c>
      <c r="E67" s="77" t="str">
        <f t="shared" si="34"/>
        <v/>
      </c>
      <c r="F67" s="77" t="str">
        <f t="shared" si="35"/>
        <v/>
      </c>
      <c r="G67" s="199" t="str">
        <f>IF(Paramétrage!HV506&lt;&gt;0,Paramétrage!HT506,"")</f>
        <v/>
      </c>
      <c r="H67" s="2" t="str">
        <f>IF(Paramétrage!HV506&lt;&gt;0,Paramétrage!HU506,"")</f>
        <v/>
      </c>
      <c r="I67" s="2" t="str">
        <f t="shared" si="36"/>
        <v/>
      </c>
      <c r="J67" s="2" t="str">
        <f>IF(Paramétrage!HV506&lt;&gt;0,Paramétrage!HV506,"")</f>
        <v/>
      </c>
      <c r="K67" s="2" t="str">
        <f>IF(Paramétrage!HW506&lt;&gt;0,Paramétrage!HW506,"")</f>
        <v/>
      </c>
      <c r="L67" s="2" t="str">
        <f t="shared" si="37"/>
        <v/>
      </c>
      <c r="M67" s="2" t="str">
        <f t="shared" si="38"/>
        <v/>
      </c>
      <c r="N67" s="2" t="str">
        <f t="shared" si="39"/>
        <v/>
      </c>
      <c r="O67" s="2" t="str">
        <f>IF(Paramétrage!HV506&lt;&gt;0,Paramétrage!HX506,"")</f>
        <v/>
      </c>
      <c r="P67" s="9">
        <f>IF(Paramétrage!Q516,#REF!-#REF!,0)</f>
        <v>0</v>
      </c>
      <c r="Q67" s="2"/>
      <c r="R67" s="2" t="e">
        <f>IF(#REF!&lt;&gt;"",ROUNDUP(MIN(S$3,T$3),0),"")</f>
        <v>#REF!</v>
      </c>
      <c r="S67" s="2"/>
    </row>
    <row r="68" spans="1:22" x14ac:dyDescent="0.35">
      <c r="A68" s="77" t="str">
        <f t="shared" si="30"/>
        <v/>
      </c>
      <c r="B68" s="77" t="str">
        <f t="shared" si="31"/>
        <v/>
      </c>
      <c r="C68" s="77" t="str">
        <f t="shared" si="32"/>
        <v/>
      </c>
      <c r="D68" s="77" t="str">
        <f t="shared" si="33"/>
        <v/>
      </c>
      <c r="E68" s="77" t="str">
        <f t="shared" si="34"/>
        <v/>
      </c>
      <c r="F68" s="77" t="str">
        <f t="shared" si="35"/>
        <v/>
      </c>
      <c r="G68" s="199" t="str">
        <f>IF(Paramétrage!HV507&lt;&gt;0,Paramétrage!HT507,"")</f>
        <v/>
      </c>
      <c r="H68" s="2" t="str">
        <f>IF(Paramétrage!HV507&lt;&gt;0,Paramétrage!HU507,"")</f>
        <v/>
      </c>
      <c r="I68" s="2" t="str">
        <f t="shared" si="36"/>
        <v/>
      </c>
      <c r="J68" s="2" t="str">
        <f>IF(Paramétrage!HV507&lt;&gt;0,Paramétrage!HV507,"")</f>
        <v/>
      </c>
      <c r="K68" s="2" t="str">
        <f>IF(Paramétrage!HW507&lt;&gt;0,Paramétrage!HW507,"")</f>
        <v/>
      </c>
      <c r="L68" s="2" t="str">
        <f t="shared" si="37"/>
        <v/>
      </c>
      <c r="M68" s="2" t="str">
        <f t="shared" si="38"/>
        <v/>
      </c>
      <c r="N68" s="2" t="str">
        <f t="shared" si="39"/>
        <v/>
      </c>
      <c r="O68" s="2" t="str">
        <f>IF(Paramétrage!HV507&lt;&gt;0,Paramétrage!HX507,"")</f>
        <v/>
      </c>
      <c r="P68" s="9">
        <f>IF(Paramétrage!Q517,#REF!-#REF!,0)</f>
        <v>0</v>
      </c>
      <c r="Q68" s="2"/>
      <c r="R68" s="2" t="e">
        <f>IF(#REF!&lt;&gt;"",ROUNDUP(MIN(S$3,T$3),0),"")</f>
        <v>#REF!</v>
      </c>
      <c r="S68" s="2"/>
    </row>
    <row r="69" spans="1:22" x14ac:dyDescent="0.35">
      <c r="A69" s="77" t="str">
        <f t="shared" si="30"/>
        <v/>
      </c>
      <c r="B69" s="77" t="str">
        <f t="shared" si="31"/>
        <v/>
      </c>
      <c r="C69" s="77" t="str">
        <f t="shared" si="32"/>
        <v/>
      </c>
      <c r="D69" s="77" t="str">
        <f t="shared" si="33"/>
        <v/>
      </c>
      <c r="E69" s="77" t="str">
        <f t="shared" si="34"/>
        <v/>
      </c>
      <c r="F69" s="77" t="str">
        <f t="shared" si="35"/>
        <v/>
      </c>
      <c r="G69" s="199" t="str">
        <f>IF(Paramétrage!HV508&lt;&gt;0,Paramétrage!HT508,"")</f>
        <v/>
      </c>
      <c r="H69" s="2" t="str">
        <f>IF(Paramétrage!HV508&lt;&gt;0,Paramétrage!HU508,"")</f>
        <v/>
      </c>
      <c r="I69" s="2" t="str">
        <f t="shared" si="36"/>
        <v/>
      </c>
      <c r="J69" s="2" t="str">
        <f>IF(Paramétrage!HV508&lt;&gt;0,Paramétrage!HV508,"")</f>
        <v/>
      </c>
      <c r="K69" s="2" t="str">
        <f>IF(Paramétrage!HW508&lt;&gt;0,Paramétrage!HW508,"")</f>
        <v/>
      </c>
      <c r="L69" s="2" t="str">
        <f t="shared" si="37"/>
        <v/>
      </c>
      <c r="M69" s="2" t="str">
        <f t="shared" si="38"/>
        <v/>
      </c>
      <c r="N69" s="2" t="str">
        <f t="shared" si="39"/>
        <v/>
      </c>
      <c r="O69" s="2" t="str">
        <f>IF(Paramétrage!HV508&lt;&gt;0,Paramétrage!HX508,"")</f>
        <v/>
      </c>
      <c r="P69" s="9">
        <f>IF(Paramétrage!Q518,#REF!-#REF!,0)</f>
        <v>0</v>
      </c>
      <c r="Q69" s="2"/>
      <c r="R69" s="2" t="e">
        <f>IF(#REF!&lt;&gt;"",ROUNDUP(MIN(S$3,T$3),0),"")</f>
        <v>#REF!</v>
      </c>
      <c r="S69" s="2"/>
    </row>
    <row r="70" spans="1:22" s="2" customFormat="1" x14ac:dyDescent="0.35">
      <c r="A70" s="77" t="str">
        <f t="shared" si="30"/>
        <v/>
      </c>
      <c r="B70" s="77" t="str">
        <f t="shared" si="31"/>
        <v/>
      </c>
      <c r="C70" s="77" t="str">
        <f t="shared" si="32"/>
        <v/>
      </c>
      <c r="D70" s="77" t="str">
        <f t="shared" si="33"/>
        <v/>
      </c>
      <c r="E70" s="77" t="str">
        <f t="shared" si="34"/>
        <v/>
      </c>
      <c r="F70" s="77" t="str">
        <f t="shared" si="35"/>
        <v/>
      </c>
      <c r="G70" s="199" t="str">
        <f>IF(Paramétrage!HV509&lt;&gt;0,Paramétrage!HT509,"")</f>
        <v/>
      </c>
      <c r="H70" s="2" t="str">
        <f>IF(Paramétrage!HV509&lt;&gt;0,Paramétrage!HU509,"")</f>
        <v/>
      </c>
      <c r="I70" s="2" t="str">
        <f t="shared" si="36"/>
        <v/>
      </c>
      <c r="J70" s="2" t="str">
        <f>IF(Paramétrage!HV509&lt;&gt;0,Paramétrage!HV509,"")</f>
        <v/>
      </c>
      <c r="K70" s="2" t="str">
        <f>IF(Paramétrage!HW509&lt;&gt;0,Paramétrage!HW509,"")</f>
        <v/>
      </c>
      <c r="L70" s="2" t="str">
        <f t="shared" si="37"/>
        <v/>
      </c>
      <c r="M70" s="2" t="str">
        <f t="shared" si="38"/>
        <v/>
      </c>
      <c r="N70" s="2" t="str">
        <f t="shared" si="39"/>
        <v/>
      </c>
      <c r="O70" s="2" t="str">
        <f>IF(Paramétrage!HV509&lt;&gt;0,Paramétrage!HX509,"")</f>
        <v/>
      </c>
      <c r="P70" s="9">
        <f>IF(Paramétrage!Q519,#REF!-#REF!,0)</f>
        <v>0</v>
      </c>
      <c r="R70" s="2" t="e">
        <f>IF(#REF!&lt;&gt;"",ROUNDUP(MIN(S$3,T$3),0),"")</f>
        <v>#REF!</v>
      </c>
      <c r="T70"/>
      <c r="U70"/>
      <c r="V70"/>
    </row>
    <row r="71" spans="1:22" x14ac:dyDescent="0.35">
      <c r="A71" s="77" t="str">
        <f t="shared" si="30"/>
        <v/>
      </c>
      <c r="B71" s="77" t="str">
        <f t="shared" si="31"/>
        <v/>
      </c>
      <c r="C71" s="77" t="str">
        <f t="shared" si="32"/>
        <v/>
      </c>
      <c r="D71" s="77" t="str">
        <f t="shared" si="33"/>
        <v/>
      </c>
      <c r="E71" s="77" t="str">
        <f t="shared" si="34"/>
        <v/>
      </c>
      <c r="F71" s="77" t="str">
        <f t="shared" si="35"/>
        <v/>
      </c>
      <c r="G71" s="199" t="str">
        <f>IF(Paramétrage!HV510&lt;&gt;0,Paramétrage!HT510,"")</f>
        <v/>
      </c>
      <c r="H71" s="2" t="str">
        <f>IF(Paramétrage!HV510&lt;&gt;0,Paramétrage!HU510,"")</f>
        <v/>
      </c>
      <c r="I71" s="2" t="str">
        <f t="shared" si="36"/>
        <v/>
      </c>
      <c r="J71" s="2" t="str">
        <f>IF(Paramétrage!HV510&lt;&gt;0,Paramétrage!HV510,"")</f>
        <v/>
      </c>
      <c r="K71" s="2" t="str">
        <f>IF(Paramétrage!HW510&lt;&gt;0,Paramétrage!HW510,"")</f>
        <v/>
      </c>
      <c r="L71" s="2" t="str">
        <f t="shared" si="37"/>
        <v/>
      </c>
      <c r="M71" s="2" t="str">
        <f t="shared" si="38"/>
        <v/>
      </c>
      <c r="N71" s="2" t="str">
        <f t="shared" si="39"/>
        <v/>
      </c>
      <c r="O71" s="2" t="str">
        <f>IF(Paramétrage!HV510&lt;&gt;0,Paramétrage!HX510,"")</f>
        <v/>
      </c>
      <c r="P71" s="9">
        <f>IF(Paramétrage!Q520,#REF!-#REF!,0)</f>
        <v>0</v>
      </c>
      <c r="Q71" s="2"/>
      <c r="R71" s="2" t="e">
        <f>IF(#REF!&lt;&gt;"",ROUNDUP(MIN(S$3,T$3),0),"")</f>
        <v>#REF!</v>
      </c>
      <c r="S71" s="2"/>
    </row>
    <row r="72" spans="1:22" x14ac:dyDescent="0.35">
      <c r="A72" s="77" t="str">
        <f t="shared" si="30"/>
        <v/>
      </c>
      <c r="B72" s="77" t="str">
        <f t="shared" si="31"/>
        <v/>
      </c>
      <c r="C72" s="77" t="str">
        <f t="shared" si="32"/>
        <v/>
      </c>
      <c r="D72" s="77" t="str">
        <f t="shared" si="33"/>
        <v/>
      </c>
      <c r="E72" s="77" t="str">
        <f t="shared" si="34"/>
        <v/>
      </c>
      <c r="F72" s="77" t="str">
        <f t="shared" si="35"/>
        <v/>
      </c>
      <c r="G72" s="199" t="str">
        <f>IF(Paramétrage!HV511&lt;&gt;0,Paramétrage!HT511,"")</f>
        <v/>
      </c>
      <c r="H72" s="2" t="str">
        <f>IF(Paramétrage!HV511&lt;&gt;0,Paramétrage!HU511,"")</f>
        <v/>
      </c>
      <c r="I72" s="2" t="str">
        <f t="shared" si="36"/>
        <v/>
      </c>
      <c r="J72" s="2" t="str">
        <f>IF(Paramétrage!HV511&lt;&gt;0,Paramétrage!HV511,"")</f>
        <v/>
      </c>
      <c r="K72" s="2" t="str">
        <f>IF(Paramétrage!HW511&lt;&gt;0,Paramétrage!HW511,"")</f>
        <v/>
      </c>
      <c r="L72" s="2" t="str">
        <f t="shared" si="37"/>
        <v/>
      </c>
      <c r="M72" s="2" t="str">
        <f t="shared" si="38"/>
        <v/>
      </c>
      <c r="N72" s="2" t="str">
        <f t="shared" si="39"/>
        <v/>
      </c>
      <c r="O72" s="2" t="str">
        <f>IF(Paramétrage!HV511&lt;&gt;0,Paramétrage!HX511,"")</f>
        <v/>
      </c>
      <c r="P72" s="9">
        <f>IF(Paramétrage!Q521,#REF!-#REF!,0)</f>
        <v>0</v>
      </c>
      <c r="Q72" s="2"/>
      <c r="R72" s="2" t="e">
        <f>IF(#REF!&lt;&gt;"",ROUNDUP(MIN(S$3,T$3),0),"")</f>
        <v>#REF!</v>
      </c>
      <c r="S72" s="2"/>
    </row>
    <row r="73" spans="1:22" x14ac:dyDescent="0.35">
      <c r="A73" s="77" t="str">
        <f t="shared" si="30"/>
        <v/>
      </c>
      <c r="B73" s="77" t="str">
        <f t="shared" si="31"/>
        <v/>
      </c>
      <c r="C73" s="77" t="str">
        <f t="shared" si="32"/>
        <v/>
      </c>
      <c r="D73" s="77" t="str">
        <f t="shared" si="33"/>
        <v/>
      </c>
      <c r="E73" s="77" t="str">
        <f t="shared" si="34"/>
        <v/>
      </c>
      <c r="F73" s="77" t="str">
        <f t="shared" si="35"/>
        <v/>
      </c>
      <c r="G73" s="199" t="str">
        <f>IF(Paramétrage!HV512&lt;&gt;0,Paramétrage!HT512,"")</f>
        <v/>
      </c>
      <c r="H73" s="2" t="str">
        <f>IF(Paramétrage!HV512&lt;&gt;0,Paramétrage!HU512,"")</f>
        <v/>
      </c>
      <c r="I73" s="2" t="str">
        <f t="shared" si="36"/>
        <v/>
      </c>
      <c r="J73" s="2" t="str">
        <f>IF(Paramétrage!HV512&lt;&gt;0,Paramétrage!HV512,"")</f>
        <v/>
      </c>
      <c r="K73" s="2" t="str">
        <f>IF(Paramétrage!HW512&lt;&gt;0,Paramétrage!HW512,"")</f>
        <v/>
      </c>
      <c r="L73" s="2" t="str">
        <f t="shared" si="37"/>
        <v/>
      </c>
      <c r="M73" s="2" t="str">
        <f t="shared" si="38"/>
        <v/>
      </c>
      <c r="N73" s="2" t="str">
        <f t="shared" si="39"/>
        <v/>
      </c>
      <c r="O73" s="2" t="str">
        <f>IF(Paramétrage!HV512&lt;&gt;0,Paramétrage!HX512,"")</f>
        <v/>
      </c>
      <c r="P73" s="9">
        <f>IF(Paramétrage!Q522,#REF!-#REF!,0)</f>
        <v>0</v>
      </c>
      <c r="Q73" s="2"/>
      <c r="R73" s="2" t="e">
        <f>IF(#REF!&lt;&gt;"",ROUNDUP(MIN(S$3,T$3),0),"")</f>
        <v>#REF!</v>
      </c>
      <c r="S73" s="2"/>
    </row>
    <row r="74" spans="1:22" s="8" customFormat="1" x14ac:dyDescent="0.35">
      <c r="A74" s="77" t="str">
        <f t="shared" si="30"/>
        <v/>
      </c>
      <c r="B74" s="77" t="str">
        <f t="shared" si="31"/>
        <v/>
      </c>
      <c r="C74" s="77" t="str">
        <f t="shared" si="32"/>
        <v/>
      </c>
      <c r="D74" s="77" t="str">
        <f t="shared" si="33"/>
        <v/>
      </c>
      <c r="E74" s="77" t="str">
        <f t="shared" si="34"/>
        <v/>
      </c>
      <c r="F74" s="77" t="str">
        <f t="shared" si="35"/>
        <v/>
      </c>
      <c r="G74" s="199" t="str">
        <f>IF(Paramétrage!HV513&lt;&gt;0,Paramétrage!HT513,"")</f>
        <v/>
      </c>
      <c r="H74" s="2" t="str">
        <f>IF(Paramétrage!HV513&lt;&gt;0,Paramétrage!HU513,"")</f>
        <v/>
      </c>
      <c r="I74" s="2" t="str">
        <f t="shared" si="36"/>
        <v/>
      </c>
      <c r="J74" s="2" t="str">
        <f>IF(Paramétrage!HV513&lt;&gt;0,Paramétrage!HV513,"")</f>
        <v/>
      </c>
      <c r="K74" s="2" t="str">
        <f>IF(Paramétrage!HW513&lt;&gt;0,Paramétrage!HW513,"")</f>
        <v/>
      </c>
      <c r="L74" s="2" t="str">
        <f t="shared" si="37"/>
        <v/>
      </c>
      <c r="M74" s="2" t="str">
        <f t="shared" si="38"/>
        <v/>
      </c>
      <c r="N74" s="2" t="str">
        <f t="shared" si="39"/>
        <v/>
      </c>
      <c r="O74" s="2" t="str">
        <f>IF(Paramétrage!HV513&lt;&gt;0,Paramétrage!HX513,"")</f>
        <v/>
      </c>
      <c r="P74" s="9">
        <f>IF(Paramétrage!Q523,#REF!-#REF!,0)</f>
        <v>0</v>
      </c>
      <c r="Q74" s="2"/>
      <c r="R74" s="2" t="e">
        <f>IF(#REF!&lt;&gt;"",ROUNDUP(MIN(S$3,T$3),0),"")</f>
        <v>#REF!</v>
      </c>
      <c r="S74" s="2"/>
      <c r="T74"/>
      <c r="U74"/>
      <c r="V74"/>
    </row>
    <row r="75" spans="1:22" x14ac:dyDescent="0.35">
      <c r="A75" s="77" t="str">
        <f t="shared" si="30"/>
        <v/>
      </c>
      <c r="B75" s="77" t="str">
        <f t="shared" si="31"/>
        <v/>
      </c>
      <c r="C75" s="77" t="str">
        <f t="shared" si="32"/>
        <v/>
      </c>
      <c r="D75" s="77" t="str">
        <f t="shared" si="33"/>
        <v/>
      </c>
      <c r="E75" s="77" t="str">
        <f t="shared" si="34"/>
        <v/>
      </c>
      <c r="F75" s="77" t="str">
        <f t="shared" si="35"/>
        <v/>
      </c>
      <c r="G75" s="199" t="str">
        <f>IF(Paramétrage!HV514&lt;&gt;0,Paramétrage!HT514,"")</f>
        <v/>
      </c>
      <c r="H75" s="2" t="str">
        <f>IF(Paramétrage!HV514&lt;&gt;0,Paramétrage!HU514,"")</f>
        <v/>
      </c>
      <c r="I75" s="2" t="str">
        <f t="shared" si="36"/>
        <v/>
      </c>
      <c r="J75" s="2" t="str">
        <f>IF(Paramétrage!HV514&lt;&gt;0,Paramétrage!HV514,"")</f>
        <v/>
      </c>
      <c r="K75" s="2" t="str">
        <f>IF(Paramétrage!HW514&lt;&gt;0,Paramétrage!HW514,"")</f>
        <v/>
      </c>
      <c r="L75" s="2" t="str">
        <f t="shared" si="37"/>
        <v/>
      </c>
      <c r="M75" s="2" t="str">
        <f t="shared" si="38"/>
        <v/>
      </c>
      <c r="N75" s="2" t="str">
        <f t="shared" si="39"/>
        <v/>
      </c>
      <c r="O75" s="2" t="str">
        <f>IF(Paramétrage!HV514&lt;&gt;0,Paramétrage!HX514,"")</f>
        <v/>
      </c>
      <c r="P75" s="9">
        <f>IF(Paramétrage!Q524,#REF!-#REF!,0)</f>
        <v>0</v>
      </c>
      <c r="Q75" s="2"/>
      <c r="R75" s="2" t="e">
        <f>IF(#REF!&lt;&gt;"",ROUNDUP(MIN(S$3,T$3),0),"")</f>
        <v>#REF!</v>
      </c>
      <c r="S75" s="2"/>
    </row>
    <row r="76" spans="1:22" x14ac:dyDescent="0.35">
      <c r="A76" s="77" t="str">
        <f t="shared" si="30"/>
        <v/>
      </c>
      <c r="B76" s="77" t="str">
        <f t="shared" si="31"/>
        <v/>
      </c>
      <c r="C76" s="77" t="str">
        <f t="shared" si="32"/>
        <v/>
      </c>
      <c r="D76" s="77" t="str">
        <f t="shared" si="33"/>
        <v/>
      </c>
      <c r="E76" s="77" t="str">
        <f t="shared" si="34"/>
        <v/>
      </c>
      <c r="F76" s="77" t="str">
        <f t="shared" si="35"/>
        <v/>
      </c>
      <c r="G76" s="199" t="str">
        <f>IF(Paramétrage!HV515&lt;&gt;0,Paramétrage!HT515,"")</f>
        <v/>
      </c>
      <c r="H76" s="2" t="str">
        <f>IF(Paramétrage!HV515&lt;&gt;0,Paramétrage!HU515,"")</f>
        <v/>
      </c>
      <c r="I76" s="2" t="str">
        <f t="shared" si="36"/>
        <v/>
      </c>
      <c r="J76" s="2" t="str">
        <f>IF(Paramétrage!HV515&lt;&gt;0,Paramétrage!HV515,"")</f>
        <v/>
      </c>
      <c r="K76" s="2" t="str">
        <f>IF(Paramétrage!HW515&lt;&gt;0,Paramétrage!HW515,"")</f>
        <v/>
      </c>
      <c r="L76" s="2" t="str">
        <f t="shared" si="37"/>
        <v/>
      </c>
      <c r="M76" s="2" t="str">
        <f t="shared" si="38"/>
        <v/>
      </c>
      <c r="N76" s="2" t="str">
        <f t="shared" si="39"/>
        <v/>
      </c>
      <c r="O76" s="2" t="str">
        <f>IF(Paramétrage!HV515&lt;&gt;0,Paramétrage!HX515,"")</f>
        <v/>
      </c>
      <c r="P76" s="9">
        <f>IF(Paramétrage!Q525,#REF!-#REF!,0)</f>
        <v>0</v>
      </c>
      <c r="Q76" s="2"/>
      <c r="R76" s="2" t="e">
        <f>IF(#REF!&lt;&gt;"",ROUNDUP(MIN(S$3,T$3),0),"")</f>
        <v>#REF!</v>
      </c>
      <c r="S76" s="2"/>
    </row>
    <row r="77" spans="1:22" x14ac:dyDescent="0.35">
      <c r="A77" s="77" t="str">
        <f t="shared" si="30"/>
        <v/>
      </c>
      <c r="B77" s="77" t="str">
        <f t="shared" si="31"/>
        <v/>
      </c>
      <c r="C77" s="77" t="str">
        <f t="shared" si="32"/>
        <v/>
      </c>
      <c r="D77" s="77" t="str">
        <f t="shared" si="33"/>
        <v/>
      </c>
      <c r="E77" s="77" t="str">
        <f t="shared" si="34"/>
        <v/>
      </c>
      <c r="F77" s="77" t="str">
        <f t="shared" si="35"/>
        <v/>
      </c>
      <c r="G77" s="199" t="str">
        <f>IF(Paramétrage!HV516&lt;&gt;0,Paramétrage!HT516,"")</f>
        <v/>
      </c>
      <c r="H77" s="2" t="str">
        <f>IF(Paramétrage!HV516&lt;&gt;0,Paramétrage!HU516,"")</f>
        <v/>
      </c>
      <c r="I77" s="2" t="str">
        <f t="shared" si="36"/>
        <v/>
      </c>
      <c r="J77" s="2" t="str">
        <f>IF(Paramétrage!HV516&lt;&gt;0,Paramétrage!HV516,"")</f>
        <v/>
      </c>
      <c r="K77" s="2" t="str">
        <f>IF(Paramétrage!HW516&lt;&gt;0,Paramétrage!HW516,"")</f>
        <v/>
      </c>
      <c r="L77" s="2" t="str">
        <f t="shared" si="37"/>
        <v/>
      </c>
      <c r="M77" s="2" t="str">
        <f t="shared" si="38"/>
        <v/>
      </c>
      <c r="N77" s="2" t="str">
        <f t="shared" si="39"/>
        <v/>
      </c>
      <c r="O77" s="2" t="str">
        <f>IF(Paramétrage!HV516&lt;&gt;0,Paramétrage!HX516,"")</f>
        <v/>
      </c>
      <c r="P77" s="9">
        <f>IF(Paramétrage!Q526,#REF!-#REF!,0)</f>
        <v>0</v>
      </c>
      <c r="Q77" s="2"/>
      <c r="R77" s="2" t="e">
        <f>IF(#REF!&lt;&gt;"",ROUNDUP(MIN(S$3,T$3),0),"")</f>
        <v>#REF!</v>
      </c>
      <c r="S77" s="2"/>
    </row>
    <row r="78" spans="1:22" x14ac:dyDescent="0.35">
      <c r="A78" s="77" t="str">
        <f t="shared" si="30"/>
        <v/>
      </c>
      <c r="B78" s="77" t="str">
        <f t="shared" si="31"/>
        <v/>
      </c>
      <c r="C78" s="77" t="str">
        <f t="shared" si="32"/>
        <v/>
      </c>
      <c r="D78" s="77" t="str">
        <f t="shared" si="33"/>
        <v/>
      </c>
      <c r="E78" s="77" t="str">
        <f t="shared" si="34"/>
        <v/>
      </c>
      <c r="F78" s="77" t="str">
        <f t="shared" si="35"/>
        <v/>
      </c>
      <c r="G78" s="199" t="str">
        <f>IF(Paramétrage!HV517&lt;&gt;0,Paramétrage!HT517,"")</f>
        <v/>
      </c>
      <c r="H78" s="2" t="str">
        <f>IF(Paramétrage!HV517&lt;&gt;0,Paramétrage!HU517,"")</f>
        <v/>
      </c>
      <c r="I78" s="2" t="str">
        <f t="shared" si="36"/>
        <v/>
      </c>
      <c r="J78" s="2" t="str">
        <f>IF(Paramétrage!HV517&lt;&gt;0,Paramétrage!HV517,"")</f>
        <v/>
      </c>
      <c r="K78" s="2" t="str">
        <f>IF(Paramétrage!HW517&lt;&gt;0,Paramétrage!HW517,"")</f>
        <v/>
      </c>
      <c r="L78" s="2" t="str">
        <f t="shared" si="37"/>
        <v/>
      </c>
      <c r="M78" s="2" t="str">
        <f t="shared" si="38"/>
        <v/>
      </c>
      <c r="N78" s="2" t="str">
        <f t="shared" si="39"/>
        <v/>
      </c>
      <c r="O78" s="2" t="str">
        <f>IF(Paramétrage!HV517&lt;&gt;0,Paramétrage!HX517,"")</f>
        <v/>
      </c>
      <c r="P78" s="9">
        <f>IF(Paramétrage!Q527,#REF!-#REF!,0)</f>
        <v>0</v>
      </c>
      <c r="Q78" s="2"/>
      <c r="R78" s="2" t="e">
        <f>IF(#REF!&lt;&gt;"",ROUNDUP(MIN(S$3,T$3),0),"")</f>
        <v>#REF!</v>
      </c>
      <c r="S78" s="2"/>
    </row>
    <row r="79" spans="1:22" x14ac:dyDescent="0.35">
      <c r="A79" s="77" t="str">
        <f t="shared" si="30"/>
        <v/>
      </c>
      <c r="B79" s="77" t="str">
        <f t="shared" si="31"/>
        <v/>
      </c>
      <c r="C79" s="77" t="str">
        <f t="shared" si="32"/>
        <v/>
      </c>
      <c r="D79" s="77" t="str">
        <f t="shared" si="33"/>
        <v/>
      </c>
      <c r="E79" s="77" t="str">
        <f t="shared" si="34"/>
        <v/>
      </c>
      <c r="F79" s="77" t="str">
        <f t="shared" si="35"/>
        <v/>
      </c>
      <c r="G79" s="199" t="str">
        <f>IF(Paramétrage!HV518&lt;&gt;0,Paramétrage!HT518,"")</f>
        <v/>
      </c>
      <c r="H79" s="2" t="str">
        <f>IF(Paramétrage!HV518&lt;&gt;0,Paramétrage!HU518,"")</f>
        <v/>
      </c>
      <c r="I79" s="2" t="str">
        <f t="shared" si="36"/>
        <v/>
      </c>
      <c r="J79" s="2" t="str">
        <f>IF(Paramétrage!HV518&lt;&gt;0,Paramétrage!HV518,"")</f>
        <v/>
      </c>
      <c r="K79" s="2" t="str">
        <f>IF(Paramétrage!HW518&lt;&gt;0,Paramétrage!HW518,"")</f>
        <v/>
      </c>
      <c r="L79" s="2" t="str">
        <f t="shared" si="37"/>
        <v/>
      </c>
      <c r="M79" s="2" t="str">
        <f t="shared" si="38"/>
        <v/>
      </c>
      <c r="N79" s="2" t="str">
        <f t="shared" si="39"/>
        <v/>
      </c>
      <c r="O79" s="2" t="str">
        <f>IF(Paramétrage!HV518&lt;&gt;0,Paramétrage!HX518,"")</f>
        <v/>
      </c>
      <c r="P79" s="9">
        <f>IF(Paramétrage!Q528,#REF!-#REF!,0)</f>
        <v>0</v>
      </c>
      <c r="Q79" s="2"/>
      <c r="R79" s="2" t="e">
        <f>IF(#REF!&lt;&gt;"",ROUNDUP(MIN(S$3,T$3),0),"")</f>
        <v>#REF!</v>
      </c>
      <c r="S79" s="2"/>
    </row>
    <row r="80" spans="1:22" x14ac:dyDescent="0.35">
      <c r="A80" s="77" t="str">
        <f t="shared" si="30"/>
        <v/>
      </c>
      <c r="B80" s="77" t="str">
        <f t="shared" si="31"/>
        <v/>
      </c>
      <c r="C80" s="77" t="str">
        <f t="shared" si="32"/>
        <v/>
      </c>
      <c r="D80" s="77" t="str">
        <f t="shared" si="33"/>
        <v/>
      </c>
      <c r="E80" s="77" t="str">
        <f t="shared" si="34"/>
        <v/>
      </c>
      <c r="F80" s="77" t="str">
        <f t="shared" si="35"/>
        <v/>
      </c>
      <c r="G80" s="199" t="str">
        <f>IF(Paramétrage!HV519&lt;&gt;0,Paramétrage!HT519,"")</f>
        <v/>
      </c>
      <c r="H80" s="2" t="str">
        <f>IF(Paramétrage!HV519&lt;&gt;0,Paramétrage!HU519,"")</f>
        <v/>
      </c>
      <c r="I80" s="2" t="str">
        <f t="shared" si="36"/>
        <v/>
      </c>
      <c r="J80" s="2" t="str">
        <f>IF(Paramétrage!HV519&lt;&gt;0,Paramétrage!HV519,"")</f>
        <v/>
      </c>
      <c r="K80" s="2" t="str">
        <f>IF(Paramétrage!HW519&lt;&gt;0,Paramétrage!HW519,"")</f>
        <v/>
      </c>
      <c r="L80" s="2" t="str">
        <f t="shared" si="37"/>
        <v/>
      </c>
      <c r="M80" s="2" t="str">
        <f t="shared" si="38"/>
        <v/>
      </c>
      <c r="N80" s="2" t="str">
        <f t="shared" si="39"/>
        <v/>
      </c>
      <c r="O80" s="2" t="str">
        <f>IF(Paramétrage!HV519&lt;&gt;0,Paramétrage!HX519,"")</f>
        <v/>
      </c>
      <c r="P80" s="9">
        <f>IF(Paramétrage!Q529,#REF!-#REF!,0)</f>
        <v>0</v>
      </c>
      <c r="Q80" s="2"/>
      <c r="R80" s="2" t="e">
        <f>IF(#REF!&lt;&gt;"",ROUNDUP(MIN(S$3,T$3),0),"")</f>
        <v>#REF!</v>
      </c>
      <c r="S80" s="2"/>
    </row>
    <row r="81" spans="1:20" x14ac:dyDescent="0.35">
      <c r="A81" s="77" t="str">
        <f t="shared" si="30"/>
        <v/>
      </c>
      <c r="B81" s="77" t="str">
        <f t="shared" si="31"/>
        <v/>
      </c>
      <c r="C81" s="77" t="str">
        <f t="shared" si="32"/>
        <v/>
      </c>
      <c r="D81" s="77" t="str">
        <f t="shared" si="33"/>
        <v/>
      </c>
      <c r="E81" s="77" t="str">
        <f t="shared" si="34"/>
        <v/>
      </c>
      <c r="F81" s="77" t="str">
        <f t="shared" si="35"/>
        <v/>
      </c>
      <c r="G81" s="199" t="str">
        <f>IF(Paramétrage!HV520&lt;&gt;0,Paramétrage!HT520,"")</f>
        <v/>
      </c>
      <c r="H81" s="2" t="str">
        <f>IF(Paramétrage!HV520&lt;&gt;0,Paramétrage!HU520,"")</f>
        <v/>
      </c>
      <c r="I81" s="2" t="str">
        <f t="shared" si="36"/>
        <v/>
      </c>
      <c r="J81" s="2" t="str">
        <f>IF(Paramétrage!HV520&lt;&gt;0,Paramétrage!HV520,"")</f>
        <v/>
      </c>
      <c r="K81" s="2" t="str">
        <f>IF(Paramétrage!HW520&lt;&gt;0,Paramétrage!HW520,"")</f>
        <v/>
      </c>
      <c r="L81" s="2" t="str">
        <f t="shared" si="37"/>
        <v/>
      </c>
      <c r="M81" s="2" t="str">
        <f t="shared" si="38"/>
        <v/>
      </c>
      <c r="N81" s="2" t="str">
        <f t="shared" si="39"/>
        <v/>
      </c>
      <c r="O81" s="2" t="str">
        <f>IF(Paramétrage!HV520&lt;&gt;0,Paramétrage!HX520,"")</f>
        <v/>
      </c>
      <c r="P81" s="9">
        <f>IF(Paramétrage!Q530,#REF!-#REF!,0)</f>
        <v>0</v>
      </c>
      <c r="Q81" s="2"/>
      <c r="R81" s="2" t="e">
        <f>IF(#REF!&lt;&gt;"",ROUNDUP(MIN(S$3,T$3),0),"")</f>
        <v>#REF!</v>
      </c>
      <c r="S81" s="2"/>
    </row>
    <row r="82" spans="1:20" x14ac:dyDescent="0.35">
      <c r="A82" s="77" t="str">
        <f t="shared" si="30"/>
        <v/>
      </c>
      <c r="B82" s="77" t="str">
        <f t="shared" si="31"/>
        <v/>
      </c>
      <c r="C82" s="77" t="str">
        <f t="shared" si="32"/>
        <v/>
      </c>
      <c r="D82" s="77" t="str">
        <f t="shared" si="33"/>
        <v/>
      </c>
      <c r="E82" s="77" t="str">
        <f t="shared" si="34"/>
        <v/>
      </c>
      <c r="F82" s="77" t="str">
        <f t="shared" si="35"/>
        <v/>
      </c>
      <c r="G82" s="199" t="str">
        <f>IF(Paramétrage!HV521&lt;&gt;0,Paramétrage!HT521,"")</f>
        <v/>
      </c>
      <c r="H82" s="2" t="str">
        <f>IF(Paramétrage!HV521&lt;&gt;0,Paramétrage!HU521,"")</f>
        <v/>
      </c>
      <c r="I82" s="2" t="str">
        <f t="shared" si="36"/>
        <v/>
      </c>
      <c r="J82" s="2" t="str">
        <f>IF(Paramétrage!HV521&lt;&gt;0,Paramétrage!HV521,"")</f>
        <v/>
      </c>
      <c r="K82" s="2" t="str">
        <f>IF(Paramétrage!HW521&lt;&gt;0,Paramétrage!HW521,"")</f>
        <v/>
      </c>
      <c r="L82" s="2" t="str">
        <f t="shared" si="37"/>
        <v/>
      </c>
      <c r="M82" s="2" t="str">
        <f t="shared" si="38"/>
        <v/>
      </c>
      <c r="N82" s="2" t="str">
        <f t="shared" si="39"/>
        <v/>
      </c>
      <c r="O82" s="2" t="str">
        <f>IF(Paramétrage!HV521&lt;&gt;0,Paramétrage!HX521,"")</f>
        <v/>
      </c>
      <c r="P82" s="9">
        <f>IF(Paramétrage!Q531,#REF!-#REF!,0)</f>
        <v>0</v>
      </c>
      <c r="Q82" s="2"/>
      <c r="R82" s="2" t="e">
        <f>IF(#REF!&lt;&gt;"",ROUNDUP(MIN(S$3,T$3),0),"")</f>
        <v>#REF!</v>
      </c>
      <c r="S82" s="2"/>
    </row>
    <row r="83" spans="1:20" x14ac:dyDescent="0.35">
      <c r="A83" s="77" t="str">
        <f t="shared" si="30"/>
        <v/>
      </c>
      <c r="B83" s="77" t="str">
        <f t="shared" si="31"/>
        <v/>
      </c>
      <c r="C83" s="77" t="str">
        <f t="shared" si="32"/>
        <v/>
      </c>
      <c r="D83" s="77" t="str">
        <f t="shared" si="33"/>
        <v/>
      </c>
      <c r="E83" s="77" t="str">
        <f t="shared" si="34"/>
        <v/>
      </c>
      <c r="F83" s="77" t="str">
        <f t="shared" si="35"/>
        <v/>
      </c>
      <c r="G83" s="199" t="str">
        <f>IF(Paramétrage!HV522&lt;&gt;0,Paramétrage!HT522,"")</f>
        <v/>
      </c>
      <c r="H83" s="2" t="str">
        <f>IF(Paramétrage!HV522&lt;&gt;0,Paramétrage!HU522,"")</f>
        <v/>
      </c>
      <c r="I83" s="2" t="str">
        <f t="shared" si="36"/>
        <v/>
      </c>
      <c r="J83" s="2" t="str">
        <f>IF(Paramétrage!HV522&lt;&gt;0,Paramétrage!HV522,"")</f>
        <v/>
      </c>
      <c r="K83" s="2" t="str">
        <f>IF(Paramétrage!HW522&lt;&gt;0,Paramétrage!HW522,"")</f>
        <v/>
      </c>
      <c r="L83" s="2" t="str">
        <f t="shared" si="37"/>
        <v/>
      </c>
      <c r="M83" s="2" t="str">
        <f t="shared" si="38"/>
        <v/>
      </c>
      <c r="N83" s="2" t="str">
        <f t="shared" si="39"/>
        <v/>
      </c>
      <c r="O83" s="2" t="str">
        <f>IF(Paramétrage!HV522&lt;&gt;0,Paramétrage!HX522,"")</f>
        <v/>
      </c>
      <c r="P83" s="9">
        <f>IF(Paramétrage!Q532,#REF!-#REF!,0)</f>
        <v>0</v>
      </c>
      <c r="Q83" s="2"/>
      <c r="R83" s="2" t="e">
        <f>IF(#REF!&lt;&gt;"",ROUNDUP(MIN(S$3,T$3),0),"")</f>
        <v>#REF!</v>
      </c>
      <c r="S83" s="2"/>
    </row>
    <row r="84" spans="1:20" x14ac:dyDescent="0.35">
      <c r="A84" s="77" t="str">
        <f t="shared" si="30"/>
        <v/>
      </c>
      <c r="B84" s="77" t="str">
        <f t="shared" si="31"/>
        <v/>
      </c>
      <c r="C84" s="77" t="str">
        <f t="shared" si="32"/>
        <v/>
      </c>
      <c r="D84" s="77" t="str">
        <f t="shared" si="33"/>
        <v/>
      </c>
      <c r="E84" s="77" t="str">
        <f t="shared" si="34"/>
        <v/>
      </c>
      <c r="F84" s="77" t="str">
        <f t="shared" si="35"/>
        <v/>
      </c>
      <c r="G84" s="199" t="str">
        <f>IF(Paramétrage!HV523&lt;&gt;0,Paramétrage!HT523,"")</f>
        <v/>
      </c>
      <c r="H84" s="2" t="str">
        <f>IF(Paramétrage!HV523&lt;&gt;0,Paramétrage!HU523,"")</f>
        <v/>
      </c>
      <c r="I84" s="2" t="str">
        <f t="shared" si="36"/>
        <v/>
      </c>
      <c r="J84" s="2" t="str">
        <f>IF(Paramétrage!HV523&lt;&gt;0,Paramétrage!HV523,"")</f>
        <v/>
      </c>
      <c r="K84" s="2" t="str">
        <f>IF(Paramétrage!HW523&lt;&gt;0,Paramétrage!HW523,"")</f>
        <v/>
      </c>
      <c r="L84" s="2" t="str">
        <f t="shared" si="37"/>
        <v/>
      </c>
      <c r="M84" s="2" t="str">
        <f t="shared" si="38"/>
        <v/>
      </c>
      <c r="N84" s="2" t="str">
        <f t="shared" si="39"/>
        <v/>
      </c>
      <c r="O84" s="2" t="str">
        <f>IF(Paramétrage!HV523&lt;&gt;0,Paramétrage!HX523,"")</f>
        <v/>
      </c>
      <c r="P84" s="9">
        <f>IF(Paramétrage!Q533,#REF!-#REF!,0)</f>
        <v>0</v>
      </c>
      <c r="Q84" s="2"/>
      <c r="R84" s="2" t="e">
        <f>IF(#REF!&lt;&gt;"",ROUNDUP(MIN(S$3,T$3),0),"")</f>
        <v>#REF!</v>
      </c>
      <c r="S84" s="2"/>
    </row>
    <row r="85" spans="1:20" x14ac:dyDescent="0.35">
      <c r="A85" s="77" t="str">
        <f t="shared" si="30"/>
        <v/>
      </c>
      <c r="B85" s="77" t="str">
        <f t="shared" si="31"/>
        <v/>
      </c>
      <c r="C85" s="77" t="str">
        <f t="shared" si="32"/>
        <v/>
      </c>
      <c r="D85" s="77" t="str">
        <f t="shared" si="33"/>
        <v/>
      </c>
      <c r="E85" s="77" t="str">
        <f t="shared" si="34"/>
        <v/>
      </c>
      <c r="F85" s="77" t="str">
        <f t="shared" si="35"/>
        <v/>
      </c>
      <c r="G85" s="199" t="str">
        <f>IF(Paramétrage!HV524&lt;&gt;0,Paramétrage!HT524,"")</f>
        <v/>
      </c>
      <c r="H85" s="2" t="str">
        <f>IF(Paramétrage!HV524&lt;&gt;0,Paramétrage!HU524,"")</f>
        <v/>
      </c>
      <c r="I85" s="2" t="str">
        <f t="shared" si="36"/>
        <v/>
      </c>
      <c r="J85" s="2" t="str">
        <f>IF(Paramétrage!HV524&lt;&gt;0,Paramétrage!HV524,"")</f>
        <v/>
      </c>
      <c r="K85" s="2" t="str">
        <f>IF(Paramétrage!HW524&lt;&gt;0,Paramétrage!HW524,"")</f>
        <v/>
      </c>
      <c r="L85" s="2" t="str">
        <f t="shared" si="37"/>
        <v/>
      </c>
      <c r="M85" s="2" t="str">
        <f t="shared" si="38"/>
        <v/>
      </c>
      <c r="N85" s="2" t="str">
        <f t="shared" si="39"/>
        <v/>
      </c>
      <c r="O85" s="2" t="str">
        <f>IF(Paramétrage!HV524&lt;&gt;0,Paramétrage!HX524,"")</f>
        <v/>
      </c>
      <c r="P85" s="9">
        <f>IF(Paramétrage!Q534,#REF!-#REF!,0)</f>
        <v>0</v>
      </c>
      <c r="Q85" s="2"/>
      <c r="R85" s="2" t="e">
        <f>IF(#REF!&lt;&gt;"",ROUNDUP(MIN(S$3,T$3),0),"")</f>
        <v>#REF!</v>
      </c>
      <c r="S85" s="2"/>
    </row>
    <row r="86" spans="1:20" x14ac:dyDescent="0.35">
      <c r="A86" s="77" t="str">
        <f t="shared" si="30"/>
        <v/>
      </c>
      <c r="B86" s="77" t="str">
        <f t="shared" si="31"/>
        <v/>
      </c>
      <c r="C86" s="77" t="str">
        <f t="shared" si="32"/>
        <v/>
      </c>
      <c r="D86" s="77" t="str">
        <f t="shared" si="33"/>
        <v/>
      </c>
      <c r="E86" s="77" t="str">
        <f t="shared" si="34"/>
        <v/>
      </c>
      <c r="F86" s="77" t="str">
        <f t="shared" si="35"/>
        <v/>
      </c>
      <c r="G86" s="199" t="str">
        <f>IF(Paramétrage!HV525&lt;&gt;0,Paramétrage!HT525,"")</f>
        <v/>
      </c>
      <c r="H86" s="2" t="str">
        <f>IF(Paramétrage!HV525&lt;&gt;0,Paramétrage!HU525,"")</f>
        <v/>
      </c>
      <c r="I86" s="2" t="str">
        <f t="shared" si="36"/>
        <v/>
      </c>
      <c r="J86" s="2" t="str">
        <f>IF(Paramétrage!HV525&lt;&gt;0,Paramétrage!HV525,"")</f>
        <v/>
      </c>
      <c r="K86" s="2" t="str">
        <f>IF(Paramétrage!HW525&lt;&gt;0,Paramétrage!HW525,"")</f>
        <v/>
      </c>
      <c r="L86" s="2" t="str">
        <f t="shared" si="37"/>
        <v/>
      </c>
      <c r="M86" s="2" t="str">
        <f t="shared" si="38"/>
        <v/>
      </c>
      <c r="N86" s="2" t="str">
        <f t="shared" si="39"/>
        <v/>
      </c>
      <c r="O86" s="2" t="str">
        <f>IF(Paramétrage!HV525&lt;&gt;0,Paramétrage!HX525,"")</f>
        <v/>
      </c>
      <c r="P86" s="9">
        <f>IF(Paramétrage!Q535,#REF!-#REF!,0)</f>
        <v>0</v>
      </c>
      <c r="Q86" s="2"/>
      <c r="R86" s="2" t="e">
        <f>IF(#REF!&lt;&gt;"",ROUNDUP(MIN(S$3,T$3),0),"")</f>
        <v>#REF!</v>
      </c>
      <c r="S86" s="2"/>
    </row>
    <row r="87" spans="1:20" x14ac:dyDescent="0.35">
      <c r="A87" s="77" t="str">
        <f t="shared" si="30"/>
        <v/>
      </c>
      <c r="B87" s="77" t="str">
        <f t="shared" si="31"/>
        <v/>
      </c>
      <c r="C87" s="77" t="str">
        <f t="shared" si="32"/>
        <v/>
      </c>
      <c r="D87" s="77" t="str">
        <f t="shared" si="33"/>
        <v/>
      </c>
      <c r="E87" s="77" t="str">
        <f t="shared" si="34"/>
        <v/>
      </c>
      <c r="F87" s="77" t="str">
        <f t="shared" si="35"/>
        <v/>
      </c>
      <c r="G87" s="199" t="str">
        <f>IF(Paramétrage!HV526&lt;&gt;0,Paramétrage!HT526,"")</f>
        <v/>
      </c>
      <c r="H87" s="2" t="str">
        <f>IF(Paramétrage!HV526&lt;&gt;0,Paramétrage!HU526,"")</f>
        <v/>
      </c>
      <c r="I87" s="2" t="str">
        <f t="shared" si="36"/>
        <v/>
      </c>
      <c r="J87" s="2" t="str">
        <f>IF(Paramétrage!HV526&lt;&gt;0,Paramétrage!HV526,"")</f>
        <v/>
      </c>
      <c r="K87" s="2" t="str">
        <f>IF(Paramétrage!HW526&lt;&gt;0,Paramétrage!HW526,"")</f>
        <v/>
      </c>
      <c r="L87" s="2" t="str">
        <f t="shared" si="37"/>
        <v/>
      </c>
      <c r="M87" s="2" t="str">
        <f t="shared" si="38"/>
        <v/>
      </c>
      <c r="N87" s="2" t="str">
        <f t="shared" si="39"/>
        <v/>
      </c>
      <c r="O87" s="2" t="str">
        <f>IF(Paramétrage!HV526&lt;&gt;0,Paramétrage!HX526,"")</f>
        <v/>
      </c>
      <c r="P87" s="9">
        <f>IF(Paramétrage!Q536,#REF!-#REF!,0)</f>
        <v>0</v>
      </c>
      <c r="Q87" s="2"/>
      <c r="R87" s="2" t="e">
        <f>IF(#REF!&lt;&gt;"",ROUNDUP(MIN(S$3,T$3),0),"")</f>
        <v>#REF!</v>
      </c>
      <c r="S87" s="2"/>
    </row>
    <row r="88" spans="1:20" x14ac:dyDescent="0.35">
      <c r="A88" s="77" t="str">
        <f t="shared" si="30"/>
        <v/>
      </c>
      <c r="B88" s="77" t="str">
        <f t="shared" si="31"/>
        <v/>
      </c>
      <c r="C88" s="77" t="str">
        <f t="shared" si="32"/>
        <v/>
      </c>
      <c r="D88" s="77" t="str">
        <f t="shared" si="33"/>
        <v/>
      </c>
      <c r="E88" s="77" t="str">
        <f t="shared" si="34"/>
        <v/>
      </c>
      <c r="F88" s="77" t="str">
        <f t="shared" si="35"/>
        <v/>
      </c>
      <c r="G88" s="199" t="str">
        <f>IF(Paramétrage!HV527&lt;&gt;0,Paramétrage!HT527,"")</f>
        <v/>
      </c>
      <c r="H88" s="2" t="str">
        <f>IF(Paramétrage!HV527&lt;&gt;0,Paramétrage!HU527,"")</f>
        <v/>
      </c>
      <c r="I88" s="2" t="str">
        <f t="shared" si="36"/>
        <v/>
      </c>
      <c r="J88" s="2" t="str">
        <f>IF(Paramétrage!HV527&lt;&gt;0,Paramétrage!HV527,"")</f>
        <v/>
      </c>
      <c r="K88" s="2" t="str">
        <f>IF(Paramétrage!HW527&lt;&gt;0,Paramétrage!HW527,"")</f>
        <v/>
      </c>
      <c r="L88" s="2" t="str">
        <f t="shared" si="37"/>
        <v/>
      </c>
      <c r="M88" s="2" t="str">
        <f t="shared" si="38"/>
        <v/>
      </c>
      <c r="N88" s="2" t="str">
        <f t="shared" si="39"/>
        <v/>
      </c>
      <c r="O88" s="2" t="str">
        <f>IF(Paramétrage!HV527&lt;&gt;0,Paramétrage!HX527,"")</f>
        <v/>
      </c>
      <c r="P88" s="9">
        <f>IF(Paramétrage!Q537,#REF!-#REF!,0)</f>
        <v>0</v>
      </c>
      <c r="Q88" s="2"/>
      <c r="R88" s="2" t="e">
        <f>IF(#REF!&lt;&gt;"",ROUNDUP(MIN(S$3,T$3),0),"")</f>
        <v>#REF!</v>
      </c>
      <c r="S88" s="2"/>
    </row>
    <row r="89" spans="1:20" x14ac:dyDescent="0.35">
      <c r="A89" s="77" t="str">
        <f t="shared" si="30"/>
        <v/>
      </c>
      <c r="B89" s="77" t="str">
        <f t="shared" si="31"/>
        <v/>
      </c>
      <c r="C89" s="77" t="str">
        <f t="shared" si="32"/>
        <v/>
      </c>
      <c r="D89" s="77" t="str">
        <f t="shared" si="33"/>
        <v/>
      </c>
      <c r="E89" s="77" t="str">
        <f t="shared" si="34"/>
        <v/>
      </c>
      <c r="F89" s="77" t="str">
        <f t="shared" si="35"/>
        <v/>
      </c>
      <c r="G89" s="199" t="str">
        <f>IF(Paramétrage!HV528&lt;&gt;0,Paramétrage!HT528,"")</f>
        <v/>
      </c>
      <c r="H89" s="2" t="str">
        <f>IF(Paramétrage!HV528&lt;&gt;0,Paramétrage!HU528,"")</f>
        <v/>
      </c>
      <c r="I89" s="2" t="str">
        <f t="shared" si="36"/>
        <v/>
      </c>
      <c r="J89" s="2" t="str">
        <f>IF(Paramétrage!HV528&lt;&gt;0,Paramétrage!HV528,"")</f>
        <v/>
      </c>
      <c r="K89" s="2" t="str">
        <f>IF(Paramétrage!HW528&lt;&gt;0,Paramétrage!HW528,"")</f>
        <v/>
      </c>
      <c r="L89" s="2" t="str">
        <f t="shared" si="37"/>
        <v/>
      </c>
      <c r="M89" s="2" t="str">
        <f t="shared" si="38"/>
        <v/>
      </c>
      <c r="N89" s="2" t="str">
        <f t="shared" si="39"/>
        <v/>
      </c>
      <c r="O89" s="2" t="str">
        <f>IF(Paramétrage!HV528&lt;&gt;0,Paramétrage!HX528,"")</f>
        <v/>
      </c>
      <c r="P89" s="9">
        <f>IF(Paramétrage!Q538,#REF!-#REF!,0)</f>
        <v>0</v>
      </c>
      <c r="Q89" s="2"/>
      <c r="R89" s="2" t="e">
        <f>IF(#REF!&lt;&gt;"",ROUNDUP(MIN(S$3,T$3),0),"")</f>
        <v>#REF!</v>
      </c>
      <c r="S89" s="2"/>
    </row>
    <row r="90" spans="1:20" x14ac:dyDescent="0.35">
      <c r="A90" s="469"/>
      <c r="B90" s="469"/>
      <c r="C90" s="469"/>
      <c r="D90" s="469"/>
      <c r="E90" s="469"/>
      <c r="F90" s="469"/>
      <c r="G90" s="475" t="s">
        <v>1111</v>
      </c>
      <c r="H90" s="469"/>
      <c r="I90" s="469"/>
      <c r="J90" s="469"/>
      <c r="K90" s="469"/>
      <c r="L90" s="469"/>
      <c r="M90" s="469"/>
      <c r="N90" s="469"/>
      <c r="O90" s="469"/>
      <c r="P90" s="469">
        <f>IF(Paramétrage!Q539,#REF!-#REF!,0)</f>
        <v>0</v>
      </c>
      <c r="Q90" s="469"/>
      <c r="R90" s="469" t="e">
        <f>IF(#REF!&lt;&gt;"",ROUNDUP(MIN(S$3,T$3),0),"")</f>
        <v>#REF!</v>
      </c>
      <c r="S90" s="2"/>
    </row>
    <row r="91" spans="1:20" ht="101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167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9">
        <f>IF(Paramétrage!Q540,#REF!-#REF!,0)</f>
        <v>0</v>
      </c>
      <c r="Q91" s="200" t="e">
        <f>Paramétrage!#REF!</f>
        <v>#REF!</v>
      </c>
      <c r="R91" s="201" t="s">
        <v>338</v>
      </c>
      <c r="S91" s="106" t="s">
        <v>347</v>
      </c>
      <c r="T91" s="28" t="s">
        <v>348</v>
      </c>
    </row>
    <row r="92" spans="1:20" x14ac:dyDescent="0.35">
      <c r="A92" s="77" t="str">
        <f>IF(J92&lt;&gt;"",I92,"")</f>
        <v/>
      </c>
      <c r="B92" s="77" t="str">
        <f>IF(J92&lt;&gt;"",1,"")</f>
        <v/>
      </c>
      <c r="C92" s="77" t="str">
        <f>IF(J92&lt;&gt;"",L92,"")</f>
        <v/>
      </c>
      <c r="D92" s="77" t="str">
        <f>IF(J92&lt;&gt;"",L92,"")</f>
        <v/>
      </c>
      <c r="E92" s="77" t="str">
        <f>IF(J92&lt;&gt;"",M92,"")</f>
        <v/>
      </c>
      <c r="F92" s="77" t="str">
        <f>IF(J92&lt;&gt;"",N92,"")</f>
        <v/>
      </c>
      <c r="G92" s="199" t="str">
        <f>IF(Paramétrage!IL501&lt;&gt;0,Paramétrage!IJ501,"")</f>
        <v/>
      </c>
      <c r="H92" s="2" t="str">
        <f>IF(Paramétrage!IL501&lt;&gt;0,Paramétrage!IK501,"")</f>
        <v/>
      </c>
      <c r="I92" s="2" t="str">
        <f>IF(J92&lt;&gt;"",DATEDIF($Q$2,G92,"d")*1440+H92*60,"")</f>
        <v/>
      </c>
      <c r="J92" s="2" t="str">
        <f>IF(Paramétrage!IL501&lt;&gt;0,Paramétrage!IL501,"")</f>
        <v/>
      </c>
      <c r="K92" s="2" t="str">
        <f>IF(Paramétrage!IM501&lt;&gt;0,Paramétrage!IM501,"")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IF(Paramétrage!IL501&lt;&gt;0,Paramétrage!IN501,"")</f>
        <v/>
      </c>
      <c r="P92" s="9">
        <f>IF(Paramétrage!Q541,#REF!-#REF!,0)</f>
        <v>0</v>
      </c>
      <c r="Q92" s="2"/>
      <c r="R92" s="2" t="e">
        <f>IF(#REF!&lt;&gt;"",ROUNDUP(MIN(S$3,T$3),0),"")</f>
        <v>#REF!</v>
      </c>
      <c r="S92" s="2"/>
    </row>
    <row r="93" spans="1:20" x14ac:dyDescent="0.35">
      <c r="A93" s="77" t="str">
        <f t="shared" ref="A93:A119" si="40">IF(J93&lt;&gt;"",I93,"")</f>
        <v/>
      </c>
      <c r="B93" s="77" t="str">
        <f t="shared" ref="B93:B119" si="41">IF(J93&lt;&gt;"",1,"")</f>
        <v/>
      </c>
      <c r="C93" s="77" t="str">
        <f t="shared" ref="C93:C119" si="42">IF(J93&lt;&gt;"",L93,"")</f>
        <v/>
      </c>
      <c r="D93" s="77" t="str">
        <f t="shared" ref="D93:D119" si="43">IF(J93&lt;&gt;"",L93,"")</f>
        <v/>
      </c>
      <c r="E93" s="77" t="str">
        <f t="shared" ref="E93:E119" si="44">IF(J93&lt;&gt;"",M93,"")</f>
        <v/>
      </c>
      <c r="F93" s="77" t="str">
        <f t="shared" ref="F93:F119" si="45">IF(J93&lt;&gt;"",N93,"")</f>
        <v/>
      </c>
      <c r="G93" s="199" t="str">
        <f>IF(Paramétrage!IL502&lt;&gt;0,Paramétrage!IJ502,"")</f>
        <v/>
      </c>
      <c r="H93" s="2" t="str">
        <f>IF(Paramétrage!IL502&lt;&gt;0,Paramétrage!IK502,"")</f>
        <v/>
      </c>
      <c r="I93" s="2" t="str">
        <f t="shared" ref="I93:I119" si="46">IF(J93&lt;&gt;"",DATEDIF($Q$2,G93,"d")*1440+H93*60,"")</f>
        <v/>
      </c>
      <c r="J93" s="2" t="str">
        <f>IF(Paramétrage!IL502&lt;&gt;0,Paramétrage!IL502,"")</f>
        <v/>
      </c>
      <c r="K93" s="2" t="str">
        <f>IF(Paramétrage!IM502&lt;&gt;0,Paramétrage!IM502,"")</f>
        <v/>
      </c>
      <c r="L93" s="2" t="str">
        <f t="shared" ref="L93:L119" si="47">IF(J93&lt;&gt;"",ROUNDUP(J93/K93,0),"")</f>
        <v/>
      </c>
      <c r="M93" s="2" t="str">
        <f t="shared" ref="M93:M119" si="48">IF(J93&lt;&gt;"",J93/L93,"")</f>
        <v/>
      </c>
      <c r="N93" s="2" t="str">
        <f t="shared" ref="N93:N119" si="49">IF(J93&lt;&gt;"",M93/O93,"")</f>
        <v/>
      </c>
      <c r="O93" s="2" t="str">
        <f>IF(Paramétrage!IL502&lt;&gt;0,Paramétrage!IN502,"")</f>
        <v/>
      </c>
      <c r="P93" s="9">
        <f>IF(Paramétrage!Q542,#REF!-#REF!,0)</f>
        <v>0</v>
      </c>
      <c r="Q93" s="2"/>
      <c r="R93" s="2" t="e">
        <f>IF(#REF!&lt;&gt;"",ROUNDUP(MIN(S$3,T$3),0),"")</f>
        <v>#REF!</v>
      </c>
      <c r="S93" s="2"/>
    </row>
    <row r="94" spans="1:20" x14ac:dyDescent="0.35">
      <c r="A94" s="77" t="str">
        <f t="shared" si="40"/>
        <v/>
      </c>
      <c r="B94" s="77" t="str">
        <f t="shared" si="41"/>
        <v/>
      </c>
      <c r="C94" s="77" t="str">
        <f t="shared" si="42"/>
        <v/>
      </c>
      <c r="D94" s="77" t="str">
        <f t="shared" si="43"/>
        <v/>
      </c>
      <c r="E94" s="77" t="str">
        <f t="shared" si="44"/>
        <v/>
      </c>
      <c r="F94" s="77" t="str">
        <f t="shared" si="45"/>
        <v/>
      </c>
      <c r="G94" s="199" t="str">
        <f>IF(Paramétrage!IL503&lt;&gt;0,Paramétrage!IJ503,"")</f>
        <v/>
      </c>
      <c r="H94" s="2" t="str">
        <f>IF(Paramétrage!IL503&lt;&gt;0,Paramétrage!IK503,"")</f>
        <v/>
      </c>
      <c r="I94" s="2" t="str">
        <f t="shared" si="46"/>
        <v/>
      </c>
      <c r="J94" s="2" t="str">
        <f>IF(Paramétrage!IL503&lt;&gt;0,Paramétrage!IL503,"")</f>
        <v/>
      </c>
      <c r="K94" s="2" t="str">
        <f>IF(Paramétrage!IM503&lt;&gt;0,Paramétrage!IM503,"")</f>
        <v/>
      </c>
      <c r="L94" s="2" t="str">
        <f t="shared" si="47"/>
        <v/>
      </c>
      <c r="M94" s="2" t="str">
        <f t="shared" si="48"/>
        <v/>
      </c>
      <c r="N94" s="2" t="str">
        <f t="shared" si="49"/>
        <v/>
      </c>
      <c r="O94" s="2" t="str">
        <f>IF(Paramétrage!IL503&lt;&gt;0,Paramétrage!IN503,"")</f>
        <v/>
      </c>
      <c r="P94" s="9">
        <f>IF(Paramétrage!Q543,#REF!-#REF!,0)</f>
        <v>0</v>
      </c>
      <c r="Q94" s="2"/>
      <c r="R94" s="2" t="e">
        <f>IF(#REF!&lt;&gt;"",ROUNDUP(MIN(S$3,T$3),0),"")</f>
        <v>#REF!</v>
      </c>
      <c r="S94" s="2"/>
    </row>
    <row r="95" spans="1:20" x14ac:dyDescent="0.35">
      <c r="A95" s="77" t="str">
        <f t="shared" si="40"/>
        <v/>
      </c>
      <c r="B95" s="77" t="str">
        <f t="shared" si="41"/>
        <v/>
      </c>
      <c r="C95" s="77" t="str">
        <f t="shared" si="42"/>
        <v/>
      </c>
      <c r="D95" s="77" t="str">
        <f t="shared" si="43"/>
        <v/>
      </c>
      <c r="E95" s="77" t="str">
        <f t="shared" si="44"/>
        <v/>
      </c>
      <c r="F95" s="77" t="str">
        <f t="shared" si="45"/>
        <v/>
      </c>
      <c r="G95" s="199" t="str">
        <f>IF(Paramétrage!IL504&lt;&gt;0,Paramétrage!IJ504,"")</f>
        <v/>
      </c>
      <c r="H95" s="2" t="str">
        <f>IF(Paramétrage!IL504&lt;&gt;0,Paramétrage!IK504,"")</f>
        <v/>
      </c>
      <c r="I95" s="2" t="str">
        <f t="shared" si="46"/>
        <v/>
      </c>
      <c r="J95" s="2" t="str">
        <f>IF(Paramétrage!IL504&lt;&gt;0,Paramétrage!IL504,"")</f>
        <v/>
      </c>
      <c r="K95" s="2" t="str">
        <f>IF(Paramétrage!IM504&lt;&gt;0,Paramétrage!IM504,"")</f>
        <v/>
      </c>
      <c r="L95" s="2" t="str">
        <f t="shared" si="47"/>
        <v/>
      </c>
      <c r="M95" s="2" t="str">
        <f t="shared" si="48"/>
        <v/>
      </c>
      <c r="N95" s="2" t="str">
        <f t="shared" si="49"/>
        <v/>
      </c>
      <c r="O95" s="2" t="str">
        <f>IF(Paramétrage!IL504&lt;&gt;0,Paramétrage!IN504,"")</f>
        <v/>
      </c>
      <c r="P95" s="9">
        <f>IF(Paramétrage!Q544,#REF!-#REF!,0)</f>
        <v>0</v>
      </c>
      <c r="Q95" s="2"/>
      <c r="R95" s="2" t="e">
        <f>IF(#REF!&lt;&gt;"",ROUNDUP(MIN(S$3,T$3),0),"")</f>
        <v>#REF!</v>
      </c>
      <c r="S95" s="2"/>
    </row>
    <row r="96" spans="1:20" x14ac:dyDescent="0.35">
      <c r="A96" s="77" t="str">
        <f t="shared" si="40"/>
        <v/>
      </c>
      <c r="B96" s="77" t="str">
        <f t="shared" si="41"/>
        <v/>
      </c>
      <c r="C96" s="77" t="str">
        <f t="shared" si="42"/>
        <v/>
      </c>
      <c r="D96" s="77" t="str">
        <f t="shared" si="43"/>
        <v/>
      </c>
      <c r="E96" s="77" t="str">
        <f t="shared" si="44"/>
        <v/>
      </c>
      <c r="F96" s="77" t="str">
        <f t="shared" si="45"/>
        <v/>
      </c>
      <c r="G96" s="199" t="str">
        <f>IF(Paramétrage!IL505&lt;&gt;0,Paramétrage!IJ505,"")</f>
        <v/>
      </c>
      <c r="H96" s="2" t="str">
        <f>IF(Paramétrage!IL505&lt;&gt;0,Paramétrage!IK505,"")</f>
        <v/>
      </c>
      <c r="I96" s="2" t="str">
        <f t="shared" si="46"/>
        <v/>
      </c>
      <c r="J96" s="2" t="str">
        <f>IF(Paramétrage!IL505&lt;&gt;0,Paramétrage!IL505,"")</f>
        <v/>
      </c>
      <c r="K96" s="2" t="str">
        <f>IF(Paramétrage!IM505&lt;&gt;0,Paramétrage!IM505,"")</f>
        <v/>
      </c>
      <c r="L96" s="2" t="str">
        <f t="shared" si="47"/>
        <v/>
      </c>
      <c r="M96" s="2" t="str">
        <f t="shared" si="48"/>
        <v/>
      </c>
      <c r="N96" s="2" t="str">
        <f t="shared" si="49"/>
        <v/>
      </c>
      <c r="O96" s="2" t="str">
        <f>IF(Paramétrage!IL505&lt;&gt;0,Paramétrage!IN505,"")</f>
        <v/>
      </c>
      <c r="P96" s="9">
        <f>IF(Paramétrage!Q545,#REF!-#REF!,0)</f>
        <v>0</v>
      </c>
      <c r="Q96" s="2"/>
      <c r="R96" s="2" t="e">
        <f>IF(#REF!&lt;&gt;"",ROUNDUP(MIN(S$3,T$3),0),"")</f>
        <v>#REF!</v>
      </c>
      <c r="S96" s="2"/>
    </row>
    <row r="97" spans="1:19" x14ac:dyDescent="0.35">
      <c r="A97" s="77" t="str">
        <f t="shared" si="40"/>
        <v/>
      </c>
      <c r="B97" s="77" t="str">
        <f t="shared" si="41"/>
        <v/>
      </c>
      <c r="C97" s="77" t="str">
        <f t="shared" si="42"/>
        <v/>
      </c>
      <c r="D97" s="77" t="str">
        <f t="shared" si="43"/>
        <v/>
      </c>
      <c r="E97" s="77" t="str">
        <f t="shared" si="44"/>
        <v/>
      </c>
      <c r="F97" s="77" t="str">
        <f t="shared" si="45"/>
        <v/>
      </c>
      <c r="G97" s="199" t="str">
        <f>IF(Paramétrage!IL506&lt;&gt;0,Paramétrage!IJ506,"")</f>
        <v/>
      </c>
      <c r="H97" s="2" t="str">
        <f>IF(Paramétrage!IL506&lt;&gt;0,Paramétrage!IK506,"")</f>
        <v/>
      </c>
      <c r="I97" s="2" t="str">
        <f t="shared" si="46"/>
        <v/>
      </c>
      <c r="J97" s="2" t="str">
        <f>IF(Paramétrage!IL506&lt;&gt;0,Paramétrage!IL506,"")</f>
        <v/>
      </c>
      <c r="K97" s="2" t="str">
        <f>IF(Paramétrage!IM506&lt;&gt;0,Paramétrage!IM506,"")</f>
        <v/>
      </c>
      <c r="L97" s="2" t="str">
        <f t="shared" si="47"/>
        <v/>
      </c>
      <c r="M97" s="2" t="str">
        <f t="shared" si="48"/>
        <v/>
      </c>
      <c r="N97" s="2" t="str">
        <f t="shared" si="49"/>
        <v/>
      </c>
      <c r="O97" s="2" t="str">
        <f>IF(Paramétrage!IL506&lt;&gt;0,Paramétrage!IN506,"")</f>
        <v/>
      </c>
      <c r="P97" s="9">
        <f>IF(Paramétrage!Q546,#REF!-#REF!,0)</f>
        <v>0</v>
      </c>
      <c r="Q97" s="2"/>
      <c r="R97" s="2" t="e">
        <f>IF(#REF!&lt;&gt;"",ROUNDUP(MIN(S$3,T$3),0),"")</f>
        <v>#REF!</v>
      </c>
      <c r="S97" s="2"/>
    </row>
    <row r="98" spans="1:19" x14ac:dyDescent="0.35">
      <c r="A98" s="77" t="str">
        <f t="shared" si="40"/>
        <v/>
      </c>
      <c r="B98" s="77" t="str">
        <f t="shared" si="41"/>
        <v/>
      </c>
      <c r="C98" s="77" t="str">
        <f t="shared" si="42"/>
        <v/>
      </c>
      <c r="D98" s="77" t="str">
        <f t="shared" si="43"/>
        <v/>
      </c>
      <c r="E98" s="77" t="str">
        <f t="shared" si="44"/>
        <v/>
      </c>
      <c r="F98" s="77" t="str">
        <f t="shared" si="45"/>
        <v/>
      </c>
      <c r="G98" s="199" t="str">
        <f>IF(Paramétrage!IL507&lt;&gt;0,Paramétrage!IJ507,"")</f>
        <v/>
      </c>
      <c r="H98" s="2" t="str">
        <f>IF(Paramétrage!IL507&lt;&gt;0,Paramétrage!IK507,"")</f>
        <v/>
      </c>
      <c r="I98" s="2" t="str">
        <f t="shared" si="46"/>
        <v/>
      </c>
      <c r="J98" s="2" t="str">
        <f>IF(Paramétrage!IL507&lt;&gt;0,Paramétrage!IL507,"")</f>
        <v/>
      </c>
      <c r="K98" s="2" t="str">
        <f>IF(Paramétrage!IM507&lt;&gt;0,Paramétrage!IM507,"")</f>
        <v/>
      </c>
      <c r="L98" s="2" t="str">
        <f t="shared" si="47"/>
        <v/>
      </c>
      <c r="M98" s="2" t="str">
        <f t="shared" si="48"/>
        <v/>
      </c>
      <c r="N98" s="2" t="str">
        <f t="shared" si="49"/>
        <v/>
      </c>
      <c r="O98" s="2" t="str">
        <f>IF(Paramétrage!IL507&lt;&gt;0,Paramétrage!IN507,"")</f>
        <v/>
      </c>
      <c r="P98" s="9">
        <f>IF(Paramétrage!Q547,#REF!-#REF!,0)</f>
        <v>0</v>
      </c>
      <c r="Q98" s="2"/>
      <c r="R98" s="2" t="e">
        <f>IF(#REF!&lt;&gt;"",ROUNDUP(MIN(S$3,T$3),0),"")</f>
        <v>#REF!</v>
      </c>
      <c r="S98" s="2"/>
    </row>
    <row r="99" spans="1:19" x14ac:dyDescent="0.35">
      <c r="A99" s="77" t="str">
        <f t="shared" si="40"/>
        <v/>
      </c>
      <c r="B99" s="77" t="str">
        <f t="shared" si="41"/>
        <v/>
      </c>
      <c r="C99" s="77" t="str">
        <f t="shared" si="42"/>
        <v/>
      </c>
      <c r="D99" s="77" t="str">
        <f t="shared" si="43"/>
        <v/>
      </c>
      <c r="E99" s="77" t="str">
        <f t="shared" si="44"/>
        <v/>
      </c>
      <c r="F99" s="77" t="str">
        <f t="shared" si="45"/>
        <v/>
      </c>
      <c r="G99" s="199" t="str">
        <f>IF(Paramétrage!IL508&lt;&gt;0,Paramétrage!IJ508,"")</f>
        <v/>
      </c>
      <c r="H99" s="2" t="str">
        <f>IF(Paramétrage!IL508&lt;&gt;0,Paramétrage!IK508,"")</f>
        <v/>
      </c>
      <c r="I99" s="2" t="str">
        <f t="shared" si="46"/>
        <v/>
      </c>
      <c r="J99" s="2" t="str">
        <f>IF(Paramétrage!IL508&lt;&gt;0,Paramétrage!IL508,"")</f>
        <v/>
      </c>
      <c r="K99" s="2" t="str">
        <f>IF(Paramétrage!IM508&lt;&gt;0,Paramétrage!IM508,"")</f>
        <v/>
      </c>
      <c r="L99" s="2" t="str">
        <f t="shared" si="47"/>
        <v/>
      </c>
      <c r="M99" s="2" t="str">
        <f t="shared" si="48"/>
        <v/>
      </c>
      <c r="N99" s="2" t="str">
        <f t="shared" si="49"/>
        <v/>
      </c>
      <c r="O99" s="2" t="str">
        <f>IF(Paramétrage!IL508&lt;&gt;0,Paramétrage!IN508,"")</f>
        <v/>
      </c>
      <c r="P99" s="9">
        <f>IF(Paramétrage!Q548,#REF!-#REF!,0)</f>
        <v>0</v>
      </c>
      <c r="Q99" s="2"/>
      <c r="R99" s="2" t="e">
        <f>IF(#REF!&lt;&gt;"",ROUNDUP(MIN(S$3,T$3),0),"")</f>
        <v>#REF!</v>
      </c>
      <c r="S99" s="2"/>
    </row>
    <row r="100" spans="1:19" x14ac:dyDescent="0.35">
      <c r="A100" s="77" t="str">
        <f t="shared" si="40"/>
        <v/>
      </c>
      <c r="B100" s="77" t="str">
        <f t="shared" si="41"/>
        <v/>
      </c>
      <c r="C100" s="77" t="str">
        <f t="shared" si="42"/>
        <v/>
      </c>
      <c r="D100" s="77" t="str">
        <f t="shared" si="43"/>
        <v/>
      </c>
      <c r="E100" s="77" t="str">
        <f t="shared" si="44"/>
        <v/>
      </c>
      <c r="F100" s="77" t="str">
        <f t="shared" si="45"/>
        <v/>
      </c>
      <c r="G100" s="199" t="str">
        <f>IF(Paramétrage!IL509&lt;&gt;0,Paramétrage!IJ509,"")</f>
        <v/>
      </c>
      <c r="H100" s="2" t="str">
        <f>IF(Paramétrage!IL509&lt;&gt;0,Paramétrage!IK509,"")</f>
        <v/>
      </c>
      <c r="I100" s="2" t="str">
        <f t="shared" si="46"/>
        <v/>
      </c>
      <c r="J100" s="2" t="str">
        <f>IF(Paramétrage!IL509&lt;&gt;0,Paramétrage!IL509,"")</f>
        <v/>
      </c>
      <c r="K100" s="2" t="str">
        <f>IF(Paramétrage!IM509&lt;&gt;0,Paramétrage!IM509,"")</f>
        <v/>
      </c>
      <c r="L100" s="2" t="str">
        <f t="shared" si="47"/>
        <v/>
      </c>
      <c r="M100" s="2" t="str">
        <f t="shared" si="48"/>
        <v/>
      </c>
      <c r="N100" s="2" t="str">
        <f t="shared" si="49"/>
        <v/>
      </c>
      <c r="O100" s="2" t="str">
        <f>IF(Paramétrage!IL509&lt;&gt;0,Paramétrage!IN509,"")</f>
        <v/>
      </c>
      <c r="P100" s="9">
        <f>IF(Paramétrage!Q549,#REF!-#REF!,0)</f>
        <v>0</v>
      </c>
      <c r="Q100" s="2"/>
      <c r="R100" s="2" t="e">
        <f>IF(#REF!&lt;&gt;"",ROUNDUP(MIN(S$3,T$3),0),"")</f>
        <v>#REF!</v>
      </c>
      <c r="S100" s="2"/>
    </row>
    <row r="101" spans="1:19" x14ac:dyDescent="0.35">
      <c r="A101" s="77" t="str">
        <f t="shared" si="40"/>
        <v/>
      </c>
      <c r="B101" s="77" t="str">
        <f t="shared" si="41"/>
        <v/>
      </c>
      <c r="C101" s="77" t="str">
        <f t="shared" si="42"/>
        <v/>
      </c>
      <c r="D101" s="77" t="str">
        <f t="shared" si="43"/>
        <v/>
      </c>
      <c r="E101" s="77" t="str">
        <f t="shared" si="44"/>
        <v/>
      </c>
      <c r="F101" s="77" t="str">
        <f t="shared" si="45"/>
        <v/>
      </c>
      <c r="G101" s="199" t="str">
        <f>IF(Paramétrage!IL510&lt;&gt;0,Paramétrage!IJ510,"")</f>
        <v/>
      </c>
      <c r="H101" s="2" t="str">
        <f>IF(Paramétrage!IL510&lt;&gt;0,Paramétrage!IK510,"")</f>
        <v/>
      </c>
      <c r="I101" s="2" t="str">
        <f t="shared" si="46"/>
        <v/>
      </c>
      <c r="J101" s="2" t="str">
        <f>IF(Paramétrage!IL510&lt;&gt;0,Paramétrage!IL510,"")</f>
        <v/>
      </c>
      <c r="K101" s="2" t="str">
        <f>IF(Paramétrage!IM510&lt;&gt;0,Paramétrage!IM510,"")</f>
        <v/>
      </c>
      <c r="L101" s="2" t="str">
        <f t="shared" si="47"/>
        <v/>
      </c>
      <c r="M101" s="2" t="str">
        <f t="shared" si="48"/>
        <v/>
      </c>
      <c r="N101" s="2" t="str">
        <f t="shared" si="49"/>
        <v/>
      </c>
      <c r="O101" s="2" t="str">
        <f>IF(Paramétrage!IL510&lt;&gt;0,Paramétrage!IN510,"")</f>
        <v/>
      </c>
      <c r="P101" s="9">
        <f>IF(Paramétrage!Q550,#REF!-#REF!,0)</f>
        <v>0</v>
      </c>
      <c r="Q101" s="2"/>
      <c r="R101" s="2" t="e">
        <f>IF(#REF!&lt;&gt;"",ROUNDUP(MIN(S$3,T$3),0),"")</f>
        <v>#REF!</v>
      </c>
      <c r="S101" s="2"/>
    </row>
    <row r="102" spans="1:19" x14ac:dyDescent="0.35">
      <c r="A102" s="77" t="str">
        <f t="shared" si="40"/>
        <v/>
      </c>
      <c r="B102" s="77" t="str">
        <f t="shared" si="41"/>
        <v/>
      </c>
      <c r="C102" s="77" t="str">
        <f t="shared" si="42"/>
        <v/>
      </c>
      <c r="D102" s="77" t="str">
        <f t="shared" si="43"/>
        <v/>
      </c>
      <c r="E102" s="77" t="str">
        <f t="shared" si="44"/>
        <v/>
      </c>
      <c r="F102" s="77" t="str">
        <f t="shared" si="45"/>
        <v/>
      </c>
      <c r="G102" s="199" t="str">
        <f>IF(Paramétrage!IL511&lt;&gt;0,Paramétrage!IJ511,"")</f>
        <v/>
      </c>
      <c r="H102" s="2" t="str">
        <f>IF(Paramétrage!IL511&lt;&gt;0,Paramétrage!IK511,"")</f>
        <v/>
      </c>
      <c r="I102" s="2" t="str">
        <f t="shared" si="46"/>
        <v/>
      </c>
      <c r="J102" s="2" t="str">
        <f>IF(Paramétrage!IL511&lt;&gt;0,Paramétrage!IL511,"")</f>
        <v/>
      </c>
      <c r="K102" s="2" t="str">
        <f>IF(Paramétrage!IM511&lt;&gt;0,Paramétrage!IM511,"")</f>
        <v/>
      </c>
      <c r="L102" s="2" t="str">
        <f t="shared" si="47"/>
        <v/>
      </c>
      <c r="M102" s="2" t="str">
        <f t="shared" si="48"/>
        <v/>
      </c>
      <c r="N102" s="2" t="str">
        <f t="shared" si="49"/>
        <v/>
      </c>
      <c r="O102" s="2" t="str">
        <f>IF(Paramétrage!IL511&lt;&gt;0,Paramétrage!IN511,"")</f>
        <v/>
      </c>
      <c r="P102" s="9">
        <f>IF(Paramétrage!Q551,#REF!-#REF!,0)</f>
        <v>0</v>
      </c>
      <c r="Q102" s="2"/>
      <c r="R102" s="2" t="e">
        <f>IF(#REF!&lt;&gt;"",ROUNDUP(MIN(S$3,T$3),0),"")</f>
        <v>#REF!</v>
      </c>
      <c r="S102" s="2"/>
    </row>
    <row r="103" spans="1:19" x14ac:dyDescent="0.35">
      <c r="A103" s="77" t="str">
        <f t="shared" si="40"/>
        <v/>
      </c>
      <c r="B103" s="77" t="str">
        <f t="shared" si="41"/>
        <v/>
      </c>
      <c r="C103" s="77" t="str">
        <f t="shared" si="42"/>
        <v/>
      </c>
      <c r="D103" s="77" t="str">
        <f t="shared" si="43"/>
        <v/>
      </c>
      <c r="E103" s="77" t="str">
        <f t="shared" si="44"/>
        <v/>
      </c>
      <c r="F103" s="77" t="str">
        <f t="shared" si="45"/>
        <v/>
      </c>
      <c r="G103" s="199" t="str">
        <f>IF(Paramétrage!IL512&lt;&gt;0,Paramétrage!IJ512,"")</f>
        <v/>
      </c>
      <c r="H103" s="2" t="str">
        <f>IF(Paramétrage!IL512&lt;&gt;0,Paramétrage!IK512,"")</f>
        <v/>
      </c>
      <c r="I103" s="2" t="str">
        <f t="shared" si="46"/>
        <v/>
      </c>
      <c r="J103" s="2" t="str">
        <f>IF(Paramétrage!IL512&lt;&gt;0,Paramétrage!IL512,"")</f>
        <v/>
      </c>
      <c r="K103" s="2" t="str">
        <f>IF(Paramétrage!IM512&lt;&gt;0,Paramétrage!IM512,"")</f>
        <v/>
      </c>
      <c r="L103" s="2" t="str">
        <f t="shared" si="47"/>
        <v/>
      </c>
      <c r="M103" s="2" t="str">
        <f t="shared" si="48"/>
        <v/>
      </c>
      <c r="N103" s="2" t="str">
        <f t="shared" si="49"/>
        <v/>
      </c>
      <c r="O103" s="2" t="str">
        <f>IF(Paramétrage!IL512&lt;&gt;0,Paramétrage!IN512,"")</f>
        <v/>
      </c>
      <c r="P103" s="9">
        <f>IF(Paramétrage!Q552,#REF!-#REF!,0)</f>
        <v>0</v>
      </c>
      <c r="Q103" s="2"/>
      <c r="R103" s="2" t="e">
        <f>IF(#REF!&lt;&gt;"",ROUNDUP(MIN(S$3,T$3),0),"")</f>
        <v>#REF!</v>
      </c>
      <c r="S103" s="2"/>
    </row>
    <row r="104" spans="1:19" x14ac:dyDescent="0.35">
      <c r="A104" s="77" t="str">
        <f t="shared" si="40"/>
        <v/>
      </c>
      <c r="B104" s="77" t="str">
        <f t="shared" si="41"/>
        <v/>
      </c>
      <c r="C104" s="77" t="str">
        <f t="shared" si="42"/>
        <v/>
      </c>
      <c r="D104" s="77" t="str">
        <f t="shared" si="43"/>
        <v/>
      </c>
      <c r="E104" s="77" t="str">
        <f t="shared" si="44"/>
        <v/>
      </c>
      <c r="F104" s="77" t="str">
        <f t="shared" si="45"/>
        <v/>
      </c>
      <c r="G104" s="199" t="str">
        <f>IF(Paramétrage!IL513&lt;&gt;0,Paramétrage!IJ513,"")</f>
        <v/>
      </c>
      <c r="H104" s="2" t="str">
        <f>IF(Paramétrage!IL513&lt;&gt;0,Paramétrage!IK513,"")</f>
        <v/>
      </c>
      <c r="I104" s="2" t="str">
        <f t="shared" si="46"/>
        <v/>
      </c>
      <c r="J104" s="2" t="str">
        <f>IF(Paramétrage!IL513&lt;&gt;0,Paramétrage!IL513,"")</f>
        <v/>
      </c>
      <c r="K104" s="2" t="str">
        <f>IF(Paramétrage!IM513&lt;&gt;0,Paramétrage!IM513,"")</f>
        <v/>
      </c>
      <c r="L104" s="2" t="str">
        <f t="shared" si="47"/>
        <v/>
      </c>
      <c r="M104" s="2" t="str">
        <f t="shared" si="48"/>
        <v/>
      </c>
      <c r="N104" s="2" t="str">
        <f t="shared" si="49"/>
        <v/>
      </c>
      <c r="O104" s="2" t="str">
        <f>IF(Paramétrage!IL513&lt;&gt;0,Paramétrage!IN513,"")</f>
        <v/>
      </c>
      <c r="P104" s="9">
        <f>IF(Paramétrage!Q553,#REF!-#REF!,0)</f>
        <v>0</v>
      </c>
      <c r="Q104" s="2"/>
      <c r="R104" s="2" t="e">
        <f>IF(#REF!&lt;&gt;"",ROUNDUP(MIN(S$3,T$3),0),"")</f>
        <v>#REF!</v>
      </c>
      <c r="S104" s="2"/>
    </row>
    <row r="105" spans="1:19" x14ac:dyDescent="0.35">
      <c r="A105" s="77" t="str">
        <f t="shared" si="40"/>
        <v/>
      </c>
      <c r="B105" s="77" t="str">
        <f t="shared" si="41"/>
        <v/>
      </c>
      <c r="C105" s="77" t="str">
        <f t="shared" si="42"/>
        <v/>
      </c>
      <c r="D105" s="77" t="str">
        <f t="shared" si="43"/>
        <v/>
      </c>
      <c r="E105" s="77" t="str">
        <f t="shared" si="44"/>
        <v/>
      </c>
      <c r="F105" s="77" t="str">
        <f t="shared" si="45"/>
        <v/>
      </c>
      <c r="G105" s="199" t="str">
        <f>IF(Paramétrage!IL514&lt;&gt;0,Paramétrage!IJ514,"")</f>
        <v/>
      </c>
      <c r="H105" s="2" t="str">
        <f>IF(Paramétrage!IL514&lt;&gt;0,Paramétrage!IK514,"")</f>
        <v/>
      </c>
      <c r="I105" s="2" t="str">
        <f t="shared" si="46"/>
        <v/>
      </c>
      <c r="J105" s="2" t="str">
        <f>IF(Paramétrage!IL514&lt;&gt;0,Paramétrage!IL514,"")</f>
        <v/>
      </c>
      <c r="K105" s="2" t="str">
        <f>IF(Paramétrage!IM514&lt;&gt;0,Paramétrage!IM514,"")</f>
        <v/>
      </c>
      <c r="L105" s="2" t="str">
        <f t="shared" si="47"/>
        <v/>
      </c>
      <c r="M105" s="2" t="str">
        <f t="shared" si="48"/>
        <v/>
      </c>
      <c r="N105" s="2" t="str">
        <f t="shared" si="49"/>
        <v/>
      </c>
      <c r="O105" s="2" t="str">
        <f>IF(Paramétrage!IL514&lt;&gt;0,Paramétrage!IN514,"")</f>
        <v/>
      </c>
      <c r="P105" s="9">
        <f>IF(Paramétrage!Q554,#REF!-#REF!,0)</f>
        <v>0</v>
      </c>
      <c r="Q105" s="2"/>
      <c r="R105" s="2" t="e">
        <f>IF(#REF!&lt;&gt;"",ROUNDUP(MIN(S$3,T$3),0),"")</f>
        <v>#REF!</v>
      </c>
      <c r="S105" s="2"/>
    </row>
    <row r="106" spans="1:19" x14ac:dyDescent="0.35">
      <c r="A106" s="77" t="str">
        <f t="shared" si="40"/>
        <v/>
      </c>
      <c r="B106" s="77" t="str">
        <f t="shared" si="41"/>
        <v/>
      </c>
      <c r="C106" s="77" t="str">
        <f t="shared" si="42"/>
        <v/>
      </c>
      <c r="D106" s="77" t="str">
        <f t="shared" si="43"/>
        <v/>
      </c>
      <c r="E106" s="77" t="str">
        <f t="shared" si="44"/>
        <v/>
      </c>
      <c r="F106" s="77" t="str">
        <f t="shared" si="45"/>
        <v/>
      </c>
      <c r="G106" s="199" t="str">
        <f>IF(Paramétrage!IL515&lt;&gt;0,Paramétrage!IJ515,"")</f>
        <v/>
      </c>
      <c r="H106" s="2" t="str">
        <f>IF(Paramétrage!IL515&lt;&gt;0,Paramétrage!IK515,"")</f>
        <v/>
      </c>
      <c r="I106" s="2" t="str">
        <f t="shared" si="46"/>
        <v/>
      </c>
      <c r="J106" s="2" t="str">
        <f>IF(Paramétrage!IL515&lt;&gt;0,Paramétrage!IL515,"")</f>
        <v/>
      </c>
      <c r="K106" s="2" t="str">
        <f>IF(Paramétrage!IM515&lt;&gt;0,Paramétrage!IM515,"")</f>
        <v/>
      </c>
      <c r="L106" s="2" t="str">
        <f t="shared" si="47"/>
        <v/>
      </c>
      <c r="M106" s="2" t="str">
        <f t="shared" si="48"/>
        <v/>
      </c>
      <c r="N106" s="2" t="str">
        <f t="shared" si="49"/>
        <v/>
      </c>
      <c r="O106" s="2" t="str">
        <f>IF(Paramétrage!IL515&lt;&gt;0,Paramétrage!IN515,"")</f>
        <v/>
      </c>
      <c r="P106" s="9" t="e">
        <f>IF(Paramétrage!#REF!,#REF!-#REF!,0)</f>
        <v>#REF!</v>
      </c>
      <c r="Q106" s="2"/>
      <c r="R106" s="2" t="e">
        <f>IF(#REF!&lt;&gt;"",ROUNDUP(MIN(S$3,T$3),0),"")</f>
        <v>#REF!</v>
      </c>
      <c r="S106" s="2"/>
    </row>
    <row r="107" spans="1:19" x14ac:dyDescent="0.35">
      <c r="A107" s="77" t="str">
        <f t="shared" si="40"/>
        <v/>
      </c>
      <c r="B107" s="77" t="str">
        <f t="shared" si="41"/>
        <v/>
      </c>
      <c r="C107" s="77" t="str">
        <f t="shared" si="42"/>
        <v/>
      </c>
      <c r="D107" s="77" t="str">
        <f t="shared" si="43"/>
        <v/>
      </c>
      <c r="E107" s="77" t="str">
        <f t="shared" si="44"/>
        <v/>
      </c>
      <c r="F107" s="77" t="str">
        <f t="shared" si="45"/>
        <v/>
      </c>
      <c r="G107" s="199" t="str">
        <f>IF(Paramétrage!IL516&lt;&gt;0,Paramétrage!IJ516,"")</f>
        <v/>
      </c>
      <c r="H107" s="2" t="str">
        <f>IF(Paramétrage!IL516&lt;&gt;0,Paramétrage!IK516,"")</f>
        <v/>
      </c>
      <c r="I107" s="2" t="str">
        <f t="shared" si="46"/>
        <v/>
      </c>
      <c r="J107" s="2" t="str">
        <f>IF(Paramétrage!IL516&lt;&gt;0,Paramétrage!IL516,"")</f>
        <v/>
      </c>
      <c r="K107" s="2" t="str">
        <f>IF(Paramétrage!IM516&lt;&gt;0,Paramétrage!IM516,"")</f>
        <v/>
      </c>
      <c r="L107" s="2" t="str">
        <f t="shared" si="47"/>
        <v/>
      </c>
      <c r="M107" s="2" t="str">
        <f t="shared" si="48"/>
        <v/>
      </c>
      <c r="N107" s="2" t="str">
        <f t="shared" si="49"/>
        <v/>
      </c>
      <c r="O107" s="2" t="str">
        <f>IF(Paramétrage!IL516&lt;&gt;0,Paramétrage!IN516,"")</f>
        <v/>
      </c>
      <c r="P107" s="9" t="e">
        <f>IF(Paramétrage!#REF!,#REF!-#REF!,0)</f>
        <v>#REF!</v>
      </c>
      <c r="Q107" s="2"/>
      <c r="R107" s="2" t="e">
        <f>IF(#REF!&lt;&gt;"",ROUNDUP(MIN(S$3,T$3),0),"")</f>
        <v>#REF!</v>
      </c>
      <c r="S107" s="2"/>
    </row>
    <row r="108" spans="1:19" x14ac:dyDescent="0.35">
      <c r="A108" s="77" t="str">
        <f t="shared" si="40"/>
        <v/>
      </c>
      <c r="B108" s="77" t="str">
        <f t="shared" si="41"/>
        <v/>
      </c>
      <c r="C108" s="77" t="str">
        <f t="shared" si="42"/>
        <v/>
      </c>
      <c r="D108" s="77" t="str">
        <f t="shared" si="43"/>
        <v/>
      </c>
      <c r="E108" s="77" t="str">
        <f t="shared" si="44"/>
        <v/>
      </c>
      <c r="F108" s="77" t="str">
        <f t="shared" si="45"/>
        <v/>
      </c>
      <c r="G108" s="199" t="str">
        <f>IF(Paramétrage!IL517&lt;&gt;0,Paramétrage!IJ517,"")</f>
        <v/>
      </c>
      <c r="H108" s="2" t="str">
        <f>IF(Paramétrage!IL517&lt;&gt;0,Paramétrage!IK517,"")</f>
        <v/>
      </c>
      <c r="I108" s="2" t="str">
        <f t="shared" si="46"/>
        <v/>
      </c>
      <c r="J108" s="2" t="str">
        <f>IF(Paramétrage!IL517&lt;&gt;0,Paramétrage!IL517,"")</f>
        <v/>
      </c>
      <c r="K108" s="2" t="str">
        <f>IF(Paramétrage!IM517&lt;&gt;0,Paramétrage!IM517,"")</f>
        <v/>
      </c>
      <c r="L108" s="2" t="str">
        <f t="shared" si="47"/>
        <v/>
      </c>
      <c r="M108" s="2" t="str">
        <f t="shared" si="48"/>
        <v/>
      </c>
      <c r="N108" s="2" t="str">
        <f t="shared" si="49"/>
        <v/>
      </c>
      <c r="O108" s="2" t="str">
        <f>IF(Paramétrage!IL517&lt;&gt;0,Paramétrage!IN517,"")</f>
        <v/>
      </c>
      <c r="P108" s="9" t="e">
        <f>IF(Paramétrage!#REF!,#REF!-#REF!,0)</f>
        <v>#REF!</v>
      </c>
      <c r="Q108" s="2"/>
      <c r="R108" s="2" t="e">
        <f>IF(#REF!&lt;&gt;"",ROUNDUP(MIN(S$3,T$3),0),"")</f>
        <v>#REF!</v>
      </c>
      <c r="S108" s="2"/>
    </row>
    <row r="109" spans="1:19" x14ac:dyDescent="0.35">
      <c r="A109" s="77" t="str">
        <f t="shared" si="40"/>
        <v/>
      </c>
      <c r="B109" s="77" t="str">
        <f t="shared" si="41"/>
        <v/>
      </c>
      <c r="C109" s="77" t="str">
        <f t="shared" si="42"/>
        <v/>
      </c>
      <c r="D109" s="77" t="str">
        <f t="shared" si="43"/>
        <v/>
      </c>
      <c r="E109" s="77" t="str">
        <f t="shared" si="44"/>
        <v/>
      </c>
      <c r="F109" s="77" t="str">
        <f t="shared" si="45"/>
        <v/>
      </c>
      <c r="G109" s="199" t="str">
        <f>IF(Paramétrage!IL518&lt;&gt;0,Paramétrage!IJ518,"")</f>
        <v/>
      </c>
      <c r="H109" s="2" t="str">
        <f>IF(Paramétrage!IL518&lt;&gt;0,Paramétrage!IK518,"")</f>
        <v/>
      </c>
      <c r="I109" s="2" t="str">
        <f t="shared" si="46"/>
        <v/>
      </c>
      <c r="J109" s="2" t="str">
        <f>IF(Paramétrage!IL518&lt;&gt;0,Paramétrage!IL518,"")</f>
        <v/>
      </c>
      <c r="K109" s="2" t="str">
        <f>IF(Paramétrage!IM518&lt;&gt;0,Paramétrage!IM518,"")</f>
        <v/>
      </c>
      <c r="L109" s="2" t="str">
        <f t="shared" si="47"/>
        <v/>
      </c>
      <c r="M109" s="2" t="str">
        <f t="shared" si="48"/>
        <v/>
      </c>
      <c r="N109" s="2" t="str">
        <f t="shared" si="49"/>
        <v/>
      </c>
      <c r="O109" s="2" t="str">
        <f>IF(Paramétrage!IL518&lt;&gt;0,Paramétrage!IN518,"")</f>
        <v/>
      </c>
      <c r="P109" s="9" t="e">
        <f>IF(Paramétrage!#REF!,#REF!-#REF!,0)</f>
        <v>#REF!</v>
      </c>
      <c r="Q109" s="2"/>
      <c r="R109" s="2" t="e">
        <f>IF(#REF!&lt;&gt;"",ROUNDUP(MIN(S$3,T$3),0),"")</f>
        <v>#REF!</v>
      </c>
      <c r="S109" s="2"/>
    </row>
    <row r="110" spans="1:19" x14ac:dyDescent="0.35">
      <c r="A110" s="77" t="str">
        <f t="shared" si="40"/>
        <v/>
      </c>
      <c r="B110" s="77" t="str">
        <f t="shared" si="41"/>
        <v/>
      </c>
      <c r="C110" s="77" t="str">
        <f t="shared" si="42"/>
        <v/>
      </c>
      <c r="D110" s="77" t="str">
        <f t="shared" si="43"/>
        <v/>
      </c>
      <c r="E110" s="77" t="str">
        <f t="shared" si="44"/>
        <v/>
      </c>
      <c r="F110" s="77" t="str">
        <f t="shared" si="45"/>
        <v/>
      </c>
      <c r="G110" s="199" t="str">
        <f>IF(Paramétrage!IL519&lt;&gt;0,Paramétrage!IJ519,"")</f>
        <v/>
      </c>
      <c r="H110" s="2" t="str">
        <f>IF(Paramétrage!IL519&lt;&gt;0,Paramétrage!IK519,"")</f>
        <v/>
      </c>
      <c r="I110" s="2" t="str">
        <f t="shared" si="46"/>
        <v/>
      </c>
      <c r="J110" s="2" t="str">
        <f>IF(Paramétrage!IL519&lt;&gt;0,Paramétrage!IL519,"")</f>
        <v/>
      </c>
      <c r="K110" s="2" t="str">
        <f>IF(Paramétrage!IM519&lt;&gt;0,Paramétrage!IM519,"")</f>
        <v/>
      </c>
      <c r="L110" s="2" t="str">
        <f t="shared" si="47"/>
        <v/>
      </c>
      <c r="M110" s="2" t="str">
        <f t="shared" si="48"/>
        <v/>
      </c>
      <c r="N110" s="2" t="str">
        <f t="shared" si="49"/>
        <v/>
      </c>
      <c r="O110" s="2" t="str">
        <f>IF(Paramétrage!IL519&lt;&gt;0,Paramétrage!IN519,"")</f>
        <v/>
      </c>
      <c r="P110" s="9" t="e">
        <f>IF(Paramétrage!#REF!,#REF!-#REF!,0)</f>
        <v>#REF!</v>
      </c>
      <c r="Q110" s="2"/>
      <c r="R110" s="2" t="e">
        <f>IF(#REF!&lt;&gt;"",ROUNDUP(MIN(S$3,T$3),0),"")</f>
        <v>#REF!</v>
      </c>
      <c r="S110" s="2"/>
    </row>
    <row r="111" spans="1:19" x14ac:dyDescent="0.35">
      <c r="A111" s="77" t="str">
        <f t="shared" si="40"/>
        <v/>
      </c>
      <c r="B111" s="77" t="str">
        <f t="shared" si="41"/>
        <v/>
      </c>
      <c r="C111" s="77" t="str">
        <f t="shared" si="42"/>
        <v/>
      </c>
      <c r="D111" s="77" t="str">
        <f t="shared" si="43"/>
        <v/>
      </c>
      <c r="E111" s="77" t="str">
        <f t="shared" si="44"/>
        <v/>
      </c>
      <c r="F111" s="77" t="str">
        <f t="shared" si="45"/>
        <v/>
      </c>
      <c r="G111" s="199" t="str">
        <f>IF(Paramétrage!IL520&lt;&gt;0,Paramétrage!IJ520,"")</f>
        <v/>
      </c>
      <c r="H111" s="2" t="str">
        <f>IF(Paramétrage!IL520&lt;&gt;0,Paramétrage!IK520,"")</f>
        <v/>
      </c>
      <c r="I111" s="2" t="str">
        <f t="shared" si="46"/>
        <v/>
      </c>
      <c r="J111" s="2" t="str">
        <f>IF(Paramétrage!IL520&lt;&gt;0,Paramétrage!IL520,"")</f>
        <v/>
      </c>
      <c r="K111" s="2" t="str">
        <f>IF(Paramétrage!IM520&lt;&gt;0,Paramétrage!IM520,"")</f>
        <v/>
      </c>
      <c r="L111" s="2" t="str">
        <f t="shared" si="47"/>
        <v/>
      </c>
      <c r="M111" s="2" t="str">
        <f t="shared" si="48"/>
        <v/>
      </c>
      <c r="N111" s="2" t="str">
        <f t="shared" si="49"/>
        <v/>
      </c>
      <c r="O111" s="2" t="str">
        <f>IF(Paramétrage!IL520&lt;&gt;0,Paramétrage!IN520,"")</f>
        <v/>
      </c>
      <c r="P111" s="9" t="e">
        <f>IF(Paramétrage!#REF!,#REF!-#REF!,0)</f>
        <v>#REF!</v>
      </c>
      <c r="Q111" s="2"/>
      <c r="R111" s="2" t="e">
        <f>IF(#REF!&lt;&gt;"",ROUNDUP(MIN(S$3,T$3),0),"")</f>
        <v>#REF!</v>
      </c>
      <c r="S111" s="2"/>
    </row>
    <row r="112" spans="1:19" x14ac:dyDescent="0.35">
      <c r="A112" s="77" t="str">
        <f t="shared" si="40"/>
        <v/>
      </c>
      <c r="B112" s="77" t="str">
        <f t="shared" si="41"/>
        <v/>
      </c>
      <c r="C112" s="77" t="str">
        <f t="shared" si="42"/>
        <v/>
      </c>
      <c r="D112" s="77" t="str">
        <f t="shared" si="43"/>
        <v/>
      </c>
      <c r="E112" s="77" t="str">
        <f t="shared" si="44"/>
        <v/>
      </c>
      <c r="F112" s="77" t="str">
        <f t="shared" si="45"/>
        <v/>
      </c>
      <c r="G112" s="199" t="str">
        <f>IF(Paramétrage!IL521&lt;&gt;0,Paramétrage!IJ521,"")</f>
        <v/>
      </c>
      <c r="H112" s="2" t="str">
        <f>IF(Paramétrage!IL521&lt;&gt;0,Paramétrage!IK521,"")</f>
        <v/>
      </c>
      <c r="I112" s="2" t="str">
        <f t="shared" si="46"/>
        <v/>
      </c>
      <c r="J112" s="2" t="str">
        <f>IF(Paramétrage!IL521&lt;&gt;0,Paramétrage!IL521,"")</f>
        <v/>
      </c>
      <c r="K112" s="2" t="str">
        <f>IF(Paramétrage!IM521&lt;&gt;0,Paramétrage!IM521,"")</f>
        <v/>
      </c>
      <c r="L112" s="2" t="str">
        <f t="shared" si="47"/>
        <v/>
      </c>
      <c r="M112" s="2" t="str">
        <f t="shared" si="48"/>
        <v/>
      </c>
      <c r="N112" s="2" t="str">
        <f t="shared" si="49"/>
        <v/>
      </c>
      <c r="O112" s="2" t="str">
        <f>IF(Paramétrage!IL521&lt;&gt;0,Paramétrage!IN521,"")</f>
        <v/>
      </c>
      <c r="P112" s="9" t="e">
        <f>IF(Paramétrage!#REF!,#REF!-#REF!,0)</f>
        <v>#REF!</v>
      </c>
      <c r="Q112" s="2"/>
      <c r="R112" s="2" t="e">
        <f>IF(#REF!&lt;&gt;"",ROUNDUP(MIN(S$3,T$3),0),"")</f>
        <v>#REF!</v>
      </c>
      <c r="S112" s="2"/>
    </row>
    <row r="113" spans="1:20" x14ac:dyDescent="0.35">
      <c r="A113" s="77" t="str">
        <f t="shared" si="40"/>
        <v/>
      </c>
      <c r="B113" s="77" t="str">
        <f t="shared" si="41"/>
        <v/>
      </c>
      <c r="C113" s="77" t="str">
        <f t="shared" si="42"/>
        <v/>
      </c>
      <c r="D113" s="77" t="str">
        <f t="shared" si="43"/>
        <v/>
      </c>
      <c r="E113" s="77" t="str">
        <f t="shared" si="44"/>
        <v/>
      </c>
      <c r="F113" s="77" t="str">
        <f t="shared" si="45"/>
        <v/>
      </c>
      <c r="G113" s="199" t="str">
        <f>IF(Paramétrage!IL522&lt;&gt;0,Paramétrage!IJ522,"")</f>
        <v/>
      </c>
      <c r="H113" s="2" t="str">
        <f>IF(Paramétrage!IL522&lt;&gt;0,Paramétrage!IK522,"")</f>
        <v/>
      </c>
      <c r="I113" s="2" t="str">
        <f t="shared" si="46"/>
        <v/>
      </c>
      <c r="J113" s="2" t="str">
        <f>IF(Paramétrage!IL522&lt;&gt;0,Paramétrage!IL522,"")</f>
        <v/>
      </c>
      <c r="K113" s="2" t="str">
        <f>IF(Paramétrage!IM522&lt;&gt;0,Paramétrage!IM522,"")</f>
        <v/>
      </c>
      <c r="L113" s="2" t="str">
        <f t="shared" si="47"/>
        <v/>
      </c>
      <c r="M113" s="2" t="str">
        <f t="shared" si="48"/>
        <v/>
      </c>
      <c r="N113" s="2" t="str">
        <f t="shared" si="49"/>
        <v/>
      </c>
      <c r="O113" s="2" t="str">
        <f>IF(Paramétrage!IL522&lt;&gt;0,Paramétrage!IN522,"")</f>
        <v/>
      </c>
      <c r="P113" s="9" t="e">
        <f>IF(Paramétrage!#REF!,#REF!-#REF!,0)</f>
        <v>#REF!</v>
      </c>
      <c r="Q113" s="2"/>
      <c r="R113" s="2" t="e">
        <f>IF(#REF!&lt;&gt;"",ROUNDUP(MIN(S$3,T$3),0),"")</f>
        <v>#REF!</v>
      </c>
      <c r="S113" s="2"/>
    </row>
    <row r="114" spans="1:20" x14ac:dyDescent="0.35">
      <c r="A114" s="77" t="str">
        <f t="shared" si="40"/>
        <v/>
      </c>
      <c r="B114" s="77" t="str">
        <f t="shared" si="41"/>
        <v/>
      </c>
      <c r="C114" s="77" t="str">
        <f t="shared" si="42"/>
        <v/>
      </c>
      <c r="D114" s="77" t="str">
        <f t="shared" si="43"/>
        <v/>
      </c>
      <c r="E114" s="77" t="str">
        <f t="shared" si="44"/>
        <v/>
      </c>
      <c r="F114" s="77" t="str">
        <f t="shared" si="45"/>
        <v/>
      </c>
      <c r="G114" s="199" t="str">
        <f>IF(Paramétrage!IL523&lt;&gt;0,Paramétrage!IJ523,"")</f>
        <v/>
      </c>
      <c r="H114" s="2" t="str">
        <f>IF(Paramétrage!IL523&lt;&gt;0,Paramétrage!IK523,"")</f>
        <v/>
      </c>
      <c r="I114" s="2" t="str">
        <f t="shared" si="46"/>
        <v/>
      </c>
      <c r="J114" s="2" t="str">
        <f>IF(Paramétrage!IL523&lt;&gt;0,Paramétrage!IL523,"")</f>
        <v/>
      </c>
      <c r="K114" s="2" t="str">
        <f>IF(Paramétrage!IM523&lt;&gt;0,Paramétrage!IM523,"")</f>
        <v/>
      </c>
      <c r="L114" s="2" t="str">
        <f t="shared" si="47"/>
        <v/>
      </c>
      <c r="M114" s="2" t="str">
        <f t="shared" si="48"/>
        <v/>
      </c>
      <c r="N114" s="2" t="str">
        <f t="shared" si="49"/>
        <v/>
      </c>
      <c r="O114" s="2" t="str">
        <f>IF(Paramétrage!IL523&lt;&gt;0,Paramétrage!IN523,"")</f>
        <v/>
      </c>
      <c r="P114" s="9" t="e">
        <f>IF(Paramétrage!#REF!,#REF!-#REF!,0)</f>
        <v>#REF!</v>
      </c>
      <c r="Q114" s="2"/>
      <c r="R114" s="2" t="e">
        <f>IF(#REF!&lt;&gt;"",ROUNDUP(MIN(S$3,T$3),0),"")</f>
        <v>#REF!</v>
      </c>
      <c r="S114" s="2"/>
    </row>
    <row r="115" spans="1:20" x14ac:dyDescent="0.35">
      <c r="A115" s="77" t="str">
        <f t="shared" si="40"/>
        <v/>
      </c>
      <c r="B115" s="77" t="str">
        <f t="shared" si="41"/>
        <v/>
      </c>
      <c r="C115" s="77" t="str">
        <f t="shared" si="42"/>
        <v/>
      </c>
      <c r="D115" s="77" t="str">
        <f t="shared" si="43"/>
        <v/>
      </c>
      <c r="E115" s="77" t="str">
        <f t="shared" si="44"/>
        <v/>
      </c>
      <c r="F115" s="77" t="str">
        <f t="shared" si="45"/>
        <v/>
      </c>
      <c r="G115" s="199" t="str">
        <f>IF(Paramétrage!IL524&lt;&gt;0,Paramétrage!IJ524,"")</f>
        <v/>
      </c>
      <c r="H115" s="2" t="str">
        <f>IF(Paramétrage!IL524&lt;&gt;0,Paramétrage!IK524,"")</f>
        <v/>
      </c>
      <c r="I115" s="2" t="str">
        <f t="shared" si="46"/>
        <v/>
      </c>
      <c r="J115" s="2" t="str">
        <f>IF(Paramétrage!IL524&lt;&gt;0,Paramétrage!IL524,"")</f>
        <v/>
      </c>
      <c r="K115" s="2" t="str">
        <f>IF(Paramétrage!IM524&lt;&gt;0,Paramétrage!IM524,"")</f>
        <v/>
      </c>
      <c r="L115" s="2" t="str">
        <f t="shared" si="47"/>
        <v/>
      </c>
      <c r="M115" s="2" t="str">
        <f t="shared" si="48"/>
        <v/>
      </c>
      <c r="N115" s="2" t="str">
        <f t="shared" si="49"/>
        <v/>
      </c>
      <c r="O115" s="2" t="str">
        <f>IF(Paramétrage!IL524&lt;&gt;0,Paramétrage!IN524,"")</f>
        <v/>
      </c>
      <c r="P115" s="9" t="e">
        <f>IF(Paramétrage!#REF!,#REF!-#REF!,0)</f>
        <v>#REF!</v>
      </c>
      <c r="Q115" s="2"/>
      <c r="R115" s="2" t="e">
        <f>IF(#REF!&lt;&gt;"",ROUNDUP(MIN(S$3,T$3),0),"")</f>
        <v>#REF!</v>
      </c>
      <c r="S115" s="2"/>
    </row>
    <row r="116" spans="1:20" x14ac:dyDescent="0.35">
      <c r="A116" s="77" t="str">
        <f t="shared" si="40"/>
        <v/>
      </c>
      <c r="B116" s="77" t="str">
        <f t="shared" si="41"/>
        <v/>
      </c>
      <c r="C116" s="77" t="str">
        <f t="shared" si="42"/>
        <v/>
      </c>
      <c r="D116" s="77" t="str">
        <f t="shared" si="43"/>
        <v/>
      </c>
      <c r="E116" s="77" t="str">
        <f t="shared" si="44"/>
        <v/>
      </c>
      <c r="F116" s="77" t="str">
        <f t="shared" si="45"/>
        <v/>
      </c>
      <c r="G116" s="199" t="str">
        <f>IF(Paramétrage!IL525&lt;&gt;0,Paramétrage!IJ525,"")</f>
        <v/>
      </c>
      <c r="H116" s="2" t="str">
        <f>IF(Paramétrage!IL525&lt;&gt;0,Paramétrage!IK525,"")</f>
        <v/>
      </c>
      <c r="I116" s="2" t="str">
        <f t="shared" si="46"/>
        <v/>
      </c>
      <c r="J116" s="2" t="str">
        <f>IF(Paramétrage!IL525&lt;&gt;0,Paramétrage!IL525,"")</f>
        <v/>
      </c>
      <c r="K116" s="2" t="str">
        <f>IF(Paramétrage!IM525&lt;&gt;0,Paramétrage!IM525,"")</f>
        <v/>
      </c>
      <c r="L116" s="2" t="str">
        <f t="shared" si="47"/>
        <v/>
      </c>
      <c r="M116" s="2" t="str">
        <f t="shared" si="48"/>
        <v/>
      </c>
      <c r="N116" s="2" t="str">
        <f t="shared" si="49"/>
        <v/>
      </c>
      <c r="O116" s="2" t="str">
        <f>IF(Paramétrage!IL525&lt;&gt;0,Paramétrage!IN525,"")</f>
        <v/>
      </c>
      <c r="P116" s="9" t="e">
        <f>IF(Paramétrage!#REF!,#REF!-#REF!,0)</f>
        <v>#REF!</v>
      </c>
      <c r="Q116" s="2"/>
      <c r="R116" s="2" t="e">
        <f>IF(#REF!&lt;&gt;"",ROUNDUP(MIN(S$3,T$3),0),"")</f>
        <v>#REF!</v>
      </c>
      <c r="S116" s="2"/>
    </row>
    <row r="117" spans="1:20" x14ac:dyDescent="0.35">
      <c r="A117" s="77" t="str">
        <f t="shared" si="40"/>
        <v/>
      </c>
      <c r="B117" s="77" t="str">
        <f t="shared" si="41"/>
        <v/>
      </c>
      <c r="C117" s="77" t="str">
        <f t="shared" si="42"/>
        <v/>
      </c>
      <c r="D117" s="77" t="str">
        <f t="shared" si="43"/>
        <v/>
      </c>
      <c r="E117" s="77" t="str">
        <f t="shared" si="44"/>
        <v/>
      </c>
      <c r="F117" s="77" t="str">
        <f t="shared" si="45"/>
        <v/>
      </c>
      <c r="G117" s="199" t="str">
        <f>IF(Paramétrage!IL526&lt;&gt;0,Paramétrage!IJ526,"")</f>
        <v/>
      </c>
      <c r="H117" s="2" t="str">
        <f>IF(Paramétrage!IL526&lt;&gt;0,Paramétrage!IK526,"")</f>
        <v/>
      </c>
      <c r="I117" s="2" t="str">
        <f t="shared" si="46"/>
        <v/>
      </c>
      <c r="J117" s="2" t="str">
        <f>IF(Paramétrage!IL526&lt;&gt;0,Paramétrage!IL526,"")</f>
        <v/>
      </c>
      <c r="K117" s="2" t="str">
        <f>IF(Paramétrage!IM526&lt;&gt;0,Paramétrage!IM526,"")</f>
        <v/>
      </c>
      <c r="L117" s="2" t="str">
        <f t="shared" si="47"/>
        <v/>
      </c>
      <c r="M117" s="2" t="str">
        <f t="shared" si="48"/>
        <v/>
      </c>
      <c r="N117" s="2" t="str">
        <f t="shared" si="49"/>
        <v/>
      </c>
      <c r="O117" s="2" t="str">
        <f>IF(Paramétrage!IL526&lt;&gt;0,Paramétrage!IN526,"")</f>
        <v/>
      </c>
      <c r="P117" s="9" t="e">
        <f>IF(Paramétrage!#REF!,#REF!-#REF!,0)</f>
        <v>#REF!</v>
      </c>
      <c r="Q117" s="2"/>
      <c r="R117" s="2" t="e">
        <f>IF(#REF!&lt;&gt;"",ROUNDUP(MIN(S$3,T$3),0),"")</f>
        <v>#REF!</v>
      </c>
      <c r="S117" s="2"/>
    </row>
    <row r="118" spans="1:20" x14ac:dyDescent="0.35">
      <c r="A118" s="77" t="str">
        <f t="shared" si="40"/>
        <v/>
      </c>
      <c r="B118" s="77" t="str">
        <f t="shared" si="41"/>
        <v/>
      </c>
      <c r="C118" s="77" t="str">
        <f t="shared" si="42"/>
        <v/>
      </c>
      <c r="D118" s="77" t="str">
        <f t="shared" si="43"/>
        <v/>
      </c>
      <c r="E118" s="77" t="str">
        <f t="shared" si="44"/>
        <v/>
      </c>
      <c r="F118" s="77" t="str">
        <f t="shared" si="45"/>
        <v/>
      </c>
      <c r="G118" s="199" t="str">
        <f>IF(Paramétrage!IL527&lt;&gt;0,Paramétrage!IJ527,"")</f>
        <v/>
      </c>
      <c r="H118" s="2" t="str">
        <f>IF(Paramétrage!IL527&lt;&gt;0,Paramétrage!IK527,"")</f>
        <v/>
      </c>
      <c r="I118" s="2" t="str">
        <f t="shared" si="46"/>
        <v/>
      </c>
      <c r="J118" s="2" t="str">
        <f>IF(Paramétrage!IL527&lt;&gt;0,Paramétrage!IL527,"")</f>
        <v/>
      </c>
      <c r="K118" s="2" t="str">
        <f>IF(Paramétrage!IM527&lt;&gt;0,Paramétrage!IM527,"")</f>
        <v/>
      </c>
      <c r="L118" s="2" t="str">
        <f t="shared" si="47"/>
        <v/>
      </c>
      <c r="M118" s="2" t="str">
        <f t="shared" si="48"/>
        <v/>
      </c>
      <c r="N118" s="2" t="str">
        <f t="shared" si="49"/>
        <v/>
      </c>
      <c r="O118" s="2" t="str">
        <f>IF(Paramétrage!IL527&lt;&gt;0,Paramétrage!IN527,"")</f>
        <v/>
      </c>
      <c r="P118" s="9" t="e">
        <f>IF(Paramétrage!#REF!,#REF!-#REF!,0)</f>
        <v>#REF!</v>
      </c>
      <c r="Q118" s="2"/>
      <c r="R118" s="2" t="e">
        <f>IF(#REF!&lt;&gt;"",ROUNDUP(MIN(S$3,T$3),0),"")</f>
        <v>#REF!</v>
      </c>
      <c r="S118" s="2"/>
    </row>
    <row r="119" spans="1:20" x14ac:dyDescent="0.35">
      <c r="A119" s="77" t="str">
        <f t="shared" si="40"/>
        <v/>
      </c>
      <c r="B119" s="77" t="str">
        <f t="shared" si="41"/>
        <v/>
      </c>
      <c r="C119" s="77" t="str">
        <f t="shared" si="42"/>
        <v/>
      </c>
      <c r="D119" s="77" t="str">
        <f t="shared" si="43"/>
        <v/>
      </c>
      <c r="E119" s="77" t="str">
        <f t="shared" si="44"/>
        <v/>
      </c>
      <c r="F119" s="77" t="str">
        <f t="shared" si="45"/>
        <v/>
      </c>
      <c r="G119" s="199" t="str">
        <f>IF(Paramétrage!IL528&lt;&gt;0,Paramétrage!IJ528,"")</f>
        <v/>
      </c>
      <c r="H119" s="2" t="str">
        <f>IF(Paramétrage!IL528&lt;&gt;0,Paramétrage!IK528,"")</f>
        <v/>
      </c>
      <c r="I119" s="2" t="str">
        <f t="shared" si="46"/>
        <v/>
      </c>
      <c r="J119" s="2" t="str">
        <f>IF(Paramétrage!IL528&lt;&gt;0,Paramétrage!IL528,"")</f>
        <v/>
      </c>
      <c r="K119" s="2" t="str">
        <f>IF(Paramétrage!IM528&lt;&gt;0,Paramétrage!IM528,"")</f>
        <v/>
      </c>
      <c r="L119" s="2" t="str">
        <f t="shared" si="47"/>
        <v/>
      </c>
      <c r="M119" s="2" t="str">
        <f t="shared" si="48"/>
        <v/>
      </c>
      <c r="N119" s="2" t="str">
        <f t="shared" si="49"/>
        <v/>
      </c>
      <c r="O119" s="2" t="str">
        <f>IF(Paramétrage!IL528&lt;&gt;0,Paramétrage!IN528,"")</f>
        <v/>
      </c>
      <c r="P119" s="9" t="e">
        <f>IF(Paramétrage!#REF!,#REF!-#REF!,0)</f>
        <v>#REF!</v>
      </c>
      <c r="Q119" s="2"/>
      <c r="R119" s="2" t="e">
        <f>IF(#REF!&lt;&gt;"",ROUNDUP(MIN(S$3,T$3),0),"")</f>
        <v>#REF!</v>
      </c>
      <c r="S119" s="2"/>
    </row>
    <row r="120" spans="1:20" x14ac:dyDescent="0.35">
      <c r="A120" s="469"/>
      <c r="B120" s="469"/>
      <c r="C120" s="469"/>
      <c r="D120" s="469"/>
      <c r="E120" s="469"/>
      <c r="F120" s="469"/>
      <c r="G120" s="475" t="s">
        <v>1112</v>
      </c>
      <c r="H120" s="469"/>
      <c r="I120" s="469"/>
      <c r="J120" s="469"/>
      <c r="K120" s="469"/>
      <c r="L120" s="469"/>
      <c r="M120" s="469"/>
      <c r="N120" s="469"/>
      <c r="O120" s="469"/>
      <c r="P120" s="469" t="e">
        <f>IF(Paramétrage!#REF!,#REF!-#REF!,0)</f>
        <v>#REF!</v>
      </c>
      <c r="Q120" s="469"/>
      <c r="R120" s="469" t="e">
        <f>IF(#REF!&lt;&gt;"",ROUNDUP(MIN(S$3,T$3),0),"")</f>
        <v>#REF!</v>
      </c>
      <c r="S120" s="2"/>
    </row>
    <row r="121" spans="1:20" ht="101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167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9" t="e">
        <f>IF(Paramétrage!#REF!,#REF!-#REF!,0)</f>
        <v>#REF!</v>
      </c>
      <c r="Q121" s="200" t="e">
        <f>Paramétrage!#REF!</f>
        <v>#REF!</v>
      </c>
      <c r="R121" s="201" t="s">
        <v>338</v>
      </c>
      <c r="S121" s="106" t="s">
        <v>347</v>
      </c>
      <c r="T121" s="28" t="s">
        <v>348</v>
      </c>
    </row>
    <row r="122" spans="1:20" x14ac:dyDescent="0.35">
      <c r="A122" s="77" t="str">
        <f>IF(J122&lt;&gt;"",I122,"")</f>
        <v/>
      </c>
      <c r="B122" s="77" t="str">
        <f>IF(J122&lt;&gt;"",1,"")</f>
        <v/>
      </c>
      <c r="C122" s="77" t="str">
        <f>IF(J122&lt;&gt;"",L122,"")</f>
        <v/>
      </c>
      <c r="D122" s="77" t="str">
        <f>IF(J122&lt;&gt;"",L122,"")</f>
        <v/>
      </c>
      <c r="E122" s="77" t="str">
        <f>IF(J122&lt;&gt;"",M122,"")</f>
        <v/>
      </c>
      <c r="F122" s="77" t="str">
        <f>IF(J122&lt;&gt;"",N122,"")</f>
        <v/>
      </c>
      <c r="G122" s="199" t="str">
        <f>IF(Paramétrage!FJ501&lt;&gt;0,Paramétrage!FH501,"")</f>
        <v/>
      </c>
      <c r="H122" s="2" t="str">
        <f>IF(Paramétrage!FJ501&lt;&gt;0,Paramétrage!FI501,"")</f>
        <v/>
      </c>
      <c r="I122" s="2" t="str">
        <f>IF(J122&lt;&gt;"",DATEDIF($Q$2,G122,"d")*1440+H122*60,"")</f>
        <v/>
      </c>
      <c r="J122" s="2" t="str">
        <f>IF(Paramétrage!FJ501&lt;&gt;0,Paramétrage!FJ501,"")</f>
        <v/>
      </c>
      <c r="K122" s="2" t="str">
        <f>IF(Paramétrage!FK501&lt;&gt;0,Paramétrage!FK501,"")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IF(Paramétrage!FJ501&lt;&gt;0,Paramétrage!FL501,"")</f>
        <v/>
      </c>
      <c r="P122" s="9" t="e">
        <f>IF(Paramétrage!#REF!,#REF!-#REF!,0)</f>
        <v>#REF!</v>
      </c>
      <c r="Q122" s="2"/>
      <c r="R122" s="2" t="e">
        <f>IF(#REF!&lt;&gt;"",ROUNDUP(MIN(S$3,T$3),0),"")</f>
        <v>#REF!</v>
      </c>
      <c r="S122" s="2"/>
    </row>
    <row r="123" spans="1:20" x14ac:dyDescent="0.35">
      <c r="A123" s="77" t="str">
        <f t="shared" ref="A123:A149" si="50">IF(J123&lt;&gt;"",I123,"")</f>
        <v/>
      </c>
      <c r="B123" s="77" t="str">
        <f t="shared" ref="B123:B149" si="51">IF(J123&lt;&gt;"",1,"")</f>
        <v/>
      </c>
      <c r="C123" s="77" t="str">
        <f t="shared" ref="C123:C149" si="52">IF(J123&lt;&gt;"",L123,"")</f>
        <v/>
      </c>
      <c r="D123" s="77" t="str">
        <f t="shared" ref="D123:D149" si="53">IF(J123&lt;&gt;"",L123,"")</f>
        <v/>
      </c>
      <c r="E123" s="77" t="str">
        <f t="shared" ref="E123:E149" si="54">IF(J123&lt;&gt;"",M123,"")</f>
        <v/>
      </c>
      <c r="F123" s="77" t="str">
        <f t="shared" ref="F123:F149" si="55">IF(J123&lt;&gt;"",N123,"")</f>
        <v/>
      </c>
      <c r="G123" s="199" t="str">
        <f>IF(Paramétrage!FJ502&lt;&gt;0,Paramétrage!FH502,"")</f>
        <v/>
      </c>
      <c r="H123" s="2" t="str">
        <f>IF(Paramétrage!FJ502&lt;&gt;0,Paramétrage!FI502,"")</f>
        <v/>
      </c>
      <c r="I123" s="2" t="str">
        <f t="shared" ref="I123:I149" si="56">IF(J123&lt;&gt;"",DATEDIF($Q$2,G123,"d")*1440+H123*60,"")</f>
        <v/>
      </c>
      <c r="J123" s="2" t="str">
        <f>IF(Paramétrage!FJ502&lt;&gt;0,Paramétrage!FJ502,"")</f>
        <v/>
      </c>
      <c r="K123" s="2" t="str">
        <f>IF(Paramétrage!FK502&lt;&gt;0,Paramétrage!FK502,"")</f>
        <v/>
      </c>
      <c r="L123" s="2" t="str">
        <f t="shared" ref="L123:L149" si="57">IF(J123&lt;&gt;"",ROUNDUP(J123/K123,0),"")</f>
        <v/>
      </c>
      <c r="M123" s="2" t="str">
        <f t="shared" ref="M123:M149" si="58">IF(J123&lt;&gt;"",J123/L123,"")</f>
        <v/>
      </c>
      <c r="N123" s="2" t="str">
        <f t="shared" ref="N123:N149" si="59">IF(J123&lt;&gt;"",M123/O123,"")</f>
        <v/>
      </c>
      <c r="O123" s="2" t="str">
        <f>IF(Paramétrage!FJ502&lt;&gt;0,Paramétrage!FL502,"")</f>
        <v/>
      </c>
      <c r="P123" s="9" t="e">
        <f>IF(Paramétrage!#REF!,#REF!-#REF!,0)</f>
        <v>#REF!</v>
      </c>
      <c r="Q123" s="2"/>
      <c r="R123" s="2" t="e">
        <f>IF(#REF!&lt;&gt;"",ROUNDUP(MIN(S$3,T$3),0),"")</f>
        <v>#REF!</v>
      </c>
      <c r="S123" s="2"/>
    </row>
    <row r="124" spans="1:20" x14ac:dyDescent="0.35">
      <c r="A124" s="77" t="str">
        <f t="shared" si="50"/>
        <v/>
      </c>
      <c r="B124" s="77" t="str">
        <f t="shared" si="51"/>
        <v/>
      </c>
      <c r="C124" s="77" t="str">
        <f t="shared" si="52"/>
        <v/>
      </c>
      <c r="D124" s="77" t="str">
        <f t="shared" si="53"/>
        <v/>
      </c>
      <c r="E124" s="77" t="str">
        <f t="shared" si="54"/>
        <v/>
      </c>
      <c r="F124" s="77" t="str">
        <f t="shared" si="55"/>
        <v/>
      </c>
      <c r="G124" s="199" t="str">
        <f>IF(Paramétrage!FJ503&lt;&gt;0,Paramétrage!FH503,"")</f>
        <v/>
      </c>
      <c r="H124" s="2" t="str">
        <f>IF(Paramétrage!FJ503&lt;&gt;0,Paramétrage!FI503,"")</f>
        <v/>
      </c>
      <c r="I124" s="2" t="str">
        <f t="shared" si="56"/>
        <v/>
      </c>
      <c r="J124" s="2" t="str">
        <f>IF(Paramétrage!FJ503&lt;&gt;0,Paramétrage!FJ503,"")</f>
        <v/>
      </c>
      <c r="K124" s="2" t="str">
        <f>IF(Paramétrage!FK503&lt;&gt;0,Paramétrage!FK503,"")</f>
        <v/>
      </c>
      <c r="L124" s="2" t="str">
        <f t="shared" si="57"/>
        <v/>
      </c>
      <c r="M124" s="2" t="str">
        <f t="shared" si="58"/>
        <v/>
      </c>
      <c r="N124" s="2" t="str">
        <f t="shared" si="59"/>
        <v/>
      </c>
      <c r="O124" s="2" t="str">
        <f>IF(Paramétrage!FJ503&lt;&gt;0,Paramétrage!FL503,"")</f>
        <v/>
      </c>
      <c r="P124" s="9" t="e">
        <f>IF(Paramétrage!#REF!,#REF!-#REF!,0)</f>
        <v>#REF!</v>
      </c>
      <c r="Q124" s="2"/>
      <c r="R124" s="2" t="e">
        <f>IF(#REF!&lt;&gt;"",ROUNDUP(MIN(S$3,T$3),0),"")</f>
        <v>#REF!</v>
      </c>
      <c r="S124" s="2"/>
    </row>
    <row r="125" spans="1:20" x14ac:dyDescent="0.35">
      <c r="A125" s="77" t="str">
        <f t="shared" si="50"/>
        <v/>
      </c>
      <c r="B125" s="77" t="str">
        <f t="shared" si="51"/>
        <v/>
      </c>
      <c r="C125" s="77" t="str">
        <f t="shared" si="52"/>
        <v/>
      </c>
      <c r="D125" s="77" t="str">
        <f t="shared" si="53"/>
        <v/>
      </c>
      <c r="E125" s="77" t="str">
        <f t="shared" si="54"/>
        <v/>
      </c>
      <c r="F125" s="77" t="str">
        <f t="shared" si="55"/>
        <v/>
      </c>
      <c r="G125" s="199" t="str">
        <f>IF(Paramétrage!FJ504&lt;&gt;0,Paramétrage!FH504,"")</f>
        <v/>
      </c>
      <c r="H125" s="2" t="str">
        <f>IF(Paramétrage!FJ504&lt;&gt;0,Paramétrage!FI504,"")</f>
        <v/>
      </c>
      <c r="I125" s="2" t="str">
        <f t="shared" si="56"/>
        <v/>
      </c>
      <c r="J125" s="2" t="str">
        <f>IF(Paramétrage!FJ504&lt;&gt;0,Paramétrage!FJ504,"")</f>
        <v/>
      </c>
      <c r="K125" s="2" t="str">
        <f>IF(Paramétrage!FK504&lt;&gt;0,Paramétrage!FK504,"")</f>
        <v/>
      </c>
      <c r="L125" s="2" t="str">
        <f t="shared" si="57"/>
        <v/>
      </c>
      <c r="M125" s="2" t="str">
        <f t="shared" si="58"/>
        <v/>
      </c>
      <c r="N125" s="2" t="str">
        <f t="shared" si="59"/>
        <v/>
      </c>
      <c r="O125" s="2" t="str">
        <f>IF(Paramétrage!FJ504&lt;&gt;0,Paramétrage!FL504,"")</f>
        <v/>
      </c>
      <c r="P125" s="9" t="e">
        <f>IF(Paramétrage!#REF!,#REF!-#REF!,0)</f>
        <v>#REF!</v>
      </c>
      <c r="Q125" s="2"/>
      <c r="R125" s="2" t="e">
        <f>IF(#REF!&lt;&gt;"",ROUNDUP(MIN(S$3,T$3),0),"")</f>
        <v>#REF!</v>
      </c>
      <c r="S125" s="2"/>
    </row>
    <row r="126" spans="1:20" x14ac:dyDescent="0.35">
      <c r="A126" s="77" t="str">
        <f t="shared" si="50"/>
        <v/>
      </c>
      <c r="B126" s="77" t="str">
        <f t="shared" si="51"/>
        <v/>
      </c>
      <c r="C126" s="77" t="str">
        <f t="shared" si="52"/>
        <v/>
      </c>
      <c r="D126" s="77" t="str">
        <f t="shared" si="53"/>
        <v/>
      </c>
      <c r="E126" s="77" t="str">
        <f t="shared" si="54"/>
        <v/>
      </c>
      <c r="F126" s="77" t="str">
        <f t="shared" si="55"/>
        <v/>
      </c>
      <c r="G126" s="199" t="str">
        <f>IF(Paramétrage!FJ505&lt;&gt;0,Paramétrage!FH505,"")</f>
        <v/>
      </c>
      <c r="H126" s="2" t="str">
        <f>IF(Paramétrage!FJ505&lt;&gt;0,Paramétrage!FI505,"")</f>
        <v/>
      </c>
      <c r="I126" s="2" t="str">
        <f t="shared" si="56"/>
        <v/>
      </c>
      <c r="J126" s="2" t="str">
        <f>IF(Paramétrage!FJ505&lt;&gt;0,Paramétrage!FJ505,"")</f>
        <v/>
      </c>
      <c r="K126" s="2" t="str">
        <f>IF(Paramétrage!FK505&lt;&gt;0,Paramétrage!FK505,"")</f>
        <v/>
      </c>
      <c r="L126" s="2" t="str">
        <f t="shared" si="57"/>
        <v/>
      </c>
      <c r="M126" s="2" t="str">
        <f t="shared" si="58"/>
        <v/>
      </c>
      <c r="N126" s="2" t="str">
        <f t="shared" si="59"/>
        <v/>
      </c>
      <c r="O126" s="2" t="str">
        <f>IF(Paramétrage!FJ505&lt;&gt;0,Paramétrage!FL505,"")</f>
        <v/>
      </c>
      <c r="P126" s="9" t="e">
        <f>IF(Paramétrage!#REF!,#REF!-#REF!,0)</f>
        <v>#REF!</v>
      </c>
      <c r="Q126" s="2"/>
      <c r="R126" s="2" t="e">
        <f>IF(#REF!&lt;&gt;"",ROUNDUP(MIN(S$3,T$3),0),"")</f>
        <v>#REF!</v>
      </c>
      <c r="S126" s="2"/>
    </row>
    <row r="127" spans="1:20" x14ac:dyDescent="0.35">
      <c r="A127" s="77" t="str">
        <f t="shared" si="50"/>
        <v/>
      </c>
      <c r="B127" s="77" t="str">
        <f t="shared" si="51"/>
        <v/>
      </c>
      <c r="C127" s="77" t="str">
        <f t="shared" si="52"/>
        <v/>
      </c>
      <c r="D127" s="77" t="str">
        <f t="shared" si="53"/>
        <v/>
      </c>
      <c r="E127" s="77" t="str">
        <f t="shared" si="54"/>
        <v/>
      </c>
      <c r="F127" s="77" t="str">
        <f t="shared" si="55"/>
        <v/>
      </c>
      <c r="G127" s="199" t="str">
        <f>IF(Paramétrage!FJ506&lt;&gt;0,Paramétrage!FH506,"")</f>
        <v/>
      </c>
      <c r="H127" s="2" t="str">
        <f>IF(Paramétrage!FJ506&lt;&gt;0,Paramétrage!FI506,"")</f>
        <v/>
      </c>
      <c r="I127" s="2" t="str">
        <f t="shared" si="56"/>
        <v/>
      </c>
      <c r="J127" s="2" t="str">
        <f>IF(Paramétrage!FJ506&lt;&gt;0,Paramétrage!FJ506,"")</f>
        <v/>
      </c>
      <c r="K127" s="2" t="str">
        <f>IF(Paramétrage!FK506&lt;&gt;0,Paramétrage!FK506,"")</f>
        <v/>
      </c>
      <c r="L127" s="2" t="str">
        <f t="shared" si="57"/>
        <v/>
      </c>
      <c r="M127" s="2" t="str">
        <f t="shared" si="58"/>
        <v/>
      </c>
      <c r="N127" s="2" t="str">
        <f t="shared" si="59"/>
        <v/>
      </c>
      <c r="O127" s="2" t="str">
        <f>IF(Paramétrage!FJ506&lt;&gt;0,Paramétrage!FL506,"")</f>
        <v/>
      </c>
      <c r="P127" s="9" t="e">
        <f>IF(Paramétrage!#REF!,#REF!-#REF!,0)</f>
        <v>#REF!</v>
      </c>
      <c r="Q127" s="2"/>
      <c r="R127" s="2" t="e">
        <f>IF(#REF!&lt;&gt;"",ROUNDUP(MIN(S$3,T$3),0),"")</f>
        <v>#REF!</v>
      </c>
      <c r="S127" s="2"/>
    </row>
    <row r="128" spans="1:20" x14ac:dyDescent="0.35">
      <c r="A128" s="77" t="str">
        <f t="shared" si="50"/>
        <v/>
      </c>
      <c r="B128" s="77" t="str">
        <f t="shared" si="51"/>
        <v/>
      </c>
      <c r="C128" s="77" t="str">
        <f t="shared" si="52"/>
        <v/>
      </c>
      <c r="D128" s="77" t="str">
        <f t="shared" si="53"/>
        <v/>
      </c>
      <c r="E128" s="77" t="str">
        <f t="shared" si="54"/>
        <v/>
      </c>
      <c r="F128" s="77" t="str">
        <f t="shared" si="55"/>
        <v/>
      </c>
      <c r="G128" s="199" t="str">
        <f>IF(Paramétrage!FJ507&lt;&gt;0,Paramétrage!FH507,"")</f>
        <v/>
      </c>
      <c r="H128" s="2" t="str">
        <f>IF(Paramétrage!FJ507&lt;&gt;0,Paramétrage!FI507,"")</f>
        <v/>
      </c>
      <c r="I128" s="2" t="str">
        <f t="shared" si="56"/>
        <v/>
      </c>
      <c r="J128" s="2" t="str">
        <f>IF(Paramétrage!FJ507&lt;&gt;0,Paramétrage!FJ507,"")</f>
        <v/>
      </c>
      <c r="K128" s="2" t="str">
        <f>IF(Paramétrage!FK507&lt;&gt;0,Paramétrage!FK507,"")</f>
        <v/>
      </c>
      <c r="L128" s="2" t="str">
        <f t="shared" si="57"/>
        <v/>
      </c>
      <c r="M128" s="2" t="str">
        <f t="shared" si="58"/>
        <v/>
      </c>
      <c r="N128" s="2" t="str">
        <f t="shared" si="59"/>
        <v/>
      </c>
      <c r="O128" s="2" t="str">
        <f>IF(Paramétrage!FJ507&lt;&gt;0,Paramétrage!FL507,"")</f>
        <v/>
      </c>
      <c r="P128" s="9" t="e">
        <f>IF(Paramétrage!#REF!,#REF!-#REF!,0)</f>
        <v>#REF!</v>
      </c>
      <c r="Q128" s="2"/>
      <c r="R128" s="2" t="e">
        <f>IF(#REF!&lt;&gt;"",ROUNDUP(MIN(S$3,T$3),0),"")</f>
        <v>#REF!</v>
      </c>
      <c r="S128" s="2"/>
    </row>
    <row r="129" spans="1:19" x14ac:dyDescent="0.35">
      <c r="A129" s="77" t="str">
        <f t="shared" si="50"/>
        <v/>
      </c>
      <c r="B129" s="77" t="str">
        <f t="shared" si="51"/>
        <v/>
      </c>
      <c r="C129" s="77" t="str">
        <f t="shared" si="52"/>
        <v/>
      </c>
      <c r="D129" s="77" t="str">
        <f t="shared" si="53"/>
        <v/>
      </c>
      <c r="E129" s="77" t="str">
        <f t="shared" si="54"/>
        <v/>
      </c>
      <c r="F129" s="77" t="str">
        <f t="shared" si="55"/>
        <v/>
      </c>
      <c r="G129" s="199" t="str">
        <f>IF(Paramétrage!FJ508&lt;&gt;0,Paramétrage!FH508,"")</f>
        <v/>
      </c>
      <c r="H129" s="2" t="str">
        <f>IF(Paramétrage!FJ508&lt;&gt;0,Paramétrage!FI508,"")</f>
        <v/>
      </c>
      <c r="I129" s="2" t="str">
        <f t="shared" si="56"/>
        <v/>
      </c>
      <c r="J129" s="2" t="str">
        <f>IF(Paramétrage!FJ508&lt;&gt;0,Paramétrage!FJ508,"")</f>
        <v/>
      </c>
      <c r="K129" s="2" t="str">
        <f>IF(Paramétrage!FK508&lt;&gt;0,Paramétrage!FK508,"")</f>
        <v/>
      </c>
      <c r="L129" s="2" t="str">
        <f t="shared" si="57"/>
        <v/>
      </c>
      <c r="M129" s="2" t="str">
        <f t="shared" si="58"/>
        <v/>
      </c>
      <c r="N129" s="2" t="str">
        <f t="shared" si="59"/>
        <v/>
      </c>
      <c r="O129" s="2" t="str">
        <f>IF(Paramétrage!FJ508&lt;&gt;0,Paramétrage!FL508,"")</f>
        <v/>
      </c>
      <c r="P129" s="9" t="e">
        <f>IF(Paramétrage!#REF!,#REF!-#REF!,0)</f>
        <v>#REF!</v>
      </c>
      <c r="Q129" s="2"/>
      <c r="R129" s="2" t="e">
        <f>IF(#REF!&lt;&gt;"",ROUNDUP(MIN(S$3,T$3),0),"")</f>
        <v>#REF!</v>
      </c>
      <c r="S129" s="2"/>
    </row>
    <row r="130" spans="1:19" x14ac:dyDescent="0.35">
      <c r="A130" s="77" t="str">
        <f t="shared" si="50"/>
        <v/>
      </c>
      <c r="B130" s="77" t="str">
        <f t="shared" si="51"/>
        <v/>
      </c>
      <c r="C130" s="77" t="str">
        <f t="shared" si="52"/>
        <v/>
      </c>
      <c r="D130" s="77" t="str">
        <f t="shared" si="53"/>
        <v/>
      </c>
      <c r="E130" s="77" t="str">
        <f t="shared" si="54"/>
        <v/>
      </c>
      <c r="F130" s="77" t="str">
        <f t="shared" si="55"/>
        <v/>
      </c>
      <c r="G130" s="199" t="str">
        <f>IF(Paramétrage!FJ509&lt;&gt;0,Paramétrage!FH509,"")</f>
        <v/>
      </c>
      <c r="H130" s="2" t="str">
        <f>IF(Paramétrage!FJ509&lt;&gt;0,Paramétrage!FI509,"")</f>
        <v/>
      </c>
      <c r="I130" s="2" t="str">
        <f t="shared" si="56"/>
        <v/>
      </c>
      <c r="J130" s="2" t="str">
        <f>IF(Paramétrage!FJ509&lt;&gt;0,Paramétrage!FJ509,"")</f>
        <v/>
      </c>
      <c r="K130" s="2" t="str">
        <f>IF(Paramétrage!FK509&lt;&gt;0,Paramétrage!FK509,"")</f>
        <v/>
      </c>
      <c r="L130" s="2" t="str">
        <f t="shared" si="57"/>
        <v/>
      </c>
      <c r="M130" s="2" t="str">
        <f t="shared" si="58"/>
        <v/>
      </c>
      <c r="N130" s="2" t="str">
        <f t="shared" si="59"/>
        <v/>
      </c>
      <c r="O130" s="2" t="str">
        <f>IF(Paramétrage!FJ509&lt;&gt;0,Paramétrage!FL509,"")</f>
        <v/>
      </c>
      <c r="P130" s="9" t="e">
        <f>IF(Paramétrage!#REF!,#REF!-#REF!,0)</f>
        <v>#REF!</v>
      </c>
      <c r="Q130" s="2"/>
      <c r="R130" s="2" t="e">
        <f>IF(#REF!&lt;&gt;"",ROUNDUP(MIN(S$3,T$3),0),"")</f>
        <v>#REF!</v>
      </c>
      <c r="S130" s="2"/>
    </row>
    <row r="131" spans="1:19" x14ac:dyDescent="0.35">
      <c r="A131" s="77" t="str">
        <f t="shared" si="50"/>
        <v/>
      </c>
      <c r="B131" s="77" t="str">
        <f t="shared" si="51"/>
        <v/>
      </c>
      <c r="C131" s="77" t="str">
        <f t="shared" si="52"/>
        <v/>
      </c>
      <c r="D131" s="77" t="str">
        <f t="shared" si="53"/>
        <v/>
      </c>
      <c r="E131" s="77" t="str">
        <f t="shared" si="54"/>
        <v/>
      </c>
      <c r="F131" s="77" t="str">
        <f t="shared" si="55"/>
        <v/>
      </c>
      <c r="G131" s="199" t="str">
        <f>IF(Paramétrage!FJ510&lt;&gt;0,Paramétrage!FH510,"")</f>
        <v/>
      </c>
      <c r="H131" s="2" t="str">
        <f>IF(Paramétrage!FJ510&lt;&gt;0,Paramétrage!FI510,"")</f>
        <v/>
      </c>
      <c r="I131" s="2" t="str">
        <f t="shared" si="56"/>
        <v/>
      </c>
      <c r="J131" s="2" t="str">
        <f>IF(Paramétrage!FJ510&lt;&gt;0,Paramétrage!FJ510,"")</f>
        <v/>
      </c>
      <c r="K131" s="2" t="str">
        <f>IF(Paramétrage!FK510&lt;&gt;0,Paramétrage!FK510,"")</f>
        <v/>
      </c>
      <c r="L131" s="2" t="str">
        <f t="shared" si="57"/>
        <v/>
      </c>
      <c r="M131" s="2" t="str">
        <f t="shared" si="58"/>
        <v/>
      </c>
      <c r="N131" s="2" t="str">
        <f t="shared" si="59"/>
        <v/>
      </c>
      <c r="O131" s="2" t="str">
        <f>IF(Paramétrage!FJ510&lt;&gt;0,Paramétrage!FL510,"")</f>
        <v/>
      </c>
      <c r="P131" s="9" t="e">
        <f>IF(Paramétrage!#REF!,#REF!-#REF!,0)</f>
        <v>#REF!</v>
      </c>
      <c r="Q131" s="2"/>
      <c r="R131" s="2" t="e">
        <f>IF(#REF!&lt;&gt;"",ROUNDUP(MIN(S$3,T$3),0),"")</f>
        <v>#REF!</v>
      </c>
      <c r="S131" s="2"/>
    </row>
    <row r="132" spans="1:19" x14ac:dyDescent="0.35">
      <c r="A132" s="77" t="str">
        <f t="shared" si="50"/>
        <v/>
      </c>
      <c r="B132" s="77" t="str">
        <f t="shared" si="51"/>
        <v/>
      </c>
      <c r="C132" s="77" t="str">
        <f t="shared" si="52"/>
        <v/>
      </c>
      <c r="D132" s="77" t="str">
        <f t="shared" si="53"/>
        <v/>
      </c>
      <c r="E132" s="77" t="str">
        <f t="shared" si="54"/>
        <v/>
      </c>
      <c r="F132" s="77" t="str">
        <f t="shared" si="55"/>
        <v/>
      </c>
      <c r="G132" s="199" t="str">
        <f>IF(Paramétrage!FJ511&lt;&gt;0,Paramétrage!FH511,"")</f>
        <v/>
      </c>
      <c r="H132" s="2" t="str">
        <f>IF(Paramétrage!FJ511&lt;&gt;0,Paramétrage!FI511,"")</f>
        <v/>
      </c>
      <c r="I132" s="2" t="str">
        <f t="shared" si="56"/>
        <v/>
      </c>
      <c r="J132" s="2" t="str">
        <f>IF(Paramétrage!FJ511&lt;&gt;0,Paramétrage!FJ511,"")</f>
        <v/>
      </c>
      <c r="K132" s="2" t="str">
        <f>IF(Paramétrage!FK511&lt;&gt;0,Paramétrage!FK511,"")</f>
        <v/>
      </c>
      <c r="L132" s="2" t="str">
        <f t="shared" si="57"/>
        <v/>
      </c>
      <c r="M132" s="2" t="str">
        <f t="shared" si="58"/>
        <v/>
      </c>
      <c r="N132" s="2" t="str">
        <f t="shared" si="59"/>
        <v/>
      </c>
      <c r="O132" s="2" t="str">
        <f>IF(Paramétrage!FJ511&lt;&gt;0,Paramétrage!FL511,"")</f>
        <v/>
      </c>
      <c r="P132" s="9" t="e">
        <f>IF(Paramétrage!#REF!,#REF!-#REF!,0)</f>
        <v>#REF!</v>
      </c>
      <c r="Q132" s="2"/>
      <c r="R132" s="2" t="e">
        <f>IF(#REF!&lt;&gt;"",ROUNDUP(MIN(S$3,T$3),0),"")</f>
        <v>#REF!</v>
      </c>
      <c r="S132" s="2"/>
    </row>
    <row r="133" spans="1:19" x14ac:dyDescent="0.35">
      <c r="A133" s="77" t="str">
        <f t="shared" si="50"/>
        <v/>
      </c>
      <c r="B133" s="77" t="str">
        <f t="shared" si="51"/>
        <v/>
      </c>
      <c r="C133" s="77" t="str">
        <f t="shared" si="52"/>
        <v/>
      </c>
      <c r="D133" s="77" t="str">
        <f t="shared" si="53"/>
        <v/>
      </c>
      <c r="E133" s="77" t="str">
        <f t="shared" si="54"/>
        <v/>
      </c>
      <c r="F133" s="77" t="str">
        <f t="shared" si="55"/>
        <v/>
      </c>
      <c r="G133" s="199" t="str">
        <f>IF(Paramétrage!FJ512&lt;&gt;0,Paramétrage!FH512,"")</f>
        <v/>
      </c>
      <c r="H133" s="2" t="str">
        <f>IF(Paramétrage!FJ512&lt;&gt;0,Paramétrage!FI512,"")</f>
        <v/>
      </c>
      <c r="I133" s="2" t="str">
        <f t="shared" si="56"/>
        <v/>
      </c>
      <c r="J133" s="2" t="str">
        <f>IF(Paramétrage!FJ512&lt;&gt;0,Paramétrage!FJ512,"")</f>
        <v/>
      </c>
      <c r="K133" s="2" t="str">
        <f>IF(Paramétrage!FK512&lt;&gt;0,Paramétrage!FK512,"")</f>
        <v/>
      </c>
      <c r="L133" s="2" t="str">
        <f t="shared" si="57"/>
        <v/>
      </c>
      <c r="M133" s="2" t="str">
        <f t="shared" si="58"/>
        <v/>
      </c>
      <c r="N133" s="2" t="str">
        <f t="shared" si="59"/>
        <v/>
      </c>
      <c r="O133" s="2" t="str">
        <f>IF(Paramétrage!FJ512&lt;&gt;0,Paramétrage!FL512,"")</f>
        <v/>
      </c>
      <c r="P133" s="9" t="e">
        <f>IF(Paramétrage!#REF!,#REF!-#REF!,0)</f>
        <v>#REF!</v>
      </c>
      <c r="Q133" s="2"/>
      <c r="R133" s="2" t="e">
        <f>IF(#REF!&lt;&gt;"",ROUNDUP(MIN(S$3,T$3),0),"")</f>
        <v>#REF!</v>
      </c>
      <c r="S133" s="2"/>
    </row>
    <row r="134" spans="1:19" x14ac:dyDescent="0.35">
      <c r="A134" s="77" t="str">
        <f t="shared" si="50"/>
        <v/>
      </c>
      <c r="B134" s="77" t="str">
        <f t="shared" si="51"/>
        <v/>
      </c>
      <c r="C134" s="77" t="str">
        <f t="shared" si="52"/>
        <v/>
      </c>
      <c r="D134" s="77" t="str">
        <f t="shared" si="53"/>
        <v/>
      </c>
      <c r="E134" s="77" t="str">
        <f t="shared" si="54"/>
        <v/>
      </c>
      <c r="F134" s="77" t="str">
        <f t="shared" si="55"/>
        <v/>
      </c>
      <c r="G134" s="199" t="str">
        <f>IF(Paramétrage!FJ513&lt;&gt;0,Paramétrage!FH513,"")</f>
        <v/>
      </c>
      <c r="H134" s="2" t="str">
        <f>IF(Paramétrage!FJ513&lt;&gt;0,Paramétrage!FI513,"")</f>
        <v/>
      </c>
      <c r="I134" s="2" t="str">
        <f t="shared" si="56"/>
        <v/>
      </c>
      <c r="J134" s="2" t="str">
        <f>IF(Paramétrage!FJ513&lt;&gt;0,Paramétrage!FJ513,"")</f>
        <v/>
      </c>
      <c r="K134" s="2" t="str">
        <f>IF(Paramétrage!FK513&lt;&gt;0,Paramétrage!FK513,"")</f>
        <v/>
      </c>
      <c r="L134" s="2" t="str">
        <f t="shared" si="57"/>
        <v/>
      </c>
      <c r="M134" s="2" t="str">
        <f t="shared" si="58"/>
        <v/>
      </c>
      <c r="N134" s="2" t="str">
        <f t="shared" si="59"/>
        <v/>
      </c>
      <c r="O134" s="2" t="str">
        <f>IF(Paramétrage!FJ513&lt;&gt;0,Paramétrage!FL513,"")</f>
        <v/>
      </c>
      <c r="P134" s="9" t="e">
        <f>IF(Paramétrage!#REF!,#REF!-#REF!,0)</f>
        <v>#REF!</v>
      </c>
      <c r="Q134" s="2"/>
      <c r="R134" s="2" t="e">
        <f>IF(#REF!&lt;&gt;"",ROUNDUP(MIN(S$3,T$3),0),"")</f>
        <v>#REF!</v>
      </c>
      <c r="S134" s="2"/>
    </row>
    <row r="135" spans="1:19" x14ac:dyDescent="0.35">
      <c r="A135" s="77" t="str">
        <f t="shared" si="50"/>
        <v/>
      </c>
      <c r="B135" s="77" t="str">
        <f t="shared" si="51"/>
        <v/>
      </c>
      <c r="C135" s="77" t="str">
        <f t="shared" si="52"/>
        <v/>
      </c>
      <c r="D135" s="77" t="str">
        <f t="shared" si="53"/>
        <v/>
      </c>
      <c r="E135" s="77" t="str">
        <f t="shared" si="54"/>
        <v/>
      </c>
      <c r="F135" s="77" t="str">
        <f t="shared" si="55"/>
        <v/>
      </c>
      <c r="G135" s="199" t="str">
        <f>IF(Paramétrage!FJ514&lt;&gt;0,Paramétrage!FH514,"")</f>
        <v/>
      </c>
      <c r="H135" s="2" t="str">
        <f>IF(Paramétrage!FJ514&lt;&gt;0,Paramétrage!FI514,"")</f>
        <v/>
      </c>
      <c r="I135" s="2" t="str">
        <f t="shared" si="56"/>
        <v/>
      </c>
      <c r="J135" s="2" t="str">
        <f>IF(Paramétrage!FJ514&lt;&gt;0,Paramétrage!FJ514,"")</f>
        <v/>
      </c>
      <c r="K135" s="2" t="str">
        <f>IF(Paramétrage!FK514&lt;&gt;0,Paramétrage!FK514,"")</f>
        <v/>
      </c>
      <c r="L135" s="2" t="str">
        <f t="shared" si="57"/>
        <v/>
      </c>
      <c r="M135" s="2" t="str">
        <f t="shared" si="58"/>
        <v/>
      </c>
      <c r="N135" s="2" t="str">
        <f t="shared" si="59"/>
        <v/>
      </c>
      <c r="O135" s="2" t="str">
        <f>IF(Paramétrage!FJ514&lt;&gt;0,Paramétrage!FL514,"")</f>
        <v/>
      </c>
      <c r="P135" s="9" t="e">
        <f>IF(Paramétrage!#REF!,#REF!-#REF!,0)</f>
        <v>#REF!</v>
      </c>
      <c r="Q135" s="2"/>
      <c r="R135" s="2" t="e">
        <f>IF(#REF!&lt;&gt;"",ROUNDUP(MIN(S$3,T$3),0),"")</f>
        <v>#REF!</v>
      </c>
      <c r="S135" s="2"/>
    </row>
    <row r="136" spans="1:19" x14ac:dyDescent="0.35">
      <c r="A136" s="77" t="str">
        <f t="shared" si="50"/>
        <v/>
      </c>
      <c r="B136" s="77" t="str">
        <f t="shared" si="51"/>
        <v/>
      </c>
      <c r="C136" s="77" t="str">
        <f t="shared" si="52"/>
        <v/>
      </c>
      <c r="D136" s="77" t="str">
        <f t="shared" si="53"/>
        <v/>
      </c>
      <c r="E136" s="77" t="str">
        <f t="shared" si="54"/>
        <v/>
      </c>
      <c r="F136" s="77" t="str">
        <f t="shared" si="55"/>
        <v/>
      </c>
      <c r="G136" s="199" t="str">
        <f>IF(Paramétrage!FJ515&lt;&gt;0,Paramétrage!FH515,"")</f>
        <v/>
      </c>
      <c r="H136" s="2" t="str">
        <f>IF(Paramétrage!FJ515&lt;&gt;0,Paramétrage!FI515,"")</f>
        <v/>
      </c>
      <c r="I136" s="2" t="str">
        <f t="shared" si="56"/>
        <v/>
      </c>
      <c r="J136" s="2" t="str">
        <f>IF(Paramétrage!FJ515&lt;&gt;0,Paramétrage!FJ515,"")</f>
        <v/>
      </c>
      <c r="K136" s="2" t="str">
        <f>IF(Paramétrage!FK515&lt;&gt;0,Paramétrage!FK515,"")</f>
        <v/>
      </c>
      <c r="L136" s="2" t="str">
        <f t="shared" si="57"/>
        <v/>
      </c>
      <c r="M136" s="2" t="str">
        <f t="shared" si="58"/>
        <v/>
      </c>
      <c r="N136" s="2" t="str">
        <f t="shared" si="59"/>
        <v/>
      </c>
      <c r="O136" s="2" t="str">
        <f>IF(Paramétrage!FJ515&lt;&gt;0,Paramétrage!FL515,"")</f>
        <v/>
      </c>
      <c r="P136" s="9" t="e">
        <f>IF(Paramétrage!#REF!,#REF!-#REF!,0)</f>
        <v>#REF!</v>
      </c>
      <c r="Q136" s="2"/>
      <c r="R136" s="2" t="e">
        <f>IF(#REF!&lt;&gt;"",ROUNDUP(MIN(S$3,T$3),0),"")</f>
        <v>#REF!</v>
      </c>
      <c r="S136" s="2"/>
    </row>
    <row r="137" spans="1:19" x14ac:dyDescent="0.35">
      <c r="A137" s="77" t="str">
        <f t="shared" si="50"/>
        <v/>
      </c>
      <c r="B137" s="77" t="str">
        <f t="shared" si="51"/>
        <v/>
      </c>
      <c r="C137" s="77" t="str">
        <f t="shared" si="52"/>
        <v/>
      </c>
      <c r="D137" s="77" t="str">
        <f t="shared" si="53"/>
        <v/>
      </c>
      <c r="E137" s="77" t="str">
        <f t="shared" si="54"/>
        <v/>
      </c>
      <c r="F137" s="77" t="str">
        <f t="shared" si="55"/>
        <v/>
      </c>
      <c r="G137" s="199" t="str">
        <f>IF(Paramétrage!FJ516&lt;&gt;0,Paramétrage!FH516,"")</f>
        <v/>
      </c>
      <c r="H137" s="2" t="str">
        <f>IF(Paramétrage!FJ516&lt;&gt;0,Paramétrage!FI516,"")</f>
        <v/>
      </c>
      <c r="I137" s="2" t="str">
        <f t="shared" si="56"/>
        <v/>
      </c>
      <c r="J137" s="2" t="str">
        <f>IF(Paramétrage!FJ516&lt;&gt;0,Paramétrage!FJ516,"")</f>
        <v/>
      </c>
      <c r="K137" s="2" t="str">
        <f>IF(Paramétrage!FK516&lt;&gt;0,Paramétrage!FK516,"")</f>
        <v/>
      </c>
      <c r="L137" s="2" t="str">
        <f t="shared" si="57"/>
        <v/>
      </c>
      <c r="M137" s="2" t="str">
        <f t="shared" si="58"/>
        <v/>
      </c>
      <c r="N137" s="2" t="str">
        <f t="shared" si="59"/>
        <v/>
      </c>
      <c r="O137" s="2" t="str">
        <f>IF(Paramétrage!FJ516&lt;&gt;0,Paramétrage!FL516,"")</f>
        <v/>
      </c>
      <c r="P137" s="9" t="e">
        <f>IF(Paramétrage!#REF!,#REF!-#REF!,0)</f>
        <v>#REF!</v>
      </c>
      <c r="Q137" s="2"/>
      <c r="R137" s="2" t="e">
        <f>IF(#REF!&lt;&gt;"",ROUNDUP(MIN(S$3,T$3),0),"")</f>
        <v>#REF!</v>
      </c>
      <c r="S137" s="2"/>
    </row>
    <row r="138" spans="1:19" x14ac:dyDescent="0.35">
      <c r="A138" s="77" t="str">
        <f t="shared" si="50"/>
        <v/>
      </c>
      <c r="B138" s="77" t="str">
        <f t="shared" si="51"/>
        <v/>
      </c>
      <c r="C138" s="77" t="str">
        <f t="shared" si="52"/>
        <v/>
      </c>
      <c r="D138" s="77" t="str">
        <f t="shared" si="53"/>
        <v/>
      </c>
      <c r="E138" s="77" t="str">
        <f t="shared" si="54"/>
        <v/>
      </c>
      <c r="F138" s="77" t="str">
        <f t="shared" si="55"/>
        <v/>
      </c>
      <c r="G138" s="199" t="str">
        <f>IF(Paramétrage!FJ517&lt;&gt;0,Paramétrage!FH517,"")</f>
        <v/>
      </c>
      <c r="H138" s="2" t="str">
        <f>IF(Paramétrage!FJ517&lt;&gt;0,Paramétrage!FI517,"")</f>
        <v/>
      </c>
      <c r="I138" s="2" t="str">
        <f t="shared" si="56"/>
        <v/>
      </c>
      <c r="J138" s="2" t="str">
        <f>IF(Paramétrage!FJ517&lt;&gt;0,Paramétrage!FJ517,"")</f>
        <v/>
      </c>
      <c r="K138" s="2" t="str">
        <f>IF(Paramétrage!FK517&lt;&gt;0,Paramétrage!FK517,"")</f>
        <v/>
      </c>
      <c r="L138" s="2" t="str">
        <f t="shared" si="57"/>
        <v/>
      </c>
      <c r="M138" s="2" t="str">
        <f t="shared" si="58"/>
        <v/>
      </c>
      <c r="N138" s="2" t="str">
        <f t="shared" si="59"/>
        <v/>
      </c>
      <c r="O138" s="2" t="str">
        <f>IF(Paramétrage!FJ517&lt;&gt;0,Paramétrage!FL517,"")</f>
        <v/>
      </c>
      <c r="P138" s="9" t="e">
        <f>IF(Paramétrage!#REF!,#REF!-#REF!,0)</f>
        <v>#REF!</v>
      </c>
      <c r="Q138" s="2"/>
      <c r="R138" s="2" t="e">
        <f>IF(#REF!&lt;&gt;"",ROUNDUP(MIN(S$3,T$3),0),"")</f>
        <v>#REF!</v>
      </c>
      <c r="S138" s="2"/>
    </row>
    <row r="139" spans="1:19" x14ac:dyDescent="0.35">
      <c r="A139" s="77" t="str">
        <f t="shared" si="50"/>
        <v/>
      </c>
      <c r="B139" s="77" t="str">
        <f t="shared" si="51"/>
        <v/>
      </c>
      <c r="C139" s="77" t="str">
        <f t="shared" si="52"/>
        <v/>
      </c>
      <c r="D139" s="77" t="str">
        <f t="shared" si="53"/>
        <v/>
      </c>
      <c r="E139" s="77" t="str">
        <f t="shared" si="54"/>
        <v/>
      </c>
      <c r="F139" s="77" t="str">
        <f t="shared" si="55"/>
        <v/>
      </c>
      <c r="G139" s="199" t="str">
        <f>IF(Paramétrage!FJ518&lt;&gt;0,Paramétrage!FH518,"")</f>
        <v/>
      </c>
      <c r="H139" s="2" t="str">
        <f>IF(Paramétrage!FJ518&lt;&gt;0,Paramétrage!FI518,"")</f>
        <v/>
      </c>
      <c r="I139" s="2" t="str">
        <f t="shared" si="56"/>
        <v/>
      </c>
      <c r="J139" s="2" t="str">
        <f>IF(Paramétrage!FJ518&lt;&gt;0,Paramétrage!FJ518,"")</f>
        <v/>
      </c>
      <c r="K139" s="2" t="str">
        <f>IF(Paramétrage!FK518&lt;&gt;0,Paramétrage!FK518,"")</f>
        <v/>
      </c>
      <c r="L139" s="2" t="str">
        <f t="shared" si="57"/>
        <v/>
      </c>
      <c r="M139" s="2" t="str">
        <f t="shared" si="58"/>
        <v/>
      </c>
      <c r="N139" s="2" t="str">
        <f t="shared" si="59"/>
        <v/>
      </c>
      <c r="O139" s="2" t="str">
        <f>IF(Paramétrage!FJ518&lt;&gt;0,Paramétrage!FL518,"")</f>
        <v/>
      </c>
      <c r="P139" s="9" t="e">
        <f>IF(Paramétrage!#REF!,#REF!-#REF!,0)</f>
        <v>#REF!</v>
      </c>
      <c r="Q139" s="2"/>
      <c r="R139" s="2" t="e">
        <f>IF(#REF!&lt;&gt;"",ROUNDUP(MIN(S$3,T$3),0),"")</f>
        <v>#REF!</v>
      </c>
      <c r="S139" s="2"/>
    </row>
    <row r="140" spans="1:19" x14ac:dyDescent="0.35">
      <c r="A140" s="77" t="str">
        <f t="shared" si="50"/>
        <v/>
      </c>
      <c r="B140" s="77" t="str">
        <f t="shared" si="51"/>
        <v/>
      </c>
      <c r="C140" s="77" t="str">
        <f t="shared" si="52"/>
        <v/>
      </c>
      <c r="D140" s="77" t="str">
        <f t="shared" si="53"/>
        <v/>
      </c>
      <c r="E140" s="77" t="str">
        <f t="shared" si="54"/>
        <v/>
      </c>
      <c r="F140" s="77" t="str">
        <f t="shared" si="55"/>
        <v/>
      </c>
      <c r="G140" s="199" t="str">
        <f>IF(Paramétrage!FJ519&lt;&gt;0,Paramétrage!FH519,"")</f>
        <v/>
      </c>
      <c r="H140" s="2" t="str">
        <f>IF(Paramétrage!FJ519&lt;&gt;0,Paramétrage!FI519,"")</f>
        <v/>
      </c>
      <c r="I140" s="2" t="str">
        <f t="shared" si="56"/>
        <v/>
      </c>
      <c r="J140" s="2" t="str">
        <f>IF(Paramétrage!FJ519&lt;&gt;0,Paramétrage!FJ519,"")</f>
        <v/>
      </c>
      <c r="K140" s="2" t="str">
        <f>IF(Paramétrage!FK519&lt;&gt;0,Paramétrage!FK519,"")</f>
        <v/>
      </c>
      <c r="L140" s="2" t="str">
        <f t="shared" si="57"/>
        <v/>
      </c>
      <c r="M140" s="2" t="str">
        <f t="shared" si="58"/>
        <v/>
      </c>
      <c r="N140" s="2" t="str">
        <f t="shared" si="59"/>
        <v/>
      </c>
      <c r="O140" s="2" t="str">
        <f>IF(Paramétrage!FJ519&lt;&gt;0,Paramétrage!FL519,"")</f>
        <v/>
      </c>
      <c r="P140" s="9" t="e">
        <f>IF(Paramétrage!#REF!,#REF!-#REF!,0)</f>
        <v>#REF!</v>
      </c>
      <c r="Q140" s="2"/>
      <c r="R140" s="2" t="e">
        <f>IF(#REF!&lt;&gt;"",ROUNDUP(MIN(S$3,T$3),0),"")</f>
        <v>#REF!</v>
      </c>
      <c r="S140" s="2"/>
    </row>
    <row r="141" spans="1:19" x14ac:dyDescent="0.35">
      <c r="A141" s="77" t="str">
        <f t="shared" si="50"/>
        <v/>
      </c>
      <c r="B141" s="77" t="str">
        <f t="shared" si="51"/>
        <v/>
      </c>
      <c r="C141" s="77" t="str">
        <f t="shared" si="52"/>
        <v/>
      </c>
      <c r="D141" s="77" t="str">
        <f t="shared" si="53"/>
        <v/>
      </c>
      <c r="E141" s="77" t="str">
        <f t="shared" si="54"/>
        <v/>
      </c>
      <c r="F141" s="77" t="str">
        <f t="shared" si="55"/>
        <v/>
      </c>
      <c r="G141" s="199" t="str">
        <f>IF(Paramétrage!FJ520&lt;&gt;0,Paramétrage!FH520,"")</f>
        <v/>
      </c>
      <c r="H141" s="2" t="str">
        <f>IF(Paramétrage!FJ520&lt;&gt;0,Paramétrage!FI520,"")</f>
        <v/>
      </c>
      <c r="I141" s="2" t="str">
        <f t="shared" si="56"/>
        <v/>
      </c>
      <c r="J141" s="2" t="str">
        <f>IF(Paramétrage!FJ520&lt;&gt;0,Paramétrage!FJ520,"")</f>
        <v/>
      </c>
      <c r="K141" s="2" t="str">
        <f>IF(Paramétrage!FK520&lt;&gt;0,Paramétrage!FK520,"")</f>
        <v/>
      </c>
      <c r="L141" s="2" t="str">
        <f t="shared" si="57"/>
        <v/>
      </c>
      <c r="M141" s="2" t="str">
        <f t="shared" si="58"/>
        <v/>
      </c>
      <c r="N141" s="2" t="str">
        <f t="shared" si="59"/>
        <v/>
      </c>
      <c r="O141" s="2" t="str">
        <f>IF(Paramétrage!FJ520&lt;&gt;0,Paramétrage!FL520,"")</f>
        <v/>
      </c>
      <c r="P141" s="9" t="e">
        <f>IF(Paramétrage!#REF!,#REF!-#REF!,0)</f>
        <v>#REF!</v>
      </c>
      <c r="Q141" s="2"/>
      <c r="R141" s="2" t="e">
        <f>IF(#REF!&lt;&gt;"",ROUNDUP(MIN(S$3,T$3),0),"")</f>
        <v>#REF!</v>
      </c>
      <c r="S141" s="2"/>
    </row>
    <row r="142" spans="1:19" x14ac:dyDescent="0.35">
      <c r="A142" s="77" t="str">
        <f t="shared" si="50"/>
        <v/>
      </c>
      <c r="B142" s="77" t="str">
        <f t="shared" si="51"/>
        <v/>
      </c>
      <c r="C142" s="77" t="str">
        <f t="shared" si="52"/>
        <v/>
      </c>
      <c r="D142" s="77" t="str">
        <f t="shared" si="53"/>
        <v/>
      </c>
      <c r="E142" s="77" t="str">
        <f t="shared" si="54"/>
        <v/>
      </c>
      <c r="F142" s="77" t="str">
        <f t="shared" si="55"/>
        <v/>
      </c>
      <c r="G142" s="199" t="str">
        <f>IF(Paramétrage!FJ521&lt;&gt;0,Paramétrage!FH521,"")</f>
        <v/>
      </c>
      <c r="H142" s="2" t="str">
        <f>IF(Paramétrage!FJ521&lt;&gt;0,Paramétrage!FI521,"")</f>
        <v/>
      </c>
      <c r="I142" s="2" t="str">
        <f t="shared" si="56"/>
        <v/>
      </c>
      <c r="J142" s="2" t="str">
        <f>IF(Paramétrage!FJ521&lt;&gt;0,Paramétrage!FJ521,"")</f>
        <v/>
      </c>
      <c r="K142" s="2" t="str">
        <f>IF(Paramétrage!FK521&lt;&gt;0,Paramétrage!FK521,"")</f>
        <v/>
      </c>
      <c r="L142" s="2" t="str">
        <f t="shared" si="57"/>
        <v/>
      </c>
      <c r="M142" s="2" t="str">
        <f t="shared" si="58"/>
        <v/>
      </c>
      <c r="N142" s="2" t="str">
        <f t="shared" si="59"/>
        <v/>
      </c>
      <c r="O142" s="2" t="str">
        <f>IF(Paramétrage!FJ521&lt;&gt;0,Paramétrage!FL521,"")</f>
        <v/>
      </c>
      <c r="P142" s="9" t="e">
        <f>IF(Paramétrage!#REF!,#REF!-#REF!,0)</f>
        <v>#REF!</v>
      </c>
      <c r="Q142" s="2"/>
      <c r="R142" s="2" t="e">
        <f>IF(#REF!&lt;&gt;"",ROUNDUP(MIN(S$3,T$3),0),"")</f>
        <v>#REF!</v>
      </c>
      <c r="S142" s="2"/>
    </row>
    <row r="143" spans="1:19" x14ac:dyDescent="0.35">
      <c r="A143" s="77" t="str">
        <f t="shared" si="50"/>
        <v/>
      </c>
      <c r="B143" s="77" t="str">
        <f t="shared" si="51"/>
        <v/>
      </c>
      <c r="C143" s="77" t="str">
        <f t="shared" si="52"/>
        <v/>
      </c>
      <c r="D143" s="77" t="str">
        <f t="shared" si="53"/>
        <v/>
      </c>
      <c r="E143" s="77" t="str">
        <f t="shared" si="54"/>
        <v/>
      </c>
      <c r="F143" s="77" t="str">
        <f t="shared" si="55"/>
        <v/>
      </c>
      <c r="G143" s="199" t="str">
        <f>IF(Paramétrage!FJ522&lt;&gt;0,Paramétrage!FH522,"")</f>
        <v/>
      </c>
      <c r="H143" s="2" t="str">
        <f>IF(Paramétrage!FJ522&lt;&gt;0,Paramétrage!FI522,"")</f>
        <v/>
      </c>
      <c r="I143" s="2" t="str">
        <f t="shared" si="56"/>
        <v/>
      </c>
      <c r="J143" s="2" t="str">
        <f>IF(Paramétrage!FJ522&lt;&gt;0,Paramétrage!FJ522,"")</f>
        <v/>
      </c>
      <c r="K143" s="2" t="str">
        <f>IF(Paramétrage!FK522&lt;&gt;0,Paramétrage!FK522,"")</f>
        <v/>
      </c>
      <c r="L143" s="2" t="str">
        <f t="shared" si="57"/>
        <v/>
      </c>
      <c r="M143" s="2" t="str">
        <f t="shared" si="58"/>
        <v/>
      </c>
      <c r="N143" s="2" t="str">
        <f t="shared" si="59"/>
        <v/>
      </c>
      <c r="O143" s="2" t="str">
        <f>IF(Paramétrage!FJ522&lt;&gt;0,Paramétrage!FL522,"")</f>
        <v/>
      </c>
      <c r="P143" s="9" t="e">
        <f>IF(Paramétrage!#REF!,#REF!-#REF!,0)</f>
        <v>#REF!</v>
      </c>
      <c r="Q143" s="2"/>
      <c r="R143" s="2" t="e">
        <f>IF(#REF!&lt;&gt;"",ROUNDUP(MIN(S$3,T$3),0),"")</f>
        <v>#REF!</v>
      </c>
      <c r="S143" s="2"/>
    </row>
    <row r="144" spans="1:19" x14ac:dyDescent="0.35">
      <c r="A144" s="77" t="str">
        <f t="shared" si="50"/>
        <v/>
      </c>
      <c r="B144" s="77" t="str">
        <f t="shared" si="51"/>
        <v/>
      </c>
      <c r="C144" s="77" t="str">
        <f t="shared" si="52"/>
        <v/>
      </c>
      <c r="D144" s="77" t="str">
        <f t="shared" si="53"/>
        <v/>
      </c>
      <c r="E144" s="77" t="str">
        <f t="shared" si="54"/>
        <v/>
      </c>
      <c r="F144" s="77" t="str">
        <f t="shared" si="55"/>
        <v/>
      </c>
      <c r="G144" s="199" t="str">
        <f>IF(Paramétrage!FJ523&lt;&gt;0,Paramétrage!FH523,"")</f>
        <v/>
      </c>
      <c r="H144" s="2" t="str">
        <f>IF(Paramétrage!FJ523&lt;&gt;0,Paramétrage!FI523,"")</f>
        <v/>
      </c>
      <c r="I144" s="2" t="str">
        <f t="shared" si="56"/>
        <v/>
      </c>
      <c r="J144" s="2" t="str">
        <f>IF(Paramétrage!FJ523&lt;&gt;0,Paramétrage!FJ523,"")</f>
        <v/>
      </c>
      <c r="K144" s="2" t="str">
        <f>IF(Paramétrage!FK523&lt;&gt;0,Paramétrage!FK523,"")</f>
        <v/>
      </c>
      <c r="L144" s="2" t="str">
        <f t="shared" si="57"/>
        <v/>
      </c>
      <c r="M144" s="2" t="str">
        <f t="shared" si="58"/>
        <v/>
      </c>
      <c r="N144" s="2" t="str">
        <f t="shared" si="59"/>
        <v/>
      </c>
      <c r="O144" s="2" t="str">
        <f>IF(Paramétrage!FJ523&lt;&gt;0,Paramétrage!FL523,"")</f>
        <v/>
      </c>
      <c r="P144" s="9" t="e">
        <f>IF(Paramétrage!#REF!,#REF!-#REF!,0)</f>
        <v>#REF!</v>
      </c>
      <c r="Q144" s="2"/>
      <c r="R144" s="2" t="e">
        <f>IF(#REF!&lt;&gt;"",ROUNDUP(MIN(S$3,T$3),0),"")</f>
        <v>#REF!</v>
      </c>
      <c r="S144" s="2"/>
    </row>
    <row r="145" spans="1:20" x14ac:dyDescent="0.35">
      <c r="A145" s="77" t="str">
        <f t="shared" si="50"/>
        <v/>
      </c>
      <c r="B145" s="77" t="str">
        <f t="shared" si="51"/>
        <v/>
      </c>
      <c r="C145" s="77" t="str">
        <f t="shared" si="52"/>
        <v/>
      </c>
      <c r="D145" s="77" t="str">
        <f t="shared" si="53"/>
        <v/>
      </c>
      <c r="E145" s="77" t="str">
        <f t="shared" si="54"/>
        <v/>
      </c>
      <c r="F145" s="77" t="str">
        <f t="shared" si="55"/>
        <v/>
      </c>
      <c r="G145" s="199" t="str">
        <f>IF(Paramétrage!FJ524&lt;&gt;0,Paramétrage!FH524,"")</f>
        <v/>
      </c>
      <c r="H145" s="2" t="str">
        <f>IF(Paramétrage!FJ524&lt;&gt;0,Paramétrage!FI524,"")</f>
        <v/>
      </c>
      <c r="I145" s="2" t="str">
        <f t="shared" si="56"/>
        <v/>
      </c>
      <c r="J145" s="2" t="str">
        <f>IF(Paramétrage!FJ524&lt;&gt;0,Paramétrage!FJ524,"")</f>
        <v/>
      </c>
      <c r="K145" s="2" t="str">
        <f>IF(Paramétrage!FK524&lt;&gt;0,Paramétrage!FK524,"")</f>
        <v/>
      </c>
      <c r="L145" s="2" t="str">
        <f t="shared" si="57"/>
        <v/>
      </c>
      <c r="M145" s="2" t="str">
        <f t="shared" si="58"/>
        <v/>
      </c>
      <c r="N145" s="2" t="str">
        <f t="shared" si="59"/>
        <v/>
      </c>
      <c r="O145" s="2" t="str">
        <f>IF(Paramétrage!FJ524&lt;&gt;0,Paramétrage!FL524,"")</f>
        <v/>
      </c>
      <c r="P145" s="9" t="e">
        <f>IF(Paramétrage!#REF!,#REF!-#REF!,0)</f>
        <v>#REF!</v>
      </c>
      <c r="Q145" s="2"/>
      <c r="R145" s="2" t="e">
        <f>IF(#REF!&lt;&gt;"",ROUNDUP(MIN(S$3,T$3),0),"")</f>
        <v>#REF!</v>
      </c>
      <c r="S145" s="2"/>
    </row>
    <row r="146" spans="1:20" x14ac:dyDescent="0.35">
      <c r="A146" s="77" t="str">
        <f t="shared" si="50"/>
        <v/>
      </c>
      <c r="B146" s="77" t="str">
        <f t="shared" si="51"/>
        <v/>
      </c>
      <c r="C146" s="77" t="str">
        <f t="shared" si="52"/>
        <v/>
      </c>
      <c r="D146" s="77" t="str">
        <f t="shared" si="53"/>
        <v/>
      </c>
      <c r="E146" s="77" t="str">
        <f t="shared" si="54"/>
        <v/>
      </c>
      <c r="F146" s="77" t="str">
        <f t="shared" si="55"/>
        <v/>
      </c>
      <c r="G146" s="199" t="str">
        <f>IF(Paramétrage!FJ525&lt;&gt;0,Paramétrage!FH525,"")</f>
        <v/>
      </c>
      <c r="H146" s="2" t="str">
        <f>IF(Paramétrage!FJ525&lt;&gt;0,Paramétrage!FI525,"")</f>
        <v/>
      </c>
      <c r="I146" s="2" t="str">
        <f t="shared" si="56"/>
        <v/>
      </c>
      <c r="J146" s="2" t="str">
        <f>IF(Paramétrage!FJ525&lt;&gt;0,Paramétrage!FJ525,"")</f>
        <v/>
      </c>
      <c r="K146" s="2" t="str">
        <f>IF(Paramétrage!FK525&lt;&gt;0,Paramétrage!FK525,"")</f>
        <v/>
      </c>
      <c r="L146" s="2" t="str">
        <f t="shared" si="57"/>
        <v/>
      </c>
      <c r="M146" s="2" t="str">
        <f t="shared" si="58"/>
        <v/>
      </c>
      <c r="N146" s="2" t="str">
        <f t="shared" si="59"/>
        <v/>
      </c>
      <c r="O146" s="2" t="str">
        <f>IF(Paramétrage!FJ525&lt;&gt;0,Paramétrage!FL525,"")</f>
        <v/>
      </c>
      <c r="P146" s="9" t="e">
        <f>IF(Paramétrage!#REF!,#REF!-#REF!,0)</f>
        <v>#REF!</v>
      </c>
      <c r="Q146" s="2"/>
      <c r="R146" s="2" t="e">
        <f>IF(#REF!&lt;&gt;"",ROUNDUP(MIN(S$3,T$3),0),"")</f>
        <v>#REF!</v>
      </c>
      <c r="S146" s="2"/>
    </row>
    <row r="147" spans="1:20" x14ac:dyDescent="0.35">
      <c r="A147" s="77" t="str">
        <f t="shared" si="50"/>
        <v/>
      </c>
      <c r="B147" s="77" t="str">
        <f t="shared" si="51"/>
        <v/>
      </c>
      <c r="C147" s="77" t="str">
        <f t="shared" si="52"/>
        <v/>
      </c>
      <c r="D147" s="77" t="str">
        <f t="shared" si="53"/>
        <v/>
      </c>
      <c r="E147" s="77" t="str">
        <f t="shared" si="54"/>
        <v/>
      </c>
      <c r="F147" s="77" t="str">
        <f t="shared" si="55"/>
        <v/>
      </c>
      <c r="G147" s="199" t="str">
        <f>IF(Paramétrage!FJ526&lt;&gt;0,Paramétrage!FH526,"")</f>
        <v/>
      </c>
      <c r="H147" s="2" t="str">
        <f>IF(Paramétrage!FJ526&lt;&gt;0,Paramétrage!FI526,"")</f>
        <v/>
      </c>
      <c r="I147" s="2" t="str">
        <f t="shared" si="56"/>
        <v/>
      </c>
      <c r="J147" s="2" t="str">
        <f>IF(Paramétrage!FJ526&lt;&gt;0,Paramétrage!FJ526,"")</f>
        <v/>
      </c>
      <c r="K147" s="2" t="str">
        <f>IF(Paramétrage!FK526&lt;&gt;0,Paramétrage!FK526,"")</f>
        <v/>
      </c>
      <c r="L147" s="2" t="str">
        <f t="shared" si="57"/>
        <v/>
      </c>
      <c r="M147" s="2" t="str">
        <f t="shared" si="58"/>
        <v/>
      </c>
      <c r="N147" s="2" t="str">
        <f t="shared" si="59"/>
        <v/>
      </c>
      <c r="O147" s="2" t="str">
        <f>IF(Paramétrage!FJ526&lt;&gt;0,Paramétrage!FL526,"")</f>
        <v/>
      </c>
      <c r="P147" s="9" t="e">
        <f>IF(Paramétrage!#REF!,#REF!-#REF!,0)</f>
        <v>#REF!</v>
      </c>
      <c r="Q147" s="2"/>
      <c r="R147" s="2" t="e">
        <f>IF(#REF!&lt;&gt;"",ROUNDUP(MIN(S$3,T$3),0),"")</f>
        <v>#REF!</v>
      </c>
      <c r="S147" s="2"/>
    </row>
    <row r="148" spans="1:20" x14ac:dyDescent="0.35">
      <c r="A148" s="77" t="str">
        <f t="shared" si="50"/>
        <v/>
      </c>
      <c r="B148" s="77" t="str">
        <f t="shared" si="51"/>
        <v/>
      </c>
      <c r="C148" s="77" t="str">
        <f t="shared" si="52"/>
        <v/>
      </c>
      <c r="D148" s="77" t="str">
        <f t="shared" si="53"/>
        <v/>
      </c>
      <c r="E148" s="77" t="str">
        <f t="shared" si="54"/>
        <v/>
      </c>
      <c r="F148" s="77" t="str">
        <f t="shared" si="55"/>
        <v/>
      </c>
      <c r="G148" s="199" t="str">
        <f>IF(Paramétrage!FJ527&lt;&gt;0,Paramétrage!FH527,"")</f>
        <v/>
      </c>
      <c r="H148" s="2" t="str">
        <f>IF(Paramétrage!FJ527&lt;&gt;0,Paramétrage!FI527,"")</f>
        <v/>
      </c>
      <c r="I148" s="2" t="str">
        <f t="shared" si="56"/>
        <v/>
      </c>
      <c r="J148" s="2" t="str">
        <f>IF(Paramétrage!FJ527&lt;&gt;0,Paramétrage!FJ527,"")</f>
        <v/>
      </c>
      <c r="K148" s="2" t="str">
        <f>IF(Paramétrage!FK527&lt;&gt;0,Paramétrage!FK527,"")</f>
        <v/>
      </c>
      <c r="L148" s="2" t="str">
        <f t="shared" si="57"/>
        <v/>
      </c>
      <c r="M148" s="2" t="str">
        <f t="shared" si="58"/>
        <v/>
      </c>
      <c r="N148" s="2" t="str">
        <f t="shared" si="59"/>
        <v/>
      </c>
      <c r="O148" s="2" t="str">
        <f>IF(Paramétrage!FJ527&lt;&gt;0,Paramétrage!FL527,"")</f>
        <v/>
      </c>
      <c r="P148" s="9" t="e">
        <f>IF(Paramétrage!#REF!,#REF!-#REF!,0)</f>
        <v>#REF!</v>
      </c>
      <c r="Q148" s="2"/>
      <c r="R148" s="2" t="e">
        <f>IF(#REF!&lt;&gt;"",ROUNDUP(MIN(S$3,T$3),0),"")</f>
        <v>#REF!</v>
      </c>
      <c r="S148" s="2"/>
    </row>
    <row r="149" spans="1:20" x14ac:dyDescent="0.35">
      <c r="A149" s="77" t="str">
        <f t="shared" si="50"/>
        <v/>
      </c>
      <c r="B149" s="77" t="str">
        <f t="shared" si="51"/>
        <v/>
      </c>
      <c r="C149" s="77" t="str">
        <f t="shared" si="52"/>
        <v/>
      </c>
      <c r="D149" s="77" t="str">
        <f t="shared" si="53"/>
        <v/>
      </c>
      <c r="E149" s="77" t="str">
        <f t="shared" si="54"/>
        <v/>
      </c>
      <c r="F149" s="77" t="str">
        <f t="shared" si="55"/>
        <v/>
      </c>
      <c r="G149" s="199" t="str">
        <f>IF(Paramétrage!FJ528&lt;&gt;0,Paramétrage!FH528,"")</f>
        <v/>
      </c>
      <c r="H149" s="2" t="str">
        <f>IF(Paramétrage!FJ528&lt;&gt;0,Paramétrage!FI528,"")</f>
        <v/>
      </c>
      <c r="I149" s="2" t="str">
        <f t="shared" si="56"/>
        <v/>
      </c>
      <c r="J149" s="2" t="str">
        <f>IF(Paramétrage!FJ528&lt;&gt;0,Paramétrage!FJ528,"")</f>
        <v/>
      </c>
      <c r="K149" s="2" t="str">
        <f>IF(Paramétrage!FK528&lt;&gt;0,Paramétrage!FK528,"")</f>
        <v/>
      </c>
      <c r="L149" s="2" t="str">
        <f t="shared" si="57"/>
        <v/>
      </c>
      <c r="M149" s="2" t="str">
        <f t="shared" si="58"/>
        <v/>
      </c>
      <c r="N149" s="2" t="str">
        <f t="shared" si="59"/>
        <v/>
      </c>
      <c r="O149" s="2" t="str">
        <f>IF(Paramétrage!FJ528&lt;&gt;0,Paramétrage!FL528,"")</f>
        <v/>
      </c>
      <c r="P149" s="9" t="e">
        <f>IF(Paramétrage!#REF!,#REF!-#REF!,0)</f>
        <v>#REF!</v>
      </c>
      <c r="Q149" s="2"/>
      <c r="R149" s="2" t="e">
        <f>IF(#REF!&lt;&gt;"",ROUNDUP(MIN(S$3,T$3),0),"")</f>
        <v>#REF!</v>
      </c>
      <c r="S149" s="2"/>
    </row>
    <row r="150" spans="1:20" x14ac:dyDescent="0.35">
      <c r="A150" s="469"/>
      <c r="B150" s="469"/>
      <c r="C150" s="469"/>
      <c r="D150" s="469"/>
      <c r="E150" s="469"/>
      <c r="F150" s="469"/>
      <c r="G150" s="475" t="s">
        <v>1113</v>
      </c>
      <c r="H150" s="469"/>
      <c r="I150" s="469"/>
      <c r="J150" s="469"/>
      <c r="K150" s="469"/>
      <c r="L150" s="469"/>
      <c r="M150" s="469"/>
      <c r="N150" s="469"/>
      <c r="O150" s="469"/>
      <c r="P150" s="469" t="e">
        <f>IF(Paramétrage!#REF!,#REF!-#REF!,0)</f>
        <v>#REF!</v>
      </c>
      <c r="Q150" s="469"/>
      <c r="R150" s="469" t="e">
        <f>IF(#REF!&lt;&gt;"",ROUNDUP(MIN(S$3,T$3),0),"")</f>
        <v>#REF!</v>
      </c>
      <c r="S150" s="2"/>
    </row>
    <row r="151" spans="1:20" ht="101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167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9" t="e">
        <f>IF(Paramétrage!#REF!,#REF!-#REF!,0)</f>
        <v>#REF!</v>
      </c>
      <c r="Q151" s="200" t="e">
        <f>Paramétrage!#REF!</f>
        <v>#REF!</v>
      </c>
      <c r="R151" s="201" t="s">
        <v>338</v>
      </c>
      <c r="S151" s="106" t="s">
        <v>347</v>
      </c>
      <c r="T151" s="28" t="s">
        <v>348</v>
      </c>
    </row>
    <row r="152" spans="1:20" x14ac:dyDescent="0.35">
      <c r="A152" s="77" t="str">
        <f>IF(J152&lt;&gt;"",I152,"")</f>
        <v/>
      </c>
      <c r="B152" s="77" t="str">
        <f>IF(J152&lt;&gt;"",1,"")</f>
        <v/>
      </c>
      <c r="C152" s="77" t="str">
        <f>IF(J152&lt;&gt;"",L152,"")</f>
        <v/>
      </c>
      <c r="D152" s="77" t="str">
        <f>IF(J152&lt;&gt;"",L152,"")</f>
        <v/>
      </c>
      <c r="E152" s="77" t="str">
        <f>IF(J152&lt;&gt;"",M152,"")</f>
        <v/>
      </c>
      <c r="F152" s="77" t="str">
        <f>IF(J152&lt;&gt;"",N152,"")</f>
        <v/>
      </c>
      <c r="G152" s="199" t="str">
        <f>IF(Paramétrage!FZ501&lt;&gt;0,Paramétrage!FX501,"")</f>
        <v/>
      </c>
      <c r="H152" s="2" t="str">
        <f>IF(Paramétrage!FZ501&lt;&gt;0,Paramétrage!FY501,"")</f>
        <v/>
      </c>
      <c r="I152" s="2" t="str">
        <f>IF(J152&lt;&gt;"",DATEDIF($Q$2,G152,"d")*1440+H152*60,"")</f>
        <v/>
      </c>
      <c r="J152" s="2" t="str">
        <f>IF(Paramétrage!FZ501&lt;&gt;0,Paramétrage!FZ501,"")</f>
        <v/>
      </c>
      <c r="K152" s="2" t="str">
        <f>IF(Paramétrage!GA501&lt;&gt;0,Paramétrage!GA501,"")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IF(Paramétrage!FZ501&lt;&gt;0,Paramétrage!GB501,"")</f>
        <v/>
      </c>
      <c r="P152" s="9" t="e">
        <f>IF(Paramétrage!#REF!,#REF!-#REF!,0)</f>
        <v>#REF!</v>
      </c>
      <c r="Q152" s="2"/>
      <c r="R152" s="2" t="e">
        <f>IF(#REF!&lt;&gt;"",ROUNDUP(MIN(S$3,T$3),0),"")</f>
        <v>#REF!</v>
      </c>
      <c r="S152" s="2"/>
    </row>
    <row r="153" spans="1:20" x14ac:dyDescent="0.35">
      <c r="A153" s="77" t="str">
        <f t="shared" ref="A153:A179" si="60">IF(J153&lt;&gt;"",I153,"")</f>
        <v/>
      </c>
      <c r="B153" s="77" t="str">
        <f t="shared" ref="B153:B179" si="61">IF(J153&lt;&gt;"",1,"")</f>
        <v/>
      </c>
      <c r="C153" s="77" t="str">
        <f t="shared" ref="C153:C179" si="62">IF(J153&lt;&gt;"",L153,"")</f>
        <v/>
      </c>
      <c r="D153" s="77" t="str">
        <f t="shared" ref="D153:D179" si="63">IF(J153&lt;&gt;"",L153,"")</f>
        <v/>
      </c>
      <c r="E153" s="77" t="str">
        <f t="shared" ref="E153:E179" si="64">IF(J153&lt;&gt;"",M153,"")</f>
        <v/>
      </c>
      <c r="F153" s="77" t="str">
        <f t="shared" ref="F153:F179" si="65">IF(J153&lt;&gt;"",N153,"")</f>
        <v/>
      </c>
      <c r="G153" s="199" t="str">
        <f>IF(Paramétrage!FZ502&lt;&gt;0,Paramétrage!FX502,"")</f>
        <v/>
      </c>
      <c r="H153" s="2" t="str">
        <f>IF(Paramétrage!FZ502&lt;&gt;0,Paramétrage!FY502,"")</f>
        <v/>
      </c>
      <c r="I153" s="2" t="str">
        <f t="shared" ref="I153:I179" si="66">IF(J153&lt;&gt;"",DATEDIF($Q$2,G153,"d")*1440+H153*60,"")</f>
        <v/>
      </c>
      <c r="J153" s="2" t="str">
        <f>IF(Paramétrage!FZ502&lt;&gt;0,Paramétrage!FZ502,"")</f>
        <v/>
      </c>
      <c r="K153" s="2" t="str">
        <f>IF(Paramétrage!GA502&lt;&gt;0,Paramétrage!GA502,"")</f>
        <v/>
      </c>
      <c r="L153" s="2" t="str">
        <f t="shared" ref="L153:L179" si="67">IF(J153&lt;&gt;"",ROUNDUP(J153/K153,0),"")</f>
        <v/>
      </c>
      <c r="M153" s="2" t="str">
        <f t="shared" ref="M153:M179" si="68">IF(J153&lt;&gt;"",J153/L153,"")</f>
        <v/>
      </c>
      <c r="N153" s="2" t="str">
        <f t="shared" ref="N153:N179" si="69">IF(J153&lt;&gt;"",M153/O153,"")</f>
        <v/>
      </c>
      <c r="O153" s="2" t="str">
        <f>IF(Paramétrage!FZ502&lt;&gt;0,Paramétrage!GB502,"")</f>
        <v/>
      </c>
      <c r="P153" s="9" t="e">
        <f>IF(Paramétrage!#REF!,#REF!-#REF!,0)</f>
        <v>#REF!</v>
      </c>
      <c r="Q153" s="2"/>
      <c r="R153" s="2" t="e">
        <f>IF(#REF!&lt;&gt;"",ROUNDUP(MIN(S$3,T$3),0),"")</f>
        <v>#REF!</v>
      </c>
      <c r="S153" s="2"/>
    </row>
    <row r="154" spans="1:20" x14ac:dyDescent="0.35">
      <c r="A154" s="77" t="str">
        <f t="shared" si="60"/>
        <v/>
      </c>
      <c r="B154" s="77" t="str">
        <f t="shared" si="61"/>
        <v/>
      </c>
      <c r="C154" s="77" t="str">
        <f t="shared" si="62"/>
        <v/>
      </c>
      <c r="D154" s="77" t="str">
        <f t="shared" si="63"/>
        <v/>
      </c>
      <c r="E154" s="77" t="str">
        <f t="shared" si="64"/>
        <v/>
      </c>
      <c r="F154" s="77" t="str">
        <f t="shared" si="65"/>
        <v/>
      </c>
      <c r="G154" s="199" t="str">
        <f>IF(Paramétrage!FZ503&lt;&gt;0,Paramétrage!FX503,"")</f>
        <v/>
      </c>
      <c r="H154" s="2" t="str">
        <f>IF(Paramétrage!FZ503&lt;&gt;0,Paramétrage!FY503,"")</f>
        <v/>
      </c>
      <c r="I154" s="2" t="str">
        <f t="shared" si="66"/>
        <v/>
      </c>
      <c r="J154" s="2" t="str">
        <f>IF(Paramétrage!FZ503&lt;&gt;0,Paramétrage!FZ503,"")</f>
        <v/>
      </c>
      <c r="K154" s="2" t="str">
        <f>IF(Paramétrage!GA503&lt;&gt;0,Paramétrage!GA503,"")</f>
        <v/>
      </c>
      <c r="L154" s="2" t="str">
        <f t="shared" si="67"/>
        <v/>
      </c>
      <c r="M154" s="2" t="str">
        <f t="shared" si="68"/>
        <v/>
      </c>
      <c r="N154" s="2" t="str">
        <f t="shared" si="69"/>
        <v/>
      </c>
      <c r="O154" s="2" t="str">
        <f>IF(Paramétrage!FZ503&lt;&gt;0,Paramétrage!GB503,"")</f>
        <v/>
      </c>
      <c r="P154" s="9" t="e">
        <f>IF(Paramétrage!#REF!,#REF!-#REF!,0)</f>
        <v>#REF!</v>
      </c>
      <c r="Q154" s="2"/>
      <c r="R154" s="2" t="e">
        <f>IF(#REF!&lt;&gt;"",ROUNDUP(MIN(S$3,T$3),0),"")</f>
        <v>#REF!</v>
      </c>
      <c r="S154" s="2"/>
    </row>
    <row r="155" spans="1:20" x14ac:dyDescent="0.35">
      <c r="A155" s="77" t="str">
        <f t="shared" si="60"/>
        <v/>
      </c>
      <c r="B155" s="77" t="str">
        <f t="shared" si="61"/>
        <v/>
      </c>
      <c r="C155" s="77" t="str">
        <f t="shared" si="62"/>
        <v/>
      </c>
      <c r="D155" s="77" t="str">
        <f t="shared" si="63"/>
        <v/>
      </c>
      <c r="E155" s="77" t="str">
        <f t="shared" si="64"/>
        <v/>
      </c>
      <c r="F155" s="77" t="str">
        <f t="shared" si="65"/>
        <v/>
      </c>
      <c r="G155" s="199" t="str">
        <f>IF(Paramétrage!FZ504&lt;&gt;0,Paramétrage!FX504,"")</f>
        <v/>
      </c>
      <c r="H155" s="2" t="str">
        <f>IF(Paramétrage!FZ504&lt;&gt;0,Paramétrage!FY504,"")</f>
        <v/>
      </c>
      <c r="I155" s="2" t="str">
        <f t="shared" si="66"/>
        <v/>
      </c>
      <c r="J155" s="2" t="str">
        <f>IF(Paramétrage!FZ504&lt;&gt;0,Paramétrage!FZ504,"")</f>
        <v/>
      </c>
      <c r="K155" s="2" t="str">
        <f>IF(Paramétrage!GA504&lt;&gt;0,Paramétrage!GA504,"")</f>
        <v/>
      </c>
      <c r="L155" s="2" t="str">
        <f t="shared" si="67"/>
        <v/>
      </c>
      <c r="M155" s="2" t="str">
        <f t="shared" si="68"/>
        <v/>
      </c>
      <c r="N155" s="2" t="str">
        <f t="shared" si="69"/>
        <v/>
      </c>
      <c r="O155" s="2" t="str">
        <f>IF(Paramétrage!FZ504&lt;&gt;0,Paramétrage!GB504,"")</f>
        <v/>
      </c>
      <c r="P155" s="9" t="e">
        <f>IF(Paramétrage!#REF!,#REF!-#REF!,0)</f>
        <v>#REF!</v>
      </c>
      <c r="Q155" s="2"/>
      <c r="R155" s="2" t="e">
        <f>IF(#REF!&lt;&gt;"",ROUNDUP(MIN(S$3,T$3),0),"")</f>
        <v>#REF!</v>
      </c>
      <c r="S155" s="2"/>
    </row>
    <row r="156" spans="1:20" x14ac:dyDescent="0.35">
      <c r="A156" s="77" t="str">
        <f t="shared" si="60"/>
        <v/>
      </c>
      <c r="B156" s="77" t="str">
        <f t="shared" si="61"/>
        <v/>
      </c>
      <c r="C156" s="77" t="str">
        <f t="shared" si="62"/>
        <v/>
      </c>
      <c r="D156" s="77" t="str">
        <f t="shared" si="63"/>
        <v/>
      </c>
      <c r="E156" s="77" t="str">
        <f t="shared" si="64"/>
        <v/>
      </c>
      <c r="F156" s="77" t="str">
        <f t="shared" si="65"/>
        <v/>
      </c>
      <c r="G156" s="199" t="str">
        <f>IF(Paramétrage!FZ505&lt;&gt;0,Paramétrage!FX505,"")</f>
        <v/>
      </c>
      <c r="H156" s="2" t="str">
        <f>IF(Paramétrage!FZ505&lt;&gt;0,Paramétrage!FY505,"")</f>
        <v/>
      </c>
      <c r="I156" s="2" t="str">
        <f t="shared" si="66"/>
        <v/>
      </c>
      <c r="J156" s="2" t="str">
        <f>IF(Paramétrage!FZ505&lt;&gt;0,Paramétrage!FZ505,"")</f>
        <v/>
      </c>
      <c r="K156" s="2" t="str">
        <f>IF(Paramétrage!GA505&lt;&gt;0,Paramétrage!GA505,"")</f>
        <v/>
      </c>
      <c r="L156" s="2" t="str">
        <f t="shared" si="67"/>
        <v/>
      </c>
      <c r="M156" s="2" t="str">
        <f t="shared" si="68"/>
        <v/>
      </c>
      <c r="N156" s="2" t="str">
        <f t="shared" si="69"/>
        <v/>
      </c>
      <c r="O156" s="2" t="str">
        <f>IF(Paramétrage!FZ505&lt;&gt;0,Paramétrage!GB505,"")</f>
        <v/>
      </c>
      <c r="P156" s="9" t="e">
        <f>IF(Paramétrage!#REF!,#REF!-#REF!,0)</f>
        <v>#REF!</v>
      </c>
      <c r="Q156" s="2"/>
      <c r="R156" s="2" t="e">
        <f>IF(#REF!&lt;&gt;"",ROUNDUP(MIN(S$3,T$3),0),"")</f>
        <v>#REF!</v>
      </c>
      <c r="S156" s="2"/>
    </row>
    <row r="157" spans="1:20" x14ac:dyDescent="0.35">
      <c r="A157" s="77" t="str">
        <f t="shared" si="60"/>
        <v/>
      </c>
      <c r="B157" s="77" t="str">
        <f t="shared" si="61"/>
        <v/>
      </c>
      <c r="C157" s="77" t="str">
        <f t="shared" si="62"/>
        <v/>
      </c>
      <c r="D157" s="77" t="str">
        <f t="shared" si="63"/>
        <v/>
      </c>
      <c r="E157" s="77" t="str">
        <f t="shared" si="64"/>
        <v/>
      </c>
      <c r="F157" s="77" t="str">
        <f t="shared" si="65"/>
        <v/>
      </c>
      <c r="G157" s="199" t="str">
        <f>IF(Paramétrage!FZ506&lt;&gt;0,Paramétrage!FX506,"")</f>
        <v/>
      </c>
      <c r="H157" s="2" t="str">
        <f>IF(Paramétrage!FZ506&lt;&gt;0,Paramétrage!FY506,"")</f>
        <v/>
      </c>
      <c r="I157" s="2" t="str">
        <f t="shared" si="66"/>
        <v/>
      </c>
      <c r="J157" s="2" t="str">
        <f>IF(Paramétrage!FZ506&lt;&gt;0,Paramétrage!FZ506,"")</f>
        <v/>
      </c>
      <c r="K157" s="2" t="str">
        <f>IF(Paramétrage!GA506&lt;&gt;0,Paramétrage!GA506,"")</f>
        <v/>
      </c>
      <c r="L157" s="2" t="str">
        <f t="shared" si="67"/>
        <v/>
      </c>
      <c r="M157" s="2" t="str">
        <f t="shared" si="68"/>
        <v/>
      </c>
      <c r="N157" s="2" t="str">
        <f t="shared" si="69"/>
        <v/>
      </c>
      <c r="O157" s="2" t="str">
        <f>IF(Paramétrage!FZ506&lt;&gt;0,Paramétrage!GB506,"")</f>
        <v/>
      </c>
      <c r="P157" s="9" t="e">
        <f>IF(Paramétrage!#REF!,#REF!-#REF!,0)</f>
        <v>#REF!</v>
      </c>
      <c r="Q157" s="2"/>
      <c r="R157" s="2" t="e">
        <f>IF(#REF!&lt;&gt;"",ROUNDUP(MIN(S$3,T$3),0),"")</f>
        <v>#REF!</v>
      </c>
      <c r="S157" s="2"/>
    </row>
    <row r="158" spans="1:20" x14ac:dyDescent="0.35">
      <c r="A158" s="77" t="str">
        <f t="shared" si="60"/>
        <v/>
      </c>
      <c r="B158" s="77" t="str">
        <f t="shared" si="61"/>
        <v/>
      </c>
      <c r="C158" s="77" t="str">
        <f t="shared" si="62"/>
        <v/>
      </c>
      <c r="D158" s="77" t="str">
        <f t="shared" si="63"/>
        <v/>
      </c>
      <c r="E158" s="77" t="str">
        <f t="shared" si="64"/>
        <v/>
      </c>
      <c r="F158" s="77" t="str">
        <f t="shared" si="65"/>
        <v/>
      </c>
      <c r="G158" s="199" t="str">
        <f>IF(Paramétrage!FZ507&lt;&gt;0,Paramétrage!FX507,"")</f>
        <v/>
      </c>
      <c r="H158" s="2" t="str">
        <f>IF(Paramétrage!FZ507&lt;&gt;0,Paramétrage!FY507,"")</f>
        <v/>
      </c>
      <c r="I158" s="2" t="str">
        <f t="shared" si="66"/>
        <v/>
      </c>
      <c r="J158" s="2" t="str">
        <f>IF(Paramétrage!FZ507&lt;&gt;0,Paramétrage!FZ507,"")</f>
        <v/>
      </c>
      <c r="K158" s="2" t="str">
        <f>IF(Paramétrage!GA507&lt;&gt;0,Paramétrage!GA507,"")</f>
        <v/>
      </c>
      <c r="L158" s="2" t="str">
        <f t="shared" si="67"/>
        <v/>
      </c>
      <c r="M158" s="2" t="str">
        <f t="shared" si="68"/>
        <v/>
      </c>
      <c r="N158" s="2" t="str">
        <f t="shared" si="69"/>
        <v/>
      </c>
      <c r="O158" s="2" t="str">
        <f>IF(Paramétrage!FZ507&lt;&gt;0,Paramétrage!GB507,"")</f>
        <v/>
      </c>
      <c r="P158" s="9" t="e">
        <f>IF(Paramétrage!#REF!,#REF!-#REF!,0)</f>
        <v>#REF!</v>
      </c>
      <c r="Q158" s="2"/>
      <c r="R158" s="2" t="e">
        <f>IF(#REF!&lt;&gt;"",ROUNDUP(MIN(S$3,T$3),0),"")</f>
        <v>#REF!</v>
      </c>
      <c r="S158" s="2"/>
    </row>
    <row r="159" spans="1:20" x14ac:dyDescent="0.35">
      <c r="A159" s="77" t="str">
        <f t="shared" si="60"/>
        <v/>
      </c>
      <c r="B159" s="77" t="str">
        <f t="shared" si="61"/>
        <v/>
      </c>
      <c r="C159" s="77" t="str">
        <f t="shared" si="62"/>
        <v/>
      </c>
      <c r="D159" s="77" t="str">
        <f t="shared" si="63"/>
        <v/>
      </c>
      <c r="E159" s="77" t="str">
        <f t="shared" si="64"/>
        <v/>
      </c>
      <c r="F159" s="77" t="str">
        <f t="shared" si="65"/>
        <v/>
      </c>
      <c r="G159" s="199" t="str">
        <f>IF(Paramétrage!FZ508&lt;&gt;0,Paramétrage!FX508,"")</f>
        <v/>
      </c>
      <c r="H159" s="2" t="str">
        <f>IF(Paramétrage!FZ508&lt;&gt;0,Paramétrage!FY508,"")</f>
        <v/>
      </c>
      <c r="I159" s="2" t="str">
        <f t="shared" si="66"/>
        <v/>
      </c>
      <c r="J159" s="2" t="str">
        <f>IF(Paramétrage!FZ508&lt;&gt;0,Paramétrage!FZ508,"")</f>
        <v/>
      </c>
      <c r="K159" s="2" t="str">
        <f>IF(Paramétrage!GA508&lt;&gt;0,Paramétrage!GA508,"")</f>
        <v/>
      </c>
      <c r="L159" s="2" t="str">
        <f t="shared" si="67"/>
        <v/>
      </c>
      <c r="M159" s="2" t="str">
        <f t="shared" si="68"/>
        <v/>
      </c>
      <c r="N159" s="2" t="str">
        <f t="shared" si="69"/>
        <v/>
      </c>
      <c r="O159" s="2" t="str">
        <f>IF(Paramétrage!FZ508&lt;&gt;0,Paramétrage!GB508,"")</f>
        <v/>
      </c>
      <c r="P159" s="9" t="e">
        <f>IF(Paramétrage!#REF!,#REF!-#REF!,0)</f>
        <v>#REF!</v>
      </c>
      <c r="Q159" s="2"/>
      <c r="R159" s="2" t="e">
        <f>IF(#REF!&lt;&gt;"",ROUNDUP(MIN(S$3,T$3),0),"")</f>
        <v>#REF!</v>
      </c>
      <c r="S159" s="2"/>
    </row>
    <row r="160" spans="1:20" x14ac:dyDescent="0.35">
      <c r="A160" s="77" t="str">
        <f t="shared" si="60"/>
        <v/>
      </c>
      <c r="B160" s="77" t="str">
        <f t="shared" si="61"/>
        <v/>
      </c>
      <c r="C160" s="77" t="str">
        <f t="shared" si="62"/>
        <v/>
      </c>
      <c r="D160" s="77" t="str">
        <f t="shared" si="63"/>
        <v/>
      </c>
      <c r="E160" s="77" t="str">
        <f t="shared" si="64"/>
        <v/>
      </c>
      <c r="F160" s="77" t="str">
        <f t="shared" si="65"/>
        <v/>
      </c>
      <c r="G160" s="199" t="str">
        <f>IF(Paramétrage!FZ509&lt;&gt;0,Paramétrage!FX509,"")</f>
        <v/>
      </c>
      <c r="H160" s="2" t="str">
        <f>IF(Paramétrage!FZ509&lt;&gt;0,Paramétrage!FY509,"")</f>
        <v/>
      </c>
      <c r="I160" s="2" t="str">
        <f t="shared" si="66"/>
        <v/>
      </c>
      <c r="J160" s="2" t="str">
        <f>IF(Paramétrage!FZ509&lt;&gt;0,Paramétrage!FZ509,"")</f>
        <v/>
      </c>
      <c r="K160" s="2" t="str">
        <f>IF(Paramétrage!GA509&lt;&gt;0,Paramétrage!GA509,"")</f>
        <v/>
      </c>
      <c r="L160" s="2" t="str">
        <f t="shared" si="67"/>
        <v/>
      </c>
      <c r="M160" s="2" t="str">
        <f t="shared" si="68"/>
        <v/>
      </c>
      <c r="N160" s="2" t="str">
        <f t="shared" si="69"/>
        <v/>
      </c>
      <c r="O160" s="2" t="str">
        <f>IF(Paramétrage!FZ509&lt;&gt;0,Paramétrage!GB509,"")</f>
        <v/>
      </c>
      <c r="P160" s="9" t="e">
        <f>IF(Paramétrage!#REF!,#REF!-#REF!,0)</f>
        <v>#REF!</v>
      </c>
      <c r="Q160" s="2"/>
      <c r="R160" s="2" t="e">
        <f>IF(#REF!&lt;&gt;"",ROUNDUP(MIN(S$3,T$3),0),"")</f>
        <v>#REF!</v>
      </c>
      <c r="S160" s="2"/>
    </row>
    <row r="161" spans="1:19" x14ac:dyDescent="0.35">
      <c r="A161" s="77" t="str">
        <f t="shared" si="60"/>
        <v/>
      </c>
      <c r="B161" s="77" t="str">
        <f t="shared" si="61"/>
        <v/>
      </c>
      <c r="C161" s="77" t="str">
        <f t="shared" si="62"/>
        <v/>
      </c>
      <c r="D161" s="77" t="str">
        <f t="shared" si="63"/>
        <v/>
      </c>
      <c r="E161" s="77" t="str">
        <f t="shared" si="64"/>
        <v/>
      </c>
      <c r="F161" s="77" t="str">
        <f t="shared" si="65"/>
        <v/>
      </c>
      <c r="G161" s="199" t="str">
        <f>IF(Paramétrage!FZ510&lt;&gt;0,Paramétrage!FX510,"")</f>
        <v/>
      </c>
      <c r="H161" s="2" t="str">
        <f>IF(Paramétrage!FZ510&lt;&gt;0,Paramétrage!FY510,"")</f>
        <v/>
      </c>
      <c r="I161" s="2" t="str">
        <f t="shared" si="66"/>
        <v/>
      </c>
      <c r="J161" s="2" t="str">
        <f>IF(Paramétrage!FZ510&lt;&gt;0,Paramétrage!FZ510,"")</f>
        <v/>
      </c>
      <c r="K161" s="2" t="str">
        <f>IF(Paramétrage!GA510&lt;&gt;0,Paramétrage!GA510,"")</f>
        <v/>
      </c>
      <c r="L161" s="2" t="str">
        <f t="shared" si="67"/>
        <v/>
      </c>
      <c r="M161" s="2" t="str">
        <f t="shared" si="68"/>
        <v/>
      </c>
      <c r="N161" s="2" t="str">
        <f t="shared" si="69"/>
        <v/>
      </c>
      <c r="O161" s="2" t="str">
        <f>IF(Paramétrage!FZ510&lt;&gt;0,Paramétrage!GB510,"")</f>
        <v/>
      </c>
      <c r="P161" s="9" t="e">
        <f>IF(Paramétrage!#REF!,#REF!-#REF!,0)</f>
        <v>#REF!</v>
      </c>
      <c r="Q161" s="2"/>
      <c r="R161" s="2" t="e">
        <f>IF(#REF!&lt;&gt;"",ROUNDUP(MIN(S$3,T$3),0),"")</f>
        <v>#REF!</v>
      </c>
      <c r="S161" s="2"/>
    </row>
    <row r="162" spans="1:19" x14ac:dyDescent="0.35">
      <c r="A162" s="77" t="str">
        <f t="shared" si="60"/>
        <v/>
      </c>
      <c r="B162" s="77" t="str">
        <f t="shared" si="61"/>
        <v/>
      </c>
      <c r="C162" s="77" t="str">
        <f t="shared" si="62"/>
        <v/>
      </c>
      <c r="D162" s="77" t="str">
        <f t="shared" si="63"/>
        <v/>
      </c>
      <c r="E162" s="77" t="str">
        <f t="shared" si="64"/>
        <v/>
      </c>
      <c r="F162" s="77" t="str">
        <f t="shared" si="65"/>
        <v/>
      </c>
      <c r="G162" s="199" t="str">
        <f>IF(Paramétrage!FZ511&lt;&gt;0,Paramétrage!FX511,"")</f>
        <v/>
      </c>
      <c r="H162" s="2" t="str">
        <f>IF(Paramétrage!FZ511&lt;&gt;0,Paramétrage!FY511,"")</f>
        <v/>
      </c>
      <c r="I162" s="2" t="str">
        <f t="shared" si="66"/>
        <v/>
      </c>
      <c r="J162" s="2" t="str">
        <f>IF(Paramétrage!FZ511&lt;&gt;0,Paramétrage!FZ511,"")</f>
        <v/>
      </c>
      <c r="K162" s="2" t="str">
        <f>IF(Paramétrage!GA511&lt;&gt;0,Paramétrage!GA511,"")</f>
        <v/>
      </c>
      <c r="L162" s="2" t="str">
        <f t="shared" si="67"/>
        <v/>
      </c>
      <c r="M162" s="2" t="str">
        <f t="shared" si="68"/>
        <v/>
      </c>
      <c r="N162" s="2" t="str">
        <f t="shared" si="69"/>
        <v/>
      </c>
      <c r="O162" s="2" t="str">
        <f>IF(Paramétrage!FZ511&lt;&gt;0,Paramétrage!GB511,"")</f>
        <v/>
      </c>
      <c r="P162" s="9" t="e">
        <f>IF(Paramétrage!#REF!,#REF!-#REF!,0)</f>
        <v>#REF!</v>
      </c>
      <c r="Q162" s="2"/>
      <c r="R162" s="2" t="e">
        <f>IF(#REF!&lt;&gt;"",ROUNDUP(MIN(S$3,T$3),0),"")</f>
        <v>#REF!</v>
      </c>
      <c r="S162" s="2"/>
    </row>
    <row r="163" spans="1:19" x14ac:dyDescent="0.35">
      <c r="A163" s="77" t="str">
        <f t="shared" si="60"/>
        <v/>
      </c>
      <c r="B163" s="77" t="str">
        <f t="shared" si="61"/>
        <v/>
      </c>
      <c r="C163" s="77" t="str">
        <f t="shared" si="62"/>
        <v/>
      </c>
      <c r="D163" s="77" t="str">
        <f t="shared" si="63"/>
        <v/>
      </c>
      <c r="E163" s="77" t="str">
        <f t="shared" si="64"/>
        <v/>
      </c>
      <c r="F163" s="77" t="str">
        <f t="shared" si="65"/>
        <v/>
      </c>
      <c r="G163" s="199" t="str">
        <f>IF(Paramétrage!FZ512&lt;&gt;0,Paramétrage!FX512,"")</f>
        <v/>
      </c>
      <c r="H163" s="2" t="str">
        <f>IF(Paramétrage!FZ512&lt;&gt;0,Paramétrage!FY512,"")</f>
        <v/>
      </c>
      <c r="I163" s="2" t="str">
        <f t="shared" si="66"/>
        <v/>
      </c>
      <c r="J163" s="2" t="str">
        <f>IF(Paramétrage!FZ512&lt;&gt;0,Paramétrage!FZ512,"")</f>
        <v/>
      </c>
      <c r="K163" s="2" t="str">
        <f>IF(Paramétrage!GA512&lt;&gt;0,Paramétrage!GA512,"")</f>
        <v/>
      </c>
      <c r="L163" s="2" t="str">
        <f t="shared" si="67"/>
        <v/>
      </c>
      <c r="M163" s="2" t="str">
        <f t="shared" si="68"/>
        <v/>
      </c>
      <c r="N163" s="2" t="str">
        <f t="shared" si="69"/>
        <v/>
      </c>
      <c r="O163" s="2" t="str">
        <f>IF(Paramétrage!FZ512&lt;&gt;0,Paramétrage!GB512,"")</f>
        <v/>
      </c>
      <c r="P163" s="9" t="e">
        <f>IF(Paramétrage!#REF!,#REF!-#REF!,0)</f>
        <v>#REF!</v>
      </c>
      <c r="Q163" s="2"/>
      <c r="R163" s="2" t="e">
        <f>IF(#REF!&lt;&gt;"",ROUNDUP(MIN(S$3,T$3),0),"")</f>
        <v>#REF!</v>
      </c>
      <c r="S163" s="2"/>
    </row>
    <row r="164" spans="1:19" x14ac:dyDescent="0.35">
      <c r="A164" s="77" t="str">
        <f t="shared" si="60"/>
        <v/>
      </c>
      <c r="B164" s="77" t="str">
        <f t="shared" si="61"/>
        <v/>
      </c>
      <c r="C164" s="77" t="str">
        <f t="shared" si="62"/>
        <v/>
      </c>
      <c r="D164" s="77" t="str">
        <f t="shared" si="63"/>
        <v/>
      </c>
      <c r="E164" s="77" t="str">
        <f t="shared" si="64"/>
        <v/>
      </c>
      <c r="F164" s="77" t="str">
        <f t="shared" si="65"/>
        <v/>
      </c>
      <c r="G164" s="199" t="str">
        <f>IF(Paramétrage!FZ513&lt;&gt;0,Paramétrage!FX513,"")</f>
        <v/>
      </c>
      <c r="H164" s="2" t="str">
        <f>IF(Paramétrage!FZ513&lt;&gt;0,Paramétrage!FY513,"")</f>
        <v/>
      </c>
      <c r="I164" s="2" t="str">
        <f t="shared" si="66"/>
        <v/>
      </c>
      <c r="J164" s="2" t="str">
        <f>IF(Paramétrage!FZ513&lt;&gt;0,Paramétrage!FZ513,"")</f>
        <v/>
      </c>
      <c r="K164" s="2" t="str">
        <f>IF(Paramétrage!GA513&lt;&gt;0,Paramétrage!GA513,"")</f>
        <v/>
      </c>
      <c r="L164" s="2" t="str">
        <f t="shared" si="67"/>
        <v/>
      </c>
      <c r="M164" s="2" t="str">
        <f t="shared" si="68"/>
        <v/>
      </c>
      <c r="N164" s="2" t="str">
        <f t="shared" si="69"/>
        <v/>
      </c>
      <c r="O164" s="2" t="str">
        <f>IF(Paramétrage!FZ513&lt;&gt;0,Paramétrage!GB513,"")</f>
        <v/>
      </c>
      <c r="P164" s="9" t="e">
        <f>IF(Paramétrage!#REF!,#REF!-#REF!,0)</f>
        <v>#REF!</v>
      </c>
      <c r="Q164" s="2"/>
      <c r="R164" s="2" t="e">
        <f>IF(#REF!&lt;&gt;"",ROUNDUP(MIN(S$3,T$3),0),"")</f>
        <v>#REF!</v>
      </c>
      <c r="S164" s="2"/>
    </row>
    <row r="165" spans="1:19" x14ac:dyDescent="0.35">
      <c r="A165" s="77" t="str">
        <f t="shared" si="60"/>
        <v/>
      </c>
      <c r="B165" s="77" t="str">
        <f t="shared" si="61"/>
        <v/>
      </c>
      <c r="C165" s="77" t="str">
        <f t="shared" si="62"/>
        <v/>
      </c>
      <c r="D165" s="77" t="str">
        <f t="shared" si="63"/>
        <v/>
      </c>
      <c r="E165" s="77" t="str">
        <f t="shared" si="64"/>
        <v/>
      </c>
      <c r="F165" s="77" t="str">
        <f t="shared" si="65"/>
        <v/>
      </c>
      <c r="G165" s="199" t="str">
        <f>IF(Paramétrage!FZ514&lt;&gt;0,Paramétrage!FX514,"")</f>
        <v/>
      </c>
      <c r="H165" s="2" t="str">
        <f>IF(Paramétrage!FZ514&lt;&gt;0,Paramétrage!FY514,"")</f>
        <v/>
      </c>
      <c r="I165" s="2" t="str">
        <f t="shared" si="66"/>
        <v/>
      </c>
      <c r="J165" s="2" t="str">
        <f>IF(Paramétrage!FZ514&lt;&gt;0,Paramétrage!FZ514,"")</f>
        <v/>
      </c>
      <c r="K165" s="2" t="str">
        <f>IF(Paramétrage!GA514&lt;&gt;0,Paramétrage!GA514,"")</f>
        <v/>
      </c>
      <c r="L165" s="2" t="str">
        <f t="shared" si="67"/>
        <v/>
      </c>
      <c r="M165" s="2" t="str">
        <f t="shared" si="68"/>
        <v/>
      </c>
      <c r="N165" s="2" t="str">
        <f t="shared" si="69"/>
        <v/>
      </c>
      <c r="O165" s="2" t="str">
        <f>IF(Paramétrage!FZ514&lt;&gt;0,Paramétrage!GB514,"")</f>
        <v/>
      </c>
      <c r="P165" s="9" t="e">
        <f>IF(Paramétrage!#REF!,#REF!-#REF!,0)</f>
        <v>#REF!</v>
      </c>
      <c r="Q165" s="2"/>
      <c r="R165" s="2" t="e">
        <f>IF(#REF!&lt;&gt;"",ROUNDUP(MIN(S$3,T$3),0),"")</f>
        <v>#REF!</v>
      </c>
      <c r="S165" s="2"/>
    </row>
    <row r="166" spans="1:19" x14ac:dyDescent="0.35">
      <c r="A166" s="77" t="str">
        <f t="shared" si="60"/>
        <v/>
      </c>
      <c r="B166" s="77" t="str">
        <f t="shared" si="61"/>
        <v/>
      </c>
      <c r="C166" s="77" t="str">
        <f t="shared" si="62"/>
        <v/>
      </c>
      <c r="D166" s="77" t="str">
        <f t="shared" si="63"/>
        <v/>
      </c>
      <c r="E166" s="77" t="str">
        <f t="shared" si="64"/>
        <v/>
      </c>
      <c r="F166" s="77" t="str">
        <f t="shared" si="65"/>
        <v/>
      </c>
      <c r="G166" s="199" t="str">
        <f>IF(Paramétrage!FZ515&lt;&gt;0,Paramétrage!FX515,"")</f>
        <v/>
      </c>
      <c r="H166" s="2" t="str">
        <f>IF(Paramétrage!FZ515&lt;&gt;0,Paramétrage!FY515,"")</f>
        <v/>
      </c>
      <c r="I166" s="2" t="str">
        <f t="shared" si="66"/>
        <v/>
      </c>
      <c r="J166" s="2" t="str">
        <f>IF(Paramétrage!FZ515&lt;&gt;0,Paramétrage!FZ515,"")</f>
        <v/>
      </c>
      <c r="K166" s="2" t="str">
        <f>IF(Paramétrage!GA515&lt;&gt;0,Paramétrage!GA515,"")</f>
        <v/>
      </c>
      <c r="L166" s="2" t="str">
        <f t="shared" si="67"/>
        <v/>
      </c>
      <c r="M166" s="2" t="str">
        <f t="shared" si="68"/>
        <v/>
      </c>
      <c r="N166" s="2" t="str">
        <f t="shared" si="69"/>
        <v/>
      </c>
      <c r="O166" s="2" t="str">
        <f>IF(Paramétrage!FZ515&lt;&gt;0,Paramétrage!GB515,"")</f>
        <v/>
      </c>
      <c r="P166" s="9" t="e">
        <f>IF(Paramétrage!#REF!,#REF!-#REF!,0)</f>
        <v>#REF!</v>
      </c>
      <c r="Q166" s="2"/>
      <c r="R166" s="2" t="e">
        <f>IF(#REF!&lt;&gt;"",ROUNDUP(MIN(S$3,T$3),0),"")</f>
        <v>#REF!</v>
      </c>
      <c r="S166" s="2"/>
    </row>
    <row r="167" spans="1:19" x14ac:dyDescent="0.35">
      <c r="A167" s="77" t="str">
        <f t="shared" si="60"/>
        <v/>
      </c>
      <c r="B167" s="77" t="str">
        <f t="shared" si="61"/>
        <v/>
      </c>
      <c r="C167" s="77" t="str">
        <f t="shared" si="62"/>
        <v/>
      </c>
      <c r="D167" s="77" t="str">
        <f t="shared" si="63"/>
        <v/>
      </c>
      <c r="E167" s="77" t="str">
        <f t="shared" si="64"/>
        <v/>
      </c>
      <c r="F167" s="77" t="str">
        <f t="shared" si="65"/>
        <v/>
      </c>
      <c r="G167" s="199" t="str">
        <f>IF(Paramétrage!FZ516&lt;&gt;0,Paramétrage!FX516,"")</f>
        <v/>
      </c>
      <c r="H167" s="2" t="str">
        <f>IF(Paramétrage!FZ516&lt;&gt;0,Paramétrage!FY516,"")</f>
        <v/>
      </c>
      <c r="I167" s="2" t="str">
        <f t="shared" si="66"/>
        <v/>
      </c>
      <c r="J167" s="2" t="str">
        <f>IF(Paramétrage!FZ516&lt;&gt;0,Paramétrage!FZ516,"")</f>
        <v/>
      </c>
      <c r="K167" s="2" t="str">
        <f>IF(Paramétrage!GA516&lt;&gt;0,Paramétrage!GA516,"")</f>
        <v/>
      </c>
      <c r="L167" s="2" t="str">
        <f t="shared" si="67"/>
        <v/>
      </c>
      <c r="M167" s="2" t="str">
        <f t="shared" si="68"/>
        <v/>
      </c>
      <c r="N167" s="2" t="str">
        <f t="shared" si="69"/>
        <v/>
      </c>
      <c r="O167" s="2" t="str">
        <f>IF(Paramétrage!FZ516&lt;&gt;0,Paramétrage!GB516,"")</f>
        <v/>
      </c>
      <c r="P167" s="9" t="e">
        <f>IF(Paramétrage!#REF!,#REF!-#REF!,0)</f>
        <v>#REF!</v>
      </c>
      <c r="Q167" s="2"/>
      <c r="R167" s="2" t="e">
        <f>IF(#REF!&lt;&gt;"",ROUNDUP(MIN(S$3,T$3),0),"")</f>
        <v>#REF!</v>
      </c>
      <c r="S167" s="2"/>
    </row>
    <row r="168" spans="1:19" x14ac:dyDescent="0.35">
      <c r="A168" s="77" t="str">
        <f t="shared" si="60"/>
        <v/>
      </c>
      <c r="B168" s="77" t="str">
        <f t="shared" si="61"/>
        <v/>
      </c>
      <c r="C168" s="77" t="str">
        <f t="shared" si="62"/>
        <v/>
      </c>
      <c r="D168" s="77" t="str">
        <f t="shared" si="63"/>
        <v/>
      </c>
      <c r="E168" s="77" t="str">
        <f t="shared" si="64"/>
        <v/>
      </c>
      <c r="F168" s="77" t="str">
        <f t="shared" si="65"/>
        <v/>
      </c>
      <c r="G168" s="199" t="str">
        <f>IF(Paramétrage!FZ517&lt;&gt;0,Paramétrage!FX517,"")</f>
        <v/>
      </c>
      <c r="H168" s="2" t="str">
        <f>IF(Paramétrage!FZ517&lt;&gt;0,Paramétrage!FY517,"")</f>
        <v/>
      </c>
      <c r="I168" s="2" t="str">
        <f t="shared" si="66"/>
        <v/>
      </c>
      <c r="J168" s="2" t="str">
        <f>IF(Paramétrage!FZ517&lt;&gt;0,Paramétrage!FZ517,"")</f>
        <v/>
      </c>
      <c r="K168" s="2" t="str">
        <f>IF(Paramétrage!GA517&lt;&gt;0,Paramétrage!GA517,"")</f>
        <v/>
      </c>
      <c r="L168" s="2" t="str">
        <f t="shared" si="67"/>
        <v/>
      </c>
      <c r="M168" s="2" t="str">
        <f t="shared" si="68"/>
        <v/>
      </c>
      <c r="N168" s="2" t="str">
        <f t="shared" si="69"/>
        <v/>
      </c>
      <c r="O168" s="2" t="str">
        <f>IF(Paramétrage!FZ517&lt;&gt;0,Paramétrage!GB517,"")</f>
        <v/>
      </c>
      <c r="P168" s="9" t="e">
        <f>IF(Paramétrage!#REF!,#REF!-#REF!,0)</f>
        <v>#REF!</v>
      </c>
      <c r="Q168" s="2"/>
      <c r="R168" s="2" t="e">
        <f>IF(#REF!&lt;&gt;"",ROUNDUP(MIN(S$3,T$3),0),"")</f>
        <v>#REF!</v>
      </c>
      <c r="S168" s="2"/>
    </row>
    <row r="169" spans="1:19" x14ac:dyDescent="0.35">
      <c r="A169" s="77" t="str">
        <f t="shared" si="60"/>
        <v/>
      </c>
      <c r="B169" s="77" t="str">
        <f t="shared" si="61"/>
        <v/>
      </c>
      <c r="C169" s="77" t="str">
        <f t="shared" si="62"/>
        <v/>
      </c>
      <c r="D169" s="77" t="str">
        <f t="shared" si="63"/>
        <v/>
      </c>
      <c r="E169" s="77" t="str">
        <f t="shared" si="64"/>
        <v/>
      </c>
      <c r="F169" s="77" t="str">
        <f t="shared" si="65"/>
        <v/>
      </c>
      <c r="G169" s="199" t="str">
        <f>IF(Paramétrage!FZ518&lt;&gt;0,Paramétrage!FX518,"")</f>
        <v/>
      </c>
      <c r="H169" s="2" t="str">
        <f>IF(Paramétrage!FZ518&lt;&gt;0,Paramétrage!FY518,"")</f>
        <v/>
      </c>
      <c r="I169" s="2" t="str">
        <f t="shared" si="66"/>
        <v/>
      </c>
      <c r="J169" s="2" t="str">
        <f>IF(Paramétrage!FZ518&lt;&gt;0,Paramétrage!FZ518,"")</f>
        <v/>
      </c>
      <c r="K169" s="2" t="str">
        <f>IF(Paramétrage!GA518&lt;&gt;0,Paramétrage!GA518,"")</f>
        <v/>
      </c>
      <c r="L169" s="2" t="str">
        <f t="shared" si="67"/>
        <v/>
      </c>
      <c r="M169" s="2" t="str">
        <f t="shared" si="68"/>
        <v/>
      </c>
      <c r="N169" s="2" t="str">
        <f t="shared" si="69"/>
        <v/>
      </c>
      <c r="O169" s="2" t="str">
        <f>IF(Paramétrage!FZ518&lt;&gt;0,Paramétrage!GB518,"")</f>
        <v/>
      </c>
      <c r="P169" s="9" t="e">
        <f>IF(Paramétrage!#REF!,#REF!-#REF!,0)</f>
        <v>#REF!</v>
      </c>
      <c r="Q169" s="2"/>
      <c r="R169" s="2" t="e">
        <f>IF(#REF!&lt;&gt;"",ROUNDUP(MIN(S$3,T$3),0),"")</f>
        <v>#REF!</v>
      </c>
      <c r="S169" s="2"/>
    </row>
    <row r="170" spans="1:19" x14ac:dyDescent="0.35">
      <c r="A170" s="77" t="str">
        <f t="shared" si="60"/>
        <v/>
      </c>
      <c r="B170" s="77" t="str">
        <f t="shared" si="61"/>
        <v/>
      </c>
      <c r="C170" s="77" t="str">
        <f t="shared" si="62"/>
        <v/>
      </c>
      <c r="D170" s="77" t="str">
        <f t="shared" si="63"/>
        <v/>
      </c>
      <c r="E170" s="77" t="str">
        <f t="shared" si="64"/>
        <v/>
      </c>
      <c r="F170" s="77" t="str">
        <f t="shared" si="65"/>
        <v/>
      </c>
      <c r="G170" s="199" t="str">
        <f>IF(Paramétrage!FZ519&lt;&gt;0,Paramétrage!FX519,"")</f>
        <v/>
      </c>
      <c r="H170" s="2" t="str">
        <f>IF(Paramétrage!FZ519&lt;&gt;0,Paramétrage!FY519,"")</f>
        <v/>
      </c>
      <c r="I170" s="2" t="str">
        <f t="shared" si="66"/>
        <v/>
      </c>
      <c r="J170" s="2" t="str">
        <f>IF(Paramétrage!FZ519&lt;&gt;0,Paramétrage!FZ519,"")</f>
        <v/>
      </c>
      <c r="K170" s="2" t="str">
        <f>IF(Paramétrage!GA519&lt;&gt;0,Paramétrage!GA519,"")</f>
        <v/>
      </c>
      <c r="L170" s="2" t="str">
        <f t="shared" si="67"/>
        <v/>
      </c>
      <c r="M170" s="2" t="str">
        <f t="shared" si="68"/>
        <v/>
      </c>
      <c r="N170" s="2" t="str">
        <f t="shared" si="69"/>
        <v/>
      </c>
      <c r="O170" s="2" t="str">
        <f>IF(Paramétrage!FZ519&lt;&gt;0,Paramétrage!GB519,"")</f>
        <v/>
      </c>
      <c r="P170" s="9" t="e">
        <f>IF(Paramétrage!#REF!,#REF!-#REF!,0)</f>
        <v>#REF!</v>
      </c>
      <c r="Q170" s="2"/>
      <c r="R170" s="2" t="e">
        <f>IF(#REF!&lt;&gt;"",ROUNDUP(MIN(S$3,T$3),0),"")</f>
        <v>#REF!</v>
      </c>
      <c r="S170" s="2"/>
    </row>
    <row r="171" spans="1:19" x14ac:dyDescent="0.35">
      <c r="A171" s="77" t="str">
        <f t="shared" si="60"/>
        <v/>
      </c>
      <c r="B171" s="77" t="str">
        <f t="shared" si="61"/>
        <v/>
      </c>
      <c r="C171" s="77" t="str">
        <f t="shared" si="62"/>
        <v/>
      </c>
      <c r="D171" s="77" t="str">
        <f t="shared" si="63"/>
        <v/>
      </c>
      <c r="E171" s="77" t="str">
        <f t="shared" si="64"/>
        <v/>
      </c>
      <c r="F171" s="77" t="str">
        <f t="shared" si="65"/>
        <v/>
      </c>
      <c r="G171" s="199" t="str">
        <f>IF(Paramétrage!FZ520&lt;&gt;0,Paramétrage!FX520,"")</f>
        <v/>
      </c>
      <c r="H171" s="2" t="str">
        <f>IF(Paramétrage!FZ520&lt;&gt;0,Paramétrage!FY520,"")</f>
        <v/>
      </c>
      <c r="I171" s="2" t="str">
        <f t="shared" si="66"/>
        <v/>
      </c>
      <c r="J171" s="2" t="str">
        <f>IF(Paramétrage!FZ520&lt;&gt;0,Paramétrage!FZ520,"")</f>
        <v/>
      </c>
      <c r="K171" s="2" t="str">
        <f>IF(Paramétrage!GA520&lt;&gt;0,Paramétrage!GA520,"")</f>
        <v/>
      </c>
      <c r="L171" s="2" t="str">
        <f t="shared" si="67"/>
        <v/>
      </c>
      <c r="M171" s="2" t="str">
        <f t="shared" si="68"/>
        <v/>
      </c>
      <c r="N171" s="2" t="str">
        <f t="shared" si="69"/>
        <v/>
      </c>
      <c r="O171" s="2" t="str">
        <f>IF(Paramétrage!FZ520&lt;&gt;0,Paramétrage!GB520,"")</f>
        <v/>
      </c>
      <c r="P171" s="9" t="e">
        <f>IF(Paramétrage!#REF!,#REF!-#REF!,0)</f>
        <v>#REF!</v>
      </c>
      <c r="Q171" s="2"/>
      <c r="R171" s="2" t="e">
        <f>IF(#REF!&lt;&gt;"",ROUNDUP(MIN(S$3,T$3),0),"")</f>
        <v>#REF!</v>
      </c>
      <c r="S171" s="2"/>
    </row>
    <row r="172" spans="1:19" x14ac:dyDescent="0.35">
      <c r="A172" s="77" t="str">
        <f t="shared" si="60"/>
        <v/>
      </c>
      <c r="B172" s="77" t="str">
        <f t="shared" si="61"/>
        <v/>
      </c>
      <c r="C172" s="77" t="str">
        <f t="shared" si="62"/>
        <v/>
      </c>
      <c r="D172" s="77" t="str">
        <f t="shared" si="63"/>
        <v/>
      </c>
      <c r="E172" s="77" t="str">
        <f t="shared" si="64"/>
        <v/>
      </c>
      <c r="F172" s="77" t="str">
        <f t="shared" si="65"/>
        <v/>
      </c>
      <c r="G172" s="199" t="str">
        <f>IF(Paramétrage!FZ521&lt;&gt;0,Paramétrage!FX521,"")</f>
        <v/>
      </c>
      <c r="H172" s="2" t="str">
        <f>IF(Paramétrage!FZ521&lt;&gt;0,Paramétrage!FY521,"")</f>
        <v/>
      </c>
      <c r="I172" s="2" t="str">
        <f t="shared" si="66"/>
        <v/>
      </c>
      <c r="J172" s="2" t="str">
        <f>IF(Paramétrage!FZ521&lt;&gt;0,Paramétrage!FZ521,"")</f>
        <v/>
      </c>
      <c r="K172" s="2" t="str">
        <f>IF(Paramétrage!GA521&lt;&gt;0,Paramétrage!GA521,"")</f>
        <v/>
      </c>
      <c r="L172" s="2" t="str">
        <f t="shared" si="67"/>
        <v/>
      </c>
      <c r="M172" s="2" t="str">
        <f t="shared" si="68"/>
        <v/>
      </c>
      <c r="N172" s="2" t="str">
        <f t="shared" si="69"/>
        <v/>
      </c>
      <c r="O172" s="2" t="str">
        <f>IF(Paramétrage!FZ521&lt;&gt;0,Paramétrage!GB521,"")</f>
        <v/>
      </c>
      <c r="P172" s="9" t="e">
        <f>IF(Paramétrage!#REF!,#REF!-#REF!,0)</f>
        <v>#REF!</v>
      </c>
      <c r="Q172" s="2"/>
      <c r="R172" s="2" t="e">
        <f>IF(#REF!&lt;&gt;"",ROUNDUP(MIN(S$3,T$3),0),"")</f>
        <v>#REF!</v>
      </c>
      <c r="S172" s="2"/>
    </row>
    <row r="173" spans="1:19" x14ac:dyDescent="0.35">
      <c r="A173" s="77" t="str">
        <f t="shared" si="60"/>
        <v/>
      </c>
      <c r="B173" s="77" t="str">
        <f t="shared" si="61"/>
        <v/>
      </c>
      <c r="C173" s="77" t="str">
        <f t="shared" si="62"/>
        <v/>
      </c>
      <c r="D173" s="77" t="str">
        <f t="shared" si="63"/>
        <v/>
      </c>
      <c r="E173" s="77" t="str">
        <f t="shared" si="64"/>
        <v/>
      </c>
      <c r="F173" s="77" t="str">
        <f t="shared" si="65"/>
        <v/>
      </c>
      <c r="G173" s="199" t="str">
        <f>IF(Paramétrage!FZ522&lt;&gt;0,Paramétrage!FX522,"")</f>
        <v/>
      </c>
      <c r="H173" s="2" t="str">
        <f>IF(Paramétrage!FZ522&lt;&gt;0,Paramétrage!FY522,"")</f>
        <v/>
      </c>
      <c r="I173" s="2" t="str">
        <f t="shared" si="66"/>
        <v/>
      </c>
      <c r="J173" s="2" t="str">
        <f>IF(Paramétrage!FZ522&lt;&gt;0,Paramétrage!FZ522,"")</f>
        <v/>
      </c>
      <c r="K173" s="2" t="str">
        <f>IF(Paramétrage!GA522&lt;&gt;0,Paramétrage!GA522,"")</f>
        <v/>
      </c>
      <c r="L173" s="2" t="str">
        <f t="shared" si="67"/>
        <v/>
      </c>
      <c r="M173" s="2" t="str">
        <f t="shared" si="68"/>
        <v/>
      </c>
      <c r="N173" s="2" t="str">
        <f t="shared" si="69"/>
        <v/>
      </c>
      <c r="O173" s="2" t="str">
        <f>IF(Paramétrage!FZ522&lt;&gt;0,Paramétrage!GB522,"")</f>
        <v/>
      </c>
      <c r="P173" s="9" t="e">
        <f>IF(Paramétrage!#REF!,#REF!-#REF!,0)</f>
        <v>#REF!</v>
      </c>
      <c r="Q173" s="2"/>
      <c r="R173" s="2" t="e">
        <f>IF(#REF!&lt;&gt;"",ROUNDUP(MIN(S$3,T$3),0),"")</f>
        <v>#REF!</v>
      </c>
      <c r="S173" s="2"/>
    </row>
    <row r="174" spans="1:19" x14ac:dyDescent="0.35">
      <c r="A174" s="77" t="str">
        <f t="shared" si="60"/>
        <v/>
      </c>
      <c r="B174" s="77" t="str">
        <f t="shared" si="61"/>
        <v/>
      </c>
      <c r="C174" s="77" t="str">
        <f t="shared" si="62"/>
        <v/>
      </c>
      <c r="D174" s="77" t="str">
        <f t="shared" si="63"/>
        <v/>
      </c>
      <c r="E174" s="77" t="str">
        <f t="shared" si="64"/>
        <v/>
      </c>
      <c r="F174" s="77" t="str">
        <f t="shared" si="65"/>
        <v/>
      </c>
      <c r="G174" s="199" t="str">
        <f>IF(Paramétrage!FZ523&lt;&gt;0,Paramétrage!FX523,"")</f>
        <v/>
      </c>
      <c r="H174" s="2" t="str">
        <f>IF(Paramétrage!FZ523&lt;&gt;0,Paramétrage!FY523,"")</f>
        <v/>
      </c>
      <c r="I174" s="2" t="str">
        <f t="shared" si="66"/>
        <v/>
      </c>
      <c r="J174" s="2" t="str">
        <f>IF(Paramétrage!FZ523&lt;&gt;0,Paramétrage!FZ523,"")</f>
        <v/>
      </c>
      <c r="K174" s="2" t="str">
        <f>IF(Paramétrage!GA523&lt;&gt;0,Paramétrage!GA523,"")</f>
        <v/>
      </c>
      <c r="L174" s="2" t="str">
        <f t="shared" si="67"/>
        <v/>
      </c>
      <c r="M174" s="2" t="str">
        <f t="shared" si="68"/>
        <v/>
      </c>
      <c r="N174" s="2" t="str">
        <f t="shared" si="69"/>
        <v/>
      </c>
      <c r="O174" s="2" t="str">
        <f>IF(Paramétrage!FZ523&lt;&gt;0,Paramétrage!GB523,"")</f>
        <v/>
      </c>
      <c r="P174" s="9" t="e">
        <f>IF(Paramétrage!#REF!,#REF!-#REF!,0)</f>
        <v>#REF!</v>
      </c>
      <c r="Q174" s="2"/>
      <c r="R174" s="2" t="e">
        <f>IF(#REF!&lt;&gt;"",ROUNDUP(MIN(S$3,T$3),0),"")</f>
        <v>#REF!</v>
      </c>
      <c r="S174" s="2"/>
    </row>
    <row r="175" spans="1:19" x14ac:dyDescent="0.35">
      <c r="A175" s="77" t="str">
        <f t="shared" si="60"/>
        <v/>
      </c>
      <c r="B175" s="77" t="str">
        <f t="shared" si="61"/>
        <v/>
      </c>
      <c r="C175" s="77" t="str">
        <f t="shared" si="62"/>
        <v/>
      </c>
      <c r="D175" s="77" t="str">
        <f t="shared" si="63"/>
        <v/>
      </c>
      <c r="E175" s="77" t="str">
        <f t="shared" si="64"/>
        <v/>
      </c>
      <c r="F175" s="77" t="str">
        <f t="shared" si="65"/>
        <v/>
      </c>
      <c r="G175" s="199" t="str">
        <f>IF(Paramétrage!FZ524&lt;&gt;0,Paramétrage!FX524,"")</f>
        <v/>
      </c>
      <c r="H175" s="2" t="str">
        <f>IF(Paramétrage!FZ524&lt;&gt;0,Paramétrage!FY524,"")</f>
        <v/>
      </c>
      <c r="I175" s="2" t="str">
        <f t="shared" si="66"/>
        <v/>
      </c>
      <c r="J175" s="2" t="str">
        <f>IF(Paramétrage!FZ524&lt;&gt;0,Paramétrage!FZ524,"")</f>
        <v/>
      </c>
      <c r="K175" s="2" t="str">
        <f>IF(Paramétrage!GA524&lt;&gt;0,Paramétrage!GA524,"")</f>
        <v/>
      </c>
      <c r="L175" s="2" t="str">
        <f t="shared" si="67"/>
        <v/>
      </c>
      <c r="M175" s="2" t="str">
        <f t="shared" si="68"/>
        <v/>
      </c>
      <c r="N175" s="2" t="str">
        <f t="shared" si="69"/>
        <v/>
      </c>
      <c r="O175" s="2" t="str">
        <f>IF(Paramétrage!FZ524&lt;&gt;0,Paramétrage!GB524,"")</f>
        <v/>
      </c>
      <c r="P175" s="9" t="e">
        <f>IF(Paramétrage!#REF!,#REF!-#REF!,0)</f>
        <v>#REF!</v>
      </c>
      <c r="Q175" s="2"/>
      <c r="R175" s="2" t="e">
        <f>IF(#REF!&lt;&gt;"",ROUNDUP(MIN(S$3,T$3),0),"")</f>
        <v>#REF!</v>
      </c>
      <c r="S175" s="2"/>
    </row>
    <row r="176" spans="1:19" x14ac:dyDescent="0.35">
      <c r="A176" s="77" t="str">
        <f t="shared" si="60"/>
        <v/>
      </c>
      <c r="B176" s="77" t="str">
        <f t="shared" si="61"/>
        <v/>
      </c>
      <c r="C176" s="77" t="str">
        <f t="shared" si="62"/>
        <v/>
      </c>
      <c r="D176" s="77" t="str">
        <f t="shared" si="63"/>
        <v/>
      </c>
      <c r="E176" s="77" t="str">
        <f t="shared" si="64"/>
        <v/>
      </c>
      <c r="F176" s="77" t="str">
        <f t="shared" si="65"/>
        <v/>
      </c>
      <c r="G176" s="199" t="str">
        <f>IF(Paramétrage!FZ525&lt;&gt;0,Paramétrage!FX525,"")</f>
        <v/>
      </c>
      <c r="H176" s="2" t="str">
        <f>IF(Paramétrage!FZ525&lt;&gt;0,Paramétrage!FY525,"")</f>
        <v/>
      </c>
      <c r="I176" s="2" t="str">
        <f t="shared" si="66"/>
        <v/>
      </c>
      <c r="J176" s="2" t="str">
        <f>IF(Paramétrage!FZ525&lt;&gt;0,Paramétrage!FZ525,"")</f>
        <v/>
      </c>
      <c r="K176" s="2" t="str">
        <f>IF(Paramétrage!GA525&lt;&gt;0,Paramétrage!GA525,"")</f>
        <v/>
      </c>
      <c r="L176" s="2" t="str">
        <f t="shared" si="67"/>
        <v/>
      </c>
      <c r="M176" s="2" t="str">
        <f t="shared" si="68"/>
        <v/>
      </c>
      <c r="N176" s="2" t="str">
        <f t="shared" si="69"/>
        <v/>
      </c>
      <c r="O176" s="2" t="str">
        <f>IF(Paramétrage!FZ525&lt;&gt;0,Paramétrage!GB525,"")</f>
        <v/>
      </c>
      <c r="P176" s="9" t="e">
        <f>IF(Paramétrage!#REF!,#REF!-#REF!,0)</f>
        <v>#REF!</v>
      </c>
      <c r="Q176" s="2"/>
      <c r="R176" s="2" t="e">
        <f>IF(#REF!&lt;&gt;"",ROUNDUP(MIN(S$3,T$3),0),"")</f>
        <v>#REF!</v>
      </c>
      <c r="S176" s="2"/>
    </row>
    <row r="177" spans="1:19" x14ac:dyDescent="0.35">
      <c r="A177" s="77" t="str">
        <f t="shared" si="60"/>
        <v/>
      </c>
      <c r="B177" s="77" t="str">
        <f t="shared" si="61"/>
        <v/>
      </c>
      <c r="C177" s="77" t="str">
        <f t="shared" si="62"/>
        <v/>
      </c>
      <c r="D177" s="77" t="str">
        <f t="shared" si="63"/>
        <v/>
      </c>
      <c r="E177" s="77" t="str">
        <f t="shared" si="64"/>
        <v/>
      </c>
      <c r="F177" s="77" t="str">
        <f t="shared" si="65"/>
        <v/>
      </c>
      <c r="G177" s="199" t="str">
        <f>IF(Paramétrage!FZ526&lt;&gt;0,Paramétrage!FX526,"")</f>
        <v/>
      </c>
      <c r="H177" s="2" t="str">
        <f>IF(Paramétrage!FZ526&lt;&gt;0,Paramétrage!FY526,"")</f>
        <v/>
      </c>
      <c r="I177" s="2" t="str">
        <f t="shared" si="66"/>
        <v/>
      </c>
      <c r="J177" s="2" t="str">
        <f>IF(Paramétrage!FZ526&lt;&gt;0,Paramétrage!FZ526,"")</f>
        <v/>
      </c>
      <c r="K177" s="2" t="str">
        <f>IF(Paramétrage!GA526&lt;&gt;0,Paramétrage!GA526,"")</f>
        <v/>
      </c>
      <c r="L177" s="2" t="str">
        <f t="shared" si="67"/>
        <v/>
      </c>
      <c r="M177" s="2" t="str">
        <f t="shared" si="68"/>
        <v/>
      </c>
      <c r="N177" s="2" t="str">
        <f t="shared" si="69"/>
        <v/>
      </c>
      <c r="O177" s="2" t="str">
        <f>IF(Paramétrage!FZ526&lt;&gt;0,Paramétrage!GB526,"")</f>
        <v/>
      </c>
      <c r="P177" s="9" t="e">
        <f>IF(Paramétrage!#REF!,#REF!-#REF!,0)</f>
        <v>#REF!</v>
      </c>
      <c r="Q177" s="2"/>
      <c r="R177" s="2" t="e">
        <f>IF(#REF!&lt;&gt;"",ROUNDUP(MIN(S$3,T$3),0),"")</f>
        <v>#REF!</v>
      </c>
      <c r="S177" s="2"/>
    </row>
    <row r="178" spans="1:19" x14ac:dyDescent="0.35">
      <c r="A178" s="77" t="str">
        <f t="shared" si="60"/>
        <v/>
      </c>
      <c r="B178" s="77" t="str">
        <f t="shared" si="61"/>
        <v/>
      </c>
      <c r="C178" s="77" t="str">
        <f t="shared" si="62"/>
        <v/>
      </c>
      <c r="D178" s="77" t="str">
        <f t="shared" si="63"/>
        <v/>
      </c>
      <c r="E178" s="77" t="str">
        <f t="shared" si="64"/>
        <v/>
      </c>
      <c r="F178" s="77" t="str">
        <f t="shared" si="65"/>
        <v/>
      </c>
      <c r="G178" s="199" t="str">
        <f>IF(Paramétrage!FZ527&lt;&gt;0,Paramétrage!FX527,"")</f>
        <v/>
      </c>
      <c r="H178" s="2" t="str">
        <f>IF(Paramétrage!FZ527&lt;&gt;0,Paramétrage!FY527,"")</f>
        <v/>
      </c>
      <c r="I178" s="2" t="str">
        <f t="shared" si="66"/>
        <v/>
      </c>
      <c r="J178" s="2" t="str">
        <f>IF(Paramétrage!FZ527&lt;&gt;0,Paramétrage!FZ527,"")</f>
        <v/>
      </c>
      <c r="K178" s="2" t="str">
        <f>IF(Paramétrage!GA527&lt;&gt;0,Paramétrage!GA527,"")</f>
        <v/>
      </c>
      <c r="L178" s="2" t="str">
        <f t="shared" si="67"/>
        <v/>
      </c>
      <c r="M178" s="2" t="str">
        <f t="shared" si="68"/>
        <v/>
      </c>
      <c r="N178" s="2" t="str">
        <f t="shared" si="69"/>
        <v/>
      </c>
      <c r="O178" s="2" t="str">
        <f>IF(Paramétrage!FZ527&lt;&gt;0,Paramétrage!GB527,"")</f>
        <v/>
      </c>
      <c r="P178" s="9" t="e">
        <f>IF(Paramétrage!#REF!,#REF!-#REF!,0)</f>
        <v>#REF!</v>
      </c>
      <c r="Q178" s="2"/>
      <c r="R178" s="2" t="e">
        <f>IF(#REF!&lt;&gt;"",ROUNDUP(MIN(S$3,T$3),0),"")</f>
        <v>#REF!</v>
      </c>
      <c r="S178" s="2"/>
    </row>
    <row r="179" spans="1:19" x14ac:dyDescent="0.35">
      <c r="A179" s="77" t="str">
        <f t="shared" si="60"/>
        <v/>
      </c>
      <c r="B179" s="77" t="str">
        <f t="shared" si="61"/>
        <v/>
      </c>
      <c r="C179" s="77" t="str">
        <f t="shared" si="62"/>
        <v/>
      </c>
      <c r="D179" s="77" t="str">
        <f t="shared" si="63"/>
        <v/>
      </c>
      <c r="E179" s="77" t="str">
        <f t="shared" si="64"/>
        <v/>
      </c>
      <c r="F179" s="77" t="str">
        <f t="shared" si="65"/>
        <v/>
      </c>
      <c r="G179" s="199" t="str">
        <f>IF(Paramétrage!FZ528&lt;&gt;0,Paramétrage!FX528,"")</f>
        <v/>
      </c>
      <c r="H179" s="2" t="str">
        <f>IF(Paramétrage!FZ528&lt;&gt;0,Paramétrage!FY528,"")</f>
        <v/>
      </c>
      <c r="I179" s="2" t="str">
        <f t="shared" si="66"/>
        <v/>
      </c>
      <c r="J179" s="2" t="str">
        <f>IF(Paramétrage!FZ528&lt;&gt;0,Paramétrage!FZ528,"")</f>
        <v/>
      </c>
      <c r="K179" s="2" t="str">
        <f>IF(Paramétrage!GA528&lt;&gt;0,Paramétrage!GA528,"")</f>
        <v/>
      </c>
      <c r="L179" s="2" t="str">
        <f t="shared" si="67"/>
        <v/>
      </c>
      <c r="M179" s="2" t="str">
        <f t="shared" si="68"/>
        <v/>
      </c>
      <c r="N179" s="2" t="str">
        <f t="shared" si="69"/>
        <v/>
      </c>
      <c r="O179" s="2" t="str">
        <f>IF(Paramétrage!FZ528&lt;&gt;0,Paramétrage!GB528,"")</f>
        <v/>
      </c>
      <c r="P179" s="9" t="e">
        <f>IF(Paramétrage!#REF!,#REF!-#REF!,0)</f>
        <v>#REF!</v>
      </c>
      <c r="Q179" s="2"/>
      <c r="R179" s="2" t="e">
        <f>IF(#REF!&lt;&gt;"",ROUNDUP(MIN(S$3,T$3),0),"")</f>
        <v>#REF!</v>
      </c>
      <c r="S179" s="2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179"/>
  <sheetViews>
    <sheetView topLeftCell="A22" workbookViewId="0">
      <selection activeCell="H32" sqref="H32"/>
    </sheetView>
  </sheetViews>
  <sheetFormatPr baseColWidth="10" defaultRowHeight="14.5" x14ac:dyDescent="0.35"/>
  <sheetData>
    <row r="1" spans="1:20" x14ac:dyDescent="0.35">
      <c r="A1" s="469"/>
      <c r="B1" s="469"/>
      <c r="C1" s="469"/>
      <c r="D1" s="469"/>
      <c r="E1" s="469"/>
      <c r="F1" s="469"/>
      <c r="G1" s="475" t="s">
        <v>1114</v>
      </c>
      <c r="H1" s="469"/>
      <c r="I1" s="469"/>
      <c r="J1" s="469"/>
      <c r="K1" s="469"/>
      <c r="L1" s="469"/>
      <c r="M1" s="469"/>
      <c r="N1" s="469"/>
      <c r="O1" s="469"/>
      <c r="P1" s="469">
        <f>IF(Paramétrage!Q449,#REF!-#REF!,0)</f>
        <v>0</v>
      </c>
      <c r="Q1" s="469"/>
      <c r="R1" s="469" t="e">
        <f>IF(#REF!&lt;&gt;"",ROUNDUP(MIN(S$3,T$3),0),"")</f>
        <v>#REF!</v>
      </c>
      <c r="S1" s="2"/>
    </row>
    <row r="2" spans="1:20" ht="101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167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9">
        <f>IF(Paramétrage!Q450,#REF!-#REF!,0)</f>
        <v>0</v>
      </c>
      <c r="Q2" s="200" t="e">
        <f>Paramétrage!#REF!</f>
        <v>#REF!</v>
      </c>
      <c r="R2" s="201" t="s">
        <v>338</v>
      </c>
      <c r="S2" s="106" t="s">
        <v>347</v>
      </c>
      <c r="T2" s="28" t="s">
        <v>348</v>
      </c>
    </row>
    <row r="3" spans="1:20" x14ac:dyDescent="0.35">
      <c r="A3" s="603" t="str">
        <f t="shared" ref="A3" si="0">IF(J3&lt;&gt;"",I3,"")</f>
        <v/>
      </c>
      <c r="B3" s="603" t="str">
        <f t="shared" ref="B3" si="1">IF(J3&lt;&gt;"",1,"")</f>
        <v/>
      </c>
      <c r="C3" s="603" t="str">
        <f t="shared" ref="C3" si="2">IF(J3&lt;&gt;"",L3,"")</f>
        <v/>
      </c>
      <c r="D3" s="603" t="str">
        <f t="shared" ref="D3" si="3">IF(J3&lt;&gt;"",L3,"")</f>
        <v/>
      </c>
      <c r="E3" s="603" t="str">
        <f t="shared" ref="E3" si="4">IF(J3&lt;&gt;"",M3,"")</f>
        <v/>
      </c>
      <c r="F3" s="603" t="str">
        <f t="shared" ref="F3" si="5">IF(J3&lt;&gt;"",N3,"")</f>
        <v/>
      </c>
      <c r="G3" s="199" t="str">
        <f>IF(Paramétrage!GP448&lt;&gt;0,Paramétrage!GN448,"")</f>
        <v/>
      </c>
      <c r="H3" s="2" t="str">
        <f>IF(Paramétrage!GP448&lt;&gt;0,Paramétrage!GO448,"")</f>
        <v/>
      </c>
      <c r="I3" s="2" t="str">
        <f t="shared" ref="I3" si="6">IF(J3&lt;&gt;"",DATEDIF($Q$2,G3,"d")*1440+H3*60,"")</f>
        <v/>
      </c>
      <c r="J3" s="2" t="str">
        <f>IF(Paramétrage!GP448&lt;&gt;0,Paramétrage!GP448,"")</f>
        <v/>
      </c>
      <c r="K3" s="2" t="str">
        <f>IF(Paramétrage!GQ448&lt;&gt;0,Paramétrage!GQ448,"")</f>
        <v/>
      </c>
      <c r="L3" s="2" t="str">
        <f t="shared" ref="L3" si="7">IF(J3&lt;&gt;"",ROUNDUP(J3/K3,0),"")</f>
        <v/>
      </c>
      <c r="M3" s="2" t="str">
        <f t="shared" ref="M3" si="8">IF(J3&lt;&gt;"",J3/L3,"")</f>
        <v/>
      </c>
      <c r="N3" s="2" t="str">
        <f t="shared" ref="N3" si="9">IF(J3&lt;&gt;"",M3/O3,"")</f>
        <v/>
      </c>
      <c r="O3" s="2" t="str">
        <f>IF(Paramétrage!GP448&lt;&gt;0,Paramétrage!GR448,"")</f>
        <v/>
      </c>
      <c r="P3" s="9">
        <f>IF(Paramétrage!Q451,#REF!-#REF!,0)</f>
        <v>0</v>
      </c>
      <c r="Q3" s="2"/>
      <c r="R3" s="2" t="e">
        <f>IF(#REF!&lt;&gt;"",ROUNDUP(MIN(S$3,T$3),0),"")</f>
        <v>#REF!</v>
      </c>
      <c r="S3" s="2"/>
    </row>
    <row r="4" spans="1:20" s="469" customFormat="1" x14ac:dyDescent="0.35">
      <c r="A4" s="603" t="str">
        <f t="shared" ref="A4:A29" si="10">IF(J4&lt;&gt;"",I4,"")</f>
        <v/>
      </c>
      <c r="B4" s="603" t="str">
        <f t="shared" ref="B4:B29" si="11">IF(J4&lt;&gt;"",1,"")</f>
        <v/>
      </c>
      <c r="C4" s="603" t="str">
        <f t="shared" ref="C4:C29" si="12">IF(J4&lt;&gt;"",L4,"")</f>
        <v/>
      </c>
      <c r="D4" s="603" t="str">
        <f t="shared" ref="D4:D29" si="13">IF(J4&lt;&gt;"",L4,"")</f>
        <v/>
      </c>
      <c r="E4" s="603" t="str">
        <f t="shared" ref="E4:E29" si="14">IF(J4&lt;&gt;"",M4,"")</f>
        <v/>
      </c>
      <c r="F4" s="603" t="str">
        <f t="shared" ref="F4:F29" si="15">IF(J4&lt;&gt;"",N4,"")</f>
        <v/>
      </c>
      <c r="G4" s="199" t="str">
        <f>IF(Paramétrage!GP449&lt;&gt;0,Paramétrage!GN449,"")</f>
        <v/>
      </c>
      <c r="H4" s="2" t="str">
        <f>IF(Paramétrage!GP449&lt;&gt;0,Paramétrage!GO449,"")</f>
        <v/>
      </c>
      <c r="I4" s="2" t="str">
        <f t="shared" ref="I4:I29" si="16">IF(J4&lt;&gt;"",DATEDIF($Q$2,G4,"d")*1440+H4*60,"")</f>
        <v/>
      </c>
      <c r="J4" s="2" t="str">
        <f>IF(Paramétrage!GP449&lt;&gt;0,Paramétrage!GP449,"")</f>
        <v/>
      </c>
      <c r="K4" s="2" t="str">
        <f>IF(Paramétrage!GQ449&lt;&gt;0,Paramétrage!GQ449,"")</f>
        <v/>
      </c>
      <c r="L4" s="2" t="str">
        <f t="shared" ref="L4:L29" si="17">IF(J4&lt;&gt;"",ROUNDUP(J4/K4,0),"")</f>
        <v/>
      </c>
      <c r="M4" s="2" t="str">
        <f t="shared" ref="M4:M29" si="18">IF(J4&lt;&gt;"",J4/L4,"")</f>
        <v/>
      </c>
      <c r="N4" s="2" t="str">
        <f t="shared" ref="N4:N29" si="19">IF(J4&lt;&gt;"",M4/O4,"")</f>
        <v/>
      </c>
      <c r="O4" s="2" t="str">
        <f>IF(Paramétrage!GP449&lt;&gt;0,Paramétrage!GR449,"")</f>
        <v/>
      </c>
      <c r="P4" s="9">
        <f>IF(Paramétrage!Q452,#REF!-#REF!,0)</f>
        <v>0</v>
      </c>
      <c r="Q4" s="2"/>
      <c r="R4" s="2" t="e">
        <f>IF(#REF!&lt;&gt;"",ROUNDUP(MIN(S$3,T$3),0),"")</f>
        <v>#REF!</v>
      </c>
    </row>
    <row r="5" spans="1:20" x14ac:dyDescent="0.35">
      <c r="A5" s="603" t="str">
        <f t="shared" si="10"/>
        <v/>
      </c>
      <c r="B5" s="603" t="str">
        <f t="shared" si="11"/>
        <v/>
      </c>
      <c r="C5" s="603" t="str">
        <f t="shared" si="12"/>
        <v/>
      </c>
      <c r="D5" s="603" t="str">
        <f t="shared" si="13"/>
        <v/>
      </c>
      <c r="E5" s="603" t="str">
        <f t="shared" si="14"/>
        <v/>
      </c>
      <c r="F5" s="603" t="str">
        <f t="shared" si="15"/>
        <v/>
      </c>
      <c r="G5" s="199" t="str">
        <f>IF(Paramétrage!GP450&lt;&gt;0,Paramétrage!GN450,"")</f>
        <v/>
      </c>
      <c r="H5" s="2" t="str">
        <f>IF(Paramétrage!GP450&lt;&gt;0,Paramétrage!GO450,"")</f>
        <v/>
      </c>
      <c r="I5" s="2" t="str">
        <f t="shared" si="16"/>
        <v/>
      </c>
      <c r="J5" s="2" t="str">
        <f>IF(Paramétrage!GP450&lt;&gt;0,Paramétrage!GP450,"")</f>
        <v/>
      </c>
      <c r="K5" s="2" t="str">
        <f>IF(Paramétrage!GQ450&lt;&gt;0,Paramétrage!GQ450,"")</f>
        <v/>
      </c>
      <c r="L5" s="2" t="str">
        <f t="shared" si="17"/>
        <v/>
      </c>
      <c r="M5" s="2" t="str">
        <f t="shared" si="18"/>
        <v/>
      </c>
      <c r="N5" s="2" t="str">
        <f t="shared" si="19"/>
        <v/>
      </c>
      <c r="O5" s="2" t="str">
        <f>IF(Paramétrage!GP450&lt;&gt;0,Paramétrage!GR450,"")</f>
        <v/>
      </c>
      <c r="P5" s="9">
        <f>IF(Paramétrage!Q453,#REF!-#REF!,0)</f>
        <v>0</v>
      </c>
      <c r="Q5" s="2"/>
      <c r="R5" s="2" t="e">
        <f>IF(#REF!&lt;&gt;"",ROUNDUP(MIN(S$3,T$3),0),"")</f>
        <v>#REF!</v>
      </c>
      <c r="S5" s="2"/>
    </row>
    <row r="6" spans="1:20" x14ac:dyDescent="0.35">
      <c r="A6" s="603" t="str">
        <f t="shared" si="10"/>
        <v/>
      </c>
      <c r="B6" s="603" t="str">
        <f t="shared" si="11"/>
        <v/>
      </c>
      <c r="C6" s="603" t="str">
        <f t="shared" si="12"/>
        <v/>
      </c>
      <c r="D6" s="603" t="str">
        <f t="shared" si="13"/>
        <v/>
      </c>
      <c r="E6" s="603" t="str">
        <f t="shared" si="14"/>
        <v/>
      </c>
      <c r="F6" s="603" t="str">
        <f t="shared" si="15"/>
        <v/>
      </c>
      <c r="G6" s="199" t="str">
        <f>IF(Paramétrage!GP451&lt;&gt;0,Paramétrage!GN451,"")</f>
        <v/>
      </c>
      <c r="H6" s="2" t="str">
        <f>IF(Paramétrage!GP451&lt;&gt;0,Paramétrage!GO451,"")</f>
        <v/>
      </c>
      <c r="I6" s="2" t="str">
        <f t="shared" si="16"/>
        <v/>
      </c>
      <c r="J6" s="2" t="str">
        <f>IF(Paramétrage!GP451&lt;&gt;0,Paramétrage!GP451,"")</f>
        <v/>
      </c>
      <c r="K6" s="2" t="str">
        <f>IF(Paramétrage!GQ451&lt;&gt;0,Paramétrage!GQ451,"")</f>
        <v/>
      </c>
      <c r="L6" s="2" t="str">
        <f t="shared" si="17"/>
        <v/>
      </c>
      <c r="M6" s="2" t="str">
        <f t="shared" si="18"/>
        <v/>
      </c>
      <c r="N6" s="2" t="str">
        <f t="shared" si="19"/>
        <v/>
      </c>
      <c r="O6" s="2" t="str">
        <f>IF(Paramétrage!GP451&lt;&gt;0,Paramétrage!GR451,"")</f>
        <v/>
      </c>
      <c r="P6" s="9">
        <f>IF(Paramétrage!Q454,#REF!-#REF!,0)</f>
        <v>0</v>
      </c>
      <c r="Q6" s="2"/>
      <c r="R6" s="2" t="e">
        <f>IF(#REF!&lt;&gt;"",ROUNDUP(MIN(S$3,T$3),0),"")</f>
        <v>#REF!</v>
      </c>
      <c r="S6" s="2"/>
    </row>
    <row r="7" spans="1:20" x14ac:dyDescent="0.35">
      <c r="A7" s="603" t="str">
        <f t="shared" si="10"/>
        <v/>
      </c>
      <c r="B7" s="603" t="str">
        <f t="shared" si="11"/>
        <v/>
      </c>
      <c r="C7" s="603" t="str">
        <f t="shared" si="12"/>
        <v/>
      </c>
      <c r="D7" s="603" t="str">
        <f t="shared" si="13"/>
        <v/>
      </c>
      <c r="E7" s="603" t="str">
        <f t="shared" si="14"/>
        <v/>
      </c>
      <c r="F7" s="603" t="str">
        <f t="shared" si="15"/>
        <v/>
      </c>
      <c r="G7" s="199" t="str">
        <f>IF(Paramétrage!GP452&lt;&gt;0,Paramétrage!GN452,"")</f>
        <v/>
      </c>
      <c r="H7" s="2" t="str">
        <f>IF(Paramétrage!GP452&lt;&gt;0,Paramétrage!GO452,"")</f>
        <v/>
      </c>
      <c r="I7" s="2" t="str">
        <f t="shared" si="16"/>
        <v/>
      </c>
      <c r="J7" s="2" t="str">
        <f>IF(Paramétrage!GP452&lt;&gt;0,Paramétrage!GP452,"")</f>
        <v/>
      </c>
      <c r="K7" s="2" t="str">
        <f>IF(Paramétrage!GQ452&lt;&gt;0,Paramétrage!GQ452,"")</f>
        <v/>
      </c>
      <c r="L7" s="2" t="str">
        <f t="shared" si="17"/>
        <v/>
      </c>
      <c r="M7" s="2" t="str">
        <f t="shared" si="18"/>
        <v/>
      </c>
      <c r="N7" s="2" t="str">
        <f t="shared" si="19"/>
        <v/>
      </c>
      <c r="O7" s="2" t="str">
        <f>IF(Paramétrage!GP452&lt;&gt;0,Paramétrage!GR452,"")</f>
        <v/>
      </c>
      <c r="P7" s="9">
        <f>IF(Paramétrage!Q455,#REF!-#REF!,0)</f>
        <v>0</v>
      </c>
      <c r="Q7" s="2"/>
      <c r="R7" s="2" t="e">
        <f>IF(#REF!&lt;&gt;"",ROUNDUP(MIN(S$3,T$3),0),"")</f>
        <v>#REF!</v>
      </c>
      <c r="S7" s="2"/>
    </row>
    <row r="8" spans="1:20" x14ac:dyDescent="0.35">
      <c r="A8" s="603" t="str">
        <f t="shared" si="10"/>
        <v/>
      </c>
      <c r="B8" s="603" t="str">
        <f t="shared" si="11"/>
        <v/>
      </c>
      <c r="C8" s="603" t="str">
        <f t="shared" si="12"/>
        <v/>
      </c>
      <c r="D8" s="603" t="str">
        <f t="shared" si="13"/>
        <v/>
      </c>
      <c r="E8" s="603" t="str">
        <f t="shared" si="14"/>
        <v/>
      </c>
      <c r="F8" s="603" t="str">
        <f t="shared" si="15"/>
        <v/>
      </c>
      <c r="G8" s="199" t="str">
        <f>IF(Paramétrage!GP453&lt;&gt;0,Paramétrage!GN453,"")</f>
        <v/>
      </c>
      <c r="H8" s="2" t="str">
        <f>IF(Paramétrage!GP453&lt;&gt;0,Paramétrage!GO453,"")</f>
        <v/>
      </c>
      <c r="I8" s="2" t="str">
        <f t="shared" si="16"/>
        <v/>
      </c>
      <c r="J8" s="2" t="str">
        <f>IF(Paramétrage!GP453&lt;&gt;0,Paramétrage!GP453,"")</f>
        <v/>
      </c>
      <c r="K8" s="2" t="str">
        <f>IF(Paramétrage!GQ453&lt;&gt;0,Paramétrage!GQ453,"")</f>
        <v/>
      </c>
      <c r="L8" s="2" t="str">
        <f t="shared" si="17"/>
        <v/>
      </c>
      <c r="M8" s="2" t="str">
        <f t="shared" si="18"/>
        <v/>
      </c>
      <c r="N8" s="2" t="str">
        <f t="shared" si="19"/>
        <v/>
      </c>
      <c r="O8" s="2" t="str">
        <f>IF(Paramétrage!GP453&lt;&gt;0,Paramétrage!GR453,"")</f>
        <v/>
      </c>
      <c r="P8" s="9">
        <f>IF(Paramétrage!Q456,#REF!-#REF!,0)</f>
        <v>0</v>
      </c>
      <c r="Q8" s="2"/>
      <c r="R8" s="2" t="e">
        <f>IF(#REF!&lt;&gt;"",ROUNDUP(MIN(S$3,T$3),0),"")</f>
        <v>#REF!</v>
      </c>
      <c r="S8" s="2"/>
    </row>
    <row r="9" spans="1:20" x14ac:dyDescent="0.35">
      <c r="A9" s="603" t="str">
        <f t="shared" si="10"/>
        <v/>
      </c>
      <c r="B9" s="603" t="str">
        <f t="shared" si="11"/>
        <v/>
      </c>
      <c r="C9" s="603" t="str">
        <f t="shared" si="12"/>
        <v/>
      </c>
      <c r="D9" s="603" t="str">
        <f t="shared" si="13"/>
        <v/>
      </c>
      <c r="E9" s="603" t="str">
        <f t="shared" si="14"/>
        <v/>
      </c>
      <c r="F9" s="603" t="str">
        <f t="shared" si="15"/>
        <v/>
      </c>
      <c r="G9" s="199" t="str">
        <f>IF(Paramétrage!GP454&lt;&gt;0,Paramétrage!GN454,"")</f>
        <v/>
      </c>
      <c r="H9" s="2" t="str">
        <f>IF(Paramétrage!GP454&lt;&gt;0,Paramétrage!GO454,"")</f>
        <v/>
      </c>
      <c r="I9" s="2" t="str">
        <f t="shared" si="16"/>
        <v/>
      </c>
      <c r="J9" s="2" t="str">
        <f>IF(Paramétrage!GP454&lt;&gt;0,Paramétrage!GP454,"")</f>
        <v/>
      </c>
      <c r="K9" s="2" t="str">
        <f>IF(Paramétrage!GQ454&lt;&gt;0,Paramétrage!GQ454,"")</f>
        <v/>
      </c>
      <c r="L9" s="2" t="str">
        <f t="shared" si="17"/>
        <v/>
      </c>
      <c r="M9" s="2" t="str">
        <f t="shared" si="18"/>
        <v/>
      </c>
      <c r="N9" s="2" t="str">
        <f t="shared" si="19"/>
        <v/>
      </c>
      <c r="O9" s="2" t="str">
        <f>IF(Paramétrage!GP454&lt;&gt;0,Paramétrage!GR454,"")</f>
        <v/>
      </c>
      <c r="P9" s="9">
        <f>IF(Paramétrage!Q457,#REF!-#REF!,0)</f>
        <v>0</v>
      </c>
      <c r="Q9" s="2"/>
      <c r="R9" s="2" t="e">
        <f>IF(#REF!&lt;&gt;"",ROUNDUP(MIN(S$3,T$3),0),"")</f>
        <v>#REF!</v>
      </c>
      <c r="S9" s="2"/>
    </row>
    <row r="10" spans="1:20" x14ac:dyDescent="0.35">
      <c r="A10" s="603" t="str">
        <f t="shared" si="10"/>
        <v/>
      </c>
      <c r="B10" s="603" t="str">
        <f t="shared" si="11"/>
        <v/>
      </c>
      <c r="C10" s="603" t="str">
        <f t="shared" si="12"/>
        <v/>
      </c>
      <c r="D10" s="603" t="str">
        <f t="shared" si="13"/>
        <v/>
      </c>
      <c r="E10" s="603" t="str">
        <f t="shared" si="14"/>
        <v/>
      </c>
      <c r="F10" s="603" t="str">
        <f t="shared" si="15"/>
        <v/>
      </c>
      <c r="G10" s="199" t="str">
        <f>IF(Paramétrage!GP455&lt;&gt;0,Paramétrage!GN455,"")</f>
        <v/>
      </c>
      <c r="H10" s="2" t="str">
        <f>IF(Paramétrage!GP455&lt;&gt;0,Paramétrage!GO455,"")</f>
        <v/>
      </c>
      <c r="I10" s="2" t="str">
        <f t="shared" si="16"/>
        <v/>
      </c>
      <c r="J10" s="2" t="str">
        <f>IF(Paramétrage!GP455&lt;&gt;0,Paramétrage!GP455,"")</f>
        <v/>
      </c>
      <c r="K10" s="2" t="str">
        <f>IF(Paramétrage!GQ455&lt;&gt;0,Paramétrage!GQ455,"")</f>
        <v/>
      </c>
      <c r="L10" s="2" t="str">
        <f t="shared" si="17"/>
        <v/>
      </c>
      <c r="M10" s="2" t="str">
        <f t="shared" si="18"/>
        <v/>
      </c>
      <c r="N10" s="2" t="str">
        <f t="shared" si="19"/>
        <v/>
      </c>
      <c r="O10" s="2" t="str">
        <f>IF(Paramétrage!GP455&lt;&gt;0,Paramétrage!GR455,"")</f>
        <v/>
      </c>
      <c r="P10" s="9">
        <f>IF(Paramétrage!Q458,#REF!-#REF!,0)</f>
        <v>0</v>
      </c>
      <c r="Q10" s="2"/>
      <c r="R10" s="2" t="e">
        <f>IF(#REF!&lt;&gt;"",ROUNDUP(MIN(S$3,T$3),0),"")</f>
        <v>#REF!</v>
      </c>
      <c r="S10" s="2"/>
    </row>
    <row r="11" spans="1:20" x14ac:dyDescent="0.35">
      <c r="A11" s="603" t="str">
        <f t="shared" si="10"/>
        <v/>
      </c>
      <c r="B11" s="603" t="str">
        <f t="shared" si="11"/>
        <v/>
      </c>
      <c r="C11" s="603" t="str">
        <f t="shared" si="12"/>
        <v/>
      </c>
      <c r="D11" s="603" t="str">
        <f t="shared" si="13"/>
        <v/>
      </c>
      <c r="E11" s="603" t="str">
        <f t="shared" si="14"/>
        <v/>
      </c>
      <c r="F11" s="603" t="str">
        <f t="shared" si="15"/>
        <v/>
      </c>
      <c r="G11" s="199" t="str">
        <f>IF(Paramétrage!GP456&lt;&gt;0,Paramétrage!GN456,"")</f>
        <v/>
      </c>
      <c r="H11" s="2" t="str">
        <f>IF(Paramétrage!GP456&lt;&gt;0,Paramétrage!GO456,"")</f>
        <v/>
      </c>
      <c r="I11" s="2" t="str">
        <f t="shared" si="16"/>
        <v/>
      </c>
      <c r="J11" s="2" t="str">
        <f>IF(Paramétrage!GP456&lt;&gt;0,Paramétrage!GP456,"")</f>
        <v/>
      </c>
      <c r="K11" s="2" t="str">
        <f>IF(Paramétrage!GQ456&lt;&gt;0,Paramétrage!GQ456,"")</f>
        <v/>
      </c>
      <c r="L11" s="2" t="str">
        <f t="shared" si="17"/>
        <v/>
      </c>
      <c r="M11" s="2" t="str">
        <f t="shared" si="18"/>
        <v/>
      </c>
      <c r="N11" s="2" t="str">
        <f t="shared" si="19"/>
        <v/>
      </c>
      <c r="O11" s="2" t="str">
        <f>IF(Paramétrage!GP456&lt;&gt;0,Paramétrage!GR456,"")</f>
        <v/>
      </c>
      <c r="P11" s="9">
        <f>IF(Paramétrage!Q459,#REF!-#REF!,0)</f>
        <v>0</v>
      </c>
      <c r="Q11" s="2"/>
      <c r="R11" s="2" t="e">
        <f>IF(#REF!&lt;&gt;"",ROUNDUP(MIN(S$3,T$3),0),"")</f>
        <v>#REF!</v>
      </c>
      <c r="S11" s="2"/>
    </row>
    <row r="12" spans="1:20" x14ac:dyDescent="0.35">
      <c r="A12" s="603" t="str">
        <f t="shared" si="10"/>
        <v/>
      </c>
      <c r="B12" s="603" t="str">
        <f t="shared" si="11"/>
        <v/>
      </c>
      <c r="C12" s="603" t="str">
        <f t="shared" si="12"/>
        <v/>
      </c>
      <c r="D12" s="603" t="str">
        <f t="shared" si="13"/>
        <v/>
      </c>
      <c r="E12" s="603" t="str">
        <f t="shared" si="14"/>
        <v/>
      </c>
      <c r="F12" s="603" t="str">
        <f t="shared" si="15"/>
        <v/>
      </c>
      <c r="G12" s="199" t="str">
        <f>IF(Paramétrage!GP457&lt;&gt;0,Paramétrage!GN457,"")</f>
        <v/>
      </c>
      <c r="H12" s="2" t="str">
        <f>IF(Paramétrage!GP457&lt;&gt;0,Paramétrage!GO457,"")</f>
        <v/>
      </c>
      <c r="I12" s="2" t="str">
        <f t="shared" si="16"/>
        <v/>
      </c>
      <c r="J12" s="2" t="str">
        <f>IF(Paramétrage!GP457&lt;&gt;0,Paramétrage!GP457,"")</f>
        <v/>
      </c>
      <c r="K12" s="2" t="str">
        <f>IF(Paramétrage!GQ457&lt;&gt;0,Paramétrage!GQ457,"")</f>
        <v/>
      </c>
      <c r="L12" s="2" t="str">
        <f t="shared" si="17"/>
        <v/>
      </c>
      <c r="M12" s="2" t="str">
        <f t="shared" si="18"/>
        <v/>
      </c>
      <c r="N12" s="2" t="str">
        <f t="shared" si="19"/>
        <v/>
      </c>
      <c r="O12" s="2" t="str">
        <f>IF(Paramétrage!GP457&lt;&gt;0,Paramétrage!GR457,"")</f>
        <v/>
      </c>
      <c r="P12" s="9">
        <f>IF(Paramétrage!Q460,#REF!-#REF!,0)</f>
        <v>0</v>
      </c>
      <c r="Q12" s="2"/>
      <c r="R12" s="2" t="e">
        <f>IF(#REF!&lt;&gt;"",ROUNDUP(MIN(S$3,T$3),0),"")</f>
        <v>#REF!</v>
      </c>
      <c r="S12" s="2"/>
    </row>
    <row r="13" spans="1:20" x14ac:dyDescent="0.35">
      <c r="A13" s="603" t="str">
        <f t="shared" si="10"/>
        <v/>
      </c>
      <c r="B13" s="603" t="str">
        <f t="shared" si="11"/>
        <v/>
      </c>
      <c r="C13" s="603" t="str">
        <f t="shared" si="12"/>
        <v/>
      </c>
      <c r="D13" s="603" t="str">
        <f t="shared" si="13"/>
        <v/>
      </c>
      <c r="E13" s="603" t="str">
        <f t="shared" si="14"/>
        <v/>
      </c>
      <c r="F13" s="603" t="str">
        <f t="shared" si="15"/>
        <v/>
      </c>
      <c r="G13" s="199" t="str">
        <f>IF(Paramétrage!GP458&lt;&gt;0,Paramétrage!GN458,"")</f>
        <v/>
      </c>
      <c r="H13" s="2" t="str">
        <f>IF(Paramétrage!GP458&lt;&gt;0,Paramétrage!GO458,"")</f>
        <v/>
      </c>
      <c r="I13" s="2" t="str">
        <f t="shared" si="16"/>
        <v/>
      </c>
      <c r="J13" s="2" t="str">
        <f>IF(Paramétrage!GP458&lt;&gt;0,Paramétrage!GP458,"")</f>
        <v/>
      </c>
      <c r="K13" s="2" t="str">
        <f>IF(Paramétrage!GQ458&lt;&gt;0,Paramétrage!GQ458,"")</f>
        <v/>
      </c>
      <c r="L13" s="2" t="str">
        <f t="shared" si="17"/>
        <v/>
      </c>
      <c r="M13" s="2" t="str">
        <f t="shared" si="18"/>
        <v/>
      </c>
      <c r="N13" s="2" t="str">
        <f t="shared" si="19"/>
        <v/>
      </c>
      <c r="O13" s="2" t="str">
        <f>IF(Paramétrage!GP458&lt;&gt;0,Paramétrage!GR458,"")</f>
        <v/>
      </c>
      <c r="P13" s="9">
        <f>IF(Paramétrage!Q461,#REF!-#REF!,0)</f>
        <v>0</v>
      </c>
      <c r="Q13" s="2"/>
      <c r="R13" s="2" t="e">
        <f>IF(#REF!&lt;&gt;"",ROUNDUP(MIN(S$3,T$3),0),"")</f>
        <v>#REF!</v>
      </c>
      <c r="S13" s="2"/>
    </row>
    <row r="14" spans="1:20" x14ac:dyDescent="0.35">
      <c r="A14" s="603" t="str">
        <f t="shared" si="10"/>
        <v/>
      </c>
      <c r="B14" s="603" t="str">
        <f t="shared" si="11"/>
        <v/>
      </c>
      <c r="C14" s="603" t="str">
        <f t="shared" si="12"/>
        <v/>
      </c>
      <c r="D14" s="603" t="str">
        <f t="shared" si="13"/>
        <v/>
      </c>
      <c r="E14" s="603" t="str">
        <f t="shared" si="14"/>
        <v/>
      </c>
      <c r="F14" s="603" t="str">
        <f t="shared" si="15"/>
        <v/>
      </c>
      <c r="G14" s="199" t="str">
        <f>IF(Paramétrage!GP459&lt;&gt;0,Paramétrage!GN459,"")</f>
        <v/>
      </c>
      <c r="H14" s="2" t="str">
        <f>IF(Paramétrage!GP459&lt;&gt;0,Paramétrage!GO459,"")</f>
        <v/>
      </c>
      <c r="I14" s="2" t="str">
        <f t="shared" si="16"/>
        <v/>
      </c>
      <c r="J14" s="2" t="str">
        <f>IF(Paramétrage!GP459&lt;&gt;0,Paramétrage!GP459,"")</f>
        <v/>
      </c>
      <c r="K14" s="2" t="str">
        <f>IF(Paramétrage!GQ459&lt;&gt;0,Paramétrage!GQ459,"")</f>
        <v/>
      </c>
      <c r="L14" s="2" t="str">
        <f t="shared" si="17"/>
        <v/>
      </c>
      <c r="M14" s="2" t="str">
        <f t="shared" si="18"/>
        <v/>
      </c>
      <c r="N14" s="2" t="str">
        <f t="shared" si="19"/>
        <v/>
      </c>
      <c r="O14" s="2" t="str">
        <f>IF(Paramétrage!GP459&lt;&gt;0,Paramétrage!GR459,"")</f>
        <v/>
      </c>
      <c r="P14" s="9">
        <f>IF(Paramétrage!Q462,#REF!-#REF!,0)</f>
        <v>0</v>
      </c>
      <c r="Q14" s="2"/>
      <c r="R14" s="2" t="e">
        <f>IF(#REF!&lt;&gt;"",ROUNDUP(MIN(S$3,T$3),0),"")</f>
        <v>#REF!</v>
      </c>
      <c r="S14" s="2"/>
    </row>
    <row r="15" spans="1:20" x14ac:dyDescent="0.35">
      <c r="A15" s="603" t="str">
        <f t="shared" si="10"/>
        <v/>
      </c>
      <c r="B15" s="603" t="str">
        <f t="shared" si="11"/>
        <v/>
      </c>
      <c r="C15" s="603" t="str">
        <f t="shared" si="12"/>
        <v/>
      </c>
      <c r="D15" s="603" t="str">
        <f t="shared" si="13"/>
        <v/>
      </c>
      <c r="E15" s="603" t="str">
        <f t="shared" si="14"/>
        <v/>
      </c>
      <c r="F15" s="603" t="str">
        <f t="shared" si="15"/>
        <v/>
      </c>
      <c r="G15" s="199" t="str">
        <f>IF(Paramétrage!GP460&lt;&gt;0,Paramétrage!GN460,"")</f>
        <v/>
      </c>
      <c r="H15" s="2" t="str">
        <f>IF(Paramétrage!GP460&lt;&gt;0,Paramétrage!GO460,"")</f>
        <v/>
      </c>
      <c r="I15" s="2" t="str">
        <f t="shared" si="16"/>
        <v/>
      </c>
      <c r="J15" s="2" t="str">
        <f>IF(Paramétrage!GP460&lt;&gt;0,Paramétrage!GP460,"")</f>
        <v/>
      </c>
      <c r="K15" s="2" t="str">
        <f>IF(Paramétrage!GQ460&lt;&gt;0,Paramétrage!GQ460,"")</f>
        <v/>
      </c>
      <c r="L15" s="2" t="str">
        <f t="shared" si="17"/>
        <v/>
      </c>
      <c r="M15" s="2" t="str">
        <f t="shared" si="18"/>
        <v/>
      </c>
      <c r="N15" s="2" t="str">
        <f t="shared" si="19"/>
        <v/>
      </c>
      <c r="O15" s="2" t="str">
        <f>IF(Paramétrage!GP460&lt;&gt;0,Paramétrage!GR460,"")</f>
        <v/>
      </c>
      <c r="P15" s="9">
        <f>IF(Paramétrage!Q463,#REF!-#REF!,0)</f>
        <v>0</v>
      </c>
      <c r="Q15" s="2"/>
      <c r="R15" s="2" t="e">
        <f>IF(#REF!&lt;&gt;"",ROUNDUP(MIN(S$3,T$3),0),"")</f>
        <v>#REF!</v>
      </c>
      <c r="S15" s="2"/>
    </row>
    <row r="16" spans="1:20" x14ac:dyDescent="0.35">
      <c r="A16" s="603" t="str">
        <f t="shared" si="10"/>
        <v/>
      </c>
      <c r="B16" s="603" t="str">
        <f t="shared" si="11"/>
        <v/>
      </c>
      <c r="C16" s="603" t="str">
        <f t="shared" si="12"/>
        <v/>
      </c>
      <c r="D16" s="603" t="str">
        <f t="shared" si="13"/>
        <v/>
      </c>
      <c r="E16" s="603" t="str">
        <f t="shared" si="14"/>
        <v/>
      </c>
      <c r="F16" s="603" t="str">
        <f t="shared" si="15"/>
        <v/>
      </c>
      <c r="G16" s="199" t="str">
        <f>IF(Paramétrage!GP461&lt;&gt;0,Paramétrage!GN461,"")</f>
        <v/>
      </c>
      <c r="H16" s="2" t="str">
        <f>IF(Paramétrage!GP461&lt;&gt;0,Paramétrage!GO461,"")</f>
        <v/>
      </c>
      <c r="I16" s="2" t="str">
        <f t="shared" si="16"/>
        <v/>
      </c>
      <c r="J16" s="2" t="str">
        <f>IF(Paramétrage!GP461&lt;&gt;0,Paramétrage!GP461,"")</f>
        <v/>
      </c>
      <c r="K16" s="2" t="str">
        <f>IF(Paramétrage!GQ461&lt;&gt;0,Paramétrage!GQ461,"")</f>
        <v/>
      </c>
      <c r="L16" s="2" t="str">
        <f t="shared" si="17"/>
        <v/>
      </c>
      <c r="M16" s="2" t="str">
        <f t="shared" si="18"/>
        <v/>
      </c>
      <c r="N16" s="2" t="str">
        <f t="shared" si="19"/>
        <v/>
      </c>
      <c r="O16" s="2" t="str">
        <f>IF(Paramétrage!GP461&lt;&gt;0,Paramétrage!GR461,"")</f>
        <v/>
      </c>
      <c r="P16" s="9">
        <f>IF(Paramétrage!Q464,#REF!-#REF!,0)</f>
        <v>0</v>
      </c>
      <c r="Q16" s="2"/>
      <c r="R16" s="2" t="e">
        <f>IF(#REF!&lt;&gt;"",ROUNDUP(MIN(S$3,T$3),0),"")</f>
        <v>#REF!</v>
      </c>
      <c r="S16" s="2"/>
    </row>
    <row r="17" spans="1:20" x14ac:dyDescent="0.35">
      <c r="A17" s="603" t="str">
        <f t="shared" si="10"/>
        <v/>
      </c>
      <c r="B17" s="603" t="str">
        <f t="shared" si="11"/>
        <v/>
      </c>
      <c r="C17" s="603" t="str">
        <f t="shared" si="12"/>
        <v/>
      </c>
      <c r="D17" s="603" t="str">
        <f t="shared" si="13"/>
        <v/>
      </c>
      <c r="E17" s="603" t="str">
        <f t="shared" si="14"/>
        <v/>
      </c>
      <c r="F17" s="603" t="str">
        <f t="shared" si="15"/>
        <v/>
      </c>
      <c r="G17" s="199" t="str">
        <f>IF(Paramétrage!GP462&lt;&gt;0,Paramétrage!GN462,"")</f>
        <v/>
      </c>
      <c r="H17" s="2" t="str">
        <f>IF(Paramétrage!GP462&lt;&gt;0,Paramétrage!GO462,"")</f>
        <v/>
      </c>
      <c r="I17" s="2" t="str">
        <f t="shared" si="16"/>
        <v/>
      </c>
      <c r="J17" s="2" t="str">
        <f>IF(Paramétrage!GP462&lt;&gt;0,Paramétrage!GP462,"")</f>
        <v/>
      </c>
      <c r="K17" s="2" t="str">
        <f>IF(Paramétrage!GQ462&lt;&gt;0,Paramétrage!GQ462,"")</f>
        <v/>
      </c>
      <c r="L17" s="2" t="str">
        <f t="shared" si="17"/>
        <v/>
      </c>
      <c r="M17" s="2" t="str">
        <f t="shared" si="18"/>
        <v/>
      </c>
      <c r="N17" s="2" t="str">
        <f t="shared" si="19"/>
        <v/>
      </c>
      <c r="O17" s="2" t="str">
        <f>IF(Paramétrage!GP462&lt;&gt;0,Paramétrage!GR462,"")</f>
        <v/>
      </c>
      <c r="P17" s="9">
        <f>IF(Paramétrage!Q465,#REF!-#REF!,0)</f>
        <v>0</v>
      </c>
      <c r="Q17" s="2"/>
      <c r="R17" s="2" t="e">
        <f>IF(#REF!&lt;&gt;"",ROUNDUP(MIN(S$3,T$3),0),"")</f>
        <v>#REF!</v>
      </c>
      <c r="S17" s="2"/>
    </row>
    <row r="18" spans="1:20" x14ac:dyDescent="0.35">
      <c r="A18" s="603" t="str">
        <f t="shared" si="10"/>
        <v/>
      </c>
      <c r="B18" s="603" t="str">
        <f t="shared" si="11"/>
        <v/>
      </c>
      <c r="C18" s="603" t="str">
        <f t="shared" si="12"/>
        <v/>
      </c>
      <c r="D18" s="603" t="str">
        <f t="shared" si="13"/>
        <v/>
      </c>
      <c r="E18" s="603" t="str">
        <f t="shared" si="14"/>
        <v/>
      </c>
      <c r="F18" s="603" t="str">
        <f t="shared" si="15"/>
        <v/>
      </c>
      <c r="G18" s="199" t="str">
        <f>IF(Paramétrage!GP463&lt;&gt;0,Paramétrage!GN463,"")</f>
        <v/>
      </c>
      <c r="H18" s="2" t="str">
        <f>IF(Paramétrage!GP463&lt;&gt;0,Paramétrage!GO463,"")</f>
        <v/>
      </c>
      <c r="I18" s="2" t="str">
        <f t="shared" si="16"/>
        <v/>
      </c>
      <c r="J18" s="2" t="str">
        <f>IF(Paramétrage!GP463&lt;&gt;0,Paramétrage!GP463,"")</f>
        <v/>
      </c>
      <c r="K18" s="2" t="str">
        <f>IF(Paramétrage!GQ463&lt;&gt;0,Paramétrage!GQ463,"")</f>
        <v/>
      </c>
      <c r="L18" s="2" t="str">
        <f t="shared" si="17"/>
        <v/>
      </c>
      <c r="M18" s="2" t="str">
        <f t="shared" si="18"/>
        <v/>
      </c>
      <c r="N18" s="2" t="str">
        <f t="shared" si="19"/>
        <v/>
      </c>
      <c r="O18" s="2" t="str">
        <f>IF(Paramétrage!GP463&lt;&gt;0,Paramétrage!GR463,"")</f>
        <v/>
      </c>
      <c r="P18" s="9">
        <f>IF(Paramétrage!Q466,#REF!-#REF!,0)</f>
        <v>0</v>
      </c>
      <c r="Q18" s="2"/>
      <c r="R18" s="2" t="e">
        <f>IF(#REF!&lt;&gt;"",ROUNDUP(MIN(S$3,T$3),0),"")</f>
        <v>#REF!</v>
      </c>
      <c r="S18" s="2"/>
    </row>
    <row r="19" spans="1:20" x14ac:dyDescent="0.35">
      <c r="A19" s="603" t="str">
        <f t="shared" si="10"/>
        <v/>
      </c>
      <c r="B19" s="603" t="str">
        <f t="shared" si="11"/>
        <v/>
      </c>
      <c r="C19" s="603" t="str">
        <f t="shared" si="12"/>
        <v/>
      </c>
      <c r="D19" s="603" t="str">
        <f t="shared" si="13"/>
        <v/>
      </c>
      <c r="E19" s="603" t="str">
        <f t="shared" si="14"/>
        <v/>
      </c>
      <c r="F19" s="603" t="str">
        <f t="shared" si="15"/>
        <v/>
      </c>
      <c r="G19" s="199" t="str">
        <f>IF(Paramétrage!GP464&lt;&gt;0,Paramétrage!GN464,"")</f>
        <v/>
      </c>
      <c r="H19" s="2" t="str">
        <f>IF(Paramétrage!GP464&lt;&gt;0,Paramétrage!GO464,"")</f>
        <v/>
      </c>
      <c r="I19" s="2" t="str">
        <f t="shared" si="16"/>
        <v/>
      </c>
      <c r="J19" s="2" t="str">
        <f>IF(Paramétrage!GP464&lt;&gt;0,Paramétrage!GP464,"")</f>
        <v/>
      </c>
      <c r="K19" s="2" t="str">
        <f>IF(Paramétrage!GQ464&lt;&gt;0,Paramétrage!GQ464,"")</f>
        <v/>
      </c>
      <c r="L19" s="2" t="str">
        <f t="shared" si="17"/>
        <v/>
      </c>
      <c r="M19" s="2" t="str">
        <f t="shared" si="18"/>
        <v/>
      </c>
      <c r="N19" s="2" t="str">
        <f t="shared" si="19"/>
        <v/>
      </c>
      <c r="O19" s="2" t="str">
        <f>IF(Paramétrage!GP464&lt;&gt;0,Paramétrage!GR464,"")</f>
        <v/>
      </c>
      <c r="P19" s="9">
        <f>IF(Paramétrage!Q467,#REF!-#REF!,0)</f>
        <v>0</v>
      </c>
      <c r="Q19" s="2"/>
      <c r="R19" s="2" t="e">
        <f>IF(#REF!&lt;&gt;"",ROUNDUP(MIN(S$3,T$3),0),"")</f>
        <v>#REF!</v>
      </c>
      <c r="S19" s="2"/>
    </row>
    <row r="20" spans="1:20" x14ac:dyDescent="0.35">
      <c r="A20" s="603" t="str">
        <f t="shared" si="10"/>
        <v/>
      </c>
      <c r="B20" s="603" t="str">
        <f t="shared" si="11"/>
        <v/>
      </c>
      <c r="C20" s="603" t="str">
        <f t="shared" si="12"/>
        <v/>
      </c>
      <c r="D20" s="603" t="str">
        <f t="shared" si="13"/>
        <v/>
      </c>
      <c r="E20" s="603" t="str">
        <f t="shared" si="14"/>
        <v/>
      </c>
      <c r="F20" s="603" t="str">
        <f t="shared" si="15"/>
        <v/>
      </c>
      <c r="G20" s="199" t="str">
        <f>IF(Paramétrage!GP465&lt;&gt;0,Paramétrage!GN465,"")</f>
        <v/>
      </c>
      <c r="H20" s="2" t="str">
        <f>IF(Paramétrage!GP465&lt;&gt;0,Paramétrage!GO465,"")</f>
        <v/>
      </c>
      <c r="I20" s="2" t="str">
        <f t="shared" si="16"/>
        <v/>
      </c>
      <c r="J20" s="2" t="str">
        <f>IF(Paramétrage!GP465&lt;&gt;0,Paramétrage!GP465,"")</f>
        <v/>
      </c>
      <c r="K20" s="2" t="str">
        <f>IF(Paramétrage!GQ465&lt;&gt;0,Paramétrage!GQ465,"")</f>
        <v/>
      </c>
      <c r="L20" s="2" t="str">
        <f t="shared" si="17"/>
        <v/>
      </c>
      <c r="M20" s="2" t="str">
        <f t="shared" si="18"/>
        <v/>
      </c>
      <c r="N20" s="2" t="str">
        <f t="shared" si="19"/>
        <v/>
      </c>
      <c r="O20" s="2" t="str">
        <f>IF(Paramétrage!GP465&lt;&gt;0,Paramétrage!GR465,"")</f>
        <v/>
      </c>
      <c r="P20" s="9" t="str">
        <f>IF(Paramétrage!Q468,I1-#REF!,"")</f>
        <v/>
      </c>
      <c r="Q20" s="8"/>
      <c r="R20" s="8"/>
      <c r="S20" s="2"/>
    </row>
    <row r="21" spans="1:20" x14ac:dyDescent="0.35">
      <c r="A21" s="603" t="str">
        <f t="shared" si="10"/>
        <v/>
      </c>
      <c r="B21" s="603" t="str">
        <f t="shared" si="11"/>
        <v/>
      </c>
      <c r="C21" s="603" t="str">
        <f t="shared" si="12"/>
        <v/>
      </c>
      <c r="D21" s="603" t="str">
        <f t="shared" si="13"/>
        <v/>
      </c>
      <c r="E21" s="603" t="str">
        <f t="shared" si="14"/>
        <v/>
      </c>
      <c r="F21" s="603" t="str">
        <f t="shared" si="15"/>
        <v/>
      </c>
      <c r="G21" s="199" t="str">
        <f>IF(Paramétrage!GP466&lt;&gt;0,Paramétrage!GN466,"")</f>
        <v/>
      </c>
      <c r="H21" s="2" t="str">
        <f>IF(Paramétrage!GP466&lt;&gt;0,Paramétrage!GO466,"")</f>
        <v/>
      </c>
      <c r="I21" s="2" t="str">
        <f t="shared" si="16"/>
        <v/>
      </c>
      <c r="J21" s="2" t="str">
        <f>IF(Paramétrage!GP466&lt;&gt;0,Paramétrage!GP466,"")</f>
        <v/>
      </c>
      <c r="K21" s="2" t="str">
        <f>IF(Paramétrage!GQ466&lt;&gt;0,Paramétrage!GQ466,"")</f>
        <v/>
      </c>
      <c r="L21" s="2" t="str">
        <f t="shared" si="17"/>
        <v/>
      </c>
      <c r="M21" s="2" t="str">
        <f t="shared" si="18"/>
        <v/>
      </c>
      <c r="N21" s="2" t="str">
        <f t="shared" si="19"/>
        <v/>
      </c>
      <c r="O21" s="2" t="str">
        <f>IF(Paramétrage!GP466&lt;&gt;0,Paramétrage!GR466,"")</f>
        <v/>
      </c>
      <c r="P21" s="262" t="s">
        <v>169</v>
      </c>
      <c r="Q21" s="200" t="e">
        <f>#REF!</f>
        <v>#REF!</v>
      </c>
      <c r="S21" s="2"/>
    </row>
    <row r="22" spans="1:20" x14ac:dyDescent="0.35">
      <c r="A22" s="603" t="str">
        <f t="shared" si="10"/>
        <v/>
      </c>
      <c r="B22" s="603" t="str">
        <f t="shared" si="11"/>
        <v/>
      </c>
      <c r="C22" s="603" t="str">
        <f t="shared" si="12"/>
        <v/>
      </c>
      <c r="D22" s="603" t="str">
        <f t="shared" si="13"/>
        <v/>
      </c>
      <c r="E22" s="603" t="str">
        <f t="shared" si="14"/>
        <v/>
      </c>
      <c r="F22" s="603" t="str">
        <f t="shared" si="15"/>
        <v/>
      </c>
      <c r="G22" s="199" t="str">
        <f>IF(Paramétrage!GP467&lt;&gt;0,Paramétrage!GN467,"")</f>
        <v/>
      </c>
      <c r="H22" s="2" t="str">
        <f>IF(Paramétrage!GP467&lt;&gt;0,Paramétrage!GO467,"")</f>
        <v/>
      </c>
      <c r="I22" s="2" t="str">
        <f t="shared" si="16"/>
        <v/>
      </c>
      <c r="J22" s="2" t="str">
        <f>IF(Paramétrage!GP467&lt;&gt;0,Paramétrage!GP467,"")</f>
        <v/>
      </c>
      <c r="K22" s="2" t="str">
        <f>IF(Paramétrage!GQ467&lt;&gt;0,Paramétrage!GQ467,"")</f>
        <v/>
      </c>
      <c r="L22" s="2" t="str">
        <f t="shared" si="17"/>
        <v/>
      </c>
      <c r="M22" s="2" t="str">
        <f t="shared" si="18"/>
        <v/>
      </c>
      <c r="N22" s="2" t="str">
        <f t="shared" si="19"/>
        <v/>
      </c>
      <c r="O22" s="2" t="str">
        <f>IF(Paramétrage!GP467&lt;&gt;0,Paramétrage!GR467,"")</f>
        <v/>
      </c>
      <c r="P22" s="9">
        <f>IF(Paramétrage!L472&lt;&gt;0,I3,0)</f>
        <v>0</v>
      </c>
      <c r="Q22" s="2"/>
      <c r="S22" s="2"/>
    </row>
    <row r="23" spans="1:20" s="8" customFormat="1" x14ac:dyDescent="0.35">
      <c r="A23" s="603" t="str">
        <f t="shared" si="10"/>
        <v/>
      </c>
      <c r="B23" s="603" t="str">
        <f t="shared" si="11"/>
        <v/>
      </c>
      <c r="C23" s="603" t="str">
        <f t="shared" si="12"/>
        <v/>
      </c>
      <c r="D23" s="603" t="str">
        <f t="shared" si="13"/>
        <v/>
      </c>
      <c r="E23" s="603" t="str">
        <f t="shared" si="14"/>
        <v/>
      </c>
      <c r="F23" s="603" t="str">
        <f t="shared" si="15"/>
        <v/>
      </c>
      <c r="G23" s="199" t="str">
        <f>IF(Paramétrage!GP468&lt;&gt;0,Paramétrage!GN468,"")</f>
        <v/>
      </c>
      <c r="H23" s="2" t="str">
        <f>IF(Paramétrage!GP468&lt;&gt;0,Paramétrage!GO468,"")</f>
        <v/>
      </c>
      <c r="I23" s="2" t="str">
        <f t="shared" si="16"/>
        <v/>
      </c>
      <c r="J23" s="2" t="str">
        <f>IF(Paramétrage!GP468&lt;&gt;0,Paramétrage!GP468,"")</f>
        <v/>
      </c>
      <c r="K23" s="2" t="str">
        <f>IF(Paramétrage!GQ468&lt;&gt;0,Paramétrage!GQ468,"")</f>
        <v/>
      </c>
      <c r="L23" s="2" t="str">
        <f t="shared" si="17"/>
        <v/>
      </c>
      <c r="M23" s="2" t="str">
        <f t="shared" si="18"/>
        <v/>
      </c>
      <c r="N23" s="2" t="str">
        <f t="shared" si="19"/>
        <v/>
      </c>
      <c r="O23" s="2" t="str">
        <f>IF(Paramétrage!GP468&lt;&gt;0,Paramétrage!GR468,"")</f>
        <v/>
      </c>
      <c r="P23" s="9">
        <f>IF(Paramétrage!L473,I4-I3,0)</f>
        <v>0</v>
      </c>
      <c r="Q23" s="2"/>
      <c r="R23"/>
    </row>
    <row r="24" spans="1:20" ht="51" customHeight="1" x14ac:dyDescent="0.35">
      <c r="A24" s="603" t="str">
        <f t="shared" si="10"/>
        <v/>
      </c>
      <c r="B24" s="603" t="str">
        <f t="shared" si="11"/>
        <v/>
      </c>
      <c r="C24" s="603" t="str">
        <f t="shared" si="12"/>
        <v/>
      </c>
      <c r="D24" s="603" t="str">
        <f t="shared" si="13"/>
        <v/>
      </c>
      <c r="E24" s="603" t="str">
        <f t="shared" si="14"/>
        <v/>
      </c>
      <c r="F24" s="603" t="str">
        <f t="shared" si="15"/>
        <v/>
      </c>
      <c r="G24" s="199" t="str">
        <f>IF(Paramétrage!GP469&lt;&gt;0,Paramétrage!GN469,"")</f>
        <v/>
      </c>
      <c r="H24" s="2" t="str">
        <f>IF(Paramétrage!GP469&lt;&gt;0,Paramétrage!GO469,"")</f>
        <v/>
      </c>
      <c r="I24" s="2" t="str">
        <f t="shared" si="16"/>
        <v/>
      </c>
      <c r="J24" s="2" t="str">
        <f>IF(Paramétrage!GP469&lt;&gt;0,Paramétrage!GP469,"")</f>
        <v/>
      </c>
      <c r="K24" s="2" t="str">
        <f>IF(Paramétrage!GQ469&lt;&gt;0,Paramétrage!GQ469,"")</f>
        <v/>
      </c>
      <c r="L24" s="2" t="str">
        <f t="shared" si="17"/>
        <v/>
      </c>
      <c r="M24" s="2" t="str">
        <f t="shared" si="18"/>
        <v/>
      </c>
      <c r="N24" s="2" t="str">
        <f t="shared" si="19"/>
        <v/>
      </c>
      <c r="O24" s="2" t="str">
        <f>IF(Paramétrage!GP469&lt;&gt;0,Paramétrage!GR469,"")</f>
        <v/>
      </c>
      <c r="P24" s="9">
        <f>IF(Paramétrage!L474,I5-I4,0)</f>
        <v>0</v>
      </c>
      <c r="Q24" s="2"/>
    </row>
    <row r="25" spans="1:20" x14ac:dyDescent="0.35">
      <c r="A25" s="603" t="str">
        <f t="shared" si="10"/>
        <v/>
      </c>
      <c r="B25" s="603" t="str">
        <f t="shared" si="11"/>
        <v/>
      </c>
      <c r="C25" s="603" t="str">
        <f t="shared" si="12"/>
        <v/>
      </c>
      <c r="D25" s="603" t="str">
        <f t="shared" si="13"/>
        <v/>
      </c>
      <c r="E25" s="603" t="str">
        <f t="shared" si="14"/>
        <v/>
      </c>
      <c r="F25" s="603" t="str">
        <f t="shared" si="15"/>
        <v/>
      </c>
      <c r="G25" s="199" t="str">
        <f>IF(Paramétrage!GP470&lt;&gt;0,Paramétrage!GN470,"")</f>
        <v/>
      </c>
      <c r="H25" s="2" t="str">
        <f>IF(Paramétrage!GP470&lt;&gt;0,Paramétrage!GO470,"")</f>
        <v/>
      </c>
      <c r="I25" s="2" t="str">
        <f t="shared" si="16"/>
        <v/>
      </c>
      <c r="J25" s="2" t="str">
        <f>IF(Paramétrage!GP470&lt;&gt;0,Paramétrage!GP470,"")</f>
        <v/>
      </c>
      <c r="K25" s="2" t="str">
        <f>IF(Paramétrage!GQ470&lt;&gt;0,Paramétrage!GQ470,"")</f>
        <v/>
      </c>
      <c r="L25" s="2" t="str">
        <f t="shared" si="17"/>
        <v/>
      </c>
      <c r="M25" s="2" t="str">
        <f t="shared" si="18"/>
        <v/>
      </c>
      <c r="N25" s="2" t="str">
        <f t="shared" si="19"/>
        <v/>
      </c>
      <c r="O25" s="2" t="str">
        <f>IF(Paramétrage!GP470&lt;&gt;0,Paramétrage!GR470,"")</f>
        <v/>
      </c>
      <c r="P25" s="9">
        <f>IF(Paramétrage!L475,I6-I5,0)</f>
        <v>0</v>
      </c>
      <c r="Q25" s="2"/>
    </row>
    <row r="26" spans="1:20" x14ac:dyDescent="0.35">
      <c r="A26" s="603" t="str">
        <f t="shared" si="10"/>
        <v/>
      </c>
      <c r="B26" s="603" t="str">
        <f t="shared" si="11"/>
        <v/>
      </c>
      <c r="C26" s="603" t="str">
        <f t="shared" si="12"/>
        <v/>
      </c>
      <c r="D26" s="603" t="str">
        <f t="shared" si="13"/>
        <v/>
      </c>
      <c r="E26" s="603" t="str">
        <f t="shared" si="14"/>
        <v/>
      </c>
      <c r="F26" s="603" t="str">
        <f t="shared" si="15"/>
        <v/>
      </c>
      <c r="G26" s="199" t="str">
        <f>IF(Paramétrage!GP471&lt;&gt;0,Paramétrage!GN471,"")</f>
        <v/>
      </c>
      <c r="H26" s="2" t="str">
        <f>IF(Paramétrage!GP471&lt;&gt;0,Paramétrage!GO471,"")</f>
        <v/>
      </c>
      <c r="I26" s="2" t="str">
        <f t="shared" si="16"/>
        <v/>
      </c>
      <c r="J26" s="2" t="str">
        <f>IF(Paramétrage!GP471&lt;&gt;0,Paramétrage!GP471,"")</f>
        <v/>
      </c>
      <c r="K26" s="2" t="str">
        <f>IF(Paramétrage!GQ471&lt;&gt;0,Paramétrage!GQ471,"")</f>
        <v/>
      </c>
      <c r="L26" s="2" t="str">
        <f t="shared" si="17"/>
        <v/>
      </c>
      <c r="M26" s="2" t="str">
        <f t="shared" si="18"/>
        <v/>
      </c>
      <c r="N26" s="2" t="str">
        <f t="shared" si="19"/>
        <v/>
      </c>
      <c r="O26" s="2" t="str">
        <f>IF(Paramétrage!GP471&lt;&gt;0,Paramétrage!GR471,"")</f>
        <v/>
      </c>
      <c r="P26" s="9">
        <f>IF(Paramétrage!L476,I7-I6,0)</f>
        <v>0</v>
      </c>
      <c r="Q26" s="2"/>
    </row>
    <row r="27" spans="1:20" x14ac:dyDescent="0.35">
      <c r="A27" s="603" t="str">
        <f t="shared" si="10"/>
        <v/>
      </c>
      <c r="B27" s="603" t="str">
        <f t="shared" si="11"/>
        <v/>
      </c>
      <c r="C27" s="603" t="str">
        <f t="shared" si="12"/>
        <v/>
      </c>
      <c r="D27" s="603" t="str">
        <f t="shared" si="13"/>
        <v/>
      </c>
      <c r="E27" s="603" t="str">
        <f t="shared" si="14"/>
        <v/>
      </c>
      <c r="F27" s="603" t="str">
        <f t="shared" si="15"/>
        <v/>
      </c>
      <c r="G27" s="199" t="str">
        <f>IF(Paramétrage!GP472&lt;&gt;0,Paramétrage!GN472,"")</f>
        <v/>
      </c>
      <c r="H27" s="2" t="str">
        <f>IF(Paramétrage!GP472&lt;&gt;0,Paramétrage!GO472,"")</f>
        <v/>
      </c>
      <c r="I27" s="2" t="str">
        <f t="shared" si="16"/>
        <v/>
      </c>
      <c r="J27" s="2" t="str">
        <f>IF(Paramétrage!GP472&lt;&gt;0,Paramétrage!GP472,"")</f>
        <v/>
      </c>
      <c r="K27" s="2" t="str">
        <f>IF(Paramétrage!GQ472&lt;&gt;0,Paramétrage!GQ472,"")</f>
        <v/>
      </c>
      <c r="L27" s="2" t="str">
        <f t="shared" si="17"/>
        <v/>
      </c>
      <c r="M27" s="2" t="str">
        <f t="shared" si="18"/>
        <v/>
      </c>
      <c r="N27" s="2" t="str">
        <f t="shared" si="19"/>
        <v/>
      </c>
      <c r="O27" s="2" t="str">
        <f>IF(Paramétrage!GP472&lt;&gt;0,Paramétrage!GR472,"")</f>
        <v/>
      </c>
      <c r="P27" s="9">
        <f>IF(Paramétrage!L477,I8-I7,0)</f>
        <v>0</v>
      </c>
      <c r="Q27" s="2"/>
    </row>
    <row r="28" spans="1:20" x14ac:dyDescent="0.35">
      <c r="A28" s="603" t="str">
        <f t="shared" si="10"/>
        <v/>
      </c>
      <c r="B28" s="603" t="str">
        <f t="shared" si="11"/>
        <v/>
      </c>
      <c r="C28" s="603" t="str">
        <f t="shared" si="12"/>
        <v/>
      </c>
      <c r="D28" s="603" t="str">
        <f t="shared" si="13"/>
        <v/>
      </c>
      <c r="E28" s="603" t="str">
        <f t="shared" si="14"/>
        <v/>
      </c>
      <c r="F28" s="603" t="str">
        <f t="shared" si="15"/>
        <v/>
      </c>
      <c r="G28" s="199" t="str">
        <f>IF(Paramétrage!GP473&lt;&gt;0,Paramétrage!GN473,"")</f>
        <v/>
      </c>
      <c r="H28" s="2" t="str">
        <f>IF(Paramétrage!GP473&lt;&gt;0,Paramétrage!GO473,"")</f>
        <v/>
      </c>
      <c r="I28" s="2" t="str">
        <f t="shared" si="16"/>
        <v/>
      </c>
      <c r="J28" s="2" t="str">
        <f>IF(Paramétrage!GP473&lt;&gt;0,Paramétrage!GP473,"")</f>
        <v/>
      </c>
      <c r="K28" s="2" t="str">
        <f>IF(Paramétrage!GQ473&lt;&gt;0,Paramétrage!GQ473,"")</f>
        <v/>
      </c>
      <c r="L28" s="2" t="str">
        <f t="shared" si="17"/>
        <v/>
      </c>
      <c r="M28" s="2" t="str">
        <f t="shared" si="18"/>
        <v/>
      </c>
      <c r="N28" s="2" t="str">
        <f t="shared" si="19"/>
        <v/>
      </c>
      <c r="O28" s="2" t="str">
        <f>IF(Paramétrage!GP473&lt;&gt;0,Paramétrage!GR473,"")</f>
        <v/>
      </c>
      <c r="P28" s="9">
        <f>IF(Paramétrage!L478,I9-I8,0)</f>
        <v>0</v>
      </c>
      <c r="Q28" s="2"/>
    </row>
    <row r="29" spans="1:20" x14ac:dyDescent="0.35">
      <c r="A29" s="603" t="str">
        <f t="shared" si="10"/>
        <v/>
      </c>
      <c r="B29" s="603" t="str">
        <f t="shared" si="11"/>
        <v/>
      </c>
      <c r="C29" s="603" t="str">
        <f t="shared" si="12"/>
        <v/>
      </c>
      <c r="D29" s="603" t="str">
        <f t="shared" si="13"/>
        <v/>
      </c>
      <c r="E29" s="603" t="str">
        <f t="shared" si="14"/>
        <v/>
      </c>
      <c r="F29" s="603" t="str">
        <f t="shared" si="15"/>
        <v/>
      </c>
      <c r="G29" s="199" t="str">
        <f>IF(Paramétrage!GP474&lt;&gt;0,Paramétrage!GN474,"")</f>
        <v/>
      </c>
      <c r="H29" s="2" t="str">
        <f>IF(Paramétrage!GP474&lt;&gt;0,Paramétrage!GO474,"")</f>
        <v/>
      </c>
      <c r="I29" s="2" t="str">
        <f t="shared" si="16"/>
        <v/>
      </c>
      <c r="J29" s="2" t="str">
        <f>IF(Paramétrage!GP474&lt;&gt;0,Paramétrage!GP474,"")</f>
        <v/>
      </c>
      <c r="K29" s="2" t="str">
        <f>IF(Paramétrage!GQ474&lt;&gt;0,Paramétrage!GQ474,"")</f>
        <v/>
      </c>
      <c r="L29" s="2" t="str">
        <f t="shared" si="17"/>
        <v/>
      </c>
      <c r="M29" s="2" t="str">
        <f t="shared" si="18"/>
        <v/>
      </c>
      <c r="N29" s="2" t="str">
        <f t="shared" si="19"/>
        <v/>
      </c>
      <c r="O29" s="2" t="str">
        <f>IF(Paramétrage!GP474&lt;&gt;0,Paramétrage!GR474,"")</f>
        <v/>
      </c>
      <c r="P29" s="9"/>
    </row>
    <row r="30" spans="1:20" x14ac:dyDescent="0.35">
      <c r="A30" s="469"/>
      <c r="B30" s="469"/>
      <c r="C30" s="469"/>
      <c r="D30" s="469"/>
      <c r="E30" s="469"/>
      <c r="F30" s="469"/>
      <c r="G30" s="475" t="s">
        <v>1115</v>
      </c>
      <c r="H30" s="469"/>
      <c r="I30" s="469"/>
      <c r="J30" s="469"/>
      <c r="K30" s="469"/>
      <c r="L30" s="469"/>
      <c r="M30" s="469"/>
      <c r="N30" s="469"/>
      <c r="O30" s="469"/>
      <c r="P30" s="469">
        <f>IF(Paramétrage!Q479,#REF!-#REF!,0)</f>
        <v>0</v>
      </c>
      <c r="Q30" s="469"/>
      <c r="R30" s="469" t="e">
        <f>IF(#REF!&lt;&gt;"",ROUNDUP(MIN(S$3,T$3),0),"")</f>
        <v>#REF!</v>
      </c>
      <c r="S30" s="2"/>
    </row>
    <row r="31" spans="1:20" ht="101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167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9">
        <f>IF(Paramétrage!Q480,#REF!-#REF!,0)</f>
        <v>0</v>
      </c>
      <c r="Q31" s="200" t="e">
        <f>Paramétrage!#REF!</f>
        <v>#REF!</v>
      </c>
      <c r="R31" s="201" t="s">
        <v>338</v>
      </c>
      <c r="S31" s="106" t="s">
        <v>347</v>
      </c>
      <c r="T31" s="28" t="s">
        <v>348</v>
      </c>
    </row>
    <row r="32" spans="1:20" x14ac:dyDescent="0.35">
      <c r="A32" s="77" t="str">
        <f>IF(J32&lt;&gt;"",I32,"")</f>
        <v/>
      </c>
      <c r="B32" s="77" t="str">
        <f>IF(J32&lt;&gt;"",1,"")</f>
        <v/>
      </c>
      <c r="C32" s="77" t="str">
        <f>IF(J32&lt;&gt;"",L32,"")</f>
        <v/>
      </c>
      <c r="D32" s="77" t="str">
        <f>IF(J32&lt;&gt;"",L32,"")</f>
        <v/>
      </c>
      <c r="E32" s="77" t="str">
        <f>IF(J32&lt;&gt;"",M32,"")</f>
        <v/>
      </c>
      <c r="F32" s="77" t="str">
        <f>IF(J32&lt;&gt;"",N32,"")</f>
        <v/>
      </c>
      <c r="G32" s="199" t="str">
        <f>IF(Paramétrage!KH501&lt;&gt;0,Paramétrage!KF501,"")</f>
        <v/>
      </c>
      <c r="H32" s="2" t="str">
        <f>IF(Paramétrage!KH501&lt;&gt;0,Paramétrage!KG501,"")</f>
        <v/>
      </c>
      <c r="I32" s="2" t="str">
        <f>IF(J32&lt;&gt;"",DATEDIF($Q$2,G32,"d")*1440+H32*60,"")</f>
        <v/>
      </c>
      <c r="J32" s="2" t="str">
        <f>IF(Paramétrage!KH501&lt;&gt;0,Paramétrage!KH501,"")</f>
        <v/>
      </c>
      <c r="K32" s="2" t="str">
        <f>IF(Paramétrage!KI501&lt;&gt;0,Paramétrage!KI501,"")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IF(Paramétrage!KH501&lt;&gt;0,Paramétrage!KJ501,"")</f>
        <v/>
      </c>
      <c r="P32" s="9">
        <f>IF(Paramétrage!Q481,#REF!-#REF!,0)</f>
        <v>0</v>
      </c>
      <c r="Q32" s="2"/>
      <c r="R32" s="2" t="e">
        <f>IF(#REF!&lt;&gt;"",ROUNDUP(MIN(S$3,T$3),0),"")</f>
        <v>#REF!</v>
      </c>
      <c r="S32" s="2"/>
    </row>
    <row r="33" spans="1:19" x14ac:dyDescent="0.35">
      <c r="A33" s="77" t="str">
        <f t="shared" ref="A33:A59" si="20">IF(J33&lt;&gt;"",I33,"")</f>
        <v/>
      </c>
      <c r="B33" s="77" t="str">
        <f t="shared" ref="B33:B59" si="21">IF(J33&lt;&gt;"",1,"")</f>
        <v/>
      </c>
      <c r="C33" s="77" t="str">
        <f t="shared" ref="C33:C59" si="22">IF(J33&lt;&gt;"",L33,"")</f>
        <v/>
      </c>
      <c r="D33" s="77" t="str">
        <f t="shared" ref="D33:D59" si="23">IF(J33&lt;&gt;"",L33,"")</f>
        <v/>
      </c>
      <c r="E33" s="77" t="str">
        <f t="shared" ref="E33:E59" si="24">IF(J33&lt;&gt;"",M33,"")</f>
        <v/>
      </c>
      <c r="F33" s="77" t="str">
        <f t="shared" ref="F33:F59" si="25">IF(J33&lt;&gt;"",N33,"")</f>
        <v/>
      </c>
      <c r="G33" s="199" t="str">
        <f>IF(Paramétrage!KH502&lt;&gt;0,Paramétrage!KF502,"")</f>
        <v/>
      </c>
      <c r="H33" s="2" t="str">
        <f>IF(Paramétrage!KH502&lt;&gt;0,Paramétrage!KG502,"")</f>
        <v/>
      </c>
      <c r="I33" s="2" t="str">
        <f t="shared" ref="I33:I59" si="26">IF(J33&lt;&gt;"",DATEDIF($Q$2,G33,"d")*1440+H33*60,"")</f>
        <v/>
      </c>
      <c r="J33" s="2" t="str">
        <f>IF(Paramétrage!KH502&lt;&gt;0,Paramétrage!KH502,"")</f>
        <v/>
      </c>
      <c r="K33" s="2" t="str">
        <f>IF(Paramétrage!KI502&lt;&gt;0,Paramétrage!KI502,"")</f>
        <v/>
      </c>
      <c r="L33" s="2" t="str">
        <f t="shared" ref="L33:L59" si="27">IF(J33&lt;&gt;"",ROUNDUP(J33/K33,0),"")</f>
        <v/>
      </c>
      <c r="M33" s="2" t="str">
        <f t="shared" ref="M33:M59" si="28">IF(J33&lt;&gt;"",J33/L33,"")</f>
        <v/>
      </c>
      <c r="N33" s="2" t="str">
        <f t="shared" ref="N33:N59" si="29">IF(J33&lt;&gt;"",M33/O33,"")</f>
        <v/>
      </c>
      <c r="O33" s="2" t="str">
        <f>IF(Paramétrage!KH502&lt;&gt;0,Paramétrage!KJ502,"")</f>
        <v/>
      </c>
      <c r="P33" s="9">
        <f>IF(Paramétrage!Q482,#REF!-#REF!,0)</f>
        <v>0</v>
      </c>
      <c r="Q33" s="2"/>
      <c r="R33" s="2" t="e">
        <f>IF(#REF!&lt;&gt;"",ROUNDUP(MIN(S$3,T$3),0),"")</f>
        <v>#REF!</v>
      </c>
      <c r="S33" s="2"/>
    </row>
    <row r="34" spans="1:19" x14ac:dyDescent="0.35">
      <c r="A34" s="77" t="str">
        <f t="shared" si="20"/>
        <v/>
      </c>
      <c r="B34" s="77" t="str">
        <f t="shared" si="21"/>
        <v/>
      </c>
      <c r="C34" s="77" t="str">
        <f t="shared" si="22"/>
        <v/>
      </c>
      <c r="D34" s="77" t="str">
        <f t="shared" si="23"/>
        <v/>
      </c>
      <c r="E34" s="77" t="str">
        <f t="shared" si="24"/>
        <v/>
      </c>
      <c r="F34" s="77" t="str">
        <f t="shared" si="25"/>
        <v/>
      </c>
      <c r="G34" s="199" t="str">
        <f>IF(Paramétrage!KH503&lt;&gt;0,Paramétrage!KF503,"")</f>
        <v/>
      </c>
      <c r="H34" s="2" t="str">
        <f>IF(Paramétrage!KH503&lt;&gt;0,Paramétrage!KG503,"")</f>
        <v/>
      </c>
      <c r="I34" s="2" t="str">
        <f t="shared" si="26"/>
        <v/>
      </c>
      <c r="J34" s="2" t="str">
        <f>IF(Paramétrage!KH503&lt;&gt;0,Paramétrage!KH503,"")</f>
        <v/>
      </c>
      <c r="K34" s="2" t="str">
        <f>IF(Paramétrage!KI503&lt;&gt;0,Paramétrage!KI503,"")</f>
        <v/>
      </c>
      <c r="L34" s="2" t="str">
        <f t="shared" si="27"/>
        <v/>
      </c>
      <c r="M34" s="2" t="str">
        <f t="shared" si="28"/>
        <v/>
      </c>
      <c r="N34" s="2" t="str">
        <f t="shared" si="29"/>
        <v/>
      </c>
      <c r="O34" s="2" t="str">
        <f>IF(Paramétrage!KH503&lt;&gt;0,Paramétrage!KJ503,"")</f>
        <v/>
      </c>
      <c r="P34" s="9">
        <f>IF(Paramétrage!Q483,#REF!-#REF!,0)</f>
        <v>0</v>
      </c>
      <c r="Q34" s="2"/>
      <c r="R34" s="2" t="e">
        <f>IF(#REF!&lt;&gt;"",ROUNDUP(MIN(S$3,T$3),0),"")</f>
        <v>#REF!</v>
      </c>
      <c r="S34" s="2"/>
    </row>
    <row r="35" spans="1:19" x14ac:dyDescent="0.35">
      <c r="A35" s="77" t="str">
        <f t="shared" si="20"/>
        <v/>
      </c>
      <c r="B35" s="77" t="str">
        <f t="shared" si="21"/>
        <v/>
      </c>
      <c r="C35" s="77" t="str">
        <f t="shared" si="22"/>
        <v/>
      </c>
      <c r="D35" s="77" t="str">
        <f t="shared" si="23"/>
        <v/>
      </c>
      <c r="E35" s="77" t="str">
        <f t="shared" si="24"/>
        <v/>
      </c>
      <c r="F35" s="77" t="str">
        <f t="shared" si="25"/>
        <v/>
      </c>
      <c r="G35" s="199" t="str">
        <f>IF(Paramétrage!KH504&lt;&gt;0,Paramétrage!KF504,"")</f>
        <v/>
      </c>
      <c r="H35" s="2" t="str">
        <f>IF(Paramétrage!KH504&lt;&gt;0,Paramétrage!KG504,"")</f>
        <v/>
      </c>
      <c r="I35" s="2" t="str">
        <f t="shared" si="26"/>
        <v/>
      </c>
      <c r="J35" s="2" t="str">
        <f>IF(Paramétrage!KH504&lt;&gt;0,Paramétrage!KH504,"")</f>
        <v/>
      </c>
      <c r="K35" s="2" t="str">
        <f>IF(Paramétrage!KI504&lt;&gt;0,Paramétrage!KI504,"")</f>
        <v/>
      </c>
      <c r="L35" s="2" t="str">
        <f t="shared" si="27"/>
        <v/>
      </c>
      <c r="M35" s="2" t="str">
        <f t="shared" si="28"/>
        <v/>
      </c>
      <c r="N35" s="2" t="str">
        <f t="shared" si="29"/>
        <v/>
      </c>
      <c r="O35" s="2" t="str">
        <f>IF(Paramétrage!KH504&lt;&gt;0,Paramétrage!KJ504,"")</f>
        <v/>
      </c>
      <c r="P35" s="9">
        <f>IF(Paramétrage!Q484,#REF!-#REF!,0)</f>
        <v>0</v>
      </c>
      <c r="Q35" s="2"/>
      <c r="R35" s="2" t="e">
        <f>IF(#REF!&lt;&gt;"",ROUNDUP(MIN(S$3,T$3),0),"")</f>
        <v>#REF!</v>
      </c>
      <c r="S35" s="2"/>
    </row>
    <row r="36" spans="1:19" x14ac:dyDescent="0.35">
      <c r="A36" s="77" t="str">
        <f t="shared" si="20"/>
        <v/>
      </c>
      <c r="B36" s="77" t="str">
        <f t="shared" si="21"/>
        <v/>
      </c>
      <c r="C36" s="77" t="str">
        <f t="shared" si="22"/>
        <v/>
      </c>
      <c r="D36" s="77" t="str">
        <f t="shared" si="23"/>
        <v/>
      </c>
      <c r="E36" s="77" t="str">
        <f t="shared" si="24"/>
        <v/>
      </c>
      <c r="F36" s="77" t="str">
        <f t="shared" si="25"/>
        <v/>
      </c>
      <c r="G36" s="199" t="str">
        <f>IF(Paramétrage!KH505&lt;&gt;0,Paramétrage!KF505,"")</f>
        <v/>
      </c>
      <c r="H36" s="2" t="str">
        <f>IF(Paramétrage!KH505&lt;&gt;0,Paramétrage!KG505,"")</f>
        <v/>
      </c>
      <c r="I36" s="2" t="str">
        <f t="shared" si="26"/>
        <v/>
      </c>
      <c r="J36" s="2" t="str">
        <f>IF(Paramétrage!KH505&lt;&gt;0,Paramétrage!KH505,"")</f>
        <v/>
      </c>
      <c r="K36" s="2" t="str">
        <f>IF(Paramétrage!KI505&lt;&gt;0,Paramétrage!KI505,"")</f>
        <v/>
      </c>
      <c r="L36" s="2" t="str">
        <f t="shared" si="27"/>
        <v/>
      </c>
      <c r="M36" s="2" t="str">
        <f t="shared" si="28"/>
        <v/>
      </c>
      <c r="N36" s="2" t="str">
        <f t="shared" si="29"/>
        <v/>
      </c>
      <c r="O36" s="2" t="str">
        <f>IF(Paramétrage!KH505&lt;&gt;0,Paramétrage!KJ505,"")</f>
        <v/>
      </c>
      <c r="P36" s="9">
        <f>IF(Paramétrage!Q485,#REF!-#REF!,0)</f>
        <v>0</v>
      </c>
      <c r="Q36" s="2"/>
      <c r="R36" s="2" t="e">
        <f>IF(#REF!&lt;&gt;"",ROUNDUP(MIN(S$3,T$3),0),"")</f>
        <v>#REF!</v>
      </c>
      <c r="S36" s="2"/>
    </row>
    <row r="37" spans="1:19" x14ac:dyDescent="0.35">
      <c r="A37" s="77" t="str">
        <f t="shared" si="20"/>
        <v/>
      </c>
      <c r="B37" s="77" t="str">
        <f t="shared" si="21"/>
        <v/>
      </c>
      <c r="C37" s="77" t="str">
        <f t="shared" si="22"/>
        <v/>
      </c>
      <c r="D37" s="77" t="str">
        <f t="shared" si="23"/>
        <v/>
      </c>
      <c r="E37" s="77" t="str">
        <f t="shared" si="24"/>
        <v/>
      </c>
      <c r="F37" s="77" t="str">
        <f t="shared" si="25"/>
        <v/>
      </c>
      <c r="G37" s="199" t="str">
        <f>IF(Paramétrage!KH506&lt;&gt;0,Paramétrage!KF506,"")</f>
        <v/>
      </c>
      <c r="H37" s="2" t="str">
        <f>IF(Paramétrage!KH506&lt;&gt;0,Paramétrage!KG506,"")</f>
        <v/>
      </c>
      <c r="I37" s="2" t="str">
        <f t="shared" si="26"/>
        <v/>
      </c>
      <c r="J37" s="2" t="str">
        <f>IF(Paramétrage!KH506&lt;&gt;0,Paramétrage!KH506,"")</f>
        <v/>
      </c>
      <c r="K37" s="2" t="str">
        <f>IF(Paramétrage!KI506&lt;&gt;0,Paramétrage!KI506,"")</f>
        <v/>
      </c>
      <c r="L37" s="2" t="str">
        <f t="shared" si="27"/>
        <v/>
      </c>
      <c r="M37" s="2" t="str">
        <f t="shared" si="28"/>
        <v/>
      </c>
      <c r="N37" s="2" t="str">
        <f t="shared" si="29"/>
        <v/>
      </c>
      <c r="O37" s="2" t="str">
        <f>IF(Paramétrage!KH506&lt;&gt;0,Paramétrage!KJ506,"")</f>
        <v/>
      </c>
      <c r="P37" s="9">
        <f>IF(Paramétrage!Q486,#REF!-#REF!,0)</f>
        <v>0</v>
      </c>
      <c r="Q37" s="2"/>
      <c r="R37" s="2" t="e">
        <f>IF(#REF!&lt;&gt;"",ROUNDUP(MIN(S$3,T$3),0),"")</f>
        <v>#REF!</v>
      </c>
      <c r="S37" s="2"/>
    </row>
    <row r="38" spans="1:19" x14ac:dyDescent="0.35">
      <c r="A38" s="77" t="str">
        <f t="shared" si="20"/>
        <v/>
      </c>
      <c r="B38" s="77" t="str">
        <f t="shared" si="21"/>
        <v/>
      </c>
      <c r="C38" s="77" t="str">
        <f t="shared" si="22"/>
        <v/>
      </c>
      <c r="D38" s="77" t="str">
        <f t="shared" si="23"/>
        <v/>
      </c>
      <c r="E38" s="77" t="str">
        <f t="shared" si="24"/>
        <v/>
      </c>
      <c r="F38" s="77" t="str">
        <f t="shared" si="25"/>
        <v/>
      </c>
      <c r="G38" s="199" t="str">
        <f>IF(Paramétrage!KH507&lt;&gt;0,Paramétrage!KF507,"")</f>
        <v/>
      </c>
      <c r="H38" s="2" t="str">
        <f>IF(Paramétrage!KH507&lt;&gt;0,Paramétrage!KG507,"")</f>
        <v/>
      </c>
      <c r="I38" s="2" t="str">
        <f t="shared" si="26"/>
        <v/>
      </c>
      <c r="J38" s="2" t="str">
        <f>IF(Paramétrage!KH507&lt;&gt;0,Paramétrage!KH507,"")</f>
        <v/>
      </c>
      <c r="K38" s="2" t="str">
        <f>IF(Paramétrage!KI507&lt;&gt;0,Paramétrage!KI507,"")</f>
        <v/>
      </c>
      <c r="L38" s="2" t="str">
        <f t="shared" si="27"/>
        <v/>
      </c>
      <c r="M38" s="2" t="str">
        <f t="shared" si="28"/>
        <v/>
      </c>
      <c r="N38" s="2" t="str">
        <f t="shared" si="29"/>
        <v/>
      </c>
      <c r="O38" s="2" t="str">
        <f>IF(Paramétrage!KH507&lt;&gt;0,Paramétrage!KJ507,"")</f>
        <v/>
      </c>
      <c r="P38" s="9">
        <f>IF(Paramétrage!Q487,#REF!-#REF!,0)</f>
        <v>0</v>
      </c>
      <c r="Q38" s="2"/>
      <c r="R38" s="2" t="e">
        <f>IF(#REF!&lt;&gt;"",ROUNDUP(MIN(S$3,T$3),0),"")</f>
        <v>#REF!</v>
      </c>
      <c r="S38" s="2"/>
    </row>
    <row r="39" spans="1:19" x14ac:dyDescent="0.35">
      <c r="A39" s="77" t="str">
        <f t="shared" si="20"/>
        <v/>
      </c>
      <c r="B39" s="77" t="str">
        <f t="shared" si="21"/>
        <v/>
      </c>
      <c r="C39" s="77" t="str">
        <f t="shared" si="22"/>
        <v/>
      </c>
      <c r="D39" s="77" t="str">
        <f t="shared" si="23"/>
        <v/>
      </c>
      <c r="E39" s="77" t="str">
        <f t="shared" si="24"/>
        <v/>
      </c>
      <c r="F39" s="77" t="str">
        <f t="shared" si="25"/>
        <v/>
      </c>
      <c r="G39" s="199" t="str">
        <f>IF(Paramétrage!KH508&lt;&gt;0,Paramétrage!KF508,"")</f>
        <v/>
      </c>
      <c r="H39" s="2" t="str">
        <f>IF(Paramétrage!KH508&lt;&gt;0,Paramétrage!KG508,"")</f>
        <v/>
      </c>
      <c r="I39" s="2" t="str">
        <f t="shared" si="26"/>
        <v/>
      </c>
      <c r="J39" s="2" t="str">
        <f>IF(Paramétrage!KH508&lt;&gt;0,Paramétrage!KH508,"")</f>
        <v/>
      </c>
      <c r="K39" s="2" t="str">
        <f>IF(Paramétrage!KI508&lt;&gt;0,Paramétrage!KI508,"")</f>
        <v/>
      </c>
      <c r="L39" s="2" t="str">
        <f t="shared" si="27"/>
        <v/>
      </c>
      <c r="M39" s="2" t="str">
        <f t="shared" si="28"/>
        <v/>
      </c>
      <c r="N39" s="2" t="str">
        <f t="shared" si="29"/>
        <v/>
      </c>
      <c r="O39" s="2" t="str">
        <f>IF(Paramétrage!KH508&lt;&gt;0,Paramétrage!KJ508,"")</f>
        <v/>
      </c>
      <c r="P39" s="9">
        <f>IF(Paramétrage!Q488,#REF!-#REF!,0)</f>
        <v>0</v>
      </c>
      <c r="Q39" s="2"/>
      <c r="R39" s="2" t="e">
        <f>IF(#REF!&lt;&gt;"",ROUNDUP(MIN(S$3,T$3),0),"")</f>
        <v>#REF!</v>
      </c>
      <c r="S39" s="2"/>
    </row>
    <row r="40" spans="1:19" x14ac:dyDescent="0.35">
      <c r="A40" s="77" t="str">
        <f t="shared" si="20"/>
        <v/>
      </c>
      <c r="B40" s="77" t="str">
        <f t="shared" si="21"/>
        <v/>
      </c>
      <c r="C40" s="77" t="str">
        <f t="shared" si="22"/>
        <v/>
      </c>
      <c r="D40" s="77" t="str">
        <f t="shared" si="23"/>
        <v/>
      </c>
      <c r="E40" s="77" t="str">
        <f t="shared" si="24"/>
        <v/>
      </c>
      <c r="F40" s="77" t="str">
        <f t="shared" si="25"/>
        <v/>
      </c>
      <c r="G40" s="199" t="str">
        <f>IF(Paramétrage!KH509&lt;&gt;0,Paramétrage!KF509,"")</f>
        <v/>
      </c>
      <c r="H40" s="2" t="str">
        <f>IF(Paramétrage!KH509&lt;&gt;0,Paramétrage!KG509,"")</f>
        <v/>
      </c>
      <c r="I40" s="2" t="str">
        <f t="shared" si="26"/>
        <v/>
      </c>
      <c r="J40" s="2" t="str">
        <f>IF(Paramétrage!KH509&lt;&gt;0,Paramétrage!KH509,"")</f>
        <v/>
      </c>
      <c r="K40" s="2" t="str">
        <f>IF(Paramétrage!KI509&lt;&gt;0,Paramétrage!KI509,"")</f>
        <v/>
      </c>
      <c r="L40" s="2" t="str">
        <f t="shared" si="27"/>
        <v/>
      </c>
      <c r="M40" s="2" t="str">
        <f t="shared" si="28"/>
        <v/>
      </c>
      <c r="N40" s="2" t="str">
        <f t="shared" si="29"/>
        <v/>
      </c>
      <c r="O40" s="2" t="str">
        <f>IF(Paramétrage!KH509&lt;&gt;0,Paramétrage!KJ509,"")</f>
        <v/>
      </c>
      <c r="P40" s="9">
        <f>IF(Paramétrage!Q489,#REF!-#REF!,0)</f>
        <v>0</v>
      </c>
      <c r="Q40" s="2"/>
      <c r="R40" s="2" t="e">
        <f>IF(#REF!&lt;&gt;"",ROUNDUP(MIN(S$3,T$3),0),"")</f>
        <v>#REF!</v>
      </c>
      <c r="S40" s="2"/>
    </row>
    <row r="41" spans="1:19" x14ac:dyDescent="0.35">
      <c r="A41" s="77" t="str">
        <f t="shared" si="20"/>
        <v/>
      </c>
      <c r="B41" s="77" t="str">
        <f t="shared" si="21"/>
        <v/>
      </c>
      <c r="C41" s="77" t="str">
        <f t="shared" si="22"/>
        <v/>
      </c>
      <c r="D41" s="77" t="str">
        <f t="shared" si="23"/>
        <v/>
      </c>
      <c r="E41" s="77" t="str">
        <f t="shared" si="24"/>
        <v/>
      </c>
      <c r="F41" s="77" t="str">
        <f t="shared" si="25"/>
        <v/>
      </c>
      <c r="G41" s="199" t="str">
        <f>IF(Paramétrage!KH510&lt;&gt;0,Paramétrage!KF510,"")</f>
        <v/>
      </c>
      <c r="H41" s="2" t="str">
        <f>IF(Paramétrage!KH510&lt;&gt;0,Paramétrage!KG510,"")</f>
        <v/>
      </c>
      <c r="I41" s="2" t="str">
        <f t="shared" si="26"/>
        <v/>
      </c>
      <c r="J41" s="2" t="str">
        <f>IF(Paramétrage!KH510&lt;&gt;0,Paramétrage!KH510,"")</f>
        <v/>
      </c>
      <c r="K41" s="2" t="str">
        <f>IF(Paramétrage!KI510&lt;&gt;0,Paramétrage!KI510,"")</f>
        <v/>
      </c>
      <c r="L41" s="2" t="str">
        <f t="shared" si="27"/>
        <v/>
      </c>
      <c r="M41" s="2" t="str">
        <f t="shared" si="28"/>
        <v/>
      </c>
      <c r="N41" s="2" t="str">
        <f t="shared" si="29"/>
        <v/>
      </c>
      <c r="O41" s="2" t="str">
        <f>IF(Paramétrage!KH510&lt;&gt;0,Paramétrage!KJ510,"")</f>
        <v/>
      </c>
      <c r="P41" s="9">
        <f>IF(Paramétrage!Q490,#REF!-#REF!,0)</f>
        <v>0</v>
      </c>
      <c r="Q41" s="2"/>
      <c r="R41" s="2" t="e">
        <f>IF(#REF!&lt;&gt;"",ROUNDUP(MIN(S$3,T$3),0),"")</f>
        <v>#REF!</v>
      </c>
      <c r="S41" s="2"/>
    </row>
    <row r="42" spans="1:19" x14ac:dyDescent="0.35">
      <c r="A42" s="77" t="str">
        <f t="shared" si="20"/>
        <v/>
      </c>
      <c r="B42" s="77" t="str">
        <f t="shared" si="21"/>
        <v/>
      </c>
      <c r="C42" s="77" t="str">
        <f t="shared" si="22"/>
        <v/>
      </c>
      <c r="D42" s="77" t="str">
        <f t="shared" si="23"/>
        <v/>
      </c>
      <c r="E42" s="77" t="str">
        <f t="shared" si="24"/>
        <v/>
      </c>
      <c r="F42" s="77" t="str">
        <f t="shared" si="25"/>
        <v/>
      </c>
      <c r="G42" s="199" t="str">
        <f>IF(Paramétrage!KH511&lt;&gt;0,Paramétrage!KF511,"")</f>
        <v/>
      </c>
      <c r="H42" s="2" t="str">
        <f>IF(Paramétrage!KH511&lt;&gt;0,Paramétrage!KG511,"")</f>
        <v/>
      </c>
      <c r="I42" s="2" t="str">
        <f t="shared" si="26"/>
        <v/>
      </c>
      <c r="J42" s="2" t="str">
        <f>IF(Paramétrage!KH511&lt;&gt;0,Paramétrage!KH511,"")</f>
        <v/>
      </c>
      <c r="K42" s="2" t="str">
        <f>IF(Paramétrage!KI511&lt;&gt;0,Paramétrage!KI511,"")</f>
        <v/>
      </c>
      <c r="L42" s="2" t="str">
        <f t="shared" si="27"/>
        <v/>
      </c>
      <c r="M42" s="2" t="str">
        <f t="shared" si="28"/>
        <v/>
      </c>
      <c r="N42" s="2" t="str">
        <f t="shared" si="29"/>
        <v/>
      </c>
      <c r="O42" s="2" t="str">
        <f>IF(Paramétrage!KH511&lt;&gt;0,Paramétrage!KJ511,"")</f>
        <v/>
      </c>
      <c r="P42" s="9">
        <f>IF(Paramétrage!Q491,#REF!-#REF!,0)</f>
        <v>0</v>
      </c>
      <c r="Q42" s="2"/>
      <c r="R42" s="2" t="e">
        <f>IF(#REF!&lt;&gt;"",ROUNDUP(MIN(S$3,T$3),0),"")</f>
        <v>#REF!</v>
      </c>
      <c r="S42" s="2"/>
    </row>
    <row r="43" spans="1:19" x14ac:dyDescent="0.35">
      <c r="A43" s="77" t="str">
        <f t="shared" si="20"/>
        <v/>
      </c>
      <c r="B43" s="77" t="str">
        <f t="shared" si="21"/>
        <v/>
      </c>
      <c r="C43" s="77" t="str">
        <f t="shared" si="22"/>
        <v/>
      </c>
      <c r="D43" s="77" t="str">
        <f t="shared" si="23"/>
        <v/>
      </c>
      <c r="E43" s="77" t="str">
        <f t="shared" si="24"/>
        <v/>
      </c>
      <c r="F43" s="77" t="str">
        <f t="shared" si="25"/>
        <v/>
      </c>
      <c r="G43" s="199" t="str">
        <f>IF(Paramétrage!KH512&lt;&gt;0,Paramétrage!KF512,"")</f>
        <v/>
      </c>
      <c r="H43" s="2" t="str">
        <f>IF(Paramétrage!KH512&lt;&gt;0,Paramétrage!KG512,"")</f>
        <v/>
      </c>
      <c r="I43" s="2" t="str">
        <f t="shared" si="26"/>
        <v/>
      </c>
      <c r="J43" s="2" t="str">
        <f>IF(Paramétrage!KH512&lt;&gt;0,Paramétrage!KH512,"")</f>
        <v/>
      </c>
      <c r="K43" s="2" t="str">
        <f>IF(Paramétrage!KI512&lt;&gt;0,Paramétrage!KI512,"")</f>
        <v/>
      </c>
      <c r="L43" s="2" t="str">
        <f t="shared" si="27"/>
        <v/>
      </c>
      <c r="M43" s="2" t="str">
        <f t="shared" si="28"/>
        <v/>
      </c>
      <c r="N43" s="2" t="str">
        <f t="shared" si="29"/>
        <v/>
      </c>
      <c r="O43" s="2" t="str">
        <f>IF(Paramétrage!KH512&lt;&gt;0,Paramétrage!KJ512,"")</f>
        <v/>
      </c>
      <c r="P43" s="9">
        <f>IF(Paramétrage!Q492,#REF!-#REF!,0)</f>
        <v>0</v>
      </c>
      <c r="Q43" s="2"/>
      <c r="R43" s="2" t="e">
        <f>IF(#REF!&lt;&gt;"",ROUNDUP(MIN(S$3,T$3),0),"")</f>
        <v>#REF!</v>
      </c>
      <c r="S43" s="2"/>
    </row>
    <row r="44" spans="1:19" x14ac:dyDescent="0.35">
      <c r="A44" s="77" t="str">
        <f t="shared" si="20"/>
        <v/>
      </c>
      <c r="B44" s="77" t="str">
        <f t="shared" si="21"/>
        <v/>
      </c>
      <c r="C44" s="77" t="str">
        <f t="shared" si="22"/>
        <v/>
      </c>
      <c r="D44" s="77" t="str">
        <f t="shared" si="23"/>
        <v/>
      </c>
      <c r="E44" s="77" t="str">
        <f t="shared" si="24"/>
        <v/>
      </c>
      <c r="F44" s="77" t="str">
        <f t="shared" si="25"/>
        <v/>
      </c>
      <c r="G44" s="199" t="str">
        <f>IF(Paramétrage!KH513&lt;&gt;0,Paramétrage!KF513,"")</f>
        <v/>
      </c>
      <c r="H44" s="2" t="str">
        <f>IF(Paramétrage!KH513&lt;&gt;0,Paramétrage!KG513,"")</f>
        <v/>
      </c>
      <c r="I44" s="2" t="str">
        <f t="shared" si="26"/>
        <v/>
      </c>
      <c r="J44" s="2" t="str">
        <f>IF(Paramétrage!KH513&lt;&gt;0,Paramétrage!KH513,"")</f>
        <v/>
      </c>
      <c r="K44" s="2" t="str">
        <f>IF(Paramétrage!KI513&lt;&gt;0,Paramétrage!KI513,"")</f>
        <v/>
      </c>
      <c r="L44" s="2" t="str">
        <f t="shared" si="27"/>
        <v/>
      </c>
      <c r="M44" s="2" t="str">
        <f t="shared" si="28"/>
        <v/>
      </c>
      <c r="N44" s="2" t="str">
        <f t="shared" si="29"/>
        <v/>
      </c>
      <c r="O44" s="2" t="str">
        <f>IF(Paramétrage!KH513&lt;&gt;0,Paramétrage!KJ513,"")</f>
        <v/>
      </c>
      <c r="P44" s="9">
        <f>IF(Paramétrage!Q493,#REF!-#REF!,0)</f>
        <v>0</v>
      </c>
      <c r="Q44" s="2"/>
      <c r="R44" s="2" t="e">
        <f>IF(#REF!&lt;&gt;"",ROUNDUP(MIN(S$3,T$3),0),"")</f>
        <v>#REF!</v>
      </c>
      <c r="S44" s="2"/>
    </row>
    <row r="45" spans="1:19" x14ac:dyDescent="0.35">
      <c r="A45" s="77" t="str">
        <f t="shared" si="20"/>
        <v/>
      </c>
      <c r="B45" s="77" t="str">
        <f t="shared" si="21"/>
        <v/>
      </c>
      <c r="C45" s="77" t="str">
        <f t="shared" si="22"/>
        <v/>
      </c>
      <c r="D45" s="77" t="str">
        <f t="shared" si="23"/>
        <v/>
      </c>
      <c r="E45" s="77" t="str">
        <f t="shared" si="24"/>
        <v/>
      </c>
      <c r="F45" s="77" t="str">
        <f t="shared" si="25"/>
        <v/>
      </c>
      <c r="G45" s="199" t="str">
        <f>IF(Paramétrage!KH514&lt;&gt;0,Paramétrage!KF514,"")</f>
        <v/>
      </c>
      <c r="H45" s="2" t="str">
        <f>IF(Paramétrage!KH514&lt;&gt;0,Paramétrage!KG514,"")</f>
        <v/>
      </c>
      <c r="I45" s="2" t="str">
        <f t="shared" si="26"/>
        <v/>
      </c>
      <c r="J45" s="2" t="str">
        <f>IF(Paramétrage!KH514&lt;&gt;0,Paramétrage!KH514,"")</f>
        <v/>
      </c>
      <c r="K45" s="2" t="str">
        <f>IF(Paramétrage!KI514&lt;&gt;0,Paramétrage!KI514,"")</f>
        <v/>
      </c>
      <c r="L45" s="2" t="str">
        <f t="shared" si="27"/>
        <v/>
      </c>
      <c r="M45" s="2" t="str">
        <f t="shared" si="28"/>
        <v/>
      </c>
      <c r="N45" s="2" t="str">
        <f t="shared" si="29"/>
        <v/>
      </c>
      <c r="O45" s="2" t="str">
        <f>IF(Paramétrage!KH514&lt;&gt;0,Paramétrage!KJ514,"")</f>
        <v/>
      </c>
      <c r="P45" s="9">
        <f>IF(Paramétrage!Q494,#REF!-#REF!,0)</f>
        <v>0</v>
      </c>
      <c r="Q45" s="2"/>
      <c r="R45" s="2" t="e">
        <f>IF(#REF!&lt;&gt;"",ROUNDUP(MIN(S$3,T$3),0),"")</f>
        <v>#REF!</v>
      </c>
      <c r="S45" s="2"/>
    </row>
    <row r="46" spans="1:19" x14ac:dyDescent="0.35">
      <c r="A46" s="77" t="str">
        <f t="shared" si="20"/>
        <v/>
      </c>
      <c r="B46" s="77" t="str">
        <f t="shared" si="21"/>
        <v/>
      </c>
      <c r="C46" s="77" t="str">
        <f t="shared" si="22"/>
        <v/>
      </c>
      <c r="D46" s="77" t="str">
        <f t="shared" si="23"/>
        <v/>
      </c>
      <c r="E46" s="77" t="str">
        <f t="shared" si="24"/>
        <v/>
      </c>
      <c r="F46" s="77" t="str">
        <f t="shared" si="25"/>
        <v/>
      </c>
      <c r="G46" s="199" t="str">
        <f>IF(Paramétrage!KH515&lt;&gt;0,Paramétrage!KF515,"")</f>
        <v/>
      </c>
      <c r="H46" s="2" t="str">
        <f>IF(Paramétrage!KH515&lt;&gt;0,Paramétrage!KG515,"")</f>
        <v/>
      </c>
      <c r="I46" s="2" t="str">
        <f t="shared" si="26"/>
        <v/>
      </c>
      <c r="J46" s="2" t="str">
        <f>IF(Paramétrage!KH515&lt;&gt;0,Paramétrage!KH515,"")</f>
        <v/>
      </c>
      <c r="K46" s="2" t="str">
        <f>IF(Paramétrage!KI515&lt;&gt;0,Paramétrage!KI515,"")</f>
        <v/>
      </c>
      <c r="L46" s="2" t="str">
        <f t="shared" si="27"/>
        <v/>
      </c>
      <c r="M46" s="2" t="str">
        <f t="shared" si="28"/>
        <v/>
      </c>
      <c r="N46" s="2" t="str">
        <f t="shared" si="29"/>
        <v/>
      </c>
      <c r="O46" s="2" t="str">
        <f>IF(Paramétrage!KH515&lt;&gt;0,Paramétrage!KJ515,"")</f>
        <v/>
      </c>
      <c r="P46" s="9">
        <f>IF(Paramétrage!Q495,#REF!-#REF!,0)</f>
        <v>0</v>
      </c>
      <c r="Q46" s="2"/>
      <c r="R46" s="2" t="e">
        <f>IF(#REF!&lt;&gt;"",ROUNDUP(MIN(S$3,T$3),0),"")</f>
        <v>#REF!</v>
      </c>
      <c r="S46" s="2"/>
    </row>
    <row r="47" spans="1:19" x14ac:dyDescent="0.35">
      <c r="A47" s="77" t="str">
        <f t="shared" si="20"/>
        <v/>
      </c>
      <c r="B47" s="77" t="str">
        <f t="shared" si="21"/>
        <v/>
      </c>
      <c r="C47" s="77" t="str">
        <f t="shared" si="22"/>
        <v/>
      </c>
      <c r="D47" s="77" t="str">
        <f t="shared" si="23"/>
        <v/>
      </c>
      <c r="E47" s="77" t="str">
        <f t="shared" si="24"/>
        <v/>
      </c>
      <c r="F47" s="77" t="str">
        <f t="shared" si="25"/>
        <v/>
      </c>
      <c r="G47" s="199" t="str">
        <f>IF(Paramétrage!KH516&lt;&gt;0,Paramétrage!KF516,"")</f>
        <v/>
      </c>
      <c r="H47" s="2" t="str">
        <f>IF(Paramétrage!KH516&lt;&gt;0,Paramétrage!KG516,"")</f>
        <v/>
      </c>
      <c r="I47" s="2" t="str">
        <f t="shared" si="26"/>
        <v/>
      </c>
      <c r="J47" s="2" t="str">
        <f>IF(Paramétrage!KH516&lt;&gt;0,Paramétrage!KH516,"")</f>
        <v/>
      </c>
      <c r="K47" s="2" t="str">
        <f>IF(Paramétrage!KI516&lt;&gt;0,Paramétrage!KI516,"")</f>
        <v/>
      </c>
      <c r="L47" s="2" t="str">
        <f t="shared" si="27"/>
        <v/>
      </c>
      <c r="M47" s="2" t="str">
        <f t="shared" si="28"/>
        <v/>
      </c>
      <c r="N47" s="2" t="str">
        <f t="shared" si="29"/>
        <v/>
      </c>
      <c r="O47" s="2" t="str">
        <f>IF(Paramétrage!KH516&lt;&gt;0,Paramétrage!KJ516,"")</f>
        <v/>
      </c>
      <c r="P47" s="9">
        <f>IF(Paramétrage!Q496,#REF!-#REF!,0)</f>
        <v>0</v>
      </c>
      <c r="Q47" s="2"/>
      <c r="R47" s="2" t="e">
        <f>IF(#REF!&lt;&gt;"",ROUNDUP(MIN(S$3,T$3),0),"")</f>
        <v>#REF!</v>
      </c>
      <c r="S47" s="2"/>
    </row>
    <row r="48" spans="1:19" x14ac:dyDescent="0.35">
      <c r="A48" s="77" t="str">
        <f t="shared" si="20"/>
        <v/>
      </c>
      <c r="B48" s="77" t="str">
        <f t="shared" si="21"/>
        <v/>
      </c>
      <c r="C48" s="77" t="str">
        <f t="shared" si="22"/>
        <v/>
      </c>
      <c r="D48" s="77" t="str">
        <f t="shared" si="23"/>
        <v/>
      </c>
      <c r="E48" s="77" t="str">
        <f t="shared" si="24"/>
        <v/>
      </c>
      <c r="F48" s="77" t="str">
        <f t="shared" si="25"/>
        <v/>
      </c>
      <c r="G48" s="199" t="str">
        <f>IF(Paramétrage!KH517&lt;&gt;0,Paramétrage!KF517,"")</f>
        <v/>
      </c>
      <c r="H48" s="2" t="str">
        <f>IF(Paramétrage!KH517&lt;&gt;0,Paramétrage!KG517,"")</f>
        <v/>
      </c>
      <c r="I48" s="2" t="str">
        <f t="shared" si="26"/>
        <v/>
      </c>
      <c r="J48" s="2" t="str">
        <f>IF(Paramétrage!KH517&lt;&gt;0,Paramétrage!KH517,"")</f>
        <v/>
      </c>
      <c r="K48" s="2" t="str">
        <f>IF(Paramétrage!KI517&lt;&gt;0,Paramétrage!KI517,"")</f>
        <v/>
      </c>
      <c r="L48" s="2" t="str">
        <f t="shared" si="27"/>
        <v/>
      </c>
      <c r="M48" s="2" t="str">
        <f t="shared" si="28"/>
        <v/>
      </c>
      <c r="N48" s="2" t="str">
        <f t="shared" si="29"/>
        <v/>
      </c>
      <c r="O48" s="2" t="str">
        <f>IF(Paramétrage!KH517&lt;&gt;0,Paramétrage!KJ517,"")</f>
        <v/>
      </c>
      <c r="P48" s="9">
        <f>IF(Paramétrage!Q497,#REF!-#REF!,0)</f>
        <v>0</v>
      </c>
      <c r="Q48" s="2"/>
      <c r="R48" s="2" t="e">
        <f>IF(#REF!&lt;&gt;"",ROUNDUP(MIN(S$3,T$3),0),"")</f>
        <v>#REF!</v>
      </c>
      <c r="S48" s="2"/>
    </row>
    <row r="49" spans="1:20" x14ac:dyDescent="0.35">
      <c r="A49" s="77" t="str">
        <f t="shared" si="20"/>
        <v/>
      </c>
      <c r="B49" s="77" t="str">
        <f t="shared" si="21"/>
        <v/>
      </c>
      <c r="C49" s="77" t="str">
        <f t="shared" si="22"/>
        <v/>
      </c>
      <c r="D49" s="77" t="str">
        <f t="shared" si="23"/>
        <v/>
      </c>
      <c r="E49" s="77" t="str">
        <f t="shared" si="24"/>
        <v/>
      </c>
      <c r="F49" s="77" t="str">
        <f t="shared" si="25"/>
        <v/>
      </c>
      <c r="G49" s="199" t="str">
        <f>IF(Paramétrage!KH518&lt;&gt;0,Paramétrage!KF518,"")</f>
        <v/>
      </c>
      <c r="H49" s="2" t="str">
        <f>IF(Paramétrage!KH518&lt;&gt;0,Paramétrage!KG518,"")</f>
        <v/>
      </c>
      <c r="I49" s="2" t="str">
        <f t="shared" si="26"/>
        <v/>
      </c>
      <c r="J49" s="2" t="str">
        <f>IF(Paramétrage!KH518&lt;&gt;0,Paramétrage!KH518,"")</f>
        <v/>
      </c>
      <c r="K49" s="2" t="str">
        <f>IF(Paramétrage!KI518&lt;&gt;0,Paramétrage!KI518,"")</f>
        <v/>
      </c>
      <c r="L49" s="2" t="str">
        <f t="shared" si="27"/>
        <v/>
      </c>
      <c r="M49" s="2" t="str">
        <f t="shared" si="28"/>
        <v/>
      </c>
      <c r="N49" s="2" t="str">
        <f t="shared" si="29"/>
        <v/>
      </c>
      <c r="O49" s="2" t="str">
        <f>IF(Paramétrage!KH518&lt;&gt;0,Paramétrage!KJ518,"")</f>
        <v/>
      </c>
      <c r="P49" s="9">
        <f>IF(Paramétrage!Q498,#REF!-#REF!,0)</f>
        <v>0</v>
      </c>
      <c r="Q49" s="2"/>
      <c r="R49" s="2" t="e">
        <f>IF(#REF!&lt;&gt;"",ROUNDUP(MIN(S$3,T$3),0),"")</f>
        <v>#REF!</v>
      </c>
      <c r="S49" s="2"/>
    </row>
    <row r="50" spans="1:20" x14ac:dyDescent="0.35">
      <c r="A50" s="77" t="str">
        <f t="shared" si="20"/>
        <v/>
      </c>
      <c r="B50" s="77" t="str">
        <f t="shared" si="21"/>
        <v/>
      </c>
      <c r="C50" s="77" t="str">
        <f t="shared" si="22"/>
        <v/>
      </c>
      <c r="D50" s="77" t="str">
        <f t="shared" si="23"/>
        <v/>
      </c>
      <c r="E50" s="77" t="str">
        <f t="shared" si="24"/>
        <v/>
      </c>
      <c r="F50" s="77" t="str">
        <f t="shared" si="25"/>
        <v/>
      </c>
      <c r="G50" s="199" t="str">
        <f>IF(Paramétrage!KH519&lt;&gt;0,Paramétrage!KF519,"")</f>
        <v/>
      </c>
      <c r="H50" s="2" t="str">
        <f>IF(Paramétrage!KH519&lt;&gt;0,Paramétrage!KG519,"")</f>
        <v/>
      </c>
      <c r="I50" s="2" t="str">
        <f t="shared" si="26"/>
        <v/>
      </c>
      <c r="J50" s="2" t="str">
        <f>IF(Paramétrage!KH519&lt;&gt;0,Paramétrage!KH519,"")</f>
        <v/>
      </c>
      <c r="K50" s="2" t="str">
        <f>IF(Paramétrage!KI519&lt;&gt;0,Paramétrage!KI519,"")</f>
        <v/>
      </c>
      <c r="L50" s="2" t="str">
        <f t="shared" si="27"/>
        <v/>
      </c>
      <c r="M50" s="2" t="str">
        <f t="shared" si="28"/>
        <v/>
      </c>
      <c r="N50" s="2" t="str">
        <f t="shared" si="29"/>
        <v/>
      </c>
      <c r="O50" s="2" t="str">
        <f>IF(Paramétrage!KH519&lt;&gt;0,Paramétrage!KJ519,"")</f>
        <v/>
      </c>
      <c r="P50" s="9" t="e">
        <f>IF(Paramétrage!Q499,#REF!-#REF!,0)</f>
        <v>#VALUE!</v>
      </c>
      <c r="Q50" s="2"/>
      <c r="R50" s="2" t="e">
        <f>IF(#REF!&lt;&gt;"",ROUNDUP(MIN(S$3,T$3),0),"")</f>
        <v>#REF!</v>
      </c>
      <c r="S50" s="2"/>
    </row>
    <row r="51" spans="1:20" x14ac:dyDescent="0.35">
      <c r="A51" s="77" t="str">
        <f t="shared" si="20"/>
        <v/>
      </c>
      <c r="B51" s="77" t="str">
        <f t="shared" si="21"/>
        <v/>
      </c>
      <c r="C51" s="77" t="str">
        <f t="shared" si="22"/>
        <v/>
      </c>
      <c r="D51" s="77" t="str">
        <f t="shared" si="23"/>
        <v/>
      </c>
      <c r="E51" s="77" t="str">
        <f t="shared" si="24"/>
        <v/>
      </c>
      <c r="F51" s="77" t="str">
        <f t="shared" si="25"/>
        <v/>
      </c>
      <c r="G51" s="199" t="str">
        <f>IF(Paramétrage!KH520&lt;&gt;0,Paramétrage!KF520,"")</f>
        <v/>
      </c>
      <c r="H51" s="2" t="str">
        <f>IF(Paramétrage!KH520&lt;&gt;0,Paramétrage!KG520,"")</f>
        <v/>
      </c>
      <c r="I51" s="2" t="str">
        <f t="shared" si="26"/>
        <v/>
      </c>
      <c r="J51" s="2" t="str">
        <f>IF(Paramétrage!KH520&lt;&gt;0,Paramétrage!KH520,"")</f>
        <v/>
      </c>
      <c r="K51" s="2" t="str">
        <f>IF(Paramétrage!KI520&lt;&gt;0,Paramétrage!KI520,"")</f>
        <v/>
      </c>
      <c r="L51" s="2" t="str">
        <f t="shared" si="27"/>
        <v/>
      </c>
      <c r="M51" s="2" t="str">
        <f t="shared" si="28"/>
        <v/>
      </c>
      <c r="N51" s="2" t="str">
        <f t="shared" si="29"/>
        <v/>
      </c>
      <c r="O51" s="2" t="str">
        <f>IF(Paramétrage!KH520&lt;&gt;0,Paramétrage!KJ520,"")</f>
        <v/>
      </c>
      <c r="P51" s="9" t="e">
        <f>IF(Paramétrage!Q500,#REF!-#REF!,0)</f>
        <v>#VALUE!</v>
      </c>
      <c r="Q51" s="2"/>
      <c r="R51" s="2" t="e">
        <f>IF(#REF!&lt;&gt;"",ROUNDUP(MIN(S$3,T$3),0),"")</f>
        <v>#REF!</v>
      </c>
      <c r="S51" s="2"/>
    </row>
    <row r="52" spans="1:20" x14ac:dyDescent="0.35">
      <c r="A52" s="77" t="str">
        <f t="shared" si="20"/>
        <v/>
      </c>
      <c r="B52" s="77" t="str">
        <f t="shared" si="21"/>
        <v/>
      </c>
      <c r="C52" s="77" t="str">
        <f t="shared" si="22"/>
        <v/>
      </c>
      <c r="D52" s="77" t="str">
        <f t="shared" si="23"/>
        <v/>
      </c>
      <c r="E52" s="77" t="str">
        <f t="shared" si="24"/>
        <v/>
      </c>
      <c r="F52" s="77" t="str">
        <f t="shared" si="25"/>
        <v/>
      </c>
      <c r="G52" s="199" t="str">
        <f>IF(Paramétrage!KH521&lt;&gt;0,Paramétrage!KF521,"")</f>
        <v/>
      </c>
      <c r="H52" s="2" t="str">
        <f>IF(Paramétrage!KH521&lt;&gt;0,Paramétrage!KG521,"")</f>
        <v/>
      </c>
      <c r="I52" s="2" t="str">
        <f t="shared" si="26"/>
        <v/>
      </c>
      <c r="J52" s="2" t="str">
        <f>IF(Paramétrage!KH521&lt;&gt;0,Paramétrage!KH521,"")</f>
        <v/>
      </c>
      <c r="K52" s="2" t="str">
        <f>IF(Paramétrage!KI521&lt;&gt;0,Paramétrage!KI521,"")</f>
        <v/>
      </c>
      <c r="L52" s="2" t="str">
        <f t="shared" si="27"/>
        <v/>
      </c>
      <c r="M52" s="2" t="str">
        <f t="shared" si="28"/>
        <v/>
      </c>
      <c r="N52" s="2" t="str">
        <f t="shared" si="29"/>
        <v/>
      </c>
      <c r="O52" s="2" t="str">
        <f>IF(Paramétrage!KH521&lt;&gt;0,Paramétrage!KJ521,"")</f>
        <v/>
      </c>
      <c r="P52" s="9">
        <f>IF(Paramétrage!Q501,#REF!-#REF!,0)</f>
        <v>0</v>
      </c>
      <c r="Q52" s="2"/>
      <c r="R52" s="2" t="e">
        <f>IF(#REF!&lt;&gt;"",ROUNDUP(MIN(S$3,T$3),0),"")</f>
        <v>#REF!</v>
      </c>
      <c r="S52" s="2"/>
    </row>
    <row r="53" spans="1:20" x14ac:dyDescent="0.35">
      <c r="A53" s="77" t="str">
        <f t="shared" si="20"/>
        <v/>
      </c>
      <c r="B53" s="77" t="str">
        <f t="shared" si="21"/>
        <v/>
      </c>
      <c r="C53" s="77" t="str">
        <f t="shared" si="22"/>
        <v/>
      </c>
      <c r="D53" s="77" t="str">
        <f t="shared" si="23"/>
        <v/>
      </c>
      <c r="E53" s="77" t="str">
        <f t="shared" si="24"/>
        <v/>
      </c>
      <c r="F53" s="77" t="str">
        <f t="shared" si="25"/>
        <v/>
      </c>
      <c r="G53" s="199" t="str">
        <f>IF(Paramétrage!KH522&lt;&gt;0,Paramétrage!KF522,"")</f>
        <v/>
      </c>
      <c r="H53" s="2" t="str">
        <f>IF(Paramétrage!KH522&lt;&gt;0,Paramétrage!KG522,"")</f>
        <v/>
      </c>
      <c r="I53" s="2" t="str">
        <f t="shared" si="26"/>
        <v/>
      </c>
      <c r="J53" s="2" t="str">
        <f>IF(Paramétrage!KH522&lt;&gt;0,Paramétrage!KH522,"")</f>
        <v/>
      </c>
      <c r="K53" s="2" t="str">
        <f>IF(Paramétrage!KI522&lt;&gt;0,Paramétrage!KI522,"")</f>
        <v/>
      </c>
      <c r="L53" s="2" t="str">
        <f t="shared" si="27"/>
        <v/>
      </c>
      <c r="M53" s="2" t="str">
        <f t="shared" si="28"/>
        <v/>
      </c>
      <c r="N53" s="2" t="str">
        <f t="shared" si="29"/>
        <v/>
      </c>
      <c r="O53" s="2" t="str">
        <f>IF(Paramétrage!KH522&lt;&gt;0,Paramétrage!KJ522,"")</f>
        <v/>
      </c>
      <c r="P53" s="9">
        <f>IF(Paramétrage!Q502,#REF!-#REF!,0)</f>
        <v>0</v>
      </c>
      <c r="Q53" s="2"/>
      <c r="R53" s="2" t="e">
        <f>IF(#REF!&lt;&gt;"",ROUNDUP(MIN(S$3,T$3),0),"")</f>
        <v>#REF!</v>
      </c>
      <c r="S53" s="2"/>
    </row>
    <row r="54" spans="1:20" x14ac:dyDescent="0.35">
      <c r="A54" s="77" t="str">
        <f t="shared" si="20"/>
        <v/>
      </c>
      <c r="B54" s="77" t="str">
        <f t="shared" si="21"/>
        <v/>
      </c>
      <c r="C54" s="77" t="str">
        <f t="shared" si="22"/>
        <v/>
      </c>
      <c r="D54" s="77" t="str">
        <f t="shared" si="23"/>
        <v/>
      </c>
      <c r="E54" s="77" t="str">
        <f t="shared" si="24"/>
        <v/>
      </c>
      <c r="F54" s="77" t="str">
        <f t="shared" si="25"/>
        <v/>
      </c>
      <c r="G54" s="199" t="str">
        <f>IF(Paramétrage!KH523&lt;&gt;0,Paramétrage!KF523,"")</f>
        <v/>
      </c>
      <c r="H54" s="2" t="str">
        <f>IF(Paramétrage!KH523&lt;&gt;0,Paramétrage!KG523,"")</f>
        <v/>
      </c>
      <c r="I54" s="2" t="str">
        <f t="shared" si="26"/>
        <v/>
      </c>
      <c r="J54" s="2" t="str">
        <f>IF(Paramétrage!KH523&lt;&gt;0,Paramétrage!KH523,"")</f>
        <v/>
      </c>
      <c r="K54" s="2" t="str">
        <f>IF(Paramétrage!KI523&lt;&gt;0,Paramétrage!KI523,"")</f>
        <v/>
      </c>
      <c r="L54" s="2" t="str">
        <f t="shared" si="27"/>
        <v/>
      </c>
      <c r="M54" s="2" t="str">
        <f t="shared" si="28"/>
        <v/>
      </c>
      <c r="N54" s="2" t="str">
        <f t="shared" si="29"/>
        <v/>
      </c>
      <c r="O54" s="2" t="str">
        <f>IF(Paramétrage!KH523&lt;&gt;0,Paramétrage!KJ523,"")</f>
        <v/>
      </c>
      <c r="P54" s="9">
        <f>IF(Paramétrage!Q503,#REF!-#REF!,0)</f>
        <v>0</v>
      </c>
      <c r="Q54" s="2"/>
      <c r="R54" s="2" t="e">
        <f>IF(#REF!&lt;&gt;"",ROUNDUP(MIN(S$3,T$3),0),"")</f>
        <v>#REF!</v>
      </c>
      <c r="S54" s="2"/>
    </row>
    <row r="55" spans="1:20" x14ac:dyDescent="0.35">
      <c r="A55" s="77" t="str">
        <f t="shared" si="20"/>
        <v/>
      </c>
      <c r="B55" s="77" t="str">
        <f t="shared" si="21"/>
        <v/>
      </c>
      <c r="C55" s="77" t="str">
        <f t="shared" si="22"/>
        <v/>
      </c>
      <c r="D55" s="77" t="str">
        <f t="shared" si="23"/>
        <v/>
      </c>
      <c r="E55" s="77" t="str">
        <f t="shared" si="24"/>
        <v/>
      </c>
      <c r="F55" s="77" t="str">
        <f t="shared" si="25"/>
        <v/>
      </c>
      <c r="G55" s="199" t="str">
        <f>IF(Paramétrage!KH524&lt;&gt;0,Paramétrage!KF524,"")</f>
        <v/>
      </c>
      <c r="H55" s="2" t="str">
        <f>IF(Paramétrage!KH524&lt;&gt;0,Paramétrage!KG524,"")</f>
        <v/>
      </c>
      <c r="I55" s="2" t="str">
        <f t="shared" si="26"/>
        <v/>
      </c>
      <c r="J55" s="2" t="str">
        <f>IF(Paramétrage!KH524&lt;&gt;0,Paramétrage!KH524,"")</f>
        <v/>
      </c>
      <c r="K55" s="2" t="str">
        <f>IF(Paramétrage!KI524&lt;&gt;0,Paramétrage!KI524,"")</f>
        <v/>
      </c>
      <c r="L55" s="2" t="str">
        <f t="shared" si="27"/>
        <v/>
      </c>
      <c r="M55" s="2" t="str">
        <f t="shared" si="28"/>
        <v/>
      </c>
      <c r="N55" s="2" t="str">
        <f t="shared" si="29"/>
        <v/>
      </c>
      <c r="O55" s="2" t="str">
        <f>IF(Paramétrage!KH524&lt;&gt;0,Paramétrage!KJ524,"")</f>
        <v/>
      </c>
      <c r="P55" s="9">
        <f>IF(Paramétrage!Q504,#REF!-#REF!,0)</f>
        <v>0</v>
      </c>
      <c r="Q55" s="2"/>
      <c r="R55" s="2" t="e">
        <f>IF(#REF!&lt;&gt;"",ROUNDUP(MIN(S$3,T$3),0),"")</f>
        <v>#REF!</v>
      </c>
      <c r="S55" s="2"/>
    </row>
    <row r="56" spans="1:20" x14ac:dyDescent="0.35">
      <c r="A56" s="77" t="str">
        <f t="shared" si="20"/>
        <v/>
      </c>
      <c r="B56" s="77" t="str">
        <f t="shared" si="21"/>
        <v/>
      </c>
      <c r="C56" s="77" t="str">
        <f t="shared" si="22"/>
        <v/>
      </c>
      <c r="D56" s="77" t="str">
        <f t="shared" si="23"/>
        <v/>
      </c>
      <c r="E56" s="77" t="str">
        <f t="shared" si="24"/>
        <v/>
      </c>
      <c r="F56" s="77" t="str">
        <f t="shared" si="25"/>
        <v/>
      </c>
      <c r="G56" s="199" t="str">
        <f>IF(Paramétrage!KH525&lt;&gt;0,Paramétrage!KF525,"")</f>
        <v/>
      </c>
      <c r="H56" s="2" t="str">
        <f>IF(Paramétrage!KH525&lt;&gt;0,Paramétrage!KG525,"")</f>
        <v/>
      </c>
      <c r="I56" s="2" t="str">
        <f t="shared" si="26"/>
        <v/>
      </c>
      <c r="J56" s="2" t="str">
        <f>IF(Paramétrage!KH525&lt;&gt;0,Paramétrage!KH525,"")</f>
        <v/>
      </c>
      <c r="K56" s="2" t="str">
        <f>IF(Paramétrage!KI525&lt;&gt;0,Paramétrage!KI525,"")</f>
        <v/>
      </c>
      <c r="L56" s="2" t="str">
        <f t="shared" si="27"/>
        <v/>
      </c>
      <c r="M56" s="2" t="str">
        <f t="shared" si="28"/>
        <v/>
      </c>
      <c r="N56" s="2" t="str">
        <f t="shared" si="29"/>
        <v/>
      </c>
      <c r="O56" s="2" t="str">
        <f>IF(Paramétrage!KH525&lt;&gt;0,Paramétrage!KJ525,"")</f>
        <v/>
      </c>
      <c r="P56" s="9">
        <f>IF(Paramétrage!Q505,#REF!-#REF!,0)</f>
        <v>0</v>
      </c>
      <c r="Q56" s="2"/>
      <c r="R56" s="2" t="e">
        <f>IF(#REF!&lt;&gt;"",ROUNDUP(MIN(S$3,T$3),0),"")</f>
        <v>#REF!</v>
      </c>
      <c r="S56" s="2"/>
    </row>
    <row r="57" spans="1:20" x14ac:dyDescent="0.35">
      <c r="A57" s="77" t="str">
        <f t="shared" si="20"/>
        <v/>
      </c>
      <c r="B57" s="77" t="str">
        <f t="shared" si="21"/>
        <v/>
      </c>
      <c r="C57" s="77" t="str">
        <f t="shared" si="22"/>
        <v/>
      </c>
      <c r="D57" s="77" t="str">
        <f t="shared" si="23"/>
        <v/>
      </c>
      <c r="E57" s="77" t="str">
        <f t="shared" si="24"/>
        <v/>
      </c>
      <c r="F57" s="77" t="str">
        <f t="shared" si="25"/>
        <v/>
      </c>
      <c r="G57" s="199" t="str">
        <f>IF(Paramétrage!KH526&lt;&gt;0,Paramétrage!KF526,"")</f>
        <v/>
      </c>
      <c r="H57" s="2" t="str">
        <f>IF(Paramétrage!KH526&lt;&gt;0,Paramétrage!KG526,"")</f>
        <v/>
      </c>
      <c r="I57" s="2" t="str">
        <f t="shared" si="26"/>
        <v/>
      </c>
      <c r="J57" s="2" t="str">
        <f>IF(Paramétrage!KH526&lt;&gt;0,Paramétrage!KH526,"")</f>
        <v/>
      </c>
      <c r="K57" s="2" t="str">
        <f>IF(Paramétrage!KI526&lt;&gt;0,Paramétrage!KI526,"")</f>
        <v/>
      </c>
      <c r="L57" s="2" t="str">
        <f t="shared" si="27"/>
        <v/>
      </c>
      <c r="M57" s="2" t="str">
        <f t="shared" si="28"/>
        <v/>
      </c>
      <c r="N57" s="2" t="str">
        <f t="shared" si="29"/>
        <v/>
      </c>
      <c r="O57" s="2" t="str">
        <f>IF(Paramétrage!KH526&lt;&gt;0,Paramétrage!KJ526,"")</f>
        <v/>
      </c>
      <c r="P57" s="9">
        <f>IF(Paramétrage!Q506,#REF!-#REF!,0)</f>
        <v>0</v>
      </c>
      <c r="Q57" s="2"/>
      <c r="R57" s="2" t="e">
        <f>IF(#REF!&lt;&gt;"",ROUNDUP(MIN(S$3,T$3),0),"")</f>
        <v>#REF!</v>
      </c>
      <c r="S57" s="2"/>
    </row>
    <row r="58" spans="1:20" x14ac:dyDescent="0.35">
      <c r="A58" s="77" t="str">
        <f t="shared" si="20"/>
        <v/>
      </c>
      <c r="B58" s="77" t="str">
        <f t="shared" si="21"/>
        <v/>
      </c>
      <c r="C58" s="77" t="str">
        <f t="shared" si="22"/>
        <v/>
      </c>
      <c r="D58" s="77" t="str">
        <f t="shared" si="23"/>
        <v/>
      </c>
      <c r="E58" s="77" t="str">
        <f t="shared" si="24"/>
        <v/>
      </c>
      <c r="F58" s="77" t="str">
        <f t="shared" si="25"/>
        <v/>
      </c>
      <c r="G58" s="199" t="str">
        <f>IF(Paramétrage!KH527&lt;&gt;0,Paramétrage!KF527,"")</f>
        <v/>
      </c>
      <c r="H58" s="2" t="str">
        <f>IF(Paramétrage!KH527&lt;&gt;0,Paramétrage!KG527,"")</f>
        <v/>
      </c>
      <c r="I58" s="2" t="str">
        <f t="shared" si="26"/>
        <v/>
      </c>
      <c r="J58" s="2" t="str">
        <f>IF(Paramétrage!KH527&lt;&gt;0,Paramétrage!KH527,"")</f>
        <v/>
      </c>
      <c r="K58" s="2" t="str">
        <f>IF(Paramétrage!KI527&lt;&gt;0,Paramétrage!KI527,"")</f>
        <v/>
      </c>
      <c r="L58" s="2" t="str">
        <f t="shared" si="27"/>
        <v/>
      </c>
      <c r="M58" s="2" t="str">
        <f t="shared" si="28"/>
        <v/>
      </c>
      <c r="N58" s="2" t="str">
        <f t="shared" si="29"/>
        <v/>
      </c>
      <c r="O58" s="2" t="str">
        <f>IF(Paramétrage!KH527&lt;&gt;0,Paramétrage!KJ527,"")</f>
        <v/>
      </c>
      <c r="P58" s="9"/>
      <c r="Q58" s="2"/>
      <c r="R58" s="2"/>
      <c r="S58" s="2"/>
    </row>
    <row r="59" spans="1:20" x14ac:dyDescent="0.35">
      <c r="A59" s="77" t="str">
        <f t="shared" si="20"/>
        <v/>
      </c>
      <c r="B59" s="77" t="str">
        <f t="shared" si="21"/>
        <v/>
      </c>
      <c r="C59" s="77" t="str">
        <f t="shared" si="22"/>
        <v/>
      </c>
      <c r="D59" s="77" t="str">
        <f t="shared" si="23"/>
        <v/>
      </c>
      <c r="E59" s="77" t="str">
        <f t="shared" si="24"/>
        <v/>
      </c>
      <c r="F59" s="77" t="str">
        <f t="shared" si="25"/>
        <v/>
      </c>
      <c r="G59" s="199" t="str">
        <f>IF(Paramétrage!KH528&lt;&gt;0,Paramétrage!KF528,"")</f>
        <v/>
      </c>
      <c r="H59" s="2" t="str">
        <f>IF(Paramétrage!KH528&lt;&gt;0,Paramétrage!KG528,"")</f>
        <v/>
      </c>
      <c r="I59" s="2" t="str">
        <f t="shared" si="26"/>
        <v/>
      </c>
      <c r="J59" s="2" t="str">
        <f>IF(Paramétrage!KH528&lt;&gt;0,Paramétrage!KH528,"")</f>
        <v/>
      </c>
      <c r="K59" s="2" t="str">
        <f>IF(Paramétrage!KI528&lt;&gt;0,Paramétrage!KI528,"")</f>
        <v/>
      </c>
      <c r="L59" s="2" t="str">
        <f t="shared" si="27"/>
        <v/>
      </c>
      <c r="M59" s="2" t="str">
        <f t="shared" si="28"/>
        <v/>
      </c>
      <c r="N59" s="2" t="str">
        <f t="shared" si="29"/>
        <v/>
      </c>
      <c r="O59" s="2" t="str">
        <f>IF(Paramétrage!KH528&lt;&gt;0,Paramétrage!KJ528,"")</f>
        <v/>
      </c>
      <c r="P59" s="9">
        <f>IF(Paramétrage!Q507,#REF!-#REF!,0)</f>
        <v>0</v>
      </c>
      <c r="Q59" s="2"/>
      <c r="R59" s="2" t="e">
        <f>IF(#REF!&lt;&gt;"",ROUNDUP(MIN(S$3,T$3),0),"")</f>
        <v>#REF!</v>
      </c>
      <c r="S59" s="2"/>
    </row>
    <row r="60" spans="1:20" x14ac:dyDescent="0.35">
      <c r="A60" s="469"/>
      <c r="B60" s="469"/>
      <c r="C60" s="469"/>
      <c r="D60" s="469"/>
      <c r="E60" s="469"/>
      <c r="F60" s="469"/>
      <c r="G60" s="475" t="s">
        <v>1116</v>
      </c>
      <c r="H60" s="469"/>
      <c r="I60" s="469"/>
      <c r="J60" s="469"/>
      <c r="K60" s="469"/>
      <c r="L60" s="469"/>
      <c r="M60" s="469"/>
      <c r="N60" s="469"/>
      <c r="O60" s="469"/>
      <c r="P60" s="469">
        <f>IF(Paramétrage!Q509,#REF!-#REF!,0)</f>
        <v>0</v>
      </c>
      <c r="Q60" s="469"/>
      <c r="R60" s="469" t="e">
        <f>IF(#REF!&lt;&gt;"",ROUNDUP(MIN(S$3,T$3),0),"")</f>
        <v>#REF!</v>
      </c>
      <c r="S60" s="2"/>
    </row>
    <row r="61" spans="1:20" ht="101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167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9">
        <f>IF(Paramétrage!Q510,#REF!-#REF!,0)</f>
        <v>0</v>
      </c>
      <c r="Q61" s="200" t="e">
        <f>Paramétrage!#REF!</f>
        <v>#REF!</v>
      </c>
      <c r="R61" s="201" t="s">
        <v>338</v>
      </c>
      <c r="S61" s="106" t="s">
        <v>347</v>
      </c>
      <c r="T61" s="28" t="s">
        <v>348</v>
      </c>
    </row>
    <row r="62" spans="1:20" x14ac:dyDescent="0.35">
      <c r="A62" s="77" t="str">
        <f>IF(J62&lt;&gt;"",I62,"")</f>
        <v/>
      </c>
      <c r="B62" s="77" t="str">
        <f>IF(J62&lt;&gt;"",1,"")</f>
        <v/>
      </c>
      <c r="C62" s="77" t="str">
        <f>IF(J62&lt;&gt;"",L62,"")</f>
        <v/>
      </c>
      <c r="D62" s="77" t="str">
        <f>IF(J62&lt;&gt;"",L62,"")</f>
        <v/>
      </c>
      <c r="E62" s="77" t="str">
        <f>IF(J62&lt;&gt;"",M62,"")</f>
        <v/>
      </c>
      <c r="F62" s="77" t="str">
        <f>IF(J62&lt;&gt;"",N62,"")</f>
        <v/>
      </c>
      <c r="G62" s="199" t="str">
        <f>IF(Paramétrage!KX501&lt;&gt;0,Paramétrage!KV501,"")</f>
        <v/>
      </c>
      <c r="H62" s="2" t="str">
        <f>IF(Paramétrage!KX501&lt;&gt;0,Paramétrage!KW501,"")</f>
        <v/>
      </c>
      <c r="I62" s="2" t="str">
        <f>IF(J62&lt;&gt;"",DATEDIF($Q$2,G62,"d")*1440+H62*60,"")</f>
        <v/>
      </c>
      <c r="J62" s="2" t="str">
        <f>IF(Paramétrage!KX501&lt;&gt;0,Paramétrage!KX501,"")</f>
        <v/>
      </c>
      <c r="K62" s="2" t="str">
        <f>IF(Paramétrage!KY501&lt;&gt;0,Paramétrage!KY501,"")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IF(Paramétrage!KX501&lt;&gt;0,Paramétrage!KZ501,"")</f>
        <v/>
      </c>
      <c r="P62" s="9">
        <f>IF(Paramétrage!Q511,#REF!-#REF!,0)</f>
        <v>0</v>
      </c>
      <c r="Q62" s="2"/>
      <c r="R62" s="2" t="e">
        <f>IF(#REF!&lt;&gt;"",ROUNDUP(MIN(S$3,T$3),0),"")</f>
        <v>#REF!</v>
      </c>
      <c r="S62" s="2"/>
    </row>
    <row r="63" spans="1:20" x14ac:dyDescent="0.35">
      <c r="A63" s="77" t="str">
        <f t="shared" ref="A63:A89" si="30">IF(J63&lt;&gt;"",I63,"")</f>
        <v/>
      </c>
      <c r="B63" s="77" t="str">
        <f t="shared" ref="B63:B89" si="31">IF(J63&lt;&gt;"",1,"")</f>
        <v/>
      </c>
      <c r="C63" s="77" t="str">
        <f t="shared" ref="C63:C89" si="32">IF(J63&lt;&gt;"",L63,"")</f>
        <v/>
      </c>
      <c r="D63" s="77" t="str">
        <f t="shared" ref="D63:D89" si="33">IF(J63&lt;&gt;"",L63,"")</f>
        <v/>
      </c>
      <c r="E63" s="77" t="str">
        <f t="shared" ref="E63:E89" si="34">IF(J63&lt;&gt;"",M63,"")</f>
        <v/>
      </c>
      <c r="F63" s="77" t="str">
        <f t="shared" ref="F63:F89" si="35">IF(J63&lt;&gt;"",N63,"")</f>
        <v/>
      </c>
      <c r="G63" s="199" t="str">
        <f>IF(Paramétrage!KX502&lt;&gt;0,Paramétrage!KV502,"")</f>
        <v/>
      </c>
      <c r="H63" s="2" t="str">
        <f>IF(Paramétrage!KX502&lt;&gt;0,Paramétrage!KW502,"")</f>
        <v/>
      </c>
      <c r="I63" s="2" t="str">
        <f t="shared" ref="I63:I89" si="36">IF(J63&lt;&gt;"",DATEDIF($Q$2,G63,"d")*1440+H63*60,"")</f>
        <v/>
      </c>
      <c r="J63" s="2" t="str">
        <f>IF(Paramétrage!KX502&lt;&gt;0,Paramétrage!KX502,"")</f>
        <v/>
      </c>
      <c r="K63" s="2" t="str">
        <f>IF(Paramétrage!KY502&lt;&gt;0,Paramétrage!KY502,"")</f>
        <v/>
      </c>
      <c r="L63" s="2" t="str">
        <f t="shared" ref="L63:L89" si="37">IF(J63&lt;&gt;"",ROUNDUP(J63/K63,0),"")</f>
        <v/>
      </c>
      <c r="M63" s="2" t="str">
        <f t="shared" ref="M63:M89" si="38">IF(J63&lt;&gt;"",J63/L63,"")</f>
        <v/>
      </c>
      <c r="N63" s="2" t="str">
        <f t="shared" ref="N63:N89" si="39">IF(J63&lt;&gt;"",M63/O63,"")</f>
        <v/>
      </c>
      <c r="O63" s="2" t="str">
        <f>IF(Paramétrage!KX502&lt;&gt;0,Paramétrage!KZ502,"")</f>
        <v/>
      </c>
      <c r="P63" s="9">
        <f>IF(Paramétrage!Q512,#REF!-#REF!,0)</f>
        <v>0</v>
      </c>
      <c r="Q63" s="2"/>
      <c r="R63" s="2" t="e">
        <f>IF(#REF!&lt;&gt;"",ROUNDUP(MIN(S$3,T$3),0),"")</f>
        <v>#REF!</v>
      </c>
      <c r="S63" s="2"/>
    </row>
    <row r="64" spans="1:20" x14ac:dyDescent="0.35">
      <c r="A64" s="77" t="str">
        <f t="shared" si="30"/>
        <v/>
      </c>
      <c r="B64" s="77" t="str">
        <f t="shared" si="31"/>
        <v/>
      </c>
      <c r="C64" s="77" t="str">
        <f t="shared" si="32"/>
        <v/>
      </c>
      <c r="D64" s="77" t="str">
        <f t="shared" si="33"/>
        <v/>
      </c>
      <c r="E64" s="77" t="str">
        <f t="shared" si="34"/>
        <v/>
      </c>
      <c r="F64" s="77" t="str">
        <f t="shared" si="35"/>
        <v/>
      </c>
      <c r="G64" s="199" t="str">
        <f>IF(Paramétrage!KX503&lt;&gt;0,Paramétrage!KV503,"")</f>
        <v/>
      </c>
      <c r="H64" s="2" t="str">
        <f>IF(Paramétrage!KX503&lt;&gt;0,Paramétrage!KW503,"")</f>
        <v/>
      </c>
      <c r="I64" s="2" t="str">
        <f t="shared" si="36"/>
        <v/>
      </c>
      <c r="J64" s="2" t="str">
        <f>IF(Paramétrage!KX503&lt;&gt;0,Paramétrage!KX503,"")</f>
        <v/>
      </c>
      <c r="K64" s="2" t="str">
        <f>IF(Paramétrage!KY503&lt;&gt;0,Paramétrage!KY503,"")</f>
        <v/>
      </c>
      <c r="L64" s="2" t="str">
        <f t="shared" si="37"/>
        <v/>
      </c>
      <c r="M64" s="2" t="str">
        <f t="shared" si="38"/>
        <v/>
      </c>
      <c r="N64" s="2" t="str">
        <f t="shared" si="39"/>
        <v/>
      </c>
      <c r="O64" s="2" t="str">
        <f>IF(Paramétrage!KX503&lt;&gt;0,Paramétrage!KZ503,"")</f>
        <v/>
      </c>
      <c r="P64" s="9">
        <f>IF(Paramétrage!Q513,#REF!-#REF!,0)</f>
        <v>0</v>
      </c>
      <c r="Q64" s="2"/>
      <c r="R64" s="2" t="e">
        <f>IF(#REF!&lt;&gt;"",ROUNDUP(MIN(S$3,T$3),0),"")</f>
        <v>#REF!</v>
      </c>
      <c r="S64" s="2"/>
    </row>
    <row r="65" spans="1:22" x14ac:dyDescent="0.35">
      <c r="A65" s="77" t="str">
        <f t="shared" si="30"/>
        <v/>
      </c>
      <c r="B65" s="77" t="str">
        <f t="shared" si="31"/>
        <v/>
      </c>
      <c r="C65" s="77" t="str">
        <f t="shared" si="32"/>
        <v/>
      </c>
      <c r="D65" s="77" t="str">
        <f t="shared" si="33"/>
        <v/>
      </c>
      <c r="E65" s="77" t="str">
        <f t="shared" si="34"/>
        <v/>
      </c>
      <c r="F65" s="77" t="str">
        <f t="shared" si="35"/>
        <v/>
      </c>
      <c r="G65" s="199" t="str">
        <f>IF(Paramétrage!KX504&lt;&gt;0,Paramétrage!KV504,"")</f>
        <v/>
      </c>
      <c r="H65" s="2" t="str">
        <f>IF(Paramétrage!KX504&lt;&gt;0,Paramétrage!KW504,"")</f>
        <v/>
      </c>
      <c r="I65" s="2" t="str">
        <f t="shared" si="36"/>
        <v/>
      </c>
      <c r="J65" s="2" t="str">
        <f>IF(Paramétrage!KX504&lt;&gt;0,Paramétrage!KX504,"")</f>
        <v/>
      </c>
      <c r="K65" s="2" t="str">
        <f>IF(Paramétrage!KY504&lt;&gt;0,Paramétrage!KY504,"")</f>
        <v/>
      </c>
      <c r="L65" s="2" t="str">
        <f t="shared" si="37"/>
        <v/>
      </c>
      <c r="M65" s="2" t="str">
        <f t="shared" si="38"/>
        <v/>
      </c>
      <c r="N65" s="2" t="str">
        <f t="shared" si="39"/>
        <v/>
      </c>
      <c r="O65" s="2" t="str">
        <f>IF(Paramétrage!KX504&lt;&gt;0,Paramétrage!KZ504,"")</f>
        <v/>
      </c>
      <c r="P65" s="9">
        <f>IF(Paramétrage!Q514,#REF!-#REF!,0)</f>
        <v>0</v>
      </c>
      <c r="Q65" s="2"/>
      <c r="R65" s="2" t="e">
        <f>IF(#REF!&lt;&gt;"",ROUNDUP(MIN(S$3,T$3),0),"")</f>
        <v>#REF!</v>
      </c>
      <c r="S65" s="2"/>
    </row>
    <row r="66" spans="1:22" x14ac:dyDescent="0.35">
      <c r="A66" s="77" t="str">
        <f t="shared" si="30"/>
        <v/>
      </c>
      <c r="B66" s="77" t="str">
        <f t="shared" si="31"/>
        <v/>
      </c>
      <c r="C66" s="77" t="str">
        <f t="shared" si="32"/>
        <v/>
      </c>
      <c r="D66" s="77" t="str">
        <f t="shared" si="33"/>
        <v/>
      </c>
      <c r="E66" s="77" t="str">
        <f t="shared" si="34"/>
        <v/>
      </c>
      <c r="F66" s="77" t="str">
        <f t="shared" si="35"/>
        <v/>
      </c>
      <c r="G66" s="199" t="str">
        <f>IF(Paramétrage!KX505&lt;&gt;0,Paramétrage!KV505,"")</f>
        <v/>
      </c>
      <c r="H66" s="2" t="str">
        <f>IF(Paramétrage!KX505&lt;&gt;0,Paramétrage!KW505,"")</f>
        <v/>
      </c>
      <c r="I66" s="2" t="str">
        <f t="shared" si="36"/>
        <v/>
      </c>
      <c r="J66" s="2" t="str">
        <f>IF(Paramétrage!KX505&lt;&gt;0,Paramétrage!KX505,"")</f>
        <v/>
      </c>
      <c r="K66" s="2" t="str">
        <f>IF(Paramétrage!KY505&lt;&gt;0,Paramétrage!KY505,"")</f>
        <v/>
      </c>
      <c r="L66" s="2" t="str">
        <f t="shared" si="37"/>
        <v/>
      </c>
      <c r="M66" s="2" t="str">
        <f t="shared" si="38"/>
        <v/>
      </c>
      <c r="N66" s="2" t="str">
        <f t="shared" si="39"/>
        <v/>
      </c>
      <c r="O66" s="2" t="str">
        <f>IF(Paramétrage!KX505&lt;&gt;0,Paramétrage!KZ505,"")</f>
        <v/>
      </c>
      <c r="P66" s="9">
        <f>IF(Paramétrage!Q515,#REF!-#REF!,0)</f>
        <v>0</v>
      </c>
      <c r="Q66" s="2"/>
      <c r="R66" s="2" t="e">
        <f>IF(#REF!&lt;&gt;"",ROUNDUP(MIN(S$3,T$3),0),"")</f>
        <v>#REF!</v>
      </c>
      <c r="S66" s="2"/>
    </row>
    <row r="67" spans="1:22" x14ac:dyDescent="0.35">
      <c r="A67" s="77" t="str">
        <f t="shared" si="30"/>
        <v/>
      </c>
      <c r="B67" s="77" t="str">
        <f t="shared" si="31"/>
        <v/>
      </c>
      <c r="C67" s="77" t="str">
        <f t="shared" si="32"/>
        <v/>
      </c>
      <c r="D67" s="77" t="str">
        <f t="shared" si="33"/>
        <v/>
      </c>
      <c r="E67" s="77" t="str">
        <f t="shared" si="34"/>
        <v/>
      </c>
      <c r="F67" s="77" t="str">
        <f t="shared" si="35"/>
        <v/>
      </c>
      <c r="G67" s="199" t="str">
        <f>IF(Paramétrage!KX506&lt;&gt;0,Paramétrage!KV506,"")</f>
        <v/>
      </c>
      <c r="H67" s="2" t="str">
        <f>IF(Paramétrage!KX506&lt;&gt;0,Paramétrage!KW506,"")</f>
        <v/>
      </c>
      <c r="I67" s="2" t="str">
        <f t="shared" si="36"/>
        <v/>
      </c>
      <c r="J67" s="2" t="str">
        <f>IF(Paramétrage!KX506&lt;&gt;0,Paramétrage!KX506,"")</f>
        <v/>
      </c>
      <c r="K67" s="2" t="str">
        <f>IF(Paramétrage!KY506&lt;&gt;0,Paramétrage!KY506,"")</f>
        <v/>
      </c>
      <c r="L67" s="2" t="str">
        <f t="shared" si="37"/>
        <v/>
      </c>
      <c r="M67" s="2" t="str">
        <f t="shared" si="38"/>
        <v/>
      </c>
      <c r="N67" s="2" t="str">
        <f t="shared" si="39"/>
        <v/>
      </c>
      <c r="O67" s="2" t="str">
        <f>IF(Paramétrage!KX506&lt;&gt;0,Paramétrage!KZ506,"")</f>
        <v/>
      </c>
      <c r="P67" s="9">
        <f>IF(Paramétrage!Q516,#REF!-#REF!,0)</f>
        <v>0</v>
      </c>
      <c r="Q67" s="2"/>
      <c r="R67" s="2" t="e">
        <f>IF(#REF!&lt;&gt;"",ROUNDUP(MIN(S$3,T$3),0),"")</f>
        <v>#REF!</v>
      </c>
      <c r="S67" s="2"/>
    </row>
    <row r="68" spans="1:22" x14ac:dyDescent="0.35">
      <c r="A68" s="77" t="str">
        <f t="shared" si="30"/>
        <v/>
      </c>
      <c r="B68" s="77" t="str">
        <f t="shared" si="31"/>
        <v/>
      </c>
      <c r="C68" s="77" t="str">
        <f t="shared" si="32"/>
        <v/>
      </c>
      <c r="D68" s="77" t="str">
        <f t="shared" si="33"/>
        <v/>
      </c>
      <c r="E68" s="77" t="str">
        <f t="shared" si="34"/>
        <v/>
      </c>
      <c r="F68" s="77" t="str">
        <f t="shared" si="35"/>
        <v/>
      </c>
      <c r="G68" s="199" t="str">
        <f>IF(Paramétrage!KX507&lt;&gt;0,Paramétrage!KV507,"")</f>
        <v/>
      </c>
      <c r="H68" s="2" t="str">
        <f>IF(Paramétrage!KX507&lt;&gt;0,Paramétrage!KW507,"")</f>
        <v/>
      </c>
      <c r="I68" s="2" t="str">
        <f t="shared" si="36"/>
        <v/>
      </c>
      <c r="J68" s="2" t="str">
        <f>IF(Paramétrage!KX507&lt;&gt;0,Paramétrage!KX507,"")</f>
        <v/>
      </c>
      <c r="K68" s="2" t="str">
        <f>IF(Paramétrage!KY507&lt;&gt;0,Paramétrage!KY507,"")</f>
        <v/>
      </c>
      <c r="L68" s="2" t="str">
        <f t="shared" si="37"/>
        <v/>
      </c>
      <c r="M68" s="2" t="str">
        <f t="shared" si="38"/>
        <v/>
      </c>
      <c r="N68" s="2" t="str">
        <f t="shared" si="39"/>
        <v/>
      </c>
      <c r="O68" s="2" t="str">
        <f>IF(Paramétrage!KX507&lt;&gt;0,Paramétrage!KZ507,"")</f>
        <v/>
      </c>
      <c r="P68" s="9">
        <f>IF(Paramétrage!Q517,#REF!-#REF!,0)</f>
        <v>0</v>
      </c>
      <c r="Q68" s="2"/>
      <c r="R68" s="2" t="e">
        <f>IF(#REF!&lt;&gt;"",ROUNDUP(MIN(S$3,T$3),0),"")</f>
        <v>#REF!</v>
      </c>
      <c r="S68" s="2"/>
    </row>
    <row r="69" spans="1:22" x14ac:dyDescent="0.35">
      <c r="A69" s="77" t="str">
        <f t="shared" si="30"/>
        <v/>
      </c>
      <c r="B69" s="77" t="str">
        <f t="shared" si="31"/>
        <v/>
      </c>
      <c r="C69" s="77" t="str">
        <f t="shared" si="32"/>
        <v/>
      </c>
      <c r="D69" s="77" t="str">
        <f t="shared" si="33"/>
        <v/>
      </c>
      <c r="E69" s="77" t="str">
        <f t="shared" si="34"/>
        <v/>
      </c>
      <c r="F69" s="77" t="str">
        <f t="shared" si="35"/>
        <v/>
      </c>
      <c r="G69" s="199" t="str">
        <f>IF(Paramétrage!KX508&lt;&gt;0,Paramétrage!KV508,"")</f>
        <v/>
      </c>
      <c r="H69" s="2" t="str">
        <f>IF(Paramétrage!KX508&lt;&gt;0,Paramétrage!KW508,"")</f>
        <v/>
      </c>
      <c r="I69" s="2" t="str">
        <f t="shared" si="36"/>
        <v/>
      </c>
      <c r="J69" s="2" t="str">
        <f>IF(Paramétrage!KX508&lt;&gt;0,Paramétrage!KX508,"")</f>
        <v/>
      </c>
      <c r="K69" s="2" t="str">
        <f>IF(Paramétrage!KY508&lt;&gt;0,Paramétrage!KY508,"")</f>
        <v/>
      </c>
      <c r="L69" s="2" t="str">
        <f t="shared" si="37"/>
        <v/>
      </c>
      <c r="M69" s="2" t="str">
        <f t="shared" si="38"/>
        <v/>
      </c>
      <c r="N69" s="2" t="str">
        <f t="shared" si="39"/>
        <v/>
      </c>
      <c r="O69" s="2" t="str">
        <f>IF(Paramétrage!KX508&lt;&gt;0,Paramétrage!KZ508,"")</f>
        <v/>
      </c>
      <c r="P69" s="9">
        <f>IF(Paramétrage!Q518,#REF!-#REF!,0)</f>
        <v>0</v>
      </c>
      <c r="Q69" s="2"/>
      <c r="R69" s="2" t="e">
        <f>IF(#REF!&lt;&gt;"",ROUNDUP(MIN(S$3,T$3),0),"")</f>
        <v>#REF!</v>
      </c>
      <c r="S69" s="2"/>
    </row>
    <row r="70" spans="1:22" s="2" customFormat="1" x14ac:dyDescent="0.35">
      <c r="A70" s="77" t="str">
        <f t="shared" si="30"/>
        <v/>
      </c>
      <c r="B70" s="77" t="str">
        <f t="shared" si="31"/>
        <v/>
      </c>
      <c r="C70" s="77" t="str">
        <f t="shared" si="32"/>
        <v/>
      </c>
      <c r="D70" s="77" t="str">
        <f t="shared" si="33"/>
        <v/>
      </c>
      <c r="E70" s="77" t="str">
        <f t="shared" si="34"/>
        <v/>
      </c>
      <c r="F70" s="77" t="str">
        <f t="shared" si="35"/>
        <v/>
      </c>
      <c r="G70" s="199" t="str">
        <f>IF(Paramétrage!KX509&lt;&gt;0,Paramétrage!KV509,"")</f>
        <v/>
      </c>
      <c r="H70" s="2" t="str">
        <f>IF(Paramétrage!KX509&lt;&gt;0,Paramétrage!KW509,"")</f>
        <v/>
      </c>
      <c r="I70" s="2" t="str">
        <f t="shared" si="36"/>
        <v/>
      </c>
      <c r="J70" s="2" t="str">
        <f>IF(Paramétrage!KX509&lt;&gt;0,Paramétrage!KX509,"")</f>
        <v/>
      </c>
      <c r="K70" s="2" t="str">
        <f>IF(Paramétrage!KY509&lt;&gt;0,Paramétrage!KY509,"")</f>
        <v/>
      </c>
      <c r="L70" s="2" t="str">
        <f t="shared" si="37"/>
        <v/>
      </c>
      <c r="M70" s="2" t="str">
        <f t="shared" si="38"/>
        <v/>
      </c>
      <c r="N70" s="2" t="str">
        <f t="shared" si="39"/>
        <v/>
      </c>
      <c r="O70" s="2" t="str">
        <f>IF(Paramétrage!KX509&lt;&gt;0,Paramétrage!KZ509,"")</f>
        <v/>
      </c>
      <c r="P70" s="9">
        <f>IF(Paramétrage!Q519,#REF!-#REF!,0)</f>
        <v>0</v>
      </c>
      <c r="R70" s="2" t="e">
        <f>IF(#REF!&lt;&gt;"",ROUNDUP(MIN(S$3,T$3),0),"")</f>
        <v>#REF!</v>
      </c>
      <c r="T70"/>
      <c r="U70"/>
      <c r="V70"/>
    </row>
    <row r="71" spans="1:22" x14ac:dyDescent="0.35">
      <c r="A71" s="77" t="str">
        <f t="shared" si="30"/>
        <v/>
      </c>
      <c r="B71" s="77" t="str">
        <f t="shared" si="31"/>
        <v/>
      </c>
      <c r="C71" s="77" t="str">
        <f t="shared" si="32"/>
        <v/>
      </c>
      <c r="D71" s="77" t="str">
        <f t="shared" si="33"/>
        <v/>
      </c>
      <c r="E71" s="77" t="str">
        <f t="shared" si="34"/>
        <v/>
      </c>
      <c r="F71" s="77" t="str">
        <f t="shared" si="35"/>
        <v/>
      </c>
      <c r="G71" s="199" t="str">
        <f>IF(Paramétrage!KX510&lt;&gt;0,Paramétrage!KV510,"")</f>
        <v/>
      </c>
      <c r="H71" s="2" t="str">
        <f>IF(Paramétrage!KX510&lt;&gt;0,Paramétrage!KW510,"")</f>
        <v/>
      </c>
      <c r="I71" s="2" t="str">
        <f t="shared" si="36"/>
        <v/>
      </c>
      <c r="J71" s="2" t="str">
        <f>IF(Paramétrage!KX510&lt;&gt;0,Paramétrage!KX510,"")</f>
        <v/>
      </c>
      <c r="K71" s="2" t="str">
        <f>IF(Paramétrage!KY510&lt;&gt;0,Paramétrage!KY510,"")</f>
        <v/>
      </c>
      <c r="L71" s="2" t="str">
        <f t="shared" si="37"/>
        <v/>
      </c>
      <c r="M71" s="2" t="str">
        <f t="shared" si="38"/>
        <v/>
      </c>
      <c r="N71" s="2" t="str">
        <f t="shared" si="39"/>
        <v/>
      </c>
      <c r="O71" s="2" t="str">
        <f>IF(Paramétrage!KX510&lt;&gt;0,Paramétrage!KZ510,"")</f>
        <v/>
      </c>
      <c r="P71" s="9">
        <f>IF(Paramétrage!Q520,#REF!-#REF!,0)</f>
        <v>0</v>
      </c>
      <c r="Q71" s="2"/>
      <c r="R71" s="2" t="e">
        <f>IF(#REF!&lt;&gt;"",ROUNDUP(MIN(S$3,T$3),0),"")</f>
        <v>#REF!</v>
      </c>
      <c r="S71" s="2"/>
    </row>
    <row r="72" spans="1:22" x14ac:dyDescent="0.35">
      <c r="A72" s="77" t="str">
        <f t="shared" si="30"/>
        <v/>
      </c>
      <c r="B72" s="77" t="str">
        <f t="shared" si="31"/>
        <v/>
      </c>
      <c r="C72" s="77" t="str">
        <f t="shared" si="32"/>
        <v/>
      </c>
      <c r="D72" s="77" t="str">
        <f t="shared" si="33"/>
        <v/>
      </c>
      <c r="E72" s="77" t="str">
        <f t="shared" si="34"/>
        <v/>
      </c>
      <c r="F72" s="77" t="str">
        <f t="shared" si="35"/>
        <v/>
      </c>
      <c r="G72" s="199" t="str">
        <f>IF(Paramétrage!KX511&lt;&gt;0,Paramétrage!KV511,"")</f>
        <v/>
      </c>
      <c r="H72" s="2" t="str">
        <f>IF(Paramétrage!KX511&lt;&gt;0,Paramétrage!KW511,"")</f>
        <v/>
      </c>
      <c r="I72" s="2" t="str">
        <f t="shared" si="36"/>
        <v/>
      </c>
      <c r="J72" s="2" t="str">
        <f>IF(Paramétrage!KX511&lt;&gt;0,Paramétrage!KX511,"")</f>
        <v/>
      </c>
      <c r="K72" s="2" t="str">
        <f>IF(Paramétrage!KY511&lt;&gt;0,Paramétrage!KY511,"")</f>
        <v/>
      </c>
      <c r="L72" s="2" t="str">
        <f t="shared" si="37"/>
        <v/>
      </c>
      <c r="M72" s="2" t="str">
        <f t="shared" si="38"/>
        <v/>
      </c>
      <c r="N72" s="2" t="str">
        <f t="shared" si="39"/>
        <v/>
      </c>
      <c r="O72" s="2" t="str">
        <f>IF(Paramétrage!KX511&lt;&gt;0,Paramétrage!KZ511,"")</f>
        <v/>
      </c>
      <c r="P72" s="9">
        <f>IF(Paramétrage!Q521,#REF!-#REF!,0)</f>
        <v>0</v>
      </c>
      <c r="Q72" s="2"/>
      <c r="R72" s="2" t="e">
        <f>IF(#REF!&lt;&gt;"",ROUNDUP(MIN(S$3,T$3),0),"")</f>
        <v>#REF!</v>
      </c>
      <c r="S72" s="2"/>
    </row>
    <row r="73" spans="1:22" x14ac:dyDescent="0.35">
      <c r="A73" s="77" t="str">
        <f t="shared" si="30"/>
        <v/>
      </c>
      <c r="B73" s="77" t="str">
        <f t="shared" si="31"/>
        <v/>
      </c>
      <c r="C73" s="77" t="str">
        <f t="shared" si="32"/>
        <v/>
      </c>
      <c r="D73" s="77" t="str">
        <f t="shared" si="33"/>
        <v/>
      </c>
      <c r="E73" s="77" t="str">
        <f t="shared" si="34"/>
        <v/>
      </c>
      <c r="F73" s="77" t="str">
        <f t="shared" si="35"/>
        <v/>
      </c>
      <c r="G73" s="199" t="str">
        <f>IF(Paramétrage!KX512&lt;&gt;0,Paramétrage!KV512,"")</f>
        <v/>
      </c>
      <c r="H73" s="2" t="str">
        <f>IF(Paramétrage!KX512&lt;&gt;0,Paramétrage!KW512,"")</f>
        <v/>
      </c>
      <c r="I73" s="2" t="str">
        <f t="shared" si="36"/>
        <v/>
      </c>
      <c r="J73" s="2" t="str">
        <f>IF(Paramétrage!KX512&lt;&gt;0,Paramétrage!KX512,"")</f>
        <v/>
      </c>
      <c r="K73" s="2" t="str">
        <f>IF(Paramétrage!KY512&lt;&gt;0,Paramétrage!KY512,"")</f>
        <v/>
      </c>
      <c r="L73" s="2" t="str">
        <f t="shared" si="37"/>
        <v/>
      </c>
      <c r="M73" s="2" t="str">
        <f t="shared" si="38"/>
        <v/>
      </c>
      <c r="N73" s="2" t="str">
        <f t="shared" si="39"/>
        <v/>
      </c>
      <c r="O73" s="2" t="str">
        <f>IF(Paramétrage!KX512&lt;&gt;0,Paramétrage!KZ512,"")</f>
        <v/>
      </c>
      <c r="P73" s="9">
        <f>IF(Paramétrage!Q522,#REF!-#REF!,0)</f>
        <v>0</v>
      </c>
      <c r="Q73" s="2"/>
      <c r="R73" s="2" t="e">
        <f>IF(#REF!&lt;&gt;"",ROUNDUP(MIN(S$3,T$3),0),"")</f>
        <v>#REF!</v>
      </c>
      <c r="S73" s="2"/>
    </row>
    <row r="74" spans="1:22" s="8" customFormat="1" x14ac:dyDescent="0.35">
      <c r="A74" s="77" t="str">
        <f t="shared" si="30"/>
        <v/>
      </c>
      <c r="B74" s="77" t="str">
        <f t="shared" si="31"/>
        <v/>
      </c>
      <c r="C74" s="77" t="str">
        <f t="shared" si="32"/>
        <v/>
      </c>
      <c r="D74" s="77" t="str">
        <f t="shared" si="33"/>
        <v/>
      </c>
      <c r="E74" s="77" t="str">
        <f t="shared" si="34"/>
        <v/>
      </c>
      <c r="F74" s="77" t="str">
        <f t="shared" si="35"/>
        <v/>
      </c>
      <c r="G74" s="199" t="str">
        <f>IF(Paramétrage!KX513&lt;&gt;0,Paramétrage!KV513,"")</f>
        <v/>
      </c>
      <c r="H74" s="2" t="str">
        <f>IF(Paramétrage!KX513&lt;&gt;0,Paramétrage!KW513,"")</f>
        <v/>
      </c>
      <c r="I74" s="2" t="str">
        <f t="shared" si="36"/>
        <v/>
      </c>
      <c r="J74" s="2" t="str">
        <f>IF(Paramétrage!KX513&lt;&gt;0,Paramétrage!KX513,"")</f>
        <v/>
      </c>
      <c r="K74" s="2" t="str">
        <f>IF(Paramétrage!KY513&lt;&gt;0,Paramétrage!KY513,"")</f>
        <v/>
      </c>
      <c r="L74" s="2" t="str">
        <f t="shared" si="37"/>
        <v/>
      </c>
      <c r="M74" s="2" t="str">
        <f t="shared" si="38"/>
        <v/>
      </c>
      <c r="N74" s="2" t="str">
        <f t="shared" si="39"/>
        <v/>
      </c>
      <c r="O74" s="2" t="str">
        <f>IF(Paramétrage!KX513&lt;&gt;0,Paramétrage!KZ513,"")</f>
        <v/>
      </c>
      <c r="P74" s="9">
        <f>IF(Paramétrage!Q523,#REF!-#REF!,0)</f>
        <v>0</v>
      </c>
      <c r="Q74" s="2"/>
      <c r="R74" s="2" t="e">
        <f>IF(#REF!&lt;&gt;"",ROUNDUP(MIN(S$3,T$3),0),"")</f>
        <v>#REF!</v>
      </c>
      <c r="S74" s="2"/>
      <c r="T74"/>
      <c r="U74"/>
      <c r="V74"/>
    </row>
    <row r="75" spans="1:22" x14ac:dyDescent="0.35">
      <c r="A75" s="77" t="str">
        <f t="shared" si="30"/>
        <v/>
      </c>
      <c r="B75" s="77" t="str">
        <f t="shared" si="31"/>
        <v/>
      </c>
      <c r="C75" s="77" t="str">
        <f t="shared" si="32"/>
        <v/>
      </c>
      <c r="D75" s="77" t="str">
        <f t="shared" si="33"/>
        <v/>
      </c>
      <c r="E75" s="77" t="str">
        <f t="shared" si="34"/>
        <v/>
      </c>
      <c r="F75" s="77" t="str">
        <f t="shared" si="35"/>
        <v/>
      </c>
      <c r="G75" s="199" t="str">
        <f>IF(Paramétrage!KX514&lt;&gt;0,Paramétrage!KV514,"")</f>
        <v/>
      </c>
      <c r="H75" s="2" t="str">
        <f>IF(Paramétrage!KX514&lt;&gt;0,Paramétrage!KW514,"")</f>
        <v/>
      </c>
      <c r="I75" s="2" t="str">
        <f t="shared" si="36"/>
        <v/>
      </c>
      <c r="J75" s="2" t="str">
        <f>IF(Paramétrage!KX514&lt;&gt;0,Paramétrage!KX514,"")</f>
        <v/>
      </c>
      <c r="K75" s="2" t="str">
        <f>IF(Paramétrage!KY514&lt;&gt;0,Paramétrage!KY514,"")</f>
        <v/>
      </c>
      <c r="L75" s="2" t="str">
        <f t="shared" si="37"/>
        <v/>
      </c>
      <c r="M75" s="2" t="str">
        <f t="shared" si="38"/>
        <v/>
      </c>
      <c r="N75" s="2" t="str">
        <f t="shared" si="39"/>
        <v/>
      </c>
      <c r="O75" s="2" t="str">
        <f>IF(Paramétrage!KX514&lt;&gt;0,Paramétrage!KZ514,"")</f>
        <v/>
      </c>
      <c r="P75" s="9">
        <f>IF(Paramétrage!Q524,#REF!-#REF!,0)</f>
        <v>0</v>
      </c>
      <c r="Q75" s="2"/>
      <c r="R75" s="2" t="e">
        <f>IF(#REF!&lt;&gt;"",ROUNDUP(MIN(S$3,T$3),0),"")</f>
        <v>#REF!</v>
      </c>
      <c r="S75" s="2"/>
    </row>
    <row r="76" spans="1:22" x14ac:dyDescent="0.35">
      <c r="A76" s="77" t="str">
        <f t="shared" si="30"/>
        <v/>
      </c>
      <c r="B76" s="77" t="str">
        <f t="shared" si="31"/>
        <v/>
      </c>
      <c r="C76" s="77" t="str">
        <f t="shared" si="32"/>
        <v/>
      </c>
      <c r="D76" s="77" t="str">
        <f t="shared" si="33"/>
        <v/>
      </c>
      <c r="E76" s="77" t="str">
        <f t="shared" si="34"/>
        <v/>
      </c>
      <c r="F76" s="77" t="str">
        <f t="shared" si="35"/>
        <v/>
      </c>
      <c r="G76" s="199" t="str">
        <f>IF(Paramétrage!KX515&lt;&gt;0,Paramétrage!KV515,"")</f>
        <v/>
      </c>
      <c r="H76" s="2" t="str">
        <f>IF(Paramétrage!KX515&lt;&gt;0,Paramétrage!KW515,"")</f>
        <v/>
      </c>
      <c r="I76" s="2" t="str">
        <f t="shared" si="36"/>
        <v/>
      </c>
      <c r="J76" s="2" t="str">
        <f>IF(Paramétrage!KX515&lt;&gt;0,Paramétrage!KX515,"")</f>
        <v/>
      </c>
      <c r="K76" s="2" t="str">
        <f>IF(Paramétrage!KY515&lt;&gt;0,Paramétrage!KY515,"")</f>
        <v/>
      </c>
      <c r="L76" s="2" t="str">
        <f t="shared" si="37"/>
        <v/>
      </c>
      <c r="M76" s="2" t="str">
        <f t="shared" si="38"/>
        <v/>
      </c>
      <c r="N76" s="2" t="str">
        <f t="shared" si="39"/>
        <v/>
      </c>
      <c r="O76" s="2" t="str">
        <f>IF(Paramétrage!KX515&lt;&gt;0,Paramétrage!KZ515,"")</f>
        <v/>
      </c>
      <c r="P76" s="9">
        <f>IF(Paramétrage!Q525,#REF!-#REF!,0)</f>
        <v>0</v>
      </c>
      <c r="Q76" s="2"/>
      <c r="R76" s="2" t="e">
        <f>IF(#REF!&lt;&gt;"",ROUNDUP(MIN(S$3,T$3),0),"")</f>
        <v>#REF!</v>
      </c>
      <c r="S76" s="2"/>
    </row>
    <row r="77" spans="1:22" x14ac:dyDescent="0.35">
      <c r="A77" s="77" t="str">
        <f t="shared" si="30"/>
        <v/>
      </c>
      <c r="B77" s="77" t="str">
        <f t="shared" si="31"/>
        <v/>
      </c>
      <c r="C77" s="77" t="str">
        <f t="shared" si="32"/>
        <v/>
      </c>
      <c r="D77" s="77" t="str">
        <f t="shared" si="33"/>
        <v/>
      </c>
      <c r="E77" s="77" t="str">
        <f t="shared" si="34"/>
        <v/>
      </c>
      <c r="F77" s="77" t="str">
        <f t="shared" si="35"/>
        <v/>
      </c>
      <c r="G77" s="199" t="str">
        <f>IF(Paramétrage!KX516&lt;&gt;0,Paramétrage!KV516,"")</f>
        <v/>
      </c>
      <c r="H77" s="2" t="str">
        <f>IF(Paramétrage!KX516&lt;&gt;0,Paramétrage!KW516,"")</f>
        <v/>
      </c>
      <c r="I77" s="2" t="str">
        <f t="shared" si="36"/>
        <v/>
      </c>
      <c r="J77" s="2" t="str">
        <f>IF(Paramétrage!KX516&lt;&gt;0,Paramétrage!KX516,"")</f>
        <v/>
      </c>
      <c r="K77" s="2" t="str">
        <f>IF(Paramétrage!KY516&lt;&gt;0,Paramétrage!KY516,"")</f>
        <v/>
      </c>
      <c r="L77" s="2" t="str">
        <f t="shared" si="37"/>
        <v/>
      </c>
      <c r="M77" s="2" t="str">
        <f t="shared" si="38"/>
        <v/>
      </c>
      <c r="N77" s="2" t="str">
        <f t="shared" si="39"/>
        <v/>
      </c>
      <c r="O77" s="2" t="str">
        <f>IF(Paramétrage!KX516&lt;&gt;0,Paramétrage!KZ516,"")</f>
        <v/>
      </c>
      <c r="P77" s="9">
        <f>IF(Paramétrage!Q526,#REF!-#REF!,0)</f>
        <v>0</v>
      </c>
      <c r="Q77" s="2"/>
      <c r="R77" s="2" t="e">
        <f>IF(#REF!&lt;&gt;"",ROUNDUP(MIN(S$3,T$3),0),"")</f>
        <v>#REF!</v>
      </c>
      <c r="S77" s="2"/>
    </row>
    <row r="78" spans="1:22" x14ac:dyDescent="0.35">
      <c r="A78" s="77" t="str">
        <f t="shared" si="30"/>
        <v/>
      </c>
      <c r="B78" s="77" t="str">
        <f t="shared" si="31"/>
        <v/>
      </c>
      <c r="C78" s="77" t="str">
        <f t="shared" si="32"/>
        <v/>
      </c>
      <c r="D78" s="77" t="str">
        <f t="shared" si="33"/>
        <v/>
      </c>
      <c r="E78" s="77" t="str">
        <f t="shared" si="34"/>
        <v/>
      </c>
      <c r="F78" s="77" t="str">
        <f t="shared" si="35"/>
        <v/>
      </c>
      <c r="G78" s="199" t="str">
        <f>IF(Paramétrage!KX517&lt;&gt;0,Paramétrage!KV517,"")</f>
        <v/>
      </c>
      <c r="H78" s="2" t="str">
        <f>IF(Paramétrage!KX517&lt;&gt;0,Paramétrage!KW517,"")</f>
        <v/>
      </c>
      <c r="I78" s="2" t="str">
        <f t="shared" si="36"/>
        <v/>
      </c>
      <c r="J78" s="2" t="str">
        <f>IF(Paramétrage!KX517&lt;&gt;0,Paramétrage!KX517,"")</f>
        <v/>
      </c>
      <c r="K78" s="2" t="str">
        <f>IF(Paramétrage!KY517&lt;&gt;0,Paramétrage!KY517,"")</f>
        <v/>
      </c>
      <c r="L78" s="2" t="str">
        <f t="shared" si="37"/>
        <v/>
      </c>
      <c r="M78" s="2" t="str">
        <f t="shared" si="38"/>
        <v/>
      </c>
      <c r="N78" s="2" t="str">
        <f t="shared" si="39"/>
        <v/>
      </c>
      <c r="O78" s="2" t="str">
        <f>IF(Paramétrage!KX517&lt;&gt;0,Paramétrage!KZ517,"")</f>
        <v/>
      </c>
      <c r="P78" s="9">
        <f>IF(Paramétrage!Q527,#REF!-#REF!,0)</f>
        <v>0</v>
      </c>
      <c r="Q78" s="2"/>
      <c r="R78" s="2" t="e">
        <f>IF(#REF!&lt;&gt;"",ROUNDUP(MIN(S$3,T$3),0),"")</f>
        <v>#REF!</v>
      </c>
      <c r="S78" s="2"/>
    </row>
    <row r="79" spans="1:22" x14ac:dyDescent="0.35">
      <c r="A79" s="77" t="str">
        <f t="shared" si="30"/>
        <v/>
      </c>
      <c r="B79" s="77" t="str">
        <f t="shared" si="31"/>
        <v/>
      </c>
      <c r="C79" s="77" t="str">
        <f t="shared" si="32"/>
        <v/>
      </c>
      <c r="D79" s="77" t="str">
        <f t="shared" si="33"/>
        <v/>
      </c>
      <c r="E79" s="77" t="str">
        <f t="shared" si="34"/>
        <v/>
      </c>
      <c r="F79" s="77" t="str">
        <f t="shared" si="35"/>
        <v/>
      </c>
      <c r="G79" s="199" t="str">
        <f>IF(Paramétrage!KX518&lt;&gt;0,Paramétrage!KV518,"")</f>
        <v/>
      </c>
      <c r="H79" s="2" t="str">
        <f>IF(Paramétrage!KX518&lt;&gt;0,Paramétrage!KW518,"")</f>
        <v/>
      </c>
      <c r="I79" s="2" t="str">
        <f t="shared" si="36"/>
        <v/>
      </c>
      <c r="J79" s="2" t="str">
        <f>IF(Paramétrage!KX518&lt;&gt;0,Paramétrage!KX518,"")</f>
        <v/>
      </c>
      <c r="K79" s="2" t="str">
        <f>IF(Paramétrage!KY518&lt;&gt;0,Paramétrage!KY518,"")</f>
        <v/>
      </c>
      <c r="L79" s="2" t="str">
        <f t="shared" si="37"/>
        <v/>
      </c>
      <c r="M79" s="2" t="str">
        <f t="shared" si="38"/>
        <v/>
      </c>
      <c r="N79" s="2" t="str">
        <f t="shared" si="39"/>
        <v/>
      </c>
      <c r="O79" s="2" t="str">
        <f>IF(Paramétrage!KX518&lt;&gt;0,Paramétrage!KZ518,"")</f>
        <v/>
      </c>
      <c r="P79" s="9">
        <f>IF(Paramétrage!Q528,#REF!-#REF!,0)</f>
        <v>0</v>
      </c>
      <c r="Q79" s="2"/>
      <c r="R79" s="2" t="e">
        <f>IF(#REF!&lt;&gt;"",ROUNDUP(MIN(S$3,T$3),0),"")</f>
        <v>#REF!</v>
      </c>
      <c r="S79" s="2"/>
    </row>
    <row r="80" spans="1:22" x14ac:dyDescent="0.35">
      <c r="A80" s="77" t="str">
        <f t="shared" si="30"/>
        <v/>
      </c>
      <c r="B80" s="77" t="str">
        <f t="shared" si="31"/>
        <v/>
      </c>
      <c r="C80" s="77" t="str">
        <f t="shared" si="32"/>
        <v/>
      </c>
      <c r="D80" s="77" t="str">
        <f t="shared" si="33"/>
        <v/>
      </c>
      <c r="E80" s="77" t="str">
        <f t="shared" si="34"/>
        <v/>
      </c>
      <c r="F80" s="77" t="str">
        <f t="shared" si="35"/>
        <v/>
      </c>
      <c r="G80" s="199" t="str">
        <f>IF(Paramétrage!KX519&lt;&gt;0,Paramétrage!KV519,"")</f>
        <v/>
      </c>
      <c r="H80" s="2" t="str">
        <f>IF(Paramétrage!KX519&lt;&gt;0,Paramétrage!KW519,"")</f>
        <v/>
      </c>
      <c r="I80" s="2" t="str">
        <f t="shared" si="36"/>
        <v/>
      </c>
      <c r="J80" s="2" t="str">
        <f>IF(Paramétrage!KX519&lt;&gt;0,Paramétrage!KX519,"")</f>
        <v/>
      </c>
      <c r="K80" s="2" t="str">
        <f>IF(Paramétrage!KY519&lt;&gt;0,Paramétrage!KY519,"")</f>
        <v/>
      </c>
      <c r="L80" s="2" t="str">
        <f t="shared" si="37"/>
        <v/>
      </c>
      <c r="M80" s="2" t="str">
        <f t="shared" si="38"/>
        <v/>
      </c>
      <c r="N80" s="2" t="str">
        <f t="shared" si="39"/>
        <v/>
      </c>
      <c r="O80" s="2" t="str">
        <f>IF(Paramétrage!KX519&lt;&gt;0,Paramétrage!KZ519,"")</f>
        <v/>
      </c>
      <c r="P80" s="9">
        <f>IF(Paramétrage!Q529,#REF!-#REF!,0)</f>
        <v>0</v>
      </c>
      <c r="Q80" s="2"/>
      <c r="R80" s="2" t="e">
        <f>IF(#REF!&lt;&gt;"",ROUNDUP(MIN(S$3,T$3),0),"")</f>
        <v>#REF!</v>
      </c>
      <c r="S80" s="2"/>
    </row>
    <row r="81" spans="1:20" x14ac:dyDescent="0.35">
      <c r="A81" s="77" t="str">
        <f t="shared" si="30"/>
        <v/>
      </c>
      <c r="B81" s="77" t="str">
        <f t="shared" si="31"/>
        <v/>
      </c>
      <c r="C81" s="77" t="str">
        <f t="shared" si="32"/>
        <v/>
      </c>
      <c r="D81" s="77" t="str">
        <f t="shared" si="33"/>
        <v/>
      </c>
      <c r="E81" s="77" t="str">
        <f t="shared" si="34"/>
        <v/>
      </c>
      <c r="F81" s="77" t="str">
        <f t="shared" si="35"/>
        <v/>
      </c>
      <c r="G81" s="199" t="str">
        <f>IF(Paramétrage!KX520&lt;&gt;0,Paramétrage!KV520,"")</f>
        <v/>
      </c>
      <c r="H81" s="2" t="str">
        <f>IF(Paramétrage!KX520&lt;&gt;0,Paramétrage!KW520,"")</f>
        <v/>
      </c>
      <c r="I81" s="2" t="str">
        <f t="shared" si="36"/>
        <v/>
      </c>
      <c r="J81" s="2" t="str">
        <f>IF(Paramétrage!KX520&lt;&gt;0,Paramétrage!KX520,"")</f>
        <v/>
      </c>
      <c r="K81" s="2" t="str">
        <f>IF(Paramétrage!KY520&lt;&gt;0,Paramétrage!KY520,"")</f>
        <v/>
      </c>
      <c r="L81" s="2" t="str">
        <f t="shared" si="37"/>
        <v/>
      </c>
      <c r="M81" s="2" t="str">
        <f t="shared" si="38"/>
        <v/>
      </c>
      <c r="N81" s="2" t="str">
        <f t="shared" si="39"/>
        <v/>
      </c>
      <c r="O81" s="2" t="str">
        <f>IF(Paramétrage!KX520&lt;&gt;0,Paramétrage!KZ520,"")</f>
        <v/>
      </c>
      <c r="P81" s="9">
        <f>IF(Paramétrage!Q530,#REF!-#REF!,0)</f>
        <v>0</v>
      </c>
      <c r="Q81" s="2"/>
      <c r="R81" s="2" t="e">
        <f>IF(#REF!&lt;&gt;"",ROUNDUP(MIN(S$3,T$3),0),"")</f>
        <v>#REF!</v>
      </c>
      <c r="S81" s="2"/>
    </row>
    <row r="82" spans="1:20" x14ac:dyDescent="0.35">
      <c r="A82" s="77" t="str">
        <f t="shared" si="30"/>
        <v/>
      </c>
      <c r="B82" s="77" t="str">
        <f t="shared" si="31"/>
        <v/>
      </c>
      <c r="C82" s="77" t="str">
        <f t="shared" si="32"/>
        <v/>
      </c>
      <c r="D82" s="77" t="str">
        <f t="shared" si="33"/>
        <v/>
      </c>
      <c r="E82" s="77" t="str">
        <f t="shared" si="34"/>
        <v/>
      </c>
      <c r="F82" s="77" t="str">
        <f t="shared" si="35"/>
        <v/>
      </c>
      <c r="G82" s="199" t="str">
        <f>IF(Paramétrage!KX521&lt;&gt;0,Paramétrage!KV521,"")</f>
        <v/>
      </c>
      <c r="H82" s="2" t="str">
        <f>IF(Paramétrage!KX521&lt;&gt;0,Paramétrage!KW521,"")</f>
        <v/>
      </c>
      <c r="I82" s="2" t="str">
        <f t="shared" si="36"/>
        <v/>
      </c>
      <c r="J82" s="2" t="str">
        <f>IF(Paramétrage!KX521&lt;&gt;0,Paramétrage!KX521,"")</f>
        <v/>
      </c>
      <c r="K82" s="2" t="str">
        <f>IF(Paramétrage!KY521&lt;&gt;0,Paramétrage!KY521,"")</f>
        <v/>
      </c>
      <c r="L82" s="2" t="str">
        <f t="shared" si="37"/>
        <v/>
      </c>
      <c r="M82" s="2" t="str">
        <f t="shared" si="38"/>
        <v/>
      </c>
      <c r="N82" s="2" t="str">
        <f t="shared" si="39"/>
        <v/>
      </c>
      <c r="O82" s="2" t="str">
        <f>IF(Paramétrage!KX521&lt;&gt;0,Paramétrage!KZ521,"")</f>
        <v/>
      </c>
      <c r="P82" s="9">
        <f>IF(Paramétrage!Q531,#REF!-#REF!,0)</f>
        <v>0</v>
      </c>
      <c r="Q82" s="2"/>
      <c r="R82" s="2" t="e">
        <f>IF(#REF!&lt;&gt;"",ROUNDUP(MIN(S$3,T$3),0),"")</f>
        <v>#REF!</v>
      </c>
      <c r="S82" s="2"/>
    </row>
    <row r="83" spans="1:20" x14ac:dyDescent="0.35">
      <c r="A83" s="77" t="str">
        <f t="shared" si="30"/>
        <v/>
      </c>
      <c r="B83" s="77" t="str">
        <f t="shared" si="31"/>
        <v/>
      </c>
      <c r="C83" s="77" t="str">
        <f t="shared" si="32"/>
        <v/>
      </c>
      <c r="D83" s="77" t="str">
        <f t="shared" si="33"/>
        <v/>
      </c>
      <c r="E83" s="77" t="str">
        <f t="shared" si="34"/>
        <v/>
      </c>
      <c r="F83" s="77" t="str">
        <f t="shared" si="35"/>
        <v/>
      </c>
      <c r="G83" s="199" t="str">
        <f>IF(Paramétrage!KX522&lt;&gt;0,Paramétrage!KV522,"")</f>
        <v/>
      </c>
      <c r="H83" s="2" t="str">
        <f>IF(Paramétrage!KX522&lt;&gt;0,Paramétrage!KW522,"")</f>
        <v/>
      </c>
      <c r="I83" s="2" t="str">
        <f t="shared" si="36"/>
        <v/>
      </c>
      <c r="J83" s="2" t="str">
        <f>IF(Paramétrage!KX522&lt;&gt;0,Paramétrage!KX522,"")</f>
        <v/>
      </c>
      <c r="K83" s="2" t="str">
        <f>IF(Paramétrage!KY522&lt;&gt;0,Paramétrage!KY522,"")</f>
        <v/>
      </c>
      <c r="L83" s="2" t="str">
        <f t="shared" si="37"/>
        <v/>
      </c>
      <c r="M83" s="2" t="str">
        <f t="shared" si="38"/>
        <v/>
      </c>
      <c r="N83" s="2" t="str">
        <f t="shared" si="39"/>
        <v/>
      </c>
      <c r="O83" s="2" t="str">
        <f>IF(Paramétrage!KX522&lt;&gt;0,Paramétrage!KZ522,"")</f>
        <v/>
      </c>
      <c r="P83" s="9">
        <f>IF(Paramétrage!Q532,#REF!-#REF!,0)</f>
        <v>0</v>
      </c>
      <c r="Q83" s="2"/>
      <c r="R83" s="2" t="e">
        <f>IF(#REF!&lt;&gt;"",ROUNDUP(MIN(S$3,T$3),0),"")</f>
        <v>#REF!</v>
      </c>
      <c r="S83" s="2"/>
    </row>
    <row r="84" spans="1:20" x14ac:dyDescent="0.35">
      <c r="A84" s="77" t="str">
        <f t="shared" si="30"/>
        <v/>
      </c>
      <c r="B84" s="77" t="str">
        <f t="shared" si="31"/>
        <v/>
      </c>
      <c r="C84" s="77" t="str">
        <f t="shared" si="32"/>
        <v/>
      </c>
      <c r="D84" s="77" t="str">
        <f t="shared" si="33"/>
        <v/>
      </c>
      <c r="E84" s="77" t="str">
        <f t="shared" si="34"/>
        <v/>
      </c>
      <c r="F84" s="77" t="str">
        <f t="shared" si="35"/>
        <v/>
      </c>
      <c r="G84" s="199" t="str">
        <f>IF(Paramétrage!KX523&lt;&gt;0,Paramétrage!KV523,"")</f>
        <v/>
      </c>
      <c r="H84" s="2" t="str">
        <f>IF(Paramétrage!KX523&lt;&gt;0,Paramétrage!KW523,"")</f>
        <v/>
      </c>
      <c r="I84" s="2" t="str">
        <f t="shared" si="36"/>
        <v/>
      </c>
      <c r="J84" s="2" t="str">
        <f>IF(Paramétrage!KX523&lt;&gt;0,Paramétrage!KX523,"")</f>
        <v/>
      </c>
      <c r="K84" s="2" t="str">
        <f>IF(Paramétrage!KY523&lt;&gt;0,Paramétrage!KY523,"")</f>
        <v/>
      </c>
      <c r="L84" s="2" t="str">
        <f t="shared" si="37"/>
        <v/>
      </c>
      <c r="M84" s="2" t="str">
        <f t="shared" si="38"/>
        <v/>
      </c>
      <c r="N84" s="2" t="str">
        <f t="shared" si="39"/>
        <v/>
      </c>
      <c r="O84" s="2" t="str">
        <f>IF(Paramétrage!KX523&lt;&gt;0,Paramétrage!KZ523,"")</f>
        <v/>
      </c>
      <c r="P84" s="9">
        <f>IF(Paramétrage!Q533,#REF!-#REF!,0)</f>
        <v>0</v>
      </c>
      <c r="Q84" s="2"/>
      <c r="R84" s="2" t="e">
        <f>IF(#REF!&lt;&gt;"",ROUNDUP(MIN(S$3,T$3),0),"")</f>
        <v>#REF!</v>
      </c>
      <c r="S84" s="2"/>
    </row>
    <row r="85" spans="1:20" x14ac:dyDescent="0.35">
      <c r="A85" s="77" t="str">
        <f t="shared" si="30"/>
        <v/>
      </c>
      <c r="B85" s="77" t="str">
        <f t="shared" si="31"/>
        <v/>
      </c>
      <c r="C85" s="77" t="str">
        <f t="shared" si="32"/>
        <v/>
      </c>
      <c r="D85" s="77" t="str">
        <f t="shared" si="33"/>
        <v/>
      </c>
      <c r="E85" s="77" t="str">
        <f t="shared" si="34"/>
        <v/>
      </c>
      <c r="F85" s="77" t="str">
        <f t="shared" si="35"/>
        <v/>
      </c>
      <c r="G85" s="199" t="str">
        <f>IF(Paramétrage!KX524&lt;&gt;0,Paramétrage!KV524,"")</f>
        <v/>
      </c>
      <c r="H85" s="2" t="str">
        <f>IF(Paramétrage!KX524&lt;&gt;0,Paramétrage!KW524,"")</f>
        <v/>
      </c>
      <c r="I85" s="2" t="str">
        <f t="shared" si="36"/>
        <v/>
      </c>
      <c r="J85" s="2" t="str">
        <f>IF(Paramétrage!KX524&lt;&gt;0,Paramétrage!KX524,"")</f>
        <v/>
      </c>
      <c r="K85" s="2" t="str">
        <f>IF(Paramétrage!KY524&lt;&gt;0,Paramétrage!KY524,"")</f>
        <v/>
      </c>
      <c r="L85" s="2" t="str">
        <f t="shared" si="37"/>
        <v/>
      </c>
      <c r="M85" s="2" t="str">
        <f t="shared" si="38"/>
        <v/>
      </c>
      <c r="N85" s="2" t="str">
        <f t="shared" si="39"/>
        <v/>
      </c>
      <c r="O85" s="2" t="str">
        <f>IF(Paramétrage!KX524&lt;&gt;0,Paramétrage!KZ524,"")</f>
        <v/>
      </c>
      <c r="P85" s="9">
        <f>IF(Paramétrage!Q534,#REF!-#REF!,0)</f>
        <v>0</v>
      </c>
      <c r="Q85" s="2"/>
      <c r="R85" s="2" t="e">
        <f>IF(#REF!&lt;&gt;"",ROUNDUP(MIN(S$3,T$3),0),"")</f>
        <v>#REF!</v>
      </c>
      <c r="S85" s="2"/>
    </row>
    <row r="86" spans="1:20" x14ac:dyDescent="0.35">
      <c r="A86" s="77" t="str">
        <f t="shared" si="30"/>
        <v/>
      </c>
      <c r="B86" s="77" t="str">
        <f t="shared" si="31"/>
        <v/>
      </c>
      <c r="C86" s="77" t="str">
        <f t="shared" si="32"/>
        <v/>
      </c>
      <c r="D86" s="77" t="str">
        <f t="shared" si="33"/>
        <v/>
      </c>
      <c r="E86" s="77" t="str">
        <f t="shared" si="34"/>
        <v/>
      </c>
      <c r="F86" s="77" t="str">
        <f t="shared" si="35"/>
        <v/>
      </c>
      <c r="G86" s="199" t="str">
        <f>IF(Paramétrage!KX525&lt;&gt;0,Paramétrage!KV525,"")</f>
        <v/>
      </c>
      <c r="H86" s="2" t="str">
        <f>IF(Paramétrage!KX525&lt;&gt;0,Paramétrage!KW525,"")</f>
        <v/>
      </c>
      <c r="I86" s="2" t="str">
        <f t="shared" si="36"/>
        <v/>
      </c>
      <c r="J86" s="2" t="str">
        <f>IF(Paramétrage!KX525&lt;&gt;0,Paramétrage!KX525,"")</f>
        <v/>
      </c>
      <c r="K86" s="2" t="str">
        <f>IF(Paramétrage!KY525&lt;&gt;0,Paramétrage!KY525,"")</f>
        <v/>
      </c>
      <c r="L86" s="2" t="str">
        <f t="shared" si="37"/>
        <v/>
      </c>
      <c r="M86" s="2" t="str">
        <f t="shared" si="38"/>
        <v/>
      </c>
      <c r="N86" s="2" t="str">
        <f t="shared" si="39"/>
        <v/>
      </c>
      <c r="O86" s="2" t="str">
        <f>IF(Paramétrage!KX525&lt;&gt;0,Paramétrage!KZ525,"")</f>
        <v/>
      </c>
      <c r="P86" s="9">
        <f>IF(Paramétrage!Q535,#REF!-#REF!,0)</f>
        <v>0</v>
      </c>
      <c r="Q86" s="2"/>
      <c r="R86" s="2" t="e">
        <f>IF(#REF!&lt;&gt;"",ROUNDUP(MIN(S$3,T$3),0),"")</f>
        <v>#REF!</v>
      </c>
      <c r="S86" s="2"/>
    </row>
    <row r="87" spans="1:20" x14ac:dyDescent="0.35">
      <c r="A87" s="77" t="str">
        <f t="shared" si="30"/>
        <v/>
      </c>
      <c r="B87" s="77" t="str">
        <f t="shared" si="31"/>
        <v/>
      </c>
      <c r="C87" s="77" t="str">
        <f t="shared" si="32"/>
        <v/>
      </c>
      <c r="D87" s="77" t="str">
        <f t="shared" si="33"/>
        <v/>
      </c>
      <c r="E87" s="77" t="str">
        <f t="shared" si="34"/>
        <v/>
      </c>
      <c r="F87" s="77" t="str">
        <f t="shared" si="35"/>
        <v/>
      </c>
      <c r="G87" s="199" t="str">
        <f>IF(Paramétrage!KX526&lt;&gt;0,Paramétrage!KV526,"")</f>
        <v/>
      </c>
      <c r="H87" s="2" t="str">
        <f>IF(Paramétrage!KX526&lt;&gt;0,Paramétrage!KW526,"")</f>
        <v/>
      </c>
      <c r="I87" s="2" t="str">
        <f t="shared" si="36"/>
        <v/>
      </c>
      <c r="J87" s="2" t="str">
        <f>IF(Paramétrage!KX526&lt;&gt;0,Paramétrage!KX526,"")</f>
        <v/>
      </c>
      <c r="K87" s="2" t="str">
        <f>IF(Paramétrage!KY526&lt;&gt;0,Paramétrage!KY526,"")</f>
        <v/>
      </c>
      <c r="L87" s="2" t="str">
        <f t="shared" si="37"/>
        <v/>
      </c>
      <c r="M87" s="2" t="str">
        <f t="shared" si="38"/>
        <v/>
      </c>
      <c r="N87" s="2" t="str">
        <f t="shared" si="39"/>
        <v/>
      </c>
      <c r="O87" s="2" t="str">
        <f>IF(Paramétrage!KX526&lt;&gt;0,Paramétrage!KZ526,"")</f>
        <v/>
      </c>
      <c r="P87" s="9">
        <f>IF(Paramétrage!Q536,#REF!-#REF!,0)</f>
        <v>0</v>
      </c>
      <c r="Q87" s="2"/>
      <c r="R87" s="2" t="e">
        <f>IF(#REF!&lt;&gt;"",ROUNDUP(MIN(S$3,T$3),0),"")</f>
        <v>#REF!</v>
      </c>
      <c r="S87" s="2"/>
    </row>
    <row r="88" spans="1:20" x14ac:dyDescent="0.35">
      <c r="A88" s="77" t="str">
        <f t="shared" si="30"/>
        <v/>
      </c>
      <c r="B88" s="77" t="str">
        <f t="shared" si="31"/>
        <v/>
      </c>
      <c r="C88" s="77" t="str">
        <f t="shared" si="32"/>
        <v/>
      </c>
      <c r="D88" s="77" t="str">
        <f t="shared" si="33"/>
        <v/>
      </c>
      <c r="E88" s="77" t="str">
        <f t="shared" si="34"/>
        <v/>
      </c>
      <c r="F88" s="77" t="str">
        <f t="shared" si="35"/>
        <v/>
      </c>
      <c r="G88" s="199" t="str">
        <f>IF(Paramétrage!KX527&lt;&gt;0,Paramétrage!KV527,"")</f>
        <v/>
      </c>
      <c r="H88" s="2" t="str">
        <f>IF(Paramétrage!KX527&lt;&gt;0,Paramétrage!KW527,"")</f>
        <v/>
      </c>
      <c r="I88" s="2" t="str">
        <f t="shared" si="36"/>
        <v/>
      </c>
      <c r="J88" s="2" t="str">
        <f>IF(Paramétrage!KX527&lt;&gt;0,Paramétrage!KX527,"")</f>
        <v/>
      </c>
      <c r="K88" s="2" t="str">
        <f>IF(Paramétrage!KY527&lt;&gt;0,Paramétrage!KY527,"")</f>
        <v/>
      </c>
      <c r="L88" s="2" t="str">
        <f t="shared" si="37"/>
        <v/>
      </c>
      <c r="M88" s="2" t="str">
        <f t="shared" si="38"/>
        <v/>
      </c>
      <c r="N88" s="2" t="str">
        <f t="shared" si="39"/>
        <v/>
      </c>
      <c r="O88" s="2" t="str">
        <f>IF(Paramétrage!KX527&lt;&gt;0,Paramétrage!KZ527,"")</f>
        <v/>
      </c>
      <c r="P88" s="9">
        <f>IF(Paramétrage!Q537,#REF!-#REF!,0)</f>
        <v>0</v>
      </c>
      <c r="Q88" s="2"/>
      <c r="R88" s="2" t="e">
        <f>IF(#REF!&lt;&gt;"",ROUNDUP(MIN(S$3,T$3),0),"")</f>
        <v>#REF!</v>
      </c>
      <c r="S88" s="2"/>
    </row>
    <row r="89" spans="1:20" x14ac:dyDescent="0.35">
      <c r="A89" s="77" t="str">
        <f t="shared" si="30"/>
        <v/>
      </c>
      <c r="B89" s="77" t="str">
        <f t="shared" si="31"/>
        <v/>
      </c>
      <c r="C89" s="77" t="str">
        <f t="shared" si="32"/>
        <v/>
      </c>
      <c r="D89" s="77" t="str">
        <f t="shared" si="33"/>
        <v/>
      </c>
      <c r="E89" s="77" t="str">
        <f t="shared" si="34"/>
        <v/>
      </c>
      <c r="F89" s="77" t="str">
        <f t="shared" si="35"/>
        <v/>
      </c>
      <c r="G89" s="199" t="str">
        <f>IF(Paramétrage!KX528&lt;&gt;0,Paramétrage!KV528,"")</f>
        <v/>
      </c>
      <c r="H89" s="2" t="str">
        <f>IF(Paramétrage!KX528&lt;&gt;0,Paramétrage!KW528,"")</f>
        <v/>
      </c>
      <c r="I89" s="2" t="str">
        <f t="shared" si="36"/>
        <v/>
      </c>
      <c r="J89" s="2" t="str">
        <f>IF(Paramétrage!KX528&lt;&gt;0,Paramétrage!KX528,"")</f>
        <v/>
      </c>
      <c r="K89" s="2" t="str">
        <f>IF(Paramétrage!KY528&lt;&gt;0,Paramétrage!KY528,"")</f>
        <v/>
      </c>
      <c r="L89" s="2" t="str">
        <f t="shared" si="37"/>
        <v/>
      </c>
      <c r="M89" s="2" t="str">
        <f t="shared" si="38"/>
        <v/>
      </c>
      <c r="N89" s="2" t="str">
        <f t="shared" si="39"/>
        <v/>
      </c>
      <c r="O89" s="2" t="str">
        <f>IF(Paramétrage!KX528&lt;&gt;0,Paramétrage!KZ528,"")</f>
        <v/>
      </c>
      <c r="P89" s="9">
        <f>IF(Paramétrage!Q538,#REF!-#REF!,0)</f>
        <v>0</v>
      </c>
      <c r="Q89" s="2"/>
      <c r="R89" s="2" t="e">
        <f>IF(#REF!&lt;&gt;"",ROUNDUP(MIN(S$3,T$3),0),"")</f>
        <v>#REF!</v>
      </c>
      <c r="S89" s="2"/>
    </row>
    <row r="90" spans="1:20" x14ac:dyDescent="0.35">
      <c r="A90" s="469"/>
      <c r="B90" s="469"/>
      <c r="C90" s="469"/>
      <c r="D90" s="469"/>
      <c r="E90" s="469"/>
      <c r="F90" s="469"/>
      <c r="G90" s="475" t="s">
        <v>1117</v>
      </c>
      <c r="H90" s="469"/>
      <c r="I90" s="469"/>
      <c r="J90" s="469"/>
      <c r="K90" s="469"/>
      <c r="L90" s="469"/>
      <c r="M90" s="469"/>
      <c r="N90" s="469"/>
      <c r="O90" s="469"/>
      <c r="P90" s="469">
        <f>IF(Paramétrage!Q539,#REF!-#REF!,0)</f>
        <v>0</v>
      </c>
      <c r="Q90" s="469"/>
      <c r="R90" s="469" t="e">
        <f>IF(#REF!&lt;&gt;"",ROUNDUP(MIN(S$3,T$3),0),"")</f>
        <v>#REF!</v>
      </c>
      <c r="S90" s="2"/>
    </row>
    <row r="91" spans="1:20" ht="101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167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9">
        <f>IF(Paramétrage!Q540,#REF!-#REF!,0)</f>
        <v>0</v>
      </c>
      <c r="Q91" s="200" t="e">
        <f>Paramétrage!#REF!</f>
        <v>#REF!</v>
      </c>
      <c r="R91" s="201" t="s">
        <v>338</v>
      </c>
      <c r="S91" s="106" t="s">
        <v>347</v>
      </c>
      <c r="T91" s="28" t="s">
        <v>348</v>
      </c>
    </row>
    <row r="92" spans="1:20" x14ac:dyDescent="0.35">
      <c r="A92" s="77" t="str">
        <f>IF(J92&lt;&gt;"",I92,"")</f>
        <v/>
      </c>
      <c r="B92" s="77" t="str">
        <f>IF(J92&lt;&gt;"",1,"")</f>
        <v/>
      </c>
      <c r="C92" s="77" t="str">
        <f>IF(J92&lt;&gt;"",L92,"")</f>
        <v/>
      </c>
      <c r="D92" s="77" t="str">
        <f>IF(J92&lt;&gt;"",L92,"")</f>
        <v/>
      </c>
      <c r="E92" s="77" t="str">
        <f>IF(J92&lt;&gt;"",M92,"")</f>
        <v/>
      </c>
      <c r="F92" s="77" t="str">
        <f>IF(J92&lt;&gt;"",N92,"")</f>
        <v/>
      </c>
      <c r="G92" s="199" t="str">
        <f>IF(Paramétrage!LN501&lt;&gt;0,Paramétrage!LL501,"")</f>
        <v/>
      </c>
      <c r="H92" s="2" t="str">
        <f>IF(Paramétrage!LN501&lt;&gt;0,Paramétrage!LM501,"")</f>
        <v/>
      </c>
      <c r="I92" s="2" t="str">
        <f>IF(J92&lt;&gt;"",DATEDIF($Q$2,G92,"d")*1440+H92*60,"")</f>
        <v/>
      </c>
      <c r="J92" s="2" t="str">
        <f>IF(Paramétrage!LN501&lt;&gt;0,Paramétrage!LN501,"")</f>
        <v/>
      </c>
      <c r="K92" s="2" t="str">
        <f>IF(Paramétrage!LO501&lt;&gt;0,Paramétrage!LO501,"")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IF(Paramétrage!LN501&lt;&gt;0,Paramétrage!LP501,"")</f>
        <v/>
      </c>
      <c r="P92" s="9">
        <f>IF(Paramétrage!Q541,#REF!-#REF!,0)</f>
        <v>0</v>
      </c>
      <c r="Q92" s="2"/>
      <c r="R92" s="2" t="e">
        <f>IF(#REF!&lt;&gt;"",ROUNDUP(MIN(S$3,T$3),0),"")</f>
        <v>#REF!</v>
      </c>
      <c r="S92" s="2"/>
    </row>
    <row r="93" spans="1:20" x14ac:dyDescent="0.35">
      <c r="A93" s="77" t="str">
        <f t="shared" ref="A93:A119" si="40">IF(J93&lt;&gt;"",I93,"")</f>
        <v/>
      </c>
      <c r="B93" s="77" t="str">
        <f t="shared" ref="B93:B119" si="41">IF(J93&lt;&gt;"",1,"")</f>
        <v/>
      </c>
      <c r="C93" s="77" t="str">
        <f t="shared" ref="C93:C119" si="42">IF(J93&lt;&gt;"",L93,"")</f>
        <v/>
      </c>
      <c r="D93" s="77" t="str">
        <f t="shared" ref="D93:D119" si="43">IF(J93&lt;&gt;"",L93,"")</f>
        <v/>
      </c>
      <c r="E93" s="77" t="str">
        <f t="shared" ref="E93:E119" si="44">IF(J93&lt;&gt;"",M93,"")</f>
        <v/>
      </c>
      <c r="F93" s="77" t="str">
        <f t="shared" ref="F93:F119" si="45">IF(J93&lt;&gt;"",N93,"")</f>
        <v/>
      </c>
      <c r="G93" s="199" t="str">
        <f>IF(Paramétrage!LN502&lt;&gt;0,Paramétrage!LL502,"")</f>
        <v/>
      </c>
      <c r="H93" s="2" t="str">
        <f>IF(Paramétrage!LN502&lt;&gt;0,Paramétrage!LM502,"")</f>
        <v/>
      </c>
      <c r="I93" s="2" t="str">
        <f t="shared" ref="I93:I119" si="46">IF(J93&lt;&gt;"",DATEDIF($Q$2,G93,"d")*1440+H93*60,"")</f>
        <v/>
      </c>
      <c r="J93" s="2" t="str">
        <f>IF(Paramétrage!LN502&lt;&gt;0,Paramétrage!LN502,"")</f>
        <v/>
      </c>
      <c r="K93" s="2" t="str">
        <f>IF(Paramétrage!LO502&lt;&gt;0,Paramétrage!LO502,"")</f>
        <v/>
      </c>
      <c r="L93" s="2" t="str">
        <f t="shared" ref="L93:L119" si="47">IF(J93&lt;&gt;"",ROUNDUP(J93/K93,0),"")</f>
        <v/>
      </c>
      <c r="M93" s="2" t="str">
        <f t="shared" ref="M93:M119" si="48">IF(J93&lt;&gt;"",J93/L93,"")</f>
        <v/>
      </c>
      <c r="N93" s="2" t="str">
        <f t="shared" ref="N93:N119" si="49">IF(J93&lt;&gt;"",M93/O93,"")</f>
        <v/>
      </c>
      <c r="O93" s="2" t="str">
        <f>IF(Paramétrage!LN502&lt;&gt;0,Paramétrage!LP502,"")</f>
        <v/>
      </c>
      <c r="P93" s="9">
        <f>IF(Paramétrage!Q542,#REF!-#REF!,0)</f>
        <v>0</v>
      </c>
      <c r="Q93" s="2"/>
      <c r="R93" s="2" t="e">
        <f>IF(#REF!&lt;&gt;"",ROUNDUP(MIN(S$3,T$3),0),"")</f>
        <v>#REF!</v>
      </c>
      <c r="S93" s="2"/>
    </row>
    <row r="94" spans="1:20" x14ac:dyDescent="0.35">
      <c r="A94" s="77" t="str">
        <f t="shared" si="40"/>
        <v/>
      </c>
      <c r="B94" s="77" t="str">
        <f t="shared" si="41"/>
        <v/>
      </c>
      <c r="C94" s="77" t="str">
        <f t="shared" si="42"/>
        <v/>
      </c>
      <c r="D94" s="77" t="str">
        <f t="shared" si="43"/>
        <v/>
      </c>
      <c r="E94" s="77" t="str">
        <f t="shared" si="44"/>
        <v/>
      </c>
      <c r="F94" s="77" t="str">
        <f t="shared" si="45"/>
        <v/>
      </c>
      <c r="G94" s="199" t="str">
        <f>IF(Paramétrage!LN503&lt;&gt;0,Paramétrage!LL503,"")</f>
        <v/>
      </c>
      <c r="H94" s="2" t="str">
        <f>IF(Paramétrage!LN503&lt;&gt;0,Paramétrage!LM503,"")</f>
        <v/>
      </c>
      <c r="I94" s="2" t="str">
        <f t="shared" si="46"/>
        <v/>
      </c>
      <c r="J94" s="2" t="str">
        <f>IF(Paramétrage!LN503&lt;&gt;0,Paramétrage!LN503,"")</f>
        <v/>
      </c>
      <c r="K94" s="2" t="str">
        <f>IF(Paramétrage!LO503&lt;&gt;0,Paramétrage!LO503,"")</f>
        <v/>
      </c>
      <c r="L94" s="2" t="str">
        <f t="shared" si="47"/>
        <v/>
      </c>
      <c r="M94" s="2" t="str">
        <f t="shared" si="48"/>
        <v/>
      </c>
      <c r="N94" s="2" t="str">
        <f t="shared" si="49"/>
        <v/>
      </c>
      <c r="O94" s="2" t="str">
        <f>IF(Paramétrage!LN503&lt;&gt;0,Paramétrage!LP503,"")</f>
        <v/>
      </c>
      <c r="P94" s="9">
        <f>IF(Paramétrage!Q543,#REF!-#REF!,0)</f>
        <v>0</v>
      </c>
      <c r="Q94" s="2"/>
      <c r="R94" s="2" t="e">
        <f>IF(#REF!&lt;&gt;"",ROUNDUP(MIN(S$3,T$3),0),"")</f>
        <v>#REF!</v>
      </c>
      <c r="S94" s="2"/>
    </row>
    <row r="95" spans="1:20" x14ac:dyDescent="0.35">
      <c r="A95" s="77" t="str">
        <f t="shared" si="40"/>
        <v/>
      </c>
      <c r="B95" s="77" t="str">
        <f t="shared" si="41"/>
        <v/>
      </c>
      <c r="C95" s="77" t="str">
        <f t="shared" si="42"/>
        <v/>
      </c>
      <c r="D95" s="77" t="str">
        <f t="shared" si="43"/>
        <v/>
      </c>
      <c r="E95" s="77" t="str">
        <f t="shared" si="44"/>
        <v/>
      </c>
      <c r="F95" s="77" t="str">
        <f t="shared" si="45"/>
        <v/>
      </c>
      <c r="G95" s="199" t="str">
        <f>IF(Paramétrage!LN504&lt;&gt;0,Paramétrage!LL504,"")</f>
        <v/>
      </c>
      <c r="H95" s="2" t="str">
        <f>IF(Paramétrage!LN504&lt;&gt;0,Paramétrage!LM504,"")</f>
        <v/>
      </c>
      <c r="I95" s="2" t="str">
        <f t="shared" si="46"/>
        <v/>
      </c>
      <c r="J95" s="2" t="str">
        <f>IF(Paramétrage!LN504&lt;&gt;0,Paramétrage!LN504,"")</f>
        <v/>
      </c>
      <c r="K95" s="2" t="str">
        <f>IF(Paramétrage!LO504&lt;&gt;0,Paramétrage!LO504,"")</f>
        <v/>
      </c>
      <c r="L95" s="2" t="str">
        <f t="shared" si="47"/>
        <v/>
      </c>
      <c r="M95" s="2" t="str">
        <f t="shared" si="48"/>
        <v/>
      </c>
      <c r="N95" s="2" t="str">
        <f t="shared" si="49"/>
        <v/>
      </c>
      <c r="O95" s="2" t="str">
        <f>IF(Paramétrage!LN504&lt;&gt;0,Paramétrage!LP504,"")</f>
        <v/>
      </c>
      <c r="P95" s="9">
        <f>IF(Paramétrage!Q544,#REF!-#REF!,0)</f>
        <v>0</v>
      </c>
      <c r="Q95" s="2"/>
      <c r="R95" s="2" t="e">
        <f>IF(#REF!&lt;&gt;"",ROUNDUP(MIN(S$3,T$3),0),"")</f>
        <v>#REF!</v>
      </c>
      <c r="S95" s="2"/>
    </row>
    <row r="96" spans="1:20" x14ac:dyDescent="0.35">
      <c r="A96" s="77" t="str">
        <f t="shared" si="40"/>
        <v/>
      </c>
      <c r="B96" s="77" t="str">
        <f t="shared" si="41"/>
        <v/>
      </c>
      <c r="C96" s="77" t="str">
        <f t="shared" si="42"/>
        <v/>
      </c>
      <c r="D96" s="77" t="str">
        <f t="shared" si="43"/>
        <v/>
      </c>
      <c r="E96" s="77" t="str">
        <f t="shared" si="44"/>
        <v/>
      </c>
      <c r="F96" s="77" t="str">
        <f t="shared" si="45"/>
        <v/>
      </c>
      <c r="G96" s="199" t="str">
        <f>IF(Paramétrage!LN505&lt;&gt;0,Paramétrage!LL505,"")</f>
        <v/>
      </c>
      <c r="H96" s="2" t="str">
        <f>IF(Paramétrage!LN505&lt;&gt;0,Paramétrage!LM505,"")</f>
        <v/>
      </c>
      <c r="I96" s="2" t="str">
        <f t="shared" si="46"/>
        <v/>
      </c>
      <c r="J96" s="2" t="str">
        <f>IF(Paramétrage!LN505&lt;&gt;0,Paramétrage!LN505,"")</f>
        <v/>
      </c>
      <c r="K96" s="2" t="str">
        <f>IF(Paramétrage!LO505&lt;&gt;0,Paramétrage!LO505,"")</f>
        <v/>
      </c>
      <c r="L96" s="2" t="str">
        <f t="shared" si="47"/>
        <v/>
      </c>
      <c r="M96" s="2" t="str">
        <f t="shared" si="48"/>
        <v/>
      </c>
      <c r="N96" s="2" t="str">
        <f t="shared" si="49"/>
        <v/>
      </c>
      <c r="O96" s="2" t="str">
        <f>IF(Paramétrage!LN505&lt;&gt;0,Paramétrage!LP505,"")</f>
        <v/>
      </c>
      <c r="P96" s="9">
        <f>IF(Paramétrage!Q545,#REF!-#REF!,0)</f>
        <v>0</v>
      </c>
      <c r="Q96" s="2"/>
      <c r="R96" s="2" t="e">
        <f>IF(#REF!&lt;&gt;"",ROUNDUP(MIN(S$3,T$3),0),"")</f>
        <v>#REF!</v>
      </c>
      <c r="S96" s="2"/>
    </row>
    <row r="97" spans="1:19" x14ac:dyDescent="0.35">
      <c r="A97" s="77" t="str">
        <f t="shared" si="40"/>
        <v/>
      </c>
      <c r="B97" s="77" t="str">
        <f t="shared" si="41"/>
        <v/>
      </c>
      <c r="C97" s="77" t="str">
        <f t="shared" si="42"/>
        <v/>
      </c>
      <c r="D97" s="77" t="str">
        <f t="shared" si="43"/>
        <v/>
      </c>
      <c r="E97" s="77" t="str">
        <f t="shared" si="44"/>
        <v/>
      </c>
      <c r="F97" s="77" t="str">
        <f t="shared" si="45"/>
        <v/>
      </c>
      <c r="G97" s="199" t="str">
        <f>IF(Paramétrage!LN506&lt;&gt;0,Paramétrage!LL506,"")</f>
        <v/>
      </c>
      <c r="H97" s="2" t="str">
        <f>IF(Paramétrage!LN506&lt;&gt;0,Paramétrage!LM506,"")</f>
        <v/>
      </c>
      <c r="I97" s="2" t="str">
        <f t="shared" si="46"/>
        <v/>
      </c>
      <c r="J97" s="2" t="str">
        <f>IF(Paramétrage!LN506&lt;&gt;0,Paramétrage!LN506,"")</f>
        <v/>
      </c>
      <c r="K97" s="2" t="str">
        <f>IF(Paramétrage!LO506&lt;&gt;0,Paramétrage!LO506,"")</f>
        <v/>
      </c>
      <c r="L97" s="2" t="str">
        <f t="shared" si="47"/>
        <v/>
      </c>
      <c r="M97" s="2" t="str">
        <f t="shared" si="48"/>
        <v/>
      </c>
      <c r="N97" s="2" t="str">
        <f t="shared" si="49"/>
        <v/>
      </c>
      <c r="O97" s="2" t="str">
        <f>IF(Paramétrage!LN506&lt;&gt;0,Paramétrage!LP506,"")</f>
        <v/>
      </c>
      <c r="P97" s="9">
        <f>IF(Paramétrage!Q546,#REF!-#REF!,0)</f>
        <v>0</v>
      </c>
      <c r="Q97" s="2"/>
      <c r="R97" s="2" t="e">
        <f>IF(#REF!&lt;&gt;"",ROUNDUP(MIN(S$3,T$3),0),"")</f>
        <v>#REF!</v>
      </c>
      <c r="S97" s="2"/>
    </row>
    <row r="98" spans="1:19" x14ac:dyDescent="0.35">
      <c r="A98" s="77" t="str">
        <f t="shared" si="40"/>
        <v/>
      </c>
      <c r="B98" s="77" t="str">
        <f t="shared" si="41"/>
        <v/>
      </c>
      <c r="C98" s="77" t="str">
        <f t="shared" si="42"/>
        <v/>
      </c>
      <c r="D98" s="77" t="str">
        <f t="shared" si="43"/>
        <v/>
      </c>
      <c r="E98" s="77" t="str">
        <f t="shared" si="44"/>
        <v/>
      </c>
      <c r="F98" s="77" t="str">
        <f t="shared" si="45"/>
        <v/>
      </c>
      <c r="G98" s="199" t="str">
        <f>IF(Paramétrage!LN507&lt;&gt;0,Paramétrage!LL507,"")</f>
        <v/>
      </c>
      <c r="H98" s="2" t="str">
        <f>IF(Paramétrage!LN507&lt;&gt;0,Paramétrage!LM507,"")</f>
        <v/>
      </c>
      <c r="I98" s="2" t="str">
        <f t="shared" si="46"/>
        <v/>
      </c>
      <c r="J98" s="2" t="str">
        <f>IF(Paramétrage!LN507&lt;&gt;0,Paramétrage!LN507,"")</f>
        <v/>
      </c>
      <c r="K98" s="2" t="str">
        <f>IF(Paramétrage!LO507&lt;&gt;0,Paramétrage!LO507,"")</f>
        <v/>
      </c>
      <c r="L98" s="2" t="str">
        <f t="shared" si="47"/>
        <v/>
      </c>
      <c r="M98" s="2" t="str">
        <f t="shared" si="48"/>
        <v/>
      </c>
      <c r="N98" s="2" t="str">
        <f t="shared" si="49"/>
        <v/>
      </c>
      <c r="O98" s="2" t="str">
        <f>IF(Paramétrage!LN507&lt;&gt;0,Paramétrage!LP507,"")</f>
        <v/>
      </c>
      <c r="P98" s="9">
        <f>IF(Paramétrage!Q547,#REF!-#REF!,0)</f>
        <v>0</v>
      </c>
      <c r="Q98" s="2"/>
      <c r="R98" s="2" t="e">
        <f>IF(#REF!&lt;&gt;"",ROUNDUP(MIN(S$3,T$3),0),"")</f>
        <v>#REF!</v>
      </c>
      <c r="S98" s="2"/>
    </row>
    <row r="99" spans="1:19" x14ac:dyDescent="0.35">
      <c r="A99" s="77" t="str">
        <f t="shared" si="40"/>
        <v/>
      </c>
      <c r="B99" s="77" t="str">
        <f t="shared" si="41"/>
        <v/>
      </c>
      <c r="C99" s="77" t="str">
        <f t="shared" si="42"/>
        <v/>
      </c>
      <c r="D99" s="77" t="str">
        <f t="shared" si="43"/>
        <v/>
      </c>
      <c r="E99" s="77" t="str">
        <f t="shared" si="44"/>
        <v/>
      </c>
      <c r="F99" s="77" t="str">
        <f t="shared" si="45"/>
        <v/>
      </c>
      <c r="G99" s="199" t="str">
        <f>IF(Paramétrage!LN508&lt;&gt;0,Paramétrage!LL508,"")</f>
        <v/>
      </c>
      <c r="H99" s="2" t="str">
        <f>IF(Paramétrage!LN508&lt;&gt;0,Paramétrage!LM508,"")</f>
        <v/>
      </c>
      <c r="I99" s="2" t="str">
        <f t="shared" si="46"/>
        <v/>
      </c>
      <c r="J99" s="2" t="str">
        <f>IF(Paramétrage!LN508&lt;&gt;0,Paramétrage!LN508,"")</f>
        <v/>
      </c>
      <c r="K99" s="2" t="str">
        <f>IF(Paramétrage!LO508&lt;&gt;0,Paramétrage!LO508,"")</f>
        <v/>
      </c>
      <c r="L99" s="2" t="str">
        <f t="shared" si="47"/>
        <v/>
      </c>
      <c r="M99" s="2" t="str">
        <f t="shared" si="48"/>
        <v/>
      </c>
      <c r="N99" s="2" t="str">
        <f t="shared" si="49"/>
        <v/>
      </c>
      <c r="O99" s="2" t="str">
        <f>IF(Paramétrage!LN508&lt;&gt;0,Paramétrage!LP508,"")</f>
        <v/>
      </c>
      <c r="P99" s="9">
        <f>IF(Paramétrage!Q548,#REF!-#REF!,0)</f>
        <v>0</v>
      </c>
      <c r="Q99" s="2"/>
      <c r="R99" s="2" t="e">
        <f>IF(#REF!&lt;&gt;"",ROUNDUP(MIN(S$3,T$3),0),"")</f>
        <v>#REF!</v>
      </c>
      <c r="S99" s="2"/>
    </row>
    <row r="100" spans="1:19" x14ac:dyDescent="0.35">
      <c r="A100" s="77" t="str">
        <f t="shared" si="40"/>
        <v/>
      </c>
      <c r="B100" s="77" t="str">
        <f t="shared" si="41"/>
        <v/>
      </c>
      <c r="C100" s="77" t="str">
        <f t="shared" si="42"/>
        <v/>
      </c>
      <c r="D100" s="77" t="str">
        <f t="shared" si="43"/>
        <v/>
      </c>
      <c r="E100" s="77" t="str">
        <f t="shared" si="44"/>
        <v/>
      </c>
      <c r="F100" s="77" t="str">
        <f t="shared" si="45"/>
        <v/>
      </c>
      <c r="G100" s="199" t="str">
        <f>IF(Paramétrage!LN509&lt;&gt;0,Paramétrage!LL509,"")</f>
        <v/>
      </c>
      <c r="H100" s="2" t="str">
        <f>IF(Paramétrage!LN509&lt;&gt;0,Paramétrage!LM509,"")</f>
        <v/>
      </c>
      <c r="I100" s="2" t="str">
        <f t="shared" si="46"/>
        <v/>
      </c>
      <c r="J100" s="2" t="str">
        <f>IF(Paramétrage!LN509&lt;&gt;0,Paramétrage!LN509,"")</f>
        <v/>
      </c>
      <c r="K100" s="2" t="str">
        <f>IF(Paramétrage!LO509&lt;&gt;0,Paramétrage!LO509,"")</f>
        <v/>
      </c>
      <c r="L100" s="2" t="str">
        <f t="shared" si="47"/>
        <v/>
      </c>
      <c r="M100" s="2" t="str">
        <f t="shared" si="48"/>
        <v/>
      </c>
      <c r="N100" s="2" t="str">
        <f t="shared" si="49"/>
        <v/>
      </c>
      <c r="O100" s="2" t="str">
        <f>IF(Paramétrage!LN509&lt;&gt;0,Paramétrage!LP509,"")</f>
        <v/>
      </c>
      <c r="P100" s="9">
        <f>IF(Paramétrage!Q549,#REF!-#REF!,0)</f>
        <v>0</v>
      </c>
      <c r="Q100" s="2"/>
      <c r="R100" s="2" t="e">
        <f>IF(#REF!&lt;&gt;"",ROUNDUP(MIN(S$3,T$3),0),"")</f>
        <v>#REF!</v>
      </c>
      <c r="S100" s="2"/>
    </row>
    <row r="101" spans="1:19" x14ac:dyDescent="0.35">
      <c r="A101" s="77" t="str">
        <f t="shared" si="40"/>
        <v/>
      </c>
      <c r="B101" s="77" t="str">
        <f t="shared" si="41"/>
        <v/>
      </c>
      <c r="C101" s="77" t="str">
        <f t="shared" si="42"/>
        <v/>
      </c>
      <c r="D101" s="77" t="str">
        <f t="shared" si="43"/>
        <v/>
      </c>
      <c r="E101" s="77" t="str">
        <f t="shared" si="44"/>
        <v/>
      </c>
      <c r="F101" s="77" t="str">
        <f t="shared" si="45"/>
        <v/>
      </c>
      <c r="G101" s="199" t="str">
        <f>IF(Paramétrage!LN510&lt;&gt;0,Paramétrage!LL510,"")</f>
        <v/>
      </c>
      <c r="H101" s="2" t="str">
        <f>IF(Paramétrage!LN510&lt;&gt;0,Paramétrage!LM510,"")</f>
        <v/>
      </c>
      <c r="I101" s="2" t="str">
        <f t="shared" si="46"/>
        <v/>
      </c>
      <c r="J101" s="2" t="str">
        <f>IF(Paramétrage!LN510&lt;&gt;0,Paramétrage!LN510,"")</f>
        <v/>
      </c>
      <c r="K101" s="2" t="str">
        <f>IF(Paramétrage!LO510&lt;&gt;0,Paramétrage!LO510,"")</f>
        <v/>
      </c>
      <c r="L101" s="2" t="str">
        <f t="shared" si="47"/>
        <v/>
      </c>
      <c r="M101" s="2" t="str">
        <f t="shared" si="48"/>
        <v/>
      </c>
      <c r="N101" s="2" t="str">
        <f t="shared" si="49"/>
        <v/>
      </c>
      <c r="O101" s="2" t="str">
        <f>IF(Paramétrage!LN510&lt;&gt;0,Paramétrage!LP510,"")</f>
        <v/>
      </c>
      <c r="P101" s="9">
        <f>IF(Paramétrage!Q550,#REF!-#REF!,0)</f>
        <v>0</v>
      </c>
      <c r="Q101" s="2"/>
      <c r="R101" s="2" t="e">
        <f>IF(#REF!&lt;&gt;"",ROUNDUP(MIN(S$3,T$3),0),"")</f>
        <v>#REF!</v>
      </c>
      <c r="S101" s="2"/>
    </row>
    <row r="102" spans="1:19" x14ac:dyDescent="0.35">
      <c r="A102" s="77" t="str">
        <f t="shared" si="40"/>
        <v/>
      </c>
      <c r="B102" s="77" t="str">
        <f t="shared" si="41"/>
        <v/>
      </c>
      <c r="C102" s="77" t="str">
        <f t="shared" si="42"/>
        <v/>
      </c>
      <c r="D102" s="77" t="str">
        <f t="shared" si="43"/>
        <v/>
      </c>
      <c r="E102" s="77" t="str">
        <f t="shared" si="44"/>
        <v/>
      </c>
      <c r="F102" s="77" t="str">
        <f t="shared" si="45"/>
        <v/>
      </c>
      <c r="G102" s="199" t="str">
        <f>IF(Paramétrage!LN511&lt;&gt;0,Paramétrage!LL511,"")</f>
        <v/>
      </c>
      <c r="H102" s="2" t="str">
        <f>IF(Paramétrage!LN511&lt;&gt;0,Paramétrage!LM511,"")</f>
        <v/>
      </c>
      <c r="I102" s="2" t="str">
        <f t="shared" si="46"/>
        <v/>
      </c>
      <c r="J102" s="2" t="str">
        <f>IF(Paramétrage!LN511&lt;&gt;0,Paramétrage!LN511,"")</f>
        <v/>
      </c>
      <c r="K102" s="2" t="str">
        <f>IF(Paramétrage!LO511&lt;&gt;0,Paramétrage!LO511,"")</f>
        <v/>
      </c>
      <c r="L102" s="2" t="str">
        <f t="shared" si="47"/>
        <v/>
      </c>
      <c r="M102" s="2" t="str">
        <f t="shared" si="48"/>
        <v/>
      </c>
      <c r="N102" s="2" t="str">
        <f t="shared" si="49"/>
        <v/>
      </c>
      <c r="O102" s="2" t="str">
        <f>IF(Paramétrage!LN511&lt;&gt;0,Paramétrage!LP511,"")</f>
        <v/>
      </c>
      <c r="P102" s="9">
        <f>IF(Paramétrage!Q551,#REF!-#REF!,0)</f>
        <v>0</v>
      </c>
      <c r="Q102" s="2"/>
      <c r="R102" s="2" t="e">
        <f>IF(#REF!&lt;&gt;"",ROUNDUP(MIN(S$3,T$3),0),"")</f>
        <v>#REF!</v>
      </c>
      <c r="S102" s="2"/>
    </row>
    <row r="103" spans="1:19" x14ac:dyDescent="0.35">
      <c r="A103" s="77" t="str">
        <f t="shared" si="40"/>
        <v/>
      </c>
      <c r="B103" s="77" t="str">
        <f t="shared" si="41"/>
        <v/>
      </c>
      <c r="C103" s="77" t="str">
        <f t="shared" si="42"/>
        <v/>
      </c>
      <c r="D103" s="77" t="str">
        <f t="shared" si="43"/>
        <v/>
      </c>
      <c r="E103" s="77" t="str">
        <f t="shared" si="44"/>
        <v/>
      </c>
      <c r="F103" s="77" t="str">
        <f t="shared" si="45"/>
        <v/>
      </c>
      <c r="G103" s="199" t="str">
        <f>IF(Paramétrage!LN512&lt;&gt;0,Paramétrage!LL512,"")</f>
        <v/>
      </c>
      <c r="H103" s="2" t="str">
        <f>IF(Paramétrage!LN512&lt;&gt;0,Paramétrage!LM512,"")</f>
        <v/>
      </c>
      <c r="I103" s="2" t="str">
        <f t="shared" si="46"/>
        <v/>
      </c>
      <c r="J103" s="2" t="str">
        <f>IF(Paramétrage!LN512&lt;&gt;0,Paramétrage!LN512,"")</f>
        <v/>
      </c>
      <c r="K103" s="2" t="str">
        <f>IF(Paramétrage!LO512&lt;&gt;0,Paramétrage!LO512,"")</f>
        <v/>
      </c>
      <c r="L103" s="2" t="str">
        <f t="shared" si="47"/>
        <v/>
      </c>
      <c r="M103" s="2" t="str">
        <f t="shared" si="48"/>
        <v/>
      </c>
      <c r="N103" s="2" t="str">
        <f t="shared" si="49"/>
        <v/>
      </c>
      <c r="O103" s="2" t="str">
        <f>IF(Paramétrage!LN512&lt;&gt;0,Paramétrage!LP512,"")</f>
        <v/>
      </c>
      <c r="P103" s="9">
        <f>IF(Paramétrage!Q552,#REF!-#REF!,0)</f>
        <v>0</v>
      </c>
      <c r="Q103" s="2"/>
      <c r="R103" s="2" t="e">
        <f>IF(#REF!&lt;&gt;"",ROUNDUP(MIN(S$3,T$3),0),"")</f>
        <v>#REF!</v>
      </c>
      <c r="S103" s="2"/>
    </row>
    <row r="104" spans="1:19" x14ac:dyDescent="0.35">
      <c r="A104" s="77" t="str">
        <f t="shared" si="40"/>
        <v/>
      </c>
      <c r="B104" s="77" t="str">
        <f t="shared" si="41"/>
        <v/>
      </c>
      <c r="C104" s="77" t="str">
        <f t="shared" si="42"/>
        <v/>
      </c>
      <c r="D104" s="77" t="str">
        <f t="shared" si="43"/>
        <v/>
      </c>
      <c r="E104" s="77" t="str">
        <f t="shared" si="44"/>
        <v/>
      </c>
      <c r="F104" s="77" t="str">
        <f t="shared" si="45"/>
        <v/>
      </c>
      <c r="G104" s="199" t="str">
        <f>IF(Paramétrage!LN513&lt;&gt;0,Paramétrage!LL513,"")</f>
        <v/>
      </c>
      <c r="H104" s="2" t="str">
        <f>IF(Paramétrage!LN513&lt;&gt;0,Paramétrage!LM513,"")</f>
        <v/>
      </c>
      <c r="I104" s="2" t="str">
        <f t="shared" si="46"/>
        <v/>
      </c>
      <c r="J104" s="2" t="str">
        <f>IF(Paramétrage!LN513&lt;&gt;0,Paramétrage!LN513,"")</f>
        <v/>
      </c>
      <c r="K104" s="2" t="str">
        <f>IF(Paramétrage!LO513&lt;&gt;0,Paramétrage!LO513,"")</f>
        <v/>
      </c>
      <c r="L104" s="2" t="str">
        <f t="shared" si="47"/>
        <v/>
      </c>
      <c r="M104" s="2" t="str">
        <f t="shared" si="48"/>
        <v/>
      </c>
      <c r="N104" s="2" t="str">
        <f t="shared" si="49"/>
        <v/>
      </c>
      <c r="O104" s="2" t="str">
        <f>IF(Paramétrage!LN513&lt;&gt;0,Paramétrage!LP513,"")</f>
        <v/>
      </c>
      <c r="P104" s="9">
        <f>IF(Paramétrage!Q553,#REF!-#REF!,0)</f>
        <v>0</v>
      </c>
      <c r="Q104" s="2"/>
      <c r="R104" s="2" t="e">
        <f>IF(#REF!&lt;&gt;"",ROUNDUP(MIN(S$3,T$3),0),"")</f>
        <v>#REF!</v>
      </c>
      <c r="S104" s="2"/>
    </row>
    <row r="105" spans="1:19" x14ac:dyDescent="0.35">
      <c r="A105" s="77" t="str">
        <f t="shared" si="40"/>
        <v/>
      </c>
      <c r="B105" s="77" t="str">
        <f t="shared" si="41"/>
        <v/>
      </c>
      <c r="C105" s="77" t="str">
        <f t="shared" si="42"/>
        <v/>
      </c>
      <c r="D105" s="77" t="str">
        <f t="shared" si="43"/>
        <v/>
      </c>
      <c r="E105" s="77" t="str">
        <f t="shared" si="44"/>
        <v/>
      </c>
      <c r="F105" s="77" t="str">
        <f t="shared" si="45"/>
        <v/>
      </c>
      <c r="G105" s="199" t="str">
        <f>IF(Paramétrage!LN514&lt;&gt;0,Paramétrage!LL514,"")</f>
        <v/>
      </c>
      <c r="H105" s="2" t="str">
        <f>IF(Paramétrage!LN514&lt;&gt;0,Paramétrage!LM514,"")</f>
        <v/>
      </c>
      <c r="I105" s="2" t="str">
        <f t="shared" si="46"/>
        <v/>
      </c>
      <c r="J105" s="2" t="str">
        <f>IF(Paramétrage!LN514&lt;&gt;0,Paramétrage!LN514,"")</f>
        <v/>
      </c>
      <c r="K105" s="2" t="str">
        <f>IF(Paramétrage!LO514&lt;&gt;0,Paramétrage!LO514,"")</f>
        <v/>
      </c>
      <c r="L105" s="2" t="str">
        <f t="shared" si="47"/>
        <v/>
      </c>
      <c r="M105" s="2" t="str">
        <f t="shared" si="48"/>
        <v/>
      </c>
      <c r="N105" s="2" t="str">
        <f t="shared" si="49"/>
        <v/>
      </c>
      <c r="O105" s="2" t="str">
        <f>IF(Paramétrage!LN514&lt;&gt;0,Paramétrage!LP514,"")</f>
        <v/>
      </c>
      <c r="P105" s="9">
        <f>IF(Paramétrage!Q554,#REF!-#REF!,0)</f>
        <v>0</v>
      </c>
      <c r="Q105" s="2"/>
      <c r="R105" s="2" t="e">
        <f>IF(#REF!&lt;&gt;"",ROUNDUP(MIN(S$3,T$3),0),"")</f>
        <v>#REF!</v>
      </c>
      <c r="S105" s="2"/>
    </row>
    <row r="106" spans="1:19" x14ac:dyDescent="0.35">
      <c r="A106" s="77" t="str">
        <f t="shared" si="40"/>
        <v/>
      </c>
      <c r="B106" s="77" t="str">
        <f t="shared" si="41"/>
        <v/>
      </c>
      <c r="C106" s="77" t="str">
        <f t="shared" si="42"/>
        <v/>
      </c>
      <c r="D106" s="77" t="str">
        <f t="shared" si="43"/>
        <v/>
      </c>
      <c r="E106" s="77" t="str">
        <f t="shared" si="44"/>
        <v/>
      </c>
      <c r="F106" s="77" t="str">
        <f t="shared" si="45"/>
        <v/>
      </c>
      <c r="G106" s="199" t="str">
        <f>IF(Paramétrage!LN515&lt;&gt;0,Paramétrage!LL515,"")</f>
        <v/>
      </c>
      <c r="H106" s="2" t="str">
        <f>IF(Paramétrage!LN515&lt;&gt;0,Paramétrage!LM515,"")</f>
        <v/>
      </c>
      <c r="I106" s="2" t="str">
        <f t="shared" si="46"/>
        <v/>
      </c>
      <c r="J106" s="2" t="str">
        <f>IF(Paramétrage!LN515&lt;&gt;0,Paramétrage!LN515,"")</f>
        <v/>
      </c>
      <c r="K106" s="2" t="str">
        <f>IF(Paramétrage!LO515&lt;&gt;0,Paramétrage!LO515,"")</f>
        <v/>
      </c>
      <c r="L106" s="2" t="str">
        <f t="shared" si="47"/>
        <v/>
      </c>
      <c r="M106" s="2" t="str">
        <f t="shared" si="48"/>
        <v/>
      </c>
      <c r="N106" s="2" t="str">
        <f t="shared" si="49"/>
        <v/>
      </c>
      <c r="O106" s="2" t="str">
        <f>IF(Paramétrage!LN515&lt;&gt;0,Paramétrage!LP515,"")</f>
        <v/>
      </c>
      <c r="P106" s="9" t="e">
        <f>IF(Paramétrage!#REF!,#REF!-#REF!,0)</f>
        <v>#REF!</v>
      </c>
      <c r="Q106" s="2"/>
      <c r="R106" s="2" t="e">
        <f>IF(#REF!&lt;&gt;"",ROUNDUP(MIN(S$3,T$3),0),"")</f>
        <v>#REF!</v>
      </c>
      <c r="S106" s="2"/>
    </row>
    <row r="107" spans="1:19" x14ac:dyDescent="0.35">
      <c r="A107" s="77" t="str">
        <f t="shared" si="40"/>
        <v/>
      </c>
      <c r="B107" s="77" t="str">
        <f t="shared" si="41"/>
        <v/>
      </c>
      <c r="C107" s="77" t="str">
        <f t="shared" si="42"/>
        <v/>
      </c>
      <c r="D107" s="77" t="str">
        <f t="shared" si="43"/>
        <v/>
      </c>
      <c r="E107" s="77" t="str">
        <f t="shared" si="44"/>
        <v/>
      </c>
      <c r="F107" s="77" t="str">
        <f t="shared" si="45"/>
        <v/>
      </c>
      <c r="G107" s="199" t="str">
        <f>IF(Paramétrage!LN516&lt;&gt;0,Paramétrage!LL516,"")</f>
        <v/>
      </c>
      <c r="H107" s="2" t="str">
        <f>IF(Paramétrage!LN516&lt;&gt;0,Paramétrage!LM516,"")</f>
        <v/>
      </c>
      <c r="I107" s="2" t="str">
        <f t="shared" si="46"/>
        <v/>
      </c>
      <c r="J107" s="2" t="str">
        <f>IF(Paramétrage!LN516&lt;&gt;0,Paramétrage!LN516,"")</f>
        <v/>
      </c>
      <c r="K107" s="2" t="str">
        <f>IF(Paramétrage!LO516&lt;&gt;0,Paramétrage!LO516,"")</f>
        <v/>
      </c>
      <c r="L107" s="2" t="str">
        <f t="shared" si="47"/>
        <v/>
      </c>
      <c r="M107" s="2" t="str">
        <f t="shared" si="48"/>
        <v/>
      </c>
      <c r="N107" s="2" t="str">
        <f t="shared" si="49"/>
        <v/>
      </c>
      <c r="O107" s="2" t="str">
        <f>IF(Paramétrage!LN516&lt;&gt;0,Paramétrage!LP516,"")</f>
        <v/>
      </c>
      <c r="P107" s="9" t="e">
        <f>IF(Paramétrage!#REF!,#REF!-#REF!,0)</f>
        <v>#REF!</v>
      </c>
      <c r="Q107" s="2"/>
      <c r="R107" s="2" t="e">
        <f>IF(#REF!&lt;&gt;"",ROUNDUP(MIN(S$3,T$3),0),"")</f>
        <v>#REF!</v>
      </c>
      <c r="S107" s="2"/>
    </row>
    <row r="108" spans="1:19" x14ac:dyDescent="0.35">
      <c r="A108" s="77" t="str">
        <f t="shared" si="40"/>
        <v/>
      </c>
      <c r="B108" s="77" t="str">
        <f t="shared" si="41"/>
        <v/>
      </c>
      <c r="C108" s="77" t="str">
        <f t="shared" si="42"/>
        <v/>
      </c>
      <c r="D108" s="77" t="str">
        <f t="shared" si="43"/>
        <v/>
      </c>
      <c r="E108" s="77" t="str">
        <f t="shared" si="44"/>
        <v/>
      </c>
      <c r="F108" s="77" t="str">
        <f t="shared" si="45"/>
        <v/>
      </c>
      <c r="G108" s="199" t="str">
        <f>IF(Paramétrage!LN517&lt;&gt;0,Paramétrage!LL517,"")</f>
        <v/>
      </c>
      <c r="H108" s="2" t="str">
        <f>IF(Paramétrage!LN517&lt;&gt;0,Paramétrage!LM517,"")</f>
        <v/>
      </c>
      <c r="I108" s="2" t="str">
        <f t="shared" si="46"/>
        <v/>
      </c>
      <c r="J108" s="2" t="str">
        <f>IF(Paramétrage!LN517&lt;&gt;0,Paramétrage!LN517,"")</f>
        <v/>
      </c>
      <c r="K108" s="2" t="str">
        <f>IF(Paramétrage!LO517&lt;&gt;0,Paramétrage!LO517,"")</f>
        <v/>
      </c>
      <c r="L108" s="2" t="str">
        <f t="shared" si="47"/>
        <v/>
      </c>
      <c r="M108" s="2" t="str">
        <f t="shared" si="48"/>
        <v/>
      </c>
      <c r="N108" s="2" t="str">
        <f t="shared" si="49"/>
        <v/>
      </c>
      <c r="O108" s="2" t="str">
        <f>IF(Paramétrage!LN517&lt;&gt;0,Paramétrage!LP517,"")</f>
        <v/>
      </c>
      <c r="P108" s="9" t="e">
        <f>IF(Paramétrage!#REF!,#REF!-#REF!,0)</f>
        <v>#REF!</v>
      </c>
      <c r="Q108" s="2"/>
      <c r="R108" s="2" t="e">
        <f>IF(#REF!&lt;&gt;"",ROUNDUP(MIN(S$3,T$3),0),"")</f>
        <v>#REF!</v>
      </c>
      <c r="S108" s="2"/>
    </row>
    <row r="109" spans="1:19" x14ac:dyDescent="0.35">
      <c r="A109" s="77" t="str">
        <f t="shared" si="40"/>
        <v/>
      </c>
      <c r="B109" s="77" t="str">
        <f t="shared" si="41"/>
        <v/>
      </c>
      <c r="C109" s="77" t="str">
        <f t="shared" si="42"/>
        <v/>
      </c>
      <c r="D109" s="77" t="str">
        <f t="shared" si="43"/>
        <v/>
      </c>
      <c r="E109" s="77" t="str">
        <f t="shared" si="44"/>
        <v/>
      </c>
      <c r="F109" s="77" t="str">
        <f t="shared" si="45"/>
        <v/>
      </c>
      <c r="G109" s="199" t="str">
        <f>IF(Paramétrage!LN518&lt;&gt;0,Paramétrage!LL518,"")</f>
        <v/>
      </c>
      <c r="H109" s="2" t="str">
        <f>IF(Paramétrage!LN518&lt;&gt;0,Paramétrage!LM518,"")</f>
        <v/>
      </c>
      <c r="I109" s="2" t="str">
        <f t="shared" si="46"/>
        <v/>
      </c>
      <c r="J109" s="2" t="str">
        <f>IF(Paramétrage!LN518&lt;&gt;0,Paramétrage!LN518,"")</f>
        <v/>
      </c>
      <c r="K109" s="2" t="str">
        <f>IF(Paramétrage!LO518&lt;&gt;0,Paramétrage!LO518,"")</f>
        <v/>
      </c>
      <c r="L109" s="2" t="str">
        <f t="shared" si="47"/>
        <v/>
      </c>
      <c r="M109" s="2" t="str">
        <f t="shared" si="48"/>
        <v/>
      </c>
      <c r="N109" s="2" t="str">
        <f t="shared" si="49"/>
        <v/>
      </c>
      <c r="O109" s="2" t="str">
        <f>IF(Paramétrage!LN518&lt;&gt;0,Paramétrage!LP518,"")</f>
        <v/>
      </c>
      <c r="P109" s="9" t="e">
        <f>IF(Paramétrage!#REF!,#REF!-#REF!,0)</f>
        <v>#REF!</v>
      </c>
      <c r="Q109" s="2"/>
      <c r="R109" s="2" t="e">
        <f>IF(#REF!&lt;&gt;"",ROUNDUP(MIN(S$3,T$3),0),"")</f>
        <v>#REF!</v>
      </c>
      <c r="S109" s="2"/>
    </row>
    <row r="110" spans="1:19" x14ac:dyDescent="0.35">
      <c r="A110" s="77" t="str">
        <f t="shared" si="40"/>
        <v/>
      </c>
      <c r="B110" s="77" t="str">
        <f t="shared" si="41"/>
        <v/>
      </c>
      <c r="C110" s="77" t="str">
        <f t="shared" si="42"/>
        <v/>
      </c>
      <c r="D110" s="77" t="str">
        <f t="shared" si="43"/>
        <v/>
      </c>
      <c r="E110" s="77" t="str">
        <f t="shared" si="44"/>
        <v/>
      </c>
      <c r="F110" s="77" t="str">
        <f t="shared" si="45"/>
        <v/>
      </c>
      <c r="G110" s="199" t="str">
        <f>IF(Paramétrage!LN519&lt;&gt;0,Paramétrage!LL519,"")</f>
        <v/>
      </c>
      <c r="H110" s="2" t="str">
        <f>IF(Paramétrage!LN519&lt;&gt;0,Paramétrage!LM519,"")</f>
        <v/>
      </c>
      <c r="I110" s="2" t="str">
        <f t="shared" si="46"/>
        <v/>
      </c>
      <c r="J110" s="2" t="str">
        <f>IF(Paramétrage!LN519&lt;&gt;0,Paramétrage!LN519,"")</f>
        <v/>
      </c>
      <c r="K110" s="2" t="str">
        <f>IF(Paramétrage!LO519&lt;&gt;0,Paramétrage!LO519,"")</f>
        <v/>
      </c>
      <c r="L110" s="2" t="str">
        <f t="shared" si="47"/>
        <v/>
      </c>
      <c r="M110" s="2" t="str">
        <f t="shared" si="48"/>
        <v/>
      </c>
      <c r="N110" s="2" t="str">
        <f t="shared" si="49"/>
        <v/>
      </c>
      <c r="O110" s="2" t="str">
        <f>IF(Paramétrage!LN519&lt;&gt;0,Paramétrage!LP519,"")</f>
        <v/>
      </c>
      <c r="P110" s="9" t="e">
        <f>IF(Paramétrage!#REF!,#REF!-#REF!,0)</f>
        <v>#REF!</v>
      </c>
      <c r="Q110" s="2"/>
      <c r="R110" s="2" t="e">
        <f>IF(#REF!&lt;&gt;"",ROUNDUP(MIN(S$3,T$3),0),"")</f>
        <v>#REF!</v>
      </c>
      <c r="S110" s="2"/>
    </row>
    <row r="111" spans="1:19" x14ac:dyDescent="0.35">
      <c r="A111" s="77" t="str">
        <f t="shared" si="40"/>
        <v/>
      </c>
      <c r="B111" s="77" t="str">
        <f t="shared" si="41"/>
        <v/>
      </c>
      <c r="C111" s="77" t="str">
        <f t="shared" si="42"/>
        <v/>
      </c>
      <c r="D111" s="77" t="str">
        <f t="shared" si="43"/>
        <v/>
      </c>
      <c r="E111" s="77" t="str">
        <f t="shared" si="44"/>
        <v/>
      </c>
      <c r="F111" s="77" t="str">
        <f t="shared" si="45"/>
        <v/>
      </c>
      <c r="G111" s="199" t="str">
        <f>IF(Paramétrage!LN520&lt;&gt;0,Paramétrage!LL520,"")</f>
        <v/>
      </c>
      <c r="H111" s="2" t="str">
        <f>IF(Paramétrage!LN520&lt;&gt;0,Paramétrage!LM520,"")</f>
        <v/>
      </c>
      <c r="I111" s="2" t="str">
        <f t="shared" si="46"/>
        <v/>
      </c>
      <c r="J111" s="2" t="str">
        <f>IF(Paramétrage!LN520&lt;&gt;0,Paramétrage!LN520,"")</f>
        <v/>
      </c>
      <c r="K111" s="2" t="str">
        <f>IF(Paramétrage!LO520&lt;&gt;0,Paramétrage!LO520,"")</f>
        <v/>
      </c>
      <c r="L111" s="2" t="str">
        <f t="shared" si="47"/>
        <v/>
      </c>
      <c r="M111" s="2" t="str">
        <f t="shared" si="48"/>
        <v/>
      </c>
      <c r="N111" s="2" t="str">
        <f t="shared" si="49"/>
        <v/>
      </c>
      <c r="O111" s="2" t="str">
        <f>IF(Paramétrage!LN520&lt;&gt;0,Paramétrage!LP520,"")</f>
        <v/>
      </c>
      <c r="P111" s="9" t="e">
        <f>IF(Paramétrage!#REF!,#REF!-#REF!,0)</f>
        <v>#REF!</v>
      </c>
      <c r="Q111" s="2"/>
      <c r="R111" s="2" t="e">
        <f>IF(#REF!&lt;&gt;"",ROUNDUP(MIN(S$3,T$3),0),"")</f>
        <v>#REF!</v>
      </c>
      <c r="S111" s="2"/>
    </row>
    <row r="112" spans="1:19" x14ac:dyDescent="0.35">
      <c r="A112" s="77" t="str">
        <f t="shared" si="40"/>
        <v/>
      </c>
      <c r="B112" s="77" t="str">
        <f t="shared" si="41"/>
        <v/>
      </c>
      <c r="C112" s="77" t="str">
        <f t="shared" si="42"/>
        <v/>
      </c>
      <c r="D112" s="77" t="str">
        <f t="shared" si="43"/>
        <v/>
      </c>
      <c r="E112" s="77" t="str">
        <f t="shared" si="44"/>
        <v/>
      </c>
      <c r="F112" s="77" t="str">
        <f t="shared" si="45"/>
        <v/>
      </c>
      <c r="G112" s="199" t="str">
        <f>IF(Paramétrage!LN521&lt;&gt;0,Paramétrage!LL521,"")</f>
        <v/>
      </c>
      <c r="H112" s="2" t="str">
        <f>IF(Paramétrage!LN521&lt;&gt;0,Paramétrage!LM521,"")</f>
        <v/>
      </c>
      <c r="I112" s="2" t="str">
        <f t="shared" si="46"/>
        <v/>
      </c>
      <c r="J112" s="2" t="str">
        <f>IF(Paramétrage!LN521&lt;&gt;0,Paramétrage!LN521,"")</f>
        <v/>
      </c>
      <c r="K112" s="2" t="str">
        <f>IF(Paramétrage!LO521&lt;&gt;0,Paramétrage!LO521,"")</f>
        <v/>
      </c>
      <c r="L112" s="2" t="str">
        <f t="shared" si="47"/>
        <v/>
      </c>
      <c r="M112" s="2" t="str">
        <f t="shared" si="48"/>
        <v/>
      </c>
      <c r="N112" s="2" t="str">
        <f t="shared" si="49"/>
        <v/>
      </c>
      <c r="O112" s="2" t="str">
        <f>IF(Paramétrage!LN521&lt;&gt;0,Paramétrage!LP521,"")</f>
        <v/>
      </c>
      <c r="P112" s="9" t="e">
        <f>IF(Paramétrage!#REF!,#REF!-#REF!,0)</f>
        <v>#REF!</v>
      </c>
      <c r="Q112" s="2"/>
      <c r="R112" s="2" t="e">
        <f>IF(#REF!&lt;&gt;"",ROUNDUP(MIN(S$3,T$3),0),"")</f>
        <v>#REF!</v>
      </c>
      <c r="S112" s="2"/>
    </row>
    <row r="113" spans="1:20" x14ac:dyDescent="0.35">
      <c r="A113" s="77" t="str">
        <f t="shared" si="40"/>
        <v/>
      </c>
      <c r="B113" s="77" t="str">
        <f t="shared" si="41"/>
        <v/>
      </c>
      <c r="C113" s="77" t="str">
        <f t="shared" si="42"/>
        <v/>
      </c>
      <c r="D113" s="77" t="str">
        <f t="shared" si="43"/>
        <v/>
      </c>
      <c r="E113" s="77" t="str">
        <f t="shared" si="44"/>
        <v/>
      </c>
      <c r="F113" s="77" t="str">
        <f t="shared" si="45"/>
        <v/>
      </c>
      <c r="G113" s="199" t="str">
        <f>IF(Paramétrage!LN522&lt;&gt;0,Paramétrage!LL522,"")</f>
        <v/>
      </c>
      <c r="H113" s="2" t="str">
        <f>IF(Paramétrage!LN522&lt;&gt;0,Paramétrage!LM522,"")</f>
        <v/>
      </c>
      <c r="I113" s="2" t="str">
        <f t="shared" si="46"/>
        <v/>
      </c>
      <c r="J113" s="2" t="str">
        <f>IF(Paramétrage!LN522&lt;&gt;0,Paramétrage!LN522,"")</f>
        <v/>
      </c>
      <c r="K113" s="2" t="str">
        <f>IF(Paramétrage!LO522&lt;&gt;0,Paramétrage!LO522,"")</f>
        <v/>
      </c>
      <c r="L113" s="2" t="str">
        <f t="shared" si="47"/>
        <v/>
      </c>
      <c r="M113" s="2" t="str">
        <f t="shared" si="48"/>
        <v/>
      </c>
      <c r="N113" s="2" t="str">
        <f t="shared" si="49"/>
        <v/>
      </c>
      <c r="O113" s="2" t="str">
        <f>IF(Paramétrage!LN522&lt;&gt;0,Paramétrage!LP522,"")</f>
        <v/>
      </c>
      <c r="P113" s="9" t="e">
        <f>IF(Paramétrage!#REF!,#REF!-#REF!,0)</f>
        <v>#REF!</v>
      </c>
      <c r="Q113" s="2"/>
      <c r="R113" s="2" t="e">
        <f>IF(#REF!&lt;&gt;"",ROUNDUP(MIN(S$3,T$3),0),"")</f>
        <v>#REF!</v>
      </c>
      <c r="S113" s="2"/>
    </row>
    <row r="114" spans="1:20" x14ac:dyDescent="0.35">
      <c r="A114" s="77" t="str">
        <f t="shared" si="40"/>
        <v/>
      </c>
      <c r="B114" s="77" t="str">
        <f t="shared" si="41"/>
        <v/>
      </c>
      <c r="C114" s="77" t="str">
        <f t="shared" si="42"/>
        <v/>
      </c>
      <c r="D114" s="77" t="str">
        <f t="shared" si="43"/>
        <v/>
      </c>
      <c r="E114" s="77" t="str">
        <f t="shared" si="44"/>
        <v/>
      </c>
      <c r="F114" s="77" t="str">
        <f t="shared" si="45"/>
        <v/>
      </c>
      <c r="G114" s="199" t="str">
        <f>IF(Paramétrage!LN523&lt;&gt;0,Paramétrage!LL523,"")</f>
        <v/>
      </c>
      <c r="H114" s="2" t="str">
        <f>IF(Paramétrage!LN523&lt;&gt;0,Paramétrage!LM523,"")</f>
        <v/>
      </c>
      <c r="I114" s="2" t="str">
        <f t="shared" si="46"/>
        <v/>
      </c>
      <c r="J114" s="2" t="str">
        <f>IF(Paramétrage!LN523&lt;&gt;0,Paramétrage!LN523,"")</f>
        <v/>
      </c>
      <c r="K114" s="2" t="str">
        <f>IF(Paramétrage!LO523&lt;&gt;0,Paramétrage!LO523,"")</f>
        <v/>
      </c>
      <c r="L114" s="2" t="str">
        <f t="shared" si="47"/>
        <v/>
      </c>
      <c r="M114" s="2" t="str">
        <f t="shared" si="48"/>
        <v/>
      </c>
      <c r="N114" s="2" t="str">
        <f t="shared" si="49"/>
        <v/>
      </c>
      <c r="O114" s="2" t="str">
        <f>IF(Paramétrage!LN523&lt;&gt;0,Paramétrage!LP523,"")</f>
        <v/>
      </c>
      <c r="P114" s="9" t="e">
        <f>IF(Paramétrage!#REF!,#REF!-#REF!,0)</f>
        <v>#REF!</v>
      </c>
      <c r="Q114" s="2"/>
      <c r="R114" s="2" t="e">
        <f>IF(#REF!&lt;&gt;"",ROUNDUP(MIN(S$3,T$3),0),"")</f>
        <v>#REF!</v>
      </c>
      <c r="S114" s="2"/>
    </row>
    <row r="115" spans="1:20" x14ac:dyDescent="0.35">
      <c r="A115" s="77" t="str">
        <f t="shared" si="40"/>
        <v/>
      </c>
      <c r="B115" s="77" t="str">
        <f t="shared" si="41"/>
        <v/>
      </c>
      <c r="C115" s="77" t="str">
        <f t="shared" si="42"/>
        <v/>
      </c>
      <c r="D115" s="77" t="str">
        <f t="shared" si="43"/>
        <v/>
      </c>
      <c r="E115" s="77" t="str">
        <f t="shared" si="44"/>
        <v/>
      </c>
      <c r="F115" s="77" t="str">
        <f t="shared" si="45"/>
        <v/>
      </c>
      <c r="G115" s="199" t="str">
        <f>IF(Paramétrage!LN524&lt;&gt;0,Paramétrage!LL524,"")</f>
        <v/>
      </c>
      <c r="H115" s="2" t="str">
        <f>IF(Paramétrage!LN524&lt;&gt;0,Paramétrage!LM524,"")</f>
        <v/>
      </c>
      <c r="I115" s="2" t="str">
        <f t="shared" si="46"/>
        <v/>
      </c>
      <c r="J115" s="2" t="str">
        <f>IF(Paramétrage!LN524&lt;&gt;0,Paramétrage!LN524,"")</f>
        <v/>
      </c>
      <c r="K115" s="2" t="str">
        <f>IF(Paramétrage!LO524&lt;&gt;0,Paramétrage!LO524,"")</f>
        <v/>
      </c>
      <c r="L115" s="2" t="str">
        <f t="shared" si="47"/>
        <v/>
      </c>
      <c r="M115" s="2" t="str">
        <f t="shared" si="48"/>
        <v/>
      </c>
      <c r="N115" s="2" t="str">
        <f t="shared" si="49"/>
        <v/>
      </c>
      <c r="O115" s="2" t="str">
        <f>IF(Paramétrage!LN524&lt;&gt;0,Paramétrage!LP524,"")</f>
        <v/>
      </c>
      <c r="P115" s="9" t="e">
        <f>IF(Paramétrage!#REF!,#REF!-#REF!,0)</f>
        <v>#REF!</v>
      </c>
      <c r="Q115" s="2"/>
      <c r="R115" s="2" t="e">
        <f>IF(#REF!&lt;&gt;"",ROUNDUP(MIN(S$3,T$3),0),"")</f>
        <v>#REF!</v>
      </c>
      <c r="S115" s="2"/>
    </row>
    <row r="116" spans="1:20" x14ac:dyDescent="0.35">
      <c r="A116" s="77" t="str">
        <f t="shared" si="40"/>
        <v/>
      </c>
      <c r="B116" s="77" t="str">
        <f t="shared" si="41"/>
        <v/>
      </c>
      <c r="C116" s="77" t="str">
        <f t="shared" si="42"/>
        <v/>
      </c>
      <c r="D116" s="77" t="str">
        <f t="shared" si="43"/>
        <v/>
      </c>
      <c r="E116" s="77" t="str">
        <f t="shared" si="44"/>
        <v/>
      </c>
      <c r="F116" s="77" t="str">
        <f t="shared" si="45"/>
        <v/>
      </c>
      <c r="G116" s="199" t="str">
        <f>IF(Paramétrage!LN525&lt;&gt;0,Paramétrage!LL525,"")</f>
        <v/>
      </c>
      <c r="H116" s="2" t="str">
        <f>IF(Paramétrage!LN525&lt;&gt;0,Paramétrage!LM525,"")</f>
        <v/>
      </c>
      <c r="I116" s="2" t="str">
        <f t="shared" si="46"/>
        <v/>
      </c>
      <c r="J116" s="2" t="str">
        <f>IF(Paramétrage!LN525&lt;&gt;0,Paramétrage!LN525,"")</f>
        <v/>
      </c>
      <c r="K116" s="2" t="str">
        <f>IF(Paramétrage!LO525&lt;&gt;0,Paramétrage!LO525,"")</f>
        <v/>
      </c>
      <c r="L116" s="2" t="str">
        <f t="shared" si="47"/>
        <v/>
      </c>
      <c r="M116" s="2" t="str">
        <f t="shared" si="48"/>
        <v/>
      </c>
      <c r="N116" s="2" t="str">
        <f t="shared" si="49"/>
        <v/>
      </c>
      <c r="O116" s="2" t="str">
        <f>IF(Paramétrage!LN525&lt;&gt;0,Paramétrage!LP525,"")</f>
        <v/>
      </c>
      <c r="P116" s="9" t="e">
        <f>IF(Paramétrage!#REF!,#REF!-#REF!,0)</f>
        <v>#REF!</v>
      </c>
      <c r="Q116" s="2"/>
      <c r="R116" s="2" t="e">
        <f>IF(#REF!&lt;&gt;"",ROUNDUP(MIN(S$3,T$3),0),"")</f>
        <v>#REF!</v>
      </c>
      <c r="S116" s="2"/>
    </row>
    <row r="117" spans="1:20" x14ac:dyDescent="0.35">
      <c r="A117" s="77" t="str">
        <f t="shared" si="40"/>
        <v/>
      </c>
      <c r="B117" s="77" t="str">
        <f t="shared" si="41"/>
        <v/>
      </c>
      <c r="C117" s="77" t="str">
        <f t="shared" si="42"/>
        <v/>
      </c>
      <c r="D117" s="77" t="str">
        <f t="shared" si="43"/>
        <v/>
      </c>
      <c r="E117" s="77" t="str">
        <f t="shared" si="44"/>
        <v/>
      </c>
      <c r="F117" s="77" t="str">
        <f t="shared" si="45"/>
        <v/>
      </c>
      <c r="G117" s="199" t="str">
        <f>IF(Paramétrage!LN526&lt;&gt;0,Paramétrage!LL526,"")</f>
        <v/>
      </c>
      <c r="H117" s="2" t="str">
        <f>IF(Paramétrage!LN526&lt;&gt;0,Paramétrage!LM526,"")</f>
        <v/>
      </c>
      <c r="I117" s="2" t="str">
        <f t="shared" si="46"/>
        <v/>
      </c>
      <c r="J117" s="2" t="str">
        <f>IF(Paramétrage!LN526&lt;&gt;0,Paramétrage!LN526,"")</f>
        <v/>
      </c>
      <c r="K117" s="2" t="str">
        <f>IF(Paramétrage!LO526&lt;&gt;0,Paramétrage!LO526,"")</f>
        <v/>
      </c>
      <c r="L117" s="2" t="str">
        <f t="shared" si="47"/>
        <v/>
      </c>
      <c r="M117" s="2" t="str">
        <f t="shared" si="48"/>
        <v/>
      </c>
      <c r="N117" s="2" t="str">
        <f t="shared" si="49"/>
        <v/>
      </c>
      <c r="O117" s="2" t="str">
        <f>IF(Paramétrage!LN526&lt;&gt;0,Paramétrage!LP526,"")</f>
        <v/>
      </c>
      <c r="P117" s="9" t="e">
        <f>IF(Paramétrage!#REF!,#REF!-#REF!,0)</f>
        <v>#REF!</v>
      </c>
      <c r="Q117" s="2"/>
      <c r="R117" s="2" t="e">
        <f>IF(#REF!&lt;&gt;"",ROUNDUP(MIN(S$3,T$3),0),"")</f>
        <v>#REF!</v>
      </c>
      <c r="S117" s="2"/>
    </row>
    <row r="118" spans="1:20" x14ac:dyDescent="0.35">
      <c r="A118" s="77" t="str">
        <f t="shared" si="40"/>
        <v/>
      </c>
      <c r="B118" s="77" t="str">
        <f t="shared" si="41"/>
        <v/>
      </c>
      <c r="C118" s="77" t="str">
        <f t="shared" si="42"/>
        <v/>
      </c>
      <c r="D118" s="77" t="str">
        <f t="shared" si="43"/>
        <v/>
      </c>
      <c r="E118" s="77" t="str">
        <f t="shared" si="44"/>
        <v/>
      </c>
      <c r="F118" s="77" t="str">
        <f t="shared" si="45"/>
        <v/>
      </c>
      <c r="G118" s="199" t="str">
        <f>IF(Paramétrage!LN527&lt;&gt;0,Paramétrage!LL527,"")</f>
        <v/>
      </c>
      <c r="H118" s="2" t="str">
        <f>IF(Paramétrage!LN527&lt;&gt;0,Paramétrage!LM527,"")</f>
        <v/>
      </c>
      <c r="I118" s="2" t="str">
        <f t="shared" si="46"/>
        <v/>
      </c>
      <c r="J118" s="2" t="str">
        <f>IF(Paramétrage!LN527&lt;&gt;0,Paramétrage!LN527,"")</f>
        <v/>
      </c>
      <c r="K118" s="2" t="str">
        <f>IF(Paramétrage!LO527&lt;&gt;0,Paramétrage!LO527,"")</f>
        <v/>
      </c>
      <c r="L118" s="2" t="str">
        <f t="shared" si="47"/>
        <v/>
      </c>
      <c r="M118" s="2" t="str">
        <f t="shared" si="48"/>
        <v/>
      </c>
      <c r="N118" s="2" t="str">
        <f t="shared" si="49"/>
        <v/>
      </c>
      <c r="O118" s="2" t="str">
        <f>IF(Paramétrage!LN527&lt;&gt;0,Paramétrage!LP527,"")</f>
        <v/>
      </c>
      <c r="P118" s="9" t="e">
        <f>IF(Paramétrage!#REF!,#REF!-#REF!,0)</f>
        <v>#REF!</v>
      </c>
      <c r="Q118" s="2"/>
      <c r="R118" s="2" t="e">
        <f>IF(#REF!&lt;&gt;"",ROUNDUP(MIN(S$3,T$3),0),"")</f>
        <v>#REF!</v>
      </c>
      <c r="S118" s="2"/>
    </row>
    <row r="119" spans="1:20" x14ac:dyDescent="0.35">
      <c r="A119" s="77" t="str">
        <f t="shared" si="40"/>
        <v/>
      </c>
      <c r="B119" s="77" t="str">
        <f t="shared" si="41"/>
        <v/>
      </c>
      <c r="C119" s="77" t="str">
        <f t="shared" si="42"/>
        <v/>
      </c>
      <c r="D119" s="77" t="str">
        <f t="shared" si="43"/>
        <v/>
      </c>
      <c r="E119" s="77" t="str">
        <f t="shared" si="44"/>
        <v/>
      </c>
      <c r="F119" s="77" t="str">
        <f t="shared" si="45"/>
        <v/>
      </c>
      <c r="G119" s="199" t="str">
        <f>IF(Paramétrage!LN528&lt;&gt;0,Paramétrage!LL528,"")</f>
        <v/>
      </c>
      <c r="H119" s="2" t="str">
        <f>IF(Paramétrage!LN528&lt;&gt;0,Paramétrage!LM528,"")</f>
        <v/>
      </c>
      <c r="I119" s="2" t="str">
        <f t="shared" si="46"/>
        <v/>
      </c>
      <c r="J119" s="2" t="str">
        <f>IF(Paramétrage!LN528&lt;&gt;0,Paramétrage!LN528,"")</f>
        <v/>
      </c>
      <c r="K119" s="2" t="str">
        <f>IF(Paramétrage!LO528&lt;&gt;0,Paramétrage!LO528,"")</f>
        <v/>
      </c>
      <c r="L119" s="2" t="str">
        <f t="shared" si="47"/>
        <v/>
      </c>
      <c r="M119" s="2" t="str">
        <f t="shared" si="48"/>
        <v/>
      </c>
      <c r="N119" s="2" t="str">
        <f t="shared" si="49"/>
        <v/>
      </c>
      <c r="O119" s="2" t="str">
        <f>IF(Paramétrage!LN528&lt;&gt;0,Paramétrage!LP528,"")</f>
        <v/>
      </c>
      <c r="P119" s="9" t="e">
        <f>IF(Paramétrage!#REF!,#REF!-#REF!,0)</f>
        <v>#REF!</v>
      </c>
      <c r="Q119" s="2"/>
      <c r="R119" s="2" t="e">
        <f>IF(#REF!&lt;&gt;"",ROUNDUP(MIN(S$3,T$3),0),"")</f>
        <v>#REF!</v>
      </c>
      <c r="S119" s="2"/>
    </row>
    <row r="120" spans="1:20" x14ac:dyDescent="0.35">
      <c r="A120" s="469"/>
      <c r="B120" s="469"/>
      <c r="C120" s="469"/>
      <c r="D120" s="469"/>
      <c r="E120" s="469"/>
      <c r="F120" s="469"/>
      <c r="G120" s="475" t="s">
        <v>1118</v>
      </c>
      <c r="H120" s="469"/>
      <c r="I120" s="469"/>
      <c r="J120" s="469"/>
      <c r="K120" s="469"/>
      <c r="L120" s="469"/>
      <c r="M120" s="469"/>
      <c r="N120" s="469"/>
      <c r="O120" s="469"/>
      <c r="P120" s="469" t="e">
        <f>IF(Paramétrage!#REF!,#REF!-#REF!,0)</f>
        <v>#REF!</v>
      </c>
      <c r="Q120" s="469"/>
      <c r="R120" s="469" t="e">
        <f>IF(#REF!&lt;&gt;"",ROUNDUP(MIN(S$3,T$3),0),"")</f>
        <v>#REF!</v>
      </c>
      <c r="S120" s="2"/>
    </row>
    <row r="121" spans="1:20" ht="101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167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9" t="e">
        <f>IF(Paramétrage!#REF!,#REF!-#REF!,0)</f>
        <v>#REF!</v>
      </c>
      <c r="Q121" s="200" t="e">
        <f>Paramétrage!#REF!</f>
        <v>#REF!</v>
      </c>
      <c r="R121" s="201" t="s">
        <v>338</v>
      </c>
      <c r="S121" s="106" t="s">
        <v>347</v>
      </c>
      <c r="T121" s="28" t="s">
        <v>348</v>
      </c>
    </row>
    <row r="122" spans="1:20" x14ac:dyDescent="0.35">
      <c r="A122" s="77" t="str">
        <f>IF(J122&lt;&gt;"",I122,"")</f>
        <v/>
      </c>
      <c r="B122" s="77" t="str">
        <f>IF(J122&lt;&gt;"",1,"")</f>
        <v/>
      </c>
      <c r="C122" s="77" t="str">
        <f>IF(J122&lt;&gt;"",L122,"")</f>
        <v/>
      </c>
      <c r="D122" s="77" t="str">
        <f>IF(J122&lt;&gt;"",L122,"")</f>
        <v/>
      </c>
      <c r="E122" s="77" t="str">
        <f>IF(J122&lt;&gt;"",M122,"")</f>
        <v/>
      </c>
      <c r="F122" s="77" t="str">
        <f>IF(J122&lt;&gt;"",N122,"")</f>
        <v/>
      </c>
      <c r="G122" s="199" t="str">
        <f>IF(Paramétrage!JB501&lt;&gt;0,Paramétrage!IZ501,"")</f>
        <v/>
      </c>
      <c r="H122" s="2" t="str">
        <f>IF(Paramétrage!JB501&lt;&gt;0,Paramétrage!JA501,"")</f>
        <v/>
      </c>
      <c r="I122" s="2" t="str">
        <f>IF(J122&lt;&gt;"",DATEDIF($Q$2,G122,"d")*1440+H122*60,"")</f>
        <v/>
      </c>
      <c r="J122" s="2" t="str">
        <f>IF(Paramétrage!JB501&lt;&gt;0,Paramétrage!JB501,"")</f>
        <v/>
      </c>
      <c r="K122" s="2" t="str">
        <f>IF(Paramétrage!JC501&lt;&gt;0,Paramétrage!JC501,"")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IF(Paramétrage!JB501&lt;&gt;0,Paramétrage!JD501,"")</f>
        <v/>
      </c>
      <c r="P122" s="9" t="e">
        <f>IF(Paramétrage!#REF!,#REF!-#REF!,0)</f>
        <v>#REF!</v>
      </c>
      <c r="Q122" s="2"/>
      <c r="R122" s="2" t="e">
        <f>IF(#REF!&lt;&gt;"",ROUNDUP(MIN(S$3,T$3),0),"")</f>
        <v>#REF!</v>
      </c>
      <c r="S122" s="2"/>
    </row>
    <row r="123" spans="1:20" x14ac:dyDescent="0.35">
      <c r="A123" s="77" t="str">
        <f t="shared" ref="A123:A149" si="50">IF(J123&lt;&gt;"",I123,"")</f>
        <v/>
      </c>
      <c r="B123" s="77" t="str">
        <f t="shared" ref="B123:B149" si="51">IF(J123&lt;&gt;"",1,"")</f>
        <v/>
      </c>
      <c r="C123" s="77" t="str">
        <f t="shared" ref="C123:C149" si="52">IF(J123&lt;&gt;"",L123,"")</f>
        <v/>
      </c>
      <c r="D123" s="77" t="str">
        <f t="shared" ref="D123:D149" si="53">IF(J123&lt;&gt;"",L123,"")</f>
        <v/>
      </c>
      <c r="E123" s="77" t="str">
        <f t="shared" ref="E123:E149" si="54">IF(J123&lt;&gt;"",M123,"")</f>
        <v/>
      </c>
      <c r="F123" s="77" t="str">
        <f t="shared" ref="F123:F149" si="55">IF(J123&lt;&gt;"",N123,"")</f>
        <v/>
      </c>
      <c r="G123" s="199" t="str">
        <f>IF(Paramétrage!JB502&lt;&gt;0,Paramétrage!IZ502,"")</f>
        <v/>
      </c>
      <c r="H123" s="2" t="str">
        <f>IF(Paramétrage!JB502&lt;&gt;0,Paramétrage!JA502,"")</f>
        <v/>
      </c>
      <c r="I123" s="2" t="str">
        <f t="shared" ref="I123:I149" si="56">IF(J123&lt;&gt;"",DATEDIF($Q$2,G123,"d")*1440+H123*60,"")</f>
        <v/>
      </c>
      <c r="J123" s="2" t="str">
        <f>IF(Paramétrage!JB502&lt;&gt;0,Paramétrage!JB502,"")</f>
        <v/>
      </c>
      <c r="K123" s="2" t="str">
        <f>IF(Paramétrage!JC502&lt;&gt;0,Paramétrage!JC502,"")</f>
        <v/>
      </c>
      <c r="L123" s="2" t="str">
        <f t="shared" ref="L123:L149" si="57">IF(J123&lt;&gt;"",ROUNDUP(J123/K123,0),"")</f>
        <v/>
      </c>
      <c r="M123" s="2" t="str">
        <f t="shared" ref="M123:M149" si="58">IF(J123&lt;&gt;"",J123/L123,"")</f>
        <v/>
      </c>
      <c r="N123" s="2" t="str">
        <f t="shared" ref="N123:N149" si="59">IF(J123&lt;&gt;"",M123/O123,"")</f>
        <v/>
      </c>
      <c r="O123" s="2" t="str">
        <f>IF(Paramétrage!JB502&lt;&gt;0,Paramétrage!JD502,"")</f>
        <v/>
      </c>
      <c r="P123" s="9" t="e">
        <f>IF(Paramétrage!#REF!,#REF!-#REF!,0)</f>
        <v>#REF!</v>
      </c>
      <c r="Q123" s="2"/>
      <c r="R123" s="2" t="e">
        <f>IF(#REF!&lt;&gt;"",ROUNDUP(MIN(S$3,T$3),0),"")</f>
        <v>#REF!</v>
      </c>
      <c r="S123" s="2"/>
    </row>
    <row r="124" spans="1:20" x14ac:dyDescent="0.35">
      <c r="A124" s="77" t="str">
        <f t="shared" si="50"/>
        <v/>
      </c>
      <c r="B124" s="77" t="str">
        <f t="shared" si="51"/>
        <v/>
      </c>
      <c r="C124" s="77" t="str">
        <f t="shared" si="52"/>
        <v/>
      </c>
      <c r="D124" s="77" t="str">
        <f t="shared" si="53"/>
        <v/>
      </c>
      <c r="E124" s="77" t="str">
        <f t="shared" si="54"/>
        <v/>
      </c>
      <c r="F124" s="77" t="str">
        <f t="shared" si="55"/>
        <v/>
      </c>
      <c r="G124" s="199" t="str">
        <f>IF(Paramétrage!JB503&lt;&gt;0,Paramétrage!IZ503,"")</f>
        <v/>
      </c>
      <c r="H124" s="2" t="str">
        <f>IF(Paramétrage!JB503&lt;&gt;0,Paramétrage!JA503,"")</f>
        <v/>
      </c>
      <c r="I124" s="2" t="str">
        <f t="shared" si="56"/>
        <v/>
      </c>
      <c r="J124" s="2" t="str">
        <f>IF(Paramétrage!JB503&lt;&gt;0,Paramétrage!JB503,"")</f>
        <v/>
      </c>
      <c r="K124" s="2" t="str">
        <f>IF(Paramétrage!JC503&lt;&gt;0,Paramétrage!JC503,"")</f>
        <v/>
      </c>
      <c r="L124" s="2" t="str">
        <f t="shared" si="57"/>
        <v/>
      </c>
      <c r="M124" s="2" t="str">
        <f t="shared" si="58"/>
        <v/>
      </c>
      <c r="N124" s="2" t="str">
        <f t="shared" si="59"/>
        <v/>
      </c>
      <c r="O124" s="2" t="str">
        <f>IF(Paramétrage!JB503&lt;&gt;0,Paramétrage!JD503,"")</f>
        <v/>
      </c>
      <c r="P124" s="9" t="e">
        <f>IF(Paramétrage!#REF!,#REF!-#REF!,0)</f>
        <v>#REF!</v>
      </c>
      <c r="Q124" s="2"/>
      <c r="R124" s="2" t="e">
        <f>IF(#REF!&lt;&gt;"",ROUNDUP(MIN(S$3,T$3),0),"")</f>
        <v>#REF!</v>
      </c>
      <c r="S124" s="2"/>
    </row>
    <row r="125" spans="1:20" x14ac:dyDescent="0.35">
      <c r="A125" s="77" t="str">
        <f t="shared" si="50"/>
        <v/>
      </c>
      <c r="B125" s="77" t="str">
        <f t="shared" si="51"/>
        <v/>
      </c>
      <c r="C125" s="77" t="str">
        <f t="shared" si="52"/>
        <v/>
      </c>
      <c r="D125" s="77" t="str">
        <f t="shared" si="53"/>
        <v/>
      </c>
      <c r="E125" s="77" t="str">
        <f t="shared" si="54"/>
        <v/>
      </c>
      <c r="F125" s="77" t="str">
        <f t="shared" si="55"/>
        <v/>
      </c>
      <c r="G125" s="199" t="str">
        <f>IF(Paramétrage!JB504&lt;&gt;0,Paramétrage!IZ504,"")</f>
        <v/>
      </c>
      <c r="H125" s="2" t="str">
        <f>IF(Paramétrage!JB504&lt;&gt;0,Paramétrage!JA504,"")</f>
        <v/>
      </c>
      <c r="I125" s="2" t="str">
        <f t="shared" si="56"/>
        <v/>
      </c>
      <c r="J125" s="2" t="str">
        <f>IF(Paramétrage!JB504&lt;&gt;0,Paramétrage!JB504,"")</f>
        <v/>
      </c>
      <c r="K125" s="2" t="str">
        <f>IF(Paramétrage!JC504&lt;&gt;0,Paramétrage!JC504,"")</f>
        <v/>
      </c>
      <c r="L125" s="2" t="str">
        <f t="shared" si="57"/>
        <v/>
      </c>
      <c r="M125" s="2" t="str">
        <f t="shared" si="58"/>
        <v/>
      </c>
      <c r="N125" s="2" t="str">
        <f t="shared" si="59"/>
        <v/>
      </c>
      <c r="O125" s="2" t="str">
        <f>IF(Paramétrage!JB504&lt;&gt;0,Paramétrage!JD504,"")</f>
        <v/>
      </c>
      <c r="P125" s="9" t="e">
        <f>IF(Paramétrage!#REF!,#REF!-#REF!,0)</f>
        <v>#REF!</v>
      </c>
      <c r="Q125" s="2"/>
      <c r="R125" s="2" t="e">
        <f>IF(#REF!&lt;&gt;"",ROUNDUP(MIN(S$3,T$3),0),"")</f>
        <v>#REF!</v>
      </c>
      <c r="S125" s="2"/>
    </row>
    <row r="126" spans="1:20" x14ac:dyDescent="0.35">
      <c r="A126" s="77" t="str">
        <f t="shared" si="50"/>
        <v/>
      </c>
      <c r="B126" s="77" t="str">
        <f t="shared" si="51"/>
        <v/>
      </c>
      <c r="C126" s="77" t="str">
        <f t="shared" si="52"/>
        <v/>
      </c>
      <c r="D126" s="77" t="str">
        <f t="shared" si="53"/>
        <v/>
      </c>
      <c r="E126" s="77" t="str">
        <f t="shared" si="54"/>
        <v/>
      </c>
      <c r="F126" s="77" t="str">
        <f t="shared" si="55"/>
        <v/>
      </c>
      <c r="G126" s="199" t="str">
        <f>IF(Paramétrage!JB505&lt;&gt;0,Paramétrage!IZ505,"")</f>
        <v/>
      </c>
      <c r="H126" s="2" t="str">
        <f>IF(Paramétrage!JB505&lt;&gt;0,Paramétrage!JA505,"")</f>
        <v/>
      </c>
      <c r="I126" s="2" t="str">
        <f t="shared" si="56"/>
        <v/>
      </c>
      <c r="J126" s="2" t="str">
        <f>IF(Paramétrage!JB505&lt;&gt;0,Paramétrage!JB505,"")</f>
        <v/>
      </c>
      <c r="K126" s="2" t="str">
        <f>IF(Paramétrage!JC505&lt;&gt;0,Paramétrage!JC505,"")</f>
        <v/>
      </c>
      <c r="L126" s="2" t="str">
        <f t="shared" si="57"/>
        <v/>
      </c>
      <c r="M126" s="2" t="str">
        <f t="shared" si="58"/>
        <v/>
      </c>
      <c r="N126" s="2" t="str">
        <f t="shared" si="59"/>
        <v/>
      </c>
      <c r="O126" s="2" t="str">
        <f>IF(Paramétrage!JB505&lt;&gt;0,Paramétrage!JD505,"")</f>
        <v/>
      </c>
      <c r="P126" s="9" t="e">
        <f>IF(Paramétrage!#REF!,#REF!-#REF!,0)</f>
        <v>#REF!</v>
      </c>
      <c r="Q126" s="2"/>
      <c r="R126" s="2" t="e">
        <f>IF(#REF!&lt;&gt;"",ROUNDUP(MIN(S$3,T$3),0),"")</f>
        <v>#REF!</v>
      </c>
      <c r="S126" s="2"/>
    </row>
    <row r="127" spans="1:20" x14ac:dyDescent="0.35">
      <c r="A127" s="77" t="str">
        <f t="shared" si="50"/>
        <v/>
      </c>
      <c r="B127" s="77" t="str">
        <f t="shared" si="51"/>
        <v/>
      </c>
      <c r="C127" s="77" t="str">
        <f t="shared" si="52"/>
        <v/>
      </c>
      <c r="D127" s="77" t="str">
        <f t="shared" si="53"/>
        <v/>
      </c>
      <c r="E127" s="77" t="str">
        <f t="shared" si="54"/>
        <v/>
      </c>
      <c r="F127" s="77" t="str">
        <f t="shared" si="55"/>
        <v/>
      </c>
      <c r="G127" s="199" t="str">
        <f>IF(Paramétrage!JB506&lt;&gt;0,Paramétrage!IZ506,"")</f>
        <v/>
      </c>
      <c r="H127" s="2" t="str">
        <f>IF(Paramétrage!JB506&lt;&gt;0,Paramétrage!JA506,"")</f>
        <v/>
      </c>
      <c r="I127" s="2" t="str">
        <f t="shared" si="56"/>
        <v/>
      </c>
      <c r="J127" s="2" t="str">
        <f>IF(Paramétrage!JB506&lt;&gt;0,Paramétrage!JB506,"")</f>
        <v/>
      </c>
      <c r="K127" s="2" t="str">
        <f>IF(Paramétrage!JC506&lt;&gt;0,Paramétrage!JC506,"")</f>
        <v/>
      </c>
      <c r="L127" s="2" t="str">
        <f t="shared" si="57"/>
        <v/>
      </c>
      <c r="M127" s="2" t="str">
        <f t="shared" si="58"/>
        <v/>
      </c>
      <c r="N127" s="2" t="str">
        <f t="shared" si="59"/>
        <v/>
      </c>
      <c r="O127" s="2" t="str">
        <f>IF(Paramétrage!JB506&lt;&gt;0,Paramétrage!JD506,"")</f>
        <v/>
      </c>
      <c r="P127" s="9" t="e">
        <f>IF(Paramétrage!#REF!,#REF!-#REF!,0)</f>
        <v>#REF!</v>
      </c>
      <c r="Q127" s="2"/>
      <c r="R127" s="2" t="e">
        <f>IF(#REF!&lt;&gt;"",ROUNDUP(MIN(S$3,T$3),0),"")</f>
        <v>#REF!</v>
      </c>
      <c r="S127" s="2"/>
    </row>
    <row r="128" spans="1:20" x14ac:dyDescent="0.35">
      <c r="A128" s="77" t="str">
        <f t="shared" si="50"/>
        <v/>
      </c>
      <c r="B128" s="77" t="str">
        <f t="shared" si="51"/>
        <v/>
      </c>
      <c r="C128" s="77" t="str">
        <f t="shared" si="52"/>
        <v/>
      </c>
      <c r="D128" s="77" t="str">
        <f t="shared" si="53"/>
        <v/>
      </c>
      <c r="E128" s="77" t="str">
        <f t="shared" si="54"/>
        <v/>
      </c>
      <c r="F128" s="77" t="str">
        <f t="shared" si="55"/>
        <v/>
      </c>
      <c r="G128" s="199" t="str">
        <f>IF(Paramétrage!JB507&lt;&gt;0,Paramétrage!IZ507,"")</f>
        <v/>
      </c>
      <c r="H128" s="2" t="str">
        <f>IF(Paramétrage!JB507&lt;&gt;0,Paramétrage!JA507,"")</f>
        <v/>
      </c>
      <c r="I128" s="2" t="str">
        <f t="shared" si="56"/>
        <v/>
      </c>
      <c r="J128" s="2" t="str">
        <f>IF(Paramétrage!JB507&lt;&gt;0,Paramétrage!JB507,"")</f>
        <v/>
      </c>
      <c r="K128" s="2" t="str">
        <f>IF(Paramétrage!JC507&lt;&gt;0,Paramétrage!JC507,"")</f>
        <v/>
      </c>
      <c r="L128" s="2" t="str">
        <f t="shared" si="57"/>
        <v/>
      </c>
      <c r="M128" s="2" t="str">
        <f t="shared" si="58"/>
        <v/>
      </c>
      <c r="N128" s="2" t="str">
        <f t="shared" si="59"/>
        <v/>
      </c>
      <c r="O128" s="2" t="str">
        <f>IF(Paramétrage!JB507&lt;&gt;0,Paramétrage!JD507,"")</f>
        <v/>
      </c>
      <c r="P128" s="9" t="e">
        <f>IF(Paramétrage!#REF!,#REF!-#REF!,0)</f>
        <v>#REF!</v>
      </c>
      <c r="Q128" s="2"/>
      <c r="R128" s="2" t="e">
        <f>IF(#REF!&lt;&gt;"",ROUNDUP(MIN(S$3,T$3),0),"")</f>
        <v>#REF!</v>
      </c>
      <c r="S128" s="2"/>
    </row>
    <row r="129" spans="1:19" x14ac:dyDescent="0.35">
      <c r="A129" s="77" t="str">
        <f t="shared" si="50"/>
        <v/>
      </c>
      <c r="B129" s="77" t="str">
        <f t="shared" si="51"/>
        <v/>
      </c>
      <c r="C129" s="77" t="str">
        <f t="shared" si="52"/>
        <v/>
      </c>
      <c r="D129" s="77" t="str">
        <f t="shared" si="53"/>
        <v/>
      </c>
      <c r="E129" s="77" t="str">
        <f t="shared" si="54"/>
        <v/>
      </c>
      <c r="F129" s="77" t="str">
        <f t="shared" si="55"/>
        <v/>
      </c>
      <c r="G129" s="199" t="str">
        <f>IF(Paramétrage!JB508&lt;&gt;0,Paramétrage!IZ508,"")</f>
        <v/>
      </c>
      <c r="H129" s="2" t="str">
        <f>IF(Paramétrage!JB508&lt;&gt;0,Paramétrage!JA508,"")</f>
        <v/>
      </c>
      <c r="I129" s="2" t="str">
        <f t="shared" si="56"/>
        <v/>
      </c>
      <c r="J129" s="2" t="str">
        <f>IF(Paramétrage!JB508&lt;&gt;0,Paramétrage!JB508,"")</f>
        <v/>
      </c>
      <c r="K129" s="2" t="str">
        <f>IF(Paramétrage!JC508&lt;&gt;0,Paramétrage!JC508,"")</f>
        <v/>
      </c>
      <c r="L129" s="2" t="str">
        <f t="shared" si="57"/>
        <v/>
      </c>
      <c r="M129" s="2" t="str">
        <f t="shared" si="58"/>
        <v/>
      </c>
      <c r="N129" s="2" t="str">
        <f t="shared" si="59"/>
        <v/>
      </c>
      <c r="O129" s="2" t="str">
        <f>IF(Paramétrage!JB508&lt;&gt;0,Paramétrage!JD508,"")</f>
        <v/>
      </c>
      <c r="P129" s="9" t="e">
        <f>IF(Paramétrage!#REF!,#REF!-#REF!,0)</f>
        <v>#REF!</v>
      </c>
      <c r="Q129" s="2"/>
      <c r="R129" s="2" t="e">
        <f>IF(#REF!&lt;&gt;"",ROUNDUP(MIN(S$3,T$3),0),"")</f>
        <v>#REF!</v>
      </c>
      <c r="S129" s="2"/>
    </row>
    <row r="130" spans="1:19" x14ac:dyDescent="0.35">
      <c r="A130" s="77" t="str">
        <f t="shared" si="50"/>
        <v/>
      </c>
      <c r="B130" s="77" t="str">
        <f t="shared" si="51"/>
        <v/>
      </c>
      <c r="C130" s="77" t="str">
        <f t="shared" si="52"/>
        <v/>
      </c>
      <c r="D130" s="77" t="str">
        <f t="shared" si="53"/>
        <v/>
      </c>
      <c r="E130" s="77" t="str">
        <f t="shared" si="54"/>
        <v/>
      </c>
      <c r="F130" s="77" t="str">
        <f t="shared" si="55"/>
        <v/>
      </c>
      <c r="G130" s="199" t="str">
        <f>IF(Paramétrage!JB509&lt;&gt;0,Paramétrage!IZ509,"")</f>
        <v/>
      </c>
      <c r="H130" s="2" t="str">
        <f>IF(Paramétrage!JB509&lt;&gt;0,Paramétrage!JA509,"")</f>
        <v/>
      </c>
      <c r="I130" s="2" t="str">
        <f t="shared" si="56"/>
        <v/>
      </c>
      <c r="J130" s="2" t="str">
        <f>IF(Paramétrage!JB509&lt;&gt;0,Paramétrage!JB509,"")</f>
        <v/>
      </c>
      <c r="K130" s="2" t="str">
        <f>IF(Paramétrage!JC509&lt;&gt;0,Paramétrage!JC509,"")</f>
        <v/>
      </c>
      <c r="L130" s="2" t="str">
        <f t="shared" si="57"/>
        <v/>
      </c>
      <c r="M130" s="2" t="str">
        <f t="shared" si="58"/>
        <v/>
      </c>
      <c r="N130" s="2" t="str">
        <f t="shared" si="59"/>
        <v/>
      </c>
      <c r="O130" s="2" t="str">
        <f>IF(Paramétrage!JB509&lt;&gt;0,Paramétrage!JD509,"")</f>
        <v/>
      </c>
      <c r="P130" s="9" t="e">
        <f>IF(Paramétrage!#REF!,#REF!-#REF!,0)</f>
        <v>#REF!</v>
      </c>
      <c r="Q130" s="2"/>
      <c r="R130" s="2" t="e">
        <f>IF(#REF!&lt;&gt;"",ROUNDUP(MIN(S$3,T$3),0),"")</f>
        <v>#REF!</v>
      </c>
      <c r="S130" s="2"/>
    </row>
    <row r="131" spans="1:19" x14ac:dyDescent="0.35">
      <c r="A131" s="77" t="str">
        <f t="shared" si="50"/>
        <v/>
      </c>
      <c r="B131" s="77" t="str">
        <f t="shared" si="51"/>
        <v/>
      </c>
      <c r="C131" s="77" t="str">
        <f t="shared" si="52"/>
        <v/>
      </c>
      <c r="D131" s="77" t="str">
        <f t="shared" si="53"/>
        <v/>
      </c>
      <c r="E131" s="77" t="str">
        <f t="shared" si="54"/>
        <v/>
      </c>
      <c r="F131" s="77" t="str">
        <f t="shared" si="55"/>
        <v/>
      </c>
      <c r="G131" s="199" t="str">
        <f>IF(Paramétrage!JB510&lt;&gt;0,Paramétrage!IZ510,"")</f>
        <v/>
      </c>
      <c r="H131" s="2" t="str">
        <f>IF(Paramétrage!JB510&lt;&gt;0,Paramétrage!JA510,"")</f>
        <v/>
      </c>
      <c r="I131" s="2" t="str">
        <f t="shared" si="56"/>
        <v/>
      </c>
      <c r="J131" s="2" t="str">
        <f>IF(Paramétrage!JB510&lt;&gt;0,Paramétrage!JB510,"")</f>
        <v/>
      </c>
      <c r="K131" s="2" t="str">
        <f>IF(Paramétrage!JC510&lt;&gt;0,Paramétrage!JC510,"")</f>
        <v/>
      </c>
      <c r="L131" s="2" t="str">
        <f t="shared" si="57"/>
        <v/>
      </c>
      <c r="M131" s="2" t="str">
        <f t="shared" si="58"/>
        <v/>
      </c>
      <c r="N131" s="2" t="str">
        <f t="shared" si="59"/>
        <v/>
      </c>
      <c r="O131" s="2" t="str">
        <f>IF(Paramétrage!JB510&lt;&gt;0,Paramétrage!JD510,"")</f>
        <v/>
      </c>
      <c r="P131" s="9" t="e">
        <f>IF(Paramétrage!#REF!,#REF!-#REF!,0)</f>
        <v>#REF!</v>
      </c>
      <c r="Q131" s="2"/>
      <c r="R131" s="2" t="e">
        <f>IF(#REF!&lt;&gt;"",ROUNDUP(MIN(S$3,T$3),0),"")</f>
        <v>#REF!</v>
      </c>
      <c r="S131" s="2"/>
    </row>
    <row r="132" spans="1:19" x14ac:dyDescent="0.35">
      <c r="A132" s="77" t="str">
        <f t="shared" si="50"/>
        <v/>
      </c>
      <c r="B132" s="77" t="str">
        <f t="shared" si="51"/>
        <v/>
      </c>
      <c r="C132" s="77" t="str">
        <f t="shared" si="52"/>
        <v/>
      </c>
      <c r="D132" s="77" t="str">
        <f t="shared" si="53"/>
        <v/>
      </c>
      <c r="E132" s="77" t="str">
        <f t="shared" si="54"/>
        <v/>
      </c>
      <c r="F132" s="77" t="str">
        <f t="shared" si="55"/>
        <v/>
      </c>
      <c r="G132" s="199" t="str">
        <f>IF(Paramétrage!JB511&lt;&gt;0,Paramétrage!IZ511,"")</f>
        <v/>
      </c>
      <c r="H132" s="2" t="str">
        <f>IF(Paramétrage!JB511&lt;&gt;0,Paramétrage!JA511,"")</f>
        <v/>
      </c>
      <c r="I132" s="2" t="str">
        <f t="shared" si="56"/>
        <v/>
      </c>
      <c r="J132" s="2" t="str">
        <f>IF(Paramétrage!JB511&lt;&gt;0,Paramétrage!JB511,"")</f>
        <v/>
      </c>
      <c r="K132" s="2" t="str">
        <f>IF(Paramétrage!JC511&lt;&gt;0,Paramétrage!JC511,"")</f>
        <v/>
      </c>
      <c r="L132" s="2" t="str">
        <f t="shared" si="57"/>
        <v/>
      </c>
      <c r="M132" s="2" t="str">
        <f t="shared" si="58"/>
        <v/>
      </c>
      <c r="N132" s="2" t="str">
        <f t="shared" si="59"/>
        <v/>
      </c>
      <c r="O132" s="2" t="str">
        <f>IF(Paramétrage!JB511&lt;&gt;0,Paramétrage!JD511,"")</f>
        <v/>
      </c>
      <c r="P132" s="9" t="e">
        <f>IF(Paramétrage!#REF!,#REF!-#REF!,0)</f>
        <v>#REF!</v>
      </c>
      <c r="Q132" s="2"/>
      <c r="R132" s="2" t="e">
        <f>IF(#REF!&lt;&gt;"",ROUNDUP(MIN(S$3,T$3),0),"")</f>
        <v>#REF!</v>
      </c>
      <c r="S132" s="2"/>
    </row>
    <row r="133" spans="1:19" x14ac:dyDescent="0.35">
      <c r="A133" s="77" t="str">
        <f t="shared" si="50"/>
        <v/>
      </c>
      <c r="B133" s="77" t="str">
        <f t="shared" si="51"/>
        <v/>
      </c>
      <c r="C133" s="77" t="str">
        <f t="shared" si="52"/>
        <v/>
      </c>
      <c r="D133" s="77" t="str">
        <f t="shared" si="53"/>
        <v/>
      </c>
      <c r="E133" s="77" t="str">
        <f t="shared" si="54"/>
        <v/>
      </c>
      <c r="F133" s="77" t="str">
        <f t="shared" si="55"/>
        <v/>
      </c>
      <c r="G133" s="199" t="str">
        <f>IF(Paramétrage!JB512&lt;&gt;0,Paramétrage!IZ512,"")</f>
        <v/>
      </c>
      <c r="H133" s="2" t="str">
        <f>IF(Paramétrage!JB512&lt;&gt;0,Paramétrage!JA512,"")</f>
        <v/>
      </c>
      <c r="I133" s="2" t="str">
        <f t="shared" si="56"/>
        <v/>
      </c>
      <c r="J133" s="2" t="str">
        <f>IF(Paramétrage!JB512&lt;&gt;0,Paramétrage!JB512,"")</f>
        <v/>
      </c>
      <c r="K133" s="2" t="str">
        <f>IF(Paramétrage!JC512&lt;&gt;0,Paramétrage!JC512,"")</f>
        <v/>
      </c>
      <c r="L133" s="2" t="str">
        <f t="shared" si="57"/>
        <v/>
      </c>
      <c r="M133" s="2" t="str">
        <f t="shared" si="58"/>
        <v/>
      </c>
      <c r="N133" s="2" t="str">
        <f t="shared" si="59"/>
        <v/>
      </c>
      <c r="O133" s="2" t="str">
        <f>IF(Paramétrage!JB512&lt;&gt;0,Paramétrage!JD512,"")</f>
        <v/>
      </c>
      <c r="P133" s="9" t="e">
        <f>IF(Paramétrage!#REF!,#REF!-#REF!,0)</f>
        <v>#REF!</v>
      </c>
      <c r="Q133" s="2"/>
      <c r="R133" s="2" t="e">
        <f>IF(#REF!&lt;&gt;"",ROUNDUP(MIN(S$3,T$3),0),"")</f>
        <v>#REF!</v>
      </c>
      <c r="S133" s="2"/>
    </row>
    <row r="134" spans="1:19" x14ac:dyDescent="0.35">
      <c r="A134" s="77" t="str">
        <f t="shared" si="50"/>
        <v/>
      </c>
      <c r="B134" s="77" t="str">
        <f t="shared" si="51"/>
        <v/>
      </c>
      <c r="C134" s="77" t="str">
        <f t="shared" si="52"/>
        <v/>
      </c>
      <c r="D134" s="77" t="str">
        <f t="shared" si="53"/>
        <v/>
      </c>
      <c r="E134" s="77" t="str">
        <f t="shared" si="54"/>
        <v/>
      </c>
      <c r="F134" s="77" t="str">
        <f t="shared" si="55"/>
        <v/>
      </c>
      <c r="G134" s="199" t="str">
        <f>IF(Paramétrage!JB513&lt;&gt;0,Paramétrage!IZ513,"")</f>
        <v/>
      </c>
      <c r="H134" s="2" t="str">
        <f>IF(Paramétrage!JB513&lt;&gt;0,Paramétrage!JA513,"")</f>
        <v/>
      </c>
      <c r="I134" s="2" t="str">
        <f t="shared" si="56"/>
        <v/>
      </c>
      <c r="J134" s="2" t="str">
        <f>IF(Paramétrage!JB513&lt;&gt;0,Paramétrage!JB513,"")</f>
        <v/>
      </c>
      <c r="K134" s="2" t="str">
        <f>IF(Paramétrage!JC513&lt;&gt;0,Paramétrage!JC513,"")</f>
        <v/>
      </c>
      <c r="L134" s="2" t="str">
        <f t="shared" si="57"/>
        <v/>
      </c>
      <c r="M134" s="2" t="str">
        <f t="shared" si="58"/>
        <v/>
      </c>
      <c r="N134" s="2" t="str">
        <f t="shared" si="59"/>
        <v/>
      </c>
      <c r="O134" s="2" t="str">
        <f>IF(Paramétrage!JB513&lt;&gt;0,Paramétrage!JD513,"")</f>
        <v/>
      </c>
      <c r="P134" s="9" t="e">
        <f>IF(Paramétrage!#REF!,#REF!-#REF!,0)</f>
        <v>#REF!</v>
      </c>
      <c r="Q134" s="2"/>
      <c r="R134" s="2" t="e">
        <f>IF(#REF!&lt;&gt;"",ROUNDUP(MIN(S$3,T$3),0),"")</f>
        <v>#REF!</v>
      </c>
      <c r="S134" s="2"/>
    </row>
    <row r="135" spans="1:19" x14ac:dyDescent="0.35">
      <c r="A135" s="77" t="str">
        <f t="shared" si="50"/>
        <v/>
      </c>
      <c r="B135" s="77" t="str">
        <f t="shared" si="51"/>
        <v/>
      </c>
      <c r="C135" s="77" t="str">
        <f t="shared" si="52"/>
        <v/>
      </c>
      <c r="D135" s="77" t="str">
        <f t="shared" si="53"/>
        <v/>
      </c>
      <c r="E135" s="77" t="str">
        <f t="shared" si="54"/>
        <v/>
      </c>
      <c r="F135" s="77" t="str">
        <f t="shared" si="55"/>
        <v/>
      </c>
      <c r="G135" s="199" t="str">
        <f>IF(Paramétrage!JB514&lt;&gt;0,Paramétrage!IZ514,"")</f>
        <v/>
      </c>
      <c r="H135" s="2" t="str">
        <f>IF(Paramétrage!JB514&lt;&gt;0,Paramétrage!JA514,"")</f>
        <v/>
      </c>
      <c r="I135" s="2" t="str">
        <f t="shared" si="56"/>
        <v/>
      </c>
      <c r="J135" s="2" t="str">
        <f>IF(Paramétrage!JB514&lt;&gt;0,Paramétrage!JB514,"")</f>
        <v/>
      </c>
      <c r="K135" s="2" t="str">
        <f>IF(Paramétrage!JC514&lt;&gt;0,Paramétrage!JC514,"")</f>
        <v/>
      </c>
      <c r="L135" s="2" t="str">
        <f t="shared" si="57"/>
        <v/>
      </c>
      <c r="M135" s="2" t="str">
        <f t="shared" si="58"/>
        <v/>
      </c>
      <c r="N135" s="2" t="str">
        <f t="shared" si="59"/>
        <v/>
      </c>
      <c r="O135" s="2" t="str">
        <f>IF(Paramétrage!JB514&lt;&gt;0,Paramétrage!JD514,"")</f>
        <v/>
      </c>
      <c r="P135" s="9" t="e">
        <f>IF(Paramétrage!#REF!,#REF!-#REF!,0)</f>
        <v>#REF!</v>
      </c>
      <c r="Q135" s="2"/>
      <c r="R135" s="2" t="e">
        <f>IF(#REF!&lt;&gt;"",ROUNDUP(MIN(S$3,T$3),0),"")</f>
        <v>#REF!</v>
      </c>
      <c r="S135" s="2"/>
    </row>
    <row r="136" spans="1:19" x14ac:dyDescent="0.35">
      <c r="A136" s="77" t="str">
        <f t="shared" si="50"/>
        <v/>
      </c>
      <c r="B136" s="77" t="str">
        <f t="shared" si="51"/>
        <v/>
      </c>
      <c r="C136" s="77" t="str">
        <f t="shared" si="52"/>
        <v/>
      </c>
      <c r="D136" s="77" t="str">
        <f t="shared" si="53"/>
        <v/>
      </c>
      <c r="E136" s="77" t="str">
        <f t="shared" si="54"/>
        <v/>
      </c>
      <c r="F136" s="77" t="str">
        <f t="shared" si="55"/>
        <v/>
      </c>
      <c r="G136" s="199" t="str">
        <f>IF(Paramétrage!JB515&lt;&gt;0,Paramétrage!IZ515,"")</f>
        <v/>
      </c>
      <c r="H136" s="2" t="str">
        <f>IF(Paramétrage!JB515&lt;&gt;0,Paramétrage!JA515,"")</f>
        <v/>
      </c>
      <c r="I136" s="2" t="str">
        <f t="shared" si="56"/>
        <v/>
      </c>
      <c r="J136" s="2" t="str">
        <f>IF(Paramétrage!JB515&lt;&gt;0,Paramétrage!JB515,"")</f>
        <v/>
      </c>
      <c r="K136" s="2" t="str">
        <f>IF(Paramétrage!JC515&lt;&gt;0,Paramétrage!JC515,"")</f>
        <v/>
      </c>
      <c r="L136" s="2" t="str">
        <f t="shared" si="57"/>
        <v/>
      </c>
      <c r="M136" s="2" t="str">
        <f t="shared" si="58"/>
        <v/>
      </c>
      <c r="N136" s="2" t="str">
        <f t="shared" si="59"/>
        <v/>
      </c>
      <c r="O136" s="2" t="str">
        <f>IF(Paramétrage!JB515&lt;&gt;0,Paramétrage!JD515,"")</f>
        <v/>
      </c>
      <c r="P136" s="9" t="e">
        <f>IF(Paramétrage!#REF!,#REF!-#REF!,0)</f>
        <v>#REF!</v>
      </c>
      <c r="Q136" s="2"/>
      <c r="R136" s="2" t="e">
        <f>IF(#REF!&lt;&gt;"",ROUNDUP(MIN(S$3,T$3),0),"")</f>
        <v>#REF!</v>
      </c>
      <c r="S136" s="2"/>
    </row>
    <row r="137" spans="1:19" x14ac:dyDescent="0.35">
      <c r="A137" s="77" t="str">
        <f t="shared" si="50"/>
        <v/>
      </c>
      <c r="B137" s="77" t="str">
        <f t="shared" si="51"/>
        <v/>
      </c>
      <c r="C137" s="77" t="str">
        <f t="shared" si="52"/>
        <v/>
      </c>
      <c r="D137" s="77" t="str">
        <f t="shared" si="53"/>
        <v/>
      </c>
      <c r="E137" s="77" t="str">
        <f t="shared" si="54"/>
        <v/>
      </c>
      <c r="F137" s="77" t="str">
        <f t="shared" si="55"/>
        <v/>
      </c>
      <c r="G137" s="199" t="str">
        <f>IF(Paramétrage!JB516&lt;&gt;0,Paramétrage!IZ516,"")</f>
        <v/>
      </c>
      <c r="H137" s="2" t="str">
        <f>IF(Paramétrage!JB516&lt;&gt;0,Paramétrage!JA516,"")</f>
        <v/>
      </c>
      <c r="I137" s="2" t="str">
        <f t="shared" si="56"/>
        <v/>
      </c>
      <c r="J137" s="2" t="str">
        <f>IF(Paramétrage!JB516&lt;&gt;0,Paramétrage!JB516,"")</f>
        <v/>
      </c>
      <c r="K137" s="2" t="str">
        <f>IF(Paramétrage!JC516&lt;&gt;0,Paramétrage!JC516,"")</f>
        <v/>
      </c>
      <c r="L137" s="2" t="str">
        <f t="shared" si="57"/>
        <v/>
      </c>
      <c r="M137" s="2" t="str">
        <f t="shared" si="58"/>
        <v/>
      </c>
      <c r="N137" s="2" t="str">
        <f t="shared" si="59"/>
        <v/>
      </c>
      <c r="O137" s="2" t="str">
        <f>IF(Paramétrage!JB516&lt;&gt;0,Paramétrage!JD516,"")</f>
        <v/>
      </c>
      <c r="P137" s="9" t="e">
        <f>IF(Paramétrage!#REF!,#REF!-#REF!,0)</f>
        <v>#REF!</v>
      </c>
      <c r="Q137" s="2"/>
      <c r="R137" s="2" t="e">
        <f>IF(#REF!&lt;&gt;"",ROUNDUP(MIN(S$3,T$3),0),"")</f>
        <v>#REF!</v>
      </c>
      <c r="S137" s="2"/>
    </row>
    <row r="138" spans="1:19" x14ac:dyDescent="0.35">
      <c r="A138" s="77" t="str">
        <f t="shared" si="50"/>
        <v/>
      </c>
      <c r="B138" s="77" t="str">
        <f t="shared" si="51"/>
        <v/>
      </c>
      <c r="C138" s="77" t="str">
        <f t="shared" si="52"/>
        <v/>
      </c>
      <c r="D138" s="77" t="str">
        <f t="shared" si="53"/>
        <v/>
      </c>
      <c r="E138" s="77" t="str">
        <f t="shared" si="54"/>
        <v/>
      </c>
      <c r="F138" s="77" t="str">
        <f t="shared" si="55"/>
        <v/>
      </c>
      <c r="G138" s="199" t="str">
        <f>IF(Paramétrage!JB517&lt;&gt;0,Paramétrage!IZ517,"")</f>
        <v/>
      </c>
      <c r="H138" s="2" t="str">
        <f>IF(Paramétrage!JB517&lt;&gt;0,Paramétrage!JA517,"")</f>
        <v/>
      </c>
      <c r="I138" s="2" t="str">
        <f t="shared" si="56"/>
        <v/>
      </c>
      <c r="J138" s="2" t="str">
        <f>IF(Paramétrage!JB517&lt;&gt;0,Paramétrage!JB517,"")</f>
        <v/>
      </c>
      <c r="K138" s="2" t="str">
        <f>IF(Paramétrage!JC517&lt;&gt;0,Paramétrage!JC517,"")</f>
        <v/>
      </c>
      <c r="L138" s="2" t="str">
        <f t="shared" si="57"/>
        <v/>
      </c>
      <c r="M138" s="2" t="str">
        <f t="shared" si="58"/>
        <v/>
      </c>
      <c r="N138" s="2" t="str">
        <f t="shared" si="59"/>
        <v/>
      </c>
      <c r="O138" s="2" t="str">
        <f>IF(Paramétrage!JB517&lt;&gt;0,Paramétrage!JD517,"")</f>
        <v/>
      </c>
      <c r="P138" s="9" t="e">
        <f>IF(Paramétrage!#REF!,#REF!-#REF!,0)</f>
        <v>#REF!</v>
      </c>
      <c r="Q138" s="2"/>
      <c r="R138" s="2" t="e">
        <f>IF(#REF!&lt;&gt;"",ROUNDUP(MIN(S$3,T$3),0),"")</f>
        <v>#REF!</v>
      </c>
      <c r="S138" s="2"/>
    </row>
    <row r="139" spans="1:19" x14ac:dyDescent="0.35">
      <c r="A139" s="77" t="str">
        <f t="shared" si="50"/>
        <v/>
      </c>
      <c r="B139" s="77" t="str">
        <f t="shared" si="51"/>
        <v/>
      </c>
      <c r="C139" s="77" t="str">
        <f t="shared" si="52"/>
        <v/>
      </c>
      <c r="D139" s="77" t="str">
        <f t="shared" si="53"/>
        <v/>
      </c>
      <c r="E139" s="77" t="str">
        <f t="shared" si="54"/>
        <v/>
      </c>
      <c r="F139" s="77" t="str">
        <f t="shared" si="55"/>
        <v/>
      </c>
      <c r="G139" s="199" t="str">
        <f>IF(Paramétrage!JB518&lt;&gt;0,Paramétrage!IZ518,"")</f>
        <v/>
      </c>
      <c r="H139" s="2" t="str">
        <f>IF(Paramétrage!JB518&lt;&gt;0,Paramétrage!JA518,"")</f>
        <v/>
      </c>
      <c r="I139" s="2" t="str">
        <f t="shared" si="56"/>
        <v/>
      </c>
      <c r="J139" s="2" t="str">
        <f>IF(Paramétrage!JB518&lt;&gt;0,Paramétrage!JB518,"")</f>
        <v/>
      </c>
      <c r="K139" s="2" t="str">
        <f>IF(Paramétrage!JC518&lt;&gt;0,Paramétrage!JC518,"")</f>
        <v/>
      </c>
      <c r="L139" s="2" t="str">
        <f t="shared" si="57"/>
        <v/>
      </c>
      <c r="M139" s="2" t="str">
        <f t="shared" si="58"/>
        <v/>
      </c>
      <c r="N139" s="2" t="str">
        <f t="shared" si="59"/>
        <v/>
      </c>
      <c r="O139" s="2" t="str">
        <f>IF(Paramétrage!JB518&lt;&gt;0,Paramétrage!JD518,"")</f>
        <v/>
      </c>
      <c r="P139" s="9" t="e">
        <f>IF(Paramétrage!#REF!,#REF!-#REF!,0)</f>
        <v>#REF!</v>
      </c>
      <c r="Q139" s="2"/>
      <c r="R139" s="2" t="e">
        <f>IF(#REF!&lt;&gt;"",ROUNDUP(MIN(S$3,T$3),0),"")</f>
        <v>#REF!</v>
      </c>
      <c r="S139" s="2"/>
    </row>
    <row r="140" spans="1:19" x14ac:dyDescent="0.35">
      <c r="A140" s="77" t="str">
        <f t="shared" si="50"/>
        <v/>
      </c>
      <c r="B140" s="77" t="str">
        <f t="shared" si="51"/>
        <v/>
      </c>
      <c r="C140" s="77" t="str">
        <f t="shared" si="52"/>
        <v/>
      </c>
      <c r="D140" s="77" t="str">
        <f t="shared" si="53"/>
        <v/>
      </c>
      <c r="E140" s="77" t="str">
        <f t="shared" si="54"/>
        <v/>
      </c>
      <c r="F140" s="77" t="str">
        <f t="shared" si="55"/>
        <v/>
      </c>
      <c r="G140" s="199" t="str">
        <f>IF(Paramétrage!JB519&lt;&gt;0,Paramétrage!IZ519,"")</f>
        <v/>
      </c>
      <c r="H140" s="2" t="str">
        <f>IF(Paramétrage!JB519&lt;&gt;0,Paramétrage!JA519,"")</f>
        <v/>
      </c>
      <c r="I140" s="2" t="str">
        <f t="shared" si="56"/>
        <v/>
      </c>
      <c r="J140" s="2" t="str">
        <f>IF(Paramétrage!JB519&lt;&gt;0,Paramétrage!JB519,"")</f>
        <v/>
      </c>
      <c r="K140" s="2" t="str">
        <f>IF(Paramétrage!JC519&lt;&gt;0,Paramétrage!JC519,"")</f>
        <v/>
      </c>
      <c r="L140" s="2" t="str">
        <f t="shared" si="57"/>
        <v/>
      </c>
      <c r="M140" s="2" t="str">
        <f t="shared" si="58"/>
        <v/>
      </c>
      <c r="N140" s="2" t="str">
        <f t="shared" si="59"/>
        <v/>
      </c>
      <c r="O140" s="2" t="str">
        <f>IF(Paramétrage!JB519&lt;&gt;0,Paramétrage!JD519,"")</f>
        <v/>
      </c>
      <c r="P140" s="9" t="e">
        <f>IF(Paramétrage!#REF!,#REF!-#REF!,0)</f>
        <v>#REF!</v>
      </c>
      <c r="Q140" s="2"/>
      <c r="R140" s="2" t="e">
        <f>IF(#REF!&lt;&gt;"",ROUNDUP(MIN(S$3,T$3),0),"")</f>
        <v>#REF!</v>
      </c>
      <c r="S140" s="2"/>
    </row>
    <row r="141" spans="1:19" x14ac:dyDescent="0.35">
      <c r="A141" s="77" t="str">
        <f t="shared" si="50"/>
        <v/>
      </c>
      <c r="B141" s="77" t="str">
        <f t="shared" si="51"/>
        <v/>
      </c>
      <c r="C141" s="77" t="str">
        <f t="shared" si="52"/>
        <v/>
      </c>
      <c r="D141" s="77" t="str">
        <f t="shared" si="53"/>
        <v/>
      </c>
      <c r="E141" s="77" t="str">
        <f t="shared" si="54"/>
        <v/>
      </c>
      <c r="F141" s="77" t="str">
        <f t="shared" si="55"/>
        <v/>
      </c>
      <c r="G141" s="199" t="str">
        <f>IF(Paramétrage!JB520&lt;&gt;0,Paramétrage!IZ520,"")</f>
        <v/>
      </c>
      <c r="H141" s="2" t="str">
        <f>IF(Paramétrage!JB520&lt;&gt;0,Paramétrage!JA520,"")</f>
        <v/>
      </c>
      <c r="I141" s="2" t="str">
        <f t="shared" si="56"/>
        <v/>
      </c>
      <c r="J141" s="2" t="str">
        <f>IF(Paramétrage!JB520&lt;&gt;0,Paramétrage!JB520,"")</f>
        <v/>
      </c>
      <c r="K141" s="2" t="str">
        <f>IF(Paramétrage!JC520&lt;&gt;0,Paramétrage!JC520,"")</f>
        <v/>
      </c>
      <c r="L141" s="2" t="str">
        <f t="shared" si="57"/>
        <v/>
      </c>
      <c r="M141" s="2" t="str">
        <f t="shared" si="58"/>
        <v/>
      </c>
      <c r="N141" s="2" t="str">
        <f t="shared" si="59"/>
        <v/>
      </c>
      <c r="O141" s="2" t="str">
        <f>IF(Paramétrage!JB520&lt;&gt;0,Paramétrage!JD520,"")</f>
        <v/>
      </c>
      <c r="P141" s="9" t="e">
        <f>IF(Paramétrage!#REF!,#REF!-#REF!,0)</f>
        <v>#REF!</v>
      </c>
      <c r="Q141" s="2"/>
      <c r="R141" s="2" t="e">
        <f>IF(#REF!&lt;&gt;"",ROUNDUP(MIN(S$3,T$3),0),"")</f>
        <v>#REF!</v>
      </c>
      <c r="S141" s="2"/>
    </row>
    <row r="142" spans="1:19" x14ac:dyDescent="0.35">
      <c r="A142" s="77" t="str">
        <f t="shared" si="50"/>
        <v/>
      </c>
      <c r="B142" s="77" t="str">
        <f t="shared" si="51"/>
        <v/>
      </c>
      <c r="C142" s="77" t="str">
        <f t="shared" si="52"/>
        <v/>
      </c>
      <c r="D142" s="77" t="str">
        <f t="shared" si="53"/>
        <v/>
      </c>
      <c r="E142" s="77" t="str">
        <f t="shared" si="54"/>
        <v/>
      </c>
      <c r="F142" s="77" t="str">
        <f t="shared" si="55"/>
        <v/>
      </c>
      <c r="G142" s="199" t="str">
        <f>IF(Paramétrage!JB521&lt;&gt;0,Paramétrage!IZ521,"")</f>
        <v/>
      </c>
      <c r="H142" s="2" t="str">
        <f>IF(Paramétrage!JB521&lt;&gt;0,Paramétrage!JA521,"")</f>
        <v/>
      </c>
      <c r="I142" s="2" t="str">
        <f t="shared" si="56"/>
        <v/>
      </c>
      <c r="J142" s="2" t="str">
        <f>IF(Paramétrage!JB521&lt;&gt;0,Paramétrage!JB521,"")</f>
        <v/>
      </c>
      <c r="K142" s="2" t="str">
        <f>IF(Paramétrage!JC521&lt;&gt;0,Paramétrage!JC521,"")</f>
        <v/>
      </c>
      <c r="L142" s="2" t="str">
        <f t="shared" si="57"/>
        <v/>
      </c>
      <c r="M142" s="2" t="str">
        <f t="shared" si="58"/>
        <v/>
      </c>
      <c r="N142" s="2" t="str">
        <f t="shared" si="59"/>
        <v/>
      </c>
      <c r="O142" s="2" t="str">
        <f>IF(Paramétrage!JB521&lt;&gt;0,Paramétrage!JD521,"")</f>
        <v/>
      </c>
      <c r="P142" s="9" t="e">
        <f>IF(Paramétrage!#REF!,#REF!-#REF!,0)</f>
        <v>#REF!</v>
      </c>
      <c r="Q142" s="2"/>
      <c r="R142" s="2" t="e">
        <f>IF(#REF!&lt;&gt;"",ROUNDUP(MIN(S$3,T$3),0),"")</f>
        <v>#REF!</v>
      </c>
      <c r="S142" s="2"/>
    </row>
    <row r="143" spans="1:19" x14ac:dyDescent="0.35">
      <c r="A143" s="77" t="str">
        <f t="shared" si="50"/>
        <v/>
      </c>
      <c r="B143" s="77" t="str">
        <f t="shared" si="51"/>
        <v/>
      </c>
      <c r="C143" s="77" t="str">
        <f t="shared" si="52"/>
        <v/>
      </c>
      <c r="D143" s="77" t="str">
        <f t="shared" si="53"/>
        <v/>
      </c>
      <c r="E143" s="77" t="str">
        <f t="shared" si="54"/>
        <v/>
      </c>
      <c r="F143" s="77" t="str">
        <f t="shared" si="55"/>
        <v/>
      </c>
      <c r="G143" s="199" t="str">
        <f>IF(Paramétrage!JB522&lt;&gt;0,Paramétrage!IZ522,"")</f>
        <v/>
      </c>
      <c r="H143" s="2" t="str">
        <f>IF(Paramétrage!JB522&lt;&gt;0,Paramétrage!JA522,"")</f>
        <v/>
      </c>
      <c r="I143" s="2" t="str">
        <f t="shared" si="56"/>
        <v/>
      </c>
      <c r="J143" s="2" t="str">
        <f>IF(Paramétrage!JB522&lt;&gt;0,Paramétrage!JB522,"")</f>
        <v/>
      </c>
      <c r="K143" s="2" t="str">
        <f>IF(Paramétrage!JC522&lt;&gt;0,Paramétrage!JC522,"")</f>
        <v/>
      </c>
      <c r="L143" s="2" t="str">
        <f t="shared" si="57"/>
        <v/>
      </c>
      <c r="M143" s="2" t="str">
        <f t="shared" si="58"/>
        <v/>
      </c>
      <c r="N143" s="2" t="str">
        <f t="shared" si="59"/>
        <v/>
      </c>
      <c r="O143" s="2" t="str">
        <f>IF(Paramétrage!JB522&lt;&gt;0,Paramétrage!JD522,"")</f>
        <v/>
      </c>
      <c r="P143" s="9" t="e">
        <f>IF(Paramétrage!#REF!,#REF!-#REF!,0)</f>
        <v>#REF!</v>
      </c>
      <c r="Q143" s="2"/>
      <c r="R143" s="2" t="e">
        <f>IF(#REF!&lt;&gt;"",ROUNDUP(MIN(S$3,T$3),0),"")</f>
        <v>#REF!</v>
      </c>
      <c r="S143" s="2"/>
    </row>
    <row r="144" spans="1:19" x14ac:dyDescent="0.35">
      <c r="A144" s="77" t="str">
        <f t="shared" si="50"/>
        <v/>
      </c>
      <c r="B144" s="77" t="str">
        <f t="shared" si="51"/>
        <v/>
      </c>
      <c r="C144" s="77" t="str">
        <f t="shared" si="52"/>
        <v/>
      </c>
      <c r="D144" s="77" t="str">
        <f t="shared" si="53"/>
        <v/>
      </c>
      <c r="E144" s="77" t="str">
        <f t="shared" si="54"/>
        <v/>
      </c>
      <c r="F144" s="77" t="str">
        <f t="shared" si="55"/>
        <v/>
      </c>
      <c r="G144" s="199" t="str">
        <f>IF(Paramétrage!JB523&lt;&gt;0,Paramétrage!IZ523,"")</f>
        <v/>
      </c>
      <c r="H144" s="2" t="str">
        <f>IF(Paramétrage!JB523&lt;&gt;0,Paramétrage!JA523,"")</f>
        <v/>
      </c>
      <c r="I144" s="2" t="str">
        <f t="shared" si="56"/>
        <v/>
      </c>
      <c r="J144" s="2" t="str">
        <f>IF(Paramétrage!JB523&lt;&gt;0,Paramétrage!JB523,"")</f>
        <v/>
      </c>
      <c r="K144" s="2" t="str">
        <f>IF(Paramétrage!JC523&lt;&gt;0,Paramétrage!JC523,"")</f>
        <v/>
      </c>
      <c r="L144" s="2" t="str">
        <f t="shared" si="57"/>
        <v/>
      </c>
      <c r="M144" s="2" t="str">
        <f t="shared" si="58"/>
        <v/>
      </c>
      <c r="N144" s="2" t="str">
        <f t="shared" si="59"/>
        <v/>
      </c>
      <c r="O144" s="2" t="str">
        <f>IF(Paramétrage!JB523&lt;&gt;0,Paramétrage!JD523,"")</f>
        <v/>
      </c>
      <c r="P144" s="9" t="e">
        <f>IF(Paramétrage!#REF!,#REF!-#REF!,0)</f>
        <v>#REF!</v>
      </c>
      <c r="Q144" s="2"/>
      <c r="R144" s="2" t="e">
        <f>IF(#REF!&lt;&gt;"",ROUNDUP(MIN(S$3,T$3),0),"")</f>
        <v>#REF!</v>
      </c>
      <c r="S144" s="2"/>
    </row>
    <row r="145" spans="1:20" x14ac:dyDescent="0.35">
      <c r="A145" s="77" t="str">
        <f t="shared" si="50"/>
        <v/>
      </c>
      <c r="B145" s="77" t="str">
        <f t="shared" si="51"/>
        <v/>
      </c>
      <c r="C145" s="77" t="str">
        <f t="shared" si="52"/>
        <v/>
      </c>
      <c r="D145" s="77" t="str">
        <f t="shared" si="53"/>
        <v/>
      </c>
      <c r="E145" s="77" t="str">
        <f t="shared" si="54"/>
        <v/>
      </c>
      <c r="F145" s="77" t="str">
        <f t="shared" si="55"/>
        <v/>
      </c>
      <c r="G145" s="199" t="str">
        <f>IF(Paramétrage!JB524&lt;&gt;0,Paramétrage!IZ524,"")</f>
        <v/>
      </c>
      <c r="H145" s="2" t="str">
        <f>IF(Paramétrage!JB524&lt;&gt;0,Paramétrage!JA524,"")</f>
        <v/>
      </c>
      <c r="I145" s="2" t="str">
        <f t="shared" si="56"/>
        <v/>
      </c>
      <c r="J145" s="2" t="str">
        <f>IF(Paramétrage!JB524&lt;&gt;0,Paramétrage!JB524,"")</f>
        <v/>
      </c>
      <c r="K145" s="2" t="str">
        <f>IF(Paramétrage!JC524&lt;&gt;0,Paramétrage!JC524,"")</f>
        <v/>
      </c>
      <c r="L145" s="2" t="str">
        <f t="shared" si="57"/>
        <v/>
      </c>
      <c r="M145" s="2" t="str">
        <f t="shared" si="58"/>
        <v/>
      </c>
      <c r="N145" s="2" t="str">
        <f t="shared" si="59"/>
        <v/>
      </c>
      <c r="O145" s="2" t="str">
        <f>IF(Paramétrage!JB524&lt;&gt;0,Paramétrage!JD524,"")</f>
        <v/>
      </c>
      <c r="P145" s="9" t="e">
        <f>IF(Paramétrage!#REF!,#REF!-#REF!,0)</f>
        <v>#REF!</v>
      </c>
      <c r="Q145" s="2"/>
      <c r="R145" s="2" t="e">
        <f>IF(#REF!&lt;&gt;"",ROUNDUP(MIN(S$3,T$3),0),"")</f>
        <v>#REF!</v>
      </c>
      <c r="S145" s="2"/>
    </row>
    <row r="146" spans="1:20" x14ac:dyDescent="0.35">
      <c r="A146" s="77" t="str">
        <f t="shared" si="50"/>
        <v/>
      </c>
      <c r="B146" s="77" t="str">
        <f t="shared" si="51"/>
        <v/>
      </c>
      <c r="C146" s="77" t="str">
        <f t="shared" si="52"/>
        <v/>
      </c>
      <c r="D146" s="77" t="str">
        <f t="shared" si="53"/>
        <v/>
      </c>
      <c r="E146" s="77" t="str">
        <f t="shared" si="54"/>
        <v/>
      </c>
      <c r="F146" s="77" t="str">
        <f t="shared" si="55"/>
        <v/>
      </c>
      <c r="G146" s="199" t="str">
        <f>IF(Paramétrage!JB525&lt;&gt;0,Paramétrage!IZ525,"")</f>
        <v/>
      </c>
      <c r="H146" s="2" t="str">
        <f>IF(Paramétrage!JB525&lt;&gt;0,Paramétrage!JA525,"")</f>
        <v/>
      </c>
      <c r="I146" s="2" t="str">
        <f t="shared" si="56"/>
        <v/>
      </c>
      <c r="J146" s="2" t="str">
        <f>IF(Paramétrage!JB525&lt;&gt;0,Paramétrage!JB525,"")</f>
        <v/>
      </c>
      <c r="K146" s="2" t="str">
        <f>IF(Paramétrage!JC525&lt;&gt;0,Paramétrage!JC525,"")</f>
        <v/>
      </c>
      <c r="L146" s="2" t="str">
        <f t="shared" si="57"/>
        <v/>
      </c>
      <c r="M146" s="2" t="str">
        <f t="shared" si="58"/>
        <v/>
      </c>
      <c r="N146" s="2" t="str">
        <f t="shared" si="59"/>
        <v/>
      </c>
      <c r="O146" s="2" t="str">
        <f>IF(Paramétrage!JB525&lt;&gt;0,Paramétrage!JD525,"")</f>
        <v/>
      </c>
      <c r="P146" s="9" t="e">
        <f>IF(Paramétrage!#REF!,#REF!-#REF!,0)</f>
        <v>#REF!</v>
      </c>
      <c r="Q146" s="2"/>
      <c r="R146" s="2" t="e">
        <f>IF(#REF!&lt;&gt;"",ROUNDUP(MIN(S$3,T$3),0),"")</f>
        <v>#REF!</v>
      </c>
      <c r="S146" s="2"/>
    </row>
    <row r="147" spans="1:20" x14ac:dyDescent="0.35">
      <c r="A147" s="77" t="str">
        <f t="shared" si="50"/>
        <v/>
      </c>
      <c r="B147" s="77" t="str">
        <f t="shared" si="51"/>
        <v/>
      </c>
      <c r="C147" s="77" t="str">
        <f t="shared" si="52"/>
        <v/>
      </c>
      <c r="D147" s="77" t="str">
        <f t="shared" si="53"/>
        <v/>
      </c>
      <c r="E147" s="77" t="str">
        <f t="shared" si="54"/>
        <v/>
      </c>
      <c r="F147" s="77" t="str">
        <f t="shared" si="55"/>
        <v/>
      </c>
      <c r="G147" s="199" t="str">
        <f>IF(Paramétrage!JB526&lt;&gt;0,Paramétrage!IZ526,"")</f>
        <v/>
      </c>
      <c r="H147" s="2" t="str">
        <f>IF(Paramétrage!JB526&lt;&gt;0,Paramétrage!JA526,"")</f>
        <v/>
      </c>
      <c r="I147" s="2" t="str">
        <f t="shared" si="56"/>
        <v/>
      </c>
      <c r="J147" s="2" t="str">
        <f>IF(Paramétrage!JB526&lt;&gt;0,Paramétrage!JB526,"")</f>
        <v/>
      </c>
      <c r="K147" s="2" t="str">
        <f>IF(Paramétrage!JC526&lt;&gt;0,Paramétrage!JC526,"")</f>
        <v/>
      </c>
      <c r="L147" s="2" t="str">
        <f t="shared" si="57"/>
        <v/>
      </c>
      <c r="M147" s="2" t="str">
        <f t="shared" si="58"/>
        <v/>
      </c>
      <c r="N147" s="2" t="str">
        <f t="shared" si="59"/>
        <v/>
      </c>
      <c r="O147" s="2" t="str">
        <f>IF(Paramétrage!JB526&lt;&gt;0,Paramétrage!JD526,"")</f>
        <v/>
      </c>
      <c r="P147" s="9" t="e">
        <f>IF(Paramétrage!#REF!,#REF!-#REF!,0)</f>
        <v>#REF!</v>
      </c>
      <c r="Q147" s="2"/>
      <c r="R147" s="2" t="e">
        <f>IF(#REF!&lt;&gt;"",ROUNDUP(MIN(S$3,T$3),0),"")</f>
        <v>#REF!</v>
      </c>
      <c r="S147" s="2"/>
    </row>
    <row r="148" spans="1:20" x14ac:dyDescent="0.35">
      <c r="A148" s="77" t="str">
        <f t="shared" si="50"/>
        <v/>
      </c>
      <c r="B148" s="77" t="str">
        <f t="shared" si="51"/>
        <v/>
      </c>
      <c r="C148" s="77" t="str">
        <f t="shared" si="52"/>
        <v/>
      </c>
      <c r="D148" s="77" t="str">
        <f t="shared" si="53"/>
        <v/>
      </c>
      <c r="E148" s="77" t="str">
        <f t="shared" si="54"/>
        <v/>
      </c>
      <c r="F148" s="77" t="str">
        <f t="shared" si="55"/>
        <v/>
      </c>
      <c r="G148" s="199" t="str">
        <f>IF(Paramétrage!JB527&lt;&gt;0,Paramétrage!IZ527,"")</f>
        <v/>
      </c>
      <c r="H148" s="2" t="str">
        <f>IF(Paramétrage!JB527&lt;&gt;0,Paramétrage!JA527,"")</f>
        <v/>
      </c>
      <c r="I148" s="2" t="str">
        <f t="shared" si="56"/>
        <v/>
      </c>
      <c r="J148" s="2" t="str">
        <f>IF(Paramétrage!JB527&lt;&gt;0,Paramétrage!JB527,"")</f>
        <v/>
      </c>
      <c r="K148" s="2" t="str">
        <f>IF(Paramétrage!JC527&lt;&gt;0,Paramétrage!JC527,"")</f>
        <v/>
      </c>
      <c r="L148" s="2" t="str">
        <f t="shared" si="57"/>
        <v/>
      </c>
      <c r="M148" s="2" t="str">
        <f t="shared" si="58"/>
        <v/>
      </c>
      <c r="N148" s="2" t="str">
        <f t="shared" si="59"/>
        <v/>
      </c>
      <c r="O148" s="2" t="str">
        <f>IF(Paramétrage!JB527&lt;&gt;0,Paramétrage!JD527,"")</f>
        <v/>
      </c>
      <c r="P148" s="9" t="e">
        <f>IF(Paramétrage!#REF!,#REF!-#REF!,0)</f>
        <v>#REF!</v>
      </c>
      <c r="Q148" s="2"/>
      <c r="R148" s="2" t="e">
        <f>IF(#REF!&lt;&gt;"",ROUNDUP(MIN(S$3,T$3),0),"")</f>
        <v>#REF!</v>
      </c>
      <c r="S148" s="2"/>
    </row>
    <row r="149" spans="1:20" x14ac:dyDescent="0.35">
      <c r="A149" s="77" t="str">
        <f t="shared" si="50"/>
        <v/>
      </c>
      <c r="B149" s="77" t="str">
        <f t="shared" si="51"/>
        <v/>
      </c>
      <c r="C149" s="77" t="str">
        <f t="shared" si="52"/>
        <v/>
      </c>
      <c r="D149" s="77" t="str">
        <f t="shared" si="53"/>
        <v/>
      </c>
      <c r="E149" s="77" t="str">
        <f t="shared" si="54"/>
        <v/>
      </c>
      <c r="F149" s="77" t="str">
        <f t="shared" si="55"/>
        <v/>
      </c>
      <c r="G149" s="199" t="str">
        <f>IF(Paramétrage!JB528&lt;&gt;0,Paramétrage!IZ528,"")</f>
        <v/>
      </c>
      <c r="H149" s="2" t="str">
        <f>IF(Paramétrage!JB528&lt;&gt;0,Paramétrage!JA528,"")</f>
        <v/>
      </c>
      <c r="I149" s="2" t="str">
        <f t="shared" si="56"/>
        <v/>
      </c>
      <c r="J149" s="2" t="str">
        <f>IF(Paramétrage!JB528&lt;&gt;0,Paramétrage!JB528,"")</f>
        <v/>
      </c>
      <c r="K149" s="2" t="str">
        <f>IF(Paramétrage!JC528&lt;&gt;0,Paramétrage!JC528,"")</f>
        <v/>
      </c>
      <c r="L149" s="2" t="str">
        <f t="shared" si="57"/>
        <v/>
      </c>
      <c r="M149" s="2" t="str">
        <f t="shared" si="58"/>
        <v/>
      </c>
      <c r="N149" s="2" t="str">
        <f t="shared" si="59"/>
        <v/>
      </c>
      <c r="O149" s="2" t="str">
        <f>IF(Paramétrage!JB528&lt;&gt;0,Paramétrage!JD528,"")</f>
        <v/>
      </c>
      <c r="P149" s="9" t="e">
        <f>IF(Paramétrage!#REF!,#REF!-#REF!,0)</f>
        <v>#REF!</v>
      </c>
      <c r="Q149" s="2"/>
      <c r="R149" s="2" t="e">
        <f>IF(#REF!&lt;&gt;"",ROUNDUP(MIN(S$3,T$3),0),"")</f>
        <v>#REF!</v>
      </c>
      <c r="S149" s="2"/>
    </row>
    <row r="150" spans="1:20" x14ac:dyDescent="0.35">
      <c r="A150" s="469"/>
      <c r="B150" s="469"/>
      <c r="C150" s="469"/>
      <c r="D150" s="469"/>
      <c r="E150" s="469"/>
      <c r="F150" s="469"/>
      <c r="G150" s="475" t="s">
        <v>1119</v>
      </c>
      <c r="H150" s="469"/>
      <c r="I150" s="469"/>
      <c r="J150" s="469"/>
      <c r="K150" s="469"/>
      <c r="L150" s="469"/>
      <c r="M150" s="469"/>
      <c r="N150" s="469"/>
      <c r="O150" s="469"/>
      <c r="P150" s="469" t="e">
        <f>IF(Paramétrage!#REF!,#REF!-#REF!,0)</f>
        <v>#REF!</v>
      </c>
      <c r="Q150" s="469"/>
      <c r="R150" s="469" t="e">
        <f>IF(#REF!&lt;&gt;"",ROUNDUP(MIN(S$3,T$3),0),"")</f>
        <v>#REF!</v>
      </c>
      <c r="S150" s="2"/>
    </row>
    <row r="151" spans="1:20" ht="101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167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9" t="e">
        <f>IF(Paramétrage!#REF!,#REF!-#REF!,0)</f>
        <v>#REF!</v>
      </c>
      <c r="Q151" s="200" t="e">
        <f>Paramétrage!#REF!</f>
        <v>#REF!</v>
      </c>
      <c r="R151" s="201" t="s">
        <v>338</v>
      </c>
      <c r="S151" s="106" t="s">
        <v>347</v>
      </c>
      <c r="T151" s="28" t="s">
        <v>348</v>
      </c>
    </row>
    <row r="152" spans="1:20" x14ac:dyDescent="0.35">
      <c r="A152" s="77" t="str">
        <f>IF(J152&lt;&gt;"",I152,"")</f>
        <v/>
      </c>
      <c r="B152" s="77" t="str">
        <f>IF(J152&lt;&gt;"",1,"")</f>
        <v/>
      </c>
      <c r="C152" s="77" t="str">
        <f>IF(J152&lt;&gt;"",L152,"")</f>
        <v/>
      </c>
      <c r="D152" s="77" t="str">
        <f>IF(J152&lt;&gt;"",L152,"")</f>
        <v/>
      </c>
      <c r="E152" s="77" t="str">
        <f>IF(J152&lt;&gt;"",M152,"")</f>
        <v/>
      </c>
      <c r="F152" s="77" t="str">
        <f>IF(J152&lt;&gt;"",N152,"")</f>
        <v/>
      </c>
      <c r="G152" s="199" t="str">
        <f>IF(Paramétrage!JR501&lt;&gt;0,Paramétrage!JP501,"")</f>
        <v/>
      </c>
      <c r="H152" s="2" t="str">
        <f>IF(Paramétrage!JR501&lt;&gt;0,Paramétrage!JQ501,"")</f>
        <v/>
      </c>
      <c r="I152" s="2" t="str">
        <f>IF(J152&lt;&gt;"",DATEDIF($Q$2,G152,"d")*1440+H152*60,"")</f>
        <v/>
      </c>
      <c r="J152" s="2" t="str">
        <f>IF(Paramétrage!JR501&lt;&gt;0,Paramétrage!JR501,"")</f>
        <v/>
      </c>
      <c r="K152" s="2" t="str">
        <f>IF(Paramétrage!JS501&lt;&gt;0,Paramétrage!JS501,"")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IF(Paramétrage!JR501&lt;&gt;0,Paramétrage!JT501,"")</f>
        <v/>
      </c>
      <c r="P152" s="9" t="e">
        <f>IF(Paramétrage!#REF!,#REF!-#REF!,0)</f>
        <v>#REF!</v>
      </c>
      <c r="Q152" s="2"/>
      <c r="R152" s="2" t="e">
        <f>IF(#REF!&lt;&gt;"",ROUNDUP(MIN(S$3,T$3),0),"")</f>
        <v>#REF!</v>
      </c>
      <c r="S152" s="2"/>
    </row>
    <row r="153" spans="1:20" x14ac:dyDescent="0.35">
      <c r="A153" s="77" t="str">
        <f t="shared" ref="A153:A179" si="60">IF(J153&lt;&gt;"",I153,"")</f>
        <v/>
      </c>
      <c r="B153" s="77" t="str">
        <f t="shared" ref="B153:B179" si="61">IF(J153&lt;&gt;"",1,"")</f>
        <v/>
      </c>
      <c r="C153" s="77" t="str">
        <f t="shared" ref="C153:C179" si="62">IF(J153&lt;&gt;"",L153,"")</f>
        <v/>
      </c>
      <c r="D153" s="77" t="str">
        <f t="shared" ref="D153:D179" si="63">IF(J153&lt;&gt;"",L153,"")</f>
        <v/>
      </c>
      <c r="E153" s="77" t="str">
        <f t="shared" ref="E153:E179" si="64">IF(J153&lt;&gt;"",M153,"")</f>
        <v/>
      </c>
      <c r="F153" s="77" t="str">
        <f t="shared" ref="F153:F179" si="65">IF(J153&lt;&gt;"",N153,"")</f>
        <v/>
      </c>
      <c r="G153" s="199" t="str">
        <f>IF(Paramétrage!JR502&lt;&gt;0,Paramétrage!JP502,"")</f>
        <v/>
      </c>
      <c r="H153" s="2" t="str">
        <f>IF(Paramétrage!JR502&lt;&gt;0,Paramétrage!JQ502,"")</f>
        <v/>
      </c>
      <c r="I153" s="2" t="str">
        <f t="shared" ref="I153:I179" si="66">IF(J153&lt;&gt;"",DATEDIF($Q$2,G153,"d")*1440+H153*60,"")</f>
        <v/>
      </c>
      <c r="J153" s="2" t="str">
        <f>IF(Paramétrage!JR502&lt;&gt;0,Paramétrage!JR502,"")</f>
        <v/>
      </c>
      <c r="K153" s="2" t="str">
        <f>IF(Paramétrage!JS502&lt;&gt;0,Paramétrage!JS502,"")</f>
        <v/>
      </c>
      <c r="L153" s="2" t="str">
        <f t="shared" ref="L153:L179" si="67">IF(J153&lt;&gt;"",ROUNDUP(J153/K153,0),"")</f>
        <v/>
      </c>
      <c r="M153" s="2" t="str">
        <f t="shared" ref="M153:M179" si="68">IF(J153&lt;&gt;"",J153/L153,"")</f>
        <v/>
      </c>
      <c r="N153" s="2" t="str">
        <f t="shared" ref="N153:N179" si="69">IF(J153&lt;&gt;"",M153/O153,"")</f>
        <v/>
      </c>
      <c r="O153" s="2" t="str">
        <f>IF(Paramétrage!JR502&lt;&gt;0,Paramétrage!JT502,"")</f>
        <v/>
      </c>
      <c r="P153" s="9" t="e">
        <f>IF(Paramétrage!#REF!,#REF!-#REF!,0)</f>
        <v>#REF!</v>
      </c>
      <c r="Q153" s="2"/>
      <c r="R153" s="2" t="e">
        <f>IF(#REF!&lt;&gt;"",ROUNDUP(MIN(S$3,T$3),0),"")</f>
        <v>#REF!</v>
      </c>
      <c r="S153" s="2"/>
    </row>
    <row r="154" spans="1:20" x14ac:dyDescent="0.35">
      <c r="A154" s="77" t="str">
        <f t="shared" si="60"/>
        <v/>
      </c>
      <c r="B154" s="77" t="str">
        <f t="shared" si="61"/>
        <v/>
      </c>
      <c r="C154" s="77" t="str">
        <f t="shared" si="62"/>
        <v/>
      </c>
      <c r="D154" s="77" t="str">
        <f t="shared" si="63"/>
        <v/>
      </c>
      <c r="E154" s="77" t="str">
        <f t="shared" si="64"/>
        <v/>
      </c>
      <c r="F154" s="77" t="str">
        <f t="shared" si="65"/>
        <v/>
      </c>
      <c r="G154" s="199" t="str">
        <f>IF(Paramétrage!JR503&lt;&gt;0,Paramétrage!JP503,"")</f>
        <v/>
      </c>
      <c r="H154" s="2" t="str">
        <f>IF(Paramétrage!JR503&lt;&gt;0,Paramétrage!JQ503,"")</f>
        <v/>
      </c>
      <c r="I154" s="2" t="str">
        <f t="shared" si="66"/>
        <v/>
      </c>
      <c r="J154" s="2" t="str">
        <f>IF(Paramétrage!JR503&lt;&gt;0,Paramétrage!JR503,"")</f>
        <v/>
      </c>
      <c r="K154" s="2" t="str">
        <f>IF(Paramétrage!JS503&lt;&gt;0,Paramétrage!JS503,"")</f>
        <v/>
      </c>
      <c r="L154" s="2" t="str">
        <f t="shared" si="67"/>
        <v/>
      </c>
      <c r="M154" s="2" t="str">
        <f t="shared" si="68"/>
        <v/>
      </c>
      <c r="N154" s="2" t="str">
        <f t="shared" si="69"/>
        <v/>
      </c>
      <c r="O154" s="2" t="str">
        <f>IF(Paramétrage!JR503&lt;&gt;0,Paramétrage!JT503,"")</f>
        <v/>
      </c>
      <c r="P154" s="9" t="e">
        <f>IF(Paramétrage!#REF!,#REF!-#REF!,0)</f>
        <v>#REF!</v>
      </c>
      <c r="Q154" s="2"/>
      <c r="R154" s="2" t="e">
        <f>IF(#REF!&lt;&gt;"",ROUNDUP(MIN(S$3,T$3),0),"")</f>
        <v>#REF!</v>
      </c>
      <c r="S154" s="2"/>
    </row>
    <row r="155" spans="1:20" x14ac:dyDescent="0.35">
      <c r="A155" s="77" t="str">
        <f t="shared" si="60"/>
        <v/>
      </c>
      <c r="B155" s="77" t="str">
        <f t="shared" si="61"/>
        <v/>
      </c>
      <c r="C155" s="77" t="str">
        <f t="shared" si="62"/>
        <v/>
      </c>
      <c r="D155" s="77" t="str">
        <f t="shared" si="63"/>
        <v/>
      </c>
      <c r="E155" s="77" t="str">
        <f t="shared" si="64"/>
        <v/>
      </c>
      <c r="F155" s="77" t="str">
        <f t="shared" si="65"/>
        <v/>
      </c>
      <c r="G155" s="199" t="str">
        <f>IF(Paramétrage!JR504&lt;&gt;0,Paramétrage!JP504,"")</f>
        <v/>
      </c>
      <c r="H155" s="2" t="str">
        <f>IF(Paramétrage!JR504&lt;&gt;0,Paramétrage!JQ504,"")</f>
        <v/>
      </c>
      <c r="I155" s="2" t="str">
        <f t="shared" si="66"/>
        <v/>
      </c>
      <c r="J155" s="2" t="str">
        <f>IF(Paramétrage!JR504&lt;&gt;0,Paramétrage!JR504,"")</f>
        <v/>
      </c>
      <c r="K155" s="2" t="str">
        <f>IF(Paramétrage!JS504&lt;&gt;0,Paramétrage!JS504,"")</f>
        <v/>
      </c>
      <c r="L155" s="2" t="str">
        <f t="shared" si="67"/>
        <v/>
      </c>
      <c r="M155" s="2" t="str">
        <f t="shared" si="68"/>
        <v/>
      </c>
      <c r="N155" s="2" t="str">
        <f t="shared" si="69"/>
        <v/>
      </c>
      <c r="O155" s="2" t="str">
        <f>IF(Paramétrage!JR504&lt;&gt;0,Paramétrage!JT504,"")</f>
        <v/>
      </c>
      <c r="P155" s="9" t="e">
        <f>IF(Paramétrage!#REF!,#REF!-#REF!,0)</f>
        <v>#REF!</v>
      </c>
      <c r="Q155" s="2"/>
      <c r="R155" s="2" t="e">
        <f>IF(#REF!&lt;&gt;"",ROUNDUP(MIN(S$3,T$3),0),"")</f>
        <v>#REF!</v>
      </c>
      <c r="S155" s="2"/>
    </row>
    <row r="156" spans="1:20" x14ac:dyDescent="0.35">
      <c r="A156" s="77" t="str">
        <f t="shared" si="60"/>
        <v/>
      </c>
      <c r="B156" s="77" t="str">
        <f t="shared" si="61"/>
        <v/>
      </c>
      <c r="C156" s="77" t="str">
        <f t="shared" si="62"/>
        <v/>
      </c>
      <c r="D156" s="77" t="str">
        <f t="shared" si="63"/>
        <v/>
      </c>
      <c r="E156" s="77" t="str">
        <f t="shared" si="64"/>
        <v/>
      </c>
      <c r="F156" s="77" t="str">
        <f t="shared" si="65"/>
        <v/>
      </c>
      <c r="G156" s="199" t="str">
        <f>IF(Paramétrage!JR505&lt;&gt;0,Paramétrage!JP505,"")</f>
        <v/>
      </c>
      <c r="H156" s="2" t="str">
        <f>IF(Paramétrage!JR505&lt;&gt;0,Paramétrage!JQ505,"")</f>
        <v/>
      </c>
      <c r="I156" s="2" t="str">
        <f t="shared" si="66"/>
        <v/>
      </c>
      <c r="J156" s="2" t="str">
        <f>IF(Paramétrage!JR505&lt;&gt;0,Paramétrage!JR505,"")</f>
        <v/>
      </c>
      <c r="K156" s="2" t="str">
        <f>IF(Paramétrage!JS505&lt;&gt;0,Paramétrage!JS505,"")</f>
        <v/>
      </c>
      <c r="L156" s="2" t="str">
        <f t="shared" si="67"/>
        <v/>
      </c>
      <c r="M156" s="2" t="str">
        <f t="shared" si="68"/>
        <v/>
      </c>
      <c r="N156" s="2" t="str">
        <f t="shared" si="69"/>
        <v/>
      </c>
      <c r="O156" s="2" t="str">
        <f>IF(Paramétrage!JR505&lt;&gt;0,Paramétrage!JT505,"")</f>
        <v/>
      </c>
      <c r="P156" s="9" t="e">
        <f>IF(Paramétrage!#REF!,#REF!-#REF!,0)</f>
        <v>#REF!</v>
      </c>
      <c r="Q156" s="2"/>
      <c r="R156" s="2" t="e">
        <f>IF(#REF!&lt;&gt;"",ROUNDUP(MIN(S$3,T$3),0),"")</f>
        <v>#REF!</v>
      </c>
      <c r="S156" s="2"/>
    </row>
    <row r="157" spans="1:20" x14ac:dyDescent="0.35">
      <c r="A157" s="77" t="str">
        <f t="shared" si="60"/>
        <v/>
      </c>
      <c r="B157" s="77" t="str">
        <f t="shared" si="61"/>
        <v/>
      </c>
      <c r="C157" s="77" t="str">
        <f t="shared" si="62"/>
        <v/>
      </c>
      <c r="D157" s="77" t="str">
        <f t="shared" si="63"/>
        <v/>
      </c>
      <c r="E157" s="77" t="str">
        <f t="shared" si="64"/>
        <v/>
      </c>
      <c r="F157" s="77" t="str">
        <f t="shared" si="65"/>
        <v/>
      </c>
      <c r="G157" s="199" t="str">
        <f>IF(Paramétrage!JR506&lt;&gt;0,Paramétrage!JP506,"")</f>
        <v/>
      </c>
      <c r="H157" s="2" t="str">
        <f>IF(Paramétrage!JR506&lt;&gt;0,Paramétrage!JQ506,"")</f>
        <v/>
      </c>
      <c r="I157" s="2" t="str">
        <f t="shared" si="66"/>
        <v/>
      </c>
      <c r="J157" s="2" t="str">
        <f>IF(Paramétrage!JR506&lt;&gt;0,Paramétrage!JR506,"")</f>
        <v/>
      </c>
      <c r="K157" s="2" t="str">
        <f>IF(Paramétrage!JS506&lt;&gt;0,Paramétrage!JS506,"")</f>
        <v/>
      </c>
      <c r="L157" s="2" t="str">
        <f t="shared" si="67"/>
        <v/>
      </c>
      <c r="M157" s="2" t="str">
        <f t="shared" si="68"/>
        <v/>
      </c>
      <c r="N157" s="2" t="str">
        <f t="shared" si="69"/>
        <v/>
      </c>
      <c r="O157" s="2" t="str">
        <f>IF(Paramétrage!JR506&lt;&gt;0,Paramétrage!JT506,"")</f>
        <v/>
      </c>
      <c r="P157" s="9" t="e">
        <f>IF(Paramétrage!#REF!,#REF!-#REF!,0)</f>
        <v>#REF!</v>
      </c>
      <c r="Q157" s="2"/>
      <c r="R157" s="2" t="e">
        <f>IF(#REF!&lt;&gt;"",ROUNDUP(MIN(S$3,T$3),0),"")</f>
        <v>#REF!</v>
      </c>
      <c r="S157" s="2"/>
    </row>
    <row r="158" spans="1:20" x14ac:dyDescent="0.35">
      <c r="A158" s="77" t="str">
        <f t="shared" si="60"/>
        <v/>
      </c>
      <c r="B158" s="77" t="str">
        <f t="shared" si="61"/>
        <v/>
      </c>
      <c r="C158" s="77" t="str">
        <f t="shared" si="62"/>
        <v/>
      </c>
      <c r="D158" s="77" t="str">
        <f t="shared" si="63"/>
        <v/>
      </c>
      <c r="E158" s="77" t="str">
        <f t="shared" si="64"/>
        <v/>
      </c>
      <c r="F158" s="77" t="str">
        <f t="shared" si="65"/>
        <v/>
      </c>
      <c r="G158" s="199" t="str">
        <f>IF(Paramétrage!JR507&lt;&gt;0,Paramétrage!JP507,"")</f>
        <v/>
      </c>
      <c r="H158" s="2" t="str">
        <f>IF(Paramétrage!JR507&lt;&gt;0,Paramétrage!JQ507,"")</f>
        <v/>
      </c>
      <c r="I158" s="2" t="str">
        <f t="shared" si="66"/>
        <v/>
      </c>
      <c r="J158" s="2" t="str">
        <f>IF(Paramétrage!JR507&lt;&gt;0,Paramétrage!JR507,"")</f>
        <v/>
      </c>
      <c r="K158" s="2" t="str">
        <f>IF(Paramétrage!JS507&lt;&gt;0,Paramétrage!JS507,"")</f>
        <v/>
      </c>
      <c r="L158" s="2" t="str">
        <f t="shared" si="67"/>
        <v/>
      </c>
      <c r="M158" s="2" t="str">
        <f t="shared" si="68"/>
        <v/>
      </c>
      <c r="N158" s="2" t="str">
        <f t="shared" si="69"/>
        <v/>
      </c>
      <c r="O158" s="2" t="str">
        <f>IF(Paramétrage!JR507&lt;&gt;0,Paramétrage!JT507,"")</f>
        <v/>
      </c>
      <c r="P158" s="9" t="e">
        <f>IF(Paramétrage!#REF!,#REF!-#REF!,0)</f>
        <v>#REF!</v>
      </c>
      <c r="Q158" s="2"/>
      <c r="R158" s="2" t="e">
        <f>IF(#REF!&lt;&gt;"",ROUNDUP(MIN(S$3,T$3),0),"")</f>
        <v>#REF!</v>
      </c>
      <c r="S158" s="2"/>
    </row>
    <row r="159" spans="1:20" x14ac:dyDescent="0.35">
      <c r="A159" s="77" t="str">
        <f t="shared" si="60"/>
        <v/>
      </c>
      <c r="B159" s="77" t="str">
        <f t="shared" si="61"/>
        <v/>
      </c>
      <c r="C159" s="77" t="str">
        <f t="shared" si="62"/>
        <v/>
      </c>
      <c r="D159" s="77" t="str">
        <f t="shared" si="63"/>
        <v/>
      </c>
      <c r="E159" s="77" t="str">
        <f t="shared" si="64"/>
        <v/>
      </c>
      <c r="F159" s="77" t="str">
        <f t="shared" si="65"/>
        <v/>
      </c>
      <c r="G159" s="199" t="str">
        <f>IF(Paramétrage!JR508&lt;&gt;0,Paramétrage!JP508,"")</f>
        <v/>
      </c>
      <c r="H159" s="2" t="str">
        <f>IF(Paramétrage!JR508&lt;&gt;0,Paramétrage!JQ508,"")</f>
        <v/>
      </c>
      <c r="I159" s="2" t="str">
        <f t="shared" si="66"/>
        <v/>
      </c>
      <c r="J159" s="2" t="str">
        <f>IF(Paramétrage!JR508&lt;&gt;0,Paramétrage!JR508,"")</f>
        <v/>
      </c>
      <c r="K159" s="2" t="str">
        <f>IF(Paramétrage!JS508&lt;&gt;0,Paramétrage!JS508,"")</f>
        <v/>
      </c>
      <c r="L159" s="2" t="str">
        <f t="shared" si="67"/>
        <v/>
      </c>
      <c r="M159" s="2" t="str">
        <f t="shared" si="68"/>
        <v/>
      </c>
      <c r="N159" s="2" t="str">
        <f t="shared" si="69"/>
        <v/>
      </c>
      <c r="O159" s="2" t="str">
        <f>IF(Paramétrage!JR508&lt;&gt;0,Paramétrage!JT508,"")</f>
        <v/>
      </c>
      <c r="P159" s="9" t="e">
        <f>IF(Paramétrage!#REF!,#REF!-#REF!,0)</f>
        <v>#REF!</v>
      </c>
      <c r="Q159" s="2"/>
      <c r="R159" s="2" t="e">
        <f>IF(#REF!&lt;&gt;"",ROUNDUP(MIN(S$3,T$3),0),"")</f>
        <v>#REF!</v>
      </c>
      <c r="S159" s="2"/>
    </row>
    <row r="160" spans="1:20" x14ac:dyDescent="0.35">
      <c r="A160" s="77" t="str">
        <f t="shared" si="60"/>
        <v/>
      </c>
      <c r="B160" s="77" t="str">
        <f t="shared" si="61"/>
        <v/>
      </c>
      <c r="C160" s="77" t="str">
        <f t="shared" si="62"/>
        <v/>
      </c>
      <c r="D160" s="77" t="str">
        <f t="shared" si="63"/>
        <v/>
      </c>
      <c r="E160" s="77" t="str">
        <f t="shared" si="64"/>
        <v/>
      </c>
      <c r="F160" s="77" t="str">
        <f t="shared" si="65"/>
        <v/>
      </c>
      <c r="G160" s="199" t="str">
        <f>IF(Paramétrage!JR509&lt;&gt;0,Paramétrage!JP509,"")</f>
        <v/>
      </c>
      <c r="H160" s="2" t="str">
        <f>IF(Paramétrage!JR509&lt;&gt;0,Paramétrage!JQ509,"")</f>
        <v/>
      </c>
      <c r="I160" s="2" t="str">
        <f t="shared" si="66"/>
        <v/>
      </c>
      <c r="J160" s="2" t="str">
        <f>IF(Paramétrage!JR509&lt;&gt;0,Paramétrage!JR509,"")</f>
        <v/>
      </c>
      <c r="K160" s="2" t="str">
        <f>IF(Paramétrage!JS509&lt;&gt;0,Paramétrage!JS509,"")</f>
        <v/>
      </c>
      <c r="L160" s="2" t="str">
        <f t="shared" si="67"/>
        <v/>
      </c>
      <c r="M160" s="2" t="str">
        <f t="shared" si="68"/>
        <v/>
      </c>
      <c r="N160" s="2" t="str">
        <f t="shared" si="69"/>
        <v/>
      </c>
      <c r="O160" s="2" t="str">
        <f>IF(Paramétrage!JR509&lt;&gt;0,Paramétrage!JT509,"")</f>
        <v/>
      </c>
      <c r="P160" s="9" t="e">
        <f>IF(Paramétrage!#REF!,#REF!-#REF!,0)</f>
        <v>#REF!</v>
      </c>
      <c r="Q160" s="2"/>
      <c r="R160" s="2" t="e">
        <f>IF(#REF!&lt;&gt;"",ROUNDUP(MIN(S$3,T$3),0),"")</f>
        <v>#REF!</v>
      </c>
      <c r="S160" s="2"/>
    </row>
    <row r="161" spans="1:19" x14ac:dyDescent="0.35">
      <c r="A161" s="77" t="str">
        <f t="shared" si="60"/>
        <v/>
      </c>
      <c r="B161" s="77" t="str">
        <f t="shared" si="61"/>
        <v/>
      </c>
      <c r="C161" s="77" t="str">
        <f t="shared" si="62"/>
        <v/>
      </c>
      <c r="D161" s="77" t="str">
        <f t="shared" si="63"/>
        <v/>
      </c>
      <c r="E161" s="77" t="str">
        <f t="shared" si="64"/>
        <v/>
      </c>
      <c r="F161" s="77" t="str">
        <f t="shared" si="65"/>
        <v/>
      </c>
      <c r="G161" s="199" t="str">
        <f>IF(Paramétrage!JR510&lt;&gt;0,Paramétrage!JP510,"")</f>
        <v/>
      </c>
      <c r="H161" s="2" t="str">
        <f>IF(Paramétrage!JR510&lt;&gt;0,Paramétrage!JQ510,"")</f>
        <v/>
      </c>
      <c r="I161" s="2" t="str">
        <f t="shared" si="66"/>
        <v/>
      </c>
      <c r="J161" s="2" t="str">
        <f>IF(Paramétrage!JR510&lt;&gt;0,Paramétrage!JR510,"")</f>
        <v/>
      </c>
      <c r="K161" s="2" t="str">
        <f>IF(Paramétrage!JS510&lt;&gt;0,Paramétrage!JS510,"")</f>
        <v/>
      </c>
      <c r="L161" s="2" t="str">
        <f t="shared" si="67"/>
        <v/>
      </c>
      <c r="M161" s="2" t="str">
        <f t="shared" si="68"/>
        <v/>
      </c>
      <c r="N161" s="2" t="str">
        <f t="shared" si="69"/>
        <v/>
      </c>
      <c r="O161" s="2" t="str">
        <f>IF(Paramétrage!JR510&lt;&gt;0,Paramétrage!JT510,"")</f>
        <v/>
      </c>
      <c r="P161" s="9" t="e">
        <f>IF(Paramétrage!#REF!,#REF!-#REF!,0)</f>
        <v>#REF!</v>
      </c>
      <c r="Q161" s="2"/>
      <c r="R161" s="2" t="e">
        <f>IF(#REF!&lt;&gt;"",ROUNDUP(MIN(S$3,T$3),0),"")</f>
        <v>#REF!</v>
      </c>
      <c r="S161" s="2"/>
    </row>
    <row r="162" spans="1:19" x14ac:dyDescent="0.35">
      <c r="A162" s="77" t="str">
        <f t="shared" si="60"/>
        <v/>
      </c>
      <c r="B162" s="77" t="str">
        <f t="shared" si="61"/>
        <v/>
      </c>
      <c r="C162" s="77" t="str">
        <f t="shared" si="62"/>
        <v/>
      </c>
      <c r="D162" s="77" t="str">
        <f t="shared" si="63"/>
        <v/>
      </c>
      <c r="E162" s="77" t="str">
        <f t="shared" si="64"/>
        <v/>
      </c>
      <c r="F162" s="77" t="str">
        <f t="shared" si="65"/>
        <v/>
      </c>
      <c r="G162" s="199" t="str">
        <f>IF(Paramétrage!JR511&lt;&gt;0,Paramétrage!JP511,"")</f>
        <v/>
      </c>
      <c r="H162" s="2" t="str">
        <f>IF(Paramétrage!JR511&lt;&gt;0,Paramétrage!JQ511,"")</f>
        <v/>
      </c>
      <c r="I162" s="2" t="str">
        <f t="shared" si="66"/>
        <v/>
      </c>
      <c r="J162" s="2" t="str">
        <f>IF(Paramétrage!JR511&lt;&gt;0,Paramétrage!JR511,"")</f>
        <v/>
      </c>
      <c r="K162" s="2" t="str">
        <f>IF(Paramétrage!JS511&lt;&gt;0,Paramétrage!JS511,"")</f>
        <v/>
      </c>
      <c r="L162" s="2" t="str">
        <f t="shared" si="67"/>
        <v/>
      </c>
      <c r="M162" s="2" t="str">
        <f t="shared" si="68"/>
        <v/>
      </c>
      <c r="N162" s="2" t="str">
        <f t="shared" si="69"/>
        <v/>
      </c>
      <c r="O162" s="2" t="str">
        <f>IF(Paramétrage!JR511&lt;&gt;0,Paramétrage!JT511,"")</f>
        <v/>
      </c>
      <c r="P162" s="9" t="e">
        <f>IF(Paramétrage!#REF!,#REF!-#REF!,0)</f>
        <v>#REF!</v>
      </c>
      <c r="Q162" s="2"/>
      <c r="R162" s="2" t="e">
        <f>IF(#REF!&lt;&gt;"",ROUNDUP(MIN(S$3,T$3),0),"")</f>
        <v>#REF!</v>
      </c>
      <c r="S162" s="2"/>
    </row>
    <row r="163" spans="1:19" x14ac:dyDescent="0.35">
      <c r="A163" s="77" t="str">
        <f t="shared" si="60"/>
        <v/>
      </c>
      <c r="B163" s="77" t="str">
        <f t="shared" si="61"/>
        <v/>
      </c>
      <c r="C163" s="77" t="str">
        <f t="shared" si="62"/>
        <v/>
      </c>
      <c r="D163" s="77" t="str">
        <f t="shared" si="63"/>
        <v/>
      </c>
      <c r="E163" s="77" t="str">
        <f t="shared" si="64"/>
        <v/>
      </c>
      <c r="F163" s="77" t="str">
        <f t="shared" si="65"/>
        <v/>
      </c>
      <c r="G163" s="199" t="str">
        <f>IF(Paramétrage!JR512&lt;&gt;0,Paramétrage!JP512,"")</f>
        <v/>
      </c>
      <c r="H163" s="2" t="str">
        <f>IF(Paramétrage!JR512&lt;&gt;0,Paramétrage!JQ512,"")</f>
        <v/>
      </c>
      <c r="I163" s="2" t="str">
        <f t="shared" si="66"/>
        <v/>
      </c>
      <c r="J163" s="2" t="str">
        <f>IF(Paramétrage!JR512&lt;&gt;0,Paramétrage!JR512,"")</f>
        <v/>
      </c>
      <c r="K163" s="2" t="str">
        <f>IF(Paramétrage!JS512&lt;&gt;0,Paramétrage!JS512,"")</f>
        <v/>
      </c>
      <c r="L163" s="2" t="str">
        <f t="shared" si="67"/>
        <v/>
      </c>
      <c r="M163" s="2" t="str">
        <f t="shared" si="68"/>
        <v/>
      </c>
      <c r="N163" s="2" t="str">
        <f t="shared" si="69"/>
        <v/>
      </c>
      <c r="O163" s="2" t="str">
        <f>IF(Paramétrage!JR512&lt;&gt;0,Paramétrage!JT512,"")</f>
        <v/>
      </c>
      <c r="P163" s="9" t="e">
        <f>IF(Paramétrage!#REF!,#REF!-#REF!,0)</f>
        <v>#REF!</v>
      </c>
      <c r="Q163" s="2"/>
      <c r="R163" s="2" t="e">
        <f>IF(#REF!&lt;&gt;"",ROUNDUP(MIN(S$3,T$3),0),"")</f>
        <v>#REF!</v>
      </c>
      <c r="S163" s="2"/>
    </row>
    <row r="164" spans="1:19" x14ac:dyDescent="0.35">
      <c r="A164" s="77" t="str">
        <f t="shared" si="60"/>
        <v/>
      </c>
      <c r="B164" s="77" t="str">
        <f t="shared" si="61"/>
        <v/>
      </c>
      <c r="C164" s="77" t="str">
        <f t="shared" si="62"/>
        <v/>
      </c>
      <c r="D164" s="77" t="str">
        <f t="shared" si="63"/>
        <v/>
      </c>
      <c r="E164" s="77" t="str">
        <f t="shared" si="64"/>
        <v/>
      </c>
      <c r="F164" s="77" t="str">
        <f t="shared" si="65"/>
        <v/>
      </c>
      <c r="G164" s="199" t="str">
        <f>IF(Paramétrage!JR513&lt;&gt;0,Paramétrage!JP513,"")</f>
        <v/>
      </c>
      <c r="H164" s="2" t="str">
        <f>IF(Paramétrage!JR513&lt;&gt;0,Paramétrage!JQ513,"")</f>
        <v/>
      </c>
      <c r="I164" s="2" t="str">
        <f t="shared" si="66"/>
        <v/>
      </c>
      <c r="J164" s="2" t="str">
        <f>IF(Paramétrage!JR513&lt;&gt;0,Paramétrage!JR513,"")</f>
        <v/>
      </c>
      <c r="K164" s="2" t="str">
        <f>IF(Paramétrage!JS513&lt;&gt;0,Paramétrage!JS513,"")</f>
        <v/>
      </c>
      <c r="L164" s="2" t="str">
        <f t="shared" si="67"/>
        <v/>
      </c>
      <c r="M164" s="2" t="str">
        <f t="shared" si="68"/>
        <v/>
      </c>
      <c r="N164" s="2" t="str">
        <f t="shared" si="69"/>
        <v/>
      </c>
      <c r="O164" s="2" t="str">
        <f>IF(Paramétrage!JR513&lt;&gt;0,Paramétrage!JT513,"")</f>
        <v/>
      </c>
      <c r="P164" s="9" t="e">
        <f>IF(Paramétrage!#REF!,#REF!-#REF!,0)</f>
        <v>#REF!</v>
      </c>
      <c r="Q164" s="2"/>
      <c r="R164" s="2" t="e">
        <f>IF(#REF!&lt;&gt;"",ROUNDUP(MIN(S$3,T$3),0),"")</f>
        <v>#REF!</v>
      </c>
      <c r="S164" s="2"/>
    </row>
    <row r="165" spans="1:19" x14ac:dyDescent="0.35">
      <c r="A165" s="77" t="str">
        <f t="shared" si="60"/>
        <v/>
      </c>
      <c r="B165" s="77" t="str">
        <f t="shared" si="61"/>
        <v/>
      </c>
      <c r="C165" s="77" t="str">
        <f t="shared" si="62"/>
        <v/>
      </c>
      <c r="D165" s="77" t="str">
        <f t="shared" si="63"/>
        <v/>
      </c>
      <c r="E165" s="77" t="str">
        <f t="shared" si="64"/>
        <v/>
      </c>
      <c r="F165" s="77" t="str">
        <f t="shared" si="65"/>
        <v/>
      </c>
      <c r="G165" s="199" t="str">
        <f>IF(Paramétrage!JR514&lt;&gt;0,Paramétrage!JP514,"")</f>
        <v/>
      </c>
      <c r="H165" s="2" t="str">
        <f>IF(Paramétrage!JR514&lt;&gt;0,Paramétrage!JQ514,"")</f>
        <v/>
      </c>
      <c r="I165" s="2" t="str">
        <f t="shared" si="66"/>
        <v/>
      </c>
      <c r="J165" s="2" t="str">
        <f>IF(Paramétrage!JR514&lt;&gt;0,Paramétrage!JR514,"")</f>
        <v/>
      </c>
      <c r="K165" s="2" t="str">
        <f>IF(Paramétrage!JS514&lt;&gt;0,Paramétrage!JS514,"")</f>
        <v/>
      </c>
      <c r="L165" s="2" t="str">
        <f t="shared" si="67"/>
        <v/>
      </c>
      <c r="M165" s="2" t="str">
        <f t="shared" si="68"/>
        <v/>
      </c>
      <c r="N165" s="2" t="str">
        <f t="shared" si="69"/>
        <v/>
      </c>
      <c r="O165" s="2" t="str">
        <f>IF(Paramétrage!JR514&lt;&gt;0,Paramétrage!JT514,"")</f>
        <v/>
      </c>
      <c r="P165" s="9" t="e">
        <f>IF(Paramétrage!#REF!,#REF!-#REF!,0)</f>
        <v>#REF!</v>
      </c>
      <c r="Q165" s="2"/>
      <c r="R165" s="2" t="e">
        <f>IF(#REF!&lt;&gt;"",ROUNDUP(MIN(S$3,T$3),0),"")</f>
        <v>#REF!</v>
      </c>
      <c r="S165" s="2"/>
    </row>
    <row r="166" spans="1:19" x14ac:dyDescent="0.35">
      <c r="A166" s="77" t="str">
        <f t="shared" si="60"/>
        <v/>
      </c>
      <c r="B166" s="77" t="str">
        <f t="shared" si="61"/>
        <v/>
      </c>
      <c r="C166" s="77" t="str">
        <f t="shared" si="62"/>
        <v/>
      </c>
      <c r="D166" s="77" t="str">
        <f t="shared" si="63"/>
        <v/>
      </c>
      <c r="E166" s="77" t="str">
        <f t="shared" si="64"/>
        <v/>
      </c>
      <c r="F166" s="77" t="str">
        <f t="shared" si="65"/>
        <v/>
      </c>
      <c r="G166" s="199" t="str">
        <f>IF(Paramétrage!JR515&lt;&gt;0,Paramétrage!JP515,"")</f>
        <v/>
      </c>
      <c r="H166" s="2" t="str">
        <f>IF(Paramétrage!JR515&lt;&gt;0,Paramétrage!JQ515,"")</f>
        <v/>
      </c>
      <c r="I166" s="2" t="str">
        <f t="shared" si="66"/>
        <v/>
      </c>
      <c r="J166" s="2" t="str">
        <f>IF(Paramétrage!JR515&lt;&gt;0,Paramétrage!JR515,"")</f>
        <v/>
      </c>
      <c r="K166" s="2" t="str">
        <f>IF(Paramétrage!JS515&lt;&gt;0,Paramétrage!JS515,"")</f>
        <v/>
      </c>
      <c r="L166" s="2" t="str">
        <f t="shared" si="67"/>
        <v/>
      </c>
      <c r="M166" s="2" t="str">
        <f t="shared" si="68"/>
        <v/>
      </c>
      <c r="N166" s="2" t="str">
        <f t="shared" si="69"/>
        <v/>
      </c>
      <c r="O166" s="2" t="str">
        <f>IF(Paramétrage!JR515&lt;&gt;0,Paramétrage!JT515,"")</f>
        <v/>
      </c>
      <c r="P166" s="9" t="e">
        <f>IF(Paramétrage!#REF!,#REF!-#REF!,0)</f>
        <v>#REF!</v>
      </c>
      <c r="Q166" s="2"/>
      <c r="R166" s="2" t="e">
        <f>IF(#REF!&lt;&gt;"",ROUNDUP(MIN(S$3,T$3),0),"")</f>
        <v>#REF!</v>
      </c>
      <c r="S166" s="2"/>
    </row>
    <row r="167" spans="1:19" x14ac:dyDescent="0.35">
      <c r="A167" s="77" t="str">
        <f t="shared" si="60"/>
        <v/>
      </c>
      <c r="B167" s="77" t="str">
        <f t="shared" si="61"/>
        <v/>
      </c>
      <c r="C167" s="77" t="str">
        <f t="shared" si="62"/>
        <v/>
      </c>
      <c r="D167" s="77" t="str">
        <f t="shared" si="63"/>
        <v/>
      </c>
      <c r="E167" s="77" t="str">
        <f t="shared" si="64"/>
        <v/>
      </c>
      <c r="F167" s="77" t="str">
        <f t="shared" si="65"/>
        <v/>
      </c>
      <c r="G167" s="199" t="str">
        <f>IF(Paramétrage!JR516&lt;&gt;0,Paramétrage!JP516,"")</f>
        <v/>
      </c>
      <c r="H167" s="2" t="str">
        <f>IF(Paramétrage!JR516&lt;&gt;0,Paramétrage!JQ516,"")</f>
        <v/>
      </c>
      <c r="I167" s="2" t="str">
        <f t="shared" si="66"/>
        <v/>
      </c>
      <c r="J167" s="2" t="str">
        <f>IF(Paramétrage!JR516&lt;&gt;0,Paramétrage!JR516,"")</f>
        <v/>
      </c>
      <c r="K167" s="2" t="str">
        <f>IF(Paramétrage!JS516&lt;&gt;0,Paramétrage!JS516,"")</f>
        <v/>
      </c>
      <c r="L167" s="2" t="str">
        <f t="shared" si="67"/>
        <v/>
      </c>
      <c r="M167" s="2" t="str">
        <f t="shared" si="68"/>
        <v/>
      </c>
      <c r="N167" s="2" t="str">
        <f t="shared" si="69"/>
        <v/>
      </c>
      <c r="O167" s="2" t="str">
        <f>IF(Paramétrage!JR516&lt;&gt;0,Paramétrage!JT516,"")</f>
        <v/>
      </c>
      <c r="P167" s="9" t="e">
        <f>IF(Paramétrage!#REF!,#REF!-#REF!,0)</f>
        <v>#REF!</v>
      </c>
      <c r="Q167" s="2"/>
      <c r="R167" s="2" t="e">
        <f>IF(#REF!&lt;&gt;"",ROUNDUP(MIN(S$3,T$3),0),"")</f>
        <v>#REF!</v>
      </c>
      <c r="S167" s="2"/>
    </row>
    <row r="168" spans="1:19" x14ac:dyDescent="0.35">
      <c r="A168" s="77" t="str">
        <f t="shared" si="60"/>
        <v/>
      </c>
      <c r="B168" s="77" t="str">
        <f t="shared" si="61"/>
        <v/>
      </c>
      <c r="C168" s="77" t="str">
        <f t="shared" si="62"/>
        <v/>
      </c>
      <c r="D168" s="77" t="str">
        <f t="shared" si="63"/>
        <v/>
      </c>
      <c r="E168" s="77" t="str">
        <f t="shared" si="64"/>
        <v/>
      </c>
      <c r="F168" s="77" t="str">
        <f t="shared" si="65"/>
        <v/>
      </c>
      <c r="G168" s="199" t="str">
        <f>IF(Paramétrage!JR517&lt;&gt;0,Paramétrage!JP517,"")</f>
        <v/>
      </c>
      <c r="H168" s="2" t="str">
        <f>IF(Paramétrage!JR517&lt;&gt;0,Paramétrage!JQ517,"")</f>
        <v/>
      </c>
      <c r="I168" s="2" t="str">
        <f t="shared" si="66"/>
        <v/>
      </c>
      <c r="J168" s="2" t="str">
        <f>IF(Paramétrage!JR517&lt;&gt;0,Paramétrage!JR517,"")</f>
        <v/>
      </c>
      <c r="K168" s="2" t="str">
        <f>IF(Paramétrage!JS517&lt;&gt;0,Paramétrage!JS517,"")</f>
        <v/>
      </c>
      <c r="L168" s="2" t="str">
        <f t="shared" si="67"/>
        <v/>
      </c>
      <c r="M168" s="2" t="str">
        <f t="shared" si="68"/>
        <v/>
      </c>
      <c r="N168" s="2" t="str">
        <f t="shared" si="69"/>
        <v/>
      </c>
      <c r="O168" s="2" t="str">
        <f>IF(Paramétrage!JR517&lt;&gt;0,Paramétrage!JT517,"")</f>
        <v/>
      </c>
      <c r="P168" s="9" t="e">
        <f>IF(Paramétrage!#REF!,#REF!-#REF!,0)</f>
        <v>#REF!</v>
      </c>
      <c r="Q168" s="2"/>
      <c r="R168" s="2" t="e">
        <f>IF(#REF!&lt;&gt;"",ROUNDUP(MIN(S$3,T$3),0),"")</f>
        <v>#REF!</v>
      </c>
      <c r="S168" s="2"/>
    </row>
    <row r="169" spans="1:19" x14ac:dyDescent="0.35">
      <c r="A169" s="77" t="str">
        <f t="shared" si="60"/>
        <v/>
      </c>
      <c r="B169" s="77" t="str">
        <f t="shared" si="61"/>
        <v/>
      </c>
      <c r="C169" s="77" t="str">
        <f t="shared" si="62"/>
        <v/>
      </c>
      <c r="D169" s="77" t="str">
        <f t="shared" si="63"/>
        <v/>
      </c>
      <c r="E169" s="77" t="str">
        <f t="shared" si="64"/>
        <v/>
      </c>
      <c r="F169" s="77" t="str">
        <f t="shared" si="65"/>
        <v/>
      </c>
      <c r="G169" s="199" t="str">
        <f>IF(Paramétrage!JR518&lt;&gt;0,Paramétrage!JP518,"")</f>
        <v/>
      </c>
      <c r="H169" s="2" t="str">
        <f>IF(Paramétrage!JR518&lt;&gt;0,Paramétrage!JQ518,"")</f>
        <v/>
      </c>
      <c r="I169" s="2" t="str">
        <f t="shared" si="66"/>
        <v/>
      </c>
      <c r="J169" s="2" t="str">
        <f>IF(Paramétrage!JR518&lt;&gt;0,Paramétrage!JR518,"")</f>
        <v/>
      </c>
      <c r="K169" s="2" t="str">
        <f>IF(Paramétrage!JS518&lt;&gt;0,Paramétrage!JS518,"")</f>
        <v/>
      </c>
      <c r="L169" s="2" t="str">
        <f t="shared" si="67"/>
        <v/>
      </c>
      <c r="M169" s="2" t="str">
        <f t="shared" si="68"/>
        <v/>
      </c>
      <c r="N169" s="2" t="str">
        <f t="shared" si="69"/>
        <v/>
      </c>
      <c r="O169" s="2" t="str">
        <f>IF(Paramétrage!JR518&lt;&gt;0,Paramétrage!JT518,"")</f>
        <v/>
      </c>
      <c r="P169" s="9" t="e">
        <f>IF(Paramétrage!#REF!,#REF!-#REF!,0)</f>
        <v>#REF!</v>
      </c>
      <c r="Q169" s="2"/>
      <c r="R169" s="2" t="e">
        <f>IF(#REF!&lt;&gt;"",ROUNDUP(MIN(S$3,T$3),0),"")</f>
        <v>#REF!</v>
      </c>
      <c r="S169" s="2"/>
    </row>
    <row r="170" spans="1:19" x14ac:dyDescent="0.35">
      <c r="A170" s="77" t="str">
        <f t="shared" si="60"/>
        <v/>
      </c>
      <c r="B170" s="77" t="str">
        <f t="shared" si="61"/>
        <v/>
      </c>
      <c r="C170" s="77" t="str">
        <f t="shared" si="62"/>
        <v/>
      </c>
      <c r="D170" s="77" t="str">
        <f t="shared" si="63"/>
        <v/>
      </c>
      <c r="E170" s="77" t="str">
        <f t="shared" si="64"/>
        <v/>
      </c>
      <c r="F170" s="77" t="str">
        <f t="shared" si="65"/>
        <v/>
      </c>
      <c r="G170" s="199" t="str">
        <f>IF(Paramétrage!JR519&lt;&gt;0,Paramétrage!JP519,"")</f>
        <v/>
      </c>
      <c r="H170" s="2" t="str">
        <f>IF(Paramétrage!JR519&lt;&gt;0,Paramétrage!JQ519,"")</f>
        <v/>
      </c>
      <c r="I170" s="2" t="str">
        <f t="shared" si="66"/>
        <v/>
      </c>
      <c r="J170" s="2" t="str">
        <f>IF(Paramétrage!JR519&lt;&gt;0,Paramétrage!JR519,"")</f>
        <v/>
      </c>
      <c r="K170" s="2" t="str">
        <f>IF(Paramétrage!JS519&lt;&gt;0,Paramétrage!JS519,"")</f>
        <v/>
      </c>
      <c r="L170" s="2" t="str">
        <f t="shared" si="67"/>
        <v/>
      </c>
      <c r="M170" s="2" t="str">
        <f t="shared" si="68"/>
        <v/>
      </c>
      <c r="N170" s="2" t="str">
        <f t="shared" si="69"/>
        <v/>
      </c>
      <c r="O170" s="2" t="str">
        <f>IF(Paramétrage!JR519&lt;&gt;0,Paramétrage!JT519,"")</f>
        <v/>
      </c>
      <c r="P170" s="9" t="e">
        <f>IF(Paramétrage!#REF!,#REF!-#REF!,0)</f>
        <v>#REF!</v>
      </c>
      <c r="Q170" s="2"/>
      <c r="R170" s="2" t="e">
        <f>IF(#REF!&lt;&gt;"",ROUNDUP(MIN(S$3,T$3),0),"")</f>
        <v>#REF!</v>
      </c>
      <c r="S170" s="2"/>
    </row>
    <row r="171" spans="1:19" x14ac:dyDescent="0.35">
      <c r="A171" s="77" t="str">
        <f t="shared" si="60"/>
        <v/>
      </c>
      <c r="B171" s="77" t="str">
        <f t="shared" si="61"/>
        <v/>
      </c>
      <c r="C171" s="77" t="str">
        <f t="shared" si="62"/>
        <v/>
      </c>
      <c r="D171" s="77" t="str">
        <f t="shared" si="63"/>
        <v/>
      </c>
      <c r="E171" s="77" t="str">
        <f t="shared" si="64"/>
        <v/>
      </c>
      <c r="F171" s="77" t="str">
        <f t="shared" si="65"/>
        <v/>
      </c>
      <c r="G171" s="199" t="str">
        <f>IF(Paramétrage!JR520&lt;&gt;0,Paramétrage!JP520,"")</f>
        <v/>
      </c>
      <c r="H171" s="2" t="str">
        <f>IF(Paramétrage!JR520&lt;&gt;0,Paramétrage!JQ520,"")</f>
        <v/>
      </c>
      <c r="I171" s="2" t="str">
        <f t="shared" si="66"/>
        <v/>
      </c>
      <c r="J171" s="2" t="str">
        <f>IF(Paramétrage!JR520&lt;&gt;0,Paramétrage!JR520,"")</f>
        <v/>
      </c>
      <c r="K171" s="2" t="str">
        <f>IF(Paramétrage!JS520&lt;&gt;0,Paramétrage!JS520,"")</f>
        <v/>
      </c>
      <c r="L171" s="2" t="str">
        <f t="shared" si="67"/>
        <v/>
      </c>
      <c r="M171" s="2" t="str">
        <f t="shared" si="68"/>
        <v/>
      </c>
      <c r="N171" s="2" t="str">
        <f t="shared" si="69"/>
        <v/>
      </c>
      <c r="O171" s="2" t="str">
        <f>IF(Paramétrage!JR520&lt;&gt;0,Paramétrage!JT520,"")</f>
        <v/>
      </c>
      <c r="P171" s="9" t="e">
        <f>IF(Paramétrage!#REF!,#REF!-#REF!,0)</f>
        <v>#REF!</v>
      </c>
      <c r="Q171" s="2"/>
      <c r="R171" s="2" t="e">
        <f>IF(#REF!&lt;&gt;"",ROUNDUP(MIN(S$3,T$3),0),"")</f>
        <v>#REF!</v>
      </c>
      <c r="S171" s="2"/>
    </row>
    <row r="172" spans="1:19" x14ac:dyDescent="0.35">
      <c r="A172" s="77" t="str">
        <f t="shared" si="60"/>
        <v/>
      </c>
      <c r="B172" s="77" t="str">
        <f t="shared" si="61"/>
        <v/>
      </c>
      <c r="C172" s="77" t="str">
        <f t="shared" si="62"/>
        <v/>
      </c>
      <c r="D172" s="77" t="str">
        <f t="shared" si="63"/>
        <v/>
      </c>
      <c r="E172" s="77" t="str">
        <f t="shared" si="64"/>
        <v/>
      </c>
      <c r="F172" s="77" t="str">
        <f t="shared" si="65"/>
        <v/>
      </c>
      <c r="G172" s="199" t="str">
        <f>IF(Paramétrage!JR521&lt;&gt;0,Paramétrage!JP521,"")</f>
        <v/>
      </c>
      <c r="H172" s="2" t="str">
        <f>IF(Paramétrage!JR521&lt;&gt;0,Paramétrage!JQ521,"")</f>
        <v/>
      </c>
      <c r="I172" s="2" t="str">
        <f t="shared" si="66"/>
        <v/>
      </c>
      <c r="J172" s="2" t="str">
        <f>IF(Paramétrage!JR521&lt;&gt;0,Paramétrage!JR521,"")</f>
        <v/>
      </c>
      <c r="K172" s="2" t="str">
        <f>IF(Paramétrage!JS521&lt;&gt;0,Paramétrage!JS521,"")</f>
        <v/>
      </c>
      <c r="L172" s="2" t="str">
        <f t="shared" si="67"/>
        <v/>
      </c>
      <c r="M172" s="2" t="str">
        <f t="shared" si="68"/>
        <v/>
      </c>
      <c r="N172" s="2" t="str">
        <f t="shared" si="69"/>
        <v/>
      </c>
      <c r="O172" s="2" t="str">
        <f>IF(Paramétrage!JR521&lt;&gt;0,Paramétrage!JT521,"")</f>
        <v/>
      </c>
      <c r="P172" s="9" t="e">
        <f>IF(Paramétrage!#REF!,#REF!-#REF!,0)</f>
        <v>#REF!</v>
      </c>
      <c r="Q172" s="2"/>
      <c r="R172" s="2" t="e">
        <f>IF(#REF!&lt;&gt;"",ROUNDUP(MIN(S$3,T$3),0),"")</f>
        <v>#REF!</v>
      </c>
      <c r="S172" s="2"/>
    </row>
    <row r="173" spans="1:19" x14ac:dyDescent="0.35">
      <c r="A173" s="77" t="str">
        <f t="shared" si="60"/>
        <v/>
      </c>
      <c r="B173" s="77" t="str">
        <f t="shared" si="61"/>
        <v/>
      </c>
      <c r="C173" s="77" t="str">
        <f t="shared" si="62"/>
        <v/>
      </c>
      <c r="D173" s="77" t="str">
        <f t="shared" si="63"/>
        <v/>
      </c>
      <c r="E173" s="77" t="str">
        <f t="shared" si="64"/>
        <v/>
      </c>
      <c r="F173" s="77" t="str">
        <f t="shared" si="65"/>
        <v/>
      </c>
      <c r="G173" s="199" t="str">
        <f>IF(Paramétrage!JR522&lt;&gt;0,Paramétrage!JP522,"")</f>
        <v/>
      </c>
      <c r="H173" s="2" t="str">
        <f>IF(Paramétrage!JR522&lt;&gt;0,Paramétrage!JQ522,"")</f>
        <v/>
      </c>
      <c r="I173" s="2" t="str">
        <f t="shared" si="66"/>
        <v/>
      </c>
      <c r="J173" s="2" t="str">
        <f>IF(Paramétrage!JR522&lt;&gt;0,Paramétrage!JR522,"")</f>
        <v/>
      </c>
      <c r="K173" s="2" t="str">
        <f>IF(Paramétrage!JS522&lt;&gt;0,Paramétrage!JS522,"")</f>
        <v/>
      </c>
      <c r="L173" s="2" t="str">
        <f t="shared" si="67"/>
        <v/>
      </c>
      <c r="M173" s="2" t="str">
        <f t="shared" si="68"/>
        <v/>
      </c>
      <c r="N173" s="2" t="str">
        <f t="shared" si="69"/>
        <v/>
      </c>
      <c r="O173" s="2" t="str">
        <f>IF(Paramétrage!JR522&lt;&gt;0,Paramétrage!JT522,"")</f>
        <v/>
      </c>
      <c r="P173" s="9" t="e">
        <f>IF(Paramétrage!#REF!,#REF!-#REF!,0)</f>
        <v>#REF!</v>
      </c>
      <c r="Q173" s="2"/>
      <c r="R173" s="2" t="e">
        <f>IF(#REF!&lt;&gt;"",ROUNDUP(MIN(S$3,T$3),0),"")</f>
        <v>#REF!</v>
      </c>
      <c r="S173" s="2"/>
    </row>
    <row r="174" spans="1:19" x14ac:dyDescent="0.35">
      <c r="A174" s="77" t="str">
        <f t="shared" si="60"/>
        <v/>
      </c>
      <c r="B174" s="77" t="str">
        <f t="shared" si="61"/>
        <v/>
      </c>
      <c r="C174" s="77" t="str">
        <f t="shared" si="62"/>
        <v/>
      </c>
      <c r="D174" s="77" t="str">
        <f t="shared" si="63"/>
        <v/>
      </c>
      <c r="E174" s="77" t="str">
        <f t="shared" si="64"/>
        <v/>
      </c>
      <c r="F174" s="77" t="str">
        <f t="shared" si="65"/>
        <v/>
      </c>
      <c r="G174" s="199" t="str">
        <f>IF(Paramétrage!JR523&lt;&gt;0,Paramétrage!JP523,"")</f>
        <v/>
      </c>
      <c r="H174" s="2" t="str">
        <f>IF(Paramétrage!JR523&lt;&gt;0,Paramétrage!JQ523,"")</f>
        <v/>
      </c>
      <c r="I174" s="2" t="str">
        <f t="shared" si="66"/>
        <v/>
      </c>
      <c r="J174" s="2" t="str">
        <f>IF(Paramétrage!JR523&lt;&gt;0,Paramétrage!JR523,"")</f>
        <v/>
      </c>
      <c r="K174" s="2" t="str">
        <f>IF(Paramétrage!JS523&lt;&gt;0,Paramétrage!JS523,"")</f>
        <v/>
      </c>
      <c r="L174" s="2" t="str">
        <f t="shared" si="67"/>
        <v/>
      </c>
      <c r="M174" s="2" t="str">
        <f t="shared" si="68"/>
        <v/>
      </c>
      <c r="N174" s="2" t="str">
        <f t="shared" si="69"/>
        <v/>
      </c>
      <c r="O174" s="2" t="str">
        <f>IF(Paramétrage!JR523&lt;&gt;0,Paramétrage!JT523,"")</f>
        <v/>
      </c>
      <c r="P174" s="9" t="e">
        <f>IF(Paramétrage!#REF!,#REF!-#REF!,0)</f>
        <v>#REF!</v>
      </c>
      <c r="Q174" s="2"/>
      <c r="R174" s="2" t="e">
        <f>IF(#REF!&lt;&gt;"",ROUNDUP(MIN(S$3,T$3),0),"")</f>
        <v>#REF!</v>
      </c>
      <c r="S174" s="2"/>
    </row>
    <row r="175" spans="1:19" x14ac:dyDescent="0.35">
      <c r="A175" s="77" t="str">
        <f t="shared" si="60"/>
        <v/>
      </c>
      <c r="B175" s="77" t="str">
        <f t="shared" si="61"/>
        <v/>
      </c>
      <c r="C175" s="77" t="str">
        <f t="shared" si="62"/>
        <v/>
      </c>
      <c r="D175" s="77" t="str">
        <f t="shared" si="63"/>
        <v/>
      </c>
      <c r="E175" s="77" t="str">
        <f t="shared" si="64"/>
        <v/>
      </c>
      <c r="F175" s="77" t="str">
        <f t="shared" si="65"/>
        <v/>
      </c>
      <c r="G175" s="199" t="str">
        <f>IF(Paramétrage!JR524&lt;&gt;0,Paramétrage!JP524,"")</f>
        <v/>
      </c>
      <c r="H175" s="2" t="str">
        <f>IF(Paramétrage!JR524&lt;&gt;0,Paramétrage!JQ524,"")</f>
        <v/>
      </c>
      <c r="I175" s="2" t="str">
        <f t="shared" si="66"/>
        <v/>
      </c>
      <c r="J175" s="2" t="str">
        <f>IF(Paramétrage!JR524&lt;&gt;0,Paramétrage!JR524,"")</f>
        <v/>
      </c>
      <c r="K175" s="2" t="str">
        <f>IF(Paramétrage!JS524&lt;&gt;0,Paramétrage!JS524,"")</f>
        <v/>
      </c>
      <c r="L175" s="2" t="str">
        <f t="shared" si="67"/>
        <v/>
      </c>
      <c r="M175" s="2" t="str">
        <f t="shared" si="68"/>
        <v/>
      </c>
      <c r="N175" s="2" t="str">
        <f t="shared" si="69"/>
        <v/>
      </c>
      <c r="O175" s="2" t="str">
        <f>IF(Paramétrage!JR524&lt;&gt;0,Paramétrage!JT524,"")</f>
        <v/>
      </c>
      <c r="P175" s="9" t="e">
        <f>IF(Paramétrage!#REF!,#REF!-#REF!,0)</f>
        <v>#REF!</v>
      </c>
      <c r="Q175" s="2"/>
      <c r="R175" s="2" t="e">
        <f>IF(#REF!&lt;&gt;"",ROUNDUP(MIN(S$3,T$3),0),"")</f>
        <v>#REF!</v>
      </c>
      <c r="S175" s="2"/>
    </row>
    <row r="176" spans="1:19" x14ac:dyDescent="0.35">
      <c r="A176" s="77" t="str">
        <f t="shared" si="60"/>
        <v/>
      </c>
      <c r="B176" s="77" t="str">
        <f t="shared" si="61"/>
        <v/>
      </c>
      <c r="C176" s="77" t="str">
        <f t="shared" si="62"/>
        <v/>
      </c>
      <c r="D176" s="77" t="str">
        <f t="shared" si="63"/>
        <v/>
      </c>
      <c r="E176" s="77" t="str">
        <f t="shared" si="64"/>
        <v/>
      </c>
      <c r="F176" s="77" t="str">
        <f t="shared" si="65"/>
        <v/>
      </c>
      <c r="G176" s="199" t="str">
        <f>IF(Paramétrage!JR525&lt;&gt;0,Paramétrage!JP525,"")</f>
        <v/>
      </c>
      <c r="H176" s="2" t="str">
        <f>IF(Paramétrage!JR525&lt;&gt;0,Paramétrage!JQ525,"")</f>
        <v/>
      </c>
      <c r="I176" s="2" t="str">
        <f t="shared" si="66"/>
        <v/>
      </c>
      <c r="J176" s="2" t="str">
        <f>IF(Paramétrage!JR525&lt;&gt;0,Paramétrage!JR525,"")</f>
        <v/>
      </c>
      <c r="K176" s="2" t="str">
        <f>IF(Paramétrage!JS525&lt;&gt;0,Paramétrage!JS525,"")</f>
        <v/>
      </c>
      <c r="L176" s="2" t="str">
        <f t="shared" si="67"/>
        <v/>
      </c>
      <c r="M176" s="2" t="str">
        <f t="shared" si="68"/>
        <v/>
      </c>
      <c r="N176" s="2" t="str">
        <f t="shared" si="69"/>
        <v/>
      </c>
      <c r="O176" s="2" t="str">
        <f>IF(Paramétrage!JR525&lt;&gt;0,Paramétrage!JT525,"")</f>
        <v/>
      </c>
      <c r="P176" s="9" t="e">
        <f>IF(Paramétrage!#REF!,#REF!-#REF!,0)</f>
        <v>#REF!</v>
      </c>
      <c r="Q176" s="2"/>
      <c r="R176" s="2" t="e">
        <f>IF(#REF!&lt;&gt;"",ROUNDUP(MIN(S$3,T$3),0),"")</f>
        <v>#REF!</v>
      </c>
      <c r="S176" s="2"/>
    </row>
    <row r="177" spans="1:19" x14ac:dyDescent="0.35">
      <c r="A177" s="77" t="str">
        <f t="shared" si="60"/>
        <v/>
      </c>
      <c r="B177" s="77" t="str">
        <f t="shared" si="61"/>
        <v/>
      </c>
      <c r="C177" s="77" t="str">
        <f t="shared" si="62"/>
        <v/>
      </c>
      <c r="D177" s="77" t="str">
        <f t="shared" si="63"/>
        <v/>
      </c>
      <c r="E177" s="77" t="str">
        <f t="shared" si="64"/>
        <v/>
      </c>
      <c r="F177" s="77" t="str">
        <f t="shared" si="65"/>
        <v/>
      </c>
      <c r="G177" s="199" t="str">
        <f>IF(Paramétrage!JR526&lt;&gt;0,Paramétrage!JP526,"")</f>
        <v/>
      </c>
      <c r="H177" s="2" t="str">
        <f>IF(Paramétrage!JR526&lt;&gt;0,Paramétrage!JQ526,"")</f>
        <v/>
      </c>
      <c r="I177" s="2" t="str">
        <f t="shared" si="66"/>
        <v/>
      </c>
      <c r="J177" s="2" t="str">
        <f>IF(Paramétrage!JR526&lt;&gt;0,Paramétrage!JR526,"")</f>
        <v/>
      </c>
      <c r="K177" s="2" t="str">
        <f>IF(Paramétrage!JS526&lt;&gt;0,Paramétrage!JS526,"")</f>
        <v/>
      </c>
      <c r="L177" s="2" t="str">
        <f t="shared" si="67"/>
        <v/>
      </c>
      <c r="M177" s="2" t="str">
        <f t="shared" si="68"/>
        <v/>
      </c>
      <c r="N177" s="2" t="str">
        <f t="shared" si="69"/>
        <v/>
      </c>
      <c r="O177" s="2" t="str">
        <f>IF(Paramétrage!JR526&lt;&gt;0,Paramétrage!JT526,"")</f>
        <v/>
      </c>
      <c r="P177" s="9" t="e">
        <f>IF(Paramétrage!#REF!,#REF!-#REF!,0)</f>
        <v>#REF!</v>
      </c>
      <c r="Q177" s="2"/>
      <c r="R177" s="2" t="e">
        <f>IF(#REF!&lt;&gt;"",ROUNDUP(MIN(S$3,T$3),0),"")</f>
        <v>#REF!</v>
      </c>
      <c r="S177" s="2"/>
    </row>
    <row r="178" spans="1:19" x14ac:dyDescent="0.35">
      <c r="A178" s="77" t="str">
        <f t="shared" si="60"/>
        <v/>
      </c>
      <c r="B178" s="77" t="str">
        <f t="shared" si="61"/>
        <v/>
      </c>
      <c r="C178" s="77" t="str">
        <f t="shared" si="62"/>
        <v/>
      </c>
      <c r="D178" s="77" t="str">
        <f t="shared" si="63"/>
        <v/>
      </c>
      <c r="E178" s="77" t="str">
        <f t="shared" si="64"/>
        <v/>
      </c>
      <c r="F178" s="77" t="str">
        <f t="shared" si="65"/>
        <v/>
      </c>
      <c r="G178" s="199" t="str">
        <f>IF(Paramétrage!JR527&lt;&gt;0,Paramétrage!JP527,"")</f>
        <v/>
      </c>
      <c r="H178" s="2" t="str">
        <f>IF(Paramétrage!JR527&lt;&gt;0,Paramétrage!JQ527,"")</f>
        <v/>
      </c>
      <c r="I178" s="2" t="str">
        <f t="shared" si="66"/>
        <v/>
      </c>
      <c r="J178" s="2" t="str">
        <f>IF(Paramétrage!JR527&lt;&gt;0,Paramétrage!JR527,"")</f>
        <v/>
      </c>
      <c r="K178" s="2" t="str">
        <f>IF(Paramétrage!JS527&lt;&gt;0,Paramétrage!JS527,"")</f>
        <v/>
      </c>
      <c r="L178" s="2" t="str">
        <f t="shared" si="67"/>
        <v/>
      </c>
      <c r="M178" s="2" t="str">
        <f t="shared" si="68"/>
        <v/>
      </c>
      <c r="N178" s="2" t="str">
        <f t="shared" si="69"/>
        <v/>
      </c>
      <c r="O178" s="2" t="str">
        <f>IF(Paramétrage!JR527&lt;&gt;0,Paramétrage!JT527,"")</f>
        <v/>
      </c>
      <c r="P178" s="9" t="e">
        <f>IF(Paramétrage!#REF!,#REF!-#REF!,0)</f>
        <v>#REF!</v>
      </c>
      <c r="Q178" s="2"/>
      <c r="R178" s="2" t="e">
        <f>IF(#REF!&lt;&gt;"",ROUNDUP(MIN(S$3,T$3),0),"")</f>
        <v>#REF!</v>
      </c>
      <c r="S178" s="2"/>
    </row>
    <row r="179" spans="1:19" x14ac:dyDescent="0.35">
      <c r="A179" s="77" t="str">
        <f t="shared" si="60"/>
        <v/>
      </c>
      <c r="B179" s="77" t="str">
        <f t="shared" si="61"/>
        <v/>
      </c>
      <c r="C179" s="77" t="str">
        <f t="shared" si="62"/>
        <v/>
      </c>
      <c r="D179" s="77" t="str">
        <f t="shared" si="63"/>
        <v/>
      </c>
      <c r="E179" s="77" t="str">
        <f t="shared" si="64"/>
        <v/>
      </c>
      <c r="F179" s="77" t="str">
        <f t="shared" si="65"/>
        <v/>
      </c>
      <c r="G179" s="199" t="str">
        <f>IF(Paramétrage!JR528&lt;&gt;0,Paramétrage!JP528,"")</f>
        <v/>
      </c>
      <c r="H179" s="2" t="str">
        <f>IF(Paramétrage!JR528&lt;&gt;0,Paramétrage!JQ528,"")</f>
        <v/>
      </c>
      <c r="I179" s="2" t="str">
        <f t="shared" si="66"/>
        <v/>
      </c>
      <c r="J179" s="2" t="str">
        <f>IF(Paramétrage!JR528&lt;&gt;0,Paramétrage!JR528,"")</f>
        <v/>
      </c>
      <c r="K179" s="2" t="str">
        <f>IF(Paramétrage!JS528&lt;&gt;0,Paramétrage!JS528,"")</f>
        <v/>
      </c>
      <c r="L179" s="2" t="str">
        <f t="shared" si="67"/>
        <v/>
      </c>
      <c r="M179" s="2" t="str">
        <f t="shared" si="68"/>
        <v/>
      </c>
      <c r="N179" s="2" t="str">
        <f t="shared" si="69"/>
        <v/>
      </c>
      <c r="O179" s="2" t="str">
        <f>IF(Paramétrage!JR528&lt;&gt;0,Paramétrage!JT528,"")</f>
        <v/>
      </c>
      <c r="P179" s="9" t="e">
        <f>IF(Paramétrage!#REF!,#REF!-#REF!,0)</f>
        <v>#REF!</v>
      </c>
      <c r="Q179" s="2"/>
      <c r="R179" s="2" t="e">
        <f>IF(#REF!&lt;&gt;"",ROUNDUP(MIN(S$3,T$3),0),"")</f>
        <v>#REF!</v>
      </c>
      <c r="S179" s="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179"/>
  <sheetViews>
    <sheetView workbookViewId="0">
      <selection sqref="A1:XFD1048576"/>
    </sheetView>
  </sheetViews>
  <sheetFormatPr baseColWidth="10" defaultRowHeight="14.5" x14ac:dyDescent="0.35"/>
  <sheetData>
    <row r="1" spans="1:20" x14ac:dyDescent="0.35">
      <c r="A1" s="469"/>
      <c r="B1" s="469"/>
      <c r="C1" s="469"/>
      <c r="D1" s="469"/>
      <c r="E1" s="469"/>
      <c r="F1" s="469"/>
      <c r="G1" s="475" t="s">
        <v>1120</v>
      </c>
      <c r="H1" s="469"/>
      <c r="I1" s="469"/>
      <c r="J1" s="469"/>
      <c r="K1" s="469"/>
      <c r="L1" s="469"/>
      <c r="M1" s="469"/>
      <c r="N1" s="469"/>
      <c r="O1" s="469"/>
      <c r="P1" s="469">
        <f>IF(Paramétrage!Q449,#REF!-#REF!,0)</f>
        <v>0</v>
      </c>
      <c r="Q1" s="469"/>
      <c r="R1" s="469" t="e">
        <f>IF(#REF!&lt;&gt;"",ROUNDUP(MIN(S$3,T$3),0),"")</f>
        <v>#REF!</v>
      </c>
      <c r="S1" s="2"/>
    </row>
    <row r="2" spans="1:20" ht="101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167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9">
        <f>IF(Paramétrage!Q450,#REF!-#REF!,0)</f>
        <v>0</v>
      </c>
      <c r="Q2" s="200" t="e">
        <f>Paramétrage!#REF!</f>
        <v>#REF!</v>
      </c>
      <c r="R2" s="201" t="s">
        <v>338</v>
      </c>
      <c r="S2" s="106" t="s">
        <v>347</v>
      </c>
      <c r="T2" s="28" t="s">
        <v>348</v>
      </c>
    </row>
    <row r="3" spans="1:20" x14ac:dyDescent="0.35">
      <c r="A3" s="603" t="str">
        <f t="shared" ref="A3" si="0">IF(J3&lt;&gt;"",I3,"")</f>
        <v/>
      </c>
      <c r="B3" s="603" t="str">
        <f t="shared" ref="B3" si="1">IF(J3&lt;&gt;"",1,"")</f>
        <v/>
      </c>
      <c r="C3" s="603" t="str">
        <f t="shared" ref="C3" si="2">IF(J3&lt;&gt;"",L3,"")</f>
        <v/>
      </c>
      <c r="D3" s="603" t="str">
        <f t="shared" ref="D3" si="3">IF(J3&lt;&gt;"",L3,"")</f>
        <v/>
      </c>
      <c r="E3" s="603" t="str">
        <f t="shared" ref="E3" si="4">IF(J3&lt;&gt;"",M3,"")</f>
        <v/>
      </c>
      <c r="F3" s="603" t="str">
        <f t="shared" ref="F3" si="5">IF(J3&lt;&gt;"",N3,"")</f>
        <v/>
      </c>
      <c r="G3" s="199" t="str">
        <f>IF(Paramétrage!HF448&lt;&gt;0,Paramétrage!HD448,"")</f>
        <v/>
      </c>
      <c r="H3" s="2" t="str">
        <f>IF(Paramétrage!HF448&lt;&gt;0,Paramétrage!HE448,"")</f>
        <v/>
      </c>
      <c r="I3" s="2" t="str">
        <f t="shared" ref="I3" si="6">IF(J3&lt;&gt;"",DATEDIF($Q$2,G3,"d")*1440+H3*60,"")</f>
        <v/>
      </c>
      <c r="J3" s="2" t="str">
        <f>IF(Paramétrage!HF448&lt;&gt;0,Paramétrage!HF448,"")</f>
        <v/>
      </c>
      <c r="K3" s="2" t="str">
        <f>IF(Paramétrage!HG448&lt;&gt;0,Paramétrage!HG448,"")</f>
        <v/>
      </c>
      <c r="L3" s="2" t="str">
        <f t="shared" ref="L3" si="7">IF(J3&lt;&gt;"",ROUNDUP(J3/K3,0),"")</f>
        <v/>
      </c>
      <c r="M3" s="2" t="str">
        <f t="shared" ref="M3" si="8">IF(J3&lt;&gt;"",J3/L3,"")</f>
        <v/>
      </c>
      <c r="N3" s="2" t="str">
        <f t="shared" ref="N3" si="9">IF(J3&lt;&gt;"",M3/O3,"")</f>
        <v/>
      </c>
      <c r="O3" s="2" t="str">
        <f>IF(Paramétrage!HF448&lt;&gt;0,Paramétrage!HH448,"")</f>
        <v/>
      </c>
      <c r="P3" s="9">
        <f>IF(Paramétrage!Q451,#REF!-#REF!,0)</f>
        <v>0</v>
      </c>
      <c r="Q3" s="2"/>
      <c r="R3" s="2" t="e">
        <f>IF(#REF!&lt;&gt;"",ROUNDUP(MIN(S$3,T$3),0),"")</f>
        <v>#REF!</v>
      </c>
      <c r="S3" s="2"/>
    </row>
    <row r="4" spans="1:20" s="469" customFormat="1" x14ac:dyDescent="0.35">
      <c r="A4" s="603" t="str">
        <f t="shared" ref="A4:A29" si="10">IF(J4&lt;&gt;"",I4,"")</f>
        <v/>
      </c>
      <c r="B4" s="603" t="str">
        <f t="shared" ref="B4:B29" si="11">IF(J4&lt;&gt;"",1,"")</f>
        <v/>
      </c>
      <c r="C4" s="603" t="str">
        <f t="shared" ref="C4:C29" si="12">IF(J4&lt;&gt;"",L4,"")</f>
        <v/>
      </c>
      <c r="D4" s="603" t="str">
        <f t="shared" ref="D4:D29" si="13">IF(J4&lt;&gt;"",L4,"")</f>
        <v/>
      </c>
      <c r="E4" s="603" t="str">
        <f t="shared" ref="E4:E29" si="14">IF(J4&lt;&gt;"",M4,"")</f>
        <v/>
      </c>
      <c r="F4" s="603" t="str">
        <f t="shared" ref="F4:F29" si="15">IF(J4&lt;&gt;"",N4,"")</f>
        <v/>
      </c>
      <c r="G4" s="199" t="str">
        <f>IF(Paramétrage!HF449&lt;&gt;0,Paramétrage!HD449,"")</f>
        <v/>
      </c>
      <c r="H4" s="2" t="str">
        <f>IF(Paramétrage!HF449&lt;&gt;0,Paramétrage!HE449,"")</f>
        <v/>
      </c>
      <c r="I4" s="2" t="str">
        <f t="shared" ref="I4:I29" si="16">IF(J4&lt;&gt;"",DATEDIF($Q$2,G4,"d")*1440+H4*60,"")</f>
        <v/>
      </c>
      <c r="J4" s="2" t="str">
        <f>IF(Paramétrage!HF449&lt;&gt;0,Paramétrage!HF449,"")</f>
        <v/>
      </c>
      <c r="K4" s="2" t="str">
        <f>IF(Paramétrage!HG449&lt;&gt;0,Paramétrage!HG449,"")</f>
        <v/>
      </c>
      <c r="L4" s="2" t="str">
        <f t="shared" ref="L4:L29" si="17">IF(J4&lt;&gt;"",ROUNDUP(J4/K4,0),"")</f>
        <v/>
      </c>
      <c r="M4" s="2" t="str">
        <f t="shared" ref="M4:M29" si="18">IF(J4&lt;&gt;"",J4/L4,"")</f>
        <v/>
      </c>
      <c r="N4" s="2" t="str">
        <f t="shared" ref="N4:N29" si="19">IF(J4&lt;&gt;"",M4/O4,"")</f>
        <v/>
      </c>
      <c r="O4" s="2" t="str">
        <f>IF(Paramétrage!HF449&lt;&gt;0,Paramétrage!HH449,"")</f>
        <v/>
      </c>
      <c r="P4" s="9">
        <f>IF(Paramétrage!Q452,#REF!-#REF!,0)</f>
        <v>0</v>
      </c>
      <c r="Q4" s="2"/>
      <c r="R4" s="2" t="e">
        <f>IF(#REF!&lt;&gt;"",ROUNDUP(MIN(S$3,T$3),0),"")</f>
        <v>#REF!</v>
      </c>
    </row>
    <row r="5" spans="1:20" x14ac:dyDescent="0.35">
      <c r="A5" s="603" t="str">
        <f t="shared" si="10"/>
        <v/>
      </c>
      <c r="B5" s="603" t="str">
        <f t="shared" si="11"/>
        <v/>
      </c>
      <c r="C5" s="603" t="str">
        <f t="shared" si="12"/>
        <v/>
      </c>
      <c r="D5" s="603" t="str">
        <f t="shared" si="13"/>
        <v/>
      </c>
      <c r="E5" s="603" t="str">
        <f t="shared" si="14"/>
        <v/>
      </c>
      <c r="F5" s="603" t="str">
        <f t="shared" si="15"/>
        <v/>
      </c>
      <c r="G5" s="199" t="str">
        <f>IF(Paramétrage!HF450&lt;&gt;0,Paramétrage!HD450,"")</f>
        <v/>
      </c>
      <c r="H5" s="2" t="str">
        <f>IF(Paramétrage!HF450&lt;&gt;0,Paramétrage!HE450,"")</f>
        <v/>
      </c>
      <c r="I5" s="2" t="str">
        <f t="shared" si="16"/>
        <v/>
      </c>
      <c r="J5" s="2" t="str">
        <f>IF(Paramétrage!HF450&lt;&gt;0,Paramétrage!HF450,"")</f>
        <v/>
      </c>
      <c r="K5" s="2" t="str">
        <f>IF(Paramétrage!HG450&lt;&gt;0,Paramétrage!HG450,"")</f>
        <v/>
      </c>
      <c r="L5" s="2" t="str">
        <f t="shared" si="17"/>
        <v/>
      </c>
      <c r="M5" s="2" t="str">
        <f t="shared" si="18"/>
        <v/>
      </c>
      <c r="N5" s="2" t="str">
        <f t="shared" si="19"/>
        <v/>
      </c>
      <c r="O5" s="2" t="str">
        <f>IF(Paramétrage!HF450&lt;&gt;0,Paramétrage!HH450,"")</f>
        <v/>
      </c>
      <c r="P5" s="9">
        <f>IF(Paramétrage!Q453,#REF!-#REF!,0)</f>
        <v>0</v>
      </c>
      <c r="Q5" s="2"/>
      <c r="R5" s="2" t="e">
        <f>IF(#REF!&lt;&gt;"",ROUNDUP(MIN(S$3,T$3),0),"")</f>
        <v>#REF!</v>
      </c>
      <c r="S5" s="2"/>
    </row>
    <row r="6" spans="1:20" x14ac:dyDescent="0.35">
      <c r="A6" s="603" t="str">
        <f t="shared" si="10"/>
        <v/>
      </c>
      <c r="B6" s="603" t="str">
        <f t="shared" si="11"/>
        <v/>
      </c>
      <c r="C6" s="603" t="str">
        <f t="shared" si="12"/>
        <v/>
      </c>
      <c r="D6" s="603" t="str">
        <f t="shared" si="13"/>
        <v/>
      </c>
      <c r="E6" s="603" t="str">
        <f t="shared" si="14"/>
        <v/>
      </c>
      <c r="F6" s="603" t="str">
        <f t="shared" si="15"/>
        <v/>
      </c>
      <c r="G6" s="199" t="str">
        <f>IF(Paramétrage!HF451&lt;&gt;0,Paramétrage!HD451,"")</f>
        <v/>
      </c>
      <c r="H6" s="2" t="str">
        <f>IF(Paramétrage!HF451&lt;&gt;0,Paramétrage!HE451,"")</f>
        <v/>
      </c>
      <c r="I6" s="2" t="str">
        <f t="shared" si="16"/>
        <v/>
      </c>
      <c r="J6" s="2" t="str">
        <f>IF(Paramétrage!HF451&lt;&gt;0,Paramétrage!HF451,"")</f>
        <v/>
      </c>
      <c r="K6" s="2" t="str">
        <f>IF(Paramétrage!HG451&lt;&gt;0,Paramétrage!HG451,"")</f>
        <v/>
      </c>
      <c r="L6" s="2" t="str">
        <f t="shared" si="17"/>
        <v/>
      </c>
      <c r="M6" s="2" t="str">
        <f t="shared" si="18"/>
        <v/>
      </c>
      <c r="N6" s="2" t="str">
        <f t="shared" si="19"/>
        <v/>
      </c>
      <c r="O6" s="2" t="str">
        <f>IF(Paramétrage!HF451&lt;&gt;0,Paramétrage!HH451,"")</f>
        <v/>
      </c>
      <c r="P6" s="9">
        <f>IF(Paramétrage!Q454,#REF!-#REF!,0)</f>
        <v>0</v>
      </c>
      <c r="Q6" s="2"/>
      <c r="R6" s="2" t="e">
        <f>IF(#REF!&lt;&gt;"",ROUNDUP(MIN(S$3,T$3),0),"")</f>
        <v>#REF!</v>
      </c>
      <c r="S6" s="2"/>
    </row>
    <row r="7" spans="1:20" x14ac:dyDescent="0.35">
      <c r="A7" s="603" t="str">
        <f t="shared" si="10"/>
        <v/>
      </c>
      <c r="B7" s="603" t="str">
        <f t="shared" si="11"/>
        <v/>
      </c>
      <c r="C7" s="603" t="str">
        <f t="shared" si="12"/>
        <v/>
      </c>
      <c r="D7" s="603" t="str">
        <f t="shared" si="13"/>
        <v/>
      </c>
      <c r="E7" s="603" t="str">
        <f t="shared" si="14"/>
        <v/>
      </c>
      <c r="F7" s="603" t="str">
        <f t="shared" si="15"/>
        <v/>
      </c>
      <c r="G7" s="199" t="str">
        <f>IF(Paramétrage!HF452&lt;&gt;0,Paramétrage!HD452,"")</f>
        <v/>
      </c>
      <c r="H7" s="2" t="str">
        <f>IF(Paramétrage!HF452&lt;&gt;0,Paramétrage!HE452,"")</f>
        <v/>
      </c>
      <c r="I7" s="2" t="str">
        <f t="shared" si="16"/>
        <v/>
      </c>
      <c r="J7" s="2" t="str">
        <f>IF(Paramétrage!HF452&lt;&gt;0,Paramétrage!HF452,"")</f>
        <v/>
      </c>
      <c r="K7" s="2" t="str">
        <f>IF(Paramétrage!HG452&lt;&gt;0,Paramétrage!HG452,"")</f>
        <v/>
      </c>
      <c r="L7" s="2" t="str">
        <f t="shared" si="17"/>
        <v/>
      </c>
      <c r="M7" s="2" t="str">
        <f t="shared" si="18"/>
        <v/>
      </c>
      <c r="N7" s="2" t="str">
        <f t="shared" si="19"/>
        <v/>
      </c>
      <c r="O7" s="2" t="str">
        <f>IF(Paramétrage!HF452&lt;&gt;0,Paramétrage!HH452,"")</f>
        <v/>
      </c>
      <c r="P7" s="9">
        <f>IF(Paramétrage!Q455,#REF!-#REF!,0)</f>
        <v>0</v>
      </c>
      <c r="Q7" s="2"/>
      <c r="R7" s="2" t="e">
        <f>IF(#REF!&lt;&gt;"",ROUNDUP(MIN(S$3,T$3),0),"")</f>
        <v>#REF!</v>
      </c>
      <c r="S7" s="2"/>
    </row>
    <row r="8" spans="1:20" x14ac:dyDescent="0.35">
      <c r="A8" s="603" t="str">
        <f t="shared" si="10"/>
        <v/>
      </c>
      <c r="B8" s="603" t="str">
        <f t="shared" si="11"/>
        <v/>
      </c>
      <c r="C8" s="603" t="str">
        <f t="shared" si="12"/>
        <v/>
      </c>
      <c r="D8" s="603" t="str">
        <f t="shared" si="13"/>
        <v/>
      </c>
      <c r="E8" s="603" t="str">
        <f t="shared" si="14"/>
        <v/>
      </c>
      <c r="F8" s="603" t="str">
        <f t="shared" si="15"/>
        <v/>
      </c>
      <c r="G8" s="199" t="str">
        <f>IF(Paramétrage!HF453&lt;&gt;0,Paramétrage!HD453,"")</f>
        <v/>
      </c>
      <c r="H8" s="2" t="str">
        <f>IF(Paramétrage!HF453&lt;&gt;0,Paramétrage!HE453,"")</f>
        <v/>
      </c>
      <c r="I8" s="2" t="str">
        <f t="shared" si="16"/>
        <v/>
      </c>
      <c r="J8" s="2" t="str">
        <f>IF(Paramétrage!HF453&lt;&gt;0,Paramétrage!HF453,"")</f>
        <v/>
      </c>
      <c r="K8" s="2" t="str">
        <f>IF(Paramétrage!HG453&lt;&gt;0,Paramétrage!HG453,"")</f>
        <v/>
      </c>
      <c r="L8" s="2" t="str">
        <f t="shared" si="17"/>
        <v/>
      </c>
      <c r="M8" s="2" t="str">
        <f t="shared" si="18"/>
        <v/>
      </c>
      <c r="N8" s="2" t="str">
        <f t="shared" si="19"/>
        <v/>
      </c>
      <c r="O8" s="2" t="str">
        <f>IF(Paramétrage!HF453&lt;&gt;0,Paramétrage!HH453,"")</f>
        <v/>
      </c>
      <c r="P8" s="9">
        <f>IF(Paramétrage!Q456,#REF!-#REF!,0)</f>
        <v>0</v>
      </c>
      <c r="Q8" s="2"/>
      <c r="R8" s="2" t="e">
        <f>IF(#REF!&lt;&gt;"",ROUNDUP(MIN(S$3,T$3),0),"")</f>
        <v>#REF!</v>
      </c>
      <c r="S8" s="2"/>
    </row>
    <row r="9" spans="1:20" x14ac:dyDescent="0.35">
      <c r="A9" s="603" t="str">
        <f t="shared" si="10"/>
        <v/>
      </c>
      <c r="B9" s="603" t="str">
        <f t="shared" si="11"/>
        <v/>
      </c>
      <c r="C9" s="603" t="str">
        <f t="shared" si="12"/>
        <v/>
      </c>
      <c r="D9" s="603" t="str">
        <f t="shared" si="13"/>
        <v/>
      </c>
      <c r="E9" s="603" t="str">
        <f t="shared" si="14"/>
        <v/>
      </c>
      <c r="F9" s="603" t="str">
        <f t="shared" si="15"/>
        <v/>
      </c>
      <c r="G9" s="199" t="str">
        <f>IF(Paramétrage!HF454&lt;&gt;0,Paramétrage!HD454,"")</f>
        <v/>
      </c>
      <c r="H9" s="2" t="str">
        <f>IF(Paramétrage!HF454&lt;&gt;0,Paramétrage!HE454,"")</f>
        <v/>
      </c>
      <c r="I9" s="2" t="str">
        <f t="shared" si="16"/>
        <v/>
      </c>
      <c r="J9" s="2" t="str">
        <f>IF(Paramétrage!HF454&lt;&gt;0,Paramétrage!HF454,"")</f>
        <v/>
      </c>
      <c r="K9" s="2" t="str">
        <f>IF(Paramétrage!HG454&lt;&gt;0,Paramétrage!HG454,"")</f>
        <v/>
      </c>
      <c r="L9" s="2" t="str">
        <f t="shared" si="17"/>
        <v/>
      </c>
      <c r="M9" s="2" t="str">
        <f t="shared" si="18"/>
        <v/>
      </c>
      <c r="N9" s="2" t="str">
        <f t="shared" si="19"/>
        <v/>
      </c>
      <c r="O9" s="2" t="str">
        <f>IF(Paramétrage!HF454&lt;&gt;0,Paramétrage!HH454,"")</f>
        <v/>
      </c>
      <c r="P9" s="9">
        <f>IF(Paramétrage!Q457,#REF!-#REF!,0)</f>
        <v>0</v>
      </c>
      <c r="Q9" s="2"/>
      <c r="R9" s="2" t="e">
        <f>IF(#REF!&lt;&gt;"",ROUNDUP(MIN(S$3,T$3),0),"")</f>
        <v>#REF!</v>
      </c>
      <c r="S9" s="2"/>
    </row>
    <row r="10" spans="1:20" x14ac:dyDescent="0.35">
      <c r="A10" s="603" t="str">
        <f t="shared" si="10"/>
        <v/>
      </c>
      <c r="B10" s="603" t="str">
        <f t="shared" si="11"/>
        <v/>
      </c>
      <c r="C10" s="603" t="str">
        <f t="shared" si="12"/>
        <v/>
      </c>
      <c r="D10" s="603" t="str">
        <f t="shared" si="13"/>
        <v/>
      </c>
      <c r="E10" s="603" t="str">
        <f t="shared" si="14"/>
        <v/>
      </c>
      <c r="F10" s="603" t="str">
        <f t="shared" si="15"/>
        <v/>
      </c>
      <c r="G10" s="199" t="str">
        <f>IF(Paramétrage!HF455&lt;&gt;0,Paramétrage!HD455,"")</f>
        <v/>
      </c>
      <c r="H10" s="2" t="str">
        <f>IF(Paramétrage!HF455&lt;&gt;0,Paramétrage!HE455,"")</f>
        <v/>
      </c>
      <c r="I10" s="2" t="str">
        <f t="shared" si="16"/>
        <v/>
      </c>
      <c r="J10" s="2" t="str">
        <f>IF(Paramétrage!HF455&lt;&gt;0,Paramétrage!HF455,"")</f>
        <v/>
      </c>
      <c r="K10" s="2" t="str">
        <f>IF(Paramétrage!HG455&lt;&gt;0,Paramétrage!HG455,"")</f>
        <v/>
      </c>
      <c r="L10" s="2" t="str">
        <f t="shared" si="17"/>
        <v/>
      </c>
      <c r="M10" s="2" t="str">
        <f t="shared" si="18"/>
        <v/>
      </c>
      <c r="N10" s="2" t="str">
        <f t="shared" si="19"/>
        <v/>
      </c>
      <c r="O10" s="2" t="str">
        <f>IF(Paramétrage!HF455&lt;&gt;0,Paramétrage!HH455,"")</f>
        <v/>
      </c>
      <c r="P10" s="9">
        <f>IF(Paramétrage!Q458,#REF!-#REF!,0)</f>
        <v>0</v>
      </c>
      <c r="Q10" s="2"/>
      <c r="R10" s="2" t="e">
        <f>IF(#REF!&lt;&gt;"",ROUNDUP(MIN(S$3,T$3),0),"")</f>
        <v>#REF!</v>
      </c>
      <c r="S10" s="2"/>
    </row>
    <row r="11" spans="1:20" x14ac:dyDescent="0.35">
      <c r="A11" s="603" t="str">
        <f t="shared" si="10"/>
        <v/>
      </c>
      <c r="B11" s="603" t="str">
        <f t="shared" si="11"/>
        <v/>
      </c>
      <c r="C11" s="603" t="str">
        <f t="shared" si="12"/>
        <v/>
      </c>
      <c r="D11" s="603" t="str">
        <f t="shared" si="13"/>
        <v/>
      </c>
      <c r="E11" s="603" t="str">
        <f t="shared" si="14"/>
        <v/>
      </c>
      <c r="F11" s="603" t="str">
        <f t="shared" si="15"/>
        <v/>
      </c>
      <c r="G11" s="199" t="str">
        <f>IF(Paramétrage!HF456&lt;&gt;0,Paramétrage!HD456,"")</f>
        <v/>
      </c>
      <c r="H11" s="2" t="str">
        <f>IF(Paramétrage!HF456&lt;&gt;0,Paramétrage!HE456,"")</f>
        <v/>
      </c>
      <c r="I11" s="2" t="str">
        <f t="shared" si="16"/>
        <v/>
      </c>
      <c r="J11" s="2" t="str">
        <f>IF(Paramétrage!HF456&lt;&gt;0,Paramétrage!HF456,"")</f>
        <v/>
      </c>
      <c r="K11" s="2" t="str">
        <f>IF(Paramétrage!HG456&lt;&gt;0,Paramétrage!HG456,"")</f>
        <v/>
      </c>
      <c r="L11" s="2" t="str">
        <f t="shared" si="17"/>
        <v/>
      </c>
      <c r="M11" s="2" t="str">
        <f t="shared" si="18"/>
        <v/>
      </c>
      <c r="N11" s="2" t="str">
        <f t="shared" si="19"/>
        <v/>
      </c>
      <c r="O11" s="2" t="str">
        <f>IF(Paramétrage!HF456&lt;&gt;0,Paramétrage!HH456,"")</f>
        <v/>
      </c>
      <c r="P11" s="9">
        <f>IF(Paramétrage!Q459,#REF!-#REF!,0)</f>
        <v>0</v>
      </c>
      <c r="Q11" s="2"/>
      <c r="R11" s="2" t="e">
        <f>IF(#REF!&lt;&gt;"",ROUNDUP(MIN(S$3,T$3),0),"")</f>
        <v>#REF!</v>
      </c>
      <c r="S11" s="2"/>
    </row>
    <row r="12" spans="1:20" x14ac:dyDescent="0.35">
      <c r="A12" s="603" t="str">
        <f t="shared" si="10"/>
        <v/>
      </c>
      <c r="B12" s="603" t="str">
        <f t="shared" si="11"/>
        <v/>
      </c>
      <c r="C12" s="603" t="str">
        <f t="shared" si="12"/>
        <v/>
      </c>
      <c r="D12" s="603" t="str">
        <f t="shared" si="13"/>
        <v/>
      </c>
      <c r="E12" s="603" t="str">
        <f t="shared" si="14"/>
        <v/>
      </c>
      <c r="F12" s="603" t="str">
        <f t="shared" si="15"/>
        <v/>
      </c>
      <c r="G12" s="199" t="str">
        <f>IF(Paramétrage!HF457&lt;&gt;0,Paramétrage!HD457,"")</f>
        <v/>
      </c>
      <c r="H12" s="2" t="str">
        <f>IF(Paramétrage!HF457&lt;&gt;0,Paramétrage!HE457,"")</f>
        <v/>
      </c>
      <c r="I12" s="2" t="str">
        <f t="shared" si="16"/>
        <v/>
      </c>
      <c r="J12" s="2" t="str">
        <f>IF(Paramétrage!HF457&lt;&gt;0,Paramétrage!HF457,"")</f>
        <v/>
      </c>
      <c r="K12" s="2" t="str">
        <f>IF(Paramétrage!HG457&lt;&gt;0,Paramétrage!HG457,"")</f>
        <v/>
      </c>
      <c r="L12" s="2" t="str">
        <f t="shared" si="17"/>
        <v/>
      </c>
      <c r="M12" s="2" t="str">
        <f t="shared" si="18"/>
        <v/>
      </c>
      <c r="N12" s="2" t="str">
        <f t="shared" si="19"/>
        <v/>
      </c>
      <c r="O12" s="2" t="str">
        <f>IF(Paramétrage!HF457&lt;&gt;0,Paramétrage!HH457,"")</f>
        <v/>
      </c>
      <c r="P12" s="9">
        <f>IF(Paramétrage!Q460,#REF!-#REF!,0)</f>
        <v>0</v>
      </c>
      <c r="Q12" s="2"/>
      <c r="R12" s="2" t="e">
        <f>IF(#REF!&lt;&gt;"",ROUNDUP(MIN(S$3,T$3),0),"")</f>
        <v>#REF!</v>
      </c>
      <c r="S12" s="2"/>
    </row>
    <row r="13" spans="1:20" x14ac:dyDescent="0.35">
      <c r="A13" s="603" t="str">
        <f t="shared" si="10"/>
        <v/>
      </c>
      <c r="B13" s="603" t="str">
        <f t="shared" si="11"/>
        <v/>
      </c>
      <c r="C13" s="603" t="str">
        <f t="shared" si="12"/>
        <v/>
      </c>
      <c r="D13" s="603" t="str">
        <f t="shared" si="13"/>
        <v/>
      </c>
      <c r="E13" s="603" t="str">
        <f t="shared" si="14"/>
        <v/>
      </c>
      <c r="F13" s="603" t="str">
        <f t="shared" si="15"/>
        <v/>
      </c>
      <c r="G13" s="199" t="str">
        <f>IF(Paramétrage!HF458&lt;&gt;0,Paramétrage!HD458,"")</f>
        <v/>
      </c>
      <c r="H13" s="2" t="str">
        <f>IF(Paramétrage!HF458&lt;&gt;0,Paramétrage!HE458,"")</f>
        <v/>
      </c>
      <c r="I13" s="2" t="str">
        <f t="shared" si="16"/>
        <v/>
      </c>
      <c r="J13" s="2" t="str">
        <f>IF(Paramétrage!HF458&lt;&gt;0,Paramétrage!HF458,"")</f>
        <v/>
      </c>
      <c r="K13" s="2" t="str">
        <f>IF(Paramétrage!HG458&lt;&gt;0,Paramétrage!HG458,"")</f>
        <v/>
      </c>
      <c r="L13" s="2" t="str">
        <f t="shared" si="17"/>
        <v/>
      </c>
      <c r="M13" s="2" t="str">
        <f t="shared" si="18"/>
        <v/>
      </c>
      <c r="N13" s="2" t="str">
        <f t="shared" si="19"/>
        <v/>
      </c>
      <c r="O13" s="2" t="str">
        <f>IF(Paramétrage!HF458&lt;&gt;0,Paramétrage!HH458,"")</f>
        <v/>
      </c>
      <c r="P13" s="9">
        <f>IF(Paramétrage!Q461,#REF!-#REF!,0)</f>
        <v>0</v>
      </c>
      <c r="Q13" s="2"/>
      <c r="R13" s="2" t="e">
        <f>IF(#REF!&lt;&gt;"",ROUNDUP(MIN(S$3,T$3),0),"")</f>
        <v>#REF!</v>
      </c>
      <c r="S13" s="2"/>
    </row>
    <row r="14" spans="1:20" x14ac:dyDescent="0.35">
      <c r="A14" s="603" t="str">
        <f t="shared" si="10"/>
        <v/>
      </c>
      <c r="B14" s="603" t="str">
        <f t="shared" si="11"/>
        <v/>
      </c>
      <c r="C14" s="603" t="str">
        <f t="shared" si="12"/>
        <v/>
      </c>
      <c r="D14" s="603" t="str">
        <f t="shared" si="13"/>
        <v/>
      </c>
      <c r="E14" s="603" t="str">
        <f t="shared" si="14"/>
        <v/>
      </c>
      <c r="F14" s="603" t="str">
        <f t="shared" si="15"/>
        <v/>
      </c>
      <c r="G14" s="199" t="str">
        <f>IF(Paramétrage!HF459&lt;&gt;0,Paramétrage!HD459,"")</f>
        <v/>
      </c>
      <c r="H14" s="2" t="str">
        <f>IF(Paramétrage!HF459&lt;&gt;0,Paramétrage!HE459,"")</f>
        <v/>
      </c>
      <c r="I14" s="2" t="str">
        <f t="shared" si="16"/>
        <v/>
      </c>
      <c r="J14" s="2" t="str">
        <f>IF(Paramétrage!HF459&lt;&gt;0,Paramétrage!HF459,"")</f>
        <v/>
      </c>
      <c r="K14" s="2" t="str">
        <f>IF(Paramétrage!HG459&lt;&gt;0,Paramétrage!HG459,"")</f>
        <v/>
      </c>
      <c r="L14" s="2" t="str">
        <f t="shared" si="17"/>
        <v/>
      </c>
      <c r="M14" s="2" t="str">
        <f t="shared" si="18"/>
        <v/>
      </c>
      <c r="N14" s="2" t="str">
        <f t="shared" si="19"/>
        <v/>
      </c>
      <c r="O14" s="2" t="str">
        <f>IF(Paramétrage!HF459&lt;&gt;0,Paramétrage!HH459,"")</f>
        <v/>
      </c>
      <c r="P14" s="9">
        <f>IF(Paramétrage!Q462,#REF!-#REF!,0)</f>
        <v>0</v>
      </c>
      <c r="Q14" s="2"/>
      <c r="R14" s="2" t="e">
        <f>IF(#REF!&lt;&gt;"",ROUNDUP(MIN(S$3,T$3),0),"")</f>
        <v>#REF!</v>
      </c>
      <c r="S14" s="2"/>
    </row>
    <row r="15" spans="1:20" x14ac:dyDescent="0.35">
      <c r="A15" s="603" t="str">
        <f t="shared" si="10"/>
        <v/>
      </c>
      <c r="B15" s="603" t="str">
        <f t="shared" si="11"/>
        <v/>
      </c>
      <c r="C15" s="603" t="str">
        <f t="shared" si="12"/>
        <v/>
      </c>
      <c r="D15" s="603" t="str">
        <f t="shared" si="13"/>
        <v/>
      </c>
      <c r="E15" s="603" t="str">
        <f t="shared" si="14"/>
        <v/>
      </c>
      <c r="F15" s="603" t="str">
        <f t="shared" si="15"/>
        <v/>
      </c>
      <c r="G15" s="199" t="str">
        <f>IF(Paramétrage!HF460&lt;&gt;0,Paramétrage!HD460,"")</f>
        <v/>
      </c>
      <c r="H15" s="2" t="str">
        <f>IF(Paramétrage!HF460&lt;&gt;0,Paramétrage!HE460,"")</f>
        <v/>
      </c>
      <c r="I15" s="2" t="str">
        <f t="shared" si="16"/>
        <v/>
      </c>
      <c r="J15" s="2" t="str">
        <f>IF(Paramétrage!HF460&lt;&gt;0,Paramétrage!HF460,"")</f>
        <v/>
      </c>
      <c r="K15" s="2" t="str">
        <f>IF(Paramétrage!HG460&lt;&gt;0,Paramétrage!HG460,"")</f>
        <v/>
      </c>
      <c r="L15" s="2" t="str">
        <f t="shared" si="17"/>
        <v/>
      </c>
      <c r="M15" s="2" t="str">
        <f t="shared" si="18"/>
        <v/>
      </c>
      <c r="N15" s="2" t="str">
        <f t="shared" si="19"/>
        <v/>
      </c>
      <c r="O15" s="2" t="str">
        <f>IF(Paramétrage!HF460&lt;&gt;0,Paramétrage!HH460,"")</f>
        <v/>
      </c>
      <c r="P15" s="9">
        <f>IF(Paramétrage!Q463,#REF!-#REF!,0)</f>
        <v>0</v>
      </c>
      <c r="Q15" s="2"/>
      <c r="R15" s="2" t="e">
        <f>IF(#REF!&lt;&gt;"",ROUNDUP(MIN(S$3,T$3),0),"")</f>
        <v>#REF!</v>
      </c>
      <c r="S15" s="2"/>
    </row>
    <row r="16" spans="1:20" x14ac:dyDescent="0.35">
      <c r="A16" s="603" t="str">
        <f t="shared" si="10"/>
        <v/>
      </c>
      <c r="B16" s="603" t="str">
        <f t="shared" si="11"/>
        <v/>
      </c>
      <c r="C16" s="603" t="str">
        <f t="shared" si="12"/>
        <v/>
      </c>
      <c r="D16" s="603" t="str">
        <f t="shared" si="13"/>
        <v/>
      </c>
      <c r="E16" s="603" t="str">
        <f t="shared" si="14"/>
        <v/>
      </c>
      <c r="F16" s="603" t="str">
        <f t="shared" si="15"/>
        <v/>
      </c>
      <c r="G16" s="199" t="str">
        <f>IF(Paramétrage!HF461&lt;&gt;0,Paramétrage!HD461,"")</f>
        <v/>
      </c>
      <c r="H16" s="2" t="str">
        <f>IF(Paramétrage!HF461&lt;&gt;0,Paramétrage!HE461,"")</f>
        <v/>
      </c>
      <c r="I16" s="2" t="str">
        <f t="shared" si="16"/>
        <v/>
      </c>
      <c r="J16" s="2" t="str">
        <f>IF(Paramétrage!HF461&lt;&gt;0,Paramétrage!HF461,"")</f>
        <v/>
      </c>
      <c r="K16" s="2" t="str">
        <f>IF(Paramétrage!HG461&lt;&gt;0,Paramétrage!HG461,"")</f>
        <v/>
      </c>
      <c r="L16" s="2" t="str">
        <f t="shared" si="17"/>
        <v/>
      </c>
      <c r="M16" s="2" t="str">
        <f t="shared" si="18"/>
        <v/>
      </c>
      <c r="N16" s="2" t="str">
        <f t="shared" si="19"/>
        <v/>
      </c>
      <c r="O16" s="2" t="str">
        <f>IF(Paramétrage!HF461&lt;&gt;0,Paramétrage!HH461,"")</f>
        <v/>
      </c>
      <c r="P16" s="9">
        <f>IF(Paramétrage!Q464,#REF!-#REF!,0)</f>
        <v>0</v>
      </c>
      <c r="Q16" s="2"/>
      <c r="R16" s="2" t="e">
        <f>IF(#REF!&lt;&gt;"",ROUNDUP(MIN(S$3,T$3),0),"")</f>
        <v>#REF!</v>
      </c>
      <c r="S16" s="2"/>
    </row>
    <row r="17" spans="1:20" x14ac:dyDescent="0.35">
      <c r="A17" s="603" t="str">
        <f t="shared" si="10"/>
        <v/>
      </c>
      <c r="B17" s="603" t="str">
        <f t="shared" si="11"/>
        <v/>
      </c>
      <c r="C17" s="603" t="str">
        <f t="shared" si="12"/>
        <v/>
      </c>
      <c r="D17" s="603" t="str">
        <f t="shared" si="13"/>
        <v/>
      </c>
      <c r="E17" s="603" t="str">
        <f t="shared" si="14"/>
        <v/>
      </c>
      <c r="F17" s="603" t="str">
        <f t="shared" si="15"/>
        <v/>
      </c>
      <c r="G17" s="199" t="str">
        <f>IF(Paramétrage!HF462&lt;&gt;0,Paramétrage!HD462,"")</f>
        <v/>
      </c>
      <c r="H17" s="2" t="str">
        <f>IF(Paramétrage!HF462&lt;&gt;0,Paramétrage!HE462,"")</f>
        <v/>
      </c>
      <c r="I17" s="2" t="str">
        <f t="shared" si="16"/>
        <v/>
      </c>
      <c r="J17" s="2" t="str">
        <f>IF(Paramétrage!HF462&lt;&gt;0,Paramétrage!HF462,"")</f>
        <v/>
      </c>
      <c r="K17" s="2" t="str">
        <f>IF(Paramétrage!HG462&lt;&gt;0,Paramétrage!HG462,"")</f>
        <v/>
      </c>
      <c r="L17" s="2" t="str">
        <f t="shared" si="17"/>
        <v/>
      </c>
      <c r="M17" s="2" t="str">
        <f t="shared" si="18"/>
        <v/>
      </c>
      <c r="N17" s="2" t="str">
        <f t="shared" si="19"/>
        <v/>
      </c>
      <c r="O17" s="2" t="str">
        <f>IF(Paramétrage!HF462&lt;&gt;0,Paramétrage!HH462,"")</f>
        <v/>
      </c>
      <c r="P17" s="9">
        <f>IF(Paramétrage!Q465,#REF!-#REF!,0)</f>
        <v>0</v>
      </c>
      <c r="Q17" s="2"/>
      <c r="R17" s="2" t="e">
        <f>IF(#REF!&lt;&gt;"",ROUNDUP(MIN(S$3,T$3),0),"")</f>
        <v>#REF!</v>
      </c>
      <c r="S17" s="2"/>
    </row>
    <row r="18" spans="1:20" x14ac:dyDescent="0.35">
      <c r="A18" s="603" t="str">
        <f t="shared" si="10"/>
        <v/>
      </c>
      <c r="B18" s="603" t="str">
        <f t="shared" si="11"/>
        <v/>
      </c>
      <c r="C18" s="603" t="str">
        <f t="shared" si="12"/>
        <v/>
      </c>
      <c r="D18" s="603" t="str">
        <f t="shared" si="13"/>
        <v/>
      </c>
      <c r="E18" s="603" t="str">
        <f t="shared" si="14"/>
        <v/>
      </c>
      <c r="F18" s="603" t="str">
        <f t="shared" si="15"/>
        <v/>
      </c>
      <c r="G18" s="199" t="str">
        <f>IF(Paramétrage!HF463&lt;&gt;0,Paramétrage!HD463,"")</f>
        <v/>
      </c>
      <c r="H18" s="2" t="str">
        <f>IF(Paramétrage!HF463&lt;&gt;0,Paramétrage!HE463,"")</f>
        <v/>
      </c>
      <c r="I18" s="2" t="str">
        <f t="shared" si="16"/>
        <v/>
      </c>
      <c r="J18" s="2" t="str">
        <f>IF(Paramétrage!HF463&lt;&gt;0,Paramétrage!HF463,"")</f>
        <v/>
      </c>
      <c r="K18" s="2" t="str">
        <f>IF(Paramétrage!HG463&lt;&gt;0,Paramétrage!HG463,"")</f>
        <v/>
      </c>
      <c r="L18" s="2" t="str">
        <f t="shared" si="17"/>
        <v/>
      </c>
      <c r="M18" s="2" t="str">
        <f t="shared" si="18"/>
        <v/>
      </c>
      <c r="N18" s="2" t="str">
        <f t="shared" si="19"/>
        <v/>
      </c>
      <c r="O18" s="2" t="str">
        <f>IF(Paramétrage!HF463&lt;&gt;0,Paramétrage!HH463,"")</f>
        <v/>
      </c>
      <c r="P18" s="9">
        <f>IF(Paramétrage!Q466,#REF!-#REF!,0)</f>
        <v>0</v>
      </c>
      <c r="Q18" s="2"/>
      <c r="R18" s="2" t="e">
        <f>IF(#REF!&lt;&gt;"",ROUNDUP(MIN(S$3,T$3),0),"")</f>
        <v>#REF!</v>
      </c>
      <c r="S18" s="2"/>
    </row>
    <row r="19" spans="1:20" x14ac:dyDescent="0.35">
      <c r="A19" s="603" t="str">
        <f t="shared" si="10"/>
        <v/>
      </c>
      <c r="B19" s="603" t="str">
        <f t="shared" si="11"/>
        <v/>
      </c>
      <c r="C19" s="603" t="str">
        <f t="shared" si="12"/>
        <v/>
      </c>
      <c r="D19" s="603" t="str">
        <f t="shared" si="13"/>
        <v/>
      </c>
      <c r="E19" s="603" t="str">
        <f t="shared" si="14"/>
        <v/>
      </c>
      <c r="F19" s="603" t="str">
        <f t="shared" si="15"/>
        <v/>
      </c>
      <c r="G19" s="199" t="str">
        <f>IF(Paramétrage!HF464&lt;&gt;0,Paramétrage!HD464,"")</f>
        <v/>
      </c>
      <c r="H19" s="2" t="str">
        <f>IF(Paramétrage!HF464&lt;&gt;0,Paramétrage!HE464,"")</f>
        <v/>
      </c>
      <c r="I19" s="2" t="str">
        <f t="shared" si="16"/>
        <v/>
      </c>
      <c r="J19" s="2" t="str">
        <f>IF(Paramétrage!HF464&lt;&gt;0,Paramétrage!HF464,"")</f>
        <v/>
      </c>
      <c r="K19" s="2" t="str">
        <f>IF(Paramétrage!HG464&lt;&gt;0,Paramétrage!HG464,"")</f>
        <v/>
      </c>
      <c r="L19" s="2" t="str">
        <f t="shared" si="17"/>
        <v/>
      </c>
      <c r="M19" s="2" t="str">
        <f t="shared" si="18"/>
        <v/>
      </c>
      <c r="N19" s="2" t="str">
        <f t="shared" si="19"/>
        <v/>
      </c>
      <c r="O19" s="2" t="str">
        <f>IF(Paramétrage!HF464&lt;&gt;0,Paramétrage!HH464,"")</f>
        <v/>
      </c>
      <c r="P19" s="9">
        <f>IF(Paramétrage!Q467,#REF!-#REF!,0)</f>
        <v>0</v>
      </c>
      <c r="Q19" s="2"/>
      <c r="R19" s="2" t="e">
        <f>IF(#REF!&lt;&gt;"",ROUNDUP(MIN(S$3,T$3),0),"")</f>
        <v>#REF!</v>
      </c>
      <c r="S19" s="2"/>
    </row>
    <row r="20" spans="1:20" x14ac:dyDescent="0.35">
      <c r="A20" s="603" t="str">
        <f t="shared" si="10"/>
        <v/>
      </c>
      <c r="B20" s="603" t="str">
        <f t="shared" si="11"/>
        <v/>
      </c>
      <c r="C20" s="603" t="str">
        <f t="shared" si="12"/>
        <v/>
      </c>
      <c r="D20" s="603" t="str">
        <f t="shared" si="13"/>
        <v/>
      </c>
      <c r="E20" s="603" t="str">
        <f t="shared" si="14"/>
        <v/>
      </c>
      <c r="F20" s="603" t="str">
        <f t="shared" si="15"/>
        <v/>
      </c>
      <c r="G20" s="199" t="str">
        <f>IF(Paramétrage!HF465&lt;&gt;0,Paramétrage!HD465,"")</f>
        <v/>
      </c>
      <c r="H20" s="2" t="str">
        <f>IF(Paramétrage!HF465&lt;&gt;0,Paramétrage!HE465,"")</f>
        <v/>
      </c>
      <c r="I20" s="2" t="str">
        <f t="shared" si="16"/>
        <v/>
      </c>
      <c r="J20" s="2" t="str">
        <f>IF(Paramétrage!HF465&lt;&gt;0,Paramétrage!HF465,"")</f>
        <v/>
      </c>
      <c r="K20" s="2" t="str">
        <f>IF(Paramétrage!HG465&lt;&gt;0,Paramétrage!HG465,"")</f>
        <v/>
      </c>
      <c r="L20" s="2" t="str">
        <f t="shared" si="17"/>
        <v/>
      </c>
      <c r="M20" s="2" t="str">
        <f t="shared" si="18"/>
        <v/>
      </c>
      <c r="N20" s="2" t="str">
        <f t="shared" si="19"/>
        <v/>
      </c>
      <c r="O20" s="2" t="str">
        <f>IF(Paramétrage!HF465&lt;&gt;0,Paramétrage!HH465,"")</f>
        <v/>
      </c>
      <c r="P20" s="9" t="str">
        <f>IF(Paramétrage!Q468,I1-#REF!,"")</f>
        <v/>
      </c>
      <c r="Q20" s="8"/>
      <c r="R20" s="8"/>
      <c r="S20" s="2"/>
    </row>
    <row r="21" spans="1:20" x14ac:dyDescent="0.35">
      <c r="A21" s="603" t="str">
        <f t="shared" si="10"/>
        <v/>
      </c>
      <c r="B21" s="603" t="str">
        <f t="shared" si="11"/>
        <v/>
      </c>
      <c r="C21" s="603" t="str">
        <f t="shared" si="12"/>
        <v/>
      </c>
      <c r="D21" s="603" t="str">
        <f t="shared" si="13"/>
        <v/>
      </c>
      <c r="E21" s="603" t="str">
        <f t="shared" si="14"/>
        <v/>
      </c>
      <c r="F21" s="603" t="str">
        <f t="shared" si="15"/>
        <v/>
      </c>
      <c r="G21" s="199" t="str">
        <f>IF(Paramétrage!HF466&lt;&gt;0,Paramétrage!HD466,"")</f>
        <v/>
      </c>
      <c r="H21" s="2" t="str">
        <f>IF(Paramétrage!HF466&lt;&gt;0,Paramétrage!HE466,"")</f>
        <v/>
      </c>
      <c r="I21" s="2" t="str">
        <f t="shared" si="16"/>
        <v/>
      </c>
      <c r="J21" s="2" t="str">
        <f>IF(Paramétrage!HF466&lt;&gt;0,Paramétrage!HF466,"")</f>
        <v/>
      </c>
      <c r="K21" s="2" t="str">
        <f>IF(Paramétrage!HG466&lt;&gt;0,Paramétrage!HG466,"")</f>
        <v/>
      </c>
      <c r="L21" s="2" t="str">
        <f t="shared" si="17"/>
        <v/>
      </c>
      <c r="M21" s="2" t="str">
        <f t="shared" si="18"/>
        <v/>
      </c>
      <c r="N21" s="2" t="str">
        <f t="shared" si="19"/>
        <v/>
      </c>
      <c r="O21" s="2" t="str">
        <f>IF(Paramétrage!HF466&lt;&gt;0,Paramétrage!HH466,"")</f>
        <v/>
      </c>
      <c r="P21" s="262" t="s">
        <v>169</v>
      </c>
      <c r="Q21" s="200" t="e">
        <f>#REF!</f>
        <v>#REF!</v>
      </c>
      <c r="S21" s="2"/>
    </row>
    <row r="22" spans="1:20" x14ac:dyDescent="0.35">
      <c r="A22" s="603" t="str">
        <f t="shared" si="10"/>
        <v/>
      </c>
      <c r="B22" s="603" t="str">
        <f t="shared" si="11"/>
        <v/>
      </c>
      <c r="C22" s="603" t="str">
        <f t="shared" si="12"/>
        <v/>
      </c>
      <c r="D22" s="603" t="str">
        <f t="shared" si="13"/>
        <v/>
      </c>
      <c r="E22" s="603" t="str">
        <f t="shared" si="14"/>
        <v/>
      </c>
      <c r="F22" s="603" t="str">
        <f t="shared" si="15"/>
        <v/>
      </c>
      <c r="G22" s="199" t="str">
        <f>IF(Paramétrage!HF467&lt;&gt;0,Paramétrage!HD467,"")</f>
        <v/>
      </c>
      <c r="H22" s="2" t="str">
        <f>IF(Paramétrage!HF467&lt;&gt;0,Paramétrage!HE467,"")</f>
        <v/>
      </c>
      <c r="I22" s="2" t="str">
        <f t="shared" si="16"/>
        <v/>
      </c>
      <c r="J22" s="2" t="str">
        <f>IF(Paramétrage!HF467&lt;&gt;0,Paramétrage!HF467,"")</f>
        <v/>
      </c>
      <c r="K22" s="2" t="str">
        <f>IF(Paramétrage!HG467&lt;&gt;0,Paramétrage!HG467,"")</f>
        <v/>
      </c>
      <c r="L22" s="2" t="str">
        <f t="shared" si="17"/>
        <v/>
      </c>
      <c r="M22" s="2" t="str">
        <f t="shared" si="18"/>
        <v/>
      </c>
      <c r="N22" s="2" t="str">
        <f t="shared" si="19"/>
        <v/>
      </c>
      <c r="O22" s="2" t="str">
        <f>IF(Paramétrage!HF467&lt;&gt;0,Paramétrage!HH467,"")</f>
        <v/>
      </c>
      <c r="P22" s="9">
        <f>IF(Paramétrage!L472&lt;&gt;0,I3,0)</f>
        <v>0</v>
      </c>
      <c r="Q22" s="2"/>
      <c r="S22" s="2"/>
    </row>
    <row r="23" spans="1:20" s="8" customFormat="1" x14ac:dyDescent="0.35">
      <c r="A23" s="603" t="str">
        <f t="shared" si="10"/>
        <v/>
      </c>
      <c r="B23" s="603" t="str">
        <f t="shared" si="11"/>
        <v/>
      </c>
      <c r="C23" s="603" t="str">
        <f t="shared" si="12"/>
        <v/>
      </c>
      <c r="D23" s="603" t="str">
        <f t="shared" si="13"/>
        <v/>
      </c>
      <c r="E23" s="603" t="str">
        <f t="shared" si="14"/>
        <v/>
      </c>
      <c r="F23" s="603" t="str">
        <f t="shared" si="15"/>
        <v/>
      </c>
      <c r="G23" s="199" t="str">
        <f>IF(Paramétrage!HF468&lt;&gt;0,Paramétrage!HD468,"")</f>
        <v/>
      </c>
      <c r="H23" s="2" t="str">
        <f>IF(Paramétrage!HF468&lt;&gt;0,Paramétrage!HE468,"")</f>
        <v/>
      </c>
      <c r="I23" s="2" t="str">
        <f t="shared" si="16"/>
        <v/>
      </c>
      <c r="J23" s="2" t="str">
        <f>IF(Paramétrage!HF468&lt;&gt;0,Paramétrage!HF468,"")</f>
        <v/>
      </c>
      <c r="K23" s="2" t="str">
        <f>IF(Paramétrage!HG468&lt;&gt;0,Paramétrage!HG468,"")</f>
        <v/>
      </c>
      <c r="L23" s="2" t="str">
        <f t="shared" si="17"/>
        <v/>
      </c>
      <c r="M23" s="2" t="str">
        <f t="shared" si="18"/>
        <v/>
      </c>
      <c r="N23" s="2" t="str">
        <f t="shared" si="19"/>
        <v/>
      </c>
      <c r="O23" s="2" t="str">
        <f>IF(Paramétrage!HF468&lt;&gt;0,Paramétrage!HH468,"")</f>
        <v/>
      </c>
      <c r="P23" s="9">
        <f>IF(Paramétrage!L473,I4-I3,0)</f>
        <v>0</v>
      </c>
      <c r="Q23" s="2"/>
      <c r="R23"/>
    </row>
    <row r="24" spans="1:20" ht="51" customHeight="1" x14ac:dyDescent="0.35">
      <c r="A24" s="603" t="str">
        <f t="shared" si="10"/>
        <v/>
      </c>
      <c r="B24" s="603" t="str">
        <f t="shared" si="11"/>
        <v/>
      </c>
      <c r="C24" s="603" t="str">
        <f t="shared" si="12"/>
        <v/>
      </c>
      <c r="D24" s="603" t="str">
        <f t="shared" si="13"/>
        <v/>
      </c>
      <c r="E24" s="603" t="str">
        <f t="shared" si="14"/>
        <v/>
      </c>
      <c r="F24" s="603" t="str">
        <f t="shared" si="15"/>
        <v/>
      </c>
      <c r="G24" s="199" t="str">
        <f>IF(Paramétrage!HF469&lt;&gt;0,Paramétrage!HD469,"")</f>
        <v/>
      </c>
      <c r="H24" s="2" t="str">
        <f>IF(Paramétrage!HF469&lt;&gt;0,Paramétrage!HE469,"")</f>
        <v/>
      </c>
      <c r="I24" s="2" t="str">
        <f t="shared" si="16"/>
        <v/>
      </c>
      <c r="J24" s="2" t="str">
        <f>IF(Paramétrage!HF469&lt;&gt;0,Paramétrage!HF469,"")</f>
        <v/>
      </c>
      <c r="K24" s="2" t="str">
        <f>IF(Paramétrage!HG469&lt;&gt;0,Paramétrage!HG469,"")</f>
        <v/>
      </c>
      <c r="L24" s="2" t="str">
        <f t="shared" si="17"/>
        <v/>
      </c>
      <c r="M24" s="2" t="str">
        <f t="shared" si="18"/>
        <v/>
      </c>
      <c r="N24" s="2" t="str">
        <f t="shared" si="19"/>
        <v/>
      </c>
      <c r="O24" s="2" t="str">
        <f>IF(Paramétrage!HF469&lt;&gt;0,Paramétrage!HH469,"")</f>
        <v/>
      </c>
      <c r="P24" s="9">
        <f>IF(Paramétrage!L474,I5-I4,0)</f>
        <v>0</v>
      </c>
      <c r="Q24" s="2"/>
    </row>
    <row r="25" spans="1:20" x14ac:dyDescent="0.35">
      <c r="A25" s="603" t="str">
        <f t="shared" si="10"/>
        <v/>
      </c>
      <c r="B25" s="603" t="str">
        <f t="shared" si="11"/>
        <v/>
      </c>
      <c r="C25" s="603" t="str">
        <f t="shared" si="12"/>
        <v/>
      </c>
      <c r="D25" s="603" t="str">
        <f t="shared" si="13"/>
        <v/>
      </c>
      <c r="E25" s="603" t="str">
        <f t="shared" si="14"/>
        <v/>
      </c>
      <c r="F25" s="603" t="str">
        <f t="shared" si="15"/>
        <v/>
      </c>
      <c r="G25" s="199" t="str">
        <f>IF(Paramétrage!HF470&lt;&gt;0,Paramétrage!HD470,"")</f>
        <v/>
      </c>
      <c r="H25" s="2" t="str">
        <f>IF(Paramétrage!HF470&lt;&gt;0,Paramétrage!HE470,"")</f>
        <v/>
      </c>
      <c r="I25" s="2" t="str">
        <f t="shared" si="16"/>
        <v/>
      </c>
      <c r="J25" s="2" t="str">
        <f>IF(Paramétrage!HF470&lt;&gt;0,Paramétrage!HF470,"")</f>
        <v/>
      </c>
      <c r="K25" s="2" t="str">
        <f>IF(Paramétrage!HG470&lt;&gt;0,Paramétrage!HG470,"")</f>
        <v/>
      </c>
      <c r="L25" s="2" t="str">
        <f t="shared" si="17"/>
        <v/>
      </c>
      <c r="M25" s="2" t="str">
        <f t="shared" si="18"/>
        <v/>
      </c>
      <c r="N25" s="2" t="str">
        <f t="shared" si="19"/>
        <v/>
      </c>
      <c r="O25" s="2" t="str">
        <f>IF(Paramétrage!HF470&lt;&gt;0,Paramétrage!HH470,"")</f>
        <v/>
      </c>
      <c r="P25" s="9">
        <f>IF(Paramétrage!L475,I6-I5,0)</f>
        <v>0</v>
      </c>
      <c r="Q25" s="2"/>
    </row>
    <row r="26" spans="1:20" x14ac:dyDescent="0.35">
      <c r="A26" s="603" t="str">
        <f t="shared" si="10"/>
        <v/>
      </c>
      <c r="B26" s="603" t="str">
        <f t="shared" si="11"/>
        <v/>
      </c>
      <c r="C26" s="603" t="str">
        <f t="shared" si="12"/>
        <v/>
      </c>
      <c r="D26" s="603" t="str">
        <f t="shared" si="13"/>
        <v/>
      </c>
      <c r="E26" s="603" t="str">
        <f t="shared" si="14"/>
        <v/>
      </c>
      <c r="F26" s="603" t="str">
        <f t="shared" si="15"/>
        <v/>
      </c>
      <c r="G26" s="199" t="str">
        <f>IF(Paramétrage!HF471&lt;&gt;0,Paramétrage!HD471,"")</f>
        <v/>
      </c>
      <c r="H26" s="2" t="str">
        <f>IF(Paramétrage!HF471&lt;&gt;0,Paramétrage!HE471,"")</f>
        <v/>
      </c>
      <c r="I26" s="2" t="str">
        <f t="shared" si="16"/>
        <v/>
      </c>
      <c r="J26" s="2" t="str">
        <f>IF(Paramétrage!HF471&lt;&gt;0,Paramétrage!HF471,"")</f>
        <v/>
      </c>
      <c r="K26" s="2" t="str">
        <f>IF(Paramétrage!HG471&lt;&gt;0,Paramétrage!HG471,"")</f>
        <v/>
      </c>
      <c r="L26" s="2" t="str">
        <f t="shared" si="17"/>
        <v/>
      </c>
      <c r="M26" s="2" t="str">
        <f t="shared" si="18"/>
        <v/>
      </c>
      <c r="N26" s="2" t="str">
        <f t="shared" si="19"/>
        <v/>
      </c>
      <c r="O26" s="2" t="str">
        <f>IF(Paramétrage!HF471&lt;&gt;0,Paramétrage!HH471,"")</f>
        <v/>
      </c>
      <c r="P26" s="9">
        <f>IF(Paramétrage!L476,I7-I6,0)</f>
        <v>0</v>
      </c>
      <c r="Q26" s="2"/>
    </row>
    <row r="27" spans="1:20" x14ac:dyDescent="0.35">
      <c r="A27" s="603" t="str">
        <f t="shared" si="10"/>
        <v/>
      </c>
      <c r="B27" s="603" t="str">
        <f t="shared" si="11"/>
        <v/>
      </c>
      <c r="C27" s="603" t="str">
        <f t="shared" si="12"/>
        <v/>
      </c>
      <c r="D27" s="603" t="str">
        <f t="shared" si="13"/>
        <v/>
      </c>
      <c r="E27" s="603" t="str">
        <f t="shared" si="14"/>
        <v/>
      </c>
      <c r="F27" s="603" t="str">
        <f t="shared" si="15"/>
        <v/>
      </c>
      <c r="G27" s="199" t="str">
        <f>IF(Paramétrage!HF472&lt;&gt;0,Paramétrage!HD472,"")</f>
        <v/>
      </c>
      <c r="H27" s="2" t="str">
        <f>IF(Paramétrage!HF472&lt;&gt;0,Paramétrage!HE472,"")</f>
        <v/>
      </c>
      <c r="I27" s="2" t="str">
        <f t="shared" si="16"/>
        <v/>
      </c>
      <c r="J27" s="2" t="str">
        <f>IF(Paramétrage!HF472&lt;&gt;0,Paramétrage!HF472,"")</f>
        <v/>
      </c>
      <c r="K27" s="2" t="str">
        <f>IF(Paramétrage!HG472&lt;&gt;0,Paramétrage!HG472,"")</f>
        <v/>
      </c>
      <c r="L27" s="2" t="str">
        <f t="shared" si="17"/>
        <v/>
      </c>
      <c r="M27" s="2" t="str">
        <f t="shared" si="18"/>
        <v/>
      </c>
      <c r="N27" s="2" t="str">
        <f t="shared" si="19"/>
        <v/>
      </c>
      <c r="O27" s="2" t="str">
        <f>IF(Paramétrage!HF472&lt;&gt;0,Paramétrage!HH472,"")</f>
        <v/>
      </c>
      <c r="P27" s="9">
        <f>IF(Paramétrage!L477,I8-I7,0)</f>
        <v>0</v>
      </c>
      <c r="Q27" s="2"/>
    </row>
    <row r="28" spans="1:20" x14ac:dyDescent="0.35">
      <c r="A28" s="603" t="str">
        <f t="shared" si="10"/>
        <v/>
      </c>
      <c r="B28" s="603" t="str">
        <f t="shared" si="11"/>
        <v/>
      </c>
      <c r="C28" s="603" t="str">
        <f t="shared" si="12"/>
        <v/>
      </c>
      <c r="D28" s="603" t="str">
        <f t="shared" si="13"/>
        <v/>
      </c>
      <c r="E28" s="603" t="str">
        <f t="shared" si="14"/>
        <v/>
      </c>
      <c r="F28" s="603" t="str">
        <f t="shared" si="15"/>
        <v/>
      </c>
      <c r="G28" s="199" t="str">
        <f>IF(Paramétrage!HF473&lt;&gt;0,Paramétrage!HD473,"")</f>
        <v/>
      </c>
      <c r="H28" s="2" t="str">
        <f>IF(Paramétrage!HF473&lt;&gt;0,Paramétrage!HE473,"")</f>
        <v/>
      </c>
      <c r="I28" s="2" t="str">
        <f t="shared" si="16"/>
        <v/>
      </c>
      <c r="J28" s="2" t="str">
        <f>IF(Paramétrage!HF473&lt;&gt;0,Paramétrage!HF473,"")</f>
        <v/>
      </c>
      <c r="K28" s="2" t="str">
        <f>IF(Paramétrage!HG473&lt;&gt;0,Paramétrage!HG473,"")</f>
        <v/>
      </c>
      <c r="L28" s="2" t="str">
        <f t="shared" si="17"/>
        <v/>
      </c>
      <c r="M28" s="2" t="str">
        <f t="shared" si="18"/>
        <v/>
      </c>
      <c r="N28" s="2" t="str">
        <f t="shared" si="19"/>
        <v/>
      </c>
      <c r="O28" s="2" t="str">
        <f>IF(Paramétrage!HF473&lt;&gt;0,Paramétrage!HH473,"")</f>
        <v/>
      </c>
      <c r="P28" s="9">
        <f>IF(Paramétrage!L478,I9-I8,0)</f>
        <v>0</v>
      </c>
      <c r="Q28" s="2"/>
    </row>
    <row r="29" spans="1:20" x14ac:dyDescent="0.35">
      <c r="A29" s="603" t="str">
        <f t="shared" si="10"/>
        <v/>
      </c>
      <c r="B29" s="603" t="str">
        <f t="shared" si="11"/>
        <v/>
      </c>
      <c r="C29" s="603" t="str">
        <f t="shared" si="12"/>
        <v/>
      </c>
      <c r="D29" s="603" t="str">
        <f t="shared" si="13"/>
        <v/>
      </c>
      <c r="E29" s="603" t="str">
        <f t="shared" si="14"/>
        <v/>
      </c>
      <c r="F29" s="603" t="str">
        <f t="shared" si="15"/>
        <v/>
      </c>
      <c r="G29" s="199" t="str">
        <f>IF(Paramétrage!HF474&lt;&gt;0,Paramétrage!HD474,"")</f>
        <v/>
      </c>
      <c r="H29" s="2" t="str">
        <f>IF(Paramétrage!HF474&lt;&gt;0,Paramétrage!HE474,"")</f>
        <v/>
      </c>
      <c r="I29" s="2" t="str">
        <f t="shared" si="16"/>
        <v/>
      </c>
      <c r="J29" s="2" t="str">
        <f>IF(Paramétrage!HF474&lt;&gt;0,Paramétrage!HF474,"")</f>
        <v/>
      </c>
      <c r="K29" s="2" t="str">
        <f>IF(Paramétrage!HG474&lt;&gt;0,Paramétrage!HG474,"")</f>
        <v/>
      </c>
      <c r="L29" s="2" t="str">
        <f t="shared" si="17"/>
        <v/>
      </c>
      <c r="M29" s="2" t="str">
        <f t="shared" si="18"/>
        <v/>
      </c>
      <c r="N29" s="2" t="str">
        <f t="shared" si="19"/>
        <v/>
      </c>
      <c r="O29" s="2" t="str">
        <f>IF(Paramétrage!HF474&lt;&gt;0,Paramétrage!HH474,"")</f>
        <v/>
      </c>
      <c r="P29" s="9"/>
    </row>
    <row r="30" spans="1:20" x14ac:dyDescent="0.35">
      <c r="A30" s="469"/>
      <c r="B30" s="469"/>
      <c r="C30" s="469"/>
      <c r="D30" s="469"/>
      <c r="E30" s="469"/>
      <c r="F30" s="469"/>
      <c r="G30" s="475" t="s">
        <v>1125</v>
      </c>
      <c r="H30" s="469"/>
      <c r="I30" s="469"/>
      <c r="J30" s="469"/>
      <c r="K30" s="469"/>
      <c r="L30" s="469"/>
      <c r="M30" s="469"/>
      <c r="N30" s="469"/>
      <c r="O30" s="469"/>
      <c r="P30" s="469">
        <f>IF(Paramétrage!Q479,#REF!-#REF!,0)</f>
        <v>0</v>
      </c>
      <c r="Q30" s="469"/>
      <c r="R30" s="469" t="e">
        <f>IF(#REF!&lt;&gt;"",ROUNDUP(MIN(S$3,T$3),0),"")</f>
        <v>#REF!</v>
      </c>
      <c r="S30" s="2"/>
    </row>
    <row r="31" spans="1:20" ht="101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167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9">
        <f>IF(Paramétrage!Q480,#REF!-#REF!,0)</f>
        <v>0</v>
      </c>
      <c r="Q31" s="200" t="e">
        <f>Paramétrage!#REF!</f>
        <v>#REF!</v>
      </c>
      <c r="R31" s="201" t="s">
        <v>338</v>
      </c>
      <c r="S31" s="106" t="s">
        <v>347</v>
      </c>
      <c r="T31" s="28" t="s">
        <v>348</v>
      </c>
    </row>
    <row r="32" spans="1:20" x14ac:dyDescent="0.35">
      <c r="A32" s="77" t="str">
        <f>IF(J32&lt;&gt;"",I32,"")</f>
        <v/>
      </c>
      <c r="B32" s="77" t="str">
        <f>IF(J32&lt;&gt;"",1,"")</f>
        <v/>
      </c>
      <c r="C32" s="77" t="str">
        <f>IF(J32&lt;&gt;"",L32,"")</f>
        <v/>
      </c>
      <c r="D32" s="77" t="str">
        <f>IF(J32&lt;&gt;"",L32,"")</f>
        <v/>
      </c>
      <c r="E32" s="77" t="str">
        <f>IF(J32&lt;&gt;"",M32,"")</f>
        <v/>
      </c>
      <c r="F32" s="77" t="str">
        <f>IF(J32&lt;&gt;"",N32,"")</f>
        <v/>
      </c>
      <c r="G32" s="199" t="str">
        <f>IF(Paramétrage!KH448&lt;&gt;0,Paramétrage!KF448,"")</f>
        <v/>
      </c>
      <c r="H32" s="2" t="str">
        <f>IF(Paramétrage!KH448&lt;&gt;0,Paramétrage!KG448,"")</f>
        <v/>
      </c>
      <c r="I32" s="2" t="str">
        <f>IF(J32&lt;&gt;"",DATEDIF($Q$2,G32,"d")*1440+H32*60,"")</f>
        <v/>
      </c>
      <c r="J32" s="2" t="str">
        <f>IF(Paramétrage!KH448&lt;&gt;0,Paramétrage!KH448,"")</f>
        <v/>
      </c>
      <c r="K32" s="2" t="str">
        <f>IF(Paramétrage!KI448&lt;&gt;0,Paramétrage!KI448,"")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IF(Paramétrage!KH448&lt;&gt;0,Paramétrage!KJ448,"")</f>
        <v/>
      </c>
      <c r="P32" s="9">
        <f>IF(Paramétrage!Q481,#REF!-#REF!,0)</f>
        <v>0</v>
      </c>
      <c r="Q32" s="2"/>
      <c r="R32" s="2" t="e">
        <f>IF(#REF!&lt;&gt;"",ROUNDUP(MIN(S$3,T$3),0),"")</f>
        <v>#REF!</v>
      </c>
      <c r="S32" s="2"/>
    </row>
    <row r="33" spans="1:19" x14ac:dyDescent="0.35">
      <c r="A33" s="77" t="str">
        <f t="shared" ref="A33:A59" si="20">IF(J33&lt;&gt;"",I33,"")</f>
        <v/>
      </c>
      <c r="B33" s="77" t="str">
        <f t="shared" ref="B33:B59" si="21">IF(J33&lt;&gt;"",1,"")</f>
        <v/>
      </c>
      <c r="C33" s="77" t="str">
        <f t="shared" ref="C33:C59" si="22">IF(J33&lt;&gt;"",L33,"")</f>
        <v/>
      </c>
      <c r="D33" s="77" t="str">
        <f t="shared" ref="D33:D59" si="23">IF(J33&lt;&gt;"",L33,"")</f>
        <v/>
      </c>
      <c r="E33" s="77" t="str">
        <f t="shared" ref="E33:E59" si="24">IF(J33&lt;&gt;"",M33,"")</f>
        <v/>
      </c>
      <c r="F33" s="77" t="str">
        <f t="shared" ref="F33:F59" si="25">IF(J33&lt;&gt;"",N33,"")</f>
        <v/>
      </c>
      <c r="G33" s="199" t="str">
        <f>IF(Paramétrage!KH449&lt;&gt;0,Paramétrage!KF449,"")</f>
        <v/>
      </c>
      <c r="H33" s="2" t="str">
        <f>IF(Paramétrage!KH449&lt;&gt;0,Paramétrage!KG449,"")</f>
        <v/>
      </c>
      <c r="I33" s="2" t="str">
        <f t="shared" ref="I33:I59" si="26">IF(J33&lt;&gt;"",DATEDIF($Q$2,G33,"d")*1440+H33*60,"")</f>
        <v/>
      </c>
      <c r="J33" s="2" t="str">
        <f>IF(Paramétrage!KH449&lt;&gt;0,Paramétrage!KH449,"")</f>
        <v/>
      </c>
      <c r="K33" s="2" t="str">
        <f>IF(Paramétrage!KI449&lt;&gt;0,Paramétrage!KI449,"")</f>
        <v/>
      </c>
      <c r="L33" s="2" t="str">
        <f t="shared" ref="L33:L59" si="27">IF(J33&lt;&gt;"",ROUNDUP(J33/K33,0),"")</f>
        <v/>
      </c>
      <c r="M33" s="2" t="str">
        <f t="shared" ref="M33:M59" si="28">IF(J33&lt;&gt;"",J33/L33,"")</f>
        <v/>
      </c>
      <c r="N33" s="2" t="str">
        <f t="shared" ref="N33:N59" si="29">IF(J33&lt;&gt;"",M33/O33,"")</f>
        <v/>
      </c>
      <c r="O33" s="2" t="str">
        <f>IF(Paramétrage!KH449&lt;&gt;0,Paramétrage!KJ449,"")</f>
        <v/>
      </c>
      <c r="P33" s="9">
        <f>IF(Paramétrage!Q482,#REF!-#REF!,0)</f>
        <v>0</v>
      </c>
      <c r="Q33" s="2"/>
      <c r="R33" s="2" t="e">
        <f>IF(#REF!&lt;&gt;"",ROUNDUP(MIN(S$3,T$3),0),"")</f>
        <v>#REF!</v>
      </c>
      <c r="S33" s="2"/>
    </row>
    <row r="34" spans="1:19" x14ac:dyDescent="0.35">
      <c r="A34" s="77" t="str">
        <f t="shared" si="20"/>
        <v/>
      </c>
      <c r="B34" s="77" t="str">
        <f t="shared" si="21"/>
        <v/>
      </c>
      <c r="C34" s="77" t="str">
        <f t="shared" si="22"/>
        <v/>
      </c>
      <c r="D34" s="77" t="str">
        <f t="shared" si="23"/>
        <v/>
      </c>
      <c r="E34" s="77" t="str">
        <f t="shared" si="24"/>
        <v/>
      </c>
      <c r="F34" s="77" t="str">
        <f t="shared" si="25"/>
        <v/>
      </c>
      <c r="G34" s="199" t="str">
        <f>IF(Paramétrage!KH450&lt;&gt;0,Paramétrage!KF450,"")</f>
        <v/>
      </c>
      <c r="H34" s="2" t="str">
        <f>IF(Paramétrage!KH450&lt;&gt;0,Paramétrage!KG450,"")</f>
        <v/>
      </c>
      <c r="I34" s="2" t="str">
        <f t="shared" si="26"/>
        <v/>
      </c>
      <c r="J34" s="2" t="str">
        <f>IF(Paramétrage!KH450&lt;&gt;0,Paramétrage!KH450,"")</f>
        <v/>
      </c>
      <c r="K34" s="2" t="str">
        <f>IF(Paramétrage!KI450&lt;&gt;0,Paramétrage!KI450,"")</f>
        <v/>
      </c>
      <c r="L34" s="2" t="str">
        <f t="shared" si="27"/>
        <v/>
      </c>
      <c r="M34" s="2" t="str">
        <f t="shared" si="28"/>
        <v/>
      </c>
      <c r="N34" s="2" t="str">
        <f t="shared" si="29"/>
        <v/>
      </c>
      <c r="O34" s="2" t="str">
        <f>IF(Paramétrage!KH450&lt;&gt;0,Paramétrage!KJ450,"")</f>
        <v/>
      </c>
      <c r="P34" s="9">
        <f>IF(Paramétrage!Q483,#REF!-#REF!,0)</f>
        <v>0</v>
      </c>
      <c r="Q34" s="2"/>
      <c r="R34" s="2" t="e">
        <f>IF(#REF!&lt;&gt;"",ROUNDUP(MIN(S$3,T$3),0),"")</f>
        <v>#REF!</v>
      </c>
      <c r="S34" s="2"/>
    </row>
    <row r="35" spans="1:19" x14ac:dyDescent="0.35">
      <c r="A35" s="77" t="str">
        <f t="shared" si="20"/>
        <v/>
      </c>
      <c r="B35" s="77" t="str">
        <f t="shared" si="21"/>
        <v/>
      </c>
      <c r="C35" s="77" t="str">
        <f t="shared" si="22"/>
        <v/>
      </c>
      <c r="D35" s="77" t="str">
        <f t="shared" si="23"/>
        <v/>
      </c>
      <c r="E35" s="77" t="str">
        <f t="shared" si="24"/>
        <v/>
      </c>
      <c r="F35" s="77" t="str">
        <f t="shared" si="25"/>
        <v/>
      </c>
      <c r="G35" s="199" t="str">
        <f>IF(Paramétrage!KH451&lt;&gt;0,Paramétrage!KF451,"")</f>
        <v/>
      </c>
      <c r="H35" s="2" t="str">
        <f>IF(Paramétrage!KH451&lt;&gt;0,Paramétrage!KG451,"")</f>
        <v/>
      </c>
      <c r="I35" s="2" t="str">
        <f t="shared" si="26"/>
        <v/>
      </c>
      <c r="J35" s="2" t="str">
        <f>IF(Paramétrage!KH451&lt;&gt;0,Paramétrage!KH451,"")</f>
        <v/>
      </c>
      <c r="K35" s="2" t="str">
        <f>IF(Paramétrage!KI451&lt;&gt;0,Paramétrage!KI451,"")</f>
        <v/>
      </c>
      <c r="L35" s="2" t="str">
        <f t="shared" si="27"/>
        <v/>
      </c>
      <c r="M35" s="2" t="str">
        <f t="shared" si="28"/>
        <v/>
      </c>
      <c r="N35" s="2" t="str">
        <f t="shared" si="29"/>
        <v/>
      </c>
      <c r="O35" s="2" t="str">
        <f>IF(Paramétrage!KH451&lt;&gt;0,Paramétrage!KJ451,"")</f>
        <v/>
      </c>
      <c r="P35" s="9">
        <f>IF(Paramétrage!Q484,#REF!-#REF!,0)</f>
        <v>0</v>
      </c>
      <c r="Q35" s="2"/>
      <c r="R35" s="2" t="e">
        <f>IF(#REF!&lt;&gt;"",ROUNDUP(MIN(S$3,T$3),0),"")</f>
        <v>#REF!</v>
      </c>
      <c r="S35" s="2"/>
    </row>
    <row r="36" spans="1:19" x14ac:dyDescent="0.35">
      <c r="A36" s="77" t="str">
        <f t="shared" si="20"/>
        <v/>
      </c>
      <c r="B36" s="77" t="str">
        <f t="shared" si="21"/>
        <v/>
      </c>
      <c r="C36" s="77" t="str">
        <f t="shared" si="22"/>
        <v/>
      </c>
      <c r="D36" s="77" t="str">
        <f t="shared" si="23"/>
        <v/>
      </c>
      <c r="E36" s="77" t="str">
        <f t="shared" si="24"/>
        <v/>
      </c>
      <c r="F36" s="77" t="str">
        <f t="shared" si="25"/>
        <v/>
      </c>
      <c r="G36" s="199" t="str">
        <f>IF(Paramétrage!KH452&lt;&gt;0,Paramétrage!KF452,"")</f>
        <v/>
      </c>
      <c r="H36" s="2" t="str">
        <f>IF(Paramétrage!KH452&lt;&gt;0,Paramétrage!KG452,"")</f>
        <v/>
      </c>
      <c r="I36" s="2" t="str">
        <f t="shared" si="26"/>
        <v/>
      </c>
      <c r="J36" s="2" t="str">
        <f>IF(Paramétrage!KH452&lt;&gt;0,Paramétrage!KH452,"")</f>
        <v/>
      </c>
      <c r="K36" s="2" t="str">
        <f>IF(Paramétrage!KI452&lt;&gt;0,Paramétrage!KI452,"")</f>
        <v/>
      </c>
      <c r="L36" s="2" t="str">
        <f t="shared" si="27"/>
        <v/>
      </c>
      <c r="M36" s="2" t="str">
        <f t="shared" si="28"/>
        <v/>
      </c>
      <c r="N36" s="2" t="str">
        <f t="shared" si="29"/>
        <v/>
      </c>
      <c r="O36" s="2" t="str">
        <f>IF(Paramétrage!KH452&lt;&gt;0,Paramétrage!KJ452,"")</f>
        <v/>
      </c>
      <c r="P36" s="9">
        <f>IF(Paramétrage!Q485,#REF!-#REF!,0)</f>
        <v>0</v>
      </c>
      <c r="Q36" s="2"/>
      <c r="R36" s="2" t="e">
        <f>IF(#REF!&lt;&gt;"",ROUNDUP(MIN(S$3,T$3),0),"")</f>
        <v>#REF!</v>
      </c>
      <c r="S36" s="2"/>
    </row>
    <row r="37" spans="1:19" x14ac:dyDescent="0.35">
      <c r="A37" s="77" t="str">
        <f t="shared" si="20"/>
        <v/>
      </c>
      <c r="B37" s="77" t="str">
        <f t="shared" si="21"/>
        <v/>
      </c>
      <c r="C37" s="77" t="str">
        <f t="shared" si="22"/>
        <v/>
      </c>
      <c r="D37" s="77" t="str">
        <f t="shared" si="23"/>
        <v/>
      </c>
      <c r="E37" s="77" t="str">
        <f t="shared" si="24"/>
        <v/>
      </c>
      <c r="F37" s="77" t="str">
        <f t="shared" si="25"/>
        <v/>
      </c>
      <c r="G37" s="199" t="str">
        <f>IF(Paramétrage!KH453&lt;&gt;0,Paramétrage!KF453,"")</f>
        <v/>
      </c>
      <c r="H37" s="2" t="str">
        <f>IF(Paramétrage!KH453&lt;&gt;0,Paramétrage!KG453,"")</f>
        <v/>
      </c>
      <c r="I37" s="2" t="str">
        <f t="shared" si="26"/>
        <v/>
      </c>
      <c r="J37" s="2" t="str">
        <f>IF(Paramétrage!KH453&lt;&gt;0,Paramétrage!KH453,"")</f>
        <v/>
      </c>
      <c r="K37" s="2" t="str">
        <f>IF(Paramétrage!KI453&lt;&gt;0,Paramétrage!KI453,"")</f>
        <v/>
      </c>
      <c r="L37" s="2" t="str">
        <f t="shared" si="27"/>
        <v/>
      </c>
      <c r="M37" s="2" t="str">
        <f t="shared" si="28"/>
        <v/>
      </c>
      <c r="N37" s="2" t="str">
        <f t="shared" si="29"/>
        <v/>
      </c>
      <c r="O37" s="2" t="str">
        <f>IF(Paramétrage!KH453&lt;&gt;0,Paramétrage!KJ453,"")</f>
        <v/>
      </c>
      <c r="P37" s="9">
        <f>IF(Paramétrage!Q486,#REF!-#REF!,0)</f>
        <v>0</v>
      </c>
      <c r="Q37" s="2"/>
      <c r="R37" s="2" t="e">
        <f>IF(#REF!&lt;&gt;"",ROUNDUP(MIN(S$3,T$3),0),"")</f>
        <v>#REF!</v>
      </c>
      <c r="S37" s="2"/>
    </row>
    <row r="38" spans="1:19" x14ac:dyDescent="0.35">
      <c r="A38" s="77" t="str">
        <f t="shared" si="20"/>
        <v/>
      </c>
      <c r="B38" s="77" t="str">
        <f t="shared" si="21"/>
        <v/>
      </c>
      <c r="C38" s="77" t="str">
        <f t="shared" si="22"/>
        <v/>
      </c>
      <c r="D38" s="77" t="str">
        <f t="shared" si="23"/>
        <v/>
      </c>
      <c r="E38" s="77" t="str">
        <f t="shared" si="24"/>
        <v/>
      </c>
      <c r="F38" s="77" t="str">
        <f t="shared" si="25"/>
        <v/>
      </c>
      <c r="G38" s="199" t="str">
        <f>IF(Paramétrage!KH454&lt;&gt;0,Paramétrage!KF454,"")</f>
        <v/>
      </c>
      <c r="H38" s="2" t="str">
        <f>IF(Paramétrage!KH454&lt;&gt;0,Paramétrage!KG454,"")</f>
        <v/>
      </c>
      <c r="I38" s="2" t="str">
        <f t="shared" si="26"/>
        <v/>
      </c>
      <c r="J38" s="2" t="str">
        <f>IF(Paramétrage!KH454&lt;&gt;0,Paramétrage!KH454,"")</f>
        <v/>
      </c>
      <c r="K38" s="2" t="str">
        <f>IF(Paramétrage!KI454&lt;&gt;0,Paramétrage!KI454,"")</f>
        <v/>
      </c>
      <c r="L38" s="2" t="str">
        <f t="shared" si="27"/>
        <v/>
      </c>
      <c r="M38" s="2" t="str">
        <f t="shared" si="28"/>
        <v/>
      </c>
      <c r="N38" s="2" t="str">
        <f t="shared" si="29"/>
        <v/>
      </c>
      <c r="O38" s="2" t="str">
        <f>IF(Paramétrage!KH454&lt;&gt;0,Paramétrage!KJ454,"")</f>
        <v/>
      </c>
      <c r="P38" s="9">
        <f>IF(Paramétrage!Q487,#REF!-#REF!,0)</f>
        <v>0</v>
      </c>
      <c r="Q38" s="2"/>
      <c r="R38" s="2" t="e">
        <f>IF(#REF!&lt;&gt;"",ROUNDUP(MIN(S$3,T$3),0),"")</f>
        <v>#REF!</v>
      </c>
      <c r="S38" s="2"/>
    </row>
    <row r="39" spans="1:19" x14ac:dyDescent="0.35">
      <c r="A39" s="77" t="str">
        <f t="shared" si="20"/>
        <v/>
      </c>
      <c r="B39" s="77" t="str">
        <f t="shared" si="21"/>
        <v/>
      </c>
      <c r="C39" s="77" t="str">
        <f t="shared" si="22"/>
        <v/>
      </c>
      <c r="D39" s="77" t="str">
        <f t="shared" si="23"/>
        <v/>
      </c>
      <c r="E39" s="77" t="str">
        <f t="shared" si="24"/>
        <v/>
      </c>
      <c r="F39" s="77" t="str">
        <f t="shared" si="25"/>
        <v/>
      </c>
      <c r="G39" s="199" t="str">
        <f>IF(Paramétrage!KH455&lt;&gt;0,Paramétrage!KF455,"")</f>
        <v/>
      </c>
      <c r="H39" s="2" t="str">
        <f>IF(Paramétrage!KH455&lt;&gt;0,Paramétrage!KG455,"")</f>
        <v/>
      </c>
      <c r="I39" s="2" t="str">
        <f t="shared" si="26"/>
        <v/>
      </c>
      <c r="J39" s="2" t="str">
        <f>IF(Paramétrage!KH455&lt;&gt;0,Paramétrage!KH455,"")</f>
        <v/>
      </c>
      <c r="K39" s="2" t="str">
        <f>IF(Paramétrage!KI455&lt;&gt;0,Paramétrage!KI455,"")</f>
        <v/>
      </c>
      <c r="L39" s="2" t="str">
        <f t="shared" si="27"/>
        <v/>
      </c>
      <c r="M39" s="2" t="str">
        <f t="shared" si="28"/>
        <v/>
      </c>
      <c r="N39" s="2" t="str">
        <f t="shared" si="29"/>
        <v/>
      </c>
      <c r="O39" s="2" t="str">
        <f>IF(Paramétrage!KH455&lt;&gt;0,Paramétrage!KJ455,"")</f>
        <v/>
      </c>
      <c r="P39" s="9">
        <f>IF(Paramétrage!Q488,#REF!-#REF!,0)</f>
        <v>0</v>
      </c>
      <c r="Q39" s="2"/>
      <c r="R39" s="2" t="e">
        <f>IF(#REF!&lt;&gt;"",ROUNDUP(MIN(S$3,T$3),0),"")</f>
        <v>#REF!</v>
      </c>
      <c r="S39" s="2"/>
    </row>
    <row r="40" spans="1:19" x14ac:dyDescent="0.35">
      <c r="A40" s="77" t="str">
        <f t="shared" si="20"/>
        <v/>
      </c>
      <c r="B40" s="77" t="str">
        <f t="shared" si="21"/>
        <v/>
      </c>
      <c r="C40" s="77" t="str">
        <f t="shared" si="22"/>
        <v/>
      </c>
      <c r="D40" s="77" t="str">
        <f t="shared" si="23"/>
        <v/>
      </c>
      <c r="E40" s="77" t="str">
        <f t="shared" si="24"/>
        <v/>
      </c>
      <c r="F40" s="77" t="str">
        <f t="shared" si="25"/>
        <v/>
      </c>
      <c r="G40" s="199" t="str">
        <f>IF(Paramétrage!KH456&lt;&gt;0,Paramétrage!KF456,"")</f>
        <v/>
      </c>
      <c r="H40" s="2" t="str">
        <f>IF(Paramétrage!KH456&lt;&gt;0,Paramétrage!KG456,"")</f>
        <v/>
      </c>
      <c r="I40" s="2" t="str">
        <f t="shared" si="26"/>
        <v/>
      </c>
      <c r="J40" s="2" t="str">
        <f>IF(Paramétrage!KH456&lt;&gt;0,Paramétrage!KH456,"")</f>
        <v/>
      </c>
      <c r="K40" s="2" t="str">
        <f>IF(Paramétrage!KI456&lt;&gt;0,Paramétrage!KI456,"")</f>
        <v/>
      </c>
      <c r="L40" s="2" t="str">
        <f t="shared" si="27"/>
        <v/>
      </c>
      <c r="M40" s="2" t="str">
        <f t="shared" si="28"/>
        <v/>
      </c>
      <c r="N40" s="2" t="str">
        <f t="shared" si="29"/>
        <v/>
      </c>
      <c r="O40" s="2" t="str">
        <f>IF(Paramétrage!KH456&lt;&gt;0,Paramétrage!KJ456,"")</f>
        <v/>
      </c>
      <c r="P40" s="9">
        <f>IF(Paramétrage!Q489,#REF!-#REF!,0)</f>
        <v>0</v>
      </c>
      <c r="Q40" s="2"/>
      <c r="R40" s="2" t="e">
        <f>IF(#REF!&lt;&gt;"",ROUNDUP(MIN(S$3,T$3),0),"")</f>
        <v>#REF!</v>
      </c>
      <c r="S40" s="2"/>
    </row>
    <row r="41" spans="1:19" x14ac:dyDescent="0.35">
      <c r="A41" s="77" t="str">
        <f t="shared" si="20"/>
        <v/>
      </c>
      <c r="B41" s="77" t="str">
        <f t="shared" si="21"/>
        <v/>
      </c>
      <c r="C41" s="77" t="str">
        <f t="shared" si="22"/>
        <v/>
      </c>
      <c r="D41" s="77" t="str">
        <f t="shared" si="23"/>
        <v/>
      </c>
      <c r="E41" s="77" t="str">
        <f t="shared" si="24"/>
        <v/>
      </c>
      <c r="F41" s="77" t="str">
        <f t="shared" si="25"/>
        <v/>
      </c>
      <c r="G41" s="199" t="str">
        <f>IF(Paramétrage!KH457&lt;&gt;0,Paramétrage!KF457,"")</f>
        <v/>
      </c>
      <c r="H41" s="2" t="str">
        <f>IF(Paramétrage!KH457&lt;&gt;0,Paramétrage!KG457,"")</f>
        <v/>
      </c>
      <c r="I41" s="2" t="str">
        <f t="shared" si="26"/>
        <v/>
      </c>
      <c r="J41" s="2" t="str">
        <f>IF(Paramétrage!KH457&lt;&gt;0,Paramétrage!KH457,"")</f>
        <v/>
      </c>
      <c r="K41" s="2" t="str">
        <f>IF(Paramétrage!KI457&lt;&gt;0,Paramétrage!KI457,"")</f>
        <v/>
      </c>
      <c r="L41" s="2" t="str">
        <f t="shared" si="27"/>
        <v/>
      </c>
      <c r="M41" s="2" t="str">
        <f t="shared" si="28"/>
        <v/>
      </c>
      <c r="N41" s="2" t="str">
        <f t="shared" si="29"/>
        <v/>
      </c>
      <c r="O41" s="2" t="str">
        <f>IF(Paramétrage!KH457&lt;&gt;0,Paramétrage!KJ457,"")</f>
        <v/>
      </c>
      <c r="P41" s="9">
        <f>IF(Paramétrage!Q490,#REF!-#REF!,0)</f>
        <v>0</v>
      </c>
      <c r="Q41" s="2"/>
      <c r="R41" s="2" t="e">
        <f>IF(#REF!&lt;&gt;"",ROUNDUP(MIN(S$3,T$3),0),"")</f>
        <v>#REF!</v>
      </c>
      <c r="S41" s="2"/>
    </row>
    <row r="42" spans="1:19" x14ac:dyDescent="0.35">
      <c r="A42" s="77" t="str">
        <f t="shared" si="20"/>
        <v/>
      </c>
      <c r="B42" s="77" t="str">
        <f t="shared" si="21"/>
        <v/>
      </c>
      <c r="C42" s="77" t="str">
        <f t="shared" si="22"/>
        <v/>
      </c>
      <c r="D42" s="77" t="str">
        <f t="shared" si="23"/>
        <v/>
      </c>
      <c r="E42" s="77" t="str">
        <f t="shared" si="24"/>
        <v/>
      </c>
      <c r="F42" s="77" t="str">
        <f t="shared" si="25"/>
        <v/>
      </c>
      <c r="G42" s="199" t="str">
        <f>IF(Paramétrage!KH458&lt;&gt;0,Paramétrage!KF458,"")</f>
        <v/>
      </c>
      <c r="H42" s="2" t="str">
        <f>IF(Paramétrage!KH458&lt;&gt;0,Paramétrage!KG458,"")</f>
        <v/>
      </c>
      <c r="I42" s="2" t="str">
        <f t="shared" si="26"/>
        <v/>
      </c>
      <c r="J42" s="2" t="str">
        <f>IF(Paramétrage!KH458&lt;&gt;0,Paramétrage!KH458,"")</f>
        <v/>
      </c>
      <c r="K42" s="2" t="str">
        <f>IF(Paramétrage!KI458&lt;&gt;0,Paramétrage!KI458,"")</f>
        <v/>
      </c>
      <c r="L42" s="2" t="str">
        <f t="shared" si="27"/>
        <v/>
      </c>
      <c r="M42" s="2" t="str">
        <f t="shared" si="28"/>
        <v/>
      </c>
      <c r="N42" s="2" t="str">
        <f t="shared" si="29"/>
        <v/>
      </c>
      <c r="O42" s="2" t="str">
        <f>IF(Paramétrage!KH458&lt;&gt;0,Paramétrage!KJ458,"")</f>
        <v/>
      </c>
      <c r="P42" s="9">
        <f>IF(Paramétrage!Q491,#REF!-#REF!,0)</f>
        <v>0</v>
      </c>
      <c r="Q42" s="2"/>
      <c r="R42" s="2" t="e">
        <f>IF(#REF!&lt;&gt;"",ROUNDUP(MIN(S$3,T$3),0),"")</f>
        <v>#REF!</v>
      </c>
      <c r="S42" s="2"/>
    </row>
    <row r="43" spans="1:19" x14ac:dyDescent="0.35">
      <c r="A43" s="77" t="str">
        <f t="shared" si="20"/>
        <v/>
      </c>
      <c r="B43" s="77" t="str">
        <f t="shared" si="21"/>
        <v/>
      </c>
      <c r="C43" s="77" t="str">
        <f t="shared" si="22"/>
        <v/>
      </c>
      <c r="D43" s="77" t="str">
        <f t="shared" si="23"/>
        <v/>
      </c>
      <c r="E43" s="77" t="str">
        <f t="shared" si="24"/>
        <v/>
      </c>
      <c r="F43" s="77" t="str">
        <f t="shared" si="25"/>
        <v/>
      </c>
      <c r="G43" s="199" t="str">
        <f>IF(Paramétrage!KH459&lt;&gt;0,Paramétrage!KF459,"")</f>
        <v/>
      </c>
      <c r="H43" s="2" t="str">
        <f>IF(Paramétrage!KH459&lt;&gt;0,Paramétrage!KG459,"")</f>
        <v/>
      </c>
      <c r="I43" s="2" t="str">
        <f t="shared" si="26"/>
        <v/>
      </c>
      <c r="J43" s="2" t="str">
        <f>IF(Paramétrage!KH459&lt;&gt;0,Paramétrage!KH459,"")</f>
        <v/>
      </c>
      <c r="K43" s="2" t="str">
        <f>IF(Paramétrage!KI459&lt;&gt;0,Paramétrage!KI459,"")</f>
        <v/>
      </c>
      <c r="L43" s="2" t="str">
        <f t="shared" si="27"/>
        <v/>
      </c>
      <c r="M43" s="2" t="str">
        <f t="shared" si="28"/>
        <v/>
      </c>
      <c r="N43" s="2" t="str">
        <f t="shared" si="29"/>
        <v/>
      </c>
      <c r="O43" s="2" t="str">
        <f>IF(Paramétrage!KH459&lt;&gt;0,Paramétrage!KJ459,"")</f>
        <v/>
      </c>
      <c r="P43" s="9">
        <f>IF(Paramétrage!Q492,#REF!-#REF!,0)</f>
        <v>0</v>
      </c>
      <c r="Q43" s="2"/>
      <c r="R43" s="2" t="e">
        <f>IF(#REF!&lt;&gt;"",ROUNDUP(MIN(S$3,T$3),0),"")</f>
        <v>#REF!</v>
      </c>
      <c r="S43" s="2"/>
    </row>
    <row r="44" spans="1:19" x14ac:dyDescent="0.35">
      <c r="A44" s="77" t="str">
        <f t="shared" si="20"/>
        <v/>
      </c>
      <c r="B44" s="77" t="str">
        <f t="shared" si="21"/>
        <v/>
      </c>
      <c r="C44" s="77" t="str">
        <f t="shared" si="22"/>
        <v/>
      </c>
      <c r="D44" s="77" t="str">
        <f t="shared" si="23"/>
        <v/>
      </c>
      <c r="E44" s="77" t="str">
        <f t="shared" si="24"/>
        <v/>
      </c>
      <c r="F44" s="77" t="str">
        <f t="shared" si="25"/>
        <v/>
      </c>
      <c r="G44" s="199" t="str">
        <f>IF(Paramétrage!KH460&lt;&gt;0,Paramétrage!KF460,"")</f>
        <v/>
      </c>
      <c r="H44" s="2" t="str">
        <f>IF(Paramétrage!KH460&lt;&gt;0,Paramétrage!KG460,"")</f>
        <v/>
      </c>
      <c r="I44" s="2" t="str">
        <f t="shared" si="26"/>
        <v/>
      </c>
      <c r="J44" s="2" t="str">
        <f>IF(Paramétrage!KH460&lt;&gt;0,Paramétrage!KH460,"")</f>
        <v/>
      </c>
      <c r="K44" s="2" t="str">
        <f>IF(Paramétrage!KI460&lt;&gt;0,Paramétrage!KI460,"")</f>
        <v/>
      </c>
      <c r="L44" s="2" t="str">
        <f t="shared" si="27"/>
        <v/>
      </c>
      <c r="M44" s="2" t="str">
        <f t="shared" si="28"/>
        <v/>
      </c>
      <c r="N44" s="2" t="str">
        <f t="shared" si="29"/>
        <v/>
      </c>
      <c r="O44" s="2" t="str">
        <f>IF(Paramétrage!KH460&lt;&gt;0,Paramétrage!KJ460,"")</f>
        <v/>
      </c>
      <c r="P44" s="9">
        <f>IF(Paramétrage!Q493,#REF!-#REF!,0)</f>
        <v>0</v>
      </c>
      <c r="Q44" s="2"/>
      <c r="R44" s="2" t="e">
        <f>IF(#REF!&lt;&gt;"",ROUNDUP(MIN(S$3,T$3),0),"")</f>
        <v>#REF!</v>
      </c>
      <c r="S44" s="2"/>
    </row>
    <row r="45" spans="1:19" x14ac:dyDescent="0.35">
      <c r="A45" s="77" t="str">
        <f t="shared" si="20"/>
        <v/>
      </c>
      <c r="B45" s="77" t="str">
        <f t="shared" si="21"/>
        <v/>
      </c>
      <c r="C45" s="77" t="str">
        <f t="shared" si="22"/>
        <v/>
      </c>
      <c r="D45" s="77" t="str">
        <f t="shared" si="23"/>
        <v/>
      </c>
      <c r="E45" s="77" t="str">
        <f t="shared" si="24"/>
        <v/>
      </c>
      <c r="F45" s="77" t="str">
        <f t="shared" si="25"/>
        <v/>
      </c>
      <c r="G45" s="199" t="str">
        <f>IF(Paramétrage!KH461&lt;&gt;0,Paramétrage!KF461,"")</f>
        <v/>
      </c>
      <c r="H45" s="2" t="str">
        <f>IF(Paramétrage!KH461&lt;&gt;0,Paramétrage!KG461,"")</f>
        <v/>
      </c>
      <c r="I45" s="2" t="str">
        <f t="shared" si="26"/>
        <v/>
      </c>
      <c r="J45" s="2" t="str">
        <f>IF(Paramétrage!KH461&lt;&gt;0,Paramétrage!KH461,"")</f>
        <v/>
      </c>
      <c r="K45" s="2" t="str">
        <f>IF(Paramétrage!KI461&lt;&gt;0,Paramétrage!KI461,"")</f>
        <v/>
      </c>
      <c r="L45" s="2" t="str">
        <f t="shared" si="27"/>
        <v/>
      </c>
      <c r="M45" s="2" t="str">
        <f t="shared" si="28"/>
        <v/>
      </c>
      <c r="N45" s="2" t="str">
        <f t="shared" si="29"/>
        <v/>
      </c>
      <c r="O45" s="2" t="str">
        <f>IF(Paramétrage!KH461&lt;&gt;0,Paramétrage!KJ461,"")</f>
        <v/>
      </c>
      <c r="P45" s="9">
        <f>IF(Paramétrage!Q494,#REF!-#REF!,0)</f>
        <v>0</v>
      </c>
      <c r="Q45" s="2"/>
      <c r="R45" s="2" t="e">
        <f>IF(#REF!&lt;&gt;"",ROUNDUP(MIN(S$3,T$3),0),"")</f>
        <v>#REF!</v>
      </c>
      <c r="S45" s="2"/>
    </row>
    <row r="46" spans="1:19" x14ac:dyDescent="0.35">
      <c r="A46" s="77" t="str">
        <f t="shared" si="20"/>
        <v/>
      </c>
      <c r="B46" s="77" t="str">
        <f t="shared" si="21"/>
        <v/>
      </c>
      <c r="C46" s="77" t="str">
        <f t="shared" si="22"/>
        <v/>
      </c>
      <c r="D46" s="77" t="str">
        <f t="shared" si="23"/>
        <v/>
      </c>
      <c r="E46" s="77" t="str">
        <f t="shared" si="24"/>
        <v/>
      </c>
      <c r="F46" s="77" t="str">
        <f t="shared" si="25"/>
        <v/>
      </c>
      <c r="G46" s="199" t="str">
        <f>IF(Paramétrage!KH462&lt;&gt;0,Paramétrage!KF462,"")</f>
        <v/>
      </c>
      <c r="H46" s="2" t="str">
        <f>IF(Paramétrage!KH462&lt;&gt;0,Paramétrage!KG462,"")</f>
        <v/>
      </c>
      <c r="I46" s="2" t="str">
        <f t="shared" si="26"/>
        <v/>
      </c>
      <c r="J46" s="2" t="str">
        <f>IF(Paramétrage!KH462&lt;&gt;0,Paramétrage!KH462,"")</f>
        <v/>
      </c>
      <c r="K46" s="2" t="str">
        <f>IF(Paramétrage!KI462&lt;&gt;0,Paramétrage!KI462,"")</f>
        <v/>
      </c>
      <c r="L46" s="2" t="str">
        <f t="shared" si="27"/>
        <v/>
      </c>
      <c r="M46" s="2" t="str">
        <f t="shared" si="28"/>
        <v/>
      </c>
      <c r="N46" s="2" t="str">
        <f t="shared" si="29"/>
        <v/>
      </c>
      <c r="O46" s="2" t="str">
        <f>IF(Paramétrage!KH462&lt;&gt;0,Paramétrage!KJ462,"")</f>
        <v/>
      </c>
      <c r="P46" s="9">
        <f>IF(Paramétrage!Q495,#REF!-#REF!,0)</f>
        <v>0</v>
      </c>
      <c r="Q46" s="2"/>
      <c r="R46" s="2" t="e">
        <f>IF(#REF!&lt;&gt;"",ROUNDUP(MIN(S$3,T$3),0),"")</f>
        <v>#REF!</v>
      </c>
      <c r="S46" s="2"/>
    </row>
    <row r="47" spans="1:19" x14ac:dyDescent="0.35">
      <c r="A47" s="77" t="str">
        <f t="shared" si="20"/>
        <v/>
      </c>
      <c r="B47" s="77" t="str">
        <f t="shared" si="21"/>
        <v/>
      </c>
      <c r="C47" s="77" t="str">
        <f t="shared" si="22"/>
        <v/>
      </c>
      <c r="D47" s="77" t="str">
        <f t="shared" si="23"/>
        <v/>
      </c>
      <c r="E47" s="77" t="str">
        <f t="shared" si="24"/>
        <v/>
      </c>
      <c r="F47" s="77" t="str">
        <f t="shared" si="25"/>
        <v/>
      </c>
      <c r="G47" s="199" t="str">
        <f>IF(Paramétrage!KH463&lt;&gt;0,Paramétrage!KF463,"")</f>
        <v/>
      </c>
      <c r="H47" s="2" t="str">
        <f>IF(Paramétrage!KH463&lt;&gt;0,Paramétrage!KG463,"")</f>
        <v/>
      </c>
      <c r="I47" s="2" t="str">
        <f t="shared" si="26"/>
        <v/>
      </c>
      <c r="J47" s="2" t="str">
        <f>IF(Paramétrage!KH463&lt;&gt;0,Paramétrage!KH463,"")</f>
        <v/>
      </c>
      <c r="K47" s="2" t="str">
        <f>IF(Paramétrage!KI463&lt;&gt;0,Paramétrage!KI463,"")</f>
        <v/>
      </c>
      <c r="L47" s="2" t="str">
        <f t="shared" si="27"/>
        <v/>
      </c>
      <c r="M47" s="2" t="str">
        <f t="shared" si="28"/>
        <v/>
      </c>
      <c r="N47" s="2" t="str">
        <f t="shared" si="29"/>
        <v/>
      </c>
      <c r="O47" s="2" t="str">
        <f>IF(Paramétrage!KH463&lt;&gt;0,Paramétrage!KJ463,"")</f>
        <v/>
      </c>
      <c r="P47" s="9">
        <f>IF(Paramétrage!Q496,#REF!-#REF!,0)</f>
        <v>0</v>
      </c>
      <c r="Q47" s="2"/>
      <c r="R47" s="2" t="e">
        <f>IF(#REF!&lt;&gt;"",ROUNDUP(MIN(S$3,T$3),0),"")</f>
        <v>#REF!</v>
      </c>
      <c r="S47" s="2"/>
    </row>
    <row r="48" spans="1:19" x14ac:dyDescent="0.35">
      <c r="A48" s="77" t="str">
        <f t="shared" si="20"/>
        <v/>
      </c>
      <c r="B48" s="77" t="str">
        <f t="shared" si="21"/>
        <v/>
      </c>
      <c r="C48" s="77" t="str">
        <f t="shared" si="22"/>
        <v/>
      </c>
      <c r="D48" s="77" t="str">
        <f t="shared" si="23"/>
        <v/>
      </c>
      <c r="E48" s="77" t="str">
        <f t="shared" si="24"/>
        <v/>
      </c>
      <c r="F48" s="77" t="str">
        <f t="shared" si="25"/>
        <v/>
      </c>
      <c r="G48" s="199" t="str">
        <f>IF(Paramétrage!KH464&lt;&gt;0,Paramétrage!KF464,"")</f>
        <v/>
      </c>
      <c r="H48" s="2" t="str">
        <f>IF(Paramétrage!KH464&lt;&gt;0,Paramétrage!KG464,"")</f>
        <v/>
      </c>
      <c r="I48" s="2" t="str">
        <f t="shared" si="26"/>
        <v/>
      </c>
      <c r="J48" s="2" t="str">
        <f>IF(Paramétrage!KH464&lt;&gt;0,Paramétrage!KH464,"")</f>
        <v/>
      </c>
      <c r="K48" s="2" t="str">
        <f>IF(Paramétrage!KI464&lt;&gt;0,Paramétrage!KI464,"")</f>
        <v/>
      </c>
      <c r="L48" s="2" t="str">
        <f t="shared" si="27"/>
        <v/>
      </c>
      <c r="M48" s="2" t="str">
        <f t="shared" si="28"/>
        <v/>
      </c>
      <c r="N48" s="2" t="str">
        <f t="shared" si="29"/>
        <v/>
      </c>
      <c r="O48" s="2" t="str">
        <f>IF(Paramétrage!KH464&lt;&gt;0,Paramétrage!KJ464,"")</f>
        <v/>
      </c>
      <c r="P48" s="9">
        <f>IF(Paramétrage!Q497,#REF!-#REF!,0)</f>
        <v>0</v>
      </c>
      <c r="Q48" s="2"/>
      <c r="R48" s="2" t="e">
        <f>IF(#REF!&lt;&gt;"",ROUNDUP(MIN(S$3,T$3),0),"")</f>
        <v>#REF!</v>
      </c>
      <c r="S48" s="2"/>
    </row>
    <row r="49" spans="1:20" x14ac:dyDescent="0.35">
      <c r="A49" s="77" t="str">
        <f t="shared" si="20"/>
        <v/>
      </c>
      <c r="B49" s="77" t="str">
        <f t="shared" si="21"/>
        <v/>
      </c>
      <c r="C49" s="77" t="str">
        <f t="shared" si="22"/>
        <v/>
      </c>
      <c r="D49" s="77" t="str">
        <f t="shared" si="23"/>
        <v/>
      </c>
      <c r="E49" s="77" t="str">
        <f t="shared" si="24"/>
        <v/>
      </c>
      <c r="F49" s="77" t="str">
        <f t="shared" si="25"/>
        <v/>
      </c>
      <c r="G49" s="199" t="str">
        <f>IF(Paramétrage!KH465&lt;&gt;0,Paramétrage!KF465,"")</f>
        <v/>
      </c>
      <c r="H49" s="2" t="str">
        <f>IF(Paramétrage!KH465&lt;&gt;0,Paramétrage!KG465,"")</f>
        <v/>
      </c>
      <c r="I49" s="2" t="str">
        <f t="shared" si="26"/>
        <v/>
      </c>
      <c r="J49" s="2" t="str">
        <f>IF(Paramétrage!KH465&lt;&gt;0,Paramétrage!KH465,"")</f>
        <v/>
      </c>
      <c r="K49" s="2" t="str">
        <f>IF(Paramétrage!KI465&lt;&gt;0,Paramétrage!KI465,"")</f>
        <v/>
      </c>
      <c r="L49" s="2" t="str">
        <f t="shared" si="27"/>
        <v/>
      </c>
      <c r="M49" s="2" t="str">
        <f t="shared" si="28"/>
        <v/>
      </c>
      <c r="N49" s="2" t="str">
        <f t="shared" si="29"/>
        <v/>
      </c>
      <c r="O49" s="2" t="str">
        <f>IF(Paramétrage!KH465&lt;&gt;0,Paramétrage!KJ465,"")</f>
        <v/>
      </c>
      <c r="P49" s="9">
        <f>IF(Paramétrage!Q498,#REF!-#REF!,0)</f>
        <v>0</v>
      </c>
      <c r="Q49" s="2"/>
      <c r="R49" s="2" t="e">
        <f>IF(#REF!&lt;&gt;"",ROUNDUP(MIN(S$3,T$3),0),"")</f>
        <v>#REF!</v>
      </c>
      <c r="S49" s="2"/>
    </row>
    <row r="50" spans="1:20" x14ac:dyDescent="0.35">
      <c r="A50" s="77" t="str">
        <f t="shared" si="20"/>
        <v/>
      </c>
      <c r="B50" s="77" t="str">
        <f t="shared" si="21"/>
        <v/>
      </c>
      <c r="C50" s="77" t="str">
        <f t="shared" si="22"/>
        <v/>
      </c>
      <c r="D50" s="77" t="str">
        <f t="shared" si="23"/>
        <v/>
      </c>
      <c r="E50" s="77" t="str">
        <f t="shared" si="24"/>
        <v/>
      </c>
      <c r="F50" s="77" t="str">
        <f t="shared" si="25"/>
        <v/>
      </c>
      <c r="G50" s="199" t="str">
        <f>IF(Paramétrage!KH466&lt;&gt;0,Paramétrage!KF466,"")</f>
        <v/>
      </c>
      <c r="H50" s="2" t="str">
        <f>IF(Paramétrage!KH466&lt;&gt;0,Paramétrage!KG466,"")</f>
        <v/>
      </c>
      <c r="I50" s="2" t="str">
        <f t="shared" si="26"/>
        <v/>
      </c>
      <c r="J50" s="2" t="str">
        <f>IF(Paramétrage!KH466&lt;&gt;0,Paramétrage!KH466,"")</f>
        <v/>
      </c>
      <c r="K50" s="2" t="str">
        <f>IF(Paramétrage!KI466&lt;&gt;0,Paramétrage!KI466,"")</f>
        <v/>
      </c>
      <c r="L50" s="2" t="str">
        <f t="shared" si="27"/>
        <v/>
      </c>
      <c r="M50" s="2" t="str">
        <f t="shared" si="28"/>
        <v/>
      </c>
      <c r="N50" s="2" t="str">
        <f t="shared" si="29"/>
        <v/>
      </c>
      <c r="O50" s="2" t="str">
        <f>IF(Paramétrage!KH466&lt;&gt;0,Paramétrage!KJ466,"")</f>
        <v/>
      </c>
      <c r="P50" s="9" t="e">
        <f>IF(Paramétrage!Q499,#REF!-#REF!,0)</f>
        <v>#VALUE!</v>
      </c>
      <c r="Q50" s="2"/>
      <c r="R50" s="2" t="e">
        <f>IF(#REF!&lt;&gt;"",ROUNDUP(MIN(S$3,T$3),0),"")</f>
        <v>#REF!</v>
      </c>
      <c r="S50" s="2"/>
    </row>
    <row r="51" spans="1:20" x14ac:dyDescent="0.35">
      <c r="A51" s="77" t="str">
        <f t="shared" si="20"/>
        <v/>
      </c>
      <c r="B51" s="77" t="str">
        <f t="shared" si="21"/>
        <v/>
      </c>
      <c r="C51" s="77" t="str">
        <f t="shared" si="22"/>
        <v/>
      </c>
      <c r="D51" s="77" t="str">
        <f t="shared" si="23"/>
        <v/>
      </c>
      <c r="E51" s="77" t="str">
        <f t="shared" si="24"/>
        <v/>
      </c>
      <c r="F51" s="77" t="str">
        <f t="shared" si="25"/>
        <v/>
      </c>
      <c r="G51" s="199" t="str">
        <f>IF(Paramétrage!KH467&lt;&gt;0,Paramétrage!KF467,"")</f>
        <v/>
      </c>
      <c r="H51" s="2" t="str">
        <f>IF(Paramétrage!KH467&lt;&gt;0,Paramétrage!KG467,"")</f>
        <v/>
      </c>
      <c r="I51" s="2" t="str">
        <f t="shared" si="26"/>
        <v/>
      </c>
      <c r="J51" s="2" t="str">
        <f>IF(Paramétrage!KH467&lt;&gt;0,Paramétrage!KH467,"")</f>
        <v/>
      </c>
      <c r="K51" s="2" t="str">
        <f>IF(Paramétrage!KI467&lt;&gt;0,Paramétrage!KI467,"")</f>
        <v/>
      </c>
      <c r="L51" s="2" t="str">
        <f t="shared" si="27"/>
        <v/>
      </c>
      <c r="M51" s="2" t="str">
        <f t="shared" si="28"/>
        <v/>
      </c>
      <c r="N51" s="2" t="str">
        <f t="shared" si="29"/>
        <v/>
      </c>
      <c r="O51" s="2" t="str">
        <f>IF(Paramétrage!KH467&lt;&gt;0,Paramétrage!KJ467,"")</f>
        <v/>
      </c>
      <c r="P51" s="9" t="e">
        <f>IF(Paramétrage!Q500,#REF!-#REF!,0)</f>
        <v>#VALUE!</v>
      </c>
      <c r="Q51" s="2"/>
      <c r="R51" s="2" t="e">
        <f>IF(#REF!&lt;&gt;"",ROUNDUP(MIN(S$3,T$3),0),"")</f>
        <v>#REF!</v>
      </c>
      <c r="S51" s="2"/>
    </row>
    <row r="52" spans="1:20" x14ac:dyDescent="0.35">
      <c r="A52" s="77" t="str">
        <f t="shared" si="20"/>
        <v/>
      </c>
      <c r="B52" s="77" t="str">
        <f t="shared" si="21"/>
        <v/>
      </c>
      <c r="C52" s="77" t="str">
        <f t="shared" si="22"/>
        <v/>
      </c>
      <c r="D52" s="77" t="str">
        <f t="shared" si="23"/>
        <v/>
      </c>
      <c r="E52" s="77" t="str">
        <f t="shared" si="24"/>
        <v/>
      </c>
      <c r="F52" s="77" t="str">
        <f t="shared" si="25"/>
        <v/>
      </c>
      <c r="G52" s="199" t="str">
        <f>IF(Paramétrage!KH468&lt;&gt;0,Paramétrage!KF468,"")</f>
        <v/>
      </c>
      <c r="H52" s="2" t="str">
        <f>IF(Paramétrage!KH468&lt;&gt;0,Paramétrage!KG468,"")</f>
        <v/>
      </c>
      <c r="I52" s="2" t="str">
        <f t="shared" si="26"/>
        <v/>
      </c>
      <c r="J52" s="2" t="str">
        <f>IF(Paramétrage!KH468&lt;&gt;0,Paramétrage!KH468,"")</f>
        <v/>
      </c>
      <c r="K52" s="2" t="str">
        <f>IF(Paramétrage!KI468&lt;&gt;0,Paramétrage!KI468,"")</f>
        <v/>
      </c>
      <c r="L52" s="2" t="str">
        <f t="shared" si="27"/>
        <v/>
      </c>
      <c r="M52" s="2" t="str">
        <f t="shared" si="28"/>
        <v/>
      </c>
      <c r="N52" s="2" t="str">
        <f t="shared" si="29"/>
        <v/>
      </c>
      <c r="O52" s="2" t="str">
        <f>IF(Paramétrage!KH468&lt;&gt;0,Paramétrage!KJ468,"")</f>
        <v/>
      </c>
      <c r="P52" s="9">
        <f>IF(Paramétrage!Q501,#REF!-#REF!,0)</f>
        <v>0</v>
      </c>
      <c r="Q52" s="2"/>
      <c r="R52" s="2" t="e">
        <f>IF(#REF!&lt;&gt;"",ROUNDUP(MIN(S$3,T$3),0),"")</f>
        <v>#REF!</v>
      </c>
      <c r="S52" s="2"/>
    </row>
    <row r="53" spans="1:20" x14ac:dyDescent="0.35">
      <c r="A53" s="77" t="str">
        <f t="shared" si="20"/>
        <v/>
      </c>
      <c r="B53" s="77" t="str">
        <f t="shared" si="21"/>
        <v/>
      </c>
      <c r="C53" s="77" t="str">
        <f t="shared" si="22"/>
        <v/>
      </c>
      <c r="D53" s="77" t="str">
        <f t="shared" si="23"/>
        <v/>
      </c>
      <c r="E53" s="77" t="str">
        <f t="shared" si="24"/>
        <v/>
      </c>
      <c r="F53" s="77" t="str">
        <f t="shared" si="25"/>
        <v/>
      </c>
      <c r="G53" s="199" t="str">
        <f>IF(Paramétrage!KH469&lt;&gt;0,Paramétrage!KF469,"")</f>
        <v/>
      </c>
      <c r="H53" s="2" t="str">
        <f>IF(Paramétrage!KH469&lt;&gt;0,Paramétrage!KG469,"")</f>
        <v/>
      </c>
      <c r="I53" s="2" t="str">
        <f t="shared" si="26"/>
        <v/>
      </c>
      <c r="J53" s="2" t="str">
        <f>IF(Paramétrage!KH469&lt;&gt;0,Paramétrage!KH469,"")</f>
        <v/>
      </c>
      <c r="K53" s="2" t="str">
        <f>IF(Paramétrage!KI469&lt;&gt;0,Paramétrage!KI469,"")</f>
        <v/>
      </c>
      <c r="L53" s="2" t="str">
        <f t="shared" si="27"/>
        <v/>
      </c>
      <c r="M53" s="2" t="str">
        <f t="shared" si="28"/>
        <v/>
      </c>
      <c r="N53" s="2" t="str">
        <f t="shared" si="29"/>
        <v/>
      </c>
      <c r="O53" s="2" t="str">
        <f>IF(Paramétrage!KH469&lt;&gt;0,Paramétrage!KJ469,"")</f>
        <v/>
      </c>
      <c r="P53" s="9">
        <f>IF(Paramétrage!Q502,#REF!-#REF!,0)</f>
        <v>0</v>
      </c>
      <c r="Q53" s="2"/>
      <c r="R53" s="2" t="e">
        <f>IF(#REF!&lt;&gt;"",ROUNDUP(MIN(S$3,T$3),0),"")</f>
        <v>#REF!</v>
      </c>
      <c r="S53" s="2"/>
    </row>
    <row r="54" spans="1:20" x14ac:dyDescent="0.35">
      <c r="A54" s="77" t="str">
        <f t="shared" si="20"/>
        <v/>
      </c>
      <c r="B54" s="77" t="str">
        <f t="shared" si="21"/>
        <v/>
      </c>
      <c r="C54" s="77" t="str">
        <f t="shared" si="22"/>
        <v/>
      </c>
      <c r="D54" s="77" t="str">
        <f t="shared" si="23"/>
        <v/>
      </c>
      <c r="E54" s="77" t="str">
        <f t="shared" si="24"/>
        <v/>
      </c>
      <c r="F54" s="77" t="str">
        <f t="shared" si="25"/>
        <v/>
      </c>
      <c r="G54" s="199" t="str">
        <f>IF(Paramétrage!KH470&lt;&gt;0,Paramétrage!KF470,"")</f>
        <v/>
      </c>
      <c r="H54" s="2" t="str">
        <f>IF(Paramétrage!KH470&lt;&gt;0,Paramétrage!KG470,"")</f>
        <v/>
      </c>
      <c r="I54" s="2" t="str">
        <f t="shared" si="26"/>
        <v/>
      </c>
      <c r="J54" s="2" t="str">
        <f>IF(Paramétrage!KH470&lt;&gt;0,Paramétrage!KH470,"")</f>
        <v/>
      </c>
      <c r="K54" s="2" t="str">
        <f>IF(Paramétrage!KI470&lt;&gt;0,Paramétrage!KI470,"")</f>
        <v/>
      </c>
      <c r="L54" s="2" t="str">
        <f t="shared" si="27"/>
        <v/>
      </c>
      <c r="M54" s="2" t="str">
        <f t="shared" si="28"/>
        <v/>
      </c>
      <c r="N54" s="2" t="str">
        <f t="shared" si="29"/>
        <v/>
      </c>
      <c r="O54" s="2" t="str">
        <f>IF(Paramétrage!KH470&lt;&gt;0,Paramétrage!KJ470,"")</f>
        <v/>
      </c>
      <c r="P54" s="9">
        <f>IF(Paramétrage!Q503,#REF!-#REF!,0)</f>
        <v>0</v>
      </c>
      <c r="Q54" s="2"/>
      <c r="R54" s="2" t="e">
        <f>IF(#REF!&lt;&gt;"",ROUNDUP(MIN(S$3,T$3),0),"")</f>
        <v>#REF!</v>
      </c>
      <c r="S54" s="2"/>
    </row>
    <row r="55" spans="1:20" x14ac:dyDescent="0.35">
      <c r="A55" s="77" t="str">
        <f t="shared" si="20"/>
        <v/>
      </c>
      <c r="B55" s="77" t="str">
        <f t="shared" si="21"/>
        <v/>
      </c>
      <c r="C55" s="77" t="str">
        <f t="shared" si="22"/>
        <v/>
      </c>
      <c r="D55" s="77" t="str">
        <f t="shared" si="23"/>
        <v/>
      </c>
      <c r="E55" s="77" t="str">
        <f t="shared" si="24"/>
        <v/>
      </c>
      <c r="F55" s="77" t="str">
        <f t="shared" si="25"/>
        <v/>
      </c>
      <c r="G55" s="199" t="str">
        <f>IF(Paramétrage!KH471&lt;&gt;0,Paramétrage!KF471,"")</f>
        <v/>
      </c>
      <c r="H55" s="2" t="str">
        <f>IF(Paramétrage!KH471&lt;&gt;0,Paramétrage!KG471,"")</f>
        <v/>
      </c>
      <c r="I55" s="2" t="str">
        <f t="shared" si="26"/>
        <v/>
      </c>
      <c r="J55" s="2" t="str">
        <f>IF(Paramétrage!KH471&lt;&gt;0,Paramétrage!KH471,"")</f>
        <v/>
      </c>
      <c r="K55" s="2" t="str">
        <f>IF(Paramétrage!KI471&lt;&gt;0,Paramétrage!KI471,"")</f>
        <v/>
      </c>
      <c r="L55" s="2" t="str">
        <f t="shared" si="27"/>
        <v/>
      </c>
      <c r="M55" s="2" t="str">
        <f t="shared" si="28"/>
        <v/>
      </c>
      <c r="N55" s="2" t="str">
        <f t="shared" si="29"/>
        <v/>
      </c>
      <c r="O55" s="2" t="str">
        <f>IF(Paramétrage!KH471&lt;&gt;0,Paramétrage!KJ471,"")</f>
        <v/>
      </c>
      <c r="P55" s="9">
        <f>IF(Paramétrage!Q504,#REF!-#REF!,0)</f>
        <v>0</v>
      </c>
      <c r="Q55" s="2"/>
      <c r="R55" s="2" t="e">
        <f>IF(#REF!&lt;&gt;"",ROUNDUP(MIN(S$3,T$3),0),"")</f>
        <v>#REF!</v>
      </c>
      <c r="S55" s="2"/>
    </row>
    <row r="56" spans="1:20" x14ac:dyDescent="0.35">
      <c r="A56" s="77" t="str">
        <f t="shared" si="20"/>
        <v/>
      </c>
      <c r="B56" s="77" t="str">
        <f t="shared" si="21"/>
        <v/>
      </c>
      <c r="C56" s="77" t="str">
        <f t="shared" si="22"/>
        <v/>
      </c>
      <c r="D56" s="77" t="str">
        <f t="shared" si="23"/>
        <v/>
      </c>
      <c r="E56" s="77" t="str">
        <f t="shared" si="24"/>
        <v/>
      </c>
      <c r="F56" s="77" t="str">
        <f t="shared" si="25"/>
        <v/>
      </c>
      <c r="G56" s="199" t="str">
        <f>IF(Paramétrage!KH472&lt;&gt;0,Paramétrage!KF472,"")</f>
        <v/>
      </c>
      <c r="H56" s="2" t="str">
        <f>IF(Paramétrage!KH472&lt;&gt;0,Paramétrage!KG472,"")</f>
        <v/>
      </c>
      <c r="I56" s="2" t="str">
        <f t="shared" si="26"/>
        <v/>
      </c>
      <c r="J56" s="2" t="str">
        <f>IF(Paramétrage!KH472&lt;&gt;0,Paramétrage!KH472,"")</f>
        <v/>
      </c>
      <c r="K56" s="2" t="str">
        <f>IF(Paramétrage!KI472&lt;&gt;0,Paramétrage!KI472,"")</f>
        <v/>
      </c>
      <c r="L56" s="2" t="str">
        <f t="shared" si="27"/>
        <v/>
      </c>
      <c r="M56" s="2" t="str">
        <f t="shared" si="28"/>
        <v/>
      </c>
      <c r="N56" s="2" t="str">
        <f t="shared" si="29"/>
        <v/>
      </c>
      <c r="O56" s="2" t="str">
        <f>IF(Paramétrage!KH472&lt;&gt;0,Paramétrage!KJ472,"")</f>
        <v/>
      </c>
      <c r="P56" s="9">
        <f>IF(Paramétrage!Q505,#REF!-#REF!,0)</f>
        <v>0</v>
      </c>
      <c r="Q56" s="2"/>
      <c r="R56" s="2" t="e">
        <f>IF(#REF!&lt;&gt;"",ROUNDUP(MIN(S$3,T$3),0),"")</f>
        <v>#REF!</v>
      </c>
      <c r="S56" s="2"/>
    </row>
    <row r="57" spans="1:20" x14ac:dyDescent="0.35">
      <c r="A57" s="77" t="str">
        <f t="shared" si="20"/>
        <v/>
      </c>
      <c r="B57" s="77" t="str">
        <f t="shared" si="21"/>
        <v/>
      </c>
      <c r="C57" s="77" t="str">
        <f t="shared" si="22"/>
        <v/>
      </c>
      <c r="D57" s="77" t="str">
        <f t="shared" si="23"/>
        <v/>
      </c>
      <c r="E57" s="77" t="str">
        <f t="shared" si="24"/>
        <v/>
      </c>
      <c r="F57" s="77" t="str">
        <f t="shared" si="25"/>
        <v/>
      </c>
      <c r="G57" s="199" t="str">
        <f>IF(Paramétrage!KH473&lt;&gt;0,Paramétrage!KF473,"")</f>
        <v/>
      </c>
      <c r="H57" s="2" t="str">
        <f>IF(Paramétrage!KH473&lt;&gt;0,Paramétrage!KG473,"")</f>
        <v/>
      </c>
      <c r="I57" s="2" t="str">
        <f t="shared" si="26"/>
        <v/>
      </c>
      <c r="J57" s="2" t="str">
        <f>IF(Paramétrage!KH473&lt;&gt;0,Paramétrage!KH473,"")</f>
        <v/>
      </c>
      <c r="K57" s="2" t="str">
        <f>IF(Paramétrage!KI473&lt;&gt;0,Paramétrage!KI473,"")</f>
        <v/>
      </c>
      <c r="L57" s="2" t="str">
        <f t="shared" si="27"/>
        <v/>
      </c>
      <c r="M57" s="2" t="str">
        <f t="shared" si="28"/>
        <v/>
      </c>
      <c r="N57" s="2" t="str">
        <f t="shared" si="29"/>
        <v/>
      </c>
      <c r="O57" s="2" t="str">
        <f>IF(Paramétrage!KH473&lt;&gt;0,Paramétrage!KJ473,"")</f>
        <v/>
      </c>
      <c r="P57" s="9">
        <f>IF(Paramétrage!Q506,#REF!-#REF!,0)</f>
        <v>0</v>
      </c>
      <c r="Q57" s="2"/>
      <c r="R57" s="2" t="e">
        <f>IF(#REF!&lt;&gt;"",ROUNDUP(MIN(S$3,T$3),0),"")</f>
        <v>#REF!</v>
      </c>
      <c r="S57" s="2"/>
    </row>
    <row r="58" spans="1:20" x14ac:dyDescent="0.35">
      <c r="A58" s="77" t="str">
        <f t="shared" si="20"/>
        <v/>
      </c>
      <c r="B58" s="77" t="str">
        <f t="shared" si="21"/>
        <v/>
      </c>
      <c r="C58" s="77" t="str">
        <f t="shared" si="22"/>
        <v/>
      </c>
      <c r="D58" s="77" t="str">
        <f t="shared" si="23"/>
        <v/>
      </c>
      <c r="E58" s="77" t="str">
        <f t="shared" si="24"/>
        <v/>
      </c>
      <c r="F58" s="77" t="str">
        <f t="shared" si="25"/>
        <v/>
      </c>
      <c r="G58" s="199" t="str">
        <f>IF(Paramétrage!KH474&lt;&gt;0,Paramétrage!KF474,"")</f>
        <v/>
      </c>
      <c r="H58" s="2" t="str">
        <f>IF(Paramétrage!KH474&lt;&gt;0,Paramétrage!KG474,"")</f>
        <v/>
      </c>
      <c r="I58" s="2" t="str">
        <f t="shared" si="26"/>
        <v/>
      </c>
      <c r="J58" s="2" t="str">
        <f>IF(Paramétrage!KH474&lt;&gt;0,Paramétrage!KH474,"")</f>
        <v/>
      </c>
      <c r="K58" s="2" t="str">
        <f>IF(Paramétrage!KI474&lt;&gt;0,Paramétrage!KI474,"")</f>
        <v/>
      </c>
      <c r="L58" s="2" t="str">
        <f t="shared" si="27"/>
        <v/>
      </c>
      <c r="M58" s="2" t="str">
        <f t="shared" si="28"/>
        <v/>
      </c>
      <c r="N58" s="2" t="str">
        <f t="shared" si="29"/>
        <v/>
      </c>
      <c r="O58" s="2" t="str">
        <f>IF(Paramétrage!KH474&lt;&gt;0,Paramétrage!KJ474,"")</f>
        <v/>
      </c>
      <c r="P58" s="9"/>
      <c r="Q58" s="2"/>
      <c r="R58" s="2"/>
      <c r="S58" s="2"/>
    </row>
    <row r="59" spans="1:20" x14ac:dyDescent="0.35">
      <c r="A59" s="77" t="str">
        <f t="shared" si="20"/>
        <v/>
      </c>
      <c r="B59" s="77" t="str">
        <f t="shared" si="21"/>
        <v/>
      </c>
      <c r="C59" s="77" t="str">
        <f t="shared" si="22"/>
        <v/>
      </c>
      <c r="D59" s="77" t="str">
        <f t="shared" si="23"/>
        <v/>
      </c>
      <c r="E59" s="77" t="str">
        <f t="shared" si="24"/>
        <v/>
      </c>
      <c r="F59" s="77" t="str">
        <f t="shared" si="25"/>
        <v/>
      </c>
      <c r="G59" s="199" t="str">
        <f>IF(Paramétrage!KH475&lt;&gt;0,Paramétrage!KF475,"")</f>
        <v/>
      </c>
      <c r="H59" s="2" t="str">
        <f>IF(Paramétrage!KH475&lt;&gt;0,Paramétrage!KG475,"")</f>
        <v/>
      </c>
      <c r="I59" s="2" t="str">
        <f t="shared" si="26"/>
        <v/>
      </c>
      <c r="J59" s="2" t="str">
        <f>IF(Paramétrage!KH475&lt;&gt;0,Paramétrage!KH475,"")</f>
        <v/>
      </c>
      <c r="K59" s="2" t="str">
        <f>IF(Paramétrage!KI475&lt;&gt;0,Paramétrage!KI475,"")</f>
        <v/>
      </c>
      <c r="L59" s="2" t="str">
        <f t="shared" si="27"/>
        <v/>
      </c>
      <c r="M59" s="2" t="str">
        <f t="shared" si="28"/>
        <v/>
      </c>
      <c r="N59" s="2" t="str">
        <f t="shared" si="29"/>
        <v/>
      </c>
      <c r="O59" s="2" t="str">
        <f>IF(Paramétrage!KH475&lt;&gt;0,Paramétrage!KJ475,"")</f>
        <v/>
      </c>
      <c r="P59" s="9">
        <f>IF(Paramétrage!Q507,#REF!-#REF!,0)</f>
        <v>0</v>
      </c>
      <c r="Q59" s="2"/>
      <c r="R59" s="2" t="e">
        <f>IF(#REF!&lt;&gt;"",ROUNDUP(MIN(S$3,T$3),0),"")</f>
        <v>#REF!</v>
      </c>
      <c r="S59" s="2"/>
    </row>
    <row r="60" spans="1:20" x14ac:dyDescent="0.35">
      <c r="A60" s="469"/>
      <c r="B60" s="469"/>
      <c r="C60" s="469"/>
      <c r="D60" s="469"/>
      <c r="E60" s="469"/>
      <c r="F60" s="469"/>
      <c r="G60" s="475" t="s">
        <v>1121</v>
      </c>
      <c r="H60" s="469"/>
      <c r="I60" s="469"/>
      <c r="J60" s="469"/>
      <c r="K60" s="469"/>
      <c r="L60" s="469"/>
      <c r="M60" s="469"/>
      <c r="N60" s="469"/>
      <c r="O60" s="469"/>
      <c r="P60" s="469">
        <f>IF(Paramétrage!Q509,#REF!-#REF!,0)</f>
        <v>0</v>
      </c>
      <c r="Q60" s="469"/>
      <c r="R60" s="469" t="e">
        <f>IF(#REF!&lt;&gt;"",ROUNDUP(MIN(S$3,T$3),0),"")</f>
        <v>#REF!</v>
      </c>
      <c r="S60" s="2"/>
    </row>
    <row r="61" spans="1:20" ht="101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167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9">
        <f>IF(Paramétrage!Q510,#REF!-#REF!,0)</f>
        <v>0</v>
      </c>
      <c r="Q61" s="200" t="e">
        <f>Paramétrage!#REF!</f>
        <v>#REF!</v>
      </c>
      <c r="R61" s="201" t="s">
        <v>338</v>
      </c>
      <c r="S61" s="106" t="s">
        <v>347</v>
      </c>
      <c r="T61" s="28" t="s">
        <v>348</v>
      </c>
    </row>
    <row r="62" spans="1:20" x14ac:dyDescent="0.35">
      <c r="A62" s="77" t="str">
        <f>IF(J62&lt;&gt;"",I62,"")</f>
        <v/>
      </c>
      <c r="B62" s="77" t="str">
        <f>IF(J62&lt;&gt;"",1,"")</f>
        <v/>
      </c>
      <c r="C62" s="77" t="str">
        <f>IF(J62&lt;&gt;"",L62,"")</f>
        <v/>
      </c>
      <c r="D62" s="77" t="str">
        <f>IF(J62&lt;&gt;"",L62,"")</f>
        <v/>
      </c>
      <c r="E62" s="77" t="str">
        <f>IF(J62&lt;&gt;"",M62,"")</f>
        <v/>
      </c>
      <c r="F62" s="77" t="str">
        <f>IF(J62&lt;&gt;"",N62,"")</f>
        <v/>
      </c>
      <c r="G62" s="199" t="str">
        <f>IF(Paramétrage!NJ501&lt;&gt;0,Paramétrage!NH501,"")</f>
        <v/>
      </c>
      <c r="H62" s="2" t="str">
        <f>IF(Paramétrage!NJ501&lt;&gt;0,Paramétrage!NI501,"")</f>
        <v/>
      </c>
      <c r="I62" s="2" t="str">
        <f>IF(J62&lt;&gt;"",DATEDIF($Q$2,G62,"d")*1440+H62*60,"")</f>
        <v/>
      </c>
      <c r="J62" s="2" t="str">
        <f>IF(Paramétrage!NJ501&lt;&gt;0,Paramétrage!NJ501,"")</f>
        <v/>
      </c>
      <c r="K62" s="2" t="str">
        <f>IF(Paramétrage!NK501&lt;&gt;0,Paramétrage!NK501,"")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IF(Paramétrage!NJ501&lt;&gt;0,Paramétrage!NL501,"")</f>
        <v/>
      </c>
      <c r="P62" s="9">
        <f>IF(Paramétrage!Q511,#REF!-#REF!,0)</f>
        <v>0</v>
      </c>
      <c r="Q62" s="2"/>
      <c r="R62" s="2" t="e">
        <f>IF(#REF!&lt;&gt;"",ROUNDUP(MIN(S$3,T$3),0),"")</f>
        <v>#REF!</v>
      </c>
      <c r="S62" s="2"/>
    </row>
    <row r="63" spans="1:20" x14ac:dyDescent="0.35">
      <c r="A63" s="77" t="str">
        <f t="shared" ref="A63:A89" si="30">IF(J63&lt;&gt;"",I63,"")</f>
        <v/>
      </c>
      <c r="B63" s="77" t="str">
        <f t="shared" ref="B63:B89" si="31">IF(J63&lt;&gt;"",1,"")</f>
        <v/>
      </c>
      <c r="C63" s="77" t="str">
        <f t="shared" ref="C63:C89" si="32">IF(J63&lt;&gt;"",L63,"")</f>
        <v/>
      </c>
      <c r="D63" s="77" t="str">
        <f t="shared" ref="D63:D89" si="33">IF(J63&lt;&gt;"",L63,"")</f>
        <v/>
      </c>
      <c r="E63" s="77" t="str">
        <f t="shared" ref="E63:E89" si="34">IF(J63&lt;&gt;"",M63,"")</f>
        <v/>
      </c>
      <c r="F63" s="77" t="str">
        <f t="shared" ref="F63:F89" si="35">IF(J63&lt;&gt;"",N63,"")</f>
        <v/>
      </c>
      <c r="G63" s="199" t="str">
        <f>IF(Paramétrage!NJ502&lt;&gt;0,Paramétrage!NH502,"")</f>
        <v/>
      </c>
      <c r="H63" s="2" t="str">
        <f>IF(Paramétrage!NJ502&lt;&gt;0,Paramétrage!NI502,"")</f>
        <v/>
      </c>
      <c r="I63" s="2" t="str">
        <f t="shared" ref="I63:I89" si="36">IF(J63&lt;&gt;"",DATEDIF($Q$2,G63,"d")*1440+H63*60,"")</f>
        <v/>
      </c>
      <c r="J63" s="2" t="str">
        <f>IF(Paramétrage!NJ502&lt;&gt;0,Paramétrage!NJ502,"")</f>
        <v/>
      </c>
      <c r="K63" s="2" t="str">
        <f>IF(Paramétrage!NK502&lt;&gt;0,Paramétrage!NK502,"")</f>
        <v/>
      </c>
      <c r="L63" s="2" t="str">
        <f t="shared" ref="L63:L89" si="37">IF(J63&lt;&gt;"",ROUNDUP(J63/K63,0),"")</f>
        <v/>
      </c>
      <c r="M63" s="2" t="str">
        <f t="shared" ref="M63:M89" si="38">IF(J63&lt;&gt;"",J63/L63,"")</f>
        <v/>
      </c>
      <c r="N63" s="2" t="str">
        <f t="shared" ref="N63:N89" si="39">IF(J63&lt;&gt;"",M63/O63,"")</f>
        <v/>
      </c>
      <c r="O63" s="2" t="str">
        <f>IF(Paramétrage!NJ502&lt;&gt;0,Paramétrage!NL502,"")</f>
        <v/>
      </c>
      <c r="P63" s="9">
        <f>IF(Paramétrage!Q512,#REF!-#REF!,0)</f>
        <v>0</v>
      </c>
      <c r="Q63" s="2"/>
      <c r="R63" s="2" t="e">
        <f>IF(#REF!&lt;&gt;"",ROUNDUP(MIN(S$3,T$3),0),"")</f>
        <v>#REF!</v>
      </c>
      <c r="S63" s="2"/>
    </row>
    <row r="64" spans="1:20" x14ac:dyDescent="0.35">
      <c r="A64" s="77" t="str">
        <f t="shared" si="30"/>
        <v/>
      </c>
      <c r="B64" s="77" t="str">
        <f t="shared" si="31"/>
        <v/>
      </c>
      <c r="C64" s="77" t="str">
        <f t="shared" si="32"/>
        <v/>
      </c>
      <c r="D64" s="77" t="str">
        <f t="shared" si="33"/>
        <v/>
      </c>
      <c r="E64" s="77" t="str">
        <f t="shared" si="34"/>
        <v/>
      </c>
      <c r="F64" s="77" t="str">
        <f t="shared" si="35"/>
        <v/>
      </c>
      <c r="G64" s="199" t="str">
        <f>IF(Paramétrage!NJ503&lt;&gt;0,Paramétrage!NH503,"")</f>
        <v/>
      </c>
      <c r="H64" s="2" t="str">
        <f>IF(Paramétrage!NJ503&lt;&gt;0,Paramétrage!NI503,"")</f>
        <v/>
      </c>
      <c r="I64" s="2" t="str">
        <f t="shared" si="36"/>
        <v/>
      </c>
      <c r="J64" s="2" t="str">
        <f>IF(Paramétrage!NJ503&lt;&gt;0,Paramétrage!NJ503,"")</f>
        <v/>
      </c>
      <c r="K64" s="2" t="str">
        <f>IF(Paramétrage!NK503&lt;&gt;0,Paramétrage!NK503,"")</f>
        <v/>
      </c>
      <c r="L64" s="2" t="str">
        <f t="shared" si="37"/>
        <v/>
      </c>
      <c r="M64" s="2" t="str">
        <f t="shared" si="38"/>
        <v/>
      </c>
      <c r="N64" s="2" t="str">
        <f t="shared" si="39"/>
        <v/>
      </c>
      <c r="O64" s="2" t="str">
        <f>IF(Paramétrage!NJ503&lt;&gt;0,Paramétrage!NL503,"")</f>
        <v/>
      </c>
      <c r="P64" s="9">
        <f>IF(Paramétrage!Q513,#REF!-#REF!,0)</f>
        <v>0</v>
      </c>
      <c r="Q64" s="2"/>
      <c r="R64" s="2" t="e">
        <f>IF(#REF!&lt;&gt;"",ROUNDUP(MIN(S$3,T$3),0),"")</f>
        <v>#REF!</v>
      </c>
      <c r="S64" s="2"/>
    </row>
    <row r="65" spans="1:22" x14ac:dyDescent="0.35">
      <c r="A65" s="77" t="str">
        <f t="shared" si="30"/>
        <v/>
      </c>
      <c r="B65" s="77" t="str">
        <f t="shared" si="31"/>
        <v/>
      </c>
      <c r="C65" s="77" t="str">
        <f t="shared" si="32"/>
        <v/>
      </c>
      <c r="D65" s="77" t="str">
        <f t="shared" si="33"/>
        <v/>
      </c>
      <c r="E65" s="77" t="str">
        <f t="shared" si="34"/>
        <v/>
      </c>
      <c r="F65" s="77" t="str">
        <f t="shared" si="35"/>
        <v/>
      </c>
      <c r="G65" s="199" t="str">
        <f>IF(Paramétrage!NJ504&lt;&gt;0,Paramétrage!NH504,"")</f>
        <v/>
      </c>
      <c r="H65" s="2" t="str">
        <f>IF(Paramétrage!NJ504&lt;&gt;0,Paramétrage!NI504,"")</f>
        <v/>
      </c>
      <c r="I65" s="2" t="str">
        <f t="shared" si="36"/>
        <v/>
      </c>
      <c r="J65" s="2" t="str">
        <f>IF(Paramétrage!NJ504&lt;&gt;0,Paramétrage!NJ504,"")</f>
        <v/>
      </c>
      <c r="K65" s="2" t="str">
        <f>IF(Paramétrage!NK504&lt;&gt;0,Paramétrage!NK504,"")</f>
        <v/>
      </c>
      <c r="L65" s="2" t="str">
        <f t="shared" si="37"/>
        <v/>
      </c>
      <c r="M65" s="2" t="str">
        <f t="shared" si="38"/>
        <v/>
      </c>
      <c r="N65" s="2" t="str">
        <f t="shared" si="39"/>
        <v/>
      </c>
      <c r="O65" s="2" t="str">
        <f>IF(Paramétrage!NJ504&lt;&gt;0,Paramétrage!NL504,"")</f>
        <v/>
      </c>
      <c r="P65" s="9">
        <f>IF(Paramétrage!Q514,#REF!-#REF!,0)</f>
        <v>0</v>
      </c>
      <c r="Q65" s="2"/>
      <c r="R65" s="2" t="e">
        <f>IF(#REF!&lt;&gt;"",ROUNDUP(MIN(S$3,T$3),0),"")</f>
        <v>#REF!</v>
      </c>
      <c r="S65" s="2"/>
    </row>
    <row r="66" spans="1:22" x14ac:dyDescent="0.35">
      <c r="A66" s="77" t="str">
        <f t="shared" si="30"/>
        <v/>
      </c>
      <c r="B66" s="77" t="str">
        <f t="shared" si="31"/>
        <v/>
      </c>
      <c r="C66" s="77" t="str">
        <f t="shared" si="32"/>
        <v/>
      </c>
      <c r="D66" s="77" t="str">
        <f t="shared" si="33"/>
        <v/>
      </c>
      <c r="E66" s="77" t="str">
        <f t="shared" si="34"/>
        <v/>
      </c>
      <c r="F66" s="77" t="str">
        <f t="shared" si="35"/>
        <v/>
      </c>
      <c r="G66" s="199" t="str">
        <f>IF(Paramétrage!NJ505&lt;&gt;0,Paramétrage!NH505,"")</f>
        <v/>
      </c>
      <c r="H66" s="2" t="str">
        <f>IF(Paramétrage!NJ505&lt;&gt;0,Paramétrage!NI505,"")</f>
        <v/>
      </c>
      <c r="I66" s="2" t="str">
        <f t="shared" si="36"/>
        <v/>
      </c>
      <c r="J66" s="2" t="str">
        <f>IF(Paramétrage!NJ505&lt;&gt;0,Paramétrage!NJ505,"")</f>
        <v/>
      </c>
      <c r="K66" s="2" t="str">
        <f>IF(Paramétrage!NK505&lt;&gt;0,Paramétrage!NK505,"")</f>
        <v/>
      </c>
      <c r="L66" s="2" t="str">
        <f t="shared" si="37"/>
        <v/>
      </c>
      <c r="M66" s="2" t="str">
        <f t="shared" si="38"/>
        <v/>
      </c>
      <c r="N66" s="2" t="str">
        <f t="shared" si="39"/>
        <v/>
      </c>
      <c r="O66" s="2" t="str">
        <f>IF(Paramétrage!NJ505&lt;&gt;0,Paramétrage!NL505,"")</f>
        <v/>
      </c>
      <c r="P66" s="9">
        <f>IF(Paramétrage!Q515,#REF!-#REF!,0)</f>
        <v>0</v>
      </c>
      <c r="Q66" s="2"/>
      <c r="R66" s="2" t="e">
        <f>IF(#REF!&lt;&gt;"",ROUNDUP(MIN(S$3,T$3),0),"")</f>
        <v>#REF!</v>
      </c>
      <c r="S66" s="2"/>
    </row>
    <row r="67" spans="1:22" x14ac:dyDescent="0.35">
      <c r="A67" s="77" t="str">
        <f t="shared" si="30"/>
        <v/>
      </c>
      <c r="B67" s="77" t="str">
        <f t="shared" si="31"/>
        <v/>
      </c>
      <c r="C67" s="77" t="str">
        <f t="shared" si="32"/>
        <v/>
      </c>
      <c r="D67" s="77" t="str">
        <f t="shared" si="33"/>
        <v/>
      </c>
      <c r="E67" s="77" t="str">
        <f t="shared" si="34"/>
        <v/>
      </c>
      <c r="F67" s="77" t="str">
        <f t="shared" si="35"/>
        <v/>
      </c>
      <c r="G67" s="199" t="str">
        <f>IF(Paramétrage!NJ506&lt;&gt;0,Paramétrage!NH506,"")</f>
        <v/>
      </c>
      <c r="H67" s="2" t="str">
        <f>IF(Paramétrage!NJ506&lt;&gt;0,Paramétrage!NI506,"")</f>
        <v/>
      </c>
      <c r="I67" s="2" t="str">
        <f t="shared" si="36"/>
        <v/>
      </c>
      <c r="J67" s="2" t="str">
        <f>IF(Paramétrage!NJ506&lt;&gt;0,Paramétrage!NJ506,"")</f>
        <v/>
      </c>
      <c r="K67" s="2" t="str">
        <f>IF(Paramétrage!NK506&lt;&gt;0,Paramétrage!NK506,"")</f>
        <v/>
      </c>
      <c r="L67" s="2" t="str">
        <f t="shared" si="37"/>
        <v/>
      </c>
      <c r="M67" s="2" t="str">
        <f t="shared" si="38"/>
        <v/>
      </c>
      <c r="N67" s="2" t="str">
        <f t="shared" si="39"/>
        <v/>
      </c>
      <c r="O67" s="2" t="str">
        <f>IF(Paramétrage!NJ506&lt;&gt;0,Paramétrage!NL506,"")</f>
        <v/>
      </c>
      <c r="P67" s="9">
        <f>IF(Paramétrage!Q516,#REF!-#REF!,0)</f>
        <v>0</v>
      </c>
      <c r="Q67" s="2"/>
      <c r="R67" s="2" t="e">
        <f>IF(#REF!&lt;&gt;"",ROUNDUP(MIN(S$3,T$3),0),"")</f>
        <v>#REF!</v>
      </c>
      <c r="S67" s="2"/>
    </row>
    <row r="68" spans="1:22" x14ac:dyDescent="0.35">
      <c r="A68" s="77" t="str">
        <f t="shared" si="30"/>
        <v/>
      </c>
      <c r="B68" s="77" t="str">
        <f t="shared" si="31"/>
        <v/>
      </c>
      <c r="C68" s="77" t="str">
        <f t="shared" si="32"/>
        <v/>
      </c>
      <c r="D68" s="77" t="str">
        <f t="shared" si="33"/>
        <v/>
      </c>
      <c r="E68" s="77" t="str">
        <f t="shared" si="34"/>
        <v/>
      </c>
      <c r="F68" s="77" t="str">
        <f t="shared" si="35"/>
        <v/>
      </c>
      <c r="G68" s="199" t="str">
        <f>IF(Paramétrage!NJ507&lt;&gt;0,Paramétrage!NH507,"")</f>
        <v/>
      </c>
      <c r="H68" s="2" t="str">
        <f>IF(Paramétrage!NJ507&lt;&gt;0,Paramétrage!NI507,"")</f>
        <v/>
      </c>
      <c r="I68" s="2" t="str">
        <f t="shared" si="36"/>
        <v/>
      </c>
      <c r="J68" s="2" t="str">
        <f>IF(Paramétrage!NJ507&lt;&gt;0,Paramétrage!NJ507,"")</f>
        <v/>
      </c>
      <c r="K68" s="2" t="str">
        <f>IF(Paramétrage!NK507&lt;&gt;0,Paramétrage!NK507,"")</f>
        <v/>
      </c>
      <c r="L68" s="2" t="str">
        <f t="shared" si="37"/>
        <v/>
      </c>
      <c r="M68" s="2" t="str">
        <f t="shared" si="38"/>
        <v/>
      </c>
      <c r="N68" s="2" t="str">
        <f t="shared" si="39"/>
        <v/>
      </c>
      <c r="O68" s="2" t="str">
        <f>IF(Paramétrage!NJ507&lt;&gt;0,Paramétrage!NL507,"")</f>
        <v/>
      </c>
      <c r="P68" s="9">
        <f>IF(Paramétrage!Q517,#REF!-#REF!,0)</f>
        <v>0</v>
      </c>
      <c r="Q68" s="2"/>
      <c r="R68" s="2" t="e">
        <f>IF(#REF!&lt;&gt;"",ROUNDUP(MIN(S$3,T$3),0),"")</f>
        <v>#REF!</v>
      </c>
      <c r="S68" s="2"/>
    </row>
    <row r="69" spans="1:22" x14ac:dyDescent="0.35">
      <c r="A69" s="77" t="str">
        <f t="shared" si="30"/>
        <v/>
      </c>
      <c r="B69" s="77" t="str">
        <f t="shared" si="31"/>
        <v/>
      </c>
      <c r="C69" s="77" t="str">
        <f t="shared" si="32"/>
        <v/>
      </c>
      <c r="D69" s="77" t="str">
        <f t="shared" si="33"/>
        <v/>
      </c>
      <c r="E69" s="77" t="str">
        <f t="shared" si="34"/>
        <v/>
      </c>
      <c r="F69" s="77" t="str">
        <f t="shared" si="35"/>
        <v/>
      </c>
      <c r="G69" s="199" t="str">
        <f>IF(Paramétrage!NJ508&lt;&gt;0,Paramétrage!NH508,"")</f>
        <v/>
      </c>
      <c r="H69" s="2" t="str">
        <f>IF(Paramétrage!NJ508&lt;&gt;0,Paramétrage!NI508,"")</f>
        <v/>
      </c>
      <c r="I69" s="2" t="str">
        <f t="shared" si="36"/>
        <v/>
      </c>
      <c r="J69" s="2" t="str">
        <f>IF(Paramétrage!NJ508&lt;&gt;0,Paramétrage!NJ508,"")</f>
        <v/>
      </c>
      <c r="K69" s="2" t="str">
        <f>IF(Paramétrage!NK508&lt;&gt;0,Paramétrage!NK508,"")</f>
        <v/>
      </c>
      <c r="L69" s="2" t="str">
        <f t="shared" si="37"/>
        <v/>
      </c>
      <c r="M69" s="2" t="str">
        <f t="shared" si="38"/>
        <v/>
      </c>
      <c r="N69" s="2" t="str">
        <f t="shared" si="39"/>
        <v/>
      </c>
      <c r="O69" s="2" t="str">
        <f>IF(Paramétrage!NJ508&lt;&gt;0,Paramétrage!NL508,"")</f>
        <v/>
      </c>
      <c r="P69" s="9">
        <f>IF(Paramétrage!Q518,#REF!-#REF!,0)</f>
        <v>0</v>
      </c>
      <c r="Q69" s="2"/>
      <c r="R69" s="2" t="e">
        <f>IF(#REF!&lt;&gt;"",ROUNDUP(MIN(S$3,T$3),0),"")</f>
        <v>#REF!</v>
      </c>
      <c r="S69" s="2"/>
    </row>
    <row r="70" spans="1:22" s="2" customFormat="1" x14ac:dyDescent="0.35">
      <c r="A70" s="77" t="str">
        <f t="shared" si="30"/>
        <v/>
      </c>
      <c r="B70" s="77" t="str">
        <f t="shared" si="31"/>
        <v/>
      </c>
      <c r="C70" s="77" t="str">
        <f t="shared" si="32"/>
        <v/>
      </c>
      <c r="D70" s="77" t="str">
        <f t="shared" si="33"/>
        <v/>
      </c>
      <c r="E70" s="77" t="str">
        <f t="shared" si="34"/>
        <v/>
      </c>
      <c r="F70" s="77" t="str">
        <f t="shared" si="35"/>
        <v/>
      </c>
      <c r="G70" s="199" t="str">
        <f>IF(Paramétrage!NJ509&lt;&gt;0,Paramétrage!NH509,"")</f>
        <v/>
      </c>
      <c r="H70" s="2" t="str">
        <f>IF(Paramétrage!NJ509&lt;&gt;0,Paramétrage!NI509,"")</f>
        <v/>
      </c>
      <c r="I70" s="2" t="str">
        <f t="shared" si="36"/>
        <v/>
      </c>
      <c r="J70" s="2" t="str">
        <f>IF(Paramétrage!NJ509&lt;&gt;0,Paramétrage!NJ509,"")</f>
        <v/>
      </c>
      <c r="K70" s="2" t="str">
        <f>IF(Paramétrage!NK509&lt;&gt;0,Paramétrage!NK509,"")</f>
        <v/>
      </c>
      <c r="L70" s="2" t="str">
        <f t="shared" si="37"/>
        <v/>
      </c>
      <c r="M70" s="2" t="str">
        <f t="shared" si="38"/>
        <v/>
      </c>
      <c r="N70" s="2" t="str">
        <f t="shared" si="39"/>
        <v/>
      </c>
      <c r="O70" s="2" t="str">
        <f>IF(Paramétrage!NJ509&lt;&gt;0,Paramétrage!NL509,"")</f>
        <v/>
      </c>
      <c r="P70" s="9">
        <f>IF(Paramétrage!Q519,#REF!-#REF!,0)</f>
        <v>0</v>
      </c>
      <c r="R70" s="2" t="e">
        <f>IF(#REF!&lt;&gt;"",ROUNDUP(MIN(S$3,T$3),0),"")</f>
        <v>#REF!</v>
      </c>
      <c r="T70"/>
      <c r="U70"/>
      <c r="V70"/>
    </row>
    <row r="71" spans="1:22" x14ac:dyDescent="0.35">
      <c r="A71" s="77" t="str">
        <f t="shared" si="30"/>
        <v/>
      </c>
      <c r="B71" s="77" t="str">
        <f t="shared" si="31"/>
        <v/>
      </c>
      <c r="C71" s="77" t="str">
        <f t="shared" si="32"/>
        <v/>
      </c>
      <c r="D71" s="77" t="str">
        <f t="shared" si="33"/>
        <v/>
      </c>
      <c r="E71" s="77" t="str">
        <f t="shared" si="34"/>
        <v/>
      </c>
      <c r="F71" s="77" t="str">
        <f t="shared" si="35"/>
        <v/>
      </c>
      <c r="G71" s="199" t="str">
        <f>IF(Paramétrage!NJ510&lt;&gt;0,Paramétrage!NH510,"")</f>
        <v/>
      </c>
      <c r="H71" s="2" t="str">
        <f>IF(Paramétrage!NJ510&lt;&gt;0,Paramétrage!NI510,"")</f>
        <v/>
      </c>
      <c r="I71" s="2" t="str">
        <f t="shared" si="36"/>
        <v/>
      </c>
      <c r="J71" s="2" t="str">
        <f>IF(Paramétrage!NJ510&lt;&gt;0,Paramétrage!NJ510,"")</f>
        <v/>
      </c>
      <c r="K71" s="2" t="str">
        <f>IF(Paramétrage!NK510&lt;&gt;0,Paramétrage!NK510,"")</f>
        <v/>
      </c>
      <c r="L71" s="2" t="str">
        <f t="shared" si="37"/>
        <v/>
      </c>
      <c r="M71" s="2" t="str">
        <f t="shared" si="38"/>
        <v/>
      </c>
      <c r="N71" s="2" t="str">
        <f t="shared" si="39"/>
        <v/>
      </c>
      <c r="O71" s="2" t="str">
        <f>IF(Paramétrage!NJ510&lt;&gt;0,Paramétrage!NL510,"")</f>
        <v/>
      </c>
      <c r="P71" s="9">
        <f>IF(Paramétrage!Q520,#REF!-#REF!,0)</f>
        <v>0</v>
      </c>
      <c r="Q71" s="2"/>
      <c r="R71" s="2" t="e">
        <f>IF(#REF!&lt;&gt;"",ROUNDUP(MIN(S$3,T$3),0),"")</f>
        <v>#REF!</v>
      </c>
      <c r="S71" s="2"/>
    </row>
    <row r="72" spans="1:22" x14ac:dyDescent="0.35">
      <c r="A72" s="77" t="str">
        <f t="shared" si="30"/>
        <v/>
      </c>
      <c r="B72" s="77" t="str">
        <f t="shared" si="31"/>
        <v/>
      </c>
      <c r="C72" s="77" t="str">
        <f t="shared" si="32"/>
        <v/>
      </c>
      <c r="D72" s="77" t="str">
        <f t="shared" si="33"/>
        <v/>
      </c>
      <c r="E72" s="77" t="str">
        <f t="shared" si="34"/>
        <v/>
      </c>
      <c r="F72" s="77" t="str">
        <f t="shared" si="35"/>
        <v/>
      </c>
      <c r="G72" s="199" t="str">
        <f>IF(Paramétrage!NJ511&lt;&gt;0,Paramétrage!NH511,"")</f>
        <v/>
      </c>
      <c r="H72" s="2" t="str">
        <f>IF(Paramétrage!NJ511&lt;&gt;0,Paramétrage!NI511,"")</f>
        <v/>
      </c>
      <c r="I72" s="2" t="str">
        <f t="shared" si="36"/>
        <v/>
      </c>
      <c r="J72" s="2" t="str">
        <f>IF(Paramétrage!NJ511&lt;&gt;0,Paramétrage!NJ511,"")</f>
        <v/>
      </c>
      <c r="K72" s="2" t="str">
        <f>IF(Paramétrage!NK511&lt;&gt;0,Paramétrage!NK511,"")</f>
        <v/>
      </c>
      <c r="L72" s="2" t="str">
        <f t="shared" si="37"/>
        <v/>
      </c>
      <c r="M72" s="2" t="str">
        <f t="shared" si="38"/>
        <v/>
      </c>
      <c r="N72" s="2" t="str">
        <f t="shared" si="39"/>
        <v/>
      </c>
      <c r="O72" s="2" t="str">
        <f>IF(Paramétrage!NJ511&lt;&gt;0,Paramétrage!NL511,"")</f>
        <v/>
      </c>
      <c r="P72" s="9">
        <f>IF(Paramétrage!Q521,#REF!-#REF!,0)</f>
        <v>0</v>
      </c>
      <c r="Q72" s="2"/>
      <c r="R72" s="2" t="e">
        <f>IF(#REF!&lt;&gt;"",ROUNDUP(MIN(S$3,T$3),0),"")</f>
        <v>#REF!</v>
      </c>
      <c r="S72" s="2"/>
    </row>
    <row r="73" spans="1:22" x14ac:dyDescent="0.35">
      <c r="A73" s="77" t="str">
        <f t="shared" si="30"/>
        <v/>
      </c>
      <c r="B73" s="77" t="str">
        <f t="shared" si="31"/>
        <v/>
      </c>
      <c r="C73" s="77" t="str">
        <f t="shared" si="32"/>
        <v/>
      </c>
      <c r="D73" s="77" t="str">
        <f t="shared" si="33"/>
        <v/>
      </c>
      <c r="E73" s="77" t="str">
        <f t="shared" si="34"/>
        <v/>
      </c>
      <c r="F73" s="77" t="str">
        <f t="shared" si="35"/>
        <v/>
      </c>
      <c r="G73" s="199" t="str">
        <f>IF(Paramétrage!NJ512&lt;&gt;0,Paramétrage!NH512,"")</f>
        <v/>
      </c>
      <c r="H73" s="2" t="str">
        <f>IF(Paramétrage!NJ512&lt;&gt;0,Paramétrage!NI512,"")</f>
        <v/>
      </c>
      <c r="I73" s="2" t="str">
        <f t="shared" si="36"/>
        <v/>
      </c>
      <c r="J73" s="2" t="str">
        <f>IF(Paramétrage!NJ512&lt;&gt;0,Paramétrage!NJ512,"")</f>
        <v/>
      </c>
      <c r="K73" s="2" t="str">
        <f>IF(Paramétrage!NK512&lt;&gt;0,Paramétrage!NK512,"")</f>
        <v/>
      </c>
      <c r="L73" s="2" t="str">
        <f t="shared" si="37"/>
        <v/>
      </c>
      <c r="M73" s="2" t="str">
        <f t="shared" si="38"/>
        <v/>
      </c>
      <c r="N73" s="2" t="str">
        <f t="shared" si="39"/>
        <v/>
      </c>
      <c r="O73" s="2" t="str">
        <f>IF(Paramétrage!NJ512&lt;&gt;0,Paramétrage!NL512,"")</f>
        <v/>
      </c>
      <c r="P73" s="9">
        <f>IF(Paramétrage!Q522,#REF!-#REF!,0)</f>
        <v>0</v>
      </c>
      <c r="Q73" s="2"/>
      <c r="R73" s="2" t="e">
        <f>IF(#REF!&lt;&gt;"",ROUNDUP(MIN(S$3,T$3),0),"")</f>
        <v>#REF!</v>
      </c>
      <c r="S73" s="2"/>
    </row>
    <row r="74" spans="1:22" s="8" customFormat="1" x14ac:dyDescent="0.35">
      <c r="A74" s="77" t="str">
        <f t="shared" si="30"/>
        <v/>
      </c>
      <c r="B74" s="77" t="str">
        <f t="shared" si="31"/>
        <v/>
      </c>
      <c r="C74" s="77" t="str">
        <f t="shared" si="32"/>
        <v/>
      </c>
      <c r="D74" s="77" t="str">
        <f t="shared" si="33"/>
        <v/>
      </c>
      <c r="E74" s="77" t="str">
        <f t="shared" si="34"/>
        <v/>
      </c>
      <c r="F74" s="77" t="str">
        <f t="shared" si="35"/>
        <v/>
      </c>
      <c r="G74" s="199" t="str">
        <f>IF(Paramétrage!NJ513&lt;&gt;0,Paramétrage!NH513,"")</f>
        <v/>
      </c>
      <c r="H74" s="2" t="str">
        <f>IF(Paramétrage!NJ513&lt;&gt;0,Paramétrage!NI513,"")</f>
        <v/>
      </c>
      <c r="I74" s="2" t="str">
        <f t="shared" si="36"/>
        <v/>
      </c>
      <c r="J74" s="2" t="str">
        <f>IF(Paramétrage!NJ513&lt;&gt;0,Paramétrage!NJ513,"")</f>
        <v/>
      </c>
      <c r="K74" s="2" t="str">
        <f>IF(Paramétrage!NK513&lt;&gt;0,Paramétrage!NK513,"")</f>
        <v/>
      </c>
      <c r="L74" s="2" t="str">
        <f t="shared" si="37"/>
        <v/>
      </c>
      <c r="M74" s="2" t="str">
        <f t="shared" si="38"/>
        <v/>
      </c>
      <c r="N74" s="2" t="str">
        <f t="shared" si="39"/>
        <v/>
      </c>
      <c r="O74" s="2" t="str">
        <f>IF(Paramétrage!NJ513&lt;&gt;0,Paramétrage!NL513,"")</f>
        <v/>
      </c>
      <c r="P74" s="9">
        <f>IF(Paramétrage!Q523,#REF!-#REF!,0)</f>
        <v>0</v>
      </c>
      <c r="Q74" s="2"/>
      <c r="R74" s="2" t="e">
        <f>IF(#REF!&lt;&gt;"",ROUNDUP(MIN(S$3,T$3),0),"")</f>
        <v>#REF!</v>
      </c>
      <c r="S74" s="2"/>
      <c r="T74"/>
      <c r="U74"/>
      <c r="V74"/>
    </row>
    <row r="75" spans="1:22" x14ac:dyDescent="0.35">
      <c r="A75" s="77" t="str">
        <f t="shared" si="30"/>
        <v/>
      </c>
      <c r="B75" s="77" t="str">
        <f t="shared" si="31"/>
        <v/>
      </c>
      <c r="C75" s="77" t="str">
        <f t="shared" si="32"/>
        <v/>
      </c>
      <c r="D75" s="77" t="str">
        <f t="shared" si="33"/>
        <v/>
      </c>
      <c r="E75" s="77" t="str">
        <f t="shared" si="34"/>
        <v/>
      </c>
      <c r="F75" s="77" t="str">
        <f t="shared" si="35"/>
        <v/>
      </c>
      <c r="G75" s="199" t="str">
        <f>IF(Paramétrage!NJ514&lt;&gt;0,Paramétrage!NH514,"")</f>
        <v/>
      </c>
      <c r="H75" s="2" t="str">
        <f>IF(Paramétrage!NJ514&lt;&gt;0,Paramétrage!NI514,"")</f>
        <v/>
      </c>
      <c r="I75" s="2" t="str">
        <f t="shared" si="36"/>
        <v/>
      </c>
      <c r="J75" s="2" t="str">
        <f>IF(Paramétrage!NJ514&lt;&gt;0,Paramétrage!NJ514,"")</f>
        <v/>
      </c>
      <c r="K75" s="2" t="str">
        <f>IF(Paramétrage!NK514&lt;&gt;0,Paramétrage!NK514,"")</f>
        <v/>
      </c>
      <c r="L75" s="2" t="str">
        <f t="shared" si="37"/>
        <v/>
      </c>
      <c r="M75" s="2" t="str">
        <f t="shared" si="38"/>
        <v/>
      </c>
      <c r="N75" s="2" t="str">
        <f t="shared" si="39"/>
        <v/>
      </c>
      <c r="O75" s="2" t="str">
        <f>IF(Paramétrage!NJ514&lt;&gt;0,Paramétrage!NL514,"")</f>
        <v/>
      </c>
      <c r="P75" s="9">
        <f>IF(Paramétrage!Q524,#REF!-#REF!,0)</f>
        <v>0</v>
      </c>
      <c r="Q75" s="2"/>
      <c r="R75" s="2" t="e">
        <f>IF(#REF!&lt;&gt;"",ROUNDUP(MIN(S$3,T$3),0),"")</f>
        <v>#REF!</v>
      </c>
      <c r="S75" s="2"/>
    </row>
    <row r="76" spans="1:22" x14ac:dyDescent="0.35">
      <c r="A76" s="77" t="str">
        <f t="shared" si="30"/>
        <v/>
      </c>
      <c r="B76" s="77" t="str">
        <f t="shared" si="31"/>
        <v/>
      </c>
      <c r="C76" s="77" t="str">
        <f t="shared" si="32"/>
        <v/>
      </c>
      <c r="D76" s="77" t="str">
        <f t="shared" si="33"/>
        <v/>
      </c>
      <c r="E76" s="77" t="str">
        <f t="shared" si="34"/>
        <v/>
      </c>
      <c r="F76" s="77" t="str">
        <f t="shared" si="35"/>
        <v/>
      </c>
      <c r="G76" s="199" t="str">
        <f>IF(Paramétrage!NJ515&lt;&gt;0,Paramétrage!NH515,"")</f>
        <v/>
      </c>
      <c r="H76" s="2" t="str">
        <f>IF(Paramétrage!NJ515&lt;&gt;0,Paramétrage!NI515,"")</f>
        <v/>
      </c>
      <c r="I76" s="2" t="str">
        <f t="shared" si="36"/>
        <v/>
      </c>
      <c r="J76" s="2" t="str">
        <f>IF(Paramétrage!NJ515&lt;&gt;0,Paramétrage!NJ515,"")</f>
        <v/>
      </c>
      <c r="K76" s="2" t="str">
        <f>IF(Paramétrage!NK515&lt;&gt;0,Paramétrage!NK515,"")</f>
        <v/>
      </c>
      <c r="L76" s="2" t="str">
        <f t="shared" si="37"/>
        <v/>
      </c>
      <c r="M76" s="2" t="str">
        <f t="shared" si="38"/>
        <v/>
      </c>
      <c r="N76" s="2" t="str">
        <f t="shared" si="39"/>
        <v/>
      </c>
      <c r="O76" s="2" t="str">
        <f>IF(Paramétrage!NJ515&lt;&gt;0,Paramétrage!NL515,"")</f>
        <v/>
      </c>
      <c r="P76" s="9">
        <f>IF(Paramétrage!Q525,#REF!-#REF!,0)</f>
        <v>0</v>
      </c>
      <c r="Q76" s="2"/>
      <c r="R76" s="2" t="e">
        <f>IF(#REF!&lt;&gt;"",ROUNDUP(MIN(S$3,T$3),0),"")</f>
        <v>#REF!</v>
      </c>
      <c r="S76" s="2"/>
    </row>
    <row r="77" spans="1:22" x14ac:dyDescent="0.35">
      <c r="A77" s="77" t="str">
        <f t="shared" si="30"/>
        <v/>
      </c>
      <c r="B77" s="77" t="str">
        <f t="shared" si="31"/>
        <v/>
      </c>
      <c r="C77" s="77" t="str">
        <f t="shared" si="32"/>
        <v/>
      </c>
      <c r="D77" s="77" t="str">
        <f t="shared" si="33"/>
        <v/>
      </c>
      <c r="E77" s="77" t="str">
        <f t="shared" si="34"/>
        <v/>
      </c>
      <c r="F77" s="77" t="str">
        <f t="shared" si="35"/>
        <v/>
      </c>
      <c r="G77" s="199" t="str">
        <f>IF(Paramétrage!NJ516&lt;&gt;0,Paramétrage!NH516,"")</f>
        <v/>
      </c>
      <c r="H77" s="2" t="str">
        <f>IF(Paramétrage!NJ516&lt;&gt;0,Paramétrage!NI516,"")</f>
        <v/>
      </c>
      <c r="I77" s="2" t="str">
        <f t="shared" si="36"/>
        <v/>
      </c>
      <c r="J77" s="2" t="str">
        <f>IF(Paramétrage!NJ516&lt;&gt;0,Paramétrage!NJ516,"")</f>
        <v/>
      </c>
      <c r="K77" s="2" t="str">
        <f>IF(Paramétrage!NK516&lt;&gt;0,Paramétrage!NK516,"")</f>
        <v/>
      </c>
      <c r="L77" s="2" t="str">
        <f t="shared" si="37"/>
        <v/>
      </c>
      <c r="M77" s="2" t="str">
        <f t="shared" si="38"/>
        <v/>
      </c>
      <c r="N77" s="2" t="str">
        <f t="shared" si="39"/>
        <v/>
      </c>
      <c r="O77" s="2" t="str">
        <f>IF(Paramétrage!NJ516&lt;&gt;0,Paramétrage!NL516,"")</f>
        <v/>
      </c>
      <c r="P77" s="9">
        <f>IF(Paramétrage!Q526,#REF!-#REF!,0)</f>
        <v>0</v>
      </c>
      <c r="Q77" s="2"/>
      <c r="R77" s="2" t="e">
        <f>IF(#REF!&lt;&gt;"",ROUNDUP(MIN(S$3,T$3),0),"")</f>
        <v>#REF!</v>
      </c>
      <c r="S77" s="2"/>
    </row>
    <row r="78" spans="1:22" x14ac:dyDescent="0.35">
      <c r="A78" s="77" t="str">
        <f t="shared" si="30"/>
        <v/>
      </c>
      <c r="B78" s="77" t="str">
        <f t="shared" si="31"/>
        <v/>
      </c>
      <c r="C78" s="77" t="str">
        <f t="shared" si="32"/>
        <v/>
      </c>
      <c r="D78" s="77" t="str">
        <f t="shared" si="33"/>
        <v/>
      </c>
      <c r="E78" s="77" t="str">
        <f t="shared" si="34"/>
        <v/>
      </c>
      <c r="F78" s="77" t="str">
        <f t="shared" si="35"/>
        <v/>
      </c>
      <c r="G78" s="199" t="str">
        <f>IF(Paramétrage!NJ517&lt;&gt;0,Paramétrage!NH517,"")</f>
        <v/>
      </c>
      <c r="H78" s="2" t="str">
        <f>IF(Paramétrage!NJ517&lt;&gt;0,Paramétrage!NI517,"")</f>
        <v/>
      </c>
      <c r="I78" s="2" t="str">
        <f t="shared" si="36"/>
        <v/>
      </c>
      <c r="J78" s="2" t="str">
        <f>IF(Paramétrage!NJ517&lt;&gt;0,Paramétrage!NJ517,"")</f>
        <v/>
      </c>
      <c r="K78" s="2" t="str">
        <f>IF(Paramétrage!NK517&lt;&gt;0,Paramétrage!NK517,"")</f>
        <v/>
      </c>
      <c r="L78" s="2" t="str">
        <f t="shared" si="37"/>
        <v/>
      </c>
      <c r="M78" s="2" t="str">
        <f t="shared" si="38"/>
        <v/>
      </c>
      <c r="N78" s="2" t="str">
        <f t="shared" si="39"/>
        <v/>
      </c>
      <c r="O78" s="2" t="str">
        <f>IF(Paramétrage!NJ517&lt;&gt;0,Paramétrage!NL517,"")</f>
        <v/>
      </c>
      <c r="P78" s="9">
        <f>IF(Paramétrage!Q527,#REF!-#REF!,0)</f>
        <v>0</v>
      </c>
      <c r="Q78" s="2"/>
      <c r="R78" s="2" t="e">
        <f>IF(#REF!&lt;&gt;"",ROUNDUP(MIN(S$3,T$3),0),"")</f>
        <v>#REF!</v>
      </c>
      <c r="S78" s="2"/>
    </row>
    <row r="79" spans="1:22" x14ac:dyDescent="0.35">
      <c r="A79" s="77" t="str">
        <f t="shared" si="30"/>
        <v/>
      </c>
      <c r="B79" s="77" t="str">
        <f t="shared" si="31"/>
        <v/>
      </c>
      <c r="C79" s="77" t="str">
        <f t="shared" si="32"/>
        <v/>
      </c>
      <c r="D79" s="77" t="str">
        <f t="shared" si="33"/>
        <v/>
      </c>
      <c r="E79" s="77" t="str">
        <f t="shared" si="34"/>
        <v/>
      </c>
      <c r="F79" s="77" t="str">
        <f t="shared" si="35"/>
        <v/>
      </c>
      <c r="G79" s="199" t="str">
        <f>IF(Paramétrage!NJ518&lt;&gt;0,Paramétrage!NH518,"")</f>
        <v/>
      </c>
      <c r="H79" s="2" t="str">
        <f>IF(Paramétrage!NJ518&lt;&gt;0,Paramétrage!NI518,"")</f>
        <v/>
      </c>
      <c r="I79" s="2" t="str">
        <f t="shared" si="36"/>
        <v/>
      </c>
      <c r="J79" s="2" t="str">
        <f>IF(Paramétrage!NJ518&lt;&gt;0,Paramétrage!NJ518,"")</f>
        <v/>
      </c>
      <c r="K79" s="2" t="str">
        <f>IF(Paramétrage!NK518&lt;&gt;0,Paramétrage!NK518,"")</f>
        <v/>
      </c>
      <c r="L79" s="2" t="str">
        <f t="shared" si="37"/>
        <v/>
      </c>
      <c r="M79" s="2" t="str">
        <f t="shared" si="38"/>
        <v/>
      </c>
      <c r="N79" s="2" t="str">
        <f t="shared" si="39"/>
        <v/>
      </c>
      <c r="O79" s="2" t="str">
        <f>IF(Paramétrage!NJ518&lt;&gt;0,Paramétrage!NL518,"")</f>
        <v/>
      </c>
      <c r="P79" s="9">
        <f>IF(Paramétrage!Q528,#REF!-#REF!,0)</f>
        <v>0</v>
      </c>
      <c r="Q79" s="2"/>
      <c r="R79" s="2" t="e">
        <f>IF(#REF!&lt;&gt;"",ROUNDUP(MIN(S$3,T$3),0),"")</f>
        <v>#REF!</v>
      </c>
      <c r="S79" s="2"/>
    </row>
    <row r="80" spans="1:22" x14ac:dyDescent="0.35">
      <c r="A80" s="77" t="str">
        <f t="shared" si="30"/>
        <v/>
      </c>
      <c r="B80" s="77" t="str">
        <f t="shared" si="31"/>
        <v/>
      </c>
      <c r="C80" s="77" t="str">
        <f t="shared" si="32"/>
        <v/>
      </c>
      <c r="D80" s="77" t="str">
        <f t="shared" si="33"/>
        <v/>
      </c>
      <c r="E80" s="77" t="str">
        <f t="shared" si="34"/>
        <v/>
      </c>
      <c r="F80" s="77" t="str">
        <f t="shared" si="35"/>
        <v/>
      </c>
      <c r="G80" s="199" t="str">
        <f>IF(Paramétrage!NJ519&lt;&gt;0,Paramétrage!NH519,"")</f>
        <v/>
      </c>
      <c r="H80" s="2" t="str">
        <f>IF(Paramétrage!NJ519&lt;&gt;0,Paramétrage!NI519,"")</f>
        <v/>
      </c>
      <c r="I80" s="2" t="str">
        <f t="shared" si="36"/>
        <v/>
      </c>
      <c r="J80" s="2" t="str">
        <f>IF(Paramétrage!NJ519&lt;&gt;0,Paramétrage!NJ519,"")</f>
        <v/>
      </c>
      <c r="K80" s="2" t="str">
        <f>IF(Paramétrage!NK519&lt;&gt;0,Paramétrage!NK519,"")</f>
        <v/>
      </c>
      <c r="L80" s="2" t="str">
        <f t="shared" si="37"/>
        <v/>
      </c>
      <c r="M80" s="2" t="str">
        <f t="shared" si="38"/>
        <v/>
      </c>
      <c r="N80" s="2" t="str">
        <f t="shared" si="39"/>
        <v/>
      </c>
      <c r="O80" s="2" t="str">
        <f>IF(Paramétrage!NJ519&lt;&gt;0,Paramétrage!NL519,"")</f>
        <v/>
      </c>
      <c r="P80" s="9">
        <f>IF(Paramétrage!Q529,#REF!-#REF!,0)</f>
        <v>0</v>
      </c>
      <c r="Q80" s="2"/>
      <c r="R80" s="2" t="e">
        <f>IF(#REF!&lt;&gt;"",ROUNDUP(MIN(S$3,T$3),0),"")</f>
        <v>#REF!</v>
      </c>
      <c r="S80" s="2"/>
    </row>
    <row r="81" spans="1:20" x14ac:dyDescent="0.35">
      <c r="A81" s="77" t="str">
        <f t="shared" si="30"/>
        <v/>
      </c>
      <c r="B81" s="77" t="str">
        <f t="shared" si="31"/>
        <v/>
      </c>
      <c r="C81" s="77" t="str">
        <f t="shared" si="32"/>
        <v/>
      </c>
      <c r="D81" s="77" t="str">
        <f t="shared" si="33"/>
        <v/>
      </c>
      <c r="E81" s="77" t="str">
        <f t="shared" si="34"/>
        <v/>
      </c>
      <c r="F81" s="77" t="str">
        <f t="shared" si="35"/>
        <v/>
      </c>
      <c r="G81" s="199" t="str">
        <f>IF(Paramétrage!NJ520&lt;&gt;0,Paramétrage!NH520,"")</f>
        <v/>
      </c>
      <c r="H81" s="2" t="str">
        <f>IF(Paramétrage!NJ520&lt;&gt;0,Paramétrage!NI520,"")</f>
        <v/>
      </c>
      <c r="I81" s="2" t="str">
        <f t="shared" si="36"/>
        <v/>
      </c>
      <c r="J81" s="2" t="str">
        <f>IF(Paramétrage!NJ520&lt;&gt;0,Paramétrage!NJ520,"")</f>
        <v/>
      </c>
      <c r="K81" s="2" t="str">
        <f>IF(Paramétrage!NK520&lt;&gt;0,Paramétrage!NK520,"")</f>
        <v/>
      </c>
      <c r="L81" s="2" t="str">
        <f t="shared" si="37"/>
        <v/>
      </c>
      <c r="M81" s="2" t="str">
        <f t="shared" si="38"/>
        <v/>
      </c>
      <c r="N81" s="2" t="str">
        <f t="shared" si="39"/>
        <v/>
      </c>
      <c r="O81" s="2" t="str">
        <f>IF(Paramétrage!NJ520&lt;&gt;0,Paramétrage!NL520,"")</f>
        <v/>
      </c>
      <c r="P81" s="9">
        <f>IF(Paramétrage!Q530,#REF!-#REF!,0)</f>
        <v>0</v>
      </c>
      <c r="Q81" s="2"/>
      <c r="R81" s="2" t="e">
        <f>IF(#REF!&lt;&gt;"",ROUNDUP(MIN(S$3,T$3),0),"")</f>
        <v>#REF!</v>
      </c>
      <c r="S81" s="2"/>
    </row>
    <row r="82" spans="1:20" x14ac:dyDescent="0.35">
      <c r="A82" s="77" t="str">
        <f t="shared" si="30"/>
        <v/>
      </c>
      <c r="B82" s="77" t="str">
        <f t="shared" si="31"/>
        <v/>
      </c>
      <c r="C82" s="77" t="str">
        <f t="shared" si="32"/>
        <v/>
      </c>
      <c r="D82" s="77" t="str">
        <f t="shared" si="33"/>
        <v/>
      </c>
      <c r="E82" s="77" t="str">
        <f t="shared" si="34"/>
        <v/>
      </c>
      <c r="F82" s="77" t="str">
        <f t="shared" si="35"/>
        <v/>
      </c>
      <c r="G82" s="199" t="str">
        <f>IF(Paramétrage!NJ521&lt;&gt;0,Paramétrage!NH521,"")</f>
        <v/>
      </c>
      <c r="H82" s="2" t="str">
        <f>IF(Paramétrage!NJ521&lt;&gt;0,Paramétrage!NI521,"")</f>
        <v/>
      </c>
      <c r="I82" s="2" t="str">
        <f t="shared" si="36"/>
        <v/>
      </c>
      <c r="J82" s="2" t="str">
        <f>IF(Paramétrage!NJ521&lt;&gt;0,Paramétrage!NJ521,"")</f>
        <v/>
      </c>
      <c r="K82" s="2" t="str">
        <f>IF(Paramétrage!NK521&lt;&gt;0,Paramétrage!NK521,"")</f>
        <v/>
      </c>
      <c r="L82" s="2" t="str">
        <f t="shared" si="37"/>
        <v/>
      </c>
      <c r="M82" s="2" t="str">
        <f t="shared" si="38"/>
        <v/>
      </c>
      <c r="N82" s="2" t="str">
        <f t="shared" si="39"/>
        <v/>
      </c>
      <c r="O82" s="2" t="str">
        <f>IF(Paramétrage!NJ521&lt;&gt;0,Paramétrage!NL521,"")</f>
        <v/>
      </c>
      <c r="P82" s="9">
        <f>IF(Paramétrage!Q531,#REF!-#REF!,0)</f>
        <v>0</v>
      </c>
      <c r="Q82" s="2"/>
      <c r="R82" s="2" t="e">
        <f>IF(#REF!&lt;&gt;"",ROUNDUP(MIN(S$3,T$3),0),"")</f>
        <v>#REF!</v>
      </c>
      <c r="S82" s="2"/>
    </row>
    <row r="83" spans="1:20" x14ac:dyDescent="0.35">
      <c r="A83" s="77" t="str">
        <f t="shared" si="30"/>
        <v/>
      </c>
      <c r="B83" s="77" t="str">
        <f t="shared" si="31"/>
        <v/>
      </c>
      <c r="C83" s="77" t="str">
        <f t="shared" si="32"/>
        <v/>
      </c>
      <c r="D83" s="77" t="str">
        <f t="shared" si="33"/>
        <v/>
      </c>
      <c r="E83" s="77" t="str">
        <f t="shared" si="34"/>
        <v/>
      </c>
      <c r="F83" s="77" t="str">
        <f t="shared" si="35"/>
        <v/>
      </c>
      <c r="G83" s="199" t="str">
        <f>IF(Paramétrage!NJ522&lt;&gt;0,Paramétrage!NH522,"")</f>
        <v/>
      </c>
      <c r="H83" s="2" t="str">
        <f>IF(Paramétrage!NJ522&lt;&gt;0,Paramétrage!NI522,"")</f>
        <v/>
      </c>
      <c r="I83" s="2" t="str">
        <f t="shared" si="36"/>
        <v/>
      </c>
      <c r="J83" s="2" t="str">
        <f>IF(Paramétrage!NJ522&lt;&gt;0,Paramétrage!NJ522,"")</f>
        <v/>
      </c>
      <c r="K83" s="2" t="str">
        <f>IF(Paramétrage!NK522&lt;&gt;0,Paramétrage!NK522,"")</f>
        <v/>
      </c>
      <c r="L83" s="2" t="str">
        <f t="shared" si="37"/>
        <v/>
      </c>
      <c r="M83" s="2" t="str">
        <f t="shared" si="38"/>
        <v/>
      </c>
      <c r="N83" s="2" t="str">
        <f t="shared" si="39"/>
        <v/>
      </c>
      <c r="O83" s="2" t="str">
        <f>IF(Paramétrage!NJ522&lt;&gt;0,Paramétrage!NL522,"")</f>
        <v/>
      </c>
      <c r="P83" s="9">
        <f>IF(Paramétrage!Q532,#REF!-#REF!,0)</f>
        <v>0</v>
      </c>
      <c r="Q83" s="2"/>
      <c r="R83" s="2" t="e">
        <f>IF(#REF!&lt;&gt;"",ROUNDUP(MIN(S$3,T$3),0),"")</f>
        <v>#REF!</v>
      </c>
      <c r="S83" s="2"/>
    </row>
    <row r="84" spans="1:20" x14ac:dyDescent="0.35">
      <c r="A84" s="77" t="str">
        <f t="shared" si="30"/>
        <v/>
      </c>
      <c r="B84" s="77" t="str">
        <f t="shared" si="31"/>
        <v/>
      </c>
      <c r="C84" s="77" t="str">
        <f t="shared" si="32"/>
        <v/>
      </c>
      <c r="D84" s="77" t="str">
        <f t="shared" si="33"/>
        <v/>
      </c>
      <c r="E84" s="77" t="str">
        <f t="shared" si="34"/>
        <v/>
      </c>
      <c r="F84" s="77" t="str">
        <f t="shared" si="35"/>
        <v/>
      </c>
      <c r="G84" s="199" t="str">
        <f>IF(Paramétrage!NJ523&lt;&gt;0,Paramétrage!NH523,"")</f>
        <v/>
      </c>
      <c r="H84" s="2" t="str">
        <f>IF(Paramétrage!NJ523&lt;&gt;0,Paramétrage!NI523,"")</f>
        <v/>
      </c>
      <c r="I84" s="2" t="str">
        <f t="shared" si="36"/>
        <v/>
      </c>
      <c r="J84" s="2" t="str">
        <f>IF(Paramétrage!NJ523&lt;&gt;0,Paramétrage!NJ523,"")</f>
        <v/>
      </c>
      <c r="K84" s="2" t="str">
        <f>IF(Paramétrage!NK523&lt;&gt;0,Paramétrage!NK523,"")</f>
        <v/>
      </c>
      <c r="L84" s="2" t="str">
        <f t="shared" si="37"/>
        <v/>
      </c>
      <c r="M84" s="2" t="str">
        <f t="shared" si="38"/>
        <v/>
      </c>
      <c r="N84" s="2" t="str">
        <f t="shared" si="39"/>
        <v/>
      </c>
      <c r="O84" s="2" t="str">
        <f>IF(Paramétrage!NJ523&lt;&gt;0,Paramétrage!NL523,"")</f>
        <v/>
      </c>
      <c r="P84" s="9">
        <f>IF(Paramétrage!Q533,#REF!-#REF!,0)</f>
        <v>0</v>
      </c>
      <c r="Q84" s="2"/>
      <c r="R84" s="2" t="e">
        <f>IF(#REF!&lt;&gt;"",ROUNDUP(MIN(S$3,T$3),0),"")</f>
        <v>#REF!</v>
      </c>
      <c r="S84" s="2"/>
    </row>
    <row r="85" spans="1:20" x14ac:dyDescent="0.35">
      <c r="A85" s="77" t="str">
        <f t="shared" si="30"/>
        <v/>
      </c>
      <c r="B85" s="77" t="str">
        <f t="shared" si="31"/>
        <v/>
      </c>
      <c r="C85" s="77" t="str">
        <f t="shared" si="32"/>
        <v/>
      </c>
      <c r="D85" s="77" t="str">
        <f t="shared" si="33"/>
        <v/>
      </c>
      <c r="E85" s="77" t="str">
        <f t="shared" si="34"/>
        <v/>
      </c>
      <c r="F85" s="77" t="str">
        <f t="shared" si="35"/>
        <v/>
      </c>
      <c r="G85" s="199" t="str">
        <f>IF(Paramétrage!NJ524&lt;&gt;0,Paramétrage!NH524,"")</f>
        <v/>
      </c>
      <c r="H85" s="2" t="str">
        <f>IF(Paramétrage!NJ524&lt;&gt;0,Paramétrage!NI524,"")</f>
        <v/>
      </c>
      <c r="I85" s="2" t="str">
        <f t="shared" si="36"/>
        <v/>
      </c>
      <c r="J85" s="2" t="str">
        <f>IF(Paramétrage!NJ524&lt;&gt;0,Paramétrage!NJ524,"")</f>
        <v/>
      </c>
      <c r="K85" s="2" t="str">
        <f>IF(Paramétrage!NK524&lt;&gt;0,Paramétrage!NK524,"")</f>
        <v/>
      </c>
      <c r="L85" s="2" t="str">
        <f t="shared" si="37"/>
        <v/>
      </c>
      <c r="M85" s="2" t="str">
        <f t="shared" si="38"/>
        <v/>
      </c>
      <c r="N85" s="2" t="str">
        <f t="shared" si="39"/>
        <v/>
      </c>
      <c r="O85" s="2" t="str">
        <f>IF(Paramétrage!NJ524&lt;&gt;0,Paramétrage!NL524,"")</f>
        <v/>
      </c>
      <c r="P85" s="9">
        <f>IF(Paramétrage!Q534,#REF!-#REF!,0)</f>
        <v>0</v>
      </c>
      <c r="Q85" s="2"/>
      <c r="R85" s="2" t="e">
        <f>IF(#REF!&lt;&gt;"",ROUNDUP(MIN(S$3,T$3),0),"")</f>
        <v>#REF!</v>
      </c>
      <c r="S85" s="2"/>
    </row>
    <row r="86" spans="1:20" x14ac:dyDescent="0.35">
      <c r="A86" s="77" t="str">
        <f t="shared" si="30"/>
        <v/>
      </c>
      <c r="B86" s="77" t="str">
        <f t="shared" si="31"/>
        <v/>
      </c>
      <c r="C86" s="77" t="str">
        <f t="shared" si="32"/>
        <v/>
      </c>
      <c r="D86" s="77" t="str">
        <f t="shared" si="33"/>
        <v/>
      </c>
      <c r="E86" s="77" t="str">
        <f t="shared" si="34"/>
        <v/>
      </c>
      <c r="F86" s="77" t="str">
        <f t="shared" si="35"/>
        <v/>
      </c>
      <c r="G86" s="199" t="str">
        <f>IF(Paramétrage!NJ525&lt;&gt;0,Paramétrage!NH525,"")</f>
        <v/>
      </c>
      <c r="H86" s="2" t="str">
        <f>IF(Paramétrage!NJ525&lt;&gt;0,Paramétrage!NI525,"")</f>
        <v/>
      </c>
      <c r="I86" s="2" t="str">
        <f t="shared" si="36"/>
        <v/>
      </c>
      <c r="J86" s="2" t="str">
        <f>IF(Paramétrage!NJ525&lt;&gt;0,Paramétrage!NJ525,"")</f>
        <v/>
      </c>
      <c r="K86" s="2" t="str">
        <f>IF(Paramétrage!NK525&lt;&gt;0,Paramétrage!NK525,"")</f>
        <v/>
      </c>
      <c r="L86" s="2" t="str">
        <f t="shared" si="37"/>
        <v/>
      </c>
      <c r="M86" s="2" t="str">
        <f t="shared" si="38"/>
        <v/>
      </c>
      <c r="N86" s="2" t="str">
        <f t="shared" si="39"/>
        <v/>
      </c>
      <c r="O86" s="2" t="str">
        <f>IF(Paramétrage!NJ525&lt;&gt;0,Paramétrage!NL525,"")</f>
        <v/>
      </c>
      <c r="P86" s="9">
        <f>IF(Paramétrage!Q535,#REF!-#REF!,0)</f>
        <v>0</v>
      </c>
      <c r="Q86" s="2"/>
      <c r="R86" s="2" t="e">
        <f>IF(#REF!&lt;&gt;"",ROUNDUP(MIN(S$3,T$3),0),"")</f>
        <v>#REF!</v>
      </c>
      <c r="S86" s="2"/>
    </row>
    <row r="87" spans="1:20" x14ac:dyDescent="0.35">
      <c r="A87" s="77" t="str">
        <f t="shared" si="30"/>
        <v/>
      </c>
      <c r="B87" s="77" t="str">
        <f t="shared" si="31"/>
        <v/>
      </c>
      <c r="C87" s="77" t="str">
        <f t="shared" si="32"/>
        <v/>
      </c>
      <c r="D87" s="77" t="str">
        <f t="shared" si="33"/>
        <v/>
      </c>
      <c r="E87" s="77" t="str">
        <f t="shared" si="34"/>
        <v/>
      </c>
      <c r="F87" s="77" t="str">
        <f t="shared" si="35"/>
        <v/>
      </c>
      <c r="G87" s="199" t="str">
        <f>IF(Paramétrage!NJ526&lt;&gt;0,Paramétrage!NH526,"")</f>
        <v/>
      </c>
      <c r="H87" s="2" t="str">
        <f>IF(Paramétrage!NJ526&lt;&gt;0,Paramétrage!NI526,"")</f>
        <v/>
      </c>
      <c r="I87" s="2" t="str">
        <f t="shared" si="36"/>
        <v/>
      </c>
      <c r="J87" s="2" t="str">
        <f>IF(Paramétrage!NJ526&lt;&gt;0,Paramétrage!NJ526,"")</f>
        <v/>
      </c>
      <c r="K87" s="2" t="str">
        <f>IF(Paramétrage!NK526&lt;&gt;0,Paramétrage!NK526,"")</f>
        <v/>
      </c>
      <c r="L87" s="2" t="str">
        <f t="shared" si="37"/>
        <v/>
      </c>
      <c r="M87" s="2" t="str">
        <f t="shared" si="38"/>
        <v/>
      </c>
      <c r="N87" s="2" t="str">
        <f t="shared" si="39"/>
        <v/>
      </c>
      <c r="O87" s="2" t="str">
        <f>IF(Paramétrage!NJ526&lt;&gt;0,Paramétrage!NL526,"")</f>
        <v/>
      </c>
      <c r="P87" s="9">
        <f>IF(Paramétrage!Q536,#REF!-#REF!,0)</f>
        <v>0</v>
      </c>
      <c r="Q87" s="2"/>
      <c r="R87" s="2" t="e">
        <f>IF(#REF!&lt;&gt;"",ROUNDUP(MIN(S$3,T$3),0),"")</f>
        <v>#REF!</v>
      </c>
      <c r="S87" s="2"/>
    </row>
    <row r="88" spans="1:20" x14ac:dyDescent="0.35">
      <c r="A88" s="77" t="str">
        <f t="shared" si="30"/>
        <v/>
      </c>
      <c r="B88" s="77" t="str">
        <f t="shared" si="31"/>
        <v/>
      </c>
      <c r="C88" s="77" t="str">
        <f t="shared" si="32"/>
        <v/>
      </c>
      <c r="D88" s="77" t="str">
        <f t="shared" si="33"/>
        <v/>
      </c>
      <c r="E88" s="77" t="str">
        <f t="shared" si="34"/>
        <v/>
      </c>
      <c r="F88" s="77" t="str">
        <f t="shared" si="35"/>
        <v/>
      </c>
      <c r="G88" s="199" t="str">
        <f>IF(Paramétrage!NJ527&lt;&gt;0,Paramétrage!NH527,"")</f>
        <v/>
      </c>
      <c r="H88" s="2" t="str">
        <f>IF(Paramétrage!NJ527&lt;&gt;0,Paramétrage!NI527,"")</f>
        <v/>
      </c>
      <c r="I88" s="2" t="str">
        <f t="shared" si="36"/>
        <v/>
      </c>
      <c r="J88" s="2" t="str">
        <f>IF(Paramétrage!NJ527&lt;&gt;0,Paramétrage!NJ527,"")</f>
        <v/>
      </c>
      <c r="K88" s="2" t="str">
        <f>IF(Paramétrage!NK527&lt;&gt;0,Paramétrage!NK527,"")</f>
        <v/>
      </c>
      <c r="L88" s="2" t="str">
        <f t="shared" si="37"/>
        <v/>
      </c>
      <c r="M88" s="2" t="str">
        <f t="shared" si="38"/>
        <v/>
      </c>
      <c r="N88" s="2" t="str">
        <f t="shared" si="39"/>
        <v/>
      </c>
      <c r="O88" s="2" t="str">
        <f>IF(Paramétrage!NJ527&lt;&gt;0,Paramétrage!NL527,"")</f>
        <v/>
      </c>
      <c r="P88" s="9">
        <f>IF(Paramétrage!Q537,#REF!-#REF!,0)</f>
        <v>0</v>
      </c>
      <c r="Q88" s="2"/>
      <c r="R88" s="2" t="e">
        <f>IF(#REF!&lt;&gt;"",ROUNDUP(MIN(S$3,T$3),0),"")</f>
        <v>#REF!</v>
      </c>
      <c r="S88" s="2"/>
    </row>
    <row r="89" spans="1:20" x14ac:dyDescent="0.35">
      <c r="A89" s="77" t="str">
        <f t="shared" si="30"/>
        <v/>
      </c>
      <c r="B89" s="77" t="str">
        <f t="shared" si="31"/>
        <v/>
      </c>
      <c r="C89" s="77" t="str">
        <f t="shared" si="32"/>
        <v/>
      </c>
      <c r="D89" s="77" t="str">
        <f t="shared" si="33"/>
        <v/>
      </c>
      <c r="E89" s="77" t="str">
        <f t="shared" si="34"/>
        <v/>
      </c>
      <c r="F89" s="77" t="str">
        <f t="shared" si="35"/>
        <v/>
      </c>
      <c r="G89" s="199" t="str">
        <f>IF(Paramétrage!NJ528&lt;&gt;0,Paramétrage!NH528,"")</f>
        <v/>
      </c>
      <c r="H89" s="2" t="str">
        <f>IF(Paramétrage!NJ528&lt;&gt;0,Paramétrage!NI528,"")</f>
        <v/>
      </c>
      <c r="I89" s="2" t="str">
        <f t="shared" si="36"/>
        <v/>
      </c>
      <c r="J89" s="2" t="str">
        <f>IF(Paramétrage!NJ528&lt;&gt;0,Paramétrage!NJ528,"")</f>
        <v/>
      </c>
      <c r="K89" s="2" t="str">
        <f>IF(Paramétrage!NK528&lt;&gt;0,Paramétrage!NK528,"")</f>
        <v/>
      </c>
      <c r="L89" s="2" t="str">
        <f t="shared" si="37"/>
        <v/>
      </c>
      <c r="M89" s="2" t="str">
        <f t="shared" si="38"/>
        <v/>
      </c>
      <c r="N89" s="2" t="str">
        <f t="shared" si="39"/>
        <v/>
      </c>
      <c r="O89" s="2" t="str">
        <f>IF(Paramétrage!NJ528&lt;&gt;0,Paramétrage!NL528,"")</f>
        <v/>
      </c>
      <c r="P89" s="9">
        <f>IF(Paramétrage!Q538,#REF!-#REF!,0)</f>
        <v>0</v>
      </c>
      <c r="Q89" s="2"/>
      <c r="R89" s="2" t="e">
        <f>IF(#REF!&lt;&gt;"",ROUNDUP(MIN(S$3,T$3),0),"")</f>
        <v>#REF!</v>
      </c>
      <c r="S89" s="2"/>
    </row>
    <row r="90" spans="1:20" x14ac:dyDescent="0.35">
      <c r="A90" s="469"/>
      <c r="B90" s="469"/>
      <c r="C90" s="469"/>
      <c r="D90" s="469"/>
      <c r="E90" s="469"/>
      <c r="F90" s="469"/>
      <c r="G90" s="475" t="s">
        <v>1122</v>
      </c>
      <c r="H90" s="469"/>
      <c r="I90" s="469"/>
      <c r="J90" s="469"/>
      <c r="K90" s="469"/>
      <c r="L90" s="469"/>
      <c r="M90" s="469"/>
      <c r="N90" s="469"/>
      <c r="O90" s="469"/>
      <c r="P90" s="469">
        <f>IF(Paramétrage!Q539,#REF!-#REF!,0)</f>
        <v>0</v>
      </c>
      <c r="Q90" s="469"/>
      <c r="R90" s="469" t="e">
        <f>IF(#REF!&lt;&gt;"",ROUNDUP(MIN(S$3,T$3),0),"")</f>
        <v>#REF!</v>
      </c>
      <c r="S90" s="2"/>
    </row>
    <row r="91" spans="1:20" ht="101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167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9">
        <f>IF(Paramétrage!Q540,#REF!-#REF!,0)</f>
        <v>0</v>
      </c>
      <c r="Q91" s="200" t="e">
        <f>Paramétrage!#REF!</f>
        <v>#REF!</v>
      </c>
      <c r="R91" s="201" t="s">
        <v>338</v>
      </c>
      <c r="S91" s="106" t="s">
        <v>347</v>
      </c>
      <c r="T91" s="28" t="s">
        <v>348</v>
      </c>
    </row>
    <row r="92" spans="1:20" x14ac:dyDescent="0.35">
      <c r="A92" s="77" t="str">
        <f>IF(J92&lt;&gt;"",I92,"")</f>
        <v/>
      </c>
      <c r="B92" s="77" t="str">
        <f>IF(J92&lt;&gt;"",1,"")</f>
        <v/>
      </c>
      <c r="C92" s="77" t="str">
        <f>IF(J92&lt;&gt;"",L92,"")</f>
        <v/>
      </c>
      <c r="D92" s="77" t="str">
        <f>IF(J92&lt;&gt;"",L92,"")</f>
        <v/>
      </c>
      <c r="E92" s="77" t="str">
        <f>IF(J92&lt;&gt;"",M92,"")</f>
        <v/>
      </c>
      <c r="F92" s="77" t="str">
        <f>IF(J92&lt;&gt;"",N92,"")</f>
        <v/>
      </c>
      <c r="G92" s="199" t="str">
        <f>IF(Paramétrage!NZ501&lt;&gt;0,Paramétrage!NX501,"")</f>
        <v/>
      </c>
      <c r="H92" s="2" t="str">
        <f>IF(Paramétrage!NZ501&lt;&gt;0,Paramétrage!NY501,"")</f>
        <v/>
      </c>
      <c r="I92" s="2" t="str">
        <f>IF(J92&lt;&gt;"",DATEDIF($Q$2,G92,"d")*1440+H92*60,"")</f>
        <v/>
      </c>
      <c r="J92" s="2" t="str">
        <f>IF(Paramétrage!NZ501&lt;&gt;0,Paramétrage!NZ501,"")</f>
        <v/>
      </c>
      <c r="K92" s="2" t="str">
        <f>IF(Paramétrage!OA501&lt;&gt;0,Paramétrage!OA501,"")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IF(Paramétrage!NZ501&lt;&gt;0,Paramétrage!OB501,"")</f>
        <v/>
      </c>
      <c r="P92" s="9">
        <f>IF(Paramétrage!Q541,#REF!-#REF!,0)</f>
        <v>0</v>
      </c>
      <c r="Q92" s="2"/>
      <c r="R92" s="2" t="e">
        <f>IF(#REF!&lt;&gt;"",ROUNDUP(MIN(S$3,T$3),0),"")</f>
        <v>#REF!</v>
      </c>
      <c r="S92" s="2"/>
    </row>
    <row r="93" spans="1:20" x14ac:dyDescent="0.35">
      <c r="A93" s="77" t="str">
        <f t="shared" ref="A93:A119" si="40">IF(J93&lt;&gt;"",I93,"")</f>
        <v/>
      </c>
      <c r="B93" s="77" t="str">
        <f t="shared" ref="B93:B119" si="41">IF(J93&lt;&gt;"",1,"")</f>
        <v/>
      </c>
      <c r="C93" s="77" t="str">
        <f t="shared" ref="C93:C119" si="42">IF(J93&lt;&gt;"",L93,"")</f>
        <v/>
      </c>
      <c r="D93" s="77" t="str">
        <f t="shared" ref="D93:D119" si="43">IF(J93&lt;&gt;"",L93,"")</f>
        <v/>
      </c>
      <c r="E93" s="77" t="str">
        <f t="shared" ref="E93:E119" si="44">IF(J93&lt;&gt;"",M93,"")</f>
        <v/>
      </c>
      <c r="F93" s="77" t="str">
        <f t="shared" ref="F93:F119" si="45">IF(J93&lt;&gt;"",N93,"")</f>
        <v/>
      </c>
      <c r="G93" s="199" t="str">
        <f>IF(Paramétrage!NZ502&lt;&gt;0,Paramétrage!NX502,"")</f>
        <v/>
      </c>
      <c r="H93" s="2" t="str">
        <f>IF(Paramétrage!NZ502&lt;&gt;0,Paramétrage!NY502,"")</f>
        <v/>
      </c>
      <c r="I93" s="2" t="str">
        <f t="shared" ref="I93:I119" si="46">IF(J93&lt;&gt;"",DATEDIF($Q$2,G93,"d")*1440+H93*60,"")</f>
        <v/>
      </c>
      <c r="J93" s="2" t="str">
        <f>IF(Paramétrage!NZ502&lt;&gt;0,Paramétrage!NZ502,"")</f>
        <v/>
      </c>
      <c r="K93" s="2" t="str">
        <f>IF(Paramétrage!OA502&lt;&gt;0,Paramétrage!OA502,"")</f>
        <v/>
      </c>
      <c r="L93" s="2" t="str">
        <f t="shared" ref="L93:L119" si="47">IF(J93&lt;&gt;"",ROUNDUP(J93/K93,0),"")</f>
        <v/>
      </c>
      <c r="M93" s="2" t="str">
        <f t="shared" ref="M93:M119" si="48">IF(J93&lt;&gt;"",J93/L93,"")</f>
        <v/>
      </c>
      <c r="N93" s="2" t="str">
        <f t="shared" ref="N93:N119" si="49">IF(J93&lt;&gt;"",M93/O93,"")</f>
        <v/>
      </c>
      <c r="O93" s="2" t="str">
        <f>IF(Paramétrage!NZ502&lt;&gt;0,Paramétrage!OB502,"")</f>
        <v/>
      </c>
      <c r="P93" s="9">
        <f>IF(Paramétrage!Q542,#REF!-#REF!,0)</f>
        <v>0</v>
      </c>
      <c r="Q93" s="2"/>
      <c r="R93" s="2" t="e">
        <f>IF(#REF!&lt;&gt;"",ROUNDUP(MIN(S$3,T$3),0),"")</f>
        <v>#REF!</v>
      </c>
      <c r="S93" s="2"/>
    </row>
    <row r="94" spans="1:20" x14ac:dyDescent="0.35">
      <c r="A94" s="77" t="str">
        <f t="shared" si="40"/>
        <v/>
      </c>
      <c r="B94" s="77" t="str">
        <f t="shared" si="41"/>
        <v/>
      </c>
      <c r="C94" s="77" t="str">
        <f t="shared" si="42"/>
        <v/>
      </c>
      <c r="D94" s="77" t="str">
        <f t="shared" si="43"/>
        <v/>
      </c>
      <c r="E94" s="77" t="str">
        <f t="shared" si="44"/>
        <v/>
      </c>
      <c r="F94" s="77" t="str">
        <f t="shared" si="45"/>
        <v/>
      </c>
      <c r="G94" s="199" t="str">
        <f>IF(Paramétrage!NZ503&lt;&gt;0,Paramétrage!NX503,"")</f>
        <v/>
      </c>
      <c r="H94" s="2" t="str">
        <f>IF(Paramétrage!NZ503&lt;&gt;0,Paramétrage!NY503,"")</f>
        <v/>
      </c>
      <c r="I94" s="2" t="str">
        <f t="shared" si="46"/>
        <v/>
      </c>
      <c r="J94" s="2" t="str">
        <f>IF(Paramétrage!NZ503&lt;&gt;0,Paramétrage!NZ503,"")</f>
        <v/>
      </c>
      <c r="K94" s="2" t="str">
        <f>IF(Paramétrage!OA503&lt;&gt;0,Paramétrage!OA503,"")</f>
        <v/>
      </c>
      <c r="L94" s="2" t="str">
        <f t="shared" si="47"/>
        <v/>
      </c>
      <c r="M94" s="2" t="str">
        <f t="shared" si="48"/>
        <v/>
      </c>
      <c r="N94" s="2" t="str">
        <f t="shared" si="49"/>
        <v/>
      </c>
      <c r="O94" s="2" t="str">
        <f>IF(Paramétrage!NZ503&lt;&gt;0,Paramétrage!OB503,"")</f>
        <v/>
      </c>
      <c r="P94" s="9">
        <f>IF(Paramétrage!Q543,#REF!-#REF!,0)</f>
        <v>0</v>
      </c>
      <c r="Q94" s="2"/>
      <c r="R94" s="2" t="e">
        <f>IF(#REF!&lt;&gt;"",ROUNDUP(MIN(S$3,T$3),0),"")</f>
        <v>#REF!</v>
      </c>
      <c r="S94" s="2"/>
    </row>
    <row r="95" spans="1:20" x14ac:dyDescent="0.35">
      <c r="A95" s="77" t="str">
        <f t="shared" si="40"/>
        <v/>
      </c>
      <c r="B95" s="77" t="str">
        <f t="shared" si="41"/>
        <v/>
      </c>
      <c r="C95" s="77" t="str">
        <f t="shared" si="42"/>
        <v/>
      </c>
      <c r="D95" s="77" t="str">
        <f t="shared" si="43"/>
        <v/>
      </c>
      <c r="E95" s="77" t="str">
        <f t="shared" si="44"/>
        <v/>
      </c>
      <c r="F95" s="77" t="str">
        <f t="shared" si="45"/>
        <v/>
      </c>
      <c r="G95" s="199" t="str">
        <f>IF(Paramétrage!NZ504&lt;&gt;0,Paramétrage!NX504,"")</f>
        <v/>
      </c>
      <c r="H95" s="2" t="str">
        <f>IF(Paramétrage!NZ504&lt;&gt;0,Paramétrage!NY504,"")</f>
        <v/>
      </c>
      <c r="I95" s="2" t="str">
        <f t="shared" si="46"/>
        <v/>
      </c>
      <c r="J95" s="2" t="str">
        <f>IF(Paramétrage!NZ504&lt;&gt;0,Paramétrage!NZ504,"")</f>
        <v/>
      </c>
      <c r="K95" s="2" t="str">
        <f>IF(Paramétrage!OA504&lt;&gt;0,Paramétrage!OA504,"")</f>
        <v/>
      </c>
      <c r="L95" s="2" t="str">
        <f t="shared" si="47"/>
        <v/>
      </c>
      <c r="M95" s="2" t="str">
        <f t="shared" si="48"/>
        <v/>
      </c>
      <c r="N95" s="2" t="str">
        <f t="shared" si="49"/>
        <v/>
      </c>
      <c r="O95" s="2" t="str">
        <f>IF(Paramétrage!NZ504&lt;&gt;0,Paramétrage!OB504,"")</f>
        <v/>
      </c>
      <c r="P95" s="9">
        <f>IF(Paramétrage!Q544,#REF!-#REF!,0)</f>
        <v>0</v>
      </c>
      <c r="Q95" s="2"/>
      <c r="R95" s="2" t="e">
        <f>IF(#REF!&lt;&gt;"",ROUNDUP(MIN(S$3,T$3),0),"")</f>
        <v>#REF!</v>
      </c>
      <c r="S95" s="2"/>
    </row>
    <row r="96" spans="1:20" x14ac:dyDescent="0.35">
      <c r="A96" s="77" t="str">
        <f t="shared" si="40"/>
        <v/>
      </c>
      <c r="B96" s="77" t="str">
        <f t="shared" si="41"/>
        <v/>
      </c>
      <c r="C96" s="77" t="str">
        <f t="shared" si="42"/>
        <v/>
      </c>
      <c r="D96" s="77" t="str">
        <f t="shared" si="43"/>
        <v/>
      </c>
      <c r="E96" s="77" t="str">
        <f t="shared" si="44"/>
        <v/>
      </c>
      <c r="F96" s="77" t="str">
        <f t="shared" si="45"/>
        <v/>
      </c>
      <c r="G96" s="199" t="str">
        <f>IF(Paramétrage!NZ505&lt;&gt;0,Paramétrage!NX505,"")</f>
        <v/>
      </c>
      <c r="H96" s="2" t="str">
        <f>IF(Paramétrage!NZ505&lt;&gt;0,Paramétrage!NY505,"")</f>
        <v/>
      </c>
      <c r="I96" s="2" t="str">
        <f t="shared" si="46"/>
        <v/>
      </c>
      <c r="J96" s="2" t="str">
        <f>IF(Paramétrage!NZ505&lt;&gt;0,Paramétrage!NZ505,"")</f>
        <v/>
      </c>
      <c r="K96" s="2" t="str">
        <f>IF(Paramétrage!OA505&lt;&gt;0,Paramétrage!OA505,"")</f>
        <v/>
      </c>
      <c r="L96" s="2" t="str">
        <f t="shared" si="47"/>
        <v/>
      </c>
      <c r="M96" s="2" t="str">
        <f t="shared" si="48"/>
        <v/>
      </c>
      <c r="N96" s="2" t="str">
        <f t="shared" si="49"/>
        <v/>
      </c>
      <c r="O96" s="2" t="str">
        <f>IF(Paramétrage!NZ505&lt;&gt;0,Paramétrage!OB505,"")</f>
        <v/>
      </c>
      <c r="P96" s="9">
        <f>IF(Paramétrage!Q545,#REF!-#REF!,0)</f>
        <v>0</v>
      </c>
      <c r="Q96" s="2"/>
      <c r="R96" s="2" t="e">
        <f>IF(#REF!&lt;&gt;"",ROUNDUP(MIN(S$3,T$3),0),"")</f>
        <v>#REF!</v>
      </c>
      <c r="S96" s="2"/>
    </row>
    <row r="97" spans="1:19" x14ac:dyDescent="0.35">
      <c r="A97" s="77" t="str">
        <f t="shared" si="40"/>
        <v/>
      </c>
      <c r="B97" s="77" t="str">
        <f t="shared" si="41"/>
        <v/>
      </c>
      <c r="C97" s="77" t="str">
        <f t="shared" si="42"/>
        <v/>
      </c>
      <c r="D97" s="77" t="str">
        <f t="shared" si="43"/>
        <v/>
      </c>
      <c r="E97" s="77" t="str">
        <f t="shared" si="44"/>
        <v/>
      </c>
      <c r="F97" s="77" t="str">
        <f t="shared" si="45"/>
        <v/>
      </c>
      <c r="G97" s="199" t="str">
        <f>IF(Paramétrage!NZ506&lt;&gt;0,Paramétrage!NX506,"")</f>
        <v/>
      </c>
      <c r="H97" s="2" t="str">
        <f>IF(Paramétrage!NZ506&lt;&gt;0,Paramétrage!NY506,"")</f>
        <v/>
      </c>
      <c r="I97" s="2" t="str">
        <f t="shared" si="46"/>
        <v/>
      </c>
      <c r="J97" s="2" t="str">
        <f>IF(Paramétrage!NZ506&lt;&gt;0,Paramétrage!NZ506,"")</f>
        <v/>
      </c>
      <c r="K97" s="2" t="str">
        <f>IF(Paramétrage!OA506&lt;&gt;0,Paramétrage!OA506,"")</f>
        <v/>
      </c>
      <c r="L97" s="2" t="str">
        <f t="shared" si="47"/>
        <v/>
      </c>
      <c r="M97" s="2" t="str">
        <f t="shared" si="48"/>
        <v/>
      </c>
      <c r="N97" s="2" t="str">
        <f t="shared" si="49"/>
        <v/>
      </c>
      <c r="O97" s="2" t="str">
        <f>IF(Paramétrage!NZ506&lt;&gt;0,Paramétrage!OB506,"")</f>
        <v/>
      </c>
      <c r="P97" s="9">
        <f>IF(Paramétrage!Q546,#REF!-#REF!,0)</f>
        <v>0</v>
      </c>
      <c r="Q97" s="2"/>
      <c r="R97" s="2" t="e">
        <f>IF(#REF!&lt;&gt;"",ROUNDUP(MIN(S$3,T$3),0),"")</f>
        <v>#REF!</v>
      </c>
      <c r="S97" s="2"/>
    </row>
    <row r="98" spans="1:19" x14ac:dyDescent="0.35">
      <c r="A98" s="77" t="str">
        <f t="shared" si="40"/>
        <v/>
      </c>
      <c r="B98" s="77" t="str">
        <f t="shared" si="41"/>
        <v/>
      </c>
      <c r="C98" s="77" t="str">
        <f t="shared" si="42"/>
        <v/>
      </c>
      <c r="D98" s="77" t="str">
        <f t="shared" si="43"/>
        <v/>
      </c>
      <c r="E98" s="77" t="str">
        <f t="shared" si="44"/>
        <v/>
      </c>
      <c r="F98" s="77" t="str">
        <f t="shared" si="45"/>
        <v/>
      </c>
      <c r="G98" s="199" t="str">
        <f>IF(Paramétrage!NZ507&lt;&gt;0,Paramétrage!NX507,"")</f>
        <v/>
      </c>
      <c r="H98" s="2" t="str">
        <f>IF(Paramétrage!NZ507&lt;&gt;0,Paramétrage!NY507,"")</f>
        <v/>
      </c>
      <c r="I98" s="2" t="str">
        <f t="shared" si="46"/>
        <v/>
      </c>
      <c r="J98" s="2" t="str">
        <f>IF(Paramétrage!NZ507&lt;&gt;0,Paramétrage!NZ507,"")</f>
        <v/>
      </c>
      <c r="K98" s="2" t="str">
        <f>IF(Paramétrage!OA507&lt;&gt;0,Paramétrage!OA507,"")</f>
        <v/>
      </c>
      <c r="L98" s="2" t="str">
        <f t="shared" si="47"/>
        <v/>
      </c>
      <c r="M98" s="2" t="str">
        <f t="shared" si="48"/>
        <v/>
      </c>
      <c r="N98" s="2" t="str">
        <f t="shared" si="49"/>
        <v/>
      </c>
      <c r="O98" s="2" t="str">
        <f>IF(Paramétrage!NZ507&lt;&gt;0,Paramétrage!OB507,"")</f>
        <v/>
      </c>
      <c r="P98" s="9">
        <f>IF(Paramétrage!Q547,#REF!-#REF!,0)</f>
        <v>0</v>
      </c>
      <c r="Q98" s="2"/>
      <c r="R98" s="2" t="e">
        <f>IF(#REF!&lt;&gt;"",ROUNDUP(MIN(S$3,T$3),0),"")</f>
        <v>#REF!</v>
      </c>
      <c r="S98" s="2"/>
    </row>
    <row r="99" spans="1:19" x14ac:dyDescent="0.35">
      <c r="A99" s="77" t="str">
        <f t="shared" si="40"/>
        <v/>
      </c>
      <c r="B99" s="77" t="str">
        <f t="shared" si="41"/>
        <v/>
      </c>
      <c r="C99" s="77" t="str">
        <f t="shared" si="42"/>
        <v/>
      </c>
      <c r="D99" s="77" t="str">
        <f t="shared" si="43"/>
        <v/>
      </c>
      <c r="E99" s="77" t="str">
        <f t="shared" si="44"/>
        <v/>
      </c>
      <c r="F99" s="77" t="str">
        <f t="shared" si="45"/>
        <v/>
      </c>
      <c r="G99" s="199" t="str">
        <f>IF(Paramétrage!NZ508&lt;&gt;0,Paramétrage!NX508,"")</f>
        <v/>
      </c>
      <c r="H99" s="2" t="str">
        <f>IF(Paramétrage!NZ508&lt;&gt;0,Paramétrage!NY508,"")</f>
        <v/>
      </c>
      <c r="I99" s="2" t="str">
        <f t="shared" si="46"/>
        <v/>
      </c>
      <c r="J99" s="2" t="str">
        <f>IF(Paramétrage!NZ508&lt;&gt;0,Paramétrage!NZ508,"")</f>
        <v/>
      </c>
      <c r="K99" s="2" t="str">
        <f>IF(Paramétrage!OA508&lt;&gt;0,Paramétrage!OA508,"")</f>
        <v/>
      </c>
      <c r="L99" s="2" t="str">
        <f t="shared" si="47"/>
        <v/>
      </c>
      <c r="M99" s="2" t="str">
        <f t="shared" si="48"/>
        <v/>
      </c>
      <c r="N99" s="2" t="str">
        <f t="shared" si="49"/>
        <v/>
      </c>
      <c r="O99" s="2" t="str">
        <f>IF(Paramétrage!NZ508&lt;&gt;0,Paramétrage!OB508,"")</f>
        <v/>
      </c>
      <c r="P99" s="9">
        <f>IF(Paramétrage!Q548,#REF!-#REF!,0)</f>
        <v>0</v>
      </c>
      <c r="Q99" s="2"/>
      <c r="R99" s="2" t="e">
        <f>IF(#REF!&lt;&gt;"",ROUNDUP(MIN(S$3,T$3),0),"")</f>
        <v>#REF!</v>
      </c>
      <c r="S99" s="2"/>
    </row>
    <row r="100" spans="1:19" x14ac:dyDescent="0.35">
      <c r="A100" s="77" t="str">
        <f t="shared" si="40"/>
        <v/>
      </c>
      <c r="B100" s="77" t="str">
        <f t="shared" si="41"/>
        <v/>
      </c>
      <c r="C100" s="77" t="str">
        <f t="shared" si="42"/>
        <v/>
      </c>
      <c r="D100" s="77" t="str">
        <f t="shared" si="43"/>
        <v/>
      </c>
      <c r="E100" s="77" t="str">
        <f t="shared" si="44"/>
        <v/>
      </c>
      <c r="F100" s="77" t="str">
        <f t="shared" si="45"/>
        <v/>
      </c>
      <c r="G100" s="199" t="str">
        <f>IF(Paramétrage!NZ509&lt;&gt;0,Paramétrage!NX509,"")</f>
        <v/>
      </c>
      <c r="H100" s="2" t="str">
        <f>IF(Paramétrage!NZ509&lt;&gt;0,Paramétrage!NY509,"")</f>
        <v/>
      </c>
      <c r="I100" s="2" t="str">
        <f t="shared" si="46"/>
        <v/>
      </c>
      <c r="J100" s="2" t="str">
        <f>IF(Paramétrage!NZ509&lt;&gt;0,Paramétrage!NZ509,"")</f>
        <v/>
      </c>
      <c r="K100" s="2" t="str">
        <f>IF(Paramétrage!OA509&lt;&gt;0,Paramétrage!OA509,"")</f>
        <v/>
      </c>
      <c r="L100" s="2" t="str">
        <f t="shared" si="47"/>
        <v/>
      </c>
      <c r="M100" s="2" t="str">
        <f t="shared" si="48"/>
        <v/>
      </c>
      <c r="N100" s="2" t="str">
        <f t="shared" si="49"/>
        <v/>
      </c>
      <c r="O100" s="2" t="str">
        <f>IF(Paramétrage!NZ509&lt;&gt;0,Paramétrage!OB509,"")</f>
        <v/>
      </c>
      <c r="P100" s="9">
        <f>IF(Paramétrage!Q549,#REF!-#REF!,0)</f>
        <v>0</v>
      </c>
      <c r="Q100" s="2"/>
      <c r="R100" s="2" t="e">
        <f>IF(#REF!&lt;&gt;"",ROUNDUP(MIN(S$3,T$3),0),"")</f>
        <v>#REF!</v>
      </c>
      <c r="S100" s="2"/>
    </row>
    <row r="101" spans="1:19" x14ac:dyDescent="0.35">
      <c r="A101" s="77" t="str">
        <f t="shared" si="40"/>
        <v/>
      </c>
      <c r="B101" s="77" t="str">
        <f t="shared" si="41"/>
        <v/>
      </c>
      <c r="C101" s="77" t="str">
        <f t="shared" si="42"/>
        <v/>
      </c>
      <c r="D101" s="77" t="str">
        <f t="shared" si="43"/>
        <v/>
      </c>
      <c r="E101" s="77" t="str">
        <f t="shared" si="44"/>
        <v/>
      </c>
      <c r="F101" s="77" t="str">
        <f t="shared" si="45"/>
        <v/>
      </c>
      <c r="G101" s="199" t="str">
        <f>IF(Paramétrage!NZ510&lt;&gt;0,Paramétrage!NX510,"")</f>
        <v/>
      </c>
      <c r="H101" s="2" t="str">
        <f>IF(Paramétrage!NZ510&lt;&gt;0,Paramétrage!NY510,"")</f>
        <v/>
      </c>
      <c r="I101" s="2" t="str">
        <f t="shared" si="46"/>
        <v/>
      </c>
      <c r="J101" s="2" t="str">
        <f>IF(Paramétrage!NZ510&lt;&gt;0,Paramétrage!NZ510,"")</f>
        <v/>
      </c>
      <c r="K101" s="2" t="str">
        <f>IF(Paramétrage!OA510&lt;&gt;0,Paramétrage!OA510,"")</f>
        <v/>
      </c>
      <c r="L101" s="2" t="str">
        <f t="shared" si="47"/>
        <v/>
      </c>
      <c r="M101" s="2" t="str">
        <f t="shared" si="48"/>
        <v/>
      </c>
      <c r="N101" s="2" t="str">
        <f t="shared" si="49"/>
        <v/>
      </c>
      <c r="O101" s="2" t="str">
        <f>IF(Paramétrage!NZ510&lt;&gt;0,Paramétrage!OB510,"")</f>
        <v/>
      </c>
      <c r="P101" s="9">
        <f>IF(Paramétrage!Q550,#REF!-#REF!,0)</f>
        <v>0</v>
      </c>
      <c r="Q101" s="2"/>
      <c r="R101" s="2" t="e">
        <f>IF(#REF!&lt;&gt;"",ROUNDUP(MIN(S$3,T$3),0),"")</f>
        <v>#REF!</v>
      </c>
      <c r="S101" s="2"/>
    </row>
    <row r="102" spans="1:19" x14ac:dyDescent="0.35">
      <c r="A102" s="77" t="str">
        <f t="shared" si="40"/>
        <v/>
      </c>
      <c r="B102" s="77" t="str">
        <f t="shared" si="41"/>
        <v/>
      </c>
      <c r="C102" s="77" t="str">
        <f t="shared" si="42"/>
        <v/>
      </c>
      <c r="D102" s="77" t="str">
        <f t="shared" si="43"/>
        <v/>
      </c>
      <c r="E102" s="77" t="str">
        <f t="shared" si="44"/>
        <v/>
      </c>
      <c r="F102" s="77" t="str">
        <f t="shared" si="45"/>
        <v/>
      </c>
      <c r="G102" s="199" t="str">
        <f>IF(Paramétrage!NZ511&lt;&gt;0,Paramétrage!NX511,"")</f>
        <v/>
      </c>
      <c r="H102" s="2" t="str">
        <f>IF(Paramétrage!NZ511&lt;&gt;0,Paramétrage!NY511,"")</f>
        <v/>
      </c>
      <c r="I102" s="2" t="str">
        <f t="shared" si="46"/>
        <v/>
      </c>
      <c r="J102" s="2" t="str">
        <f>IF(Paramétrage!NZ511&lt;&gt;0,Paramétrage!NZ511,"")</f>
        <v/>
      </c>
      <c r="K102" s="2" t="str">
        <f>IF(Paramétrage!OA511&lt;&gt;0,Paramétrage!OA511,"")</f>
        <v/>
      </c>
      <c r="L102" s="2" t="str">
        <f t="shared" si="47"/>
        <v/>
      </c>
      <c r="M102" s="2" t="str">
        <f t="shared" si="48"/>
        <v/>
      </c>
      <c r="N102" s="2" t="str">
        <f t="shared" si="49"/>
        <v/>
      </c>
      <c r="O102" s="2" t="str">
        <f>IF(Paramétrage!NZ511&lt;&gt;0,Paramétrage!OB511,"")</f>
        <v/>
      </c>
      <c r="P102" s="9">
        <f>IF(Paramétrage!Q551,#REF!-#REF!,0)</f>
        <v>0</v>
      </c>
      <c r="Q102" s="2"/>
      <c r="R102" s="2" t="e">
        <f>IF(#REF!&lt;&gt;"",ROUNDUP(MIN(S$3,T$3),0),"")</f>
        <v>#REF!</v>
      </c>
      <c r="S102" s="2"/>
    </row>
    <row r="103" spans="1:19" x14ac:dyDescent="0.35">
      <c r="A103" s="77" t="str">
        <f t="shared" si="40"/>
        <v/>
      </c>
      <c r="B103" s="77" t="str">
        <f t="shared" si="41"/>
        <v/>
      </c>
      <c r="C103" s="77" t="str">
        <f t="shared" si="42"/>
        <v/>
      </c>
      <c r="D103" s="77" t="str">
        <f t="shared" si="43"/>
        <v/>
      </c>
      <c r="E103" s="77" t="str">
        <f t="shared" si="44"/>
        <v/>
      </c>
      <c r="F103" s="77" t="str">
        <f t="shared" si="45"/>
        <v/>
      </c>
      <c r="G103" s="199" t="str">
        <f>IF(Paramétrage!NZ512&lt;&gt;0,Paramétrage!NX512,"")</f>
        <v/>
      </c>
      <c r="H103" s="2" t="str">
        <f>IF(Paramétrage!NZ512&lt;&gt;0,Paramétrage!NY512,"")</f>
        <v/>
      </c>
      <c r="I103" s="2" t="str">
        <f t="shared" si="46"/>
        <v/>
      </c>
      <c r="J103" s="2" t="str">
        <f>IF(Paramétrage!NZ512&lt;&gt;0,Paramétrage!NZ512,"")</f>
        <v/>
      </c>
      <c r="K103" s="2" t="str">
        <f>IF(Paramétrage!OA512&lt;&gt;0,Paramétrage!OA512,"")</f>
        <v/>
      </c>
      <c r="L103" s="2" t="str">
        <f t="shared" si="47"/>
        <v/>
      </c>
      <c r="M103" s="2" t="str">
        <f t="shared" si="48"/>
        <v/>
      </c>
      <c r="N103" s="2" t="str">
        <f t="shared" si="49"/>
        <v/>
      </c>
      <c r="O103" s="2" t="str">
        <f>IF(Paramétrage!NZ512&lt;&gt;0,Paramétrage!OB512,"")</f>
        <v/>
      </c>
      <c r="P103" s="9">
        <f>IF(Paramétrage!Q552,#REF!-#REF!,0)</f>
        <v>0</v>
      </c>
      <c r="Q103" s="2"/>
      <c r="R103" s="2" t="e">
        <f>IF(#REF!&lt;&gt;"",ROUNDUP(MIN(S$3,T$3),0),"")</f>
        <v>#REF!</v>
      </c>
      <c r="S103" s="2"/>
    </row>
    <row r="104" spans="1:19" x14ac:dyDescent="0.35">
      <c r="A104" s="77" t="str">
        <f t="shared" si="40"/>
        <v/>
      </c>
      <c r="B104" s="77" t="str">
        <f t="shared" si="41"/>
        <v/>
      </c>
      <c r="C104" s="77" t="str">
        <f t="shared" si="42"/>
        <v/>
      </c>
      <c r="D104" s="77" t="str">
        <f t="shared" si="43"/>
        <v/>
      </c>
      <c r="E104" s="77" t="str">
        <f t="shared" si="44"/>
        <v/>
      </c>
      <c r="F104" s="77" t="str">
        <f t="shared" si="45"/>
        <v/>
      </c>
      <c r="G104" s="199" t="str">
        <f>IF(Paramétrage!NZ513&lt;&gt;0,Paramétrage!NX513,"")</f>
        <v/>
      </c>
      <c r="H104" s="2" t="str">
        <f>IF(Paramétrage!NZ513&lt;&gt;0,Paramétrage!NY513,"")</f>
        <v/>
      </c>
      <c r="I104" s="2" t="str">
        <f t="shared" si="46"/>
        <v/>
      </c>
      <c r="J104" s="2" t="str">
        <f>IF(Paramétrage!NZ513&lt;&gt;0,Paramétrage!NZ513,"")</f>
        <v/>
      </c>
      <c r="K104" s="2" t="str">
        <f>IF(Paramétrage!OA513&lt;&gt;0,Paramétrage!OA513,"")</f>
        <v/>
      </c>
      <c r="L104" s="2" t="str">
        <f t="shared" si="47"/>
        <v/>
      </c>
      <c r="M104" s="2" t="str">
        <f t="shared" si="48"/>
        <v/>
      </c>
      <c r="N104" s="2" t="str">
        <f t="shared" si="49"/>
        <v/>
      </c>
      <c r="O104" s="2" t="str">
        <f>IF(Paramétrage!NZ513&lt;&gt;0,Paramétrage!OB513,"")</f>
        <v/>
      </c>
      <c r="P104" s="9">
        <f>IF(Paramétrage!Q553,#REF!-#REF!,0)</f>
        <v>0</v>
      </c>
      <c r="Q104" s="2"/>
      <c r="R104" s="2" t="e">
        <f>IF(#REF!&lt;&gt;"",ROUNDUP(MIN(S$3,T$3),0),"")</f>
        <v>#REF!</v>
      </c>
      <c r="S104" s="2"/>
    </row>
    <row r="105" spans="1:19" x14ac:dyDescent="0.35">
      <c r="A105" s="77" t="str">
        <f t="shared" si="40"/>
        <v/>
      </c>
      <c r="B105" s="77" t="str">
        <f t="shared" si="41"/>
        <v/>
      </c>
      <c r="C105" s="77" t="str">
        <f t="shared" si="42"/>
        <v/>
      </c>
      <c r="D105" s="77" t="str">
        <f t="shared" si="43"/>
        <v/>
      </c>
      <c r="E105" s="77" t="str">
        <f t="shared" si="44"/>
        <v/>
      </c>
      <c r="F105" s="77" t="str">
        <f t="shared" si="45"/>
        <v/>
      </c>
      <c r="G105" s="199" t="str">
        <f>IF(Paramétrage!NZ514&lt;&gt;0,Paramétrage!NX514,"")</f>
        <v/>
      </c>
      <c r="H105" s="2" t="str">
        <f>IF(Paramétrage!NZ514&lt;&gt;0,Paramétrage!NY514,"")</f>
        <v/>
      </c>
      <c r="I105" s="2" t="str">
        <f t="shared" si="46"/>
        <v/>
      </c>
      <c r="J105" s="2" t="str">
        <f>IF(Paramétrage!NZ514&lt;&gt;0,Paramétrage!NZ514,"")</f>
        <v/>
      </c>
      <c r="K105" s="2" t="str">
        <f>IF(Paramétrage!OA514&lt;&gt;0,Paramétrage!OA514,"")</f>
        <v/>
      </c>
      <c r="L105" s="2" t="str">
        <f t="shared" si="47"/>
        <v/>
      </c>
      <c r="M105" s="2" t="str">
        <f t="shared" si="48"/>
        <v/>
      </c>
      <c r="N105" s="2" t="str">
        <f t="shared" si="49"/>
        <v/>
      </c>
      <c r="O105" s="2" t="str">
        <f>IF(Paramétrage!NZ514&lt;&gt;0,Paramétrage!OB514,"")</f>
        <v/>
      </c>
      <c r="P105" s="9">
        <f>IF(Paramétrage!Q554,#REF!-#REF!,0)</f>
        <v>0</v>
      </c>
      <c r="Q105" s="2"/>
      <c r="R105" s="2" t="e">
        <f>IF(#REF!&lt;&gt;"",ROUNDUP(MIN(S$3,T$3),0),"")</f>
        <v>#REF!</v>
      </c>
      <c r="S105" s="2"/>
    </row>
    <row r="106" spans="1:19" x14ac:dyDescent="0.35">
      <c r="A106" s="77" t="str">
        <f t="shared" si="40"/>
        <v/>
      </c>
      <c r="B106" s="77" t="str">
        <f t="shared" si="41"/>
        <v/>
      </c>
      <c r="C106" s="77" t="str">
        <f t="shared" si="42"/>
        <v/>
      </c>
      <c r="D106" s="77" t="str">
        <f t="shared" si="43"/>
        <v/>
      </c>
      <c r="E106" s="77" t="str">
        <f t="shared" si="44"/>
        <v/>
      </c>
      <c r="F106" s="77" t="str">
        <f t="shared" si="45"/>
        <v/>
      </c>
      <c r="G106" s="199" t="str">
        <f>IF(Paramétrage!NZ515&lt;&gt;0,Paramétrage!NX515,"")</f>
        <v/>
      </c>
      <c r="H106" s="2" t="str">
        <f>IF(Paramétrage!NZ515&lt;&gt;0,Paramétrage!NY515,"")</f>
        <v/>
      </c>
      <c r="I106" s="2" t="str">
        <f t="shared" si="46"/>
        <v/>
      </c>
      <c r="J106" s="2" t="str">
        <f>IF(Paramétrage!NZ515&lt;&gt;0,Paramétrage!NZ515,"")</f>
        <v/>
      </c>
      <c r="K106" s="2" t="str">
        <f>IF(Paramétrage!OA515&lt;&gt;0,Paramétrage!OA515,"")</f>
        <v/>
      </c>
      <c r="L106" s="2" t="str">
        <f t="shared" si="47"/>
        <v/>
      </c>
      <c r="M106" s="2" t="str">
        <f t="shared" si="48"/>
        <v/>
      </c>
      <c r="N106" s="2" t="str">
        <f t="shared" si="49"/>
        <v/>
      </c>
      <c r="O106" s="2" t="str">
        <f>IF(Paramétrage!NZ515&lt;&gt;0,Paramétrage!OB515,"")</f>
        <v/>
      </c>
      <c r="P106" s="9" t="e">
        <f>IF(Paramétrage!#REF!,#REF!-#REF!,0)</f>
        <v>#REF!</v>
      </c>
      <c r="Q106" s="2"/>
      <c r="R106" s="2" t="e">
        <f>IF(#REF!&lt;&gt;"",ROUNDUP(MIN(S$3,T$3),0),"")</f>
        <v>#REF!</v>
      </c>
      <c r="S106" s="2"/>
    </row>
    <row r="107" spans="1:19" x14ac:dyDescent="0.35">
      <c r="A107" s="77" t="str">
        <f t="shared" si="40"/>
        <v/>
      </c>
      <c r="B107" s="77" t="str">
        <f t="shared" si="41"/>
        <v/>
      </c>
      <c r="C107" s="77" t="str">
        <f t="shared" si="42"/>
        <v/>
      </c>
      <c r="D107" s="77" t="str">
        <f t="shared" si="43"/>
        <v/>
      </c>
      <c r="E107" s="77" t="str">
        <f t="shared" si="44"/>
        <v/>
      </c>
      <c r="F107" s="77" t="str">
        <f t="shared" si="45"/>
        <v/>
      </c>
      <c r="G107" s="199" t="str">
        <f>IF(Paramétrage!NZ516&lt;&gt;0,Paramétrage!NX516,"")</f>
        <v/>
      </c>
      <c r="H107" s="2" t="str">
        <f>IF(Paramétrage!NZ516&lt;&gt;0,Paramétrage!NY516,"")</f>
        <v/>
      </c>
      <c r="I107" s="2" t="str">
        <f t="shared" si="46"/>
        <v/>
      </c>
      <c r="J107" s="2" t="str">
        <f>IF(Paramétrage!NZ516&lt;&gt;0,Paramétrage!NZ516,"")</f>
        <v/>
      </c>
      <c r="K107" s="2" t="str">
        <f>IF(Paramétrage!OA516&lt;&gt;0,Paramétrage!OA516,"")</f>
        <v/>
      </c>
      <c r="L107" s="2" t="str">
        <f t="shared" si="47"/>
        <v/>
      </c>
      <c r="M107" s="2" t="str">
        <f t="shared" si="48"/>
        <v/>
      </c>
      <c r="N107" s="2" t="str">
        <f t="shared" si="49"/>
        <v/>
      </c>
      <c r="O107" s="2" t="str">
        <f>IF(Paramétrage!NZ516&lt;&gt;0,Paramétrage!OB516,"")</f>
        <v/>
      </c>
      <c r="P107" s="9" t="e">
        <f>IF(Paramétrage!#REF!,#REF!-#REF!,0)</f>
        <v>#REF!</v>
      </c>
      <c r="Q107" s="2"/>
      <c r="R107" s="2" t="e">
        <f>IF(#REF!&lt;&gt;"",ROUNDUP(MIN(S$3,T$3),0),"")</f>
        <v>#REF!</v>
      </c>
      <c r="S107" s="2"/>
    </row>
    <row r="108" spans="1:19" x14ac:dyDescent="0.35">
      <c r="A108" s="77" t="str">
        <f t="shared" si="40"/>
        <v/>
      </c>
      <c r="B108" s="77" t="str">
        <f t="shared" si="41"/>
        <v/>
      </c>
      <c r="C108" s="77" t="str">
        <f t="shared" si="42"/>
        <v/>
      </c>
      <c r="D108" s="77" t="str">
        <f t="shared" si="43"/>
        <v/>
      </c>
      <c r="E108" s="77" t="str">
        <f t="shared" si="44"/>
        <v/>
      </c>
      <c r="F108" s="77" t="str">
        <f t="shared" si="45"/>
        <v/>
      </c>
      <c r="G108" s="199" t="str">
        <f>IF(Paramétrage!NZ517&lt;&gt;0,Paramétrage!NX517,"")</f>
        <v/>
      </c>
      <c r="H108" s="2" t="str">
        <f>IF(Paramétrage!NZ517&lt;&gt;0,Paramétrage!NY517,"")</f>
        <v/>
      </c>
      <c r="I108" s="2" t="str">
        <f t="shared" si="46"/>
        <v/>
      </c>
      <c r="J108" s="2" t="str">
        <f>IF(Paramétrage!NZ517&lt;&gt;0,Paramétrage!NZ517,"")</f>
        <v/>
      </c>
      <c r="K108" s="2" t="str">
        <f>IF(Paramétrage!OA517&lt;&gt;0,Paramétrage!OA517,"")</f>
        <v/>
      </c>
      <c r="L108" s="2" t="str">
        <f t="shared" si="47"/>
        <v/>
      </c>
      <c r="M108" s="2" t="str">
        <f t="shared" si="48"/>
        <v/>
      </c>
      <c r="N108" s="2" t="str">
        <f t="shared" si="49"/>
        <v/>
      </c>
      <c r="O108" s="2" t="str">
        <f>IF(Paramétrage!NZ517&lt;&gt;0,Paramétrage!OB517,"")</f>
        <v/>
      </c>
      <c r="P108" s="9" t="e">
        <f>IF(Paramétrage!#REF!,#REF!-#REF!,0)</f>
        <v>#REF!</v>
      </c>
      <c r="Q108" s="2"/>
      <c r="R108" s="2" t="e">
        <f>IF(#REF!&lt;&gt;"",ROUNDUP(MIN(S$3,T$3),0),"")</f>
        <v>#REF!</v>
      </c>
      <c r="S108" s="2"/>
    </row>
    <row r="109" spans="1:19" x14ac:dyDescent="0.35">
      <c r="A109" s="77" t="str">
        <f t="shared" si="40"/>
        <v/>
      </c>
      <c r="B109" s="77" t="str">
        <f t="shared" si="41"/>
        <v/>
      </c>
      <c r="C109" s="77" t="str">
        <f t="shared" si="42"/>
        <v/>
      </c>
      <c r="D109" s="77" t="str">
        <f t="shared" si="43"/>
        <v/>
      </c>
      <c r="E109" s="77" t="str">
        <f t="shared" si="44"/>
        <v/>
      </c>
      <c r="F109" s="77" t="str">
        <f t="shared" si="45"/>
        <v/>
      </c>
      <c r="G109" s="199" t="str">
        <f>IF(Paramétrage!NZ518&lt;&gt;0,Paramétrage!NX518,"")</f>
        <v/>
      </c>
      <c r="H109" s="2" t="str">
        <f>IF(Paramétrage!NZ518&lt;&gt;0,Paramétrage!NY518,"")</f>
        <v/>
      </c>
      <c r="I109" s="2" t="str">
        <f t="shared" si="46"/>
        <v/>
      </c>
      <c r="J109" s="2" t="str">
        <f>IF(Paramétrage!NZ518&lt;&gt;0,Paramétrage!NZ518,"")</f>
        <v/>
      </c>
      <c r="K109" s="2" t="str">
        <f>IF(Paramétrage!OA518&lt;&gt;0,Paramétrage!OA518,"")</f>
        <v/>
      </c>
      <c r="L109" s="2" t="str">
        <f t="shared" si="47"/>
        <v/>
      </c>
      <c r="M109" s="2" t="str">
        <f t="shared" si="48"/>
        <v/>
      </c>
      <c r="N109" s="2" t="str">
        <f t="shared" si="49"/>
        <v/>
      </c>
      <c r="O109" s="2" t="str">
        <f>IF(Paramétrage!NZ518&lt;&gt;0,Paramétrage!OB518,"")</f>
        <v/>
      </c>
      <c r="P109" s="9" t="e">
        <f>IF(Paramétrage!#REF!,#REF!-#REF!,0)</f>
        <v>#REF!</v>
      </c>
      <c r="Q109" s="2"/>
      <c r="R109" s="2" t="e">
        <f>IF(#REF!&lt;&gt;"",ROUNDUP(MIN(S$3,T$3),0),"")</f>
        <v>#REF!</v>
      </c>
      <c r="S109" s="2"/>
    </row>
    <row r="110" spans="1:19" x14ac:dyDescent="0.35">
      <c r="A110" s="77" t="str">
        <f t="shared" si="40"/>
        <v/>
      </c>
      <c r="B110" s="77" t="str">
        <f t="shared" si="41"/>
        <v/>
      </c>
      <c r="C110" s="77" t="str">
        <f t="shared" si="42"/>
        <v/>
      </c>
      <c r="D110" s="77" t="str">
        <f t="shared" si="43"/>
        <v/>
      </c>
      <c r="E110" s="77" t="str">
        <f t="shared" si="44"/>
        <v/>
      </c>
      <c r="F110" s="77" t="str">
        <f t="shared" si="45"/>
        <v/>
      </c>
      <c r="G110" s="199" t="str">
        <f>IF(Paramétrage!NZ519&lt;&gt;0,Paramétrage!NX519,"")</f>
        <v/>
      </c>
      <c r="H110" s="2" t="str">
        <f>IF(Paramétrage!NZ519&lt;&gt;0,Paramétrage!NY519,"")</f>
        <v/>
      </c>
      <c r="I110" s="2" t="str">
        <f t="shared" si="46"/>
        <v/>
      </c>
      <c r="J110" s="2" t="str">
        <f>IF(Paramétrage!NZ519&lt;&gt;0,Paramétrage!NZ519,"")</f>
        <v/>
      </c>
      <c r="K110" s="2" t="str">
        <f>IF(Paramétrage!OA519&lt;&gt;0,Paramétrage!OA519,"")</f>
        <v/>
      </c>
      <c r="L110" s="2" t="str">
        <f t="shared" si="47"/>
        <v/>
      </c>
      <c r="M110" s="2" t="str">
        <f t="shared" si="48"/>
        <v/>
      </c>
      <c r="N110" s="2" t="str">
        <f t="shared" si="49"/>
        <v/>
      </c>
      <c r="O110" s="2" t="str">
        <f>IF(Paramétrage!NZ519&lt;&gt;0,Paramétrage!OB519,"")</f>
        <v/>
      </c>
      <c r="P110" s="9" t="e">
        <f>IF(Paramétrage!#REF!,#REF!-#REF!,0)</f>
        <v>#REF!</v>
      </c>
      <c r="Q110" s="2"/>
      <c r="R110" s="2" t="e">
        <f>IF(#REF!&lt;&gt;"",ROUNDUP(MIN(S$3,T$3),0),"")</f>
        <v>#REF!</v>
      </c>
      <c r="S110" s="2"/>
    </row>
    <row r="111" spans="1:19" x14ac:dyDescent="0.35">
      <c r="A111" s="77" t="str">
        <f t="shared" si="40"/>
        <v/>
      </c>
      <c r="B111" s="77" t="str">
        <f t="shared" si="41"/>
        <v/>
      </c>
      <c r="C111" s="77" t="str">
        <f t="shared" si="42"/>
        <v/>
      </c>
      <c r="D111" s="77" t="str">
        <f t="shared" si="43"/>
        <v/>
      </c>
      <c r="E111" s="77" t="str">
        <f t="shared" si="44"/>
        <v/>
      </c>
      <c r="F111" s="77" t="str">
        <f t="shared" si="45"/>
        <v/>
      </c>
      <c r="G111" s="199" t="str">
        <f>IF(Paramétrage!NZ520&lt;&gt;0,Paramétrage!NX520,"")</f>
        <v/>
      </c>
      <c r="H111" s="2" t="str">
        <f>IF(Paramétrage!NZ520&lt;&gt;0,Paramétrage!NY520,"")</f>
        <v/>
      </c>
      <c r="I111" s="2" t="str">
        <f t="shared" si="46"/>
        <v/>
      </c>
      <c r="J111" s="2" t="str">
        <f>IF(Paramétrage!NZ520&lt;&gt;0,Paramétrage!NZ520,"")</f>
        <v/>
      </c>
      <c r="K111" s="2" t="str">
        <f>IF(Paramétrage!OA520&lt;&gt;0,Paramétrage!OA520,"")</f>
        <v/>
      </c>
      <c r="L111" s="2" t="str">
        <f t="shared" si="47"/>
        <v/>
      </c>
      <c r="M111" s="2" t="str">
        <f t="shared" si="48"/>
        <v/>
      </c>
      <c r="N111" s="2" t="str">
        <f t="shared" si="49"/>
        <v/>
      </c>
      <c r="O111" s="2" t="str">
        <f>IF(Paramétrage!NZ520&lt;&gt;0,Paramétrage!OB520,"")</f>
        <v/>
      </c>
      <c r="P111" s="9" t="e">
        <f>IF(Paramétrage!#REF!,#REF!-#REF!,0)</f>
        <v>#REF!</v>
      </c>
      <c r="Q111" s="2"/>
      <c r="R111" s="2" t="e">
        <f>IF(#REF!&lt;&gt;"",ROUNDUP(MIN(S$3,T$3),0),"")</f>
        <v>#REF!</v>
      </c>
      <c r="S111" s="2"/>
    </row>
    <row r="112" spans="1:19" x14ac:dyDescent="0.35">
      <c r="A112" s="77" t="str">
        <f t="shared" si="40"/>
        <v/>
      </c>
      <c r="B112" s="77" t="str">
        <f t="shared" si="41"/>
        <v/>
      </c>
      <c r="C112" s="77" t="str">
        <f t="shared" si="42"/>
        <v/>
      </c>
      <c r="D112" s="77" t="str">
        <f t="shared" si="43"/>
        <v/>
      </c>
      <c r="E112" s="77" t="str">
        <f t="shared" si="44"/>
        <v/>
      </c>
      <c r="F112" s="77" t="str">
        <f t="shared" si="45"/>
        <v/>
      </c>
      <c r="G112" s="199" t="str">
        <f>IF(Paramétrage!NZ521&lt;&gt;0,Paramétrage!NX521,"")</f>
        <v/>
      </c>
      <c r="H112" s="2" t="str">
        <f>IF(Paramétrage!NZ521&lt;&gt;0,Paramétrage!NY521,"")</f>
        <v/>
      </c>
      <c r="I112" s="2" t="str">
        <f t="shared" si="46"/>
        <v/>
      </c>
      <c r="J112" s="2" t="str">
        <f>IF(Paramétrage!NZ521&lt;&gt;0,Paramétrage!NZ521,"")</f>
        <v/>
      </c>
      <c r="K112" s="2" t="str">
        <f>IF(Paramétrage!OA521&lt;&gt;0,Paramétrage!OA521,"")</f>
        <v/>
      </c>
      <c r="L112" s="2" t="str">
        <f t="shared" si="47"/>
        <v/>
      </c>
      <c r="M112" s="2" t="str">
        <f t="shared" si="48"/>
        <v/>
      </c>
      <c r="N112" s="2" t="str">
        <f t="shared" si="49"/>
        <v/>
      </c>
      <c r="O112" s="2" t="str">
        <f>IF(Paramétrage!NZ521&lt;&gt;0,Paramétrage!OB521,"")</f>
        <v/>
      </c>
      <c r="P112" s="9" t="e">
        <f>IF(Paramétrage!#REF!,#REF!-#REF!,0)</f>
        <v>#REF!</v>
      </c>
      <c r="Q112" s="2"/>
      <c r="R112" s="2" t="e">
        <f>IF(#REF!&lt;&gt;"",ROUNDUP(MIN(S$3,T$3),0),"")</f>
        <v>#REF!</v>
      </c>
      <c r="S112" s="2"/>
    </row>
    <row r="113" spans="1:20" x14ac:dyDescent="0.35">
      <c r="A113" s="77" t="str">
        <f t="shared" si="40"/>
        <v/>
      </c>
      <c r="B113" s="77" t="str">
        <f t="shared" si="41"/>
        <v/>
      </c>
      <c r="C113" s="77" t="str">
        <f t="shared" si="42"/>
        <v/>
      </c>
      <c r="D113" s="77" t="str">
        <f t="shared" si="43"/>
        <v/>
      </c>
      <c r="E113" s="77" t="str">
        <f t="shared" si="44"/>
        <v/>
      </c>
      <c r="F113" s="77" t="str">
        <f t="shared" si="45"/>
        <v/>
      </c>
      <c r="G113" s="199" t="str">
        <f>IF(Paramétrage!NZ522&lt;&gt;0,Paramétrage!NX522,"")</f>
        <v/>
      </c>
      <c r="H113" s="2" t="str">
        <f>IF(Paramétrage!NZ522&lt;&gt;0,Paramétrage!NY522,"")</f>
        <v/>
      </c>
      <c r="I113" s="2" t="str">
        <f t="shared" si="46"/>
        <v/>
      </c>
      <c r="J113" s="2" t="str">
        <f>IF(Paramétrage!NZ522&lt;&gt;0,Paramétrage!NZ522,"")</f>
        <v/>
      </c>
      <c r="K113" s="2" t="str">
        <f>IF(Paramétrage!OA522&lt;&gt;0,Paramétrage!OA522,"")</f>
        <v/>
      </c>
      <c r="L113" s="2" t="str">
        <f t="shared" si="47"/>
        <v/>
      </c>
      <c r="M113" s="2" t="str">
        <f t="shared" si="48"/>
        <v/>
      </c>
      <c r="N113" s="2" t="str">
        <f t="shared" si="49"/>
        <v/>
      </c>
      <c r="O113" s="2" t="str">
        <f>IF(Paramétrage!NZ522&lt;&gt;0,Paramétrage!OB522,"")</f>
        <v/>
      </c>
      <c r="P113" s="9" t="e">
        <f>IF(Paramétrage!#REF!,#REF!-#REF!,0)</f>
        <v>#REF!</v>
      </c>
      <c r="Q113" s="2"/>
      <c r="R113" s="2" t="e">
        <f>IF(#REF!&lt;&gt;"",ROUNDUP(MIN(S$3,T$3),0),"")</f>
        <v>#REF!</v>
      </c>
      <c r="S113" s="2"/>
    </row>
    <row r="114" spans="1:20" x14ac:dyDescent="0.35">
      <c r="A114" s="77" t="str">
        <f t="shared" si="40"/>
        <v/>
      </c>
      <c r="B114" s="77" t="str">
        <f t="shared" si="41"/>
        <v/>
      </c>
      <c r="C114" s="77" t="str">
        <f t="shared" si="42"/>
        <v/>
      </c>
      <c r="D114" s="77" t="str">
        <f t="shared" si="43"/>
        <v/>
      </c>
      <c r="E114" s="77" t="str">
        <f t="shared" si="44"/>
        <v/>
      </c>
      <c r="F114" s="77" t="str">
        <f t="shared" si="45"/>
        <v/>
      </c>
      <c r="G114" s="199" t="str">
        <f>IF(Paramétrage!NZ523&lt;&gt;0,Paramétrage!NX523,"")</f>
        <v/>
      </c>
      <c r="H114" s="2" t="str">
        <f>IF(Paramétrage!NZ523&lt;&gt;0,Paramétrage!NY523,"")</f>
        <v/>
      </c>
      <c r="I114" s="2" t="str">
        <f t="shared" si="46"/>
        <v/>
      </c>
      <c r="J114" s="2" t="str">
        <f>IF(Paramétrage!NZ523&lt;&gt;0,Paramétrage!NZ523,"")</f>
        <v/>
      </c>
      <c r="K114" s="2" t="str">
        <f>IF(Paramétrage!OA523&lt;&gt;0,Paramétrage!OA523,"")</f>
        <v/>
      </c>
      <c r="L114" s="2" t="str">
        <f t="shared" si="47"/>
        <v/>
      </c>
      <c r="M114" s="2" t="str">
        <f t="shared" si="48"/>
        <v/>
      </c>
      <c r="N114" s="2" t="str">
        <f t="shared" si="49"/>
        <v/>
      </c>
      <c r="O114" s="2" t="str">
        <f>IF(Paramétrage!NZ523&lt;&gt;0,Paramétrage!OB523,"")</f>
        <v/>
      </c>
      <c r="P114" s="9" t="e">
        <f>IF(Paramétrage!#REF!,#REF!-#REF!,0)</f>
        <v>#REF!</v>
      </c>
      <c r="Q114" s="2"/>
      <c r="R114" s="2" t="e">
        <f>IF(#REF!&lt;&gt;"",ROUNDUP(MIN(S$3,T$3),0),"")</f>
        <v>#REF!</v>
      </c>
      <c r="S114" s="2"/>
    </row>
    <row r="115" spans="1:20" x14ac:dyDescent="0.35">
      <c r="A115" s="77" t="str">
        <f t="shared" si="40"/>
        <v/>
      </c>
      <c r="B115" s="77" t="str">
        <f t="shared" si="41"/>
        <v/>
      </c>
      <c r="C115" s="77" t="str">
        <f t="shared" si="42"/>
        <v/>
      </c>
      <c r="D115" s="77" t="str">
        <f t="shared" si="43"/>
        <v/>
      </c>
      <c r="E115" s="77" t="str">
        <f t="shared" si="44"/>
        <v/>
      </c>
      <c r="F115" s="77" t="str">
        <f t="shared" si="45"/>
        <v/>
      </c>
      <c r="G115" s="199" t="str">
        <f>IF(Paramétrage!NZ524&lt;&gt;0,Paramétrage!NX524,"")</f>
        <v/>
      </c>
      <c r="H115" s="2" t="str">
        <f>IF(Paramétrage!NZ524&lt;&gt;0,Paramétrage!NY524,"")</f>
        <v/>
      </c>
      <c r="I115" s="2" t="str">
        <f t="shared" si="46"/>
        <v/>
      </c>
      <c r="J115" s="2" t="str">
        <f>IF(Paramétrage!NZ524&lt;&gt;0,Paramétrage!NZ524,"")</f>
        <v/>
      </c>
      <c r="K115" s="2" t="str">
        <f>IF(Paramétrage!OA524&lt;&gt;0,Paramétrage!OA524,"")</f>
        <v/>
      </c>
      <c r="L115" s="2" t="str">
        <f t="shared" si="47"/>
        <v/>
      </c>
      <c r="M115" s="2" t="str">
        <f t="shared" si="48"/>
        <v/>
      </c>
      <c r="N115" s="2" t="str">
        <f t="shared" si="49"/>
        <v/>
      </c>
      <c r="O115" s="2" t="str">
        <f>IF(Paramétrage!NZ524&lt;&gt;0,Paramétrage!OB524,"")</f>
        <v/>
      </c>
      <c r="P115" s="9" t="e">
        <f>IF(Paramétrage!#REF!,#REF!-#REF!,0)</f>
        <v>#REF!</v>
      </c>
      <c r="Q115" s="2"/>
      <c r="R115" s="2" t="e">
        <f>IF(#REF!&lt;&gt;"",ROUNDUP(MIN(S$3,T$3),0),"")</f>
        <v>#REF!</v>
      </c>
      <c r="S115" s="2"/>
    </row>
    <row r="116" spans="1:20" x14ac:dyDescent="0.35">
      <c r="A116" s="77" t="str">
        <f t="shared" si="40"/>
        <v/>
      </c>
      <c r="B116" s="77" t="str">
        <f t="shared" si="41"/>
        <v/>
      </c>
      <c r="C116" s="77" t="str">
        <f t="shared" si="42"/>
        <v/>
      </c>
      <c r="D116" s="77" t="str">
        <f t="shared" si="43"/>
        <v/>
      </c>
      <c r="E116" s="77" t="str">
        <f t="shared" si="44"/>
        <v/>
      </c>
      <c r="F116" s="77" t="str">
        <f t="shared" si="45"/>
        <v/>
      </c>
      <c r="G116" s="199" t="str">
        <f>IF(Paramétrage!NZ525&lt;&gt;0,Paramétrage!NX525,"")</f>
        <v/>
      </c>
      <c r="H116" s="2" t="str">
        <f>IF(Paramétrage!NZ525&lt;&gt;0,Paramétrage!NY525,"")</f>
        <v/>
      </c>
      <c r="I116" s="2" t="str">
        <f t="shared" si="46"/>
        <v/>
      </c>
      <c r="J116" s="2" t="str">
        <f>IF(Paramétrage!NZ525&lt;&gt;0,Paramétrage!NZ525,"")</f>
        <v/>
      </c>
      <c r="K116" s="2" t="str">
        <f>IF(Paramétrage!OA525&lt;&gt;0,Paramétrage!OA525,"")</f>
        <v/>
      </c>
      <c r="L116" s="2" t="str">
        <f t="shared" si="47"/>
        <v/>
      </c>
      <c r="M116" s="2" t="str">
        <f t="shared" si="48"/>
        <v/>
      </c>
      <c r="N116" s="2" t="str">
        <f t="shared" si="49"/>
        <v/>
      </c>
      <c r="O116" s="2" t="str">
        <f>IF(Paramétrage!NZ525&lt;&gt;0,Paramétrage!OB525,"")</f>
        <v/>
      </c>
      <c r="P116" s="9" t="e">
        <f>IF(Paramétrage!#REF!,#REF!-#REF!,0)</f>
        <v>#REF!</v>
      </c>
      <c r="Q116" s="2"/>
      <c r="R116" s="2" t="e">
        <f>IF(#REF!&lt;&gt;"",ROUNDUP(MIN(S$3,T$3),0),"")</f>
        <v>#REF!</v>
      </c>
      <c r="S116" s="2"/>
    </row>
    <row r="117" spans="1:20" x14ac:dyDescent="0.35">
      <c r="A117" s="77" t="str">
        <f t="shared" si="40"/>
        <v/>
      </c>
      <c r="B117" s="77" t="str">
        <f t="shared" si="41"/>
        <v/>
      </c>
      <c r="C117" s="77" t="str">
        <f t="shared" si="42"/>
        <v/>
      </c>
      <c r="D117" s="77" t="str">
        <f t="shared" si="43"/>
        <v/>
      </c>
      <c r="E117" s="77" t="str">
        <f t="shared" si="44"/>
        <v/>
      </c>
      <c r="F117" s="77" t="str">
        <f t="shared" si="45"/>
        <v/>
      </c>
      <c r="G117" s="199" t="str">
        <f>IF(Paramétrage!NZ526&lt;&gt;0,Paramétrage!NX526,"")</f>
        <v/>
      </c>
      <c r="H117" s="2" t="str">
        <f>IF(Paramétrage!NZ526&lt;&gt;0,Paramétrage!NY526,"")</f>
        <v/>
      </c>
      <c r="I117" s="2" t="str">
        <f t="shared" si="46"/>
        <v/>
      </c>
      <c r="J117" s="2" t="str">
        <f>IF(Paramétrage!NZ526&lt;&gt;0,Paramétrage!NZ526,"")</f>
        <v/>
      </c>
      <c r="K117" s="2" t="str">
        <f>IF(Paramétrage!OA526&lt;&gt;0,Paramétrage!OA526,"")</f>
        <v/>
      </c>
      <c r="L117" s="2" t="str">
        <f t="shared" si="47"/>
        <v/>
      </c>
      <c r="M117" s="2" t="str">
        <f t="shared" si="48"/>
        <v/>
      </c>
      <c r="N117" s="2" t="str">
        <f t="shared" si="49"/>
        <v/>
      </c>
      <c r="O117" s="2" t="str">
        <f>IF(Paramétrage!NZ526&lt;&gt;0,Paramétrage!OB526,"")</f>
        <v/>
      </c>
      <c r="P117" s="9" t="e">
        <f>IF(Paramétrage!#REF!,#REF!-#REF!,0)</f>
        <v>#REF!</v>
      </c>
      <c r="Q117" s="2"/>
      <c r="R117" s="2" t="e">
        <f>IF(#REF!&lt;&gt;"",ROUNDUP(MIN(S$3,T$3),0),"")</f>
        <v>#REF!</v>
      </c>
      <c r="S117" s="2"/>
    </row>
    <row r="118" spans="1:20" x14ac:dyDescent="0.35">
      <c r="A118" s="77" t="str">
        <f t="shared" si="40"/>
        <v/>
      </c>
      <c r="B118" s="77" t="str">
        <f t="shared" si="41"/>
        <v/>
      </c>
      <c r="C118" s="77" t="str">
        <f t="shared" si="42"/>
        <v/>
      </c>
      <c r="D118" s="77" t="str">
        <f t="shared" si="43"/>
        <v/>
      </c>
      <c r="E118" s="77" t="str">
        <f t="shared" si="44"/>
        <v/>
      </c>
      <c r="F118" s="77" t="str">
        <f t="shared" si="45"/>
        <v/>
      </c>
      <c r="G118" s="199" t="str">
        <f>IF(Paramétrage!NZ527&lt;&gt;0,Paramétrage!NX527,"")</f>
        <v/>
      </c>
      <c r="H118" s="2" t="str">
        <f>IF(Paramétrage!NZ527&lt;&gt;0,Paramétrage!NY527,"")</f>
        <v/>
      </c>
      <c r="I118" s="2" t="str">
        <f t="shared" si="46"/>
        <v/>
      </c>
      <c r="J118" s="2" t="str">
        <f>IF(Paramétrage!NZ527&lt;&gt;0,Paramétrage!NZ527,"")</f>
        <v/>
      </c>
      <c r="K118" s="2" t="str">
        <f>IF(Paramétrage!OA527&lt;&gt;0,Paramétrage!OA527,"")</f>
        <v/>
      </c>
      <c r="L118" s="2" t="str">
        <f t="shared" si="47"/>
        <v/>
      </c>
      <c r="M118" s="2" t="str">
        <f t="shared" si="48"/>
        <v/>
      </c>
      <c r="N118" s="2" t="str">
        <f t="shared" si="49"/>
        <v/>
      </c>
      <c r="O118" s="2" t="str">
        <f>IF(Paramétrage!NZ527&lt;&gt;0,Paramétrage!OB527,"")</f>
        <v/>
      </c>
      <c r="P118" s="9" t="e">
        <f>IF(Paramétrage!#REF!,#REF!-#REF!,0)</f>
        <v>#REF!</v>
      </c>
      <c r="Q118" s="2"/>
      <c r="R118" s="2" t="e">
        <f>IF(#REF!&lt;&gt;"",ROUNDUP(MIN(S$3,T$3),0),"")</f>
        <v>#REF!</v>
      </c>
      <c r="S118" s="2"/>
    </row>
    <row r="119" spans="1:20" x14ac:dyDescent="0.35">
      <c r="A119" s="77" t="str">
        <f t="shared" si="40"/>
        <v/>
      </c>
      <c r="B119" s="77" t="str">
        <f t="shared" si="41"/>
        <v/>
      </c>
      <c r="C119" s="77" t="str">
        <f t="shared" si="42"/>
        <v/>
      </c>
      <c r="D119" s="77" t="str">
        <f t="shared" si="43"/>
        <v/>
      </c>
      <c r="E119" s="77" t="str">
        <f t="shared" si="44"/>
        <v/>
      </c>
      <c r="F119" s="77" t="str">
        <f t="shared" si="45"/>
        <v/>
      </c>
      <c r="G119" s="199" t="str">
        <f>IF(Paramétrage!NZ528&lt;&gt;0,Paramétrage!NX528,"")</f>
        <v/>
      </c>
      <c r="H119" s="2" t="str">
        <f>IF(Paramétrage!NZ528&lt;&gt;0,Paramétrage!NY528,"")</f>
        <v/>
      </c>
      <c r="I119" s="2" t="str">
        <f t="shared" si="46"/>
        <v/>
      </c>
      <c r="J119" s="2" t="str">
        <f>IF(Paramétrage!NZ528&lt;&gt;0,Paramétrage!NZ528,"")</f>
        <v/>
      </c>
      <c r="K119" s="2" t="str">
        <f>IF(Paramétrage!OA528&lt;&gt;0,Paramétrage!OA528,"")</f>
        <v/>
      </c>
      <c r="L119" s="2" t="str">
        <f t="shared" si="47"/>
        <v/>
      </c>
      <c r="M119" s="2" t="str">
        <f t="shared" si="48"/>
        <v/>
      </c>
      <c r="N119" s="2" t="str">
        <f t="shared" si="49"/>
        <v/>
      </c>
      <c r="O119" s="2" t="str">
        <f>IF(Paramétrage!NZ528&lt;&gt;0,Paramétrage!OB528,"")</f>
        <v/>
      </c>
      <c r="P119" s="9" t="e">
        <f>IF(Paramétrage!#REF!,#REF!-#REF!,0)</f>
        <v>#REF!</v>
      </c>
      <c r="Q119" s="2"/>
      <c r="R119" s="2" t="e">
        <f>IF(#REF!&lt;&gt;"",ROUNDUP(MIN(S$3,T$3),0),"")</f>
        <v>#REF!</v>
      </c>
      <c r="S119" s="2"/>
    </row>
    <row r="120" spans="1:20" x14ac:dyDescent="0.35">
      <c r="A120" s="469"/>
      <c r="B120" s="469"/>
      <c r="C120" s="469"/>
      <c r="D120" s="469"/>
      <c r="E120" s="469"/>
      <c r="F120" s="469"/>
      <c r="G120" s="475" t="s">
        <v>1123</v>
      </c>
      <c r="H120" s="469"/>
      <c r="I120" s="469"/>
      <c r="J120" s="469"/>
      <c r="K120" s="469"/>
      <c r="L120" s="469"/>
      <c r="M120" s="469"/>
      <c r="N120" s="469"/>
      <c r="O120" s="469"/>
      <c r="P120" s="469" t="e">
        <f>IF(Paramétrage!#REF!,#REF!-#REF!,0)</f>
        <v>#REF!</v>
      </c>
      <c r="Q120" s="469"/>
      <c r="R120" s="469" t="e">
        <f>IF(#REF!&lt;&gt;"",ROUNDUP(MIN(S$3,T$3),0),"")</f>
        <v>#REF!</v>
      </c>
      <c r="S120" s="2"/>
    </row>
    <row r="121" spans="1:20" ht="101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167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9" t="e">
        <f>IF(Paramétrage!#REF!,#REF!-#REF!,0)</f>
        <v>#REF!</v>
      </c>
      <c r="Q121" s="200" t="e">
        <f>Paramétrage!#REF!</f>
        <v>#REF!</v>
      </c>
      <c r="R121" s="201" t="s">
        <v>338</v>
      </c>
      <c r="S121" s="106" t="s">
        <v>347</v>
      </c>
      <c r="T121" s="28" t="s">
        <v>348</v>
      </c>
    </row>
    <row r="122" spans="1:20" x14ac:dyDescent="0.35">
      <c r="A122" s="77" t="str">
        <f>IF(J122&lt;&gt;"",I122,"")</f>
        <v/>
      </c>
      <c r="B122" s="77" t="str">
        <f>IF(J122&lt;&gt;"",1,"")</f>
        <v/>
      </c>
      <c r="C122" s="77" t="str">
        <f>IF(J122&lt;&gt;"",L122,"")</f>
        <v/>
      </c>
      <c r="D122" s="77" t="str">
        <f>IF(J122&lt;&gt;"",L122,"")</f>
        <v/>
      </c>
      <c r="E122" s="77" t="str">
        <f>IF(J122&lt;&gt;"",M122,"")</f>
        <v/>
      </c>
      <c r="F122" s="77" t="str">
        <f>IF(J122&lt;&gt;"",N122,"")</f>
        <v/>
      </c>
      <c r="G122" s="199" t="str">
        <f>IF(Paramétrage!MD501&lt;&gt;0,Paramétrage!MB501,"")</f>
        <v/>
      </c>
      <c r="H122" s="2" t="str">
        <f>IF(Paramétrage!MD501&lt;&gt;0,Paramétrage!MC501,"")</f>
        <v/>
      </c>
      <c r="I122" s="2" t="str">
        <f>IF(J122&lt;&gt;"",DATEDIF($Q$2,G122,"d")*1440+H122*60,"")</f>
        <v/>
      </c>
      <c r="J122" s="2" t="str">
        <f>IF(Paramétrage!MD501&lt;&gt;0,Paramétrage!MD501,"")</f>
        <v/>
      </c>
      <c r="K122" s="2" t="str">
        <f>IF(Paramétrage!ME501&lt;&gt;0,Paramétrage!ME501,"")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IF(Paramétrage!MD501&lt;&gt;0,Paramétrage!MF501,"")</f>
        <v/>
      </c>
      <c r="P122" s="9" t="e">
        <f>IF(Paramétrage!#REF!,#REF!-#REF!,0)</f>
        <v>#REF!</v>
      </c>
      <c r="Q122" s="2"/>
      <c r="R122" s="2" t="e">
        <f>IF(#REF!&lt;&gt;"",ROUNDUP(MIN(S$3,T$3),0),"")</f>
        <v>#REF!</v>
      </c>
      <c r="S122" s="2"/>
    </row>
    <row r="123" spans="1:20" x14ac:dyDescent="0.35">
      <c r="A123" s="77" t="str">
        <f t="shared" ref="A123:A149" si="50">IF(J123&lt;&gt;"",I123,"")</f>
        <v/>
      </c>
      <c r="B123" s="77" t="str">
        <f t="shared" ref="B123:B149" si="51">IF(J123&lt;&gt;"",1,"")</f>
        <v/>
      </c>
      <c r="C123" s="77" t="str">
        <f t="shared" ref="C123:C149" si="52">IF(J123&lt;&gt;"",L123,"")</f>
        <v/>
      </c>
      <c r="D123" s="77" t="str">
        <f t="shared" ref="D123:D149" si="53">IF(J123&lt;&gt;"",L123,"")</f>
        <v/>
      </c>
      <c r="E123" s="77" t="str">
        <f t="shared" ref="E123:E149" si="54">IF(J123&lt;&gt;"",M123,"")</f>
        <v/>
      </c>
      <c r="F123" s="77" t="str">
        <f t="shared" ref="F123:F149" si="55">IF(J123&lt;&gt;"",N123,"")</f>
        <v/>
      </c>
      <c r="G123" s="199" t="str">
        <f>IF(Paramétrage!MD502&lt;&gt;0,Paramétrage!MB502,"")</f>
        <v/>
      </c>
      <c r="H123" s="2" t="str">
        <f>IF(Paramétrage!MD502&lt;&gt;0,Paramétrage!MC502,"")</f>
        <v/>
      </c>
      <c r="I123" s="2" t="str">
        <f t="shared" ref="I123:I149" si="56">IF(J123&lt;&gt;"",DATEDIF($Q$2,G123,"d")*1440+H123*60,"")</f>
        <v/>
      </c>
      <c r="J123" s="2" t="str">
        <f>IF(Paramétrage!MD502&lt;&gt;0,Paramétrage!MD502,"")</f>
        <v/>
      </c>
      <c r="K123" s="2" t="str">
        <f>IF(Paramétrage!ME502&lt;&gt;0,Paramétrage!ME502,"")</f>
        <v/>
      </c>
      <c r="L123" s="2" t="str">
        <f t="shared" ref="L123:L149" si="57">IF(J123&lt;&gt;"",ROUNDUP(J123/K123,0),"")</f>
        <v/>
      </c>
      <c r="M123" s="2" t="str">
        <f t="shared" ref="M123:M149" si="58">IF(J123&lt;&gt;"",J123/L123,"")</f>
        <v/>
      </c>
      <c r="N123" s="2" t="str">
        <f t="shared" ref="N123:N149" si="59">IF(J123&lt;&gt;"",M123/O123,"")</f>
        <v/>
      </c>
      <c r="O123" s="2" t="str">
        <f>IF(Paramétrage!MD502&lt;&gt;0,Paramétrage!MF502,"")</f>
        <v/>
      </c>
      <c r="P123" s="9" t="e">
        <f>IF(Paramétrage!#REF!,#REF!-#REF!,0)</f>
        <v>#REF!</v>
      </c>
      <c r="Q123" s="2"/>
      <c r="R123" s="2" t="e">
        <f>IF(#REF!&lt;&gt;"",ROUNDUP(MIN(S$3,T$3),0),"")</f>
        <v>#REF!</v>
      </c>
      <c r="S123" s="2"/>
    </row>
    <row r="124" spans="1:20" x14ac:dyDescent="0.35">
      <c r="A124" s="77" t="str">
        <f t="shared" si="50"/>
        <v/>
      </c>
      <c r="B124" s="77" t="str">
        <f t="shared" si="51"/>
        <v/>
      </c>
      <c r="C124" s="77" t="str">
        <f t="shared" si="52"/>
        <v/>
      </c>
      <c r="D124" s="77" t="str">
        <f t="shared" si="53"/>
        <v/>
      </c>
      <c r="E124" s="77" t="str">
        <f t="shared" si="54"/>
        <v/>
      </c>
      <c r="F124" s="77" t="str">
        <f t="shared" si="55"/>
        <v/>
      </c>
      <c r="G124" s="199" t="str">
        <f>IF(Paramétrage!MD503&lt;&gt;0,Paramétrage!MB503,"")</f>
        <v/>
      </c>
      <c r="H124" s="2" t="str">
        <f>IF(Paramétrage!MD503&lt;&gt;0,Paramétrage!MC503,"")</f>
        <v/>
      </c>
      <c r="I124" s="2" t="str">
        <f t="shared" si="56"/>
        <v/>
      </c>
      <c r="J124" s="2" t="str">
        <f>IF(Paramétrage!MD503&lt;&gt;0,Paramétrage!MD503,"")</f>
        <v/>
      </c>
      <c r="K124" s="2" t="str">
        <f>IF(Paramétrage!ME503&lt;&gt;0,Paramétrage!ME503,"")</f>
        <v/>
      </c>
      <c r="L124" s="2" t="str">
        <f t="shared" si="57"/>
        <v/>
      </c>
      <c r="M124" s="2" t="str">
        <f t="shared" si="58"/>
        <v/>
      </c>
      <c r="N124" s="2" t="str">
        <f t="shared" si="59"/>
        <v/>
      </c>
      <c r="O124" s="2" t="str">
        <f>IF(Paramétrage!MD503&lt;&gt;0,Paramétrage!MF503,"")</f>
        <v/>
      </c>
      <c r="P124" s="9" t="e">
        <f>IF(Paramétrage!#REF!,#REF!-#REF!,0)</f>
        <v>#REF!</v>
      </c>
      <c r="Q124" s="2"/>
      <c r="R124" s="2" t="e">
        <f>IF(#REF!&lt;&gt;"",ROUNDUP(MIN(S$3,T$3),0),"")</f>
        <v>#REF!</v>
      </c>
      <c r="S124" s="2"/>
    </row>
    <row r="125" spans="1:20" x14ac:dyDescent="0.35">
      <c r="A125" s="77" t="str">
        <f t="shared" si="50"/>
        <v/>
      </c>
      <c r="B125" s="77" t="str">
        <f t="shared" si="51"/>
        <v/>
      </c>
      <c r="C125" s="77" t="str">
        <f t="shared" si="52"/>
        <v/>
      </c>
      <c r="D125" s="77" t="str">
        <f t="shared" si="53"/>
        <v/>
      </c>
      <c r="E125" s="77" t="str">
        <f t="shared" si="54"/>
        <v/>
      </c>
      <c r="F125" s="77" t="str">
        <f t="shared" si="55"/>
        <v/>
      </c>
      <c r="G125" s="199" t="str">
        <f>IF(Paramétrage!MD504&lt;&gt;0,Paramétrage!MB504,"")</f>
        <v/>
      </c>
      <c r="H125" s="2" t="str">
        <f>IF(Paramétrage!MD504&lt;&gt;0,Paramétrage!MC504,"")</f>
        <v/>
      </c>
      <c r="I125" s="2" t="str">
        <f t="shared" si="56"/>
        <v/>
      </c>
      <c r="J125" s="2" t="str">
        <f>IF(Paramétrage!MD504&lt;&gt;0,Paramétrage!MD504,"")</f>
        <v/>
      </c>
      <c r="K125" s="2" t="str">
        <f>IF(Paramétrage!ME504&lt;&gt;0,Paramétrage!ME504,"")</f>
        <v/>
      </c>
      <c r="L125" s="2" t="str">
        <f t="shared" si="57"/>
        <v/>
      </c>
      <c r="M125" s="2" t="str">
        <f t="shared" si="58"/>
        <v/>
      </c>
      <c r="N125" s="2" t="str">
        <f t="shared" si="59"/>
        <v/>
      </c>
      <c r="O125" s="2" t="str">
        <f>IF(Paramétrage!MD504&lt;&gt;0,Paramétrage!MF504,"")</f>
        <v/>
      </c>
      <c r="P125" s="9" t="e">
        <f>IF(Paramétrage!#REF!,#REF!-#REF!,0)</f>
        <v>#REF!</v>
      </c>
      <c r="Q125" s="2"/>
      <c r="R125" s="2" t="e">
        <f>IF(#REF!&lt;&gt;"",ROUNDUP(MIN(S$3,T$3),0),"")</f>
        <v>#REF!</v>
      </c>
      <c r="S125" s="2"/>
    </row>
    <row r="126" spans="1:20" x14ac:dyDescent="0.35">
      <c r="A126" s="77" t="str">
        <f t="shared" si="50"/>
        <v/>
      </c>
      <c r="B126" s="77" t="str">
        <f t="shared" si="51"/>
        <v/>
      </c>
      <c r="C126" s="77" t="str">
        <f t="shared" si="52"/>
        <v/>
      </c>
      <c r="D126" s="77" t="str">
        <f t="shared" si="53"/>
        <v/>
      </c>
      <c r="E126" s="77" t="str">
        <f t="shared" si="54"/>
        <v/>
      </c>
      <c r="F126" s="77" t="str">
        <f t="shared" si="55"/>
        <v/>
      </c>
      <c r="G126" s="199" t="str">
        <f>IF(Paramétrage!MD505&lt;&gt;0,Paramétrage!MB505,"")</f>
        <v/>
      </c>
      <c r="H126" s="2" t="str">
        <f>IF(Paramétrage!MD505&lt;&gt;0,Paramétrage!MC505,"")</f>
        <v/>
      </c>
      <c r="I126" s="2" t="str">
        <f t="shared" si="56"/>
        <v/>
      </c>
      <c r="J126" s="2" t="str">
        <f>IF(Paramétrage!MD505&lt;&gt;0,Paramétrage!MD505,"")</f>
        <v/>
      </c>
      <c r="K126" s="2" t="str">
        <f>IF(Paramétrage!ME505&lt;&gt;0,Paramétrage!ME505,"")</f>
        <v/>
      </c>
      <c r="L126" s="2" t="str">
        <f t="shared" si="57"/>
        <v/>
      </c>
      <c r="M126" s="2" t="str">
        <f t="shared" si="58"/>
        <v/>
      </c>
      <c r="N126" s="2" t="str">
        <f t="shared" si="59"/>
        <v/>
      </c>
      <c r="O126" s="2" t="str">
        <f>IF(Paramétrage!MD505&lt;&gt;0,Paramétrage!MF505,"")</f>
        <v/>
      </c>
      <c r="P126" s="9" t="e">
        <f>IF(Paramétrage!#REF!,#REF!-#REF!,0)</f>
        <v>#REF!</v>
      </c>
      <c r="Q126" s="2"/>
      <c r="R126" s="2" t="e">
        <f>IF(#REF!&lt;&gt;"",ROUNDUP(MIN(S$3,T$3),0),"")</f>
        <v>#REF!</v>
      </c>
      <c r="S126" s="2"/>
    </row>
    <row r="127" spans="1:20" x14ac:dyDescent="0.35">
      <c r="A127" s="77" t="str">
        <f t="shared" si="50"/>
        <v/>
      </c>
      <c r="B127" s="77" t="str">
        <f t="shared" si="51"/>
        <v/>
      </c>
      <c r="C127" s="77" t="str">
        <f t="shared" si="52"/>
        <v/>
      </c>
      <c r="D127" s="77" t="str">
        <f t="shared" si="53"/>
        <v/>
      </c>
      <c r="E127" s="77" t="str">
        <f t="shared" si="54"/>
        <v/>
      </c>
      <c r="F127" s="77" t="str">
        <f t="shared" si="55"/>
        <v/>
      </c>
      <c r="G127" s="199" t="str">
        <f>IF(Paramétrage!MD506&lt;&gt;0,Paramétrage!MB506,"")</f>
        <v/>
      </c>
      <c r="H127" s="2" t="str">
        <f>IF(Paramétrage!MD506&lt;&gt;0,Paramétrage!MC506,"")</f>
        <v/>
      </c>
      <c r="I127" s="2" t="str">
        <f t="shared" si="56"/>
        <v/>
      </c>
      <c r="J127" s="2" t="str">
        <f>IF(Paramétrage!MD506&lt;&gt;0,Paramétrage!MD506,"")</f>
        <v/>
      </c>
      <c r="K127" s="2" t="str">
        <f>IF(Paramétrage!ME506&lt;&gt;0,Paramétrage!ME506,"")</f>
        <v/>
      </c>
      <c r="L127" s="2" t="str">
        <f t="shared" si="57"/>
        <v/>
      </c>
      <c r="M127" s="2" t="str">
        <f t="shared" si="58"/>
        <v/>
      </c>
      <c r="N127" s="2" t="str">
        <f t="shared" si="59"/>
        <v/>
      </c>
      <c r="O127" s="2" t="str">
        <f>IF(Paramétrage!MD506&lt;&gt;0,Paramétrage!MF506,"")</f>
        <v/>
      </c>
      <c r="P127" s="9" t="e">
        <f>IF(Paramétrage!#REF!,#REF!-#REF!,0)</f>
        <v>#REF!</v>
      </c>
      <c r="Q127" s="2"/>
      <c r="R127" s="2" t="e">
        <f>IF(#REF!&lt;&gt;"",ROUNDUP(MIN(S$3,T$3),0),"")</f>
        <v>#REF!</v>
      </c>
      <c r="S127" s="2"/>
    </row>
    <row r="128" spans="1:20" x14ac:dyDescent="0.35">
      <c r="A128" s="77" t="str">
        <f t="shared" si="50"/>
        <v/>
      </c>
      <c r="B128" s="77" t="str">
        <f t="shared" si="51"/>
        <v/>
      </c>
      <c r="C128" s="77" t="str">
        <f t="shared" si="52"/>
        <v/>
      </c>
      <c r="D128" s="77" t="str">
        <f t="shared" si="53"/>
        <v/>
      </c>
      <c r="E128" s="77" t="str">
        <f t="shared" si="54"/>
        <v/>
      </c>
      <c r="F128" s="77" t="str">
        <f t="shared" si="55"/>
        <v/>
      </c>
      <c r="G128" s="199" t="str">
        <f>IF(Paramétrage!MD507&lt;&gt;0,Paramétrage!MB507,"")</f>
        <v/>
      </c>
      <c r="H128" s="2" t="str">
        <f>IF(Paramétrage!MD507&lt;&gt;0,Paramétrage!MC507,"")</f>
        <v/>
      </c>
      <c r="I128" s="2" t="str">
        <f t="shared" si="56"/>
        <v/>
      </c>
      <c r="J128" s="2" t="str">
        <f>IF(Paramétrage!MD507&lt;&gt;0,Paramétrage!MD507,"")</f>
        <v/>
      </c>
      <c r="K128" s="2" t="str">
        <f>IF(Paramétrage!ME507&lt;&gt;0,Paramétrage!ME507,"")</f>
        <v/>
      </c>
      <c r="L128" s="2" t="str">
        <f t="shared" si="57"/>
        <v/>
      </c>
      <c r="M128" s="2" t="str">
        <f t="shared" si="58"/>
        <v/>
      </c>
      <c r="N128" s="2" t="str">
        <f t="shared" si="59"/>
        <v/>
      </c>
      <c r="O128" s="2" t="str">
        <f>IF(Paramétrage!MD507&lt;&gt;0,Paramétrage!MF507,"")</f>
        <v/>
      </c>
      <c r="P128" s="9" t="e">
        <f>IF(Paramétrage!#REF!,#REF!-#REF!,0)</f>
        <v>#REF!</v>
      </c>
      <c r="Q128" s="2"/>
      <c r="R128" s="2" t="e">
        <f>IF(#REF!&lt;&gt;"",ROUNDUP(MIN(S$3,T$3),0),"")</f>
        <v>#REF!</v>
      </c>
      <c r="S128" s="2"/>
    </row>
    <row r="129" spans="1:19" x14ac:dyDescent="0.35">
      <c r="A129" s="77" t="str">
        <f t="shared" si="50"/>
        <v/>
      </c>
      <c r="B129" s="77" t="str">
        <f t="shared" si="51"/>
        <v/>
      </c>
      <c r="C129" s="77" t="str">
        <f t="shared" si="52"/>
        <v/>
      </c>
      <c r="D129" s="77" t="str">
        <f t="shared" si="53"/>
        <v/>
      </c>
      <c r="E129" s="77" t="str">
        <f t="shared" si="54"/>
        <v/>
      </c>
      <c r="F129" s="77" t="str">
        <f t="shared" si="55"/>
        <v/>
      </c>
      <c r="G129" s="199" t="str">
        <f>IF(Paramétrage!MD508&lt;&gt;0,Paramétrage!MB508,"")</f>
        <v/>
      </c>
      <c r="H129" s="2" t="str">
        <f>IF(Paramétrage!MD508&lt;&gt;0,Paramétrage!MC508,"")</f>
        <v/>
      </c>
      <c r="I129" s="2" t="str">
        <f t="shared" si="56"/>
        <v/>
      </c>
      <c r="J129" s="2" t="str">
        <f>IF(Paramétrage!MD508&lt;&gt;0,Paramétrage!MD508,"")</f>
        <v/>
      </c>
      <c r="K129" s="2" t="str">
        <f>IF(Paramétrage!ME508&lt;&gt;0,Paramétrage!ME508,"")</f>
        <v/>
      </c>
      <c r="L129" s="2" t="str">
        <f t="shared" si="57"/>
        <v/>
      </c>
      <c r="M129" s="2" t="str">
        <f t="shared" si="58"/>
        <v/>
      </c>
      <c r="N129" s="2" t="str">
        <f t="shared" si="59"/>
        <v/>
      </c>
      <c r="O129" s="2" t="str">
        <f>IF(Paramétrage!MD508&lt;&gt;0,Paramétrage!MF508,"")</f>
        <v/>
      </c>
      <c r="P129" s="9" t="e">
        <f>IF(Paramétrage!#REF!,#REF!-#REF!,0)</f>
        <v>#REF!</v>
      </c>
      <c r="Q129" s="2"/>
      <c r="R129" s="2" t="e">
        <f>IF(#REF!&lt;&gt;"",ROUNDUP(MIN(S$3,T$3),0),"")</f>
        <v>#REF!</v>
      </c>
      <c r="S129" s="2"/>
    </row>
    <row r="130" spans="1:19" x14ac:dyDescent="0.35">
      <c r="A130" s="77" t="str">
        <f t="shared" si="50"/>
        <v/>
      </c>
      <c r="B130" s="77" t="str">
        <f t="shared" si="51"/>
        <v/>
      </c>
      <c r="C130" s="77" t="str">
        <f t="shared" si="52"/>
        <v/>
      </c>
      <c r="D130" s="77" t="str">
        <f t="shared" si="53"/>
        <v/>
      </c>
      <c r="E130" s="77" t="str">
        <f t="shared" si="54"/>
        <v/>
      </c>
      <c r="F130" s="77" t="str">
        <f t="shared" si="55"/>
        <v/>
      </c>
      <c r="G130" s="199" t="str">
        <f>IF(Paramétrage!MD509&lt;&gt;0,Paramétrage!MB509,"")</f>
        <v/>
      </c>
      <c r="H130" s="2" t="str">
        <f>IF(Paramétrage!MD509&lt;&gt;0,Paramétrage!MC509,"")</f>
        <v/>
      </c>
      <c r="I130" s="2" t="str">
        <f t="shared" si="56"/>
        <v/>
      </c>
      <c r="J130" s="2" t="str">
        <f>IF(Paramétrage!MD509&lt;&gt;0,Paramétrage!MD509,"")</f>
        <v/>
      </c>
      <c r="K130" s="2" t="str">
        <f>IF(Paramétrage!ME509&lt;&gt;0,Paramétrage!ME509,"")</f>
        <v/>
      </c>
      <c r="L130" s="2" t="str">
        <f t="shared" si="57"/>
        <v/>
      </c>
      <c r="M130" s="2" t="str">
        <f t="shared" si="58"/>
        <v/>
      </c>
      <c r="N130" s="2" t="str">
        <f t="shared" si="59"/>
        <v/>
      </c>
      <c r="O130" s="2" t="str">
        <f>IF(Paramétrage!MD509&lt;&gt;0,Paramétrage!MF509,"")</f>
        <v/>
      </c>
      <c r="P130" s="9" t="e">
        <f>IF(Paramétrage!#REF!,#REF!-#REF!,0)</f>
        <v>#REF!</v>
      </c>
      <c r="Q130" s="2"/>
      <c r="R130" s="2" t="e">
        <f>IF(#REF!&lt;&gt;"",ROUNDUP(MIN(S$3,T$3),0),"")</f>
        <v>#REF!</v>
      </c>
      <c r="S130" s="2"/>
    </row>
    <row r="131" spans="1:19" x14ac:dyDescent="0.35">
      <c r="A131" s="77" t="str">
        <f t="shared" si="50"/>
        <v/>
      </c>
      <c r="B131" s="77" t="str">
        <f t="shared" si="51"/>
        <v/>
      </c>
      <c r="C131" s="77" t="str">
        <f t="shared" si="52"/>
        <v/>
      </c>
      <c r="D131" s="77" t="str">
        <f t="shared" si="53"/>
        <v/>
      </c>
      <c r="E131" s="77" t="str">
        <f t="shared" si="54"/>
        <v/>
      </c>
      <c r="F131" s="77" t="str">
        <f t="shared" si="55"/>
        <v/>
      </c>
      <c r="G131" s="199" t="str">
        <f>IF(Paramétrage!MD510&lt;&gt;0,Paramétrage!MB510,"")</f>
        <v/>
      </c>
      <c r="H131" s="2" t="str">
        <f>IF(Paramétrage!MD510&lt;&gt;0,Paramétrage!MC510,"")</f>
        <v/>
      </c>
      <c r="I131" s="2" t="str">
        <f t="shared" si="56"/>
        <v/>
      </c>
      <c r="J131" s="2" t="str">
        <f>IF(Paramétrage!MD510&lt;&gt;0,Paramétrage!MD510,"")</f>
        <v/>
      </c>
      <c r="K131" s="2" t="str">
        <f>IF(Paramétrage!ME510&lt;&gt;0,Paramétrage!ME510,"")</f>
        <v/>
      </c>
      <c r="L131" s="2" t="str">
        <f t="shared" si="57"/>
        <v/>
      </c>
      <c r="M131" s="2" t="str">
        <f t="shared" si="58"/>
        <v/>
      </c>
      <c r="N131" s="2" t="str">
        <f t="shared" si="59"/>
        <v/>
      </c>
      <c r="O131" s="2" t="str">
        <f>IF(Paramétrage!MD510&lt;&gt;0,Paramétrage!MF510,"")</f>
        <v/>
      </c>
      <c r="P131" s="9" t="e">
        <f>IF(Paramétrage!#REF!,#REF!-#REF!,0)</f>
        <v>#REF!</v>
      </c>
      <c r="Q131" s="2"/>
      <c r="R131" s="2" t="e">
        <f>IF(#REF!&lt;&gt;"",ROUNDUP(MIN(S$3,T$3),0),"")</f>
        <v>#REF!</v>
      </c>
      <c r="S131" s="2"/>
    </row>
    <row r="132" spans="1:19" x14ac:dyDescent="0.35">
      <c r="A132" s="77" t="str">
        <f t="shared" si="50"/>
        <v/>
      </c>
      <c r="B132" s="77" t="str">
        <f t="shared" si="51"/>
        <v/>
      </c>
      <c r="C132" s="77" t="str">
        <f t="shared" si="52"/>
        <v/>
      </c>
      <c r="D132" s="77" t="str">
        <f t="shared" si="53"/>
        <v/>
      </c>
      <c r="E132" s="77" t="str">
        <f t="shared" si="54"/>
        <v/>
      </c>
      <c r="F132" s="77" t="str">
        <f t="shared" si="55"/>
        <v/>
      </c>
      <c r="G132" s="199" t="str">
        <f>IF(Paramétrage!MD511&lt;&gt;0,Paramétrage!MB511,"")</f>
        <v/>
      </c>
      <c r="H132" s="2" t="str">
        <f>IF(Paramétrage!MD511&lt;&gt;0,Paramétrage!MC511,"")</f>
        <v/>
      </c>
      <c r="I132" s="2" t="str">
        <f t="shared" si="56"/>
        <v/>
      </c>
      <c r="J132" s="2" t="str">
        <f>IF(Paramétrage!MD511&lt;&gt;0,Paramétrage!MD511,"")</f>
        <v/>
      </c>
      <c r="K132" s="2" t="str">
        <f>IF(Paramétrage!ME511&lt;&gt;0,Paramétrage!ME511,"")</f>
        <v/>
      </c>
      <c r="L132" s="2" t="str">
        <f t="shared" si="57"/>
        <v/>
      </c>
      <c r="M132" s="2" t="str">
        <f t="shared" si="58"/>
        <v/>
      </c>
      <c r="N132" s="2" t="str">
        <f t="shared" si="59"/>
        <v/>
      </c>
      <c r="O132" s="2" t="str">
        <f>IF(Paramétrage!MD511&lt;&gt;0,Paramétrage!MF511,"")</f>
        <v/>
      </c>
      <c r="P132" s="9" t="e">
        <f>IF(Paramétrage!#REF!,#REF!-#REF!,0)</f>
        <v>#REF!</v>
      </c>
      <c r="Q132" s="2"/>
      <c r="R132" s="2" t="e">
        <f>IF(#REF!&lt;&gt;"",ROUNDUP(MIN(S$3,T$3),0),"")</f>
        <v>#REF!</v>
      </c>
      <c r="S132" s="2"/>
    </row>
    <row r="133" spans="1:19" x14ac:dyDescent="0.35">
      <c r="A133" s="77" t="str">
        <f t="shared" si="50"/>
        <v/>
      </c>
      <c r="B133" s="77" t="str">
        <f t="shared" si="51"/>
        <v/>
      </c>
      <c r="C133" s="77" t="str">
        <f t="shared" si="52"/>
        <v/>
      </c>
      <c r="D133" s="77" t="str">
        <f t="shared" si="53"/>
        <v/>
      </c>
      <c r="E133" s="77" t="str">
        <f t="shared" si="54"/>
        <v/>
      </c>
      <c r="F133" s="77" t="str">
        <f t="shared" si="55"/>
        <v/>
      </c>
      <c r="G133" s="199" t="str">
        <f>IF(Paramétrage!MD512&lt;&gt;0,Paramétrage!MB512,"")</f>
        <v/>
      </c>
      <c r="H133" s="2" t="str">
        <f>IF(Paramétrage!MD512&lt;&gt;0,Paramétrage!MC512,"")</f>
        <v/>
      </c>
      <c r="I133" s="2" t="str">
        <f t="shared" si="56"/>
        <v/>
      </c>
      <c r="J133" s="2" t="str">
        <f>IF(Paramétrage!MD512&lt;&gt;0,Paramétrage!MD512,"")</f>
        <v/>
      </c>
      <c r="K133" s="2" t="str">
        <f>IF(Paramétrage!ME512&lt;&gt;0,Paramétrage!ME512,"")</f>
        <v/>
      </c>
      <c r="L133" s="2" t="str">
        <f t="shared" si="57"/>
        <v/>
      </c>
      <c r="M133" s="2" t="str">
        <f t="shared" si="58"/>
        <v/>
      </c>
      <c r="N133" s="2" t="str">
        <f t="shared" si="59"/>
        <v/>
      </c>
      <c r="O133" s="2" t="str">
        <f>IF(Paramétrage!MD512&lt;&gt;0,Paramétrage!MF512,"")</f>
        <v/>
      </c>
      <c r="P133" s="9" t="e">
        <f>IF(Paramétrage!#REF!,#REF!-#REF!,0)</f>
        <v>#REF!</v>
      </c>
      <c r="Q133" s="2"/>
      <c r="R133" s="2" t="e">
        <f>IF(#REF!&lt;&gt;"",ROUNDUP(MIN(S$3,T$3),0),"")</f>
        <v>#REF!</v>
      </c>
      <c r="S133" s="2"/>
    </row>
    <row r="134" spans="1:19" x14ac:dyDescent="0.35">
      <c r="A134" s="77" t="str">
        <f t="shared" si="50"/>
        <v/>
      </c>
      <c r="B134" s="77" t="str">
        <f t="shared" si="51"/>
        <v/>
      </c>
      <c r="C134" s="77" t="str">
        <f t="shared" si="52"/>
        <v/>
      </c>
      <c r="D134" s="77" t="str">
        <f t="shared" si="53"/>
        <v/>
      </c>
      <c r="E134" s="77" t="str">
        <f t="shared" si="54"/>
        <v/>
      </c>
      <c r="F134" s="77" t="str">
        <f t="shared" si="55"/>
        <v/>
      </c>
      <c r="G134" s="199" t="str">
        <f>IF(Paramétrage!MD513&lt;&gt;0,Paramétrage!MB513,"")</f>
        <v/>
      </c>
      <c r="H134" s="2" t="str">
        <f>IF(Paramétrage!MD513&lt;&gt;0,Paramétrage!MC513,"")</f>
        <v/>
      </c>
      <c r="I134" s="2" t="str">
        <f t="shared" si="56"/>
        <v/>
      </c>
      <c r="J134" s="2" t="str">
        <f>IF(Paramétrage!MD513&lt;&gt;0,Paramétrage!MD513,"")</f>
        <v/>
      </c>
      <c r="K134" s="2" t="str">
        <f>IF(Paramétrage!ME513&lt;&gt;0,Paramétrage!ME513,"")</f>
        <v/>
      </c>
      <c r="L134" s="2" t="str">
        <f t="shared" si="57"/>
        <v/>
      </c>
      <c r="M134" s="2" t="str">
        <f t="shared" si="58"/>
        <v/>
      </c>
      <c r="N134" s="2" t="str">
        <f t="shared" si="59"/>
        <v/>
      </c>
      <c r="O134" s="2" t="str">
        <f>IF(Paramétrage!MD513&lt;&gt;0,Paramétrage!MF513,"")</f>
        <v/>
      </c>
      <c r="P134" s="9" t="e">
        <f>IF(Paramétrage!#REF!,#REF!-#REF!,0)</f>
        <v>#REF!</v>
      </c>
      <c r="Q134" s="2"/>
      <c r="R134" s="2" t="e">
        <f>IF(#REF!&lt;&gt;"",ROUNDUP(MIN(S$3,T$3),0),"")</f>
        <v>#REF!</v>
      </c>
      <c r="S134" s="2"/>
    </row>
    <row r="135" spans="1:19" x14ac:dyDescent="0.35">
      <c r="A135" s="77" t="str">
        <f t="shared" si="50"/>
        <v/>
      </c>
      <c r="B135" s="77" t="str">
        <f t="shared" si="51"/>
        <v/>
      </c>
      <c r="C135" s="77" t="str">
        <f t="shared" si="52"/>
        <v/>
      </c>
      <c r="D135" s="77" t="str">
        <f t="shared" si="53"/>
        <v/>
      </c>
      <c r="E135" s="77" t="str">
        <f t="shared" si="54"/>
        <v/>
      </c>
      <c r="F135" s="77" t="str">
        <f t="shared" si="55"/>
        <v/>
      </c>
      <c r="G135" s="199" t="str">
        <f>IF(Paramétrage!MD514&lt;&gt;0,Paramétrage!MB514,"")</f>
        <v/>
      </c>
      <c r="H135" s="2" t="str">
        <f>IF(Paramétrage!MD514&lt;&gt;0,Paramétrage!MC514,"")</f>
        <v/>
      </c>
      <c r="I135" s="2" t="str">
        <f t="shared" si="56"/>
        <v/>
      </c>
      <c r="J135" s="2" t="str">
        <f>IF(Paramétrage!MD514&lt;&gt;0,Paramétrage!MD514,"")</f>
        <v/>
      </c>
      <c r="K135" s="2" t="str">
        <f>IF(Paramétrage!ME514&lt;&gt;0,Paramétrage!ME514,"")</f>
        <v/>
      </c>
      <c r="L135" s="2" t="str">
        <f t="shared" si="57"/>
        <v/>
      </c>
      <c r="M135" s="2" t="str">
        <f t="shared" si="58"/>
        <v/>
      </c>
      <c r="N135" s="2" t="str">
        <f t="shared" si="59"/>
        <v/>
      </c>
      <c r="O135" s="2" t="str">
        <f>IF(Paramétrage!MD514&lt;&gt;0,Paramétrage!MF514,"")</f>
        <v/>
      </c>
      <c r="P135" s="9" t="e">
        <f>IF(Paramétrage!#REF!,#REF!-#REF!,0)</f>
        <v>#REF!</v>
      </c>
      <c r="Q135" s="2"/>
      <c r="R135" s="2" t="e">
        <f>IF(#REF!&lt;&gt;"",ROUNDUP(MIN(S$3,T$3),0),"")</f>
        <v>#REF!</v>
      </c>
      <c r="S135" s="2"/>
    </row>
    <row r="136" spans="1:19" x14ac:dyDescent="0.35">
      <c r="A136" s="77" t="str">
        <f t="shared" si="50"/>
        <v/>
      </c>
      <c r="B136" s="77" t="str">
        <f t="shared" si="51"/>
        <v/>
      </c>
      <c r="C136" s="77" t="str">
        <f t="shared" si="52"/>
        <v/>
      </c>
      <c r="D136" s="77" t="str">
        <f t="shared" si="53"/>
        <v/>
      </c>
      <c r="E136" s="77" t="str">
        <f t="shared" si="54"/>
        <v/>
      </c>
      <c r="F136" s="77" t="str">
        <f t="shared" si="55"/>
        <v/>
      </c>
      <c r="G136" s="199" t="str">
        <f>IF(Paramétrage!MD515&lt;&gt;0,Paramétrage!MB515,"")</f>
        <v/>
      </c>
      <c r="H136" s="2" t="str">
        <f>IF(Paramétrage!MD515&lt;&gt;0,Paramétrage!MC515,"")</f>
        <v/>
      </c>
      <c r="I136" s="2" t="str">
        <f t="shared" si="56"/>
        <v/>
      </c>
      <c r="J136" s="2" t="str">
        <f>IF(Paramétrage!MD515&lt;&gt;0,Paramétrage!MD515,"")</f>
        <v/>
      </c>
      <c r="K136" s="2" t="str">
        <f>IF(Paramétrage!ME515&lt;&gt;0,Paramétrage!ME515,"")</f>
        <v/>
      </c>
      <c r="L136" s="2" t="str">
        <f t="shared" si="57"/>
        <v/>
      </c>
      <c r="M136" s="2" t="str">
        <f t="shared" si="58"/>
        <v/>
      </c>
      <c r="N136" s="2" t="str">
        <f t="shared" si="59"/>
        <v/>
      </c>
      <c r="O136" s="2" t="str">
        <f>IF(Paramétrage!MD515&lt;&gt;0,Paramétrage!MF515,"")</f>
        <v/>
      </c>
      <c r="P136" s="9" t="e">
        <f>IF(Paramétrage!#REF!,#REF!-#REF!,0)</f>
        <v>#REF!</v>
      </c>
      <c r="Q136" s="2"/>
      <c r="R136" s="2" t="e">
        <f>IF(#REF!&lt;&gt;"",ROUNDUP(MIN(S$3,T$3),0),"")</f>
        <v>#REF!</v>
      </c>
      <c r="S136" s="2"/>
    </row>
    <row r="137" spans="1:19" x14ac:dyDescent="0.35">
      <c r="A137" s="77" t="str">
        <f t="shared" si="50"/>
        <v/>
      </c>
      <c r="B137" s="77" t="str">
        <f t="shared" si="51"/>
        <v/>
      </c>
      <c r="C137" s="77" t="str">
        <f t="shared" si="52"/>
        <v/>
      </c>
      <c r="D137" s="77" t="str">
        <f t="shared" si="53"/>
        <v/>
      </c>
      <c r="E137" s="77" t="str">
        <f t="shared" si="54"/>
        <v/>
      </c>
      <c r="F137" s="77" t="str">
        <f t="shared" si="55"/>
        <v/>
      </c>
      <c r="G137" s="199" t="str">
        <f>IF(Paramétrage!MD516&lt;&gt;0,Paramétrage!MB516,"")</f>
        <v/>
      </c>
      <c r="H137" s="2" t="str">
        <f>IF(Paramétrage!MD516&lt;&gt;0,Paramétrage!MC516,"")</f>
        <v/>
      </c>
      <c r="I137" s="2" t="str">
        <f t="shared" si="56"/>
        <v/>
      </c>
      <c r="J137" s="2" t="str">
        <f>IF(Paramétrage!MD516&lt;&gt;0,Paramétrage!MD516,"")</f>
        <v/>
      </c>
      <c r="K137" s="2" t="str">
        <f>IF(Paramétrage!ME516&lt;&gt;0,Paramétrage!ME516,"")</f>
        <v/>
      </c>
      <c r="L137" s="2" t="str">
        <f t="shared" si="57"/>
        <v/>
      </c>
      <c r="M137" s="2" t="str">
        <f t="shared" si="58"/>
        <v/>
      </c>
      <c r="N137" s="2" t="str">
        <f t="shared" si="59"/>
        <v/>
      </c>
      <c r="O137" s="2" t="str">
        <f>IF(Paramétrage!MD516&lt;&gt;0,Paramétrage!MF516,"")</f>
        <v/>
      </c>
      <c r="P137" s="9" t="e">
        <f>IF(Paramétrage!#REF!,#REF!-#REF!,0)</f>
        <v>#REF!</v>
      </c>
      <c r="Q137" s="2"/>
      <c r="R137" s="2" t="e">
        <f>IF(#REF!&lt;&gt;"",ROUNDUP(MIN(S$3,T$3),0),"")</f>
        <v>#REF!</v>
      </c>
      <c r="S137" s="2"/>
    </row>
    <row r="138" spans="1:19" x14ac:dyDescent="0.35">
      <c r="A138" s="77" t="str">
        <f t="shared" si="50"/>
        <v/>
      </c>
      <c r="B138" s="77" t="str">
        <f t="shared" si="51"/>
        <v/>
      </c>
      <c r="C138" s="77" t="str">
        <f t="shared" si="52"/>
        <v/>
      </c>
      <c r="D138" s="77" t="str">
        <f t="shared" si="53"/>
        <v/>
      </c>
      <c r="E138" s="77" t="str">
        <f t="shared" si="54"/>
        <v/>
      </c>
      <c r="F138" s="77" t="str">
        <f t="shared" si="55"/>
        <v/>
      </c>
      <c r="G138" s="199" t="str">
        <f>IF(Paramétrage!MD517&lt;&gt;0,Paramétrage!MB517,"")</f>
        <v/>
      </c>
      <c r="H138" s="2" t="str">
        <f>IF(Paramétrage!MD517&lt;&gt;0,Paramétrage!MC517,"")</f>
        <v/>
      </c>
      <c r="I138" s="2" t="str">
        <f t="shared" si="56"/>
        <v/>
      </c>
      <c r="J138" s="2" t="str">
        <f>IF(Paramétrage!MD517&lt;&gt;0,Paramétrage!MD517,"")</f>
        <v/>
      </c>
      <c r="K138" s="2" t="str">
        <f>IF(Paramétrage!ME517&lt;&gt;0,Paramétrage!ME517,"")</f>
        <v/>
      </c>
      <c r="L138" s="2" t="str">
        <f t="shared" si="57"/>
        <v/>
      </c>
      <c r="M138" s="2" t="str">
        <f t="shared" si="58"/>
        <v/>
      </c>
      <c r="N138" s="2" t="str">
        <f t="shared" si="59"/>
        <v/>
      </c>
      <c r="O138" s="2" t="str">
        <f>IF(Paramétrage!MD517&lt;&gt;0,Paramétrage!MF517,"")</f>
        <v/>
      </c>
      <c r="P138" s="9" t="e">
        <f>IF(Paramétrage!#REF!,#REF!-#REF!,0)</f>
        <v>#REF!</v>
      </c>
      <c r="Q138" s="2"/>
      <c r="R138" s="2" t="e">
        <f>IF(#REF!&lt;&gt;"",ROUNDUP(MIN(S$3,T$3),0),"")</f>
        <v>#REF!</v>
      </c>
      <c r="S138" s="2"/>
    </row>
    <row r="139" spans="1:19" x14ac:dyDescent="0.35">
      <c r="A139" s="77" t="str">
        <f t="shared" si="50"/>
        <v/>
      </c>
      <c r="B139" s="77" t="str">
        <f t="shared" si="51"/>
        <v/>
      </c>
      <c r="C139" s="77" t="str">
        <f t="shared" si="52"/>
        <v/>
      </c>
      <c r="D139" s="77" t="str">
        <f t="shared" si="53"/>
        <v/>
      </c>
      <c r="E139" s="77" t="str">
        <f t="shared" si="54"/>
        <v/>
      </c>
      <c r="F139" s="77" t="str">
        <f t="shared" si="55"/>
        <v/>
      </c>
      <c r="G139" s="199" t="str">
        <f>IF(Paramétrage!MD518&lt;&gt;0,Paramétrage!MB518,"")</f>
        <v/>
      </c>
      <c r="H139" s="2" t="str">
        <f>IF(Paramétrage!MD518&lt;&gt;0,Paramétrage!MC518,"")</f>
        <v/>
      </c>
      <c r="I139" s="2" t="str">
        <f t="shared" si="56"/>
        <v/>
      </c>
      <c r="J139" s="2" t="str">
        <f>IF(Paramétrage!MD518&lt;&gt;0,Paramétrage!MD518,"")</f>
        <v/>
      </c>
      <c r="K139" s="2" t="str">
        <f>IF(Paramétrage!ME518&lt;&gt;0,Paramétrage!ME518,"")</f>
        <v/>
      </c>
      <c r="L139" s="2" t="str">
        <f t="shared" si="57"/>
        <v/>
      </c>
      <c r="M139" s="2" t="str">
        <f t="shared" si="58"/>
        <v/>
      </c>
      <c r="N139" s="2" t="str">
        <f t="shared" si="59"/>
        <v/>
      </c>
      <c r="O139" s="2" t="str">
        <f>IF(Paramétrage!MD518&lt;&gt;0,Paramétrage!MF518,"")</f>
        <v/>
      </c>
      <c r="P139" s="9" t="e">
        <f>IF(Paramétrage!#REF!,#REF!-#REF!,0)</f>
        <v>#REF!</v>
      </c>
      <c r="Q139" s="2"/>
      <c r="R139" s="2" t="e">
        <f>IF(#REF!&lt;&gt;"",ROUNDUP(MIN(S$3,T$3),0),"")</f>
        <v>#REF!</v>
      </c>
      <c r="S139" s="2"/>
    </row>
    <row r="140" spans="1:19" x14ac:dyDescent="0.35">
      <c r="A140" s="77" t="str">
        <f t="shared" si="50"/>
        <v/>
      </c>
      <c r="B140" s="77" t="str">
        <f t="shared" si="51"/>
        <v/>
      </c>
      <c r="C140" s="77" t="str">
        <f t="shared" si="52"/>
        <v/>
      </c>
      <c r="D140" s="77" t="str">
        <f t="shared" si="53"/>
        <v/>
      </c>
      <c r="E140" s="77" t="str">
        <f t="shared" si="54"/>
        <v/>
      </c>
      <c r="F140" s="77" t="str">
        <f t="shared" si="55"/>
        <v/>
      </c>
      <c r="G140" s="199" t="str">
        <f>IF(Paramétrage!MD519&lt;&gt;0,Paramétrage!MB519,"")</f>
        <v/>
      </c>
      <c r="H140" s="2" t="str">
        <f>IF(Paramétrage!MD519&lt;&gt;0,Paramétrage!MC519,"")</f>
        <v/>
      </c>
      <c r="I140" s="2" t="str">
        <f t="shared" si="56"/>
        <v/>
      </c>
      <c r="J140" s="2" t="str">
        <f>IF(Paramétrage!MD519&lt;&gt;0,Paramétrage!MD519,"")</f>
        <v/>
      </c>
      <c r="K140" s="2" t="str">
        <f>IF(Paramétrage!ME519&lt;&gt;0,Paramétrage!ME519,"")</f>
        <v/>
      </c>
      <c r="L140" s="2" t="str">
        <f t="shared" si="57"/>
        <v/>
      </c>
      <c r="M140" s="2" t="str">
        <f t="shared" si="58"/>
        <v/>
      </c>
      <c r="N140" s="2" t="str">
        <f t="shared" si="59"/>
        <v/>
      </c>
      <c r="O140" s="2" t="str">
        <f>IF(Paramétrage!MD519&lt;&gt;0,Paramétrage!MF519,"")</f>
        <v/>
      </c>
      <c r="P140" s="9" t="e">
        <f>IF(Paramétrage!#REF!,#REF!-#REF!,0)</f>
        <v>#REF!</v>
      </c>
      <c r="Q140" s="2"/>
      <c r="R140" s="2" t="e">
        <f>IF(#REF!&lt;&gt;"",ROUNDUP(MIN(S$3,T$3),0),"")</f>
        <v>#REF!</v>
      </c>
      <c r="S140" s="2"/>
    </row>
    <row r="141" spans="1:19" x14ac:dyDescent="0.35">
      <c r="A141" s="77" t="str">
        <f t="shared" si="50"/>
        <v/>
      </c>
      <c r="B141" s="77" t="str">
        <f t="shared" si="51"/>
        <v/>
      </c>
      <c r="C141" s="77" t="str">
        <f t="shared" si="52"/>
        <v/>
      </c>
      <c r="D141" s="77" t="str">
        <f t="shared" si="53"/>
        <v/>
      </c>
      <c r="E141" s="77" t="str">
        <f t="shared" si="54"/>
        <v/>
      </c>
      <c r="F141" s="77" t="str">
        <f t="shared" si="55"/>
        <v/>
      </c>
      <c r="G141" s="199" t="str">
        <f>IF(Paramétrage!MD520&lt;&gt;0,Paramétrage!MB520,"")</f>
        <v/>
      </c>
      <c r="H141" s="2" t="str">
        <f>IF(Paramétrage!MD520&lt;&gt;0,Paramétrage!MC520,"")</f>
        <v/>
      </c>
      <c r="I141" s="2" t="str">
        <f t="shared" si="56"/>
        <v/>
      </c>
      <c r="J141" s="2" t="str">
        <f>IF(Paramétrage!MD520&lt;&gt;0,Paramétrage!MD520,"")</f>
        <v/>
      </c>
      <c r="K141" s="2" t="str">
        <f>IF(Paramétrage!ME520&lt;&gt;0,Paramétrage!ME520,"")</f>
        <v/>
      </c>
      <c r="L141" s="2" t="str">
        <f t="shared" si="57"/>
        <v/>
      </c>
      <c r="M141" s="2" t="str">
        <f t="shared" si="58"/>
        <v/>
      </c>
      <c r="N141" s="2" t="str">
        <f t="shared" si="59"/>
        <v/>
      </c>
      <c r="O141" s="2" t="str">
        <f>IF(Paramétrage!MD520&lt;&gt;0,Paramétrage!MF520,"")</f>
        <v/>
      </c>
      <c r="P141" s="9" t="e">
        <f>IF(Paramétrage!#REF!,#REF!-#REF!,0)</f>
        <v>#REF!</v>
      </c>
      <c r="Q141" s="2"/>
      <c r="R141" s="2" t="e">
        <f>IF(#REF!&lt;&gt;"",ROUNDUP(MIN(S$3,T$3),0),"")</f>
        <v>#REF!</v>
      </c>
      <c r="S141" s="2"/>
    </row>
    <row r="142" spans="1:19" x14ac:dyDescent="0.35">
      <c r="A142" s="77" t="str">
        <f t="shared" si="50"/>
        <v/>
      </c>
      <c r="B142" s="77" t="str">
        <f t="shared" si="51"/>
        <v/>
      </c>
      <c r="C142" s="77" t="str">
        <f t="shared" si="52"/>
        <v/>
      </c>
      <c r="D142" s="77" t="str">
        <f t="shared" si="53"/>
        <v/>
      </c>
      <c r="E142" s="77" t="str">
        <f t="shared" si="54"/>
        <v/>
      </c>
      <c r="F142" s="77" t="str">
        <f t="shared" si="55"/>
        <v/>
      </c>
      <c r="G142" s="199" t="str">
        <f>IF(Paramétrage!MD521&lt;&gt;0,Paramétrage!MB521,"")</f>
        <v/>
      </c>
      <c r="H142" s="2" t="str">
        <f>IF(Paramétrage!MD521&lt;&gt;0,Paramétrage!MC521,"")</f>
        <v/>
      </c>
      <c r="I142" s="2" t="str">
        <f t="shared" si="56"/>
        <v/>
      </c>
      <c r="J142" s="2" t="str">
        <f>IF(Paramétrage!MD521&lt;&gt;0,Paramétrage!MD521,"")</f>
        <v/>
      </c>
      <c r="K142" s="2" t="str">
        <f>IF(Paramétrage!ME521&lt;&gt;0,Paramétrage!ME521,"")</f>
        <v/>
      </c>
      <c r="L142" s="2" t="str">
        <f t="shared" si="57"/>
        <v/>
      </c>
      <c r="M142" s="2" t="str">
        <f t="shared" si="58"/>
        <v/>
      </c>
      <c r="N142" s="2" t="str">
        <f t="shared" si="59"/>
        <v/>
      </c>
      <c r="O142" s="2" t="str">
        <f>IF(Paramétrage!MD521&lt;&gt;0,Paramétrage!MF521,"")</f>
        <v/>
      </c>
      <c r="P142" s="9" t="e">
        <f>IF(Paramétrage!#REF!,#REF!-#REF!,0)</f>
        <v>#REF!</v>
      </c>
      <c r="Q142" s="2"/>
      <c r="R142" s="2" t="e">
        <f>IF(#REF!&lt;&gt;"",ROUNDUP(MIN(S$3,T$3),0),"")</f>
        <v>#REF!</v>
      </c>
      <c r="S142" s="2"/>
    </row>
    <row r="143" spans="1:19" x14ac:dyDescent="0.35">
      <c r="A143" s="77" t="str">
        <f t="shared" si="50"/>
        <v/>
      </c>
      <c r="B143" s="77" t="str">
        <f t="shared" si="51"/>
        <v/>
      </c>
      <c r="C143" s="77" t="str">
        <f t="shared" si="52"/>
        <v/>
      </c>
      <c r="D143" s="77" t="str">
        <f t="shared" si="53"/>
        <v/>
      </c>
      <c r="E143" s="77" t="str">
        <f t="shared" si="54"/>
        <v/>
      </c>
      <c r="F143" s="77" t="str">
        <f t="shared" si="55"/>
        <v/>
      </c>
      <c r="G143" s="199" t="str">
        <f>IF(Paramétrage!MD522&lt;&gt;0,Paramétrage!MB522,"")</f>
        <v/>
      </c>
      <c r="H143" s="2" t="str">
        <f>IF(Paramétrage!MD522&lt;&gt;0,Paramétrage!MC522,"")</f>
        <v/>
      </c>
      <c r="I143" s="2" t="str">
        <f t="shared" si="56"/>
        <v/>
      </c>
      <c r="J143" s="2" t="str">
        <f>IF(Paramétrage!MD522&lt;&gt;0,Paramétrage!MD522,"")</f>
        <v/>
      </c>
      <c r="K143" s="2" t="str">
        <f>IF(Paramétrage!ME522&lt;&gt;0,Paramétrage!ME522,"")</f>
        <v/>
      </c>
      <c r="L143" s="2" t="str">
        <f t="shared" si="57"/>
        <v/>
      </c>
      <c r="M143" s="2" t="str">
        <f t="shared" si="58"/>
        <v/>
      </c>
      <c r="N143" s="2" t="str">
        <f t="shared" si="59"/>
        <v/>
      </c>
      <c r="O143" s="2" t="str">
        <f>IF(Paramétrage!MD522&lt;&gt;0,Paramétrage!MF522,"")</f>
        <v/>
      </c>
      <c r="P143" s="9" t="e">
        <f>IF(Paramétrage!#REF!,#REF!-#REF!,0)</f>
        <v>#REF!</v>
      </c>
      <c r="Q143" s="2"/>
      <c r="R143" s="2" t="e">
        <f>IF(#REF!&lt;&gt;"",ROUNDUP(MIN(S$3,T$3),0),"")</f>
        <v>#REF!</v>
      </c>
      <c r="S143" s="2"/>
    </row>
    <row r="144" spans="1:19" x14ac:dyDescent="0.35">
      <c r="A144" s="77" t="str">
        <f t="shared" si="50"/>
        <v/>
      </c>
      <c r="B144" s="77" t="str">
        <f t="shared" si="51"/>
        <v/>
      </c>
      <c r="C144" s="77" t="str">
        <f t="shared" si="52"/>
        <v/>
      </c>
      <c r="D144" s="77" t="str">
        <f t="shared" si="53"/>
        <v/>
      </c>
      <c r="E144" s="77" t="str">
        <f t="shared" si="54"/>
        <v/>
      </c>
      <c r="F144" s="77" t="str">
        <f t="shared" si="55"/>
        <v/>
      </c>
      <c r="G144" s="199" t="str">
        <f>IF(Paramétrage!MD523&lt;&gt;0,Paramétrage!MB523,"")</f>
        <v/>
      </c>
      <c r="H144" s="2" t="str">
        <f>IF(Paramétrage!MD523&lt;&gt;0,Paramétrage!MC523,"")</f>
        <v/>
      </c>
      <c r="I144" s="2" t="str">
        <f t="shared" si="56"/>
        <v/>
      </c>
      <c r="J144" s="2" t="str">
        <f>IF(Paramétrage!MD523&lt;&gt;0,Paramétrage!MD523,"")</f>
        <v/>
      </c>
      <c r="K144" s="2" t="str">
        <f>IF(Paramétrage!ME523&lt;&gt;0,Paramétrage!ME523,"")</f>
        <v/>
      </c>
      <c r="L144" s="2" t="str">
        <f t="shared" si="57"/>
        <v/>
      </c>
      <c r="M144" s="2" t="str">
        <f t="shared" si="58"/>
        <v/>
      </c>
      <c r="N144" s="2" t="str">
        <f t="shared" si="59"/>
        <v/>
      </c>
      <c r="O144" s="2" t="str">
        <f>IF(Paramétrage!MD523&lt;&gt;0,Paramétrage!MF523,"")</f>
        <v/>
      </c>
      <c r="P144" s="9" t="e">
        <f>IF(Paramétrage!#REF!,#REF!-#REF!,0)</f>
        <v>#REF!</v>
      </c>
      <c r="Q144" s="2"/>
      <c r="R144" s="2" t="e">
        <f>IF(#REF!&lt;&gt;"",ROUNDUP(MIN(S$3,T$3),0),"")</f>
        <v>#REF!</v>
      </c>
      <c r="S144" s="2"/>
    </row>
    <row r="145" spans="1:20" x14ac:dyDescent="0.35">
      <c r="A145" s="77" t="str">
        <f t="shared" si="50"/>
        <v/>
      </c>
      <c r="B145" s="77" t="str">
        <f t="shared" si="51"/>
        <v/>
      </c>
      <c r="C145" s="77" t="str">
        <f t="shared" si="52"/>
        <v/>
      </c>
      <c r="D145" s="77" t="str">
        <f t="shared" si="53"/>
        <v/>
      </c>
      <c r="E145" s="77" t="str">
        <f t="shared" si="54"/>
        <v/>
      </c>
      <c r="F145" s="77" t="str">
        <f t="shared" si="55"/>
        <v/>
      </c>
      <c r="G145" s="199" t="str">
        <f>IF(Paramétrage!MD524&lt;&gt;0,Paramétrage!MB524,"")</f>
        <v/>
      </c>
      <c r="H145" s="2" t="str">
        <f>IF(Paramétrage!MD524&lt;&gt;0,Paramétrage!MC524,"")</f>
        <v/>
      </c>
      <c r="I145" s="2" t="str">
        <f t="shared" si="56"/>
        <v/>
      </c>
      <c r="J145" s="2" t="str">
        <f>IF(Paramétrage!MD524&lt;&gt;0,Paramétrage!MD524,"")</f>
        <v/>
      </c>
      <c r="K145" s="2" t="str">
        <f>IF(Paramétrage!ME524&lt;&gt;0,Paramétrage!ME524,"")</f>
        <v/>
      </c>
      <c r="L145" s="2" t="str">
        <f t="shared" si="57"/>
        <v/>
      </c>
      <c r="M145" s="2" t="str">
        <f t="shared" si="58"/>
        <v/>
      </c>
      <c r="N145" s="2" t="str">
        <f t="shared" si="59"/>
        <v/>
      </c>
      <c r="O145" s="2" t="str">
        <f>IF(Paramétrage!MD524&lt;&gt;0,Paramétrage!MF524,"")</f>
        <v/>
      </c>
      <c r="P145" s="9" t="e">
        <f>IF(Paramétrage!#REF!,#REF!-#REF!,0)</f>
        <v>#REF!</v>
      </c>
      <c r="Q145" s="2"/>
      <c r="R145" s="2" t="e">
        <f>IF(#REF!&lt;&gt;"",ROUNDUP(MIN(S$3,T$3),0),"")</f>
        <v>#REF!</v>
      </c>
      <c r="S145" s="2"/>
    </row>
    <row r="146" spans="1:20" x14ac:dyDescent="0.35">
      <c r="A146" s="77" t="str">
        <f t="shared" si="50"/>
        <v/>
      </c>
      <c r="B146" s="77" t="str">
        <f t="shared" si="51"/>
        <v/>
      </c>
      <c r="C146" s="77" t="str">
        <f t="shared" si="52"/>
        <v/>
      </c>
      <c r="D146" s="77" t="str">
        <f t="shared" si="53"/>
        <v/>
      </c>
      <c r="E146" s="77" t="str">
        <f t="shared" si="54"/>
        <v/>
      </c>
      <c r="F146" s="77" t="str">
        <f t="shared" si="55"/>
        <v/>
      </c>
      <c r="G146" s="199" t="str">
        <f>IF(Paramétrage!MD525&lt;&gt;0,Paramétrage!MB525,"")</f>
        <v/>
      </c>
      <c r="H146" s="2" t="str">
        <f>IF(Paramétrage!MD525&lt;&gt;0,Paramétrage!MC525,"")</f>
        <v/>
      </c>
      <c r="I146" s="2" t="str">
        <f t="shared" si="56"/>
        <v/>
      </c>
      <c r="J146" s="2" t="str">
        <f>IF(Paramétrage!MD525&lt;&gt;0,Paramétrage!MD525,"")</f>
        <v/>
      </c>
      <c r="K146" s="2" t="str">
        <f>IF(Paramétrage!ME525&lt;&gt;0,Paramétrage!ME525,"")</f>
        <v/>
      </c>
      <c r="L146" s="2" t="str">
        <f t="shared" si="57"/>
        <v/>
      </c>
      <c r="M146" s="2" t="str">
        <f t="shared" si="58"/>
        <v/>
      </c>
      <c r="N146" s="2" t="str">
        <f t="shared" si="59"/>
        <v/>
      </c>
      <c r="O146" s="2" t="str">
        <f>IF(Paramétrage!MD525&lt;&gt;0,Paramétrage!MF525,"")</f>
        <v/>
      </c>
      <c r="P146" s="9" t="e">
        <f>IF(Paramétrage!#REF!,#REF!-#REF!,0)</f>
        <v>#REF!</v>
      </c>
      <c r="Q146" s="2"/>
      <c r="R146" s="2" t="e">
        <f>IF(#REF!&lt;&gt;"",ROUNDUP(MIN(S$3,T$3),0),"")</f>
        <v>#REF!</v>
      </c>
      <c r="S146" s="2"/>
    </row>
    <row r="147" spans="1:20" x14ac:dyDescent="0.35">
      <c r="A147" s="77" t="str">
        <f t="shared" si="50"/>
        <v/>
      </c>
      <c r="B147" s="77" t="str">
        <f t="shared" si="51"/>
        <v/>
      </c>
      <c r="C147" s="77" t="str">
        <f t="shared" si="52"/>
        <v/>
      </c>
      <c r="D147" s="77" t="str">
        <f t="shared" si="53"/>
        <v/>
      </c>
      <c r="E147" s="77" t="str">
        <f t="shared" si="54"/>
        <v/>
      </c>
      <c r="F147" s="77" t="str">
        <f t="shared" si="55"/>
        <v/>
      </c>
      <c r="G147" s="199" t="str">
        <f>IF(Paramétrage!MD526&lt;&gt;0,Paramétrage!MB526,"")</f>
        <v/>
      </c>
      <c r="H147" s="2" t="str">
        <f>IF(Paramétrage!MD526&lt;&gt;0,Paramétrage!MC526,"")</f>
        <v/>
      </c>
      <c r="I147" s="2" t="str">
        <f t="shared" si="56"/>
        <v/>
      </c>
      <c r="J147" s="2" t="str">
        <f>IF(Paramétrage!MD526&lt;&gt;0,Paramétrage!MD526,"")</f>
        <v/>
      </c>
      <c r="K147" s="2" t="str">
        <f>IF(Paramétrage!ME526&lt;&gt;0,Paramétrage!ME526,"")</f>
        <v/>
      </c>
      <c r="L147" s="2" t="str">
        <f t="shared" si="57"/>
        <v/>
      </c>
      <c r="M147" s="2" t="str">
        <f t="shared" si="58"/>
        <v/>
      </c>
      <c r="N147" s="2" t="str">
        <f t="shared" si="59"/>
        <v/>
      </c>
      <c r="O147" s="2" t="str">
        <f>IF(Paramétrage!MD526&lt;&gt;0,Paramétrage!MF526,"")</f>
        <v/>
      </c>
      <c r="P147" s="9" t="e">
        <f>IF(Paramétrage!#REF!,#REF!-#REF!,0)</f>
        <v>#REF!</v>
      </c>
      <c r="Q147" s="2"/>
      <c r="R147" s="2" t="e">
        <f>IF(#REF!&lt;&gt;"",ROUNDUP(MIN(S$3,T$3),0),"")</f>
        <v>#REF!</v>
      </c>
      <c r="S147" s="2"/>
    </row>
    <row r="148" spans="1:20" x14ac:dyDescent="0.35">
      <c r="A148" s="77" t="str">
        <f t="shared" si="50"/>
        <v/>
      </c>
      <c r="B148" s="77" t="str">
        <f t="shared" si="51"/>
        <v/>
      </c>
      <c r="C148" s="77" t="str">
        <f t="shared" si="52"/>
        <v/>
      </c>
      <c r="D148" s="77" t="str">
        <f t="shared" si="53"/>
        <v/>
      </c>
      <c r="E148" s="77" t="str">
        <f t="shared" si="54"/>
        <v/>
      </c>
      <c r="F148" s="77" t="str">
        <f t="shared" si="55"/>
        <v/>
      </c>
      <c r="G148" s="199" t="str">
        <f>IF(Paramétrage!MD527&lt;&gt;0,Paramétrage!MB527,"")</f>
        <v/>
      </c>
      <c r="H148" s="2" t="str">
        <f>IF(Paramétrage!MD527&lt;&gt;0,Paramétrage!MC527,"")</f>
        <v/>
      </c>
      <c r="I148" s="2" t="str">
        <f t="shared" si="56"/>
        <v/>
      </c>
      <c r="J148" s="2" t="str">
        <f>IF(Paramétrage!MD527&lt;&gt;0,Paramétrage!MD527,"")</f>
        <v/>
      </c>
      <c r="K148" s="2" t="str">
        <f>IF(Paramétrage!ME527&lt;&gt;0,Paramétrage!ME527,"")</f>
        <v/>
      </c>
      <c r="L148" s="2" t="str">
        <f t="shared" si="57"/>
        <v/>
      </c>
      <c r="M148" s="2" t="str">
        <f t="shared" si="58"/>
        <v/>
      </c>
      <c r="N148" s="2" t="str">
        <f t="shared" si="59"/>
        <v/>
      </c>
      <c r="O148" s="2" t="str">
        <f>IF(Paramétrage!MD527&lt;&gt;0,Paramétrage!MF527,"")</f>
        <v/>
      </c>
      <c r="P148" s="9" t="e">
        <f>IF(Paramétrage!#REF!,#REF!-#REF!,0)</f>
        <v>#REF!</v>
      </c>
      <c r="Q148" s="2"/>
      <c r="R148" s="2" t="e">
        <f>IF(#REF!&lt;&gt;"",ROUNDUP(MIN(S$3,T$3),0),"")</f>
        <v>#REF!</v>
      </c>
      <c r="S148" s="2"/>
    </row>
    <row r="149" spans="1:20" x14ac:dyDescent="0.35">
      <c r="A149" s="77" t="str">
        <f t="shared" si="50"/>
        <v/>
      </c>
      <c r="B149" s="77" t="str">
        <f t="shared" si="51"/>
        <v/>
      </c>
      <c r="C149" s="77" t="str">
        <f t="shared" si="52"/>
        <v/>
      </c>
      <c r="D149" s="77" t="str">
        <f t="shared" si="53"/>
        <v/>
      </c>
      <c r="E149" s="77" t="str">
        <f t="shared" si="54"/>
        <v/>
      </c>
      <c r="F149" s="77" t="str">
        <f t="shared" si="55"/>
        <v/>
      </c>
      <c r="G149" s="199" t="str">
        <f>IF(Paramétrage!MD528&lt;&gt;0,Paramétrage!MB528,"")</f>
        <v/>
      </c>
      <c r="H149" s="2" t="str">
        <f>IF(Paramétrage!MD528&lt;&gt;0,Paramétrage!MC528,"")</f>
        <v/>
      </c>
      <c r="I149" s="2" t="str">
        <f t="shared" si="56"/>
        <v/>
      </c>
      <c r="J149" s="2" t="str">
        <f>IF(Paramétrage!MD528&lt;&gt;0,Paramétrage!MD528,"")</f>
        <v/>
      </c>
      <c r="K149" s="2" t="str">
        <f>IF(Paramétrage!ME528&lt;&gt;0,Paramétrage!ME528,"")</f>
        <v/>
      </c>
      <c r="L149" s="2" t="str">
        <f t="shared" si="57"/>
        <v/>
      </c>
      <c r="M149" s="2" t="str">
        <f t="shared" si="58"/>
        <v/>
      </c>
      <c r="N149" s="2" t="str">
        <f t="shared" si="59"/>
        <v/>
      </c>
      <c r="O149" s="2" t="str">
        <f>IF(Paramétrage!MD528&lt;&gt;0,Paramétrage!MF528,"")</f>
        <v/>
      </c>
      <c r="P149" s="9" t="e">
        <f>IF(Paramétrage!#REF!,#REF!-#REF!,0)</f>
        <v>#REF!</v>
      </c>
      <c r="Q149" s="2"/>
      <c r="R149" s="2" t="e">
        <f>IF(#REF!&lt;&gt;"",ROUNDUP(MIN(S$3,T$3),0),"")</f>
        <v>#REF!</v>
      </c>
      <c r="S149" s="2"/>
    </row>
    <row r="150" spans="1:20" x14ac:dyDescent="0.35">
      <c r="A150" s="469"/>
      <c r="B150" s="469"/>
      <c r="C150" s="469"/>
      <c r="D150" s="469"/>
      <c r="E150" s="469"/>
      <c r="F150" s="469"/>
      <c r="G150" s="475" t="s">
        <v>1124</v>
      </c>
      <c r="H150" s="469"/>
      <c r="I150" s="469"/>
      <c r="J150" s="469"/>
      <c r="K150" s="469"/>
      <c r="L150" s="469"/>
      <c r="M150" s="469"/>
      <c r="N150" s="469"/>
      <c r="O150" s="469"/>
      <c r="P150" s="469" t="e">
        <f>IF(Paramétrage!#REF!,#REF!-#REF!,0)</f>
        <v>#REF!</v>
      </c>
      <c r="Q150" s="469"/>
      <c r="R150" s="469" t="e">
        <f>IF(#REF!&lt;&gt;"",ROUNDUP(MIN(S$3,T$3),0),"")</f>
        <v>#REF!</v>
      </c>
      <c r="S150" s="2"/>
    </row>
    <row r="151" spans="1:20" ht="101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167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9" t="e">
        <f>IF(Paramétrage!#REF!,#REF!-#REF!,0)</f>
        <v>#REF!</v>
      </c>
      <c r="Q151" s="200" t="e">
        <f>Paramétrage!#REF!</f>
        <v>#REF!</v>
      </c>
      <c r="R151" s="201" t="s">
        <v>338</v>
      </c>
      <c r="S151" s="106" t="s">
        <v>347</v>
      </c>
      <c r="T151" s="28" t="s">
        <v>348</v>
      </c>
    </row>
    <row r="152" spans="1:20" x14ac:dyDescent="0.35">
      <c r="A152" s="77" t="str">
        <f>IF(J152&lt;&gt;"",I152,"")</f>
        <v/>
      </c>
      <c r="B152" s="77" t="str">
        <f>IF(J152&lt;&gt;"",1,"")</f>
        <v/>
      </c>
      <c r="C152" s="77" t="str">
        <f>IF(J152&lt;&gt;"",L152,"")</f>
        <v/>
      </c>
      <c r="D152" s="77" t="str">
        <f>IF(J152&lt;&gt;"",L152,"")</f>
        <v/>
      </c>
      <c r="E152" s="77" t="str">
        <f>IF(J152&lt;&gt;"",M152,"")</f>
        <v/>
      </c>
      <c r="F152" s="77" t="str">
        <f>IF(J152&lt;&gt;"",N152,"")</f>
        <v/>
      </c>
      <c r="G152" s="199" t="str">
        <f>IF(Paramétrage!MT501&lt;&gt;0,Paramétrage!MR501,"")</f>
        <v/>
      </c>
      <c r="H152" s="2" t="str">
        <f>IF(Paramétrage!MT501&lt;&gt;0,Paramétrage!MS501,"")</f>
        <v/>
      </c>
      <c r="I152" s="2" t="str">
        <f>IF(J152&lt;&gt;"",DATEDIF($Q$2,G152,"d")*1440+H152*60,"")</f>
        <v/>
      </c>
      <c r="J152" s="2" t="str">
        <f>IF(Paramétrage!MT501&lt;&gt;0,Paramétrage!MT501,"")</f>
        <v/>
      </c>
      <c r="K152" s="2" t="str">
        <f>IF(Paramétrage!MU501&lt;&gt;0,Paramétrage!MU501,"")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IF(Paramétrage!MT501&lt;&gt;0,Paramétrage!MV501,"")</f>
        <v/>
      </c>
      <c r="P152" s="9" t="e">
        <f>IF(Paramétrage!#REF!,#REF!-#REF!,0)</f>
        <v>#REF!</v>
      </c>
      <c r="Q152" s="2"/>
      <c r="R152" s="2" t="e">
        <f>IF(#REF!&lt;&gt;"",ROUNDUP(MIN(S$3,T$3),0),"")</f>
        <v>#REF!</v>
      </c>
      <c r="S152" s="2"/>
    </row>
    <row r="153" spans="1:20" x14ac:dyDescent="0.35">
      <c r="A153" s="77" t="str">
        <f t="shared" ref="A153:A179" si="60">IF(J153&lt;&gt;"",I153,"")</f>
        <v/>
      </c>
      <c r="B153" s="77" t="str">
        <f t="shared" ref="B153:B179" si="61">IF(J153&lt;&gt;"",1,"")</f>
        <v/>
      </c>
      <c r="C153" s="77" t="str">
        <f t="shared" ref="C153:C179" si="62">IF(J153&lt;&gt;"",L153,"")</f>
        <v/>
      </c>
      <c r="D153" s="77" t="str">
        <f t="shared" ref="D153:D179" si="63">IF(J153&lt;&gt;"",L153,"")</f>
        <v/>
      </c>
      <c r="E153" s="77" t="str">
        <f t="shared" ref="E153:E179" si="64">IF(J153&lt;&gt;"",M153,"")</f>
        <v/>
      </c>
      <c r="F153" s="77" t="str">
        <f t="shared" ref="F153:F179" si="65">IF(J153&lt;&gt;"",N153,"")</f>
        <v/>
      </c>
      <c r="G153" s="199" t="str">
        <f>IF(Paramétrage!MT502&lt;&gt;0,Paramétrage!MR502,"")</f>
        <v/>
      </c>
      <c r="H153" s="2" t="str">
        <f>IF(Paramétrage!MT502&lt;&gt;0,Paramétrage!MS502,"")</f>
        <v/>
      </c>
      <c r="I153" s="2" t="str">
        <f t="shared" ref="I153:I179" si="66">IF(J153&lt;&gt;"",DATEDIF($Q$2,G153,"d")*1440+H153*60,"")</f>
        <v/>
      </c>
      <c r="J153" s="2" t="str">
        <f>IF(Paramétrage!MT502&lt;&gt;0,Paramétrage!MT502,"")</f>
        <v/>
      </c>
      <c r="K153" s="2" t="str">
        <f>IF(Paramétrage!MU502&lt;&gt;0,Paramétrage!MU502,"")</f>
        <v/>
      </c>
      <c r="L153" s="2" t="str">
        <f t="shared" ref="L153:L179" si="67">IF(J153&lt;&gt;"",ROUNDUP(J153/K153,0),"")</f>
        <v/>
      </c>
      <c r="M153" s="2" t="str">
        <f t="shared" ref="M153:M179" si="68">IF(J153&lt;&gt;"",J153/L153,"")</f>
        <v/>
      </c>
      <c r="N153" s="2" t="str">
        <f t="shared" ref="N153:N179" si="69">IF(J153&lt;&gt;"",M153/O153,"")</f>
        <v/>
      </c>
      <c r="O153" s="2" t="str">
        <f>IF(Paramétrage!MT502&lt;&gt;0,Paramétrage!MV502,"")</f>
        <v/>
      </c>
      <c r="P153" s="9" t="e">
        <f>IF(Paramétrage!#REF!,#REF!-#REF!,0)</f>
        <v>#REF!</v>
      </c>
      <c r="Q153" s="2"/>
      <c r="R153" s="2" t="e">
        <f>IF(#REF!&lt;&gt;"",ROUNDUP(MIN(S$3,T$3),0),"")</f>
        <v>#REF!</v>
      </c>
      <c r="S153" s="2"/>
    </row>
    <row r="154" spans="1:20" x14ac:dyDescent="0.35">
      <c r="A154" s="77" t="str">
        <f t="shared" si="60"/>
        <v/>
      </c>
      <c r="B154" s="77" t="str">
        <f t="shared" si="61"/>
        <v/>
      </c>
      <c r="C154" s="77" t="str">
        <f t="shared" si="62"/>
        <v/>
      </c>
      <c r="D154" s="77" t="str">
        <f t="shared" si="63"/>
        <v/>
      </c>
      <c r="E154" s="77" t="str">
        <f t="shared" si="64"/>
        <v/>
      </c>
      <c r="F154" s="77" t="str">
        <f t="shared" si="65"/>
        <v/>
      </c>
      <c r="G154" s="199" t="str">
        <f>IF(Paramétrage!MT503&lt;&gt;0,Paramétrage!MR503,"")</f>
        <v/>
      </c>
      <c r="H154" s="2" t="str">
        <f>IF(Paramétrage!MT503&lt;&gt;0,Paramétrage!MS503,"")</f>
        <v/>
      </c>
      <c r="I154" s="2" t="str">
        <f t="shared" si="66"/>
        <v/>
      </c>
      <c r="J154" s="2" t="str">
        <f>IF(Paramétrage!MT503&lt;&gt;0,Paramétrage!MT503,"")</f>
        <v/>
      </c>
      <c r="K154" s="2" t="str">
        <f>IF(Paramétrage!MU503&lt;&gt;0,Paramétrage!MU503,"")</f>
        <v/>
      </c>
      <c r="L154" s="2" t="str">
        <f t="shared" si="67"/>
        <v/>
      </c>
      <c r="M154" s="2" t="str">
        <f t="shared" si="68"/>
        <v/>
      </c>
      <c r="N154" s="2" t="str">
        <f t="shared" si="69"/>
        <v/>
      </c>
      <c r="O154" s="2" t="str">
        <f>IF(Paramétrage!MT503&lt;&gt;0,Paramétrage!MV503,"")</f>
        <v/>
      </c>
      <c r="P154" s="9" t="e">
        <f>IF(Paramétrage!#REF!,#REF!-#REF!,0)</f>
        <v>#REF!</v>
      </c>
      <c r="Q154" s="2"/>
      <c r="R154" s="2" t="e">
        <f>IF(#REF!&lt;&gt;"",ROUNDUP(MIN(S$3,T$3),0),"")</f>
        <v>#REF!</v>
      </c>
      <c r="S154" s="2"/>
    </row>
    <row r="155" spans="1:20" x14ac:dyDescent="0.35">
      <c r="A155" s="77" t="str">
        <f t="shared" si="60"/>
        <v/>
      </c>
      <c r="B155" s="77" t="str">
        <f t="shared" si="61"/>
        <v/>
      </c>
      <c r="C155" s="77" t="str">
        <f t="shared" si="62"/>
        <v/>
      </c>
      <c r="D155" s="77" t="str">
        <f t="shared" si="63"/>
        <v/>
      </c>
      <c r="E155" s="77" t="str">
        <f t="shared" si="64"/>
        <v/>
      </c>
      <c r="F155" s="77" t="str">
        <f t="shared" si="65"/>
        <v/>
      </c>
      <c r="G155" s="199" t="str">
        <f>IF(Paramétrage!MT504&lt;&gt;0,Paramétrage!MR504,"")</f>
        <v/>
      </c>
      <c r="H155" s="2" t="str">
        <f>IF(Paramétrage!MT504&lt;&gt;0,Paramétrage!MS504,"")</f>
        <v/>
      </c>
      <c r="I155" s="2" t="str">
        <f t="shared" si="66"/>
        <v/>
      </c>
      <c r="J155" s="2" t="str">
        <f>IF(Paramétrage!MT504&lt;&gt;0,Paramétrage!MT504,"")</f>
        <v/>
      </c>
      <c r="K155" s="2" t="str">
        <f>IF(Paramétrage!MU504&lt;&gt;0,Paramétrage!MU504,"")</f>
        <v/>
      </c>
      <c r="L155" s="2" t="str">
        <f t="shared" si="67"/>
        <v/>
      </c>
      <c r="M155" s="2" t="str">
        <f t="shared" si="68"/>
        <v/>
      </c>
      <c r="N155" s="2" t="str">
        <f t="shared" si="69"/>
        <v/>
      </c>
      <c r="O155" s="2" t="str">
        <f>IF(Paramétrage!MT504&lt;&gt;0,Paramétrage!MV504,"")</f>
        <v/>
      </c>
      <c r="P155" s="9" t="e">
        <f>IF(Paramétrage!#REF!,#REF!-#REF!,0)</f>
        <v>#REF!</v>
      </c>
      <c r="Q155" s="2"/>
      <c r="R155" s="2" t="e">
        <f>IF(#REF!&lt;&gt;"",ROUNDUP(MIN(S$3,T$3),0),"")</f>
        <v>#REF!</v>
      </c>
      <c r="S155" s="2"/>
    </row>
    <row r="156" spans="1:20" x14ac:dyDescent="0.35">
      <c r="A156" s="77" t="str">
        <f t="shared" si="60"/>
        <v/>
      </c>
      <c r="B156" s="77" t="str">
        <f t="shared" si="61"/>
        <v/>
      </c>
      <c r="C156" s="77" t="str">
        <f t="shared" si="62"/>
        <v/>
      </c>
      <c r="D156" s="77" t="str">
        <f t="shared" si="63"/>
        <v/>
      </c>
      <c r="E156" s="77" t="str">
        <f t="shared" si="64"/>
        <v/>
      </c>
      <c r="F156" s="77" t="str">
        <f t="shared" si="65"/>
        <v/>
      </c>
      <c r="G156" s="199" t="str">
        <f>IF(Paramétrage!MT505&lt;&gt;0,Paramétrage!MR505,"")</f>
        <v/>
      </c>
      <c r="H156" s="2" t="str">
        <f>IF(Paramétrage!MT505&lt;&gt;0,Paramétrage!MS505,"")</f>
        <v/>
      </c>
      <c r="I156" s="2" t="str">
        <f t="shared" si="66"/>
        <v/>
      </c>
      <c r="J156" s="2" t="str">
        <f>IF(Paramétrage!MT505&lt;&gt;0,Paramétrage!MT505,"")</f>
        <v/>
      </c>
      <c r="K156" s="2" t="str">
        <f>IF(Paramétrage!MU505&lt;&gt;0,Paramétrage!MU505,"")</f>
        <v/>
      </c>
      <c r="L156" s="2" t="str">
        <f t="shared" si="67"/>
        <v/>
      </c>
      <c r="M156" s="2" t="str">
        <f t="shared" si="68"/>
        <v/>
      </c>
      <c r="N156" s="2" t="str">
        <f t="shared" si="69"/>
        <v/>
      </c>
      <c r="O156" s="2" t="str">
        <f>IF(Paramétrage!MT505&lt;&gt;0,Paramétrage!MV505,"")</f>
        <v/>
      </c>
      <c r="P156" s="9" t="e">
        <f>IF(Paramétrage!#REF!,#REF!-#REF!,0)</f>
        <v>#REF!</v>
      </c>
      <c r="Q156" s="2"/>
      <c r="R156" s="2" t="e">
        <f>IF(#REF!&lt;&gt;"",ROUNDUP(MIN(S$3,T$3),0),"")</f>
        <v>#REF!</v>
      </c>
      <c r="S156" s="2"/>
    </row>
    <row r="157" spans="1:20" x14ac:dyDescent="0.35">
      <c r="A157" s="77" t="str">
        <f t="shared" si="60"/>
        <v/>
      </c>
      <c r="B157" s="77" t="str">
        <f t="shared" si="61"/>
        <v/>
      </c>
      <c r="C157" s="77" t="str">
        <f t="shared" si="62"/>
        <v/>
      </c>
      <c r="D157" s="77" t="str">
        <f t="shared" si="63"/>
        <v/>
      </c>
      <c r="E157" s="77" t="str">
        <f t="shared" si="64"/>
        <v/>
      </c>
      <c r="F157" s="77" t="str">
        <f t="shared" si="65"/>
        <v/>
      </c>
      <c r="G157" s="199" t="str">
        <f>IF(Paramétrage!MT506&lt;&gt;0,Paramétrage!MR506,"")</f>
        <v/>
      </c>
      <c r="H157" s="2" t="str">
        <f>IF(Paramétrage!MT506&lt;&gt;0,Paramétrage!MS506,"")</f>
        <v/>
      </c>
      <c r="I157" s="2" t="str">
        <f t="shared" si="66"/>
        <v/>
      </c>
      <c r="J157" s="2" t="str">
        <f>IF(Paramétrage!MT506&lt;&gt;0,Paramétrage!MT506,"")</f>
        <v/>
      </c>
      <c r="K157" s="2" t="str">
        <f>IF(Paramétrage!MU506&lt;&gt;0,Paramétrage!MU506,"")</f>
        <v/>
      </c>
      <c r="L157" s="2" t="str">
        <f t="shared" si="67"/>
        <v/>
      </c>
      <c r="M157" s="2" t="str">
        <f t="shared" si="68"/>
        <v/>
      </c>
      <c r="N157" s="2" t="str">
        <f t="shared" si="69"/>
        <v/>
      </c>
      <c r="O157" s="2" t="str">
        <f>IF(Paramétrage!MT506&lt;&gt;0,Paramétrage!MV506,"")</f>
        <v/>
      </c>
      <c r="P157" s="9" t="e">
        <f>IF(Paramétrage!#REF!,#REF!-#REF!,0)</f>
        <v>#REF!</v>
      </c>
      <c r="Q157" s="2"/>
      <c r="R157" s="2" t="e">
        <f>IF(#REF!&lt;&gt;"",ROUNDUP(MIN(S$3,T$3),0),"")</f>
        <v>#REF!</v>
      </c>
      <c r="S157" s="2"/>
    </row>
    <row r="158" spans="1:20" x14ac:dyDescent="0.35">
      <c r="A158" s="77" t="str">
        <f t="shared" si="60"/>
        <v/>
      </c>
      <c r="B158" s="77" t="str">
        <f t="shared" si="61"/>
        <v/>
      </c>
      <c r="C158" s="77" t="str">
        <f t="shared" si="62"/>
        <v/>
      </c>
      <c r="D158" s="77" t="str">
        <f t="shared" si="63"/>
        <v/>
      </c>
      <c r="E158" s="77" t="str">
        <f t="shared" si="64"/>
        <v/>
      </c>
      <c r="F158" s="77" t="str">
        <f t="shared" si="65"/>
        <v/>
      </c>
      <c r="G158" s="199" t="str">
        <f>IF(Paramétrage!MT507&lt;&gt;0,Paramétrage!MR507,"")</f>
        <v/>
      </c>
      <c r="H158" s="2" t="str">
        <f>IF(Paramétrage!MT507&lt;&gt;0,Paramétrage!MS507,"")</f>
        <v/>
      </c>
      <c r="I158" s="2" t="str">
        <f t="shared" si="66"/>
        <v/>
      </c>
      <c r="J158" s="2" t="str">
        <f>IF(Paramétrage!MT507&lt;&gt;0,Paramétrage!MT507,"")</f>
        <v/>
      </c>
      <c r="K158" s="2" t="str">
        <f>IF(Paramétrage!MU507&lt;&gt;0,Paramétrage!MU507,"")</f>
        <v/>
      </c>
      <c r="L158" s="2" t="str">
        <f t="shared" si="67"/>
        <v/>
      </c>
      <c r="M158" s="2" t="str">
        <f t="shared" si="68"/>
        <v/>
      </c>
      <c r="N158" s="2" t="str">
        <f t="shared" si="69"/>
        <v/>
      </c>
      <c r="O158" s="2" t="str">
        <f>IF(Paramétrage!MT507&lt;&gt;0,Paramétrage!MV507,"")</f>
        <v/>
      </c>
      <c r="P158" s="9" t="e">
        <f>IF(Paramétrage!#REF!,#REF!-#REF!,0)</f>
        <v>#REF!</v>
      </c>
      <c r="Q158" s="2"/>
      <c r="R158" s="2" t="e">
        <f>IF(#REF!&lt;&gt;"",ROUNDUP(MIN(S$3,T$3),0),"")</f>
        <v>#REF!</v>
      </c>
      <c r="S158" s="2"/>
    </row>
    <row r="159" spans="1:20" x14ac:dyDescent="0.35">
      <c r="A159" s="77" t="str">
        <f t="shared" si="60"/>
        <v/>
      </c>
      <c r="B159" s="77" t="str">
        <f t="shared" si="61"/>
        <v/>
      </c>
      <c r="C159" s="77" t="str">
        <f t="shared" si="62"/>
        <v/>
      </c>
      <c r="D159" s="77" t="str">
        <f t="shared" si="63"/>
        <v/>
      </c>
      <c r="E159" s="77" t="str">
        <f t="shared" si="64"/>
        <v/>
      </c>
      <c r="F159" s="77" t="str">
        <f t="shared" si="65"/>
        <v/>
      </c>
      <c r="G159" s="199" t="str">
        <f>IF(Paramétrage!MT508&lt;&gt;0,Paramétrage!MR508,"")</f>
        <v/>
      </c>
      <c r="H159" s="2" t="str">
        <f>IF(Paramétrage!MT508&lt;&gt;0,Paramétrage!MS508,"")</f>
        <v/>
      </c>
      <c r="I159" s="2" t="str">
        <f t="shared" si="66"/>
        <v/>
      </c>
      <c r="J159" s="2" t="str">
        <f>IF(Paramétrage!MT508&lt;&gt;0,Paramétrage!MT508,"")</f>
        <v/>
      </c>
      <c r="K159" s="2" t="str">
        <f>IF(Paramétrage!MU508&lt;&gt;0,Paramétrage!MU508,"")</f>
        <v/>
      </c>
      <c r="L159" s="2" t="str">
        <f t="shared" si="67"/>
        <v/>
      </c>
      <c r="M159" s="2" t="str">
        <f t="shared" si="68"/>
        <v/>
      </c>
      <c r="N159" s="2" t="str">
        <f t="shared" si="69"/>
        <v/>
      </c>
      <c r="O159" s="2" t="str">
        <f>IF(Paramétrage!MT508&lt;&gt;0,Paramétrage!MV508,"")</f>
        <v/>
      </c>
      <c r="P159" s="9" t="e">
        <f>IF(Paramétrage!#REF!,#REF!-#REF!,0)</f>
        <v>#REF!</v>
      </c>
      <c r="Q159" s="2"/>
      <c r="R159" s="2" t="e">
        <f>IF(#REF!&lt;&gt;"",ROUNDUP(MIN(S$3,T$3),0),"")</f>
        <v>#REF!</v>
      </c>
      <c r="S159" s="2"/>
    </row>
    <row r="160" spans="1:20" x14ac:dyDescent="0.35">
      <c r="A160" s="77" t="str">
        <f t="shared" si="60"/>
        <v/>
      </c>
      <c r="B160" s="77" t="str">
        <f t="shared" si="61"/>
        <v/>
      </c>
      <c r="C160" s="77" t="str">
        <f t="shared" si="62"/>
        <v/>
      </c>
      <c r="D160" s="77" t="str">
        <f t="shared" si="63"/>
        <v/>
      </c>
      <c r="E160" s="77" t="str">
        <f t="shared" si="64"/>
        <v/>
      </c>
      <c r="F160" s="77" t="str">
        <f t="shared" si="65"/>
        <v/>
      </c>
      <c r="G160" s="199" t="str">
        <f>IF(Paramétrage!MT509&lt;&gt;0,Paramétrage!MR509,"")</f>
        <v/>
      </c>
      <c r="H160" s="2" t="str">
        <f>IF(Paramétrage!MT509&lt;&gt;0,Paramétrage!MS509,"")</f>
        <v/>
      </c>
      <c r="I160" s="2" t="str">
        <f t="shared" si="66"/>
        <v/>
      </c>
      <c r="J160" s="2" t="str">
        <f>IF(Paramétrage!MT509&lt;&gt;0,Paramétrage!MT509,"")</f>
        <v/>
      </c>
      <c r="K160" s="2" t="str">
        <f>IF(Paramétrage!MU509&lt;&gt;0,Paramétrage!MU509,"")</f>
        <v/>
      </c>
      <c r="L160" s="2" t="str">
        <f t="shared" si="67"/>
        <v/>
      </c>
      <c r="M160" s="2" t="str">
        <f t="shared" si="68"/>
        <v/>
      </c>
      <c r="N160" s="2" t="str">
        <f t="shared" si="69"/>
        <v/>
      </c>
      <c r="O160" s="2" t="str">
        <f>IF(Paramétrage!MT509&lt;&gt;0,Paramétrage!MV509,"")</f>
        <v/>
      </c>
      <c r="P160" s="9" t="e">
        <f>IF(Paramétrage!#REF!,#REF!-#REF!,0)</f>
        <v>#REF!</v>
      </c>
      <c r="Q160" s="2"/>
      <c r="R160" s="2" t="e">
        <f>IF(#REF!&lt;&gt;"",ROUNDUP(MIN(S$3,T$3),0),"")</f>
        <v>#REF!</v>
      </c>
      <c r="S160" s="2"/>
    </row>
    <row r="161" spans="1:19" x14ac:dyDescent="0.35">
      <c r="A161" s="77" t="str">
        <f t="shared" si="60"/>
        <v/>
      </c>
      <c r="B161" s="77" t="str">
        <f t="shared" si="61"/>
        <v/>
      </c>
      <c r="C161" s="77" t="str">
        <f t="shared" si="62"/>
        <v/>
      </c>
      <c r="D161" s="77" t="str">
        <f t="shared" si="63"/>
        <v/>
      </c>
      <c r="E161" s="77" t="str">
        <f t="shared" si="64"/>
        <v/>
      </c>
      <c r="F161" s="77" t="str">
        <f t="shared" si="65"/>
        <v/>
      </c>
      <c r="G161" s="199" t="str">
        <f>IF(Paramétrage!MT510&lt;&gt;0,Paramétrage!MR510,"")</f>
        <v/>
      </c>
      <c r="H161" s="2" t="str">
        <f>IF(Paramétrage!MT510&lt;&gt;0,Paramétrage!MS510,"")</f>
        <v/>
      </c>
      <c r="I161" s="2" t="str">
        <f t="shared" si="66"/>
        <v/>
      </c>
      <c r="J161" s="2" t="str">
        <f>IF(Paramétrage!MT510&lt;&gt;0,Paramétrage!MT510,"")</f>
        <v/>
      </c>
      <c r="K161" s="2" t="str">
        <f>IF(Paramétrage!MU510&lt;&gt;0,Paramétrage!MU510,"")</f>
        <v/>
      </c>
      <c r="L161" s="2" t="str">
        <f t="shared" si="67"/>
        <v/>
      </c>
      <c r="M161" s="2" t="str">
        <f t="shared" si="68"/>
        <v/>
      </c>
      <c r="N161" s="2" t="str">
        <f t="shared" si="69"/>
        <v/>
      </c>
      <c r="O161" s="2" t="str">
        <f>IF(Paramétrage!MT510&lt;&gt;0,Paramétrage!MV510,"")</f>
        <v/>
      </c>
      <c r="P161" s="9" t="e">
        <f>IF(Paramétrage!#REF!,#REF!-#REF!,0)</f>
        <v>#REF!</v>
      </c>
      <c r="Q161" s="2"/>
      <c r="R161" s="2" t="e">
        <f>IF(#REF!&lt;&gt;"",ROUNDUP(MIN(S$3,T$3),0),"")</f>
        <v>#REF!</v>
      </c>
      <c r="S161" s="2"/>
    </row>
    <row r="162" spans="1:19" x14ac:dyDescent="0.35">
      <c r="A162" s="77" t="str">
        <f t="shared" si="60"/>
        <v/>
      </c>
      <c r="B162" s="77" t="str">
        <f t="shared" si="61"/>
        <v/>
      </c>
      <c r="C162" s="77" t="str">
        <f t="shared" si="62"/>
        <v/>
      </c>
      <c r="D162" s="77" t="str">
        <f t="shared" si="63"/>
        <v/>
      </c>
      <c r="E162" s="77" t="str">
        <f t="shared" si="64"/>
        <v/>
      </c>
      <c r="F162" s="77" t="str">
        <f t="shared" si="65"/>
        <v/>
      </c>
      <c r="G162" s="199" t="str">
        <f>IF(Paramétrage!MT511&lt;&gt;0,Paramétrage!MR511,"")</f>
        <v/>
      </c>
      <c r="H162" s="2" t="str">
        <f>IF(Paramétrage!MT511&lt;&gt;0,Paramétrage!MS511,"")</f>
        <v/>
      </c>
      <c r="I162" s="2" t="str">
        <f t="shared" si="66"/>
        <v/>
      </c>
      <c r="J162" s="2" t="str">
        <f>IF(Paramétrage!MT511&lt;&gt;0,Paramétrage!MT511,"")</f>
        <v/>
      </c>
      <c r="K162" s="2" t="str">
        <f>IF(Paramétrage!MU511&lt;&gt;0,Paramétrage!MU511,"")</f>
        <v/>
      </c>
      <c r="L162" s="2" t="str">
        <f t="shared" si="67"/>
        <v/>
      </c>
      <c r="M162" s="2" t="str">
        <f t="shared" si="68"/>
        <v/>
      </c>
      <c r="N162" s="2" t="str">
        <f t="shared" si="69"/>
        <v/>
      </c>
      <c r="O162" s="2" t="str">
        <f>IF(Paramétrage!MT511&lt;&gt;0,Paramétrage!MV511,"")</f>
        <v/>
      </c>
      <c r="P162" s="9" t="e">
        <f>IF(Paramétrage!#REF!,#REF!-#REF!,0)</f>
        <v>#REF!</v>
      </c>
      <c r="Q162" s="2"/>
      <c r="R162" s="2" t="e">
        <f>IF(#REF!&lt;&gt;"",ROUNDUP(MIN(S$3,T$3),0),"")</f>
        <v>#REF!</v>
      </c>
      <c r="S162" s="2"/>
    </row>
    <row r="163" spans="1:19" x14ac:dyDescent="0.35">
      <c r="A163" s="77" t="str">
        <f t="shared" si="60"/>
        <v/>
      </c>
      <c r="B163" s="77" t="str">
        <f t="shared" si="61"/>
        <v/>
      </c>
      <c r="C163" s="77" t="str">
        <f t="shared" si="62"/>
        <v/>
      </c>
      <c r="D163" s="77" t="str">
        <f t="shared" si="63"/>
        <v/>
      </c>
      <c r="E163" s="77" t="str">
        <f t="shared" si="64"/>
        <v/>
      </c>
      <c r="F163" s="77" t="str">
        <f t="shared" si="65"/>
        <v/>
      </c>
      <c r="G163" s="199" t="str">
        <f>IF(Paramétrage!MT512&lt;&gt;0,Paramétrage!MR512,"")</f>
        <v/>
      </c>
      <c r="H163" s="2" t="str">
        <f>IF(Paramétrage!MT512&lt;&gt;0,Paramétrage!MS512,"")</f>
        <v/>
      </c>
      <c r="I163" s="2" t="str">
        <f t="shared" si="66"/>
        <v/>
      </c>
      <c r="J163" s="2" t="str">
        <f>IF(Paramétrage!MT512&lt;&gt;0,Paramétrage!MT512,"")</f>
        <v/>
      </c>
      <c r="K163" s="2" t="str">
        <f>IF(Paramétrage!MU512&lt;&gt;0,Paramétrage!MU512,"")</f>
        <v/>
      </c>
      <c r="L163" s="2" t="str">
        <f t="shared" si="67"/>
        <v/>
      </c>
      <c r="M163" s="2" t="str">
        <f t="shared" si="68"/>
        <v/>
      </c>
      <c r="N163" s="2" t="str">
        <f t="shared" si="69"/>
        <v/>
      </c>
      <c r="O163" s="2" t="str">
        <f>IF(Paramétrage!MT512&lt;&gt;0,Paramétrage!MV512,"")</f>
        <v/>
      </c>
      <c r="P163" s="9" t="e">
        <f>IF(Paramétrage!#REF!,#REF!-#REF!,0)</f>
        <v>#REF!</v>
      </c>
      <c r="Q163" s="2"/>
      <c r="R163" s="2" t="e">
        <f>IF(#REF!&lt;&gt;"",ROUNDUP(MIN(S$3,T$3),0),"")</f>
        <v>#REF!</v>
      </c>
      <c r="S163" s="2"/>
    </row>
    <row r="164" spans="1:19" x14ac:dyDescent="0.35">
      <c r="A164" s="77" t="str">
        <f t="shared" si="60"/>
        <v/>
      </c>
      <c r="B164" s="77" t="str">
        <f t="shared" si="61"/>
        <v/>
      </c>
      <c r="C164" s="77" t="str">
        <f t="shared" si="62"/>
        <v/>
      </c>
      <c r="D164" s="77" t="str">
        <f t="shared" si="63"/>
        <v/>
      </c>
      <c r="E164" s="77" t="str">
        <f t="shared" si="64"/>
        <v/>
      </c>
      <c r="F164" s="77" t="str">
        <f t="shared" si="65"/>
        <v/>
      </c>
      <c r="G164" s="199" t="str">
        <f>IF(Paramétrage!MT513&lt;&gt;0,Paramétrage!MR513,"")</f>
        <v/>
      </c>
      <c r="H164" s="2" t="str">
        <f>IF(Paramétrage!MT513&lt;&gt;0,Paramétrage!MS513,"")</f>
        <v/>
      </c>
      <c r="I164" s="2" t="str">
        <f t="shared" si="66"/>
        <v/>
      </c>
      <c r="J164" s="2" t="str">
        <f>IF(Paramétrage!MT513&lt;&gt;0,Paramétrage!MT513,"")</f>
        <v/>
      </c>
      <c r="K164" s="2" t="str">
        <f>IF(Paramétrage!MU513&lt;&gt;0,Paramétrage!MU513,"")</f>
        <v/>
      </c>
      <c r="L164" s="2" t="str">
        <f t="shared" si="67"/>
        <v/>
      </c>
      <c r="M164" s="2" t="str">
        <f t="shared" si="68"/>
        <v/>
      </c>
      <c r="N164" s="2" t="str">
        <f t="shared" si="69"/>
        <v/>
      </c>
      <c r="O164" s="2" t="str">
        <f>IF(Paramétrage!MT513&lt;&gt;0,Paramétrage!MV513,"")</f>
        <v/>
      </c>
      <c r="P164" s="9" t="e">
        <f>IF(Paramétrage!#REF!,#REF!-#REF!,0)</f>
        <v>#REF!</v>
      </c>
      <c r="Q164" s="2"/>
      <c r="R164" s="2" t="e">
        <f>IF(#REF!&lt;&gt;"",ROUNDUP(MIN(S$3,T$3),0),"")</f>
        <v>#REF!</v>
      </c>
      <c r="S164" s="2"/>
    </row>
    <row r="165" spans="1:19" x14ac:dyDescent="0.35">
      <c r="A165" s="77" t="str">
        <f t="shared" si="60"/>
        <v/>
      </c>
      <c r="B165" s="77" t="str">
        <f t="shared" si="61"/>
        <v/>
      </c>
      <c r="C165" s="77" t="str">
        <f t="shared" si="62"/>
        <v/>
      </c>
      <c r="D165" s="77" t="str">
        <f t="shared" si="63"/>
        <v/>
      </c>
      <c r="E165" s="77" t="str">
        <f t="shared" si="64"/>
        <v/>
      </c>
      <c r="F165" s="77" t="str">
        <f t="shared" si="65"/>
        <v/>
      </c>
      <c r="G165" s="199" t="str">
        <f>IF(Paramétrage!MT514&lt;&gt;0,Paramétrage!MR514,"")</f>
        <v/>
      </c>
      <c r="H165" s="2" t="str">
        <f>IF(Paramétrage!MT514&lt;&gt;0,Paramétrage!MS514,"")</f>
        <v/>
      </c>
      <c r="I165" s="2" t="str">
        <f t="shared" si="66"/>
        <v/>
      </c>
      <c r="J165" s="2" t="str">
        <f>IF(Paramétrage!MT514&lt;&gt;0,Paramétrage!MT514,"")</f>
        <v/>
      </c>
      <c r="K165" s="2" t="str">
        <f>IF(Paramétrage!MU514&lt;&gt;0,Paramétrage!MU514,"")</f>
        <v/>
      </c>
      <c r="L165" s="2" t="str">
        <f t="shared" si="67"/>
        <v/>
      </c>
      <c r="M165" s="2" t="str">
        <f t="shared" si="68"/>
        <v/>
      </c>
      <c r="N165" s="2" t="str">
        <f t="shared" si="69"/>
        <v/>
      </c>
      <c r="O165" s="2" t="str">
        <f>IF(Paramétrage!MT514&lt;&gt;0,Paramétrage!MV514,"")</f>
        <v/>
      </c>
      <c r="P165" s="9" t="e">
        <f>IF(Paramétrage!#REF!,#REF!-#REF!,0)</f>
        <v>#REF!</v>
      </c>
      <c r="Q165" s="2"/>
      <c r="R165" s="2" t="e">
        <f>IF(#REF!&lt;&gt;"",ROUNDUP(MIN(S$3,T$3),0),"")</f>
        <v>#REF!</v>
      </c>
      <c r="S165" s="2"/>
    </row>
    <row r="166" spans="1:19" x14ac:dyDescent="0.35">
      <c r="A166" s="77" t="str">
        <f t="shared" si="60"/>
        <v/>
      </c>
      <c r="B166" s="77" t="str">
        <f t="shared" si="61"/>
        <v/>
      </c>
      <c r="C166" s="77" t="str">
        <f t="shared" si="62"/>
        <v/>
      </c>
      <c r="D166" s="77" t="str">
        <f t="shared" si="63"/>
        <v/>
      </c>
      <c r="E166" s="77" t="str">
        <f t="shared" si="64"/>
        <v/>
      </c>
      <c r="F166" s="77" t="str">
        <f t="shared" si="65"/>
        <v/>
      </c>
      <c r="G166" s="199" t="str">
        <f>IF(Paramétrage!MT515&lt;&gt;0,Paramétrage!MR515,"")</f>
        <v/>
      </c>
      <c r="H166" s="2" t="str">
        <f>IF(Paramétrage!MT515&lt;&gt;0,Paramétrage!MS515,"")</f>
        <v/>
      </c>
      <c r="I166" s="2" t="str">
        <f t="shared" si="66"/>
        <v/>
      </c>
      <c r="J166" s="2" t="str">
        <f>IF(Paramétrage!MT515&lt;&gt;0,Paramétrage!MT515,"")</f>
        <v/>
      </c>
      <c r="K166" s="2" t="str">
        <f>IF(Paramétrage!MU515&lt;&gt;0,Paramétrage!MU515,"")</f>
        <v/>
      </c>
      <c r="L166" s="2" t="str">
        <f t="shared" si="67"/>
        <v/>
      </c>
      <c r="M166" s="2" t="str">
        <f t="shared" si="68"/>
        <v/>
      </c>
      <c r="N166" s="2" t="str">
        <f t="shared" si="69"/>
        <v/>
      </c>
      <c r="O166" s="2" t="str">
        <f>IF(Paramétrage!MT515&lt;&gt;0,Paramétrage!MV515,"")</f>
        <v/>
      </c>
      <c r="P166" s="9" t="e">
        <f>IF(Paramétrage!#REF!,#REF!-#REF!,0)</f>
        <v>#REF!</v>
      </c>
      <c r="Q166" s="2"/>
      <c r="R166" s="2" t="e">
        <f>IF(#REF!&lt;&gt;"",ROUNDUP(MIN(S$3,T$3),0),"")</f>
        <v>#REF!</v>
      </c>
      <c r="S166" s="2"/>
    </row>
    <row r="167" spans="1:19" x14ac:dyDescent="0.35">
      <c r="A167" s="77" t="str">
        <f t="shared" si="60"/>
        <v/>
      </c>
      <c r="B167" s="77" t="str">
        <f t="shared" si="61"/>
        <v/>
      </c>
      <c r="C167" s="77" t="str">
        <f t="shared" si="62"/>
        <v/>
      </c>
      <c r="D167" s="77" t="str">
        <f t="shared" si="63"/>
        <v/>
      </c>
      <c r="E167" s="77" t="str">
        <f t="shared" si="64"/>
        <v/>
      </c>
      <c r="F167" s="77" t="str">
        <f t="shared" si="65"/>
        <v/>
      </c>
      <c r="G167" s="199" t="str">
        <f>IF(Paramétrage!MT516&lt;&gt;0,Paramétrage!MR516,"")</f>
        <v/>
      </c>
      <c r="H167" s="2" t="str">
        <f>IF(Paramétrage!MT516&lt;&gt;0,Paramétrage!MS516,"")</f>
        <v/>
      </c>
      <c r="I167" s="2" t="str">
        <f t="shared" si="66"/>
        <v/>
      </c>
      <c r="J167" s="2" t="str">
        <f>IF(Paramétrage!MT516&lt;&gt;0,Paramétrage!MT516,"")</f>
        <v/>
      </c>
      <c r="K167" s="2" t="str">
        <f>IF(Paramétrage!MU516&lt;&gt;0,Paramétrage!MU516,"")</f>
        <v/>
      </c>
      <c r="L167" s="2" t="str">
        <f t="shared" si="67"/>
        <v/>
      </c>
      <c r="M167" s="2" t="str">
        <f t="shared" si="68"/>
        <v/>
      </c>
      <c r="N167" s="2" t="str">
        <f t="shared" si="69"/>
        <v/>
      </c>
      <c r="O167" s="2" t="str">
        <f>IF(Paramétrage!MT516&lt;&gt;0,Paramétrage!MV516,"")</f>
        <v/>
      </c>
      <c r="P167" s="9" t="e">
        <f>IF(Paramétrage!#REF!,#REF!-#REF!,0)</f>
        <v>#REF!</v>
      </c>
      <c r="Q167" s="2"/>
      <c r="R167" s="2" t="e">
        <f>IF(#REF!&lt;&gt;"",ROUNDUP(MIN(S$3,T$3),0),"")</f>
        <v>#REF!</v>
      </c>
      <c r="S167" s="2"/>
    </row>
    <row r="168" spans="1:19" x14ac:dyDescent="0.35">
      <c r="A168" s="77" t="str">
        <f t="shared" si="60"/>
        <v/>
      </c>
      <c r="B168" s="77" t="str">
        <f t="shared" si="61"/>
        <v/>
      </c>
      <c r="C168" s="77" t="str">
        <f t="shared" si="62"/>
        <v/>
      </c>
      <c r="D168" s="77" t="str">
        <f t="shared" si="63"/>
        <v/>
      </c>
      <c r="E168" s="77" t="str">
        <f t="shared" si="64"/>
        <v/>
      </c>
      <c r="F168" s="77" t="str">
        <f t="shared" si="65"/>
        <v/>
      </c>
      <c r="G168" s="199" t="str">
        <f>IF(Paramétrage!MT517&lt;&gt;0,Paramétrage!MR517,"")</f>
        <v/>
      </c>
      <c r="H168" s="2" t="str">
        <f>IF(Paramétrage!MT517&lt;&gt;0,Paramétrage!MS517,"")</f>
        <v/>
      </c>
      <c r="I168" s="2" t="str">
        <f t="shared" si="66"/>
        <v/>
      </c>
      <c r="J168" s="2" t="str">
        <f>IF(Paramétrage!MT517&lt;&gt;0,Paramétrage!MT517,"")</f>
        <v/>
      </c>
      <c r="K168" s="2" t="str">
        <f>IF(Paramétrage!MU517&lt;&gt;0,Paramétrage!MU517,"")</f>
        <v/>
      </c>
      <c r="L168" s="2" t="str">
        <f t="shared" si="67"/>
        <v/>
      </c>
      <c r="M168" s="2" t="str">
        <f t="shared" si="68"/>
        <v/>
      </c>
      <c r="N168" s="2" t="str">
        <f t="shared" si="69"/>
        <v/>
      </c>
      <c r="O168" s="2" t="str">
        <f>IF(Paramétrage!MT517&lt;&gt;0,Paramétrage!MV517,"")</f>
        <v/>
      </c>
      <c r="P168" s="9" t="e">
        <f>IF(Paramétrage!#REF!,#REF!-#REF!,0)</f>
        <v>#REF!</v>
      </c>
      <c r="Q168" s="2"/>
      <c r="R168" s="2" t="e">
        <f>IF(#REF!&lt;&gt;"",ROUNDUP(MIN(S$3,T$3),0),"")</f>
        <v>#REF!</v>
      </c>
      <c r="S168" s="2"/>
    </row>
    <row r="169" spans="1:19" x14ac:dyDescent="0.35">
      <c r="A169" s="77" t="str">
        <f t="shared" si="60"/>
        <v/>
      </c>
      <c r="B169" s="77" t="str">
        <f t="shared" si="61"/>
        <v/>
      </c>
      <c r="C169" s="77" t="str">
        <f t="shared" si="62"/>
        <v/>
      </c>
      <c r="D169" s="77" t="str">
        <f t="shared" si="63"/>
        <v/>
      </c>
      <c r="E169" s="77" t="str">
        <f t="shared" si="64"/>
        <v/>
      </c>
      <c r="F169" s="77" t="str">
        <f t="shared" si="65"/>
        <v/>
      </c>
      <c r="G169" s="199" t="str">
        <f>IF(Paramétrage!MT518&lt;&gt;0,Paramétrage!MR518,"")</f>
        <v/>
      </c>
      <c r="H169" s="2" t="str">
        <f>IF(Paramétrage!MT518&lt;&gt;0,Paramétrage!MS518,"")</f>
        <v/>
      </c>
      <c r="I169" s="2" t="str">
        <f t="shared" si="66"/>
        <v/>
      </c>
      <c r="J169" s="2" t="str">
        <f>IF(Paramétrage!MT518&lt;&gt;0,Paramétrage!MT518,"")</f>
        <v/>
      </c>
      <c r="K169" s="2" t="str">
        <f>IF(Paramétrage!MU518&lt;&gt;0,Paramétrage!MU518,"")</f>
        <v/>
      </c>
      <c r="L169" s="2" t="str">
        <f t="shared" si="67"/>
        <v/>
      </c>
      <c r="M169" s="2" t="str">
        <f t="shared" si="68"/>
        <v/>
      </c>
      <c r="N169" s="2" t="str">
        <f t="shared" si="69"/>
        <v/>
      </c>
      <c r="O169" s="2" t="str">
        <f>IF(Paramétrage!MT518&lt;&gt;0,Paramétrage!MV518,"")</f>
        <v/>
      </c>
      <c r="P169" s="9" t="e">
        <f>IF(Paramétrage!#REF!,#REF!-#REF!,0)</f>
        <v>#REF!</v>
      </c>
      <c r="Q169" s="2"/>
      <c r="R169" s="2" t="e">
        <f>IF(#REF!&lt;&gt;"",ROUNDUP(MIN(S$3,T$3),0),"")</f>
        <v>#REF!</v>
      </c>
      <c r="S169" s="2"/>
    </row>
    <row r="170" spans="1:19" x14ac:dyDescent="0.35">
      <c r="A170" s="77" t="str">
        <f t="shared" si="60"/>
        <v/>
      </c>
      <c r="B170" s="77" t="str">
        <f t="shared" si="61"/>
        <v/>
      </c>
      <c r="C170" s="77" t="str">
        <f t="shared" si="62"/>
        <v/>
      </c>
      <c r="D170" s="77" t="str">
        <f t="shared" si="63"/>
        <v/>
      </c>
      <c r="E170" s="77" t="str">
        <f t="shared" si="64"/>
        <v/>
      </c>
      <c r="F170" s="77" t="str">
        <f t="shared" si="65"/>
        <v/>
      </c>
      <c r="G170" s="199" t="str">
        <f>IF(Paramétrage!MT519&lt;&gt;0,Paramétrage!MR519,"")</f>
        <v/>
      </c>
      <c r="H170" s="2" t="str">
        <f>IF(Paramétrage!MT519&lt;&gt;0,Paramétrage!MS519,"")</f>
        <v/>
      </c>
      <c r="I170" s="2" t="str">
        <f t="shared" si="66"/>
        <v/>
      </c>
      <c r="J170" s="2" t="str">
        <f>IF(Paramétrage!MT519&lt;&gt;0,Paramétrage!MT519,"")</f>
        <v/>
      </c>
      <c r="K170" s="2" t="str">
        <f>IF(Paramétrage!MU519&lt;&gt;0,Paramétrage!MU519,"")</f>
        <v/>
      </c>
      <c r="L170" s="2" t="str">
        <f t="shared" si="67"/>
        <v/>
      </c>
      <c r="M170" s="2" t="str">
        <f t="shared" si="68"/>
        <v/>
      </c>
      <c r="N170" s="2" t="str">
        <f t="shared" si="69"/>
        <v/>
      </c>
      <c r="O170" s="2" t="str">
        <f>IF(Paramétrage!MT519&lt;&gt;0,Paramétrage!MV519,"")</f>
        <v/>
      </c>
      <c r="P170" s="9" t="e">
        <f>IF(Paramétrage!#REF!,#REF!-#REF!,0)</f>
        <v>#REF!</v>
      </c>
      <c r="Q170" s="2"/>
      <c r="R170" s="2" t="e">
        <f>IF(#REF!&lt;&gt;"",ROUNDUP(MIN(S$3,T$3),0),"")</f>
        <v>#REF!</v>
      </c>
      <c r="S170" s="2"/>
    </row>
    <row r="171" spans="1:19" x14ac:dyDescent="0.35">
      <c r="A171" s="77" t="str">
        <f t="shared" si="60"/>
        <v/>
      </c>
      <c r="B171" s="77" t="str">
        <f t="shared" si="61"/>
        <v/>
      </c>
      <c r="C171" s="77" t="str">
        <f t="shared" si="62"/>
        <v/>
      </c>
      <c r="D171" s="77" t="str">
        <f t="shared" si="63"/>
        <v/>
      </c>
      <c r="E171" s="77" t="str">
        <f t="shared" si="64"/>
        <v/>
      </c>
      <c r="F171" s="77" t="str">
        <f t="shared" si="65"/>
        <v/>
      </c>
      <c r="G171" s="199" t="str">
        <f>IF(Paramétrage!MT520&lt;&gt;0,Paramétrage!MR520,"")</f>
        <v/>
      </c>
      <c r="H171" s="2" t="str">
        <f>IF(Paramétrage!MT520&lt;&gt;0,Paramétrage!MS520,"")</f>
        <v/>
      </c>
      <c r="I171" s="2" t="str">
        <f t="shared" si="66"/>
        <v/>
      </c>
      <c r="J171" s="2" t="str">
        <f>IF(Paramétrage!MT520&lt;&gt;0,Paramétrage!MT520,"")</f>
        <v/>
      </c>
      <c r="K171" s="2" t="str">
        <f>IF(Paramétrage!MU520&lt;&gt;0,Paramétrage!MU520,"")</f>
        <v/>
      </c>
      <c r="L171" s="2" t="str">
        <f t="shared" si="67"/>
        <v/>
      </c>
      <c r="M171" s="2" t="str">
        <f t="shared" si="68"/>
        <v/>
      </c>
      <c r="N171" s="2" t="str">
        <f t="shared" si="69"/>
        <v/>
      </c>
      <c r="O171" s="2" t="str">
        <f>IF(Paramétrage!MT520&lt;&gt;0,Paramétrage!MV520,"")</f>
        <v/>
      </c>
      <c r="P171" s="9" t="e">
        <f>IF(Paramétrage!#REF!,#REF!-#REF!,0)</f>
        <v>#REF!</v>
      </c>
      <c r="Q171" s="2"/>
      <c r="R171" s="2" t="e">
        <f>IF(#REF!&lt;&gt;"",ROUNDUP(MIN(S$3,T$3),0),"")</f>
        <v>#REF!</v>
      </c>
      <c r="S171" s="2"/>
    </row>
    <row r="172" spans="1:19" x14ac:dyDescent="0.35">
      <c r="A172" s="77" t="str">
        <f t="shared" si="60"/>
        <v/>
      </c>
      <c r="B172" s="77" t="str">
        <f t="shared" si="61"/>
        <v/>
      </c>
      <c r="C172" s="77" t="str">
        <f t="shared" si="62"/>
        <v/>
      </c>
      <c r="D172" s="77" t="str">
        <f t="shared" si="63"/>
        <v/>
      </c>
      <c r="E172" s="77" t="str">
        <f t="shared" si="64"/>
        <v/>
      </c>
      <c r="F172" s="77" t="str">
        <f t="shared" si="65"/>
        <v/>
      </c>
      <c r="G172" s="199" t="str">
        <f>IF(Paramétrage!MT521&lt;&gt;0,Paramétrage!MR521,"")</f>
        <v/>
      </c>
      <c r="H172" s="2" t="str">
        <f>IF(Paramétrage!MT521&lt;&gt;0,Paramétrage!MS521,"")</f>
        <v/>
      </c>
      <c r="I172" s="2" t="str">
        <f t="shared" si="66"/>
        <v/>
      </c>
      <c r="J172" s="2" t="str">
        <f>IF(Paramétrage!MT521&lt;&gt;0,Paramétrage!MT521,"")</f>
        <v/>
      </c>
      <c r="K172" s="2" t="str">
        <f>IF(Paramétrage!MU521&lt;&gt;0,Paramétrage!MU521,"")</f>
        <v/>
      </c>
      <c r="L172" s="2" t="str">
        <f t="shared" si="67"/>
        <v/>
      </c>
      <c r="M172" s="2" t="str">
        <f t="shared" si="68"/>
        <v/>
      </c>
      <c r="N172" s="2" t="str">
        <f t="shared" si="69"/>
        <v/>
      </c>
      <c r="O172" s="2" t="str">
        <f>IF(Paramétrage!MT521&lt;&gt;0,Paramétrage!MV521,"")</f>
        <v/>
      </c>
      <c r="P172" s="9" t="e">
        <f>IF(Paramétrage!#REF!,#REF!-#REF!,0)</f>
        <v>#REF!</v>
      </c>
      <c r="Q172" s="2"/>
      <c r="R172" s="2" t="e">
        <f>IF(#REF!&lt;&gt;"",ROUNDUP(MIN(S$3,T$3),0),"")</f>
        <v>#REF!</v>
      </c>
      <c r="S172" s="2"/>
    </row>
    <row r="173" spans="1:19" x14ac:dyDescent="0.35">
      <c r="A173" s="77" t="str">
        <f t="shared" si="60"/>
        <v/>
      </c>
      <c r="B173" s="77" t="str">
        <f t="shared" si="61"/>
        <v/>
      </c>
      <c r="C173" s="77" t="str">
        <f t="shared" si="62"/>
        <v/>
      </c>
      <c r="D173" s="77" t="str">
        <f t="shared" si="63"/>
        <v/>
      </c>
      <c r="E173" s="77" t="str">
        <f t="shared" si="64"/>
        <v/>
      </c>
      <c r="F173" s="77" t="str">
        <f t="shared" si="65"/>
        <v/>
      </c>
      <c r="G173" s="199" t="str">
        <f>IF(Paramétrage!MT522&lt;&gt;0,Paramétrage!MR522,"")</f>
        <v/>
      </c>
      <c r="H173" s="2" t="str">
        <f>IF(Paramétrage!MT522&lt;&gt;0,Paramétrage!MS522,"")</f>
        <v/>
      </c>
      <c r="I173" s="2" t="str">
        <f t="shared" si="66"/>
        <v/>
      </c>
      <c r="J173" s="2" t="str">
        <f>IF(Paramétrage!MT522&lt;&gt;0,Paramétrage!MT522,"")</f>
        <v/>
      </c>
      <c r="K173" s="2" t="str">
        <f>IF(Paramétrage!MU522&lt;&gt;0,Paramétrage!MU522,"")</f>
        <v/>
      </c>
      <c r="L173" s="2" t="str">
        <f t="shared" si="67"/>
        <v/>
      </c>
      <c r="M173" s="2" t="str">
        <f t="shared" si="68"/>
        <v/>
      </c>
      <c r="N173" s="2" t="str">
        <f t="shared" si="69"/>
        <v/>
      </c>
      <c r="O173" s="2" t="str">
        <f>IF(Paramétrage!MT522&lt;&gt;0,Paramétrage!MV522,"")</f>
        <v/>
      </c>
      <c r="P173" s="9" t="e">
        <f>IF(Paramétrage!#REF!,#REF!-#REF!,0)</f>
        <v>#REF!</v>
      </c>
      <c r="Q173" s="2"/>
      <c r="R173" s="2" t="e">
        <f>IF(#REF!&lt;&gt;"",ROUNDUP(MIN(S$3,T$3),0),"")</f>
        <v>#REF!</v>
      </c>
      <c r="S173" s="2"/>
    </row>
    <row r="174" spans="1:19" x14ac:dyDescent="0.35">
      <c r="A174" s="77" t="str">
        <f t="shared" si="60"/>
        <v/>
      </c>
      <c r="B174" s="77" t="str">
        <f t="shared" si="61"/>
        <v/>
      </c>
      <c r="C174" s="77" t="str">
        <f t="shared" si="62"/>
        <v/>
      </c>
      <c r="D174" s="77" t="str">
        <f t="shared" si="63"/>
        <v/>
      </c>
      <c r="E174" s="77" t="str">
        <f t="shared" si="64"/>
        <v/>
      </c>
      <c r="F174" s="77" t="str">
        <f t="shared" si="65"/>
        <v/>
      </c>
      <c r="G174" s="199" t="str">
        <f>IF(Paramétrage!MT523&lt;&gt;0,Paramétrage!MR523,"")</f>
        <v/>
      </c>
      <c r="H174" s="2" t="str">
        <f>IF(Paramétrage!MT523&lt;&gt;0,Paramétrage!MS523,"")</f>
        <v/>
      </c>
      <c r="I174" s="2" t="str">
        <f t="shared" si="66"/>
        <v/>
      </c>
      <c r="J174" s="2" t="str">
        <f>IF(Paramétrage!MT523&lt;&gt;0,Paramétrage!MT523,"")</f>
        <v/>
      </c>
      <c r="K174" s="2" t="str">
        <f>IF(Paramétrage!MU523&lt;&gt;0,Paramétrage!MU523,"")</f>
        <v/>
      </c>
      <c r="L174" s="2" t="str">
        <f t="shared" si="67"/>
        <v/>
      </c>
      <c r="M174" s="2" t="str">
        <f t="shared" si="68"/>
        <v/>
      </c>
      <c r="N174" s="2" t="str">
        <f t="shared" si="69"/>
        <v/>
      </c>
      <c r="O174" s="2" t="str">
        <f>IF(Paramétrage!MT523&lt;&gt;0,Paramétrage!MV523,"")</f>
        <v/>
      </c>
      <c r="P174" s="9" t="e">
        <f>IF(Paramétrage!#REF!,#REF!-#REF!,0)</f>
        <v>#REF!</v>
      </c>
      <c r="Q174" s="2"/>
      <c r="R174" s="2" t="e">
        <f>IF(#REF!&lt;&gt;"",ROUNDUP(MIN(S$3,T$3),0),"")</f>
        <v>#REF!</v>
      </c>
      <c r="S174" s="2"/>
    </row>
    <row r="175" spans="1:19" x14ac:dyDescent="0.35">
      <c r="A175" s="77" t="str">
        <f t="shared" si="60"/>
        <v/>
      </c>
      <c r="B175" s="77" t="str">
        <f t="shared" si="61"/>
        <v/>
      </c>
      <c r="C175" s="77" t="str">
        <f t="shared" si="62"/>
        <v/>
      </c>
      <c r="D175" s="77" t="str">
        <f t="shared" si="63"/>
        <v/>
      </c>
      <c r="E175" s="77" t="str">
        <f t="shared" si="64"/>
        <v/>
      </c>
      <c r="F175" s="77" t="str">
        <f t="shared" si="65"/>
        <v/>
      </c>
      <c r="G175" s="199" t="str">
        <f>IF(Paramétrage!MT524&lt;&gt;0,Paramétrage!MR524,"")</f>
        <v/>
      </c>
      <c r="H175" s="2" t="str">
        <f>IF(Paramétrage!MT524&lt;&gt;0,Paramétrage!MS524,"")</f>
        <v/>
      </c>
      <c r="I175" s="2" t="str">
        <f t="shared" si="66"/>
        <v/>
      </c>
      <c r="J175" s="2" t="str">
        <f>IF(Paramétrage!MT524&lt;&gt;0,Paramétrage!MT524,"")</f>
        <v/>
      </c>
      <c r="K175" s="2" t="str">
        <f>IF(Paramétrage!MU524&lt;&gt;0,Paramétrage!MU524,"")</f>
        <v/>
      </c>
      <c r="L175" s="2" t="str">
        <f t="shared" si="67"/>
        <v/>
      </c>
      <c r="M175" s="2" t="str">
        <f t="shared" si="68"/>
        <v/>
      </c>
      <c r="N175" s="2" t="str">
        <f t="shared" si="69"/>
        <v/>
      </c>
      <c r="O175" s="2" t="str">
        <f>IF(Paramétrage!MT524&lt;&gt;0,Paramétrage!MV524,"")</f>
        <v/>
      </c>
      <c r="P175" s="9" t="e">
        <f>IF(Paramétrage!#REF!,#REF!-#REF!,0)</f>
        <v>#REF!</v>
      </c>
      <c r="Q175" s="2"/>
      <c r="R175" s="2" t="e">
        <f>IF(#REF!&lt;&gt;"",ROUNDUP(MIN(S$3,T$3),0),"")</f>
        <v>#REF!</v>
      </c>
      <c r="S175" s="2"/>
    </row>
    <row r="176" spans="1:19" x14ac:dyDescent="0.35">
      <c r="A176" s="77" t="str">
        <f t="shared" si="60"/>
        <v/>
      </c>
      <c r="B176" s="77" t="str">
        <f t="shared" si="61"/>
        <v/>
      </c>
      <c r="C176" s="77" t="str">
        <f t="shared" si="62"/>
        <v/>
      </c>
      <c r="D176" s="77" t="str">
        <f t="shared" si="63"/>
        <v/>
      </c>
      <c r="E176" s="77" t="str">
        <f t="shared" si="64"/>
        <v/>
      </c>
      <c r="F176" s="77" t="str">
        <f t="shared" si="65"/>
        <v/>
      </c>
      <c r="G176" s="199" t="str">
        <f>IF(Paramétrage!MT525&lt;&gt;0,Paramétrage!MR525,"")</f>
        <v/>
      </c>
      <c r="H176" s="2" t="str">
        <f>IF(Paramétrage!MT525&lt;&gt;0,Paramétrage!MS525,"")</f>
        <v/>
      </c>
      <c r="I176" s="2" t="str">
        <f t="shared" si="66"/>
        <v/>
      </c>
      <c r="J176" s="2" t="str">
        <f>IF(Paramétrage!MT525&lt;&gt;0,Paramétrage!MT525,"")</f>
        <v/>
      </c>
      <c r="K176" s="2" t="str">
        <f>IF(Paramétrage!MU525&lt;&gt;0,Paramétrage!MU525,"")</f>
        <v/>
      </c>
      <c r="L176" s="2" t="str">
        <f t="shared" si="67"/>
        <v/>
      </c>
      <c r="M176" s="2" t="str">
        <f t="shared" si="68"/>
        <v/>
      </c>
      <c r="N176" s="2" t="str">
        <f t="shared" si="69"/>
        <v/>
      </c>
      <c r="O176" s="2" t="str">
        <f>IF(Paramétrage!MT525&lt;&gt;0,Paramétrage!MV525,"")</f>
        <v/>
      </c>
      <c r="P176" s="9" t="e">
        <f>IF(Paramétrage!#REF!,#REF!-#REF!,0)</f>
        <v>#REF!</v>
      </c>
      <c r="Q176" s="2"/>
      <c r="R176" s="2" t="e">
        <f>IF(#REF!&lt;&gt;"",ROUNDUP(MIN(S$3,T$3),0),"")</f>
        <v>#REF!</v>
      </c>
      <c r="S176" s="2"/>
    </row>
    <row r="177" spans="1:19" x14ac:dyDescent="0.35">
      <c r="A177" s="77" t="str">
        <f t="shared" si="60"/>
        <v/>
      </c>
      <c r="B177" s="77" t="str">
        <f t="shared" si="61"/>
        <v/>
      </c>
      <c r="C177" s="77" t="str">
        <f t="shared" si="62"/>
        <v/>
      </c>
      <c r="D177" s="77" t="str">
        <f t="shared" si="63"/>
        <v/>
      </c>
      <c r="E177" s="77" t="str">
        <f t="shared" si="64"/>
        <v/>
      </c>
      <c r="F177" s="77" t="str">
        <f t="shared" si="65"/>
        <v/>
      </c>
      <c r="G177" s="199" t="str">
        <f>IF(Paramétrage!MT526&lt;&gt;0,Paramétrage!MR526,"")</f>
        <v/>
      </c>
      <c r="H177" s="2" t="str">
        <f>IF(Paramétrage!MT526&lt;&gt;0,Paramétrage!MS526,"")</f>
        <v/>
      </c>
      <c r="I177" s="2" t="str">
        <f t="shared" si="66"/>
        <v/>
      </c>
      <c r="J177" s="2" t="str">
        <f>IF(Paramétrage!MT526&lt;&gt;0,Paramétrage!MT526,"")</f>
        <v/>
      </c>
      <c r="K177" s="2" t="str">
        <f>IF(Paramétrage!MU526&lt;&gt;0,Paramétrage!MU526,"")</f>
        <v/>
      </c>
      <c r="L177" s="2" t="str">
        <f t="shared" si="67"/>
        <v/>
      </c>
      <c r="M177" s="2" t="str">
        <f t="shared" si="68"/>
        <v/>
      </c>
      <c r="N177" s="2" t="str">
        <f t="shared" si="69"/>
        <v/>
      </c>
      <c r="O177" s="2" t="str">
        <f>IF(Paramétrage!MT526&lt;&gt;0,Paramétrage!MV526,"")</f>
        <v/>
      </c>
      <c r="P177" s="9" t="e">
        <f>IF(Paramétrage!#REF!,#REF!-#REF!,0)</f>
        <v>#REF!</v>
      </c>
      <c r="Q177" s="2"/>
      <c r="R177" s="2" t="e">
        <f>IF(#REF!&lt;&gt;"",ROUNDUP(MIN(S$3,T$3),0),"")</f>
        <v>#REF!</v>
      </c>
      <c r="S177" s="2"/>
    </row>
    <row r="178" spans="1:19" x14ac:dyDescent="0.35">
      <c r="A178" s="77" t="str">
        <f t="shared" si="60"/>
        <v/>
      </c>
      <c r="B178" s="77" t="str">
        <f t="shared" si="61"/>
        <v/>
      </c>
      <c r="C178" s="77" t="str">
        <f t="shared" si="62"/>
        <v/>
      </c>
      <c r="D178" s="77" t="str">
        <f t="shared" si="63"/>
        <v/>
      </c>
      <c r="E178" s="77" t="str">
        <f t="shared" si="64"/>
        <v/>
      </c>
      <c r="F178" s="77" t="str">
        <f t="shared" si="65"/>
        <v/>
      </c>
      <c r="G178" s="199" t="str">
        <f>IF(Paramétrage!MT527&lt;&gt;0,Paramétrage!MR527,"")</f>
        <v/>
      </c>
      <c r="H178" s="2" t="str">
        <f>IF(Paramétrage!MT527&lt;&gt;0,Paramétrage!MS527,"")</f>
        <v/>
      </c>
      <c r="I178" s="2" t="str">
        <f t="shared" si="66"/>
        <v/>
      </c>
      <c r="J178" s="2" t="str">
        <f>IF(Paramétrage!MT527&lt;&gt;0,Paramétrage!MT527,"")</f>
        <v/>
      </c>
      <c r="K178" s="2" t="str">
        <f>IF(Paramétrage!MU527&lt;&gt;0,Paramétrage!MU527,"")</f>
        <v/>
      </c>
      <c r="L178" s="2" t="str">
        <f t="shared" si="67"/>
        <v/>
      </c>
      <c r="M178" s="2" t="str">
        <f t="shared" si="68"/>
        <v/>
      </c>
      <c r="N178" s="2" t="str">
        <f t="shared" si="69"/>
        <v/>
      </c>
      <c r="O178" s="2" t="str">
        <f>IF(Paramétrage!MT527&lt;&gt;0,Paramétrage!MV527,"")</f>
        <v/>
      </c>
      <c r="P178" s="9" t="e">
        <f>IF(Paramétrage!#REF!,#REF!-#REF!,0)</f>
        <v>#REF!</v>
      </c>
      <c r="Q178" s="2"/>
      <c r="R178" s="2" t="e">
        <f>IF(#REF!&lt;&gt;"",ROUNDUP(MIN(S$3,T$3),0),"")</f>
        <v>#REF!</v>
      </c>
      <c r="S178" s="2"/>
    </row>
    <row r="179" spans="1:19" x14ac:dyDescent="0.35">
      <c r="A179" s="77" t="str">
        <f t="shared" si="60"/>
        <v/>
      </c>
      <c r="B179" s="77" t="str">
        <f t="shared" si="61"/>
        <v/>
      </c>
      <c r="C179" s="77" t="str">
        <f t="shared" si="62"/>
        <v/>
      </c>
      <c r="D179" s="77" t="str">
        <f t="shared" si="63"/>
        <v/>
      </c>
      <c r="E179" s="77" t="str">
        <f t="shared" si="64"/>
        <v/>
      </c>
      <c r="F179" s="77" t="str">
        <f t="shared" si="65"/>
        <v/>
      </c>
      <c r="G179" s="199" t="str">
        <f>IF(Paramétrage!MT528&lt;&gt;0,Paramétrage!MR528,"")</f>
        <v/>
      </c>
      <c r="H179" s="2" t="str">
        <f>IF(Paramétrage!MT528&lt;&gt;0,Paramétrage!MS528,"")</f>
        <v/>
      </c>
      <c r="I179" s="2" t="str">
        <f t="shared" si="66"/>
        <v/>
      </c>
      <c r="J179" s="2" t="str">
        <f>IF(Paramétrage!MT528&lt;&gt;0,Paramétrage!MT528,"")</f>
        <v/>
      </c>
      <c r="K179" s="2" t="str">
        <f>IF(Paramétrage!MU528&lt;&gt;0,Paramétrage!MU528,"")</f>
        <v/>
      </c>
      <c r="L179" s="2" t="str">
        <f t="shared" si="67"/>
        <v/>
      </c>
      <c r="M179" s="2" t="str">
        <f t="shared" si="68"/>
        <v/>
      </c>
      <c r="N179" s="2" t="str">
        <f t="shared" si="69"/>
        <v/>
      </c>
      <c r="O179" s="2" t="str">
        <f>IF(Paramétrage!MT528&lt;&gt;0,Paramétrage!MV528,"")</f>
        <v/>
      </c>
      <c r="P179" s="9" t="e">
        <f>IF(Paramétrage!#REF!,#REF!-#REF!,0)</f>
        <v>#REF!</v>
      </c>
      <c r="Q179" s="2"/>
      <c r="R179" s="2" t="e">
        <f>IF(#REF!&lt;&gt;"",ROUNDUP(MIN(S$3,T$3),0),"")</f>
        <v>#REF!</v>
      </c>
      <c r="S179" s="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179"/>
  <sheetViews>
    <sheetView workbookViewId="0">
      <selection activeCell="J152" sqref="J152"/>
    </sheetView>
  </sheetViews>
  <sheetFormatPr baseColWidth="10" defaultRowHeight="14.5" x14ac:dyDescent="0.35"/>
  <sheetData>
    <row r="1" spans="1:20" x14ac:dyDescent="0.35">
      <c r="A1" s="469"/>
      <c r="B1" s="469"/>
      <c r="C1" s="469"/>
      <c r="D1" s="469"/>
      <c r="E1" s="469"/>
      <c r="F1" s="469"/>
      <c r="G1" s="475" t="s">
        <v>1126</v>
      </c>
      <c r="H1" s="469"/>
      <c r="I1" s="469"/>
      <c r="J1" s="469"/>
      <c r="K1" s="469"/>
      <c r="L1" s="469"/>
      <c r="M1" s="469"/>
      <c r="N1" s="469"/>
      <c r="O1" s="469"/>
      <c r="P1" s="469">
        <f>IF(Paramétrage!Q449,#REF!-#REF!,0)</f>
        <v>0</v>
      </c>
      <c r="Q1" s="469"/>
      <c r="R1" s="469" t="e">
        <f>IF(#REF!&lt;&gt;"",ROUNDUP(MIN(S$3,T$3),0),"")</f>
        <v>#REF!</v>
      </c>
      <c r="S1" s="2"/>
    </row>
    <row r="2" spans="1:20" ht="101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167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9">
        <f>IF(Paramétrage!Q450,#REF!-#REF!,0)</f>
        <v>0</v>
      </c>
      <c r="Q2" s="200" t="e">
        <f>Paramétrage!#REF!</f>
        <v>#REF!</v>
      </c>
      <c r="R2" s="201" t="s">
        <v>338</v>
      </c>
      <c r="S2" s="106" t="s">
        <v>347</v>
      </c>
      <c r="T2" s="28" t="s">
        <v>348</v>
      </c>
    </row>
    <row r="3" spans="1:20" x14ac:dyDescent="0.35">
      <c r="A3" s="603" t="str">
        <f t="shared" ref="A3" si="0">IF(J3&lt;&gt;"",I3,"")</f>
        <v/>
      </c>
      <c r="B3" s="603" t="str">
        <f t="shared" ref="B3" si="1">IF(J3&lt;&gt;"",1,"")</f>
        <v/>
      </c>
      <c r="C3" s="603" t="str">
        <f t="shared" ref="C3" si="2">IF(J3&lt;&gt;"",L3,"")</f>
        <v/>
      </c>
      <c r="D3" s="603" t="str">
        <f t="shared" ref="D3" si="3">IF(J3&lt;&gt;"",L3,"")</f>
        <v/>
      </c>
      <c r="E3" s="603" t="str">
        <f t="shared" ref="E3" si="4">IF(J3&lt;&gt;"",M3,"")</f>
        <v/>
      </c>
      <c r="F3" s="603" t="str">
        <f t="shared" ref="F3" si="5">IF(J3&lt;&gt;"",N3,"")</f>
        <v/>
      </c>
      <c r="G3" s="199" t="str">
        <f>IF(Paramétrage!HV448&lt;&gt;0,Paramétrage!HT448,"")</f>
        <v/>
      </c>
      <c r="H3" s="2" t="str">
        <f>IF(Paramétrage!HV448&lt;&gt;0,Paramétrage!HU448,"")</f>
        <v/>
      </c>
      <c r="I3" s="2" t="str">
        <f t="shared" ref="I3" si="6">IF(J3&lt;&gt;"",DATEDIF($Q$2,G3,"d")*1440+H3*60,"")</f>
        <v/>
      </c>
      <c r="J3" s="2" t="str">
        <f>IF(Paramétrage!HV448&lt;&gt;0,Paramétrage!HV448,"")</f>
        <v/>
      </c>
      <c r="K3" s="2" t="str">
        <f>IF(Paramétrage!HW448&lt;&gt;0,Paramétrage!HW448,"")</f>
        <v/>
      </c>
      <c r="L3" s="2" t="str">
        <f t="shared" ref="L3" si="7">IF(J3&lt;&gt;"",ROUNDUP(J3/K3,0),"")</f>
        <v/>
      </c>
      <c r="M3" s="2" t="str">
        <f t="shared" ref="M3" si="8">IF(J3&lt;&gt;"",J3/L3,"")</f>
        <v/>
      </c>
      <c r="N3" s="2" t="str">
        <f t="shared" ref="N3" si="9">IF(J3&lt;&gt;"",M3/O3,"")</f>
        <v/>
      </c>
      <c r="O3" s="2" t="str">
        <f>IF(Paramétrage!HV448&lt;&gt;0,Paramétrage!HX448,"")</f>
        <v/>
      </c>
      <c r="P3" s="9">
        <f>IF(Paramétrage!Q451,#REF!-#REF!,0)</f>
        <v>0</v>
      </c>
      <c r="Q3" s="2"/>
      <c r="R3" s="2" t="e">
        <f>IF(#REF!&lt;&gt;"",ROUNDUP(MIN(S$3,T$3),0),"")</f>
        <v>#REF!</v>
      </c>
      <c r="S3" s="2"/>
    </row>
    <row r="4" spans="1:20" s="469" customFormat="1" x14ac:dyDescent="0.35">
      <c r="A4" s="603" t="str">
        <f t="shared" ref="A4:A29" si="10">IF(J4&lt;&gt;"",I4,"")</f>
        <v/>
      </c>
      <c r="B4" s="603" t="str">
        <f t="shared" ref="B4:B29" si="11">IF(J4&lt;&gt;"",1,"")</f>
        <v/>
      </c>
      <c r="C4" s="603" t="str">
        <f t="shared" ref="C4:C29" si="12">IF(J4&lt;&gt;"",L4,"")</f>
        <v/>
      </c>
      <c r="D4" s="603" t="str">
        <f t="shared" ref="D4:D29" si="13">IF(J4&lt;&gt;"",L4,"")</f>
        <v/>
      </c>
      <c r="E4" s="603" t="str">
        <f t="shared" ref="E4:E29" si="14">IF(J4&lt;&gt;"",M4,"")</f>
        <v/>
      </c>
      <c r="F4" s="603" t="str">
        <f t="shared" ref="F4:F29" si="15">IF(J4&lt;&gt;"",N4,"")</f>
        <v/>
      </c>
      <c r="G4" s="199" t="str">
        <f>IF(Paramétrage!HV449&lt;&gt;0,Paramétrage!HT449,"")</f>
        <v/>
      </c>
      <c r="H4" s="2" t="str">
        <f>IF(Paramétrage!HV449&lt;&gt;0,Paramétrage!HU449,"")</f>
        <v/>
      </c>
      <c r="I4" s="2" t="str">
        <f t="shared" ref="I4:I29" si="16">IF(J4&lt;&gt;"",DATEDIF($Q$2,G4,"d")*1440+H4*60,"")</f>
        <v/>
      </c>
      <c r="J4" s="2" t="str">
        <f>IF(Paramétrage!HV449&lt;&gt;0,Paramétrage!HV449,"")</f>
        <v/>
      </c>
      <c r="K4" s="2" t="str">
        <f>IF(Paramétrage!HW449&lt;&gt;0,Paramétrage!HW449,"")</f>
        <v/>
      </c>
      <c r="L4" s="2" t="str">
        <f t="shared" ref="L4:L29" si="17">IF(J4&lt;&gt;"",ROUNDUP(J4/K4,0),"")</f>
        <v/>
      </c>
      <c r="M4" s="2" t="str">
        <f t="shared" ref="M4:M29" si="18">IF(J4&lt;&gt;"",J4/L4,"")</f>
        <v/>
      </c>
      <c r="N4" s="2" t="str">
        <f t="shared" ref="N4:N29" si="19">IF(J4&lt;&gt;"",M4/O4,"")</f>
        <v/>
      </c>
      <c r="O4" s="2" t="str">
        <f>IF(Paramétrage!HV449&lt;&gt;0,Paramétrage!HX449,"")</f>
        <v/>
      </c>
      <c r="P4" s="9">
        <f>IF(Paramétrage!Q452,#REF!-#REF!,0)</f>
        <v>0</v>
      </c>
      <c r="Q4" s="2"/>
      <c r="R4" s="2" t="e">
        <f>IF(#REF!&lt;&gt;"",ROUNDUP(MIN(S$3,T$3),0),"")</f>
        <v>#REF!</v>
      </c>
    </row>
    <row r="5" spans="1:20" x14ac:dyDescent="0.35">
      <c r="A5" s="603" t="str">
        <f t="shared" si="10"/>
        <v/>
      </c>
      <c r="B5" s="603" t="str">
        <f t="shared" si="11"/>
        <v/>
      </c>
      <c r="C5" s="603" t="str">
        <f t="shared" si="12"/>
        <v/>
      </c>
      <c r="D5" s="603" t="str">
        <f t="shared" si="13"/>
        <v/>
      </c>
      <c r="E5" s="603" t="str">
        <f t="shared" si="14"/>
        <v/>
      </c>
      <c r="F5" s="603" t="str">
        <f t="shared" si="15"/>
        <v/>
      </c>
      <c r="G5" s="199" t="str">
        <f>IF(Paramétrage!HV450&lt;&gt;0,Paramétrage!HT450,"")</f>
        <v/>
      </c>
      <c r="H5" s="2" t="str">
        <f>IF(Paramétrage!HV450&lt;&gt;0,Paramétrage!HU450,"")</f>
        <v/>
      </c>
      <c r="I5" s="2" t="str">
        <f t="shared" si="16"/>
        <v/>
      </c>
      <c r="J5" s="2" t="str">
        <f>IF(Paramétrage!HV450&lt;&gt;0,Paramétrage!HV450,"")</f>
        <v/>
      </c>
      <c r="K5" s="2" t="str">
        <f>IF(Paramétrage!HW450&lt;&gt;0,Paramétrage!HW450,"")</f>
        <v/>
      </c>
      <c r="L5" s="2" t="str">
        <f t="shared" si="17"/>
        <v/>
      </c>
      <c r="M5" s="2" t="str">
        <f t="shared" si="18"/>
        <v/>
      </c>
      <c r="N5" s="2" t="str">
        <f t="shared" si="19"/>
        <v/>
      </c>
      <c r="O5" s="2" t="str">
        <f>IF(Paramétrage!HV450&lt;&gt;0,Paramétrage!HX450,"")</f>
        <v/>
      </c>
      <c r="P5" s="9">
        <f>IF(Paramétrage!Q453,#REF!-#REF!,0)</f>
        <v>0</v>
      </c>
      <c r="Q5" s="2"/>
      <c r="R5" s="2" t="e">
        <f>IF(#REF!&lt;&gt;"",ROUNDUP(MIN(S$3,T$3),0),"")</f>
        <v>#REF!</v>
      </c>
      <c r="S5" s="2"/>
    </row>
    <row r="6" spans="1:20" x14ac:dyDescent="0.35">
      <c r="A6" s="603" t="str">
        <f t="shared" si="10"/>
        <v/>
      </c>
      <c r="B6" s="603" t="str">
        <f t="shared" si="11"/>
        <v/>
      </c>
      <c r="C6" s="603" t="str">
        <f t="shared" si="12"/>
        <v/>
      </c>
      <c r="D6" s="603" t="str">
        <f t="shared" si="13"/>
        <v/>
      </c>
      <c r="E6" s="603" t="str">
        <f t="shared" si="14"/>
        <v/>
      </c>
      <c r="F6" s="603" t="str">
        <f t="shared" si="15"/>
        <v/>
      </c>
      <c r="G6" s="199" t="str">
        <f>IF(Paramétrage!HV451&lt;&gt;0,Paramétrage!HT451,"")</f>
        <v/>
      </c>
      <c r="H6" s="2" t="str">
        <f>IF(Paramétrage!HV451&lt;&gt;0,Paramétrage!HU451,"")</f>
        <v/>
      </c>
      <c r="I6" s="2" t="str">
        <f t="shared" si="16"/>
        <v/>
      </c>
      <c r="J6" s="2" t="str">
        <f>IF(Paramétrage!HV451&lt;&gt;0,Paramétrage!HV451,"")</f>
        <v/>
      </c>
      <c r="K6" s="2" t="str">
        <f>IF(Paramétrage!HW451&lt;&gt;0,Paramétrage!HW451,"")</f>
        <v/>
      </c>
      <c r="L6" s="2" t="str">
        <f t="shared" si="17"/>
        <v/>
      </c>
      <c r="M6" s="2" t="str">
        <f t="shared" si="18"/>
        <v/>
      </c>
      <c r="N6" s="2" t="str">
        <f t="shared" si="19"/>
        <v/>
      </c>
      <c r="O6" s="2" t="str">
        <f>IF(Paramétrage!HV451&lt;&gt;0,Paramétrage!HX451,"")</f>
        <v/>
      </c>
      <c r="P6" s="9">
        <f>IF(Paramétrage!Q454,#REF!-#REF!,0)</f>
        <v>0</v>
      </c>
      <c r="Q6" s="2"/>
      <c r="R6" s="2" t="e">
        <f>IF(#REF!&lt;&gt;"",ROUNDUP(MIN(S$3,T$3),0),"")</f>
        <v>#REF!</v>
      </c>
      <c r="S6" s="2"/>
    </row>
    <row r="7" spans="1:20" x14ac:dyDescent="0.35">
      <c r="A7" s="603" t="str">
        <f t="shared" si="10"/>
        <v/>
      </c>
      <c r="B7" s="603" t="str">
        <f t="shared" si="11"/>
        <v/>
      </c>
      <c r="C7" s="603" t="str">
        <f t="shared" si="12"/>
        <v/>
      </c>
      <c r="D7" s="603" t="str">
        <f t="shared" si="13"/>
        <v/>
      </c>
      <c r="E7" s="603" t="str">
        <f t="shared" si="14"/>
        <v/>
      </c>
      <c r="F7" s="603" t="str">
        <f t="shared" si="15"/>
        <v/>
      </c>
      <c r="G7" s="199" t="str">
        <f>IF(Paramétrage!HV452&lt;&gt;0,Paramétrage!HT452,"")</f>
        <v/>
      </c>
      <c r="H7" s="2" t="str">
        <f>IF(Paramétrage!HV452&lt;&gt;0,Paramétrage!HU452,"")</f>
        <v/>
      </c>
      <c r="I7" s="2" t="str">
        <f t="shared" si="16"/>
        <v/>
      </c>
      <c r="J7" s="2" t="str">
        <f>IF(Paramétrage!HV452&lt;&gt;0,Paramétrage!HV452,"")</f>
        <v/>
      </c>
      <c r="K7" s="2" t="str">
        <f>IF(Paramétrage!HW452&lt;&gt;0,Paramétrage!HW452,"")</f>
        <v/>
      </c>
      <c r="L7" s="2" t="str">
        <f t="shared" si="17"/>
        <v/>
      </c>
      <c r="M7" s="2" t="str">
        <f t="shared" si="18"/>
        <v/>
      </c>
      <c r="N7" s="2" t="str">
        <f t="shared" si="19"/>
        <v/>
      </c>
      <c r="O7" s="2" t="str">
        <f>IF(Paramétrage!HV452&lt;&gt;0,Paramétrage!HX452,"")</f>
        <v/>
      </c>
      <c r="P7" s="9">
        <f>IF(Paramétrage!Q455,#REF!-#REF!,0)</f>
        <v>0</v>
      </c>
      <c r="Q7" s="2"/>
      <c r="R7" s="2" t="e">
        <f>IF(#REF!&lt;&gt;"",ROUNDUP(MIN(S$3,T$3),0),"")</f>
        <v>#REF!</v>
      </c>
      <c r="S7" s="2"/>
    </row>
    <row r="8" spans="1:20" x14ac:dyDescent="0.35">
      <c r="A8" s="603" t="str">
        <f t="shared" si="10"/>
        <v/>
      </c>
      <c r="B8" s="603" t="str">
        <f t="shared" si="11"/>
        <v/>
      </c>
      <c r="C8" s="603" t="str">
        <f t="shared" si="12"/>
        <v/>
      </c>
      <c r="D8" s="603" t="str">
        <f t="shared" si="13"/>
        <v/>
      </c>
      <c r="E8" s="603" t="str">
        <f t="shared" si="14"/>
        <v/>
      </c>
      <c r="F8" s="603" t="str">
        <f t="shared" si="15"/>
        <v/>
      </c>
      <c r="G8" s="199" t="str">
        <f>IF(Paramétrage!HV453&lt;&gt;0,Paramétrage!HT453,"")</f>
        <v/>
      </c>
      <c r="H8" s="2" t="str">
        <f>IF(Paramétrage!HV453&lt;&gt;0,Paramétrage!HU453,"")</f>
        <v/>
      </c>
      <c r="I8" s="2" t="str">
        <f t="shared" si="16"/>
        <v/>
      </c>
      <c r="J8" s="2" t="str">
        <f>IF(Paramétrage!HV453&lt;&gt;0,Paramétrage!HV453,"")</f>
        <v/>
      </c>
      <c r="K8" s="2" t="str">
        <f>IF(Paramétrage!HW453&lt;&gt;0,Paramétrage!HW453,"")</f>
        <v/>
      </c>
      <c r="L8" s="2" t="str">
        <f t="shared" si="17"/>
        <v/>
      </c>
      <c r="M8" s="2" t="str">
        <f t="shared" si="18"/>
        <v/>
      </c>
      <c r="N8" s="2" t="str">
        <f t="shared" si="19"/>
        <v/>
      </c>
      <c r="O8" s="2" t="str">
        <f>IF(Paramétrage!HV453&lt;&gt;0,Paramétrage!HX453,"")</f>
        <v/>
      </c>
      <c r="P8" s="9">
        <f>IF(Paramétrage!Q456,#REF!-#REF!,0)</f>
        <v>0</v>
      </c>
      <c r="Q8" s="2"/>
      <c r="R8" s="2" t="e">
        <f>IF(#REF!&lt;&gt;"",ROUNDUP(MIN(S$3,T$3),0),"")</f>
        <v>#REF!</v>
      </c>
      <c r="S8" s="2"/>
    </row>
    <row r="9" spans="1:20" x14ac:dyDescent="0.35">
      <c r="A9" s="603" t="str">
        <f t="shared" si="10"/>
        <v/>
      </c>
      <c r="B9" s="603" t="str">
        <f t="shared" si="11"/>
        <v/>
      </c>
      <c r="C9" s="603" t="str">
        <f t="shared" si="12"/>
        <v/>
      </c>
      <c r="D9" s="603" t="str">
        <f t="shared" si="13"/>
        <v/>
      </c>
      <c r="E9" s="603" t="str">
        <f t="shared" si="14"/>
        <v/>
      </c>
      <c r="F9" s="603" t="str">
        <f t="shared" si="15"/>
        <v/>
      </c>
      <c r="G9" s="199" t="str">
        <f>IF(Paramétrage!HV454&lt;&gt;0,Paramétrage!HT454,"")</f>
        <v/>
      </c>
      <c r="H9" s="2" t="str">
        <f>IF(Paramétrage!HV454&lt;&gt;0,Paramétrage!HU454,"")</f>
        <v/>
      </c>
      <c r="I9" s="2" t="str">
        <f t="shared" si="16"/>
        <v/>
      </c>
      <c r="J9" s="2" t="str">
        <f>IF(Paramétrage!HV454&lt;&gt;0,Paramétrage!HV454,"")</f>
        <v/>
      </c>
      <c r="K9" s="2" t="str">
        <f>IF(Paramétrage!HW454&lt;&gt;0,Paramétrage!HW454,"")</f>
        <v/>
      </c>
      <c r="L9" s="2" t="str">
        <f t="shared" si="17"/>
        <v/>
      </c>
      <c r="M9" s="2" t="str">
        <f t="shared" si="18"/>
        <v/>
      </c>
      <c r="N9" s="2" t="str">
        <f t="shared" si="19"/>
        <v/>
      </c>
      <c r="O9" s="2" t="str">
        <f>IF(Paramétrage!HV454&lt;&gt;0,Paramétrage!HX454,"")</f>
        <v/>
      </c>
      <c r="P9" s="9">
        <f>IF(Paramétrage!Q457,#REF!-#REF!,0)</f>
        <v>0</v>
      </c>
      <c r="Q9" s="2"/>
      <c r="R9" s="2" t="e">
        <f>IF(#REF!&lt;&gt;"",ROUNDUP(MIN(S$3,T$3),0),"")</f>
        <v>#REF!</v>
      </c>
      <c r="S9" s="2"/>
    </row>
    <row r="10" spans="1:20" x14ac:dyDescent="0.35">
      <c r="A10" s="603" t="str">
        <f t="shared" si="10"/>
        <v/>
      </c>
      <c r="B10" s="603" t="str">
        <f t="shared" si="11"/>
        <v/>
      </c>
      <c r="C10" s="603" t="str">
        <f t="shared" si="12"/>
        <v/>
      </c>
      <c r="D10" s="603" t="str">
        <f t="shared" si="13"/>
        <v/>
      </c>
      <c r="E10" s="603" t="str">
        <f t="shared" si="14"/>
        <v/>
      </c>
      <c r="F10" s="603" t="str">
        <f t="shared" si="15"/>
        <v/>
      </c>
      <c r="G10" s="199" t="str">
        <f>IF(Paramétrage!HV455&lt;&gt;0,Paramétrage!HT455,"")</f>
        <v/>
      </c>
      <c r="H10" s="2" t="str">
        <f>IF(Paramétrage!HV455&lt;&gt;0,Paramétrage!HU455,"")</f>
        <v/>
      </c>
      <c r="I10" s="2" t="str">
        <f t="shared" si="16"/>
        <v/>
      </c>
      <c r="J10" s="2" t="str">
        <f>IF(Paramétrage!HV455&lt;&gt;0,Paramétrage!HV455,"")</f>
        <v/>
      </c>
      <c r="K10" s="2" t="str">
        <f>IF(Paramétrage!HW455&lt;&gt;0,Paramétrage!HW455,"")</f>
        <v/>
      </c>
      <c r="L10" s="2" t="str">
        <f t="shared" si="17"/>
        <v/>
      </c>
      <c r="M10" s="2" t="str">
        <f t="shared" si="18"/>
        <v/>
      </c>
      <c r="N10" s="2" t="str">
        <f t="shared" si="19"/>
        <v/>
      </c>
      <c r="O10" s="2" t="str">
        <f>IF(Paramétrage!HV455&lt;&gt;0,Paramétrage!HX455,"")</f>
        <v/>
      </c>
      <c r="P10" s="9">
        <f>IF(Paramétrage!Q458,#REF!-#REF!,0)</f>
        <v>0</v>
      </c>
      <c r="Q10" s="2"/>
      <c r="R10" s="2" t="e">
        <f>IF(#REF!&lt;&gt;"",ROUNDUP(MIN(S$3,T$3),0),"")</f>
        <v>#REF!</v>
      </c>
      <c r="S10" s="2"/>
    </row>
    <row r="11" spans="1:20" x14ac:dyDescent="0.35">
      <c r="A11" s="603" t="str">
        <f t="shared" si="10"/>
        <v/>
      </c>
      <c r="B11" s="603" t="str">
        <f t="shared" si="11"/>
        <v/>
      </c>
      <c r="C11" s="603" t="str">
        <f t="shared" si="12"/>
        <v/>
      </c>
      <c r="D11" s="603" t="str">
        <f t="shared" si="13"/>
        <v/>
      </c>
      <c r="E11" s="603" t="str">
        <f t="shared" si="14"/>
        <v/>
      </c>
      <c r="F11" s="603" t="str">
        <f t="shared" si="15"/>
        <v/>
      </c>
      <c r="G11" s="199" t="str">
        <f>IF(Paramétrage!HV456&lt;&gt;0,Paramétrage!HT456,"")</f>
        <v/>
      </c>
      <c r="H11" s="2" t="str">
        <f>IF(Paramétrage!HV456&lt;&gt;0,Paramétrage!HU456,"")</f>
        <v/>
      </c>
      <c r="I11" s="2" t="str">
        <f t="shared" si="16"/>
        <v/>
      </c>
      <c r="J11" s="2" t="str">
        <f>IF(Paramétrage!HV456&lt;&gt;0,Paramétrage!HV456,"")</f>
        <v/>
      </c>
      <c r="K11" s="2" t="str">
        <f>IF(Paramétrage!HW456&lt;&gt;0,Paramétrage!HW456,"")</f>
        <v/>
      </c>
      <c r="L11" s="2" t="str">
        <f t="shared" si="17"/>
        <v/>
      </c>
      <c r="M11" s="2" t="str">
        <f t="shared" si="18"/>
        <v/>
      </c>
      <c r="N11" s="2" t="str">
        <f t="shared" si="19"/>
        <v/>
      </c>
      <c r="O11" s="2" t="str">
        <f>IF(Paramétrage!HV456&lt;&gt;0,Paramétrage!HX456,"")</f>
        <v/>
      </c>
      <c r="P11" s="9">
        <f>IF(Paramétrage!Q459,#REF!-#REF!,0)</f>
        <v>0</v>
      </c>
      <c r="Q11" s="2"/>
      <c r="R11" s="2" t="e">
        <f>IF(#REF!&lt;&gt;"",ROUNDUP(MIN(S$3,T$3),0),"")</f>
        <v>#REF!</v>
      </c>
      <c r="S11" s="2"/>
    </row>
    <row r="12" spans="1:20" x14ac:dyDescent="0.35">
      <c r="A12" s="603" t="str">
        <f t="shared" si="10"/>
        <v/>
      </c>
      <c r="B12" s="603" t="str">
        <f t="shared" si="11"/>
        <v/>
      </c>
      <c r="C12" s="603" t="str">
        <f t="shared" si="12"/>
        <v/>
      </c>
      <c r="D12" s="603" t="str">
        <f t="shared" si="13"/>
        <v/>
      </c>
      <c r="E12" s="603" t="str">
        <f t="shared" si="14"/>
        <v/>
      </c>
      <c r="F12" s="603" t="str">
        <f t="shared" si="15"/>
        <v/>
      </c>
      <c r="G12" s="199" t="str">
        <f>IF(Paramétrage!HV457&lt;&gt;0,Paramétrage!HT457,"")</f>
        <v/>
      </c>
      <c r="H12" s="2" t="str">
        <f>IF(Paramétrage!HV457&lt;&gt;0,Paramétrage!HU457,"")</f>
        <v/>
      </c>
      <c r="I12" s="2" t="str">
        <f t="shared" si="16"/>
        <v/>
      </c>
      <c r="J12" s="2" t="str">
        <f>IF(Paramétrage!HV457&lt;&gt;0,Paramétrage!HV457,"")</f>
        <v/>
      </c>
      <c r="K12" s="2" t="str">
        <f>IF(Paramétrage!HW457&lt;&gt;0,Paramétrage!HW457,"")</f>
        <v/>
      </c>
      <c r="L12" s="2" t="str">
        <f t="shared" si="17"/>
        <v/>
      </c>
      <c r="M12" s="2" t="str">
        <f t="shared" si="18"/>
        <v/>
      </c>
      <c r="N12" s="2" t="str">
        <f t="shared" si="19"/>
        <v/>
      </c>
      <c r="O12" s="2" t="str">
        <f>IF(Paramétrage!HV457&lt;&gt;0,Paramétrage!HX457,"")</f>
        <v/>
      </c>
      <c r="P12" s="9">
        <f>IF(Paramétrage!Q460,#REF!-#REF!,0)</f>
        <v>0</v>
      </c>
      <c r="Q12" s="2"/>
      <c r="R12" s="2" t="e">
        <f>IF(#REF!&lt;&gt;"",ROUNDUP(MIN(S$3,T$3),0),"")</f>
        <v>#REF!</v>
      </c>
      <c r="S12" s="2"/>
    </row>
    <row r="13" spans="1:20" x14ac:dyDescent="0.35">
      <c r="A13" s="603" t="str">
        <f t="shared" si="10"/>
        <v/>
      </c>
      <c r="B13" s="603" t="str">
        <f t="shared" si="11"/>
        <v/>
      </c>
      <c r="C13" s="603" t="str">
        <f t="shared" si="12"/>
        <v/>
      </c>
      <c r="D13" s="603" t="str">
        <f t="shared" si="13"/>
        <v/>
      </c>
      <c r="E13" s="603" t="str">
        <f t="shared" si="14"/>
        <v/>
      </c>
      <c r="F13" s="603" t="str">
        <f t="shared" si="15"/>
        <v/>
      </c>
      <c r="G13" s="199" t="str">
        <f>IF(Paramétrage!HV458&lt;&gt;0,Paramétrage!HT458,"")</f>
        <v/>
      </c>
      <c r="H13" s="2" t="str">
        <f>IF(Paramétrage!HV458&lt;&gt;0,Paramétrage!HU458,"")</f>
        <v/>
      </c>
      <c r="I13" s="2" t="str">
        <f t="shared" si="16"/>
        <v/>
      </c>
      <c r="J13" s="2" t="str">
        <f>IF(Paramétrage!HV458&lt;&gt;0,Paramétrage!HV458,"")</f>
        <v/>
      </c>
      <c r="K13" s="2" t="str">
        <f>IF(Paramétrage!HW458&lt;&gt;0,Paramétrage!HW458,"")</f>
        <v/>
      </c>
      <c r="L13" s="2" t="str">
        <f t="shared" si="17"/>
        <v/>
      </c>
      <c r="M13" s="2" t="str">
        <f t="shared" si="18"/>
        <v/>
      </c>
      <c r="N13" s="2" t="str">
        <f t="shared" si="19"/>
        <v/>
      </c>
      <c r="O13" s="2" t="str">
        <f>IF(Paramétrage!HV458&lt;&gt;0,Paramétrage!HX458,"")</f>
        <v/>
      </c>
      <c r="P13" s="9">
        <f>IF(Paramétrage!Q461,#REF!-#REF!,0)</f>
        <v>0</v>
      </c>
      <c r="Q13" s="2"/>
      <c r="R13" s="2" t="e">
        <f>IF(#REF!&lt;&gt;"",ROUNDUP(MIN(S$3,T$3),0),"")</f>
        <v>#REF!</v>
      </c>
      <c r="S13" s="2"/>
    </row>
    <row r="14" spans="1:20" x14ac:dyDescent="0.35">
      <c r="A14" s="603" t="str">
        <f t="shared" si="10"/>
        <v/>
      </c>
      <c r="B14" s="603" t="str">
        <f t="shared" si="11"/>
        <v/>
      </c>
      <c r="C14" s="603" t="str">
        <f t="shared" si="12"/>
        <v/>
      </c>
      <c r="D14" s="603" t="str">
        <f t="shared" si="13"/>
        <v/>
      </c>
      <c r="E14" s="603" t="str">
        <f t="shared" si="14"/>
        <v/>
      </c>
      <c r="F14" s="603" t="str">
        <f t="shared" si="15"/>
        <v/>
      </c>
      <c r="G14" s="199" t="str">
        <f>IF(Paramétrage!HV459&lt;&gt;0,Paramétrage!HT459,"")</f>
        <v/>
      </c>
      <c r="H14" s="2" t="str">
        <f>IF(Paramétrage!HV459&lt;&gt;0,Paramétrage!HU459,"")</f>
        <v/>
      </c>
      <c r="I14" s="2" t="str">
        <f t="shared" si="16"/>
        <v/>
      </c>
      <c r="J14" s="2" t="str">
        <f>IF(Paramétrage!HV459&lt;&gt;0,Paramétrage!HV459,"")</f>
        <v/>
      </c>
      <c r="K14" s="2" t="str">
        <f>IF(Paramétrage!HW459&lt;&gt;0,Paramétrage!HW459,"")</f>
        <v/>
      </c>
      <c r="L14" s="2" t="str">
        <f t="shared" si="17"/>
        <v/>
      </c>
      <c r="M14" s="2" t="str">
        <f t="shared" si="18"/>
        <v/>
      </c>
      <c r="N14" s="2" t="str">
        <f t="shared" si="19"/>
        <v/>
      </c>
      <c r="O14" s="2" t="str">
        <f>IF(Paramétrage!HV459&lt;&gt;0,Paramétrage!HX459,"")</f>
        <v/>
      </c>
      <c r="P14" s="9">
        <f>IF(Paramétrage!Q462,#REF!-#REF!,0)</f>
        <v>0</v>
      </c>
      <c r="Q14" s="2"/>
      <c r="R14" s="2" t="e">
        <f>IF(#REF!&lt;&gt;"",ROUNDUP(MIN(S$3,T$3),0),"")</f>
        <v>#REF!</v>
      </c>
      <c r="S14" s="2"/>
    </row>
    <row r="15" spans="1:20" x14ac:dyDescent="0.35">
      <c r="A15" s="603" t="str">
        <f t="shared" si="10"/>
        <v/>
      </c>
      <c r="B15" s="603" t="str">
        <f t="shared" si="11"/>
        <v/>
      </c>
      <c r="C15" s="603" t="str">
        <f t="shared" si="12"/>
        <v/>
      </c>
      <c r="D15" s="603" t="str">
        <f t="shared" si="13"/>
        <v/>
      </c>
      <c r="E15" s="603" t="str">
        <f t="shared" si="14"/>
        <v/>
      </c>
      <c r="F15" s="603" t="str">
        <f t="shared" si="15"/>
        <v/>
      </c>
      <c r="G15" s="199" t="str">
        <f>IF(Paramétrage!HV460&lt;&gt;0,Paramétrage!HT460,"")</f>
        <v/>
      </c>
      <c r="H15" s="2" t="str">
        <f>IF(Paramétrage!HV460&lt;&gt;0,Paramétrage!HU460,"")</f>
        <v/>
      </c>
      <c r="I15" s="2" t="str">
        <f t="shared" si="16"/>
        <v/>
      </c>
      <c r="J15" s="2" t="str">
        <f>IF(Paramétrage!HV460&lt;&gt;0,Paramétrage!HV460,"")</f>
        <v/>
      </c>
      <c r="K15" s="2" t="str">
        <f>IF(Paramétrage!HW460&lt;&gt;0,Paramétrage!HW460,"")</f>
        <v/>
      </c>
      <c r="L15" s="2" t="str">
        <f t="shared" si="17"/>
        <v/>
      </c>
      <c r="M15" s="2" t="str">
        <f t="shared" si="18"/>
        <v/>
      </c>
      <c r="N15" s="2" t="str">
        <f t="shared" si="19"/>
        <v/>
      </c>
      <c r="O15" s="2" t="str">
        <f>IF(Paramétrage!HV460&lt;&gt;0,Paramétrage!HX460,"")</f>
        <v/>
      </c>
      <c r="P15" s="9">
        <f>IF(Paramétrage!Q463,#REF!-#REF!,0)</f>
        <v>0</v>
      </c>
      <c r="Q15" s="2"/>
      <c r="R15" s="2" t="e">
        <f>IF(#REF!&lt;&gt;"",ROUNDUP(MIN(S$3,T$3),0),"")</f>
        <v>#REF!</v>
      </c>
      <c r="S15" s="2"/>
    </row>
    <row r="16" spans="1:20" x14ac:dyDescent="0.35">
      <c r="A16" s="603" t="str">
        <f t="shared" si="10"/>
        <v/>
      </c>
      <c r="B16" s="603" t="str">
        <f t="shared" si="11"/>
        <v/>
      </c>
      <c r="C16" s="603" t="str">
        <f t="shared" si="12"/>
        <v/>
      </c>
      <c r="D16" s="603" t="str">
        <f t="shared" si="13"/>
        <v/>
      </c>
      <c r="E16" s="603" t="str">
        <f t="shared" si="14"/>
        <v/>
      </c>
      <c r="F16" s="603" t="str">
        <f t="shared" si="15"/>
        <v/>
      </c>
      <c r="G16" s="199" t="str">
        <f>IF(Paramétrage!HV461&lt;&gt;0,Paramétrage!HT461,"")</f>
        <v/>
      </c>
      <c r="H16" s="2" t="str">
        <f>IF(Paramétrage!HV461&lt;&gt;0,Paramétrage!HU461,"")</f>
        <v/>
      </c>
      <c r="I16" s="2" t="str">
        <f t="shared" si="16"/>
        <v/>
      </c>
      <c r="J16" s="2" t="str">
        <f>IF(Paramétrage!HV461&lt;&gt;0,Paramétrage!HV461,"")</f>
        <v/>
      </c>
      <c r="K16" s="2" t="str">
        <f>IF(Paramétrage!HW461&lt;&gt;0,Paramétrage!HW461,"")</f>
        <v/>
      </c>
      <c r="L16" s="2" t="str">
        <f t="shared" si="17"/>
        <v/>
      </c>
      <c r="M16" s="2" t="str">
        <f t="shared" si="18"/>
        <v/>
      </c>
      <c r="N16" s="2" t="str">
        <f t="shared" si="19"/>
        <v/>
      </c>
      <c r="O16" s="2" t="str">
        <f>IF(Paramétrage!HV461&lt;&gt;0,Paramétrage!HX461,"")</f>
        <v/>
      </c>
      <c r="P16" s="9">
        <f>IF(Paramétrage!Q464,#REF!-#REF!,0)</f>
        <v>0</v>
      </c>
      <c r="Q16" s="2"/>
      <c r="R16" s="2" t="e">
        <f>IF(#REF!&lt;&gt;"",ROUNDUP(MIN(S$3,T$3),0),"")</f>
        <v>#REF!</v>
      </c>
      <c r="S16" s="2"/>
    </row>
    <row r="17" spans="1:20" x14ac:dyDescent="0.35">
      <c r="A17" s="603" t="str">
        <f t="shared" si="10"/>
        <v/>
      </c>
      <c r="B17" s="603" t="str">
        <f t="shared" si="11"/>
        <v/>
      </c>
      <c r="C17" s="603" t="str">
        <f t="shared" si="12"/>
        <v/>
      </c>
      <c r="D17" s="603" t="str">
        <f t="shared" si="13"/>
        <v/>
      </c>
      <c r="E17" s="603" t="str">
        <f t="shared" si="14"/>
        <v/>
      </c>
      <c r="F17" s="603" t="str">
        <f t="shared" si="15"/>
        <v/>
      </c>
      <c r="G17" s="199" t="str">
        <f>IF(Paramétrage!HV462&lt;&gt;0,Paramétrage!HT462,"")</f>
        <v/>
      </c>
      <c r="H17" s="2" t="str">
        <f>IF(Paramétrage!HV462&lt;&gt;0,Paramétrage!HU462,"")</f>
        <v/>
      </c>
      <c r="I17" s="2" t="str">
        <f t="shared" si="16"/>
        <v/>
      </c>
      <c r="J17" s="2" t="str">
        <f>IF(Paramétrage!HV462&lt;&gt;0,Paramétrage!HV462,"")</f>
        <v/>
      </c>
      <c r="K17" s="2" t="str">
        <f>IF(Paramétrage!HW462&lt;&gt;0,Paramétrage!HW462,"")</f>
        <v/>
      </c>
      <c r="L17" s="2" t="str">
        <f t="shared" si="17"/>
        <v/>
      </c>
      <c r="M17" s="2" t="str">
        <f t="shared" si="18"/>
        <v/>
      </c>
      <c r="N17" s="2" t="str">
        <f t="shared" si="19"/>
        <v/>
      </c>
      <c r="O17" s="2" t="str">
        <f>IF(Paramétrage!HV462&lt;&gt;0,Paramétrage!HX462,"")</f>
        <v/>
      </c>
      <c r="P17" s="9">
        <f>IF(Paramétrage!Q465,#REF!-#REF!,0)</f>
        <v>0</v>
      </c>
      <c r="Q17" s="2"/>
      <c r="R17" s="2" t="e">
        <f>IF(#REF!&lt;&gt;"",ROUNDUP(MIN(S$3,T$3),0),"")</f>
        <v>#REF!</v>
      </c>
      <c r="S17" s="2"/>
    </row>
    <row r="18" spans="1:20" x14ac:dyDescent="0.35">
      <c r="A18" s="603" t="str">
        <f t="shared" si="10"/>
        <v/>
      </c>
      <c r="B18" s="603" t="str">
        <f t="shared" si="11"/>
        <v/>
      </c>
      <c r="C18" s="603" t="str">
        <f t="shared" si="12"/>
        <v/>
      </c>
      <c r="D18" s="603" t="str">
        <f t="shared" si="13"/>
        <v/>
      </c>
      <c r="E18" s="603" t="str">
        <f t="shared" si="14"/>
        <v/>
      </c>
      <c r="F18" s="603" t="str">
        <f t="shared" si="15"/>
        <v/>
      </c>
      <c r="G18" s="199" t="str">
        <f>IF(Paramétrage!HV463&lt;&gt;0,Paramétrage!HT463,"")</f>
        <v/>
      </c>
      <c r="H18" s="2" t="str">
        <f>IF(Paramétrage!HV463&lt;&gt;0,Paramétrage!HU463,"")</f>
        <v/>
      </c>
      <c r="I18" s="2" t="str">
        <f t="shared" si="16"/>
        <v/>
      </c>
      <c r="J18" s="2" t="str">
        <f>IF(Paramétrage!HV463&lt;&gt;0,Paramétrage!HV463,"")</f>
        <v/>
      </c>
      <c r="K18" s="2" t="str">
        <f>IF(Paramétrage!HW463&lt;&gt;0,Paramétrage!HW463,"")</f>
        <v/>
      </c>
      <c r="L18" s="2" t="str">
        <f t="shared" si="17"/>
        <v/>
      </c>
      <c r="M18" s="2" t="str">
        <f t="shared" si="18"/>
        <v/>
      </c>
      <c r="N18" s="2" t="str">
        <f t="shared" si="19"/>
        <v/>
      </c>
      <c r="O18" s="2" t="str">
        <f>IF(Paramétrage!HV463&lt;&gt;0,Paramétrage!HX463,"")</f>
        <v/>
      </c>
      <c r="P18" s="9">
        <f>IF(Paramétrage!Q466,#REF!-#REF!,0)</f>
        <v>0</v>
      </c>
      <c r="Q18" s="2"/>
      <c r="R18" s="2" t="e">
        <f>IF(#REF!&lt;&gt;"",ROUNDUP(MIN(S$3,T$3),0),"")</f>
        <v>#REF!</v>
      </c>
      <c r="S18" s="2"/>
    </row>
    <row r="19" spans="1:20" x14ac:dyDescent="0.35">
      <c r="A19" s="603" t="str">
        <f t="shared" si="10"/>
        <v/>
      </c>
      <c r="B19" s="603" t="str">
        <f t="shared" si="11"/>
        <v/>
      </c>
      <c r="C19" s="603" t="str">
        <f t="shared" si="12"/>
        <v/>
      </c>
      <c r="D19" s="603" t="str">
        <f t="shared" si="13"/>
        <v/>
      </c>
      <c r="E19" s="603" t="str">
        <f t="shared" si="14"/>
        <v/>
      </c>
      <c r="F19" s="603" t="str">
        <f t="shared" si="15"/>
        <v/>
      </c>
      <c r="G19" s="199" t="str">
        <f>IF(Paramétrage!HV464&lt;&gt;0,Paramétrage!HT464,"")</f>
        <v/>
      </c>
      <c r="H19" s="2" t="str">
        <f>IF(Paramétrage!HV464&lt;&gt;0,Paramétrage!HU464,"")</f>
        <v/>
      </c>
      <c r="I19" s="2" t="str">
        <f t="shared" si="16"/>
        <v/>
      </c>
      <c r="J19" s="2" t="str">
        <f>IF(Paramétrage!HV464&lt;&gt;0,Paramétrage!HV464,"")</f>
        <v/>
      </c>
      <c r="K19" s="2" t="str">
        <f>IF(Paramétrage!HW464&lt;&gt;0,Paramétrage!HW464,"")</f>
        <v/>
      </c>
      <c r="L19" s="2" t="str">
        <f t="shared" si="17"/>
        <v/>
      </c>
      <c r="M19" s="2" t="str">
        <f t="shared" si="18"/>
        <v/>
      </c>
      <c r="N19" s="2" t="str">
        <f t="shared" si="19"/>
        <v/>
      </c>
      <c r="O19" s="2" t="str">
        <f>IF(Paramétrage!HV464&lt;&gt;0,Paramétrage!HX464,"")</f>
        <v/>
      </c>
      <c r="P19" s="9">
        <f>IF(Paramétrage!Q467,#REF!-#REF!,0)</f>
        <v>0</v>
      </c>
      <c r="Q19" s="2"/>
      <c r="R19" s="2" t="e">
        <f>IF(#REF!&lt;&gt;"",ROUNDUP(MIN(S$3,T$3),0),"")</f>
        <v>#REF!</v>
      </c>
      <c r="S19" s="2"/>
    </row>
    <row r="20" spans="1:20" x14ac:dyDescent="0.35">
      <c r="A20" s="603" t="str">
        <f t="shared" si="10"/>
        <v/>
      </c>
      <c r="B20" s="603" t="str">
        <f t="shared" si="11"/>
        <v/>
      </c>
      <c r="C20" s="603" t="str">
        <f t="shared" si="12"/>
        <v/>
      </c>
      <c r="D20" s="603" t="str">
        <f t="shared" si="13"/>
        <v/>
      </c>
      <c r="E20" s="603" t="str">
        <f t="shared" si="14"/>
        <v/>
      </c>
      <c r="F20" s="603" t="str">
        <f t="shared" si="15"/>
        <v/>
      </c>
      <c r="G20" s="199" t="str">
        <f>IF(Paramétrage!HV465&lt;&gt;0,Paramétrage!HT465,"")</f>
        <v/>
      </c>
      <c r="H20" s="2" t="str">
        <f>IF(Paramétrage!HV465&lt;&gt;0,Paramétrage!HU465,"")</f>
        <v/>
      </c>
      <c r="I20" s="2" t="str">
        <f t="shared" si="16"/>
        <v/>
      </c>
      <c r="J20" s="2" t="str">
        <f>IF(Paramétrage!HV465&lt;&gt;0,Paramétrage!HV465,"")</f>
        <v/>
      </c>
      <c r="K20" s="2" t="str">
        <f>IF(Paramétrage!HW465&lt;&gt;0,Paramétrage!HW465,"")</f>
        <v/>
      </c>
      <c r="L20" s="2" t="str">
        <f t="shared" si="17"/>
        <v/>
      </c>
      <c r="M20" s="2" t="str">
        <f t="shared" si="18"/>
        <v/>
      </c>
      <c r="N20" s="2" t="str">
        <f t="shared" si="19"/>
        <v/>
      </c>
      <c r="O20" s="2" t="str">
        <f>IF(Paramétrage!HV465&lt;&gt;0,Paramétrage!HX465,"")</f>
        <v/>
      </c>
      <c r="P20" s="9" t="str">
        <f>IF(Paramétrage!Q468,I1-#REF!,"")</f>
        <v/>
      </c>
      <c r="Q20" s="8"/>
      <c r="R20" s="8"/>
      <c r="S20" s="2"/>
    </row>
    <row r="21" spans="1:20" x14ac:dyDescent="0.35">
      <c r="A21" s="603" t="str">
        <f t="shared" si="10"/>
        <v/>
      </c>
      <c r="B21" s="603" t="str">
        <f t="shared" si="11"/>
        <v/>
      </c>
      <c r="C21" s="603" t="str">
        <f t="shared" si="12"/>
        <v/>
      </c>
      <c r="D21" s="603" t="str">
        <f t="shared" si="13"/>
        <v/>
      </c>
      <c r="E21" s="603" t="str">
        <f t="shared" si="14"/>
        <v/>
      </c>
      <c r="F21" s="603" t="str">
        <f t="shared" si="15"/>
        <v/>
      </c>
      <c r="G21" s="199" t="str">
        <f>IF(Paramétrage!HV466&lt;&gt;0,Paramétrage!HT466,"")</f>
        <v/>
      </c>
      <c r="H21" s="2" t="str">
        <f>IF(Paramétrage!HV466&lt;&gt;0,Paramétrage!HU466,"")</f>
        <v/>
      </c>
      <c r="I21" s="2" t="str">
        <f t="shared" si="16"/>
        <v/>
      </c>
      <c r="J21" s="2" t="str">
        <f>IF(Paramétrage!HV466&lt;&gt;0,Paramétrage!HV466,"")</f>
        <v/>
      </c>
      <c r="K21" s="2" t="str">
        <f>IF(Paramétrage!HW466&lt;&gt;0,Paramétrage!HW466,"")</f>
        <v/>
      </c>
      <c r="L21" s="2" t="str">
        <f t="shared" si="17"/>
        <v/>
      </c>
      <c r="M21" s="2" t="str">
        <f t="shared" si="18"/>
        <v/>
      </c>
      <c r="N21" s="2" t="str">
        <f t="shared" si="19"/>
        <v/>
      </c>
      <c r="O21" s="2" t="str">
        <f>IF(Paramétrage!HV466&lt;&gt;0,Paramétrage!HX466,"")</f>
        <v/>
      </c>
      <c r="P21" s="262" t="s">
        <v>169</v>
      </c>
      <c r="Q21" s="200" t="e">
        <f>#REF!</f>
        <v>#REF!</v>
      </c>
      <c r="S21" s="2"/>
    </row>
    <row r="22" spans="1:20" x14ac:dyDescent="0.35">
      <c r="A22" s="603" t="str">
        <f t="shared" si="10"/>
        <v/>
      </c>
      <c r="B22" s="603" t="str">
        <f t="shared" si="11"/>
        <v/>
      </c>
      <c r="C22" s="603" t="str">
        <f t="shared" si="12"/>
        <v/>
      </c>
      <c r="D22" s="603" t="str">
        <f t="shared" si="13"/>
        <v/>
      </c>
      <c r="E22" s="603" t="str">
        <f t="shared" si="14"/>
        <v/>
      </c>
      <c r="F22" s="603" t="str">
        <f t="shared" si="15"/>
        <v/>
      </c>
      <c r="G22" s="199" t="str">
        <f>IF(Paramétrage!HV467&lt;&gt;0,Paramétrage!HT467,"")</f>
        <v/>
      </c>
      <c r="H22" s="2" t="str">
        <f>IF(Paramétrage!HV467&lt;&gt;0,Paramétrage!HU467,"")</f>
        <v/>
      </c>
      <c r="I22" s="2" t="str">
        <f t="shared" si="16"/>
        <v/>
      </c>
      <c r="J22" s="2" t="str">
        <f>IF(Paramétrage!HV467&lt;&gt;0,Paramétrage!HV467,"")</f>
        <v/>
      </c>
      <c r="K22" s="2" t="str">
        <f>IF(Paramétrage!HW467&lt;&gt;0,Paramétrage!HW467,"")</f>
        <v/>
      </c>
      <c r="L22" s="2" t="str">
        <f t="shared" si="17"/>
        <v/>
      </c>
      <c r="M22" s="2" t="str">
        <f t="shared" si="18"/>
        <v/>
      </c>
      <c r="N22" s="2" t="str">
        <f t="shared" si="19"/>
        <v/>
      </c>
      <c r="O22" s="2" t="str">
        <f>IF(Paramétrage!HV467&lt;&gt;0,Paramétrage!HX467,"")</f>
        <v/>
      </c>
      <c r="P22" s="9">
        <f>IF(Paramétrage!L472&lt;&gt;0,I3,0)</f>
        <v>0</v>
      </c>
      <c r="Q22" s="2"/>
      <c r="S22" s="2"/>
    </row>
    <row r="23" spans="1:20" s="8" customFormat="1" x14ac:dyDescent="0.35">
      <c r="A23" s="603" t="str">
        <f t="shared" si="10"/>
        <v/>
      </c>
      <c r="B23" s="603" t="str">
        <f t="shared" si="11"/>
        <v/>
      </c>
      <c r="C23" s="603" t="str">
        <f t="shared" si="12"/>
        <v/>
      </c>
      <c r="D23" s="603" t="str">
        <f t="shared" si="13"/>
        <v/>
      </c>
      <c r="E23" s="603" t="str">
        <f t="shared" si="14"/>
        <v/>
      </c>
      <c r="F23" s="603" t="str">
        <f t="shared" si="15"/>
        <v/>
      </c>
      <c r="G23" s="199" t="str">
        <f>IF(Paramétrage!HV468&lt;&gt;0,Paramétrage!HT468,"")</f>
        <v/>
      </c>
      <c r="H23" s="2" t="str">
        <f>IF(Paramétrage!HV468&lt;&gt;0,Paramétrage!HU468,"")</f>
        <v/>
      </c>
      <c r="I23" s="2" t="str">
        <f t="shared" si="16"/>
        <v/>
      </c>
      <c r="J23" s="2" t="str">
        <f>IF(Paramétrage!HV468&lt;&gt;0,Paramétrage!HV468,"")</f>
        <v/>
      </c>
      <c r="K23" s="2" t="str">
        <f>IF(Paramétrage!HW468&lt;&gt;0,Paramétrage!HW468,"")</f>
        <v/>
      </c>
      <c r="L23" s="2" t="str">
        <f t="shared" si="17"/>
        <v/>
      </c>
      <c r="M23" s="2" t="str">
        <f t="shared" si="18"/>
        <v/>
      </c>
      <c r="N23" s="2" t="str">
        <f t="shared" si="19"/>
        <v/>
      </c>
      <c r="O23" s="2" t="str">
        <f>IF(Paramétrage!HV468&lt;&gt;0,Paramétrage!HX468,"")</f>
        <v/>
      </c>
      <c r="P23" s="9">
        <f>IF(Paramétrage!L473,I4-I3,0)</f>
        <v>0</v>
      </c>
      <c r="Q23" s="2"/>
      <c r="R23"/>
    </row>
    <row r="24" spans="1:20" ht="51" customHeight="1" x14ac:dyDescent="0.35">
      <c r="A24" s="603" t="str">
        <f t="shared" si="10"/>
        <v/>
      </c>
      <c r="B24" s="603" t="str">
        <f t="shared" si="11"/>
        <v/>
      </c>
      <c r="C24" s="603" t="str">
        <f t="shared" si="12"/>
        <v/>
      </c>
      <c r="D24" s="603" t="str">
        <f t="shared" si="13"/>
        <v/>
      </c>
      <c r="E24" s="603" t="str">
        <f t="shared" si="14"/>
        <v/>
      </c>
      <c r="F24" s="603" t="str">
        <f t="shared" si="15"/>
        <v/>
      </c>
      <c r="G24" s="199" t="str">
        <f>IF(Paramétrage!HV469&lt;&gt;0,Paramétrage!HT469,"")</f>
        <v/>
      </c>
      <c r="H24" s="2" t="str">
        <f>IF(Paramétrage!HV469&lt;&gt;0,Paramétrage!HU469,"")</f>
        <v/>
      </c>
      <c r="I24" s="2" t="str">
        <f t="shared" si="16"/>
        <v/>
      </c>
      <c r="J24" s="2" t="str">
        <f>IF(Paramétrage!HV469&lt;&gt;0,Paramétrage!HV469,"")</f>
        <v/>
      </c>
      <c r="K24" s="2" t="str">
        <f>IF(Paramétrage!HW469&lt;&gt;0,Paramétrage!HW469,"")</f>
        <v/>
      </c>
      <c r="L24" s="2" t="str">
        <f t="shared" si="17"/>
        <v/>
      </c>
      <c r="M24" s="2" t="str">
        <f t="shared" si="18"/>
        <v/>
      </c>
      <c r="N24" s="2" t="str">
        <f t="shared" si="19"/>
        <v/>
      </c>
      <c r="O24" s="2" t="str">
        <f>IF(Paramétrage!HV469&lt;&gt;0,Paramétrage!HX469,"")</f>
        <v/>
      </c>
      <c r="P24" s="9">
        <f>IF(Paramétrage!L474,I5-I4,0)</f>
        <v>0</v>
      </c>
      <c r="Q24" s="2"/>
    </row>
    <row r="25" spans="1:20" x14ac:dyDescent="0.35">
      <c r="A25" s="603" t="str">
        <f t="shared" si="10"/>
        <v/>
      </c>
      <c r="B25" s="603" t="str">
        <f t="shared" si="11"/>
        <v/>
      </c>
      <c r="C25" s="603" t="str">
        <f t="shared" si="12"/>
        <v/>
      </c>
      <c r="D25" s="603" t="str">
        <f t="shared" si="13"/>
        <v/>
      </c>
      <c r="E25" s="603" t="str">
        <f t="shared" si="14"/>
        <v/>
      </c>
      <c r="F25" s="603" t="str">
        <f t="shared" si="15"/>
        <v/>
      </c>
      <c r="G25" s="199" t="str">
        <f>IF(Paramétrage!HV470&lt;&gt;0,Paramétrage!HT470,"")</f>
        <v/>
      </c>
      <c r="H25" s="2" t="str">
        <f>IF(Paramétrage!HV470&lt;&gt;0,Paramétrage!HU470,"")</f>
        <v/>
      </c>
      <c r="I25" s="2" t="str">
        <f t="shared" si="16"/>
        <v/>
      </c>
      <c r="J25" s="2" t="str">
        <f>IF(Paramétrage!HV470&lt;&gt;0,Paramétrage!HV470,"")</f>
        <v/>
      </c>
      <c r="K25" s="2" t="str">
        <f>IF(Paramétrage!HW470&lt;&gt;0,Paramétrage!HW470,"")</f>
        <v/>
      </c>
      <c r="L25" s="2" t="str">
        <f t="shared" si="17"/>
        <v/>
      </c>
      <c r="M25" s="2" t="str">
        <f t="shared" si="18"/>
        <v/>
      </c>
      <c r="N25" s="2" t="str">
        <f t="shared" si="19"/>
        <v/>
      </c>
      <c r="O25" s="2" t="str">
        <f>IF(Paramétrage!HV470&lt;&gt;0,Paramétrage!HX470,"")</f>
        <v/>
      </c>
      <c r="P25" s="9">
        <f>IF(Paramétrage!L475,I6-I5,0)</f>
        <v>0</v>
      </c>
      <c r="Q25" s="2"/>
    </row>
    <row r="26" spans="1:20" x14ac:dyDescent="0.35">
      <c r="A26" s="603" t="str">
        <f t="shared" si="10"/>
        <v/>
      </c>
      <c r="B26" s="603" t="str">
        <f t="shared" si="11"/>
        <v/>
      </c>
      <c r="C26" s="603" t="str">
        <f t="shared" si="12"/>
        <v/>
      </c>
      <c r="D26" s="603" t="str">
        <f t="shared" si="13"/>
        <v/>
      </c>
      <c r="E26" s="603" t="str">
        <f t="shared" si="14"/>
        <v/>
      </c>
      <c r="F26" s="603" t="str">
        <f t="shared" si="15"/>
        <v/>
      </c>
      <c r="G26" s="199" t="str">
        <f>IF(Paramétrage!HV471&lt;&gt;0,Paramétrage!HT471,"")</f>
        <v/>
      </c>
      <c r="H26" s="2" t="str">
        <f>IF(Paramétrage!HV471&lt;&gt;0,Paramétrage!HU471,"")</f>
        <v/>
      </c>
      <c r="I26" s="2" t="str">
        <f t="shared" si="16"/>
        <v/>
      </c>
      <c r="J26" s="2" t="str">
        <f>IF(Paramétrage!HV471&lt;&gt;0,Paramétrage!HV471,"")</f>
        <v/>
      </c>
      <c r="K26" s="2" t="str">
        <f>IF(Paramétrage!HW471&lt;&gt;0,Paramétrage!HW471,"")</f>
        <v/>
      </c>
      <c r="L26" s="2" t="str">
        <f t="shared" si="17"/>
        <v/>
      </c>
      <c r="M26" s="2" t="str">
        <f t="shared" si="18"/>
        <v/>
      </c>
      <c r="N26" s="2" t="str">
        <f t="shared" si="19"/>
        <v/>
      </c>
      <c r="O26" s="2" t="str">
        <f>IF(Paramétrage!HV471&lt;&gt;0,Paramétrage!HX471,"")</f>
        <v/>
      </c>
      <c r="P26" s="9">
        <f>IF(Paramétrage!L476,I7-I6,0)</f>
        <v>0</v>
      </c>
      <c r="Q26" s="2"/>
    </row>
    <row r="27" spans="1:20" x14ac:dyDescent="0.35">
      <c r="A27" s="603" t="str">
        <f t="shared" si="10"/>
        <v/>
      </c>
      <c r="B27" s="603" t="str">
        <f t="shared" si="11"/>
        <v/>
      </c>
      <c r="C27" s="603" t="str">
        <f t="shared" si="12"/>
        <v/>
      </c>
      <c r="D27" s="603" t="str">
        <f t="shared" si="13"/>
        <v/>
      </c>
      <c r="E27" s="603" t="str">
        <f t="shared" si="14"/>
        <v/>
      </c>
      <c r="F27" s="603" t="str">
        <f t="shared" si="15"/>
        <v/>
      </c>
      <c r="G27" s="199" t="str">
        <f>IF(Paramétrage!HV472&lt;&gt;0,Paramétrage!HT472,"")</f>
        <v/>
      </c>
      <c r="H27" s="2" t="str">
        <f>IF(Paramétrage!HV472&lt;&gt;0,Paramétrage!HU472,"")</f>
        <v/>
      </c>
      <c r="I27" s="2" t="str">
        <f t="shared" si="16"/>
        <v/>
      </c>
      <c r="J27" s="2" t="str">
        <f>IF(Paramétrage!HV472&lt;&gt;0,Paramétrage!HV472,"")</f>
        <v/>
      </c>
      <c r="K27" s="2" t="str">
        <f>IF(Paramétrage!HW472&lt;&gt;0,Paramétrage!HW472,"")</f>
        <v/>
      </c>
      <c r="L27" s="2" t="str">
        <f t="shared" si="17"/>
        <v/>
      </c>
      <c r="M27" s="2" t="str">
        <f t="shared" si="18"/>
        <v/>
      </c>
      <c r="N27" s="2" t="str">
        <f t="shared" si="19"/>
        <v/>
      </c>
      <c r="O27" s="2" t="str">
        <f>IF(Paramétrage!HV472&lt;&gt;0,Paramétrage!HX472,"")</f>
        <v/>
      </c>
      <c r="P27" s="9">
        <f>IF(Paramétrage!L477,I8-I7,0)</f>
        <v>0</v>
      </c>
      <c r="Q27" s="2"/>
    </row>
    <row r="28" spans="1:20" x14ac:dyDescent="0.35">
      <c r="A28" s="603" t="str">
        <f t="shared" si="10"/>
        <v/>
      </c>
      <c r="B28" s="603" t="str">
        <f t="shared" si="11"/>
        <v/>
      </c>
      <c r="C28" s="603" t="str">
        <f t="shared" si="12"/>
        <v/>
      </c>
      <c r="D28" s="603" t="str">
        <f t="shared" si="13"/>
        <v/>
      </c>
      <c r="E28" s="603" t="str">
        <f t="shared" si="14"/>
        <v/>
      </c>
      <c r="F28" s="603" t="str">
        <f t="shared" si="15"/>
        <v/>
      </c>
      <c r="G28" s="199" t="str">
        <f>IF(Paramétrage!HV473&lt;&gt;0,Paramétrage!HT473,"")</f>
        <v/>
      </c>
      <c r="H28" s="2" t="str">
        <f>IF(Paramétrage!HV473&lt;&gt;0,Paramétrage!HU473,"")</f>
        <v/>
      </c>
      <c r="I28" s="2" t="str">
        <f t="shared" si="16"/>
        <v/>
      </c>
      <c r="J28" s="2" t="str">
        <f>IF(Paramétrage!HV473&lt;&gt;0,Paramétrage!HV473,"")</f>
        <v/>
      </c>
      <c r="K28" s="2" t="str">
        <f>IF(Paramétrage!HW473&lt;&gt;0,Paramétrage!HW473,"")</f>
        <v/>
      </c>
      <c r="L28" s="2" t="str">
        <f t="shared" si="17"/>
        <v/>
      </c>
      <c r="M28" s="2" t="str">
        <f t="shared" si="18"/>
        <v/>
      </c>
      <c r="N28" s="2" t="str">
        <f t="shared" si="19"/>
        <v/>
      </c>
      <c r="O28" s="2" t="str">
        <f>IF(Paramétrage!HV473&lt;&gt;0,Paramétrage!HX473,"")</f>
        <v/>
      </c>
      <c r="P28" s="9">
        <f>IF(Paramétrage!L478,I9-I8,0)</f>
        <v>0</v>
      </c>
      <c r="Q28" s="2"/>
    </row>
    <row r="29" spans="1:20" x14ac:dyDescent="0.35">
      <c r="A29" s="603" t="str">
        <f t="shared" si="10"/>
        <v/>
      </c>
      <c r="B29" s="603" t="str">
        <f t="shared" si="11"/>
        <v/>
      </c>
      <c r="C29" s="603" t="str">
        <f t="shared" si="12"/>
        <v/>
      </c>
      <c r="D29" s="603" t="str">
        <f t="shared" si="13"/>
        <v/>
      </c>
      <c r="E29" s="603" t="str">
        <f t="shared" si="14"/>
        <v/>
      </c>
      <c r="F29" s="603" t="str">
        <f t="shared" si="15"/>
        <v/>
      </c>
      <c r="G29" s="199" t="str">
        <f>IF(Paramétrage!HV474&lt;&gt;0,Paramétrage!HT474,"")</f>
        <v/>
      </c>
      <c r="H29" s="2" t="str">
        <f>IF(Paramétrage!HV474&lt;&gt;0,Paramétrage!HU474,"")</f>
        <v/>
      </c>
      <c r="I29" s="2" t="str">
        <f t="shared" si="16"/>
        <v/>
      </c>
      <c r="J29" s="2" t="str">
        <f>IF(Paramétrage!HV474&lt;&gt;0,Paramétrage!HV474,"")</f>
        <v/>
      </c>
      <c r="K29" s="2" t="str">
        <f>IF(Paramétrage!HW474&lt;&gt;0,Paramétrage!HW474,"")</f>
        <v/>
      </c>
      <c r="L29" s="2" t="str">
        <f t="shared" si="17"/>
        <v/>
      </c>
      <c r="M29" s="2" t="str">
        <f t="shared" si="18"/>
        <v/>
      </c>
      <c r="N29" s="2" t="str">
        <f t="shared" si="19"/>
        <v/>
      </c>
      <c r="O29" s="2" t="str">
        <f>IF(Paramétrage!HV474&lt;&gt;0,Paramétrage!HX474,"")</f>
        <v/>
      </c>
      <c r="P29" s="9"/>
    </row>
    <row r="30" spans="1:20" x14ac:dyDescent="0.35">
      <c r="A30" s="469"/>
      <c r="B30" s="469"/>
      <c r="C30" s="469"/>
      <c r="D30" s="469"/>
      <c r="E30" s="469"/>
      <c r="F30" s="469"/>
      <c r="G30" s="475" t="s">
        <v>1127</v>
      </c>
      <c r="H30" s="469"/>
      <c r="I30" s="469"/>
      <c r="J30" s="469"/>
      <c r="K30" s="469"/>
      <c r="L30" s="469"/>
      <c r="M30" s="469"/>
      <c r="N30" s="469"/>
      <c r="O30" s="469"/>
      <c r="P30" s="469">
        <f>IF(Paramétrage!Q479,#REF!-#REF!,0)</f>
        <v>0</v>
      </c>
      <c r="Q30" s="469"/>
      <c r="R30" s="469" t="e">
        <f>IF(#REF!&lt;&gt;"",ROUNDUP(MIN(S$3,T$3),0),"")</f>
        <v>#REF!</v>
      </c>
      <c r="S30" s="2"/>
    </row>
    <row r="31" spans="1:20" ht="101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167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9">
        <f>IF(Paramétrage!Q480,#REF!-#REF!,0)</f>
        <v>0</v>
      </c>
      <c r="Q31" s="200" t="e">
        <f>Paramétrage!#REF!</f>
        <v>#REF!</v>
      </c>
      <c r="R31" s="201" t="s">
        <v>338</v>
      </c>
      <c r="S31" s="106" t="s">
        <v>347</v>
      </c>
      <c r="T31" s="28" t="s">
        <v>348</v>
      </c>
    </row>
    <row r="32" spans="1:20" x14ac:dyDescent="0.35">
      <c r="A32" s="77" t="str">
        <f>IF(J32&lt;&gt;"",I32,"")</f>
        <v/>
      </c>
      <c r="B32" s="77" t="str">
        <f>IF(J32&lt;&gt;"",1,"")</f>
        <v/>
      </c>
      <c r="C32" s="77" t="str">
        <f>IF(J32&lt;&gt;"",L32,"")</f>
        <v/>
      </c>
      <c r="D32" s="77" t="str">
        <f>IF(J32&lt;&gt;"",L32,"")</f>
        <v/>
      </c>
      <c r="E32" s="77" t="str">
        <f>IF(J32&lt;&gt;"",M32,"")</f>
        <v/>
      </c>
      <c r="F32" s="77" t="str">
        <f>IF(J32&lt;&gt;"",N32,"")</f>
        <v/>
      </c>
      <c r="G32" s="199" t="str">
        <f>IF(Paramétrage!KX448&lt;&gt;0,Paramétrage!KV448,"")</f>
        <v/>
      </c>
      <c r="H32" s="2" t="str">
        <f>IF(Paramétrage!KX448&lt;&gt;0,Paramétrage!KW448,"")</f>
        <v/>
      </c>
      <c r="I32" s="2" t="str">
        <f>IF(J32&lt;&gt;"",DATEDIF($Q$2,G32,"d")*1440+H32*60,"")</f>
        <v/>
      </c>
      <c r="J32" s="2" t="str">
        <f>IF(Paramétrage!KX448&lt;&gt;0,Paramétrage!KX448,"")</f>
        <v/>
      </c>
      <c r="K32" s="2" t="str">
        <f>IF(Paramétrage!KY448&lt;&gt;0,Paramétrage!KY448,"")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IF(Paramétrage!KX448&lt;&gt;0,Paramétrage!KZ448,"")</f>
        <v/>
      </c>
      <c r="P32" s="9">
        <f>IF(Paramétrage!Q481,#REF!-#REF!,0)</f>
        <v>0</v>
      </c>
      <c r="Q32" s="2"/>
      <c r="R32" s="2" t="e">
        <f>IF(#REF!&lt;&gt;"",ROUNDUP(MIN(S$3,T$3),0),"")</f>
        <v>#REF!</v>
      </c>
      <c r="S32" s="2"/>
    </row>
    <row r="33" spans="1:19" x14ac:dyDescent="0.35">
      <c r="A33" s="77" t="str">
        <f t="shared" ref="A33:A59" si="20">IF(J33&lt;&gt;"",I33,"")</f>
        <v/>
      </c>
      <c r="B33" s="77" t="str">
        <f t="shared" ref="B33:B59" si="21">IF(J33&lt;&gt;"",1,"")</f>
        <v/>
      </c>
      <c r="C33" s="77" t="str">
        <f t="shared" ref="C33:C59" si="22">IF(J33&lt;&gt;"",L33,"")</f>
        <v/>
      </c>
      <c r="D33" s="77" t="str">
        <f t="shared" ref="D33:D59" si="23">IF(J33&lt;&gt;"",L33,"")</f>
        <v/>
      </c>
      <c r="E33" s="77" t="str">
        <f t="shared" ref="E33:E59" si="24">IF(J33&lt;&gt;"",M33,"")</f>
        <v/>
      </c>
      <c r="F33" s="77" t="str">
        <f t="shared" ref="F33:F59" si="25">IF(J33&lt;&gt;"",N33,"")</f>
        <v/>
      </c>
      <c r="G33" s="199" t="str">
        <f>IF(Paramétrage!KX449&lt;&gt;0,Paramétrage!KV449,"")</f>
        <v/>
      </c>
      <c r="H33" s="2" t="str">
        <f>IF(Paramétrage!KX449&lt;&gt;0,Paramétrage!KW449,"")</f>
        <v/>
      </c>
      <c r="I33" s="2" t="str">
        <f t="shared" ref="I33:I59" si="26">IF(J33&lt;&gt;"",DATEDIF($Q$2,G33,"d")*1440+H33*60,"")</f>
        <v/>
      </c>
      <c r="J33" s="2" t="str">
        <f>IF(Paramétrage!KX449&lt;&gt;0,Paramétrage!KX449,"")</f>
        <v/>
      </c>
      <c r="K33" s="2" t="str">
        <f>IF(Paramétrage!KY449&lt;&gt;0,Paramétrage!KY449,"")</f>
        <v/>
      </c>
      <c r="L33" s="2" t="str">
        <f t="shared" ref="L33:L59" si="27">IF(J33&lt;&gt;"",ROUNDUP(J33/K33,0),"")</f>
        <v/>
      </c>
      <c r="M33" s="2" t="str">
        <f t="shared" ref="M33:M59" si="28">IF(J33&lt;&gt;"",J33/L33,"")</f>
        <v/>
      </c>
      <c r="N33" s="2" t="str">
        <f t="shared" ref="N33:N59" si="29">IF(J33&lt;&gt;"",M33/O33,"")</f>
        <v/>
      </c>
      <c r="O33" s="2" t="str">
        <f>IF(Paramétrage!KX449&lt;&gt;0,Paramétrage!KZ449,"")</f>
        <v/>
      </c>
      <c r="P33" s="9">
        <f>IF(Paramétrage!Q482,#REF!-#REF!,0)</f>
        <v>0</v>
      </c>
      <c r="Q33" s="2"/>
      <c r="R33" s="2" t="e">
        <f>IF(#REF!&lt;&gt;"",ROUNDUP(MIN(S$3,T$3),0),"")</f>
        <v>#REF!</v>
      </c>
      <c r="S33" s="2"/>
    </row>
    <row r="34" spans="1:19" x14ac:dyDescent="0.35">
      <c r="A34" s="77" t="str">
        <f t="shared" si="20"/>
        <v/>
      </c>
      <c r="B34" s="77" t="str">
        <f t="shared" si="21"/>
        <v/>
      </c>
      <c r="C34" s="77" t="str">
        <f t="shared" si="22"/>
        <v/>
      </c>
      <c r="D34" s="77" t="str">
        <f t="shared" si="23"/>
        <v/>
      </c>
      <c r="E34" s="77" t="str">
        <f t="shared" si="24"/>
        <v/>
      </c>
      <c r="F34" s="77" t="str">
        <f t="shared" si="25"/>
        <v/>
      </c>
      <c r="G34" s="199" t="str">
        <f>IF(Paramétrage!KX450&lt;&gt;0,Paramétrage!KV450,"")</f>
        <v/>
      </c>
      <c r="H34" s="2" t="str">
        <f>IF(Paramétrage!KX450&lt;&gt;0,Paramétrage!KW450,"")</f>
        <v/>
      </c>
      <c r="I34" s="2" t="str">
        <f t="shared" si="26"/>
        <v/>
      </c>
      <c r="J34" s="2" t="str">
        <f>IF(Paramétrage!KX450&lt;&gt;0,Paramétrage!KX450,"")</f>
        <v/>
      </c>
      <c r="K34" s="2" t="str">
        <f>IF(Paramétrage!KY450&lt;&gt;0,Paramétrage!KY450,"")</f>
        <v/>
      </c>
      <c r="L34" s="2" t="str">
        <f t="shared" si="27"/>
        <v/>
      </c>
      <c r="M34" s="2" t="str">
        <f t="shared" si="28"/>
        <v/>
      </c>
      <c r="N34" s="2" t="str">
        <f t="shared" si="29"/>
        <v/>
      </c>
      <c r="O34" s="2" t="str">
        <f>IF(Paramétrage!KX450&lt;&gt;0,Paramétrage!KZ450,"")</f>
        <v/>
      </c>
      <c r="P34" s="9">
        <f>IF(Paramétrage!Q483,#REF!-#REF!,0)</f>
        <v>0</v>
      </c>
      <c r="Q34" s="2"/>
      <c r="R34" s="2" t="e">
        <f>IF(#REF!&lt;&gt;"",ROUNDUP(MIN(S$3,T$3),0),"")</f>
        <v>#REF!</v>
      </c>
      <c r="S34" s="2"/>
    </row>
    <row r="35" spans="1:19" x14ac:dyDescent="0.35">
      <c r="A35" s="77" t="str">
        <f t="shared" si="20"/>
        <v/>
      </c>
      <c r="B35" s="77" t="str">
        <f t="shared" si="21"/>
        <v/>
      </c>
      <c r="C35" s="77" t="str">
        <f t="shared" si="22"/>
        <v/>
      </c>
      <c r="D35" s="77" t="str">
        <f t="shared" si="23"/>
        <v/>
      </c>
      <c r="E35" s="77" t="str">
        <f t="shared" si="24"/>
        <v/>
      </c>
      <c r="F35" s="77" t="str">
        <f t="shared" si="25"/>
        <v/>
      </c>
      <c r="G35" s="199" t="str">
        <f>IF(Paramétrage!KX451&lt;&gt;0,Paramétrage!KV451,"")</f>
        <v/>
      </c>
      <c r="H35" s="2" t="str">
        <f>IF(Paramétrage!KX451&lt;&gt;0,Paramétrage!KW451,"")</f>
        <v/>
      </c>
      <c r="I35" s="2" t="str">
        <f t="shared" si="26"/>
        <v/>
      </c>
      <c r="J35" s="2" t="str">
        <f>IF(Paramétrage!KX451&lt;&gt;0,Paramétrage!KX451,"")</f>
        <v/>
      </c>
      <c r="K35" s="2" t="str">
        <f>IF(Paramétrage!KY451&lt;&gt;0,Paramétrage!KY451,"")</f>
        <v/>
      </c>
      <c r="L35" s="2" t="str">
        <f t="shared" si="27"/>
        <v/>
      </c>
      <c r="M35" s="2" t="str">
        <f t="shared" si="28"/>
        <v/>
      </c>
      <c r="N35" s="2" t="str">
        <f t="shared" si="29"/>
        <v/>
      </c>
      <c r="O35" s="2" t="str">
        <f>IF(Paramétrage!KX451&lt;&gt;0,Paramétrage!KZ451,"")</f>
        <v/>
      </c>
      <c r="P35" s="9">
        <f>IF(Paramétrage!Q484,#REF!-#REF!,0)</f>
        <v>0</v>
      </c>
      <c r="Q35" s="2"/>
      <c r="R35" s="2" t="e">
        <f>IF(#REF!&lt;&gt;"",ROUNDUP(MIN(S$3,T$3),0),"")</f>
        <v>#REF!</v>
      </c>
      <c r="S35" s="2"/>
    </row>
    <row r="36" spans="1:19" x14ac:dyDescent="0.35">
      <c r="A36" s="77" t="str">
        <f t="shared" si="20"/>
        <v/>
      </c>
      <c r="B36" s="77" t="str">
        <f t="shared" si="21"/>
        <v/>
      </c>
      <c r="C36" s="77" t="str">
        <f t="shared" si="22"/>
        <v/>
      </c>
      <c r="D36" s="77" t="str">
        <f t="shared" si="23"/>
        <v/>
      </c>
      <c r="E36" s="77" t="str">
        <f t="shared" si="24"/>
        <v/>
      </c>
      <c r="F36" s="77" t="str">
        <f t="shared" si="25"/>
        <v/>
      </c>
      <c r="G36" s="199" t="str">
        <f>IF(Paramétrage!KX452&lt;&gt;0,Paramétrage!KV452,"")</f>
        <v/>
      </c>
      <c r="H36" s="2" t="str">
        <f>IF(Paramétrage!KX452&lt;&gt;0,Paramétrage!KW452,"")</f>
        <v/>
      </c>
      <c r="I36" s="2" t="str">
        <f t="shared" si="26"/>
        <v/>
      </c>
      <c r="J36" s="2" t="str">
        <f>IF(Paramétrage!KX452&lt;&gt;0,Paramétrage!KX452,"")</f>
        <v/>
      </c>
      <c r="K36" s="2" t="str">
        <f>IF(Paramétrage!KY452&lt;&gt;0,Paramétrage!KY452,"")</f>
        <v/>
      </c>
      <c r="L36" s="2" t="str">
        <f t="shared" si="27"/>
        <v/>
      </c>
      <c r="M36" s="2" t="str">
        <f t="shared" si="28"/>
        <v/>
      </c>
      <c r="N36" s="2" t="str">
        <f t="shared" si="29"/>
        <v/>
      </c>
      <c r="O36" s="2" t="str">
        <f>IF(Paramétrage!KX452&lt;&gt;0,Paramétrage!KZ452,"")</f>
        <v/>
      </c>
      <c r="P36" s="9">
        <f>IF(Paramétrage!Q485,#REF!-#REF!,0)</f>
        <v>0</v>
      </c>
      <c r="Q36" s="2"/>
      <c r="R36" s="2" t="e">
        <f>IF(#REF!&lt;&gt;"",ROUNDUP(MIN(S$3,T$3),0),"")</f>
        <v>#REF!</v>
      </c>
      <c r="S36" s="2"/>
    </row>
    <row r="37" spans="1:19" x14ac:dyDescent="0.35">
      <c r="A37" s="77" t="str">
        <f t="shared" si="20"/>
        <v/>
      </c>
      <c r="B37" s="77" t="str">
        <f t="shared" si="21"/>
        <v/>
      </c>
      <c r="C37" s="77" t="str">
        <f t="shared" si="22"/>
        <v/>
      </c>
      <c r="D37" s="77" t="str">
        <f t="shared" si="23"/>
        <v/>
      </c>
      <c r="E37" s="77" t="str">
        <f t="shared" si="24"/>
        <v/>
      </c>
      <c r="F37" s="77" t="str">
        <f t="shared" si="25"/>
        <v/>
      </c>
      <c r="G37" s="199" t="str">
        <f>IF(Paramétrage!KX453&lt;&gt;0,Paramétrage!KV453,"")</f>
        <v/>
      </c>
      <c r="H37" s="2" t="str">
        <f>IF(Paramétrage!KX453&lt;&gt;0,Paramétrage!KW453,"")</f>
        <v/>
      </c>
      <c r="I37" s="2" t="str">
        <f t="shared" si="26"/>
        <v/>
      </c>
      <c r="J37" s="2" t="str">
        <f>IF(Paramétrage!KX453&lt;&gt;0,Paramétrage!KX453,"")</f>
        <v/>
      </c>
      <c r="K37" s="2" t="str">
        <f>IF(Paramétrage!KY453&lt;&gt;0,Paramétrage!KY453,"")</f>
        <v/>
      </c>
      <c r="L37" s="2" t="str">
        <f t="shared" si="27"/>
        <v/>
      </c>
      <c r="M37" s="2" t="str">
        <f t="shared" si="28"/>
        <v/>
      </c>
      <c r="N37" s="2" t="str">
        <f t="shared" si="29"/>
        <v/>
      </c>
      <c r="O37" s="2" t="str">
        <f>IF(Paramétrage!KX453&lt;&gt;0,Paramétrage!KZ453,"")</f>
        <v/>
      </c>
      <c r="P37" s="9">
        <f>IF(Paramétrage!Q486,#REF!-#REF!,0)</f>
        <v>0</v>
      </c>
      <c r="Q37" s="2"/>
      <c r="R37" s="2" t="e">
        <f>IF(#REF!&lt;&gt;"",ROUNDUP(MIN(S$3,T$3),0),"")</f>
        <v>#REF!</v>
      </c>
      <c r="S37" s="2"/>
    </row>
    <row r="38" spans="1:19" x14ac:dyDescent="0.35">
      <c r="A38" s="77" t="str">
        <f t="shared" si="20"/>
        <v/>
      </c>
      <c r="B38" s="77" t="str">
        <f t="shared" si="21"/>
        <v/>
      </c>
      <c r="C38" s="77" t="str">
        <f t="shared" si="22"/>
        <v/>
      </c>
      <c r="D38" s="77" t="str">
        <f t="shared" si="23"/>
        <v/>
      </c>
      <c r="E38" s="77" t="str">
        <f t="shared" si="24"/>
        <v/>
      </c>
      <c r="F38" s="77" t="str">
        <f t="shared" si="25"/>
        <v/>
      </c>
      <c r="G38" s="199" t="str">
        <f>IF(Paramétrage!KX454&lt;&gt;0,Paramétrage!KV454,"")</f>
        <v/>
      </c>
      <c r="H38" s="2" t="str">
        <f>IF(Paramétrage!KX454&lt;&gt;0,Paramétrage!KW454,"")</f>
        <v/>
      </c>
      <c r="I38" s="2" t="str">
        <f t="shared" si="26"/>
        <v/>
      </c>
      <c r="J38" s="2" t="str">
        <f>IF(Paramétrage!KX454&lt;&gt;0,Paramétrage!KX454,"")</f>
        <v/>
      </c>
      <c r="K38" s="2" t="str">
        <f>IF(Paramétrage!KY454&lt;&gt;0,Paramétrage!KY454,"")</f>
        <v/>
      </c>
      <c r="L38" s="2" t="str">
        <f t="shared" si="27"/>
        <v/>
      </c>
      <c r="M38" s="2" t="str">
        <f t="shared" si="28"/>
        <v/>
      </c>
      <c r="N38" s="2" t="str">
        <f t="shared" si="29"/>
        <v/>
      </c>
      <c r="O38" s="2" t="str">
        <f>IF(Paramétrage!KX454&lt;&gt;0,Paramétrage!KZ454,"")</f>
        <v/>
      </c>
      <c r="P38" s="9">
        <f>IF(Paramétrage!Q487,#REF!-#REF!,0)</f>
        <v>0</v>
      </c>
      <c r="Q38" s="2"/>
      <c r="R38" s="2" t="e">
        <f>IF(#REF!&lt;&gt;"",ROUNDUP(MIN(S$3,T$3),0),"")</f>
        <v>#REF!</v>
      </c>
      <c r="S38" s="2"/>
    </row>
    <row r="39" spans="1:19" x14ac:dyDescent="0.35">
      <c r="A39" s="77" t="str">
        <f t="shared" si="20"/>
        <v/>
      </c>
      <c r="B39" s="77" t="str">
        <f t="shared" si="21"/>
        <v/>
      </c>
      <c r="C39" s="77" t="str">
        <f t="shared" si="22"/>
        <v/>
      </c>
      <c r="D39" s="77" t="str">
        <f t="shared" si="23"/>
        <v/>
      </c>
      <c r="E39" s="77" t="str">
        <f t="shared" si="24"/>
        <v/>
      </c>
      <c r="F39" s="77" t="str">
        <f t="shared" si="25"/>
        <v/>
      </c>
      <c r="G39" s="199" t="str">
        <f>IF(Paramétrage!KX455&lt;&gt;0,Paramétrage!KV455,"")</f>
        <v/>
      </c>
      <c r="H39" s="2" t="str">
        <f>IF(Paramétrage!KX455&lt;&gt;0,Paramétrage!KW455,"")</f>
        <v/>
      </c>
      <c r="I39" s="2" t="str">
        <f t="shared" si="26"/>
        <v/>
      </c>
      <c r="J39" s="2" t="str">
        <f>IF(Paramétrage!KX455&lt;&gt;0,Paramétrage!KX455,"")</f>
        <v/>
      </c>
      <c r="K39" s="2" t="str">
        <f>IF(Paramétrage!KY455&lt;&gt;0,Paramétrage!KY455,"")</f>
        <v/>
      </c>
      <c r="L39" s="2" t="str">
        <f t="shared" si="27"/>
        <v/>
      </c>
      <c r="M39" s="2" t="str">
        <f t="shared" si="28"/>
        <v/>
      </c>
      <c r="N39" s="2" t="str">
        <f t="shared" si="29"/>
        <v/>
      </c>
      <c r="O39" s="2" t="str">
        <f>IF(Paramétrage!KX455&lt;&gt;0,Paramétrage!KZ455,"")</f>
        <v/>
      </c>
      <c r="P39" s="9">
        <f>IF(Paramétrage!Q488,#REF!-#REF!,0)</f>
        <v>0</v>
      </c>
      <c r="Q39" s="2"/>
      <c r="R39" s="2" t="e">
        <f>IF(#REF!&lt;&gt;"",ROUNDUP(MIN(S$3,T$3),0),"")</f>
        <v>#REF!</v>
      </c>
      <c r="S39" s="2"/>
    </row>
    <row r="40" spans="1:19" x14ac:dyDescent="0.35">
      <c r="A40" s="77" t="str">
        <f t="shared" si="20"/>
        <v/>
      </c>
      <c r="B40" s="77" t="str">
        <f t="shared" si="21"/>
        <v/>
      </c>
      <c r="C40" s="77" t="str">
        <f t="shared" si="22"/>
        <v/>
      </c>
      <c r="D40" s="77" t="str">
        <f t="shared" si="23"/>
        <v/>
      </c>
      <c r="E40" s="77" t="str">
        <f t="shared" si="24"/>
        <v/>
      </c>
      <c r="F40" s="77" t="str">
        <f t="shared" si="25"/>
        <v/>
      </c>
      <c r="G40" s="199" t="str">
        <f>IF(Paramétrage!KX456&lt;&gt;0,Paramétrage!KV456,"")</f>
        <v/>
      </c>
      <c r="H40" s="2" t="str">
        <f>IF(Paramétrage!KX456&lt;&gt;0,Paramétrage!KW456,"")</f>
        <v/>
      </c>
      <c r="I40" s="2" t="str">
        <f t="shared" si="26"/>
        <v/>
      </c>
      <c r="J40" s="2" t="str">
        <f>IF(Paramétrage!KX456&lt;&gt;0,Paramétrage!KX456,"")</f>
        <v/>
      </c>
      <c r="K40" s="2" t="str">
        <f>IF(Paramétrage!KY456&lt;&gt;0,Paramétrage!KY456,"")</f>
        <v/>
      </c>
      <c r="L40" s="2" t="str">
        <f t="shared" si="27"/>
        <v/>
      </c>
      <c r="M40" s="2" t="str">
        <f t="shared" si="28"/>
        <v/>
      </c>
      <c r="N40" s="2" t="str">
        <f t="shared" si="29"/>
        <v/>
      </c>
      <c r="O40" s="2" t="str">
        <f>IF(Paramétrage!KX456&lt;&gt;0,Paramétrage!KZ456,"")</f>
        <v/>
      </c>
      <c r="P40" s="9">
        <f>IF(Paramétrage!Q489,#REF!-#REF!,0)</f>
        <v>0</v>
      </c>
      <c r="Q40" s="2"/>
      <c r="R40" s="2" t="e">
        <f>IF(#REF!&lt;&gt;"",ROUNDUP(MIN(S$3,T$3),0),"")</f>
        <v>#REF!</v>
      </c>
      <c r="S40" s="2"/>
    </row>
    <row r="41" spans="1:19" x14ac:dyDescent="0.35">
      <c r="A41" s="77" t="str">
        <f t="shared" si="20"/>
        <v/>
      </c>
      <c r="B41" s="77" t="str">
        <f t="shared" si="21"/>
        <v/>
      </c>
      <c r="C41" s="77" t="str">
        <f t="shared" si="22"/>
        <v/>
      </c>
      <c r="D41" s="77" t="str">
        <f t="shared" si="23"/>
        <v/>
      </c>
      <c r="E41" s="77" t="str">
        <f t="shared" si="24"/>
        <v/>
      </c>
      <c r="F41" s="77" t="str">
        <f t="shared" si="25"/>
        <v/>
      </c>
      <c r="G41" s="199" t="str">
        <f>IF(Paramétrage!KX457&lt;&gt;0,Paramétrage!KV457,"")</f>
        <v/>
      </c>
      <c r="H41" s="2" t="str">
        <f>IF(Paramétrage!KX457&lt;&gt;0,Paramétrage!KW457,"")</f>
        <v/>
      </c>
      <c r="I41" s="2" t="str">
        <f t="shared" si="26"/>
        <v/>
      </c>
      <c r="J41" s="2" t="str">
        <f>IF(Paramétrage!KX457&lt;&gt;0,Paramétrage!KX457,"")</f>
        <v/>
      </c>
      <c r="K41" s="2" t="str">
        <f>IF(Paramétrage!KY457&lt;&gt;0,Paramétrage!KY457,"")</f>
        <v/>
      </c>
      <c r="L41" s="2" t="str">
        <f t="shared" si="27"/>
        <v/>
      </c>
      <c r="M41" s="2" t="str">
        <f t="shared" si="28"/>
        <v/>
      </c>
      <c r="N41" s="2" t="str">
        <f t="shared" si="29"/>
        <v/>
      </c>
      <c r="O41" s="2" t="str">
        <f>IF(Paramétrage!KX457&lt;&gt;0,Paramétrage!KZ457,"")</f>
        <v/>
      </c>
      <c r="P41" s="9">
        <f>IF(Paramétrage!Q490,#REF!-#REF!,0)</f>
        <v>0</v>
      </c>
      <c r="Q41" s="2"/>
      <c r="R41" s="2" t="e">
        <f>IF(#REF!&lt;&gt;"",ROUNDUP(MIN(S$3,T$3),0),"")</f>
        <v>#REF!</v>
      </c>
      <c r="S41" s="2"/>
    </row>
    <row r="42" spans="1:19" x14ac:dyDescent="0.35">
      <c r="A42" s="77" t="str">
        <f t="shared" si="20"/>
        <v/>
      </c>
      <c r="B42" s="77" t="str">
        <f t="shared" si="21"/>
        <v/>
      </c>
      <c r="C42" s="77" t="str">
        <f t="shared" si="22"/>
        <v/>
      </c>
      <c r="D42" s="77" t="str">
        <f t="shared" si="23"/>
        <v/>
      </c>
      <c r="E42" s="77" t="str">
        <f t="shared" si="24"/>
        <v/>
      </c>
      <c r="F42" s="77" t="str">
        <f t="shared" si="25"/>
        <v/>
      </c>
      <c r="G42" s="199" t="str">
        <f>IF(Paramétrage!KX458&lt;&gt;0,Paramétrage!KV458,"")</f>
        <v/>
      </c>
      <c r="H42" s="2" t="str">
        <f>IF(Paramétrage!KX458&lt;&gt;0,Paramétrage!KW458,"")</f>
        <v/>
      </c>
      <c r="I42" s="2" t="str">
        <f t="shared" si="26"/>
        <v/>
      </c>
      <c r="J42" s="2" t="str">
        <f>IF(Paramétrage!KX458&lt;&gt;0,Paramétrage!KX458,"")</f>
        <v/>
      </c>
      <c r="K42" s="2" t="str">
        <f>IF(Paramétrage!KY458&lt;&gt;0,Paramétrage!KY458,"")</f>
        <v/>
      </c>
      <c r="L42" s="2" t="str">
        <f t="shared" si="27"/>
        <v/>
      </c>
      <c r="M42" s="2" t="str">
        <f t="shared" si="28"/>
        <v/>
      </c>
      <c r="N42" s="2" t="str">
        <f t="shared" si="29"/>
        <v/>
      </c>
      <c r="O42" s="2" t="str">
        <f>IF(Paramétrage!KX458&lt;&gt;0,Paramétrage!KZ458,"")</f>
        <v/>
      </c>
      <c r="P42" s="9">
        <f>IF(Paramétrage!Q491,#REF!-#REF!,0)</f>
        <v>0</v>
      </c>
      <c r="Q42" s="2"/>
      <c r="R42" s="2" t="e">
        <f>IF(#REF!&lt;&gt;"",ROUNDUP(MIN(S$3,T$3),0),"")</f>
        <v>#REF!</v>
      </c>
      <c r="S42" s="2"/>
    </row>
    <row r="43" spans="1:19" x14ac:dyDescent="0.35">
      <c r="A43" s="77" t="str">
        <f t="shared" si="20"/>
        <v/>
      </c>
      <c r="B43" s="77" t="str">
        <f t="shared" si="21"/>
        <v/>
      </c>
      <c r="C43" s="77" t="str">
        <f t="shared" si="22"/>
        <v/>
      </c>
      <c r="D43" s="77" t="str">
        <f t="shared" si="23"/>
        <v/>
      </c>
      <c r="E43" s="77" t="str">
        <f t="shared" si="24"/>
        <v/>
      </c>
      <c r="F43" s="77" t="str">
        <f t="shared" si="25"/>
        <v/>
      </c>
      <c r="G43" s="199" t="str">
        <f>IF(Paramétrage!KX459&lt;&gt;0,Paramétrage!KV459,"")</f>
        <v/>
      </c>
      <c r="H43" s="2" t="str">
        <f>IF(Paramétrage!KX459&lt;&gt;0,Paramétrage!KW459,"")</f>
        <v/>
      </c>
      <c r="I43" s="2" t="str">
        <f t="shared" si="26"/>
        <v/>
      </c>
      <c r="J43" s="2" t="str">
        <f>IF(Paramétrage!KX459&lt;&gt;0,Paramétrage!KX459,"")</f>
        <v/>
      </c>
      <c r="K43" s="2" t="str">
        <f>IF(Paramétrage!KY459&lt;&gt;0,Paramétrage!KY459,"")</f>
        <v/>
      </c>
      <c r="L43" s="2" t="str">
        <f t="shared" si="27"/>
        <v/>
      </c>
      <c r="M43" s="2" t="str">
        <f t="shared" si="28"/>
        <v/>
      </c>
      <c r="N43" s="2" t="str">
        <f t="shared" si="29"/>
        <v/>
      </c>
      <c r="O43" s="2" t="str">
        <f>IF(Paramétrage!KX459&lt;&gt;0,Paramétrage!KZ459,"")</f>
        <v/>
      </c>
      <c r="P43" s="9">
        <f>IF(Paramétrage!Q492,#REF!-#REF!,0)</f>
        <v>0</v>
      </c>
      <c r="Q43" s="2"/>
      <c r="R43" s="2" t="e">
        <f>IF(#REF!&lt;&gt;"",ROUNDUP(MIN(S$3,T$3),0),"")</f>
        <v>#REF!</v>
      </c>
      <c r="S43" s="2"/>
    </row>
    <row r="44" spans="1:19" x14ac:dyDescent="0.35">
      <c r="A44" s="77" t="str">
        <f t="shared" si="20"/>
        <v/>
      </c>
      <c r="B44" s="77" t="str">
        <f t="shared" si="21"/>
        <v/>
      </c>
      <c r="C44" s="77" t="str">
        <f t="shared" si="22"/>
        <v/>
      </c>
      <c r="D44" s="77" t="str">
        <f t="shared" si="23"/>
        <v/>
      </c>
      <c r="E44" s="77" t="str">
        <f t="shared" si="24"/>
        <v/>
      </c>
      <c r="F44" s="77" t="str">
        <f t="shared" si="25"/>
        <v/>
      </c>
      <c r="G44" s="199" t="str">
        <f>IF(Paramétrage!KX460&lt;&gt;0,Paramétrage!KV460,"")</f>
        <v/>
      </c>
      <c r="H44" s="2" t="str">
        <f>IF(Paramétrage!KX460&lt;&gt;0,Paramétrage!KW460,"")</f>
        <v/>
      </c>
      <c r="I44" s="2" t="str">
        <f t="shared" si="26"/>
        <v/>
      </c>
      <c r="J44" s="2" t="str">
        <f>IF(Paramétrage!KX460&lt;&gt;0,Paramétrage!KX460,"")</f>
        <v/>
      </c>
      <c r="K44" s="2" t="str">
        <f>IF(Paramétrage!KY460&lt;&gt;0,Paramétrage!KY460,"")</f>
        <v/>
      </c>
      <c r="L44" s="2" t="str">
        <f t="shared" si="27"/>
        <v/>
      </c>
      <c r="M44" s="2" t="str">
        <f t="shared" si="28"/>
        <v/>
      </c>
      <c r="N44" s="2" t="str">
        <f t="shared" si="29"/>
        <v/>
      </c>
      <c r="O44" s="2" t="str">
        <f>IF(Paramétrage!KX460&lt;&gt;0,Paramétrage!KZ460,"")</f>
        <v/>
      </c>
      <c r="P44" s="9">
        <f>IF(Paramétrage!Q493,#REF!-#REF!,0)</f>
        <v>0</v>
      </c>
      <c r="Q44" s="2"/>
      <c r="R44" s="2" t="e">
        <f>IF(#REF!&lt;&gt;"",ROUNDUP(MIN(S$3,T$3),0),"")</f>
        <v>#REF!</v>
      </c>
      <c r="S44" s="2"/>
    </row>
    <row r="45" spans="1:19" x14ac:dyDescent="0.35">
      <c r="A45" s="77" t="str">
        <f t="shared" si="20"/>
        <v/>
      </c>
      <c r="B45" s="77" t="str">
        <f t="shared" si="21"/>
        <v/>
      </c>
      <c r="C45" s="77" t="str">
        <f t="shared" si="22"/>
        <v/>
      </c>
      <c r="D45" s="77" t="str">
        <f t="shared" si="23"/>
        <v/>
      </c>
      <c r="E45" s="77" t="str">
        <f t="shared" si="24"/>
        <v/>
      </c>
      <c r="F45" s="77" t="str">
        <f t="shared" si="25"/>
        <v/>
      </c>
      <c r="G45" s="199" t="str">
        <f>IF(Paramétrage!KX461&lt;&gt;0,Paramétrage!KV461,"")</f>
        <v/>
      </c>
      <c r="H45" s="2" t="str">
        <f>IF(Paramétrage!KX461&lt;&gt;0,Paramétrage!KW461,"")</f>
        <v/>
      </c>
      <c r="I45" s="2" t="str">
        <f t="shared" si="26"/>
        <v/>
      </c>
      <c r="J45" s="2" t="str">
        <f>IF(Paramétrage!KX461&lt;&gt;0,Paramétrage!KX461,"")</f>
        <v/>
      </c>
      <c r="K45" s="2" t="str">
        <f>IF(Paramétrage!KY461&lt;&gt;0,Paramétrage!KY461,"")</f>
        <v/>
      </c>
      <c r="L45" s="2" t="str">
        <f t="shared" si="27"/>
        <v/>
      </c>
      <c r="M45" s="2" t="str">
        <f t="shared" si="28"/>
        <v/>
      </c>
      <c r="N45" s="2" t="str">
        <f t="shared" si="29"/>
        <v/>
      </c>
      <c r="O45" s="2" t="str">
        <f>IF(Paramétrage!KX461&lt;&gt;0,Paramétrage!KZ461,"")</f>
        <v/>
      </c>
      <c r="P45" s="9">
        <f>IF(Paramétrage!Q494,#REF!-#REF!,0)</f>
        <v>0</v>
      </c>
      <c r="Q45" s="2"/>
      <c r="R45" s="2" t="e">
        <f>IF(#REF!&lt;&gt;"",ROUNDUP(MIN(S$3,T$3),0),"")</f>
        <v>#REF!</v>
      </c>
      <c r="S45" s="2"/>
    </row>
    <row r="46" spans="1:19" x14ac:dyDescent="0.35">
      <c r="A46" s="77" t="str">
        <f t="shared" si="20"/>
        <v/>
      </c>
      <c r="B46" s="77" t="str">
        <f t="shared" si="21"/>
        <v/>
      </c>
      <c r="C46" s="77" t="str">
        <f t="shared" si="22"/>
        <v/>
      </c>
      <c r="D46" s="77" t="str">
        <f t="shared" si="23"/>
        <v/>
      </c>
      <c r="E46" s="77" t="str">
        <f t="shared" si="24"/>
        <v/>
      </c>
      <c r="F46" s="77" t="str">
        <f t="shared" si="25"/>
        <v/>
      </c>
      <c r="G46" s="199" t="str">
        <f>IF(Paramétrage!KX462&lt;&gt;0,Paramétrage!KV462,"")</f>
        <v/>
      </c>
      <c r="H46" s="2" t="str">
        <f>IF(Paramétrage!KX462&lt;&gt;0,Paramétrage!KW462,"")</f>
        <v/>
      </c>
      <c r="I46" s="2" t="str">
        <f t="shared" si="26"/>
        <v/>
      </c>
      <c r="J46" s="2" t="str">
        <f>IF(Paramétrage!KX462&lt;&gt;0,Paramétrage!KX462,"")</f>
        <v/>
      </c>
      <c r="K46" s="2" t="str">
        <f>IF(Paramétrage!KY462&lt;&gt;0,Paramétrage!KY462,"")</f>
        <v/>
      </c>
      <c r="L46" s="2" t="str">
        <f t="shared" si="27"/>
        <v/>
      </c>
      <c r="M46" s="2" t="str">
        <f t="shared" si="28"/>
        <v/>
      </c>
      <c r="N46" s="2" t="str">
        <f t="shared" si="29"/>
        <v/>
      </c>
      <c r="O46" s="2" t="str">
        <f>IF(Paramétrage!KX462&lt;&gt;0,Paramétrage!KZ462,"")</f>
        <v/>
      </c>
      <c r="P46" s="9">
        <f>IF(Paramétrage!Q495,#REF!-#REF!,0)</f>
        <v>0</v>
      </c>
      <c r="Q46" s="2"/>
      <c r="R46" s="2" t="e">
        <f>IF(#REF!&lt;&gt;"",ROUNDUP(MIN(S$3,T$3),0),"")</f>
        <v>#REF!</v>
      </c>
      <c r="S46" s="2"/>
    </row>
    <row r="47" spans="1:19" x14ac:dyDescent="0.35">
      <c r="A47" s="77" t="str">
        <f t="shared" si="20"/>
        <v/>
      </c>
      <c r="B47" s="77" t="str">
        <f t="shared" si="21"/>
        <v/>
      </c>
      <c r="C47" s="77" t="str">
        <f t="shared" si="22"/>
        <v/>
      </c>
      <c r="D47" s="77" t="str">
        <f t="shared" si="23"/>
        <v/>
      </c>
      <c r="E47" s="77" t="str">
        <f t="shared" si="24"/>
        <v/>
      </c>
      <c r="F47" s="77" t="str">
        <f t="shared" si="25"/>
        <v/>
      </c>
      <c r="G47" s="199" t="str">
        <f>IF(Paramétrage!KX463&lt;&gt;0,Paramétrage!KV463,"")</f>
        <v/>
      </c>
      <c r="H47" s="2" t="str">
        <f>IF(Paramétrage!KX463&lt;&gt;0,Paramétrage!KW463,"")</f>
        <v/>
      </c>
      <c r="I47" s="2" t="str">
        <f t="shared" si="26"/>
        <v/>
      </c>
      <c r="J47" s="2" t="str">
        <f>IF(Paramétrage!KX463&lt;&gt;0,Paramétrage!KX463,"")</f>
        <v/>
      </c>
      <c r="K47" s="2" t="str">
        <f>IF(Paramétrage!KY463&lt;&gt;0,Paramétrage!KY463,"")</f>
        <v/>
      </c>
      <c r="L47" s="2" t="str">
        <f t="shared" si="27"/>
        <v/>
      </c>
      <c r="M47" s="2" t="str">
        <f t="shared" si="28"/>
        <v/>
      </c>
      <c r="N47" s="2" t="str">
        <f t="shared" si="29"/>
        <v/>
      </c>
      <c r="O47" s="2" t="str">
        <f>IF(Paramétrage!KX463&lt;&gt;0,Paramétrage!KZ463,"")</f>
        <v/>
      </c>
      <c r="P47" s="9">
        <f>IF(Paramétrage!Q496,#REF!-#REF!,0)</f>
        <v>0</v>
      </c>
      <c r="Q47" s="2"/>
      <c r="R47" s="2" t="e">
        <f>IF(#REF!&lt;&gt;"",ROUNDUP(MIN(S$3,T$3),0),"")</f>
        <v>#REF!</v>
      </c>
      <c r="S47" s="2"/>
    </row>
    <row r="48" spans="1:19" x14ac:dyDescent="0.35">
      <c r="A48" s="77" t="str">
        <f t="shared" si="20"/>
        <v/>
      </c>
      <c r="B48" s="77" t="str">
        <f t="shared" si="21"/>
        <v/>
      </c>
      <c r="C48" s="77" t="str">
        <f t="shared" si="22"/>
        <v/>
      </c>
      <c r="D48" s="77" t="str">
        <f t="shared" si="23"/>
        <v/>
      </c>
      <c r="E48" s="77" t="str">
        <f t="shared" si="24"/>
        <v/>
      </c>
      <c r="F48" s="77" t="str">
        <f t="shared" si="25"/>
        <v/>
      </c>
      <c r="G48" s="199" t="str">
        <f>IF(Paramétrage!KX464&lt;&gt;0,Paramétrage!KV464,"")</f>
        <v/>
      </c>
      <c r="H48" s="2" t="str">
        <f>IF(Paramétrage!KX464&lt;&gt;0,Paramétrage!KW464,"")</f>
        <v/>
      </c>
      <c r="I48" s="2" t="str">
        <f t="shared" si="26"/>
        <v/>
      </c>
      <c r="J48" s="2" t="str">
        <f>IF(Paramétrage!KX464&lt;&gt;0,Paramétrage!KX464,"")</f>
        <v/>
      </c>
      <c r="K48" s="2" t="str">
        <f>IF(Paramétrage!KY464&lt;&gt;0,Paramétrage!KY464,"")</f>
        <v/>
      </c>
      <c r="L48" s="2" t="str">
        <f t="shared" si="27"/>
        <v/>
      </c>
      <c r="M48" s="2" t="str">
        <f t="shared" si="28"/>
        <v/>
      </c>
      <c r="N48" s="2" t="str">
        <f t="shared" si="29"/>
        <v/>
      </c>
      <c r="O48" s="2" t="str">
        <f>IF(Paramétrage!KX464&lt;&gt;0,Paramétrage!KZ464,"")</f>
        <v/>
      </c>
      <c r="P48" s="9">
        <f>IF(Paramétrage!Q497,#REF!-#REF!,0)</f>
        <v>0</v>
      </c>
      <c r="Q48" s="2"/>
      <c r="R48" s="2" t="e">
        <f>IF(#REF!&lt;&gt;"",ROUNDUP(MIN(S$3,T$3),0),"")</f>
        <v>#REF!</v>
      </c>
      <c r="S48" s="2"/>
    </row>
    <row r="49" spans="1:20" x14ac:dyDescent="0.35">
      <c r="A49" s="77" t="str">
        <f t="shared" si="20"/>
        <v/>
      </c>
      <c r="B49" s="77" t="str">
        <f t="shared" si="21"/>
        <v/>
      </c>
      <c r="C49" s="77" t="str">
        <f t="shared" si="22"/>
        <v/>
      </c>
      <c r="D49" s="77" t="str">
        <f t="shared" si="23"/>
        <v/>
      </c>
      <c r="E49" s="77" t="str">
        <f t="shared" si="24"/>
        <v/>
      </c>
      <c r="F49" s="77" t="str">
        <f t="shared" si="25"/>
        <v/>
      </c>
      <c r="G49" s="199" t="str">
        <f>IF(Paramétrage!KX465&lt;&gt;0,Paramétrage!KV465,"")</f>
        <v/>
      </c>
      <c r="H49" s="2" t="str">
        <f>IF(Paramétrage!KX465&lt;&gt;0,Paramétrage!KW465,"")</f>
        <v/>
      </c>
      <c r="I49" s="2" t="str">
        <f t="shared" si="26"/>
        <v/>
      </c>
      <c r="J49" s="2" t="str">
        <f>IF(Paramétrage!KX465&lt;&gt;0,Paramétrage!KX465,"")</f>
        <v/>
      </c>
      <c r="K49" s="2" t="str">
        <f>IF(Paramétrage!KY465&lt;&gt;0,Paramétrage!KY465,"")</f>
        <v/>
      </c>
      <c r="L49" s="2" t="str">
        <f t="shared" si="27"/>
        <v/>
      </c>
      <c r="M49" s="2" t="str">
        <f t="shared" si="28"/>
        <v/>
      </c>
      <c r="N49" s="2" t="str">
        <f t="shared" si="29"/>
        <v/>
      </c>
      <c r="O49" s="2" t="str">
        <f>IF(Paramétrage!KX465&lt;&gt;0,Paramétrage!KZ465,"")</f>
        <v/>
      </c>
      <c r="P49" s="9">
        <f>IF(Paramétrage!Q498,#REF!-#REF!,0)</f>
        <v>0</v>
      </c>
      <c r="Q49" s="2"/>
      <c r="R49" s="2" t="e">
        <f>IF(#REF!&lt;&gt;"",ROUNDUP(MIN(S$3,T$3),0),"")</f>
        <v>#REF!</v>
      </c>
      <c r="S49" s="2"/>
    </row>
    <row r="50" spans="1:20" x14ac:dyDescent="0.35">
      <c r="A50" s="77" t="str">
        <f t="shared" si="20"/>
        <v/>
      </c>
      <c r="B50" s="77" t="str">
        <f t="shared" si="21"/>
        <v/>
      </c>
      <c r="C50" s="77" t="str">
        <f t="shared" si="22"/>
        <v/>
      </c>
      <c r="D50" s="77" t="str">
        <f t="shared" si="23"/>
        <v/>
      </c>
      <c r="E50" s="77" t="str">
        <f t="shared" si="24"/>
        <v/>
      </c>
      <c r="F50" s="77" t="str">
        <f t="shared" si="25"/>
        <v/>
      </c>
      <c r="G50" s="199" t="str">
        <f>IF(Paramétrage!KX466&lt;&gt;0,Paramétrage!KV466,"")</f>
        <v/>
      </c>
      <c r="H50" s="2" t="str">
        <f>IF(Paramétrage!KX466&lt;&gt;0,Paramétrage!KW466,"")</f>
        <v/>
      </c>
      <c r="I50" s="2" t="str">
        <f t="shared" si="26"/>
        <v/>
      </c>
      <c r="J50" s="2" t="str">
        <f>IF(Paramétrage!KX466&lt;&gt;0,Paramétrage!KX466,"")</f>
        <v/>
      </c>
      <c r="K50" s="2" t="str">
        <f>IF(Paramétrage!KY466&lt;&gt;0,Paramétrage!KY466,"")</f>
        <v/>
      </c>
      <c r="L50" s="2" t="str">
        <f t="shared" si="27"/>
        <v/>
      </c>
      <c r="M50" s="2" t="str">
        <f t="shared" si="28"/>
        <v/>
      </c>
      <c r="N50" s="2" t="str">
        <f t="shared" si="29"/>
        <v/>
      </c>
      <c r="O50" s="2" t="str">
        <f>IF(Paramétrage!KX466&lt;&gt;0,Paramétrage!KZ466,"")</f>
        <v/>
      </c>
      <c r="P50" s="9" t="e">
        <f>IF(Paramétrage!Q499,#REF!-#REF!,0)</f>
        <v>#VALUE!</v>
      </c>
      <c r="Q50" s="2"/>
      <c r="R50" s="2" t="e">
        <f>IF(#REF!&lt;&gt;"",ROUNDUP(MIN(S$3,T$3),0),"")</f>
        <v>#REF!</v>
      </c>
      <c r="S50" s="2"/>
    </row>
    <row r="51" spans="1:20" x14ac:dyDescent="0.35">
      <c r="A51" s="77" t="str">
        <f t="shared" si="20"/>
        <v/>
      </c>
      <c r="B51" s="77" t="str">
        <f t="shared" si="21"/>
        <v/>
      </c>
      <c r="C51" s="77" t="str">
        <f t="shared" si="22"/>
        <v/>
      </c>
      <c r="D51" s="77" t="str">
        <f t="shared" si="23"/>
        <v/>
      </c>
      <c r="E51" s="77" t="str">
        <f t="shared" si="24"/>
        <v/>
      </c>
      <c r="F51" s="77" t="str">
        <f t="shared" si="25"/>
        <v/>
      </c>
      <c r="G51" s="199" t="str">
        <f>IF(Paramétrage!KX467&lt;&gt;0,Paramétrage!KV467,"")</f>
        <v/>
      </c>
      <c r="H51" s="2" t="str">
        <f>IF(Paramétrage!KX467&lt;&gt;0,Paramétrage!KW467,"")</f>
        <v/>
      </c>
      <c r="I51" s="2" t="str">
        <f t="shared" si="26"/>
        <v/>
      </c>
      <c r="J51" s="2" t="str">
        <f>IF(Paramétrage!KX467&lt;&gt;0,Paramétrage!KX467,"")</f>
        <v/>
      </c>
      <c r="K51" s="2" t="str">
        <f>IF(Paramétrage!KY467&lt;&gt;0,Paramétrage!KY467,"")</f>
        <v/>
      </c>
      <c r="L51" s="2" t="str">
        <f t="shared" si="27"/>
        <v/>
      </c>
      <c r="M51" s="2" t="str">
        <f t="shared" si="28"/>
        <v/>
      </c>
      <c r="N51" s="2" t="str">
        <f t="shared" si="29"/>
        <v/>
      </c>
      <c r="O51" s="2" t="str">
        <f>IF(Paramétrage!KX467&lt;&gt;0,Paramétrage!KZ467,"")</f>
        <v/>
      </c>
      <c r="P51" s="9" t="e">
        <f>IF(Paramétrage!Q500,#REF!-#REF!,0)</f>
        <v>#VALUE!</v>
      </c>
      <c r="Q51" s="2"/>
      <c r="R51" s="2" t="e">
        <f>IF(#REF!&lt;&gt;"",ROUNDUP(MIN(S$3,T$3),0),"")</f>
        <v>#REF!</v>
      </c>
      <c r="S51" s="2"/>
    </row>
    <row r="52" spans="1:20" x14ac:dyDescent="0.35">
      <c r="A52" s="77" t="str">
        <f t="shared" si="20"/>
        <v/>
      </c>
      <c r="B52" s="77" t="str">
        <f t="shared" si="21"/>
        <v/>
      </c>
      <c r="C52" s="77" t="str">
        <f t="shared" si="22"/>
        <v/>
      </c>
      <c r="D52" s="77" t="str">
        <f t="shared" si="23"/>
        <v/>
      </c>
      <c r="E52" s="77" t="str">
        <f t="shared" si="24"/>
        <v/>
      </c>
      <c r="F52" s="77" t="str">
        <f t="shared" si="25"/>
        <v/>
      </c>
      <c r="G52" s="199" t="str">
        <f>IF(Paramétrage!KX468&lt;&gt;0,Paramétrage!KV468,"")</f>
        <v/>
      </c>
      <c r="H52" s="2" t="str">
        <f>IF(Paramétrage!KX468&lt;&gt;0,Paramétrage!KW468,"")</f>
        <v/>
      </c>
      <c r="I52" s="2" t="str">
        <f t="shared" si="26"/>
        <v/>
      </c>
      <c r="J52" s="2" t="str">
        <f>IF(Paramétrage!KX468&lt;&gt;0,Paramétrage!KX468,"")</f>
        <v/>
      </c>
      <c r="K52" s="2" t="str">
        <f>IF(Paramétrage!KY468&lt;&gt;0,Paramétrage!KY468,"")</f>
        <v/>
      </c>
      <c r="L52" s="2" t="str">
        <f t="shared" si="27"/>
        <v/>
      </c>
      <c r="M52" s="2" t="str">
        <f t="shared" si="28"/>
        <v/>
      </c>
      <c r="N52" s="2" t="str">
        <f t="shared" si="29"/>
        <v/>
      </c>
      <c r="O52" s="2" t="str">
        <f>IF(Paramétrage!KX468&lt;&gt;0,Paramétrage!KZ468,"")</f>
        <v/>
      </c>
      <c r="P52" s="9">
        <f>IF(Paramétrage!Q501,#REF!-#REF!,0)</f>
        <v>0</v>
      </c>
      <c r="Q52" s="2"/>
      <c r="R52" s="2" t="e">
        <f>IF(#REF!&lt;&gt;"",ROUNDUP(MIN(S$3,T$3),0),"")</f>
        <v>#REF!</v>
      </c>
      <c r="S52" s="2"/>
    </row>
    <row r="53" spans="1:20" x14ac:dyDescent="0.35">
      <c r="A53" s="77" t="str">
        <f t="shared" si="20"/>
        <v/>
      </c>
      <c r="B53" s="77" t="str">
        <f t="shared" si="21"/>
        <v/>
      </c>
      <c r="C53" s="77" t="str">
        <f t="shared" si="22"/>
        <v/>
      </c>
      <c r="D53" s="77" t="str">
        <f t="shared" si="23"/>
        <v/>
      </c>
      <c r="E53" s="77" t="str">
        <f t="shared" si="24"/>
        <v/>
      </c>
      <c r="F53" s="77" t="str">
        <f t="shared" si="25"/>
        <v/>
      </c>
      <c r="G53" s="199" t="str">
        <f>IF(Paramétrage!KX469&lt;&gt;0,Paramétrage!KV469,"")</f>
        <v/>
      </c>
      <c r="H53" s="2" t="str">
        <f>IF(Paramétrage!KX469&lt;&gt;0,Paramétrage!KW469,"")</f>
        <v/>
      </c>
      <c r="I53" s="2" t="str">
        <f t="shared" si="26"/>
        <v/>
      </c>
      <c r="J53" s="2" t="str">
        <f>IF(Paramétrage!KX469&lt;&gt;0,Paramétrage!KX469,"")</f>
        <v/>
      </c>
      <c r="K53" s="2" t="str">
        <f>IF(Paramétrage!KY469&lt;&gt;0,Paramétrage!KY469,"")</f>
        <v/>
      </c>
      <c r="L53" s="2" t="str">
        <f t="shared" si="27"/>
        <v/>
      </c>
      <c r="M53" s="2" t="str">
        <f t="shared" si="28"/>
        <v/>
      </c>
      <c r="N53" s="2" t="str">
        <f t="shared" si="29"/>
        <v/>
      </c>
      <c r="O53" s="2" t="str">
        <f>IF(Paramétrage!KX469&lt;&gt;0,Paramétrage!KZ469,"")</f>
        <v/>
      </c>
      <c r="P53" s="9">
        <f>IF(Paramétrage!Q502,#REF!-#REF!,0)</f>
        <v>0</v>
      </c>
      <c r="Q53" s="2"/>
      <c r="R53" s="2" t="e">
        <f>IF(#REF!&lt;&gt;"",ROUNDUP(MIN(S$3,T$3),0),"")</f>
        <v>#REF!</v>
      </c>
      <c r="S53" s="2"/>
    </row>
    <row r="54" spans="1:20" x14ac:dyDescent="0.35">
      <c r="A54" s="77" t="str">
        <f t="shared" si="20"/>
        <v/>
      </c>
      <c r="B54" s="77" t="str">
        <f t="shared" si="21"/>
        <v/>
      </c>
      <c r="C54" s="77" t="str">
        <f t="shared" si="22"/>
        <v/>
      </c>
      <c r="D54" s="77" t="str">
        <f t="shared" si="23"/>
        <v/>
      </c>
      <c r="E54" s="77" t="str">
        <f t="shared" si="24"/>
        <v/>
      </c>
      <c r="F54" s="77" t="str">
        <f t="shared" si="25"/>
        <v/>
      </c>
      <c r="G54" s="199" t="str">
        <f>IF(Paramétrage!KX470&lt;&gt;0,Paramétrage!KV470,"")</f>
        <v/>
      </c>
      <c r="H54" s="2" t="str">
        <f>IF(Paramétrage!KX470&lt;&gt;0,Paramétrage!KW470,"")</f>
        <v/>
      </c>
      <c r="I54" s="2" t="str">
        <f t="shared" si="26"/>
        <v/>
      </c>
      <c r="J54" s="2" t="str">
        <f>IF(Paramétrage!KX470&lt;&gt;0,Paramétrage!KX470,"")</f>
        <v/>
      </c>
      <c r="K54" s="2" t="str">
        <f>IF(Paramétrage!KY470&lt;&gt;0,Paramétrage!KY470,"")</f>
        <v/>
      </c>
      <c r="L54" s="2" t="str">
        <f t="shared" si="27"/>
        <v/>
      </c>
      <c r="M54" s="2" t="str">
        <f t="shared" si="28"/>
        <v/>
      </c>
      <c r="N54" s="2" t="str">
        <f t="shared" si="29"/>
        <v/>
      </c>
      <c r="O54" s="2" t="str">
        <f>IF(Paramétrage!KX470&lt;&gt;0,Paramétrage!KZ470,"")</f>
        <v/>
      </c>
      <c r="P54" s="9">
        <f>IF(Paramétrage!Q503,#REF!-#REF!,0)</f>
        <v>0</v>
      </c>
      <c r="Q54" s="2"/>
      <c r="R54" s="2" t="e">
        <f>IF(#REF!&lt;&gt;"",ROUNDUP(MIN(S$3,T$3),0),"")</f>
        <v>#REF!</v>
      </c>
      <c r="S54" s="2"/>
    </row>
    <row r="55" spans="1:20" x14ac:dyDescent="0.35">
      <c r="A55" s="77" t="str">
        <f t="shared" si="20"/>
        <v/>
      </c>
      <c r="B55" s="77" t="str">
        <f t="shared" si="21"/>
        <v/>
      </c>
      <c r="C55" s="77" t="str">
        <f t="shared" si="22"/>
        <v/>
      </c>
      <c r="D55" s="77" t="str">
        <f t="shared" si="23"/>
        <v/>
      </c>
      <c r="E55" s="77" t="str">
        <f t="shared" si="24"/>
        <v/>
      </c>
      <c r="F55" s="77" t="str">
        <f t="shared" si="25"/>
        <v/>
      </c>
      <c r="G55" s="199" t="str">
        <f>IF(Paramétrage!KX471&lt;&gt;0,Paramétrage!KV471,"")</f>
        <v/>
      </c>
      <c r="H55" s="2" t="str">
        <f>IF(Paramétrage!KX471&lt;&gt;0,Paramétrage!KW471,"")</f>
        <v/>
      </c>
      <c r="I55" s="2" t="str">
        <f t="shared" si="26"/>
        <v/>
      </c>
      <c r="J55" s="2" t="str">
        <f>IF(Paramétrage!KX471&lt;&gt;0,Paramétrage!KX471,"")</f>
        <v/>
      </c>
      <c r="K55" s="2" t="str">
        <f>IF(Paramétrage!KY471&lt;&gt;0,Paramétrage!KY471,"")</f>
        <v/>
      </c>
      <c r="L55" s="2" t="str">
        <f t="shared" si="27"/>
        <v/>
      </c>
      <c r="M55" s="2" t="str">
        <f t="shared" si="28"/>
        <v/>
      </c>
      <c r="N55" s="2" t="str">
        <f t="shared" si="29"/>
        <v/>
      </c>
      <c r="O55" s="2" t="str">
        <f>IF(Paramétrage!KX471&lt;&gt;0,Paramétrage!KZ471,"")</f>
        <v/>
      </c>
      <c r="P55" s="9">
        <f>IF(Paramétrage!Q504,#REF!-#REF!,0)</f>
        <v>0</v>
      </c>
      <c r="Q55" s="2"/>
      <c r="R55" s="2" t="e">
        <f>IF(#REF!&lt;&gt;"",ROUNDUP(MIN(S$3,T$3),0),"")</f>
        <v>#REF!</v>
      </c>
      <c r="S55" s="2"/>
    </row>
    <row r="56" spans="1:20" x14ac:dyDescent="0.35">
      <c r="A56" s="77" t="str">
        <f t="shared" si="20"/>
        <v/>
      </c>
      <c r="B56" s="77" t="str">
        <f t="shared" si="21"/>
        <v/>
      </c>
      <c r="C56" s="77" t="str">
        <f t="shared" si="22"/>
        <v/>
      </c>
      <c r="D56" s="77" t="str">
        <f t="shared" si="23"/>
        <v/>
      </c>
      <c r="E56" s="77" t="str">
        <f t="shared" si="24"/>
        <v/>
      </c>
      <c r="F56" s="77" t="str">
        <f t="shared" si="25"/>
        <v/>
      </c>
      <c r="G56" s="199" t="str">
        <f>IF(Paramétrage!KX472&lt;&gt;0,Paramétrage!KV472,"")</f>
        <v/>
      </c>
      <c r="H56" s="2" t="str">
        <f>IF(Paramétrage!KX472&lt;&gt;0,Paramétrage!KW472,"")</f>
        <v/>
      </c>
      <c r="I56" s="2" t="str">
        <f t="shared" si="26"/>
        <v/>
      </c>
      <c r="J56" s="2" t="str">
        <f>IF(Paramétrage!KX472&lt;&gt;0,Paramétrage!KX472,"")</f>
        <v/>
      </c>
      <c r="K56" s="2" t="str">
        <f>IF(Paramétrage!KY472&lt;&gt;0,Paramétrage!KY472,"")</f>
        <v/>
      </c>
      <c r="L56" s="2" t="str">
        <f t="shared" si="27"/>
        <v/>
      </c>
      <c r="M56" s="2" t="str">
        <f t="shared" si="28"/>
        <v/>
      </c>
      <c r="N56" s="2" t="str">
        <f t="shared" si="29"/>
        <v/>
      </c>
      <c r="O56" s="2" t="str">
        <f>IF(Paramétrage!KX472&lt;&gt;0,Paramétrage!KZ472,"")</f>
        <v/>
      </c>
      <c r="P56" s="9">
        <f>IF(Paramétrage!Q505,#REF!-#REF!,0)</f>
        <v>0</v>
      </c>
      <c r="Q56" s="2"/>
      <c r="R56" s="2" t="e">
        <f>IF(#REF!&lt;&gt;"",ROUNDUP(MIN(S$3,T$3),0),"")</f>
        <v>#REF!</v>
      </c>
      <c r="S56" s="2"/>
    </row>
    <row r="57" spans="1:20" x14ac:dyDescent="0.35">
      <c r="A57" s="77" t="str">
        <f t="shared" si="20"/>
        <v/>
      </c>
      <c r="B57" s="77" t="str">
        <f t="shared" si="21"/>
        <v/>
      </c>
      <c r="C57" s="77" t="str">
        <f t="shared" si="22"/>
        <v/>
      </c>
      <c r="D57" s="77" t="str">
        <f t="shared" si="23"/>
        <v/>
      </c>
      <c r="E57" s="77" t="str">
        <f t="shared" si="24"/>
        <v/>
      </c>
      <c r="F57" s="77" t="str">
        <f t="shared" si="25"/>
        <v/>
      </c>
      <c r="G57" s="199" t="str">
        <f>IF(Paramétrage!KX473&lt;&gt;0,Paramétrage!KV473,"")</f>
        <v/>
      </c>
      <c r="H57" s="2" t="str">
        <f>IF(Paramétrage!KX473&lt;&gt;0,Paramétrage!KW473,"")</f>
        <v/>
      </c>
      <c r="I57" s="2" t="str">
        <f t="shared" si="26"/>
        <v/>
      </c>
      <c r="J57" s="2" t="str">
        <f>IF(Paramétrage!KX473&lt;&gt;0,Paramétrage!KX473,"")</f>
        <v/>
      </c>
      <c r="K57" s="2" t="str">
        <f>IF(Paramétrage!KY473&lt;&gt;0,Paramétrage!KY473,"")</f>
        <v/>
      </c>
      <c r="L57" s="2" t="str">
        <f t="shared" si="27"/>
        <v/>
      </c>
      <c r="M57" s="2" t="str">
        <f t="shared" si="28"/>
        <v/>
      </c>
      <c r="N57" s="2" t="str">
        <f t="shared" si="29"/>
        <v/>
      </c>
      <c r="O57" s="2" t="str">
        <f>IF(Paramétrage!KX473&lt;&gt;0,Paramétrage!KZ473,"")</f>
        <v/>
      </c>
      <c r="P57" s="9">
        <f>IF(Paramétrage!Q506,#REF!-#REF!,0)</f>
        <v>0</v>
      </c>
      <c r="Q57" s="2"/>
      <c r="R57" s="2" t="e">
        <f>IF(#REF!&lt;&gt;"",ROUNDUP(MIN(S$3,T$3),0),"")</f>
        <v>#REF!</v>
      </c>
      <c r="S57" s="2"/>
    </row>
    <row r="58" spans="1:20" x14ac:dyDescent="0.35">
      <c r="A58" s="77" t="str">
        <f t="shared" si="20"/>
        <v/>
      </c>
      <c r="B58" s="77" t="str">
        <f t="shared" si="21"/>
        <v/>
      </c>
      <c r="C58" s="77" t="str">
        <f t="shared" si="22"/>
        <v/>
      </c>
      <c r="D58" s="77" t="str">
        <f t="shared" si="23"/>
        <v/>
      </c>
      <c r="E58" s="77" t="str">
        <f t="shared" si="24"/>
        <v/>
      </c>
      <c r="F58" s="77" t="str">
        <f t="shared" si="25"/>
        <v/>
      </c>
      <c r="G58" s="199" t="str">
        <f>IF(Paramétrage!KX474&lt;&gt;0,Paramétrage!KV474,"")</f>
        <v/>
      </c>
      <c r="H58" s="2" t="str">
        <f>IF(Paramétrage!KX474&lt;&gt;0,Paramétrage!KW474,"")</f>
        <v/>
      </c>
      <c r="I58" s="2" t="str">
        <f t="shared" si="26"/>
        <v/>
      </c>
      <c r="J58" s="2" t="str">
        <f>IF(Paramétrage!KX474&lt;&gt;0,Paramétrage!KX474,"")</f>
        <v/>
      </c>
      <c r="K58" s="2" t="str">
        <f>IF(Paramétrage!KY474&lt;&gt;0,Paramétrage!KY474,"")</f>
        <v/>
      </c>
      <c r="L58" s="2" t="str">
        <f t="shared" si="27"/>
        <v/>
      </c>
      <c r="M58" s="2" t="str">
        <f t="shared" si="28"/>
        <v/>
      </c>
      <c r="N58" s="2" t="str">
        <f t="shared" si="29"/>
        <v/>
      </c>
      <c r="O58" s="2" t="str">
        <f>IF(Paramétrage!KX474&lt;&gt;0,Paramétrage!KZ474,"")</f>
        <v/>
      </c>
      <c r="P58" s="9"/>
      <c r="Q58" s="2"/>
      <c r="R58" s="2"/>
      <c r="S58" s="2"/>
    </row>
    <row r="59" spans="1:20" x14ac:dyDescent="0.35">
      <c r="A59" s="77" t="str">
        <f t="shared" si="20"/>
        <v/>
      </c>
      <c r="B59" s="77" t="str">
        <f t="shared" si="21"/>
        <v/>
      </c>
      <c r="C59" s="77" t="str">
        <f t="shared" si="22"/>
        <v/>
      </c>
      <c r="D59" s="77" t="str">
        <f t="shared" si="23"/>
        <v/>
      </c>
      <c r="E59" s="77" t="str">
        <f t="shared" si="24"/>
        <v/>
      </c>
      <c r="F59" s="77" t="str">
        <f t="shared" si="25"/>
        <v/>
      </c>
      <c r="G59" s="199" t="str">
        <f>IF(Paramétrage!KX475&lt;&gt;0,Paramétrage!KV475,"")</f>
        <v/>
      </c>
      <c r="H59" s="2" t="str">
        <f>IF(Paramétrage!KX475&lt;&gt;0,Paramétrage!KW475,"")</f>
        <v/>
      </c>
      <c r="I59" s="2" t="str">
        <f t="shared" si="26"/>
        <v/>
      </c>
      <c r="J59" s="2" t="str">
        <f>IF(Paramétrage!KX475&lt;&gt;0,Paramétrage!KX475,"")</f>
        <v/>
      </c>
      <c r="K59" s="2" t="str">
        <f>IF(Paramétrage!KY475&lt;&gt;0,Paramétrage!KY475,"")</f>
        <v/>
      </c>
      <c r="L59" s="2" t="str">
        <f t="shared" si="27"/>
        <v/>
      </c>
      <c r="M59" s="2" t="str">
        <f t="shared" si="28"/>
        <v/>
      </c>
      <c r="N59" s="2" t="str">
        <f t="shared" si="29"/>
        <v/>
      </c>
      <c r="O59" s="2" t="str">
        <f>IF(Paramétrage!KX475&lt;&gt;0,Paramétrage!KZ475,"")</f>
        <v/>
      </c>
      <c r="P59" s="9">
        <f>IF(Paramétrage!Q507,#REF!-#REF!,0)</f>
        <v>0</v>
      </c>
      <c r="Q59" s="2"/>
      <c r="R59" s="2" t="e">
        <f>IF(#REF!&lt;&gt;"",ROUNDUP(MIN(S$3,T$3),0),"")</f>
        <v>#REF!</v>
      </c>
      <c r="S59" s="2"/>
    </row>
    <row r="60" spans="1:20" x14ac:dyDescent="0.35">
      <c r="A60" s="469"/>
      <c r="B60" s="469"/>
      <c r="C60" s="469"/>
      <c r="D60" s="469"/>
      <c r="E60" s="469"/>
      <c r="F60" s="469"/>
      <c r="G60" s="475" t="s">
        <v>1128</v>
      </c>
      <c r="H60" s="469"/>
      <c r="I60" s="469"/>
      <c r="J60" s="469"/>
      <c r="K60" s="469"/>
      <c r="L60" s="469"/>
      <c r="M60" s="469"/>
      <c r="N60" s="469"/>
      <c r="O60" s="469"/>
      <c r="P60" s="469">
        <f>IF(Paramétrage!Q509,#REF!-#REF!,0)</f>
        <v>0</v>
      </c>
      <c r="Q60" s="469"/>
      <c r="R60" s="469" t="e">
        <f>IF(#REF!&lt;&gt;"",ROUNDUP(MIN(S$3,T$3),0),"")</f>
        <v>#REF!</v>
      </c>
      <c r="S60" s="2"/>
    </row>
    <row r="61" spans="1:20" ht="101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167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9">
        <f>IF(Paramétrage!Q510,#REF!-#REF!,0)</f>
        <v>0</v>
      </c>
      <c r="Q61" s="200" t="e">
        <f>Paramétrage!#REF!</f>
        <v>#REF!</v>
      </c>
      <c r="R61" s="201" t="s">
        <v>338</v>
      </c>
      <c r="S61" s="106" t="s">
        <v>347</v>
      </c>
      <c r="T61" s="28" t="s">
        <v>348</v>
      </c>
    </row>
    <row r="62" spans="1:20" x14ac:dyDescent="0.35">
      <c r="A62" s="77" t="str">
        <f>IF(J62&lt;&gt;"",I62,"")</f>
        <v/>
      </c>
      <c r="B62" s="77" t="str">
        <f>IF(J62&lt;&gt;"",1,"")</f>
        <v/>
      </c>
      <c r="C62" s="77" t="str">
        <f>IF(J62&lt;&gt;"",L62,"")</f>
        <v/>
      </c>
      <c r="D62" s="77" t="str">
        <f>IF(J62&lt;&gt;"",L62,"")</f>
        <v/>
      </c>
      <c r="E62" s="77" t="str">
        <f>IF(J62&lt;&gt;"",M62,"")</f>
        <v/>
      </c>
      <c r="F62" s="77" t="str">
        <f>IF(J62&lt;&gt;"",N62,"")</f>
        <v/>
      </c>
      <c r="G62" s="199" t="str">
        <f>IF(Paramétrage!NJ448&lt;&gt;0,Paramétrage!NH448,"")</f>
        <v/>
      </c>
      <c r="H62" s="2" t="str">
        <f>IF(Paramétrage!NJ448&lt;&gt;0,Paramétrage!NI448,"")</f>
        <v/>
      </c>
      <c r="I62" s="2" t="str">
        <f>IF(J62&lt;&gt;"",DATEDIF($Q$2,G62,"d")*1440+H62*60,"")</f>
        <v/>
      </c>
      <c r="J62" s="2" t="str">
        <f>IF(Paramétrage!NJ448&lt;&gt;0,Paramétrage!NJ448,"")</f>
        <v/>
      </c>
      <c r="K62" s="2" t="str">
        <f>IF(Paramétrage!NK448&lt;&gt;0,Paramétrage!NK448,"")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IF(Paramétrage!NJ448&lt;&gt;0,Paramétrage!NL448,"")</f>
        <v/>
      </c>
      <c r="P62" s="9">
        <f>IF(Paramétrage!Q511,#REF!-#REF!,0)</f>
        <v>0</v>
      </c>
      <c r="Q62" s="2"/>
      <c r="R62" s="2" t="e">
        <f>IF(#REF!&lt;&gt;"",ROUNDUP(MIN(S$3,T$3),0),"")</f>
        <v>#REF!</v>
      </c>
      <c r="S62" s="2"/>
    </row>
    <row r="63" spans="1:20" x14ac:dyDescent="0.35">
      <c r="A63" s="77" t="str">
        <f t="shared" ref="A63:A89" si="30">IF(J63&lt;&gt;"",I63,"")</f>
        <v/>
      </c>
      <c r="B63" s="77" t="str">
        <f t="shared" ref="B63:B89" si="31">IF(J63&lt;&gt;"",1,"")</f>
        <v/>
      </c>
      <c r="C63" s="77" t="str">
        <f t="shared" ref="C63:C89" si="32">IF(J63&lt;&gt;"",L63,"")</f>
        <v/>
      </c>
      <c r="D63" s="77" t="str">
        <f t="shared" ref="D63:D89" si="33">IF(J63&lt;&gt;"",L63,"")</f>
        <v/>
      </c>
      <c r="E63" s="77" t="str">
        <f t="shared" ref="E63:E89" si="34">IF(J63&lt;&gt;"",M63,"")</f>
        <v/>
      </c>
      <c r="F63" s="77" t="str">
        <f t="shared" ref="F63:F89" si="35">IF(J63&lt;&gt;"",N63,"")</f>
        <v/>
      </c>
      <c r="G63" s="199" t="str">
        <f>IF(Paramétrage!NJ449&lt;&gt;0,Paramétrage!NH449,"")</f>
        <v/>
      </c>
      <c r="H63" s="2" t="str">
        <f>IF(Paramétrage!NJ449&lt;&gt;0,Paramétrage!NI449,"")</f>
        <v/>
      </c>
      <c r="I63" s="2" t="str">
        <f t="shared" ref="I63:I89" si="36">IF(J63&lt;&gt;"",DATEDIF($Q$2,G63,"d")*1440+H63*60,"")</f>
        <v/>
      </c>
      <c r="J63" s="2" t="str">
        <f>IF(Paramétrage!NJ449&lt;&gt;0,Paramétrage!NJ449,"")</f>
        <v/>
      </c>
      <c r="K63" s="2" t="str">
        <f>IF(Paramétrage!NK449&lt;&gt;0,Paramétrage!NK449,"")</f>
        <v/>
      </c>
      <c r="L63" s="2" t="str">
        <f t="shared" ref="L63:L89" si="37">IF(J63&lt;&gt;"",ROUNDUP(J63/K63,0),"")</f>
        <v/>
      </c>
      <c r="M63" s="2" t="str">
        <f t="shared" ref="M63:M89" si="38">IF(J63&lt;&gt;"",J63/L63,"")</f>
        <v/>
      </c>
      <c r="N63" s="2" t="str">
        <f t="shared" ref="N63:N89" si="39">IF(J63&lt;&gt;"",M63/O63,"")</f>
        <v/>
      </c>
      <c r="O63" s="2" t="str">
        <f>IF(Paramétrage!NJ449&lt;&gt;0,Paramétrage!NL449,"")</f>
        <v/>
      </c>
      <c r="P63" s="9">
        <f>IF(Paramétrage!Q512,#REF!-#REF!,0)</f>
        <v>0</v>
      </c>
      <c r="Q63" s="2"/>
      <c r="R63" s="2" t="e">
        <f>IF(#REF!&lt;&gt;"",ROUNDUP(MIN(S$3,T$3),0),"")</f>
        <v>#REF!</v>
      </c>
      <c r="S63" s="2"/>
    </row>
    <row r="64" spans="1:20" x14ac:dyDescent="0.35">
      <c r="A64" s="77" t="str">
        <f t="shared" si="30"/>
        <v/>
      </c>
      <c r="B64" s="77" t="str">
        <f t="shared" si="31"/>
        <v/>
      </c>
      <c r="C64" s="77" t="str">
        <f t="shared" si="32"/>
        <v/>
      </c>
      <c r="D64" s="77" t="str">
        <f t="shared" si="33"/>
        <v/>
      </c>
      <c r="E64" s="77" t="str">
        <f t="shared" si="34"/>
        <v/>
      </c>
      <c r="F64" s="77" t="str">
        <f t="shared" si="35"/>
        <v/>
      </c>
      <c r="G64" s="199" t="str">
        <f>IF(Paramétrage!NJ450&lt;&gt;0,Paramétrage!NH450,"")</f>
        <v/>
      </c>
      <c r="H64" s="2" t="str">
        <f>IF(Paramétrage!NJ450&lt;&gt;0,Paramétrage!NI450,"")</f>
        <v/>
      </c>
      <c r="I64" s="2" t="str">
        <f t="shared" si="36"/>
        <v/>
      </c>
      <c r="J64" s="2" t="str">
        <f>IF(Paramétrage!NJ450&lt;&gt;0,Paramétrage!NJ450,"")</f>
        <v/>
      </c>
      <c r="K64" s="2" t="str">
        <f>IF(Paramétrage!NK450&lt;&gt;0,Paramétrage!NK450,"")</f>
        <v/>
      </c>
      <c r="L64" s="2" t="str">
        <f t="shared" si="37"/>
        <v/>
      </c>
      <c r="M64" s="2" t="str">
        <f t="shared" si="38"/>
        <v/>
      </c>
      <c r="N64" s="2" t="str">
        <f t="shared" si="39"/>
        <v/>
      </c>
      <c r="O64" s="2" t="str">
        <f>IF(Paramétrage!NJ450&lt;&gt;0,Paramétrage!NL450,"")</f>
        <v/>
      </c>
      <c r="P64" s="9">
        <f>IF(Paramétrage!Q513,#REF!-#REF!,0)</f>
        <v>0</v>
      </c>
      <c r="Q64" s="2"/>
      <c r="R64" s="2" t="e">
        <f>IF(#REF!&lt;&gt;"",ROUNDUP(MIN(S$3,T$3),0),"")</f>
        <v>#REF!</v>
      </c>
      <c r="S64" s="2"/>
    </row>
    <row r="65" spans="1:22" x14ac:dyDescent="0.35">
      <c r="A65" s="77" t="str">
        <f t="shared" si="30"/>
        <v/>
      </c>
      <c r="B65" s="77" t="str">
        <f t="shared" si="31"/>
        <v/>
      </c>
      <c r="C65" s="77" t="str">
        <f t="shared" si="32"/>
        <v/>
      </c>
      <c r="D65" s="77" t="str">
        <f t="shared" si="33"/>
        <v/>
      </c>
      <c r="E65" s="77" t="str">
        <f t="shared" si="34"/>
        <v/>
      </c>
      <c r="F65" s="77" t="str">
        <f t="shared" si="35"/>
        <v/>
      </c>
      <c r="G65" s="199" t="str">
        <f>IF(Paramétrage!NJ451&lt;&gt;0,Paramétrage!NH451,"")</f>
        <v/>
      </c>
      <c r="H65" s="2" t="str">
        <f>IF(Paramétrage!NJ451&lt;&gt;0,Paramétrage!NI451,"")</f>
        <v/>
      </c>
      <c r="I65" s="2" t="str">
        <f t="shared" si="36"/>
        <v/>
      </c>
      <c r="J65" s="2" t="str">
        <f>IF(Paramétrage!NJ451&lt;&gt;0,Paramétrage!NJ451,"")</f>
        <v/>
      </c>
      <c r="K65" s="2" t="str">
        <f>IF(Paramétrage!NK451&lt;&gt;0,Paramétrage!NK451,"")</f>
        <v/>
      </c>
      <c r="L65" s="2" t="str">
        <f t="shared" si="37"/>
        <v/>
      </c>
      <c r="M65" s="2" t="str">
        <f t="shared" si="38"/>
        <v/>
      </c>
      <c r="N65" s="2" t="str">
        <f t="shared" si="39"/>
        <v/>
      </c>
      <c r="O65" s="2" t="str">
        <f>IF(Paramétrage!NJ451&lt;&gt;0,Paramétrage!NL451,"")</f>
        <v/>
      </c>
      <c r="P65" s="9">
        <f>IF(Paramétrage!Q514,#REF!-#REF!,0)</f>
        <v>0</v>
      </c>
      <c r="Q65" s="2"/>
      <c r="R65" s="2" t="e">
        <f>IF(#REF!&lt;&gt;"",ROUNDUP(MIN(S$3,T$3),0),"")</f>
        <v>#REF!</v>
      </c>
      <c r="S65" s="2"/>
    </row>
    <row r="66" spans="1:22" x14ac:dyDescent="0.35">
      <c r="A66" s="77" t="str">
        <f t="shared" si="30"/>
        <v/>
      </c>
      <c r="B66" s="77" t="str">
        <f t="shared" si="31"/>
        <v/>
      </c>
      <c r="C66" s="77" t="str">
        <f t="shared" si="32"/>
        <v/>
      </c>
      <c r="D66" s="77" t="str">
        <f t="shared" si="33"/>
        <v/>
      </c>
      <c r="E66" s="77" t="str">
        <f t="shared" si="34"/>
        <v/>
      </c>
      <c r="F66" s="77" t="str">
        <f t="shared" si="35"/>
        <v/>
      </c>
      <c r="G66" s="199" t="str">
        <f>IF(Paramétrage!NJ452&lt;&gt;0,Paramétrage!NH452,"")</f>
        <v/>
      </c>
      <c r="H66" s="2" t="str">
        <f>IF(Paramétrage!NJ452&lt;&gt;0,Paramétrage!NI452,"")</f>
        <v/>
      </c>
      <c r="I66" s="2" t="str">
        <f t="shared" si="36"/>
        <v/>
      </c>
      <c r="J66" s="2" t="str">
        <f>IF(Paramétrage!NJ452&lt;&gt;0,Paramétrage!NJ452,"")</f>
        <v/>
      </c>
      <c r="K66" s="2" t="str">
        <f>IF(Paramétrage!NK452&lt;&gt;0,Paramétrage!NK452,"")</f>
        <v/>
      </c>
      <c r="L66" s="2" t="str">
        <f t="shared" si="37"/>
        <v/>
      </c>
      <c r="M66" s="2" t="str">
        <f t="shared" si="38"/>
        <v/>
      </c>
      <c r="N66" s="2" t="str">
        <f t="shared" si="39"/>
        <v/>
      </c>
      <c r="O66" s="2" t="str">
        <f>IF(Paramétrage!NJ452&lt;&gt;0,Paramétrage!NL452,"")</f>
        <v/>
      </c>
      <c r="P66" s="9">
        <f>IF(Paramétrage!Q515,#REF!-#REF!,0)</f>
        <v>0</v>
      </c>
      <c r="Q66" s="2"/>
      <c r="R66" s="2" t="e">
        <f>IF(#REF!&lt;&gt;"",ROUNDUP(MIN(S$3,T$3),0),"")</f>
        <v>#REF!</v>
      </c>
      <c r="S66" s="2"/>
    </row>
    <row r="67" spans="1:22" x14ac:dyDescent="0.35">
      <c r="A67" s="77" t="str">
        <f t="shared" si="30"/>
        <v/>
      </c>
      <c r="B67" s="77" t="str">
        <f t="shared" si="31"/>
        <v/>
      </c>
      <c r="C67" s="77" t="str">
        <f t="shared" si="32"/>
        <v/>
      </c>
      <c r="D67" s="77" t="str">
        <f t="shared" si="33"/>
        <v/>
      </c>
      <c r="E67" s="77" t="str">
        <f t="shared" si="34"/>
        <v/>
      </c>
      <c r="F67" s="77" t="str">
        <f t="shared" si="35"/>
        <v/>
      </c>
      <c r="G67" s="199" t="str">
        <f>IF(Paramétrage!NJ453&lt;&gt;0,Paramétrage!NH453,"")</f>
        <v/>
      </c>
      <c r="H67" s="2" t="str">
        <f>IF(Paramétrage!NJ453&lt;&gt;0,Paramétrage!NI453,"")</f>
        <v/>
      </c>
      <c r="I67" s="2" t="str">
        <f t="shared" si="36"/>
        <v/>
      </c>
      <c r="J67" s="2" t="str">
        <f>IF(Paramétrage!NJ453&lt;&gt;0,Paramétrage!NJ453,"")</f>
        <v/>
      </c>
      <c r="K67" s="2" t="str">
        <f>IF(Paramétrage!NK453&lt;&gt;0,Paramétrage!NK453,"")</f>
        <v/>
      </c>
      <c r="L67" s="2" t="str">
        <f t="shared" si="37"/>
        <v/>
      </c>
      <c r="M67" s="2" t="str">
        <f t="shared" si="38"/>
        <v/>
      </c>
      <c r="N67" s="2" t="str">
        <f t="shared" si="39"/>
        <v/>
      </c>
      <c r="O67" s="2" t="str">
        <f>IF(Paramétrage!NJ453&lt;&gt;0,Paramétrage!NL453,"")</f>
        <v/>
      </c>
      <c r="P67" s="9">
        <f>IF(Paramétrage!Q516,#REF!-#REF!,0)</f>
        <v>0</v>
      </c>
      <c r="Q67" s="2"/>
      <c r="R67" s="2" t="e">
        <f>IF(#REF!&lt;&gt;"",ROUNDUP(MIN(S$3,T$3),0),"")</f>
        <v>#REF!</v>
      </c>
      <c r="S67" s="2"/>
    </row>
    <row r="68" spans="1:22" x14ac:dyDescent="0.35">
      <c r="A68" s="77" t="str">
        <f t="shared" si="30"/>
        <v/>
      </c>
      <c r="B68" s="77" t="str">
        <f t="shared" si="31"/>
        <v/>
      </c>
      <c r="C68" s="77" t="str">
        <f t="shared" si="32"/>
        <v/>
      </c>
      <c r="D68" s="77" t="str">
        <f t="shared" si="33"/>
        <v/>
      </c>
      <c r="E68" s="77" t="str">
        <f t="shared" si="34"/>
        <v/>
      </c>
      <c r="F68" s="77" t="str">
        <f t="shared" si="35"/>
        <v/>
      </c>
      <c r="G68" s="199" t="str">
        <f>IF(Paramétrage!NJ454&lt;&gt;0,Paramétrage!NH454,"")</f>
        <v/>
      </c>
      <c r="H68" s="2" t="str">
        <f>IF(Paramétrage!NJ454&lt;&gt;0,Paramétrage!NI454,"")</f>
        <v/>
      </c>
      <c r="I68" s="2" t="str">
        <f t="shared" si="36"/>
        <v/>
      </c>
      <c r="J68" s="2" t="str">
        <f>IF(Paramétrage!NJ454&lt;&gt;0,Paramétrage!NJ454,"")</f>
        <v/>
      </c>
      <c r="K68" s="2" t="str">
        <f>IF(Paramétrage!NK454&lt;&gt;0,Paramétrage!NK454,"")</f>
        <v/>
      </c>
      <c r="L68" s="2" t="str">
        <f t="shared" si="37"/>
        <v/>
      </c>
      <c r="M68" s="2" t="str">
        <f t="shared" si="38"/>
        <v/>
      </c>
      <c r="N68" s="2" t="str">
        <f t="shared" si="39"/>
        <v/>
      </c>
      <c r="O68" s="2" t="str">
        <f>IF(Paramétrage!NJ454&lt;&gt;0,Paramétrage!NL454,"")</f>
        <v/>
      </c>
      <c r="P68" s="9">
        <f>IF(Paramétrage!Q517,#REF!-#REF!,0)</f>
        <v>0</v>
      </c>
      <c r="Q68" s="2"/>
      <c r="R68" s="2" t="e">
        <f>IF(#REF!&lt;&gt;"",ROUNDUP(MIN(S$3,T$3),0),"")</f>
        <v>#REF!</v>
      </c>
      <c r="S68" s="2"/>
    </row>
    <row r="69" spans="1:22" x14ac:dyDescent="0.35">
      <c r="A69" s="77" t="str">
        <f t="shared" si="30"/>
        <v/>
      </c>
      <c r="B69" s="77" t="str">
        <f t="shared" si="31"/>
        <v/>
      </c>
      <c r="C69" s="77" t="str">
        <f t="shared" si="32"/>
        <v/>
      </c>
      <c r="D69" s="77" t="str">
        <f t="shared" si="33"/>
        <v/>
      </c>
      <c r="E69" s="77" t="str">
        <f t="shared" si="34"/>
        <v/>
      </c>
      <c r="F69" s="77" t="str">
        <f t="shared" si="35"/>
        <v/>
      </c>
      <c r="G69" s="199" t="str">
        <f>IF(Paramétrage!NJ455&lt;&gt;0,Paramétrage!NH455,"")</f>
        <v/>
      </c>
      <c r="H69" s="2" t="str">
        <f>IF(Paramétrage!NJ455&lt;&gt;0,Paramétrage!NI455,"")</f>
        <v/>
      </c>
      <c r="I69" s="2" t="str">
        <f t="shared" si="36"/>
        <v/>
      </c>
      <c r="J69" s="2" t="str">
        <f>IF(Paramétrage!NJ455&lt;&gt;0,Paramétrage!NJ455,"")</f>
        <v/>
      </c>
      <c r="K69" s="2" t="str">
        <f>IF(Paramétrage!NK455&lt;&gt;0,Paramétrage!NK455,"")</f>
        <v/>
      </c>
      <c r="L69" s="2" t="str">
        <f t="shared" si="37"/>
        <v/>
      </c>
      <c r="M69" s="2" t="str">
        <f t="shared" si="38"/>
        <v/>
      </c>
      <c r="N69" s="2" t="str">
        <f t="shared" si="39"/>
        <v/>
      </c>
      <c r="O69" s="2" t="str">
        <f>IF(Paramétrage!NJ455&lt;&gt;0,Paramétrage!NL455,"")</f>
        <v/>
      </c>
      <c r="P69" s="9">
        <f>IF(Paramétrage!Q518,#REF!-#REF!,0)</f>
        <v>0</v>
      </c>
      <c r="Q69" s="2"/>
      <c r="R69" s="2" t="e">
        <f>IF(#REF!&lt;&gt;"",ROUNDUP(MIN(S$3,T$3),0),"")</f>
        <v>#REF!</v>
      </c>
      <c r="S69" s="2"/>
    </row>
    <row r="70" spans="1:22" s="2" customFormat="1" x14ac:dyDescent="0.35">
      <c r="A70" s="77" t="str">
        <f t="shared" si="30"/>
        <v/>
      </c>
      <c r="B70" s="77" t="str">
        <f t="shared" si="31"/>
        <v/>
      </c>
      <c r="C70" s="77" t="str">
        <f t="shared" si="32"/>
        <v/>
      </c>
      <c r="D70" s="77" t="str">
        <f t="shared" si="33"/>
        <v/>
      </c>
      <c r="E70" s="77" t="str">
        <f t="shared" si="34"/>
        <v/>
      </c>
      <c r="F70" s="77" t="str">
        <f t="shared" si="35"/>
        <v/>
      </c>
      <c r="G70" s="199" t="str">
        <f>IF(Paramétrage!NJ456&lt;&gt;0,Paramétrage!NH456,"")</f>
        <v/>
      </c>
      <c r="H70" s="2" t="str">
        <f>IF(Paramétrage!NJ456&lt;&gt;0,Paramétrage!NI456,"")</f>
        <v/>
      </c>
      <c r="I70" s="2" t="str">
        <f t="shared" si="36"/>
        <v/>
      </c>
      <c r="J70" s="2" t="str">
        <f>IF(Paramétrage!NJ456&lt;&gt;0,Paramétrage!NJ456,"")</f>
        <v/>
      </c>
      <c r="K70" s="2" t="str">
        <f>IF(Paramétrage!NK456&lt;&gt;0,Paramétrage!NK456,"")</f>
        <v/>
      </c>
      <c r="L70" s="2" t="str">
        <f t="shared" si="37"/>
        <v/>
      </c>
      <c r="M70" s="2" t="str">
        <f t="shared" si="38"/>
        <v/>
      </c>
      <c r="N70" s="2" t="str">
        <f t="shared" si="39"/>
        <v/>
      </c>
      <c r="O70" s="2" t="str">
        <f>IF(Paramétrage!NJ456&lt;&gt;0,Paramétrage!NL456,"")</f>
        <v/>
      </c>
      <c r="P70" s="9">
        <f>IF(Paramétrage!Q519,#REF!-#REF!,0)</f>
        <v>0</v>
      </c>
      <c r="R70" s="2" t="e">
        <f>IF(#REF!&lt;&gt;"",ROUNDUP(MIN(S$3,T$3),0),"")</f>
        <v>#REF!</v>
      </c>
      <c r="T70"/>
      <c r="U70"/>
      <c r="V70"/>
    </row>
    <row r="71" spans="1:22" x14ac:dyDescent="0.35">
      <c r="A71" s="77" t="str">
        <f t="shared" si="30"/>
        <v/>
      </c>
      <c r="B71" s="77" t="str">
        <f t="shared" si="31"/>
        <v/>
      </c>
      <c r="C71" s="77" t="str">
        <f t="shared" si="32"/>
        <v/>
      </c>
      <c r="D71" s="77" t="str">
        <f t="shared" si="33"/>
        <v/>
      </c>
      <c r="E71" s="77" t="str">
        <f t="shared" si="34"/>
        <v/>
      </c>
      <c r="F71" s="77" t="str">
        <f t="shared" si="35"/>
        <v/>
      </c>
      <c r="G71" s="199" t="str">
        <f>IF(Paramétrage!NJ457&lt;&gt;0,Paramétrage!NH457,"")</f>
        <v/>
      </c>
      <c r="H71" s="2" t="str">
        <f>IF(Paramétrage!NJ457&lt;&gt;0,Paramétrage!NI457,"")</f>
        <v/>
      </c>
      <c r="I71" s="2" t="str">
        <f t="shared" si="36"/>
        <v/>
      </c>
      <c r="J71" s="2" t="str">
        <f>IF(Paramétrage!NJ457&lt;&gt;0,Paramétrage!NJ457,"")</f>
        <v/>
      </c>
      <c r="K71" s="2" t="str">
        <f>IF(Paramétrage!NK457&lt;&gt;0,Paramétrage!NK457,"")</f>
        <v/>
      </c>
      <c r="L71" s="2" t="str">
        <f t="shared" si="37"/>
        <v/>
      </c>
      <c r="M71" s="2" t="str">
        <f t="shared" si="38"/>
        <v/>
      </c>
      <c r="N71" s="2" t="str">
        <f t="shared" si="39"/>
        <v/>
      </c>
      <c r="O71" s="2" t="str">
        <f>IF(Paramétrage!NJ457&lt;&gt;0,Paramétrage!NL457,"")</f>
        <v/>
      </c>
      <c r="P71" s="9">
        <f>IF(Paramétrage!Q520,#REF!-#REF!,0)</f>
        <v>0</v>
      </c>
      <c r="Q71" s="2"/>
      <c r="R71" s="2" t="e">
        <f>IF(#REF!&lt;&gt;"",ROUNDUP(MIN(S$3,T$3),0),"")</f>
        <v>#REF!</v>
      </c>
      <c r="S71" s="2"/>
    </row>
    <row r="72" spans="1:22" x14ac:dyDescent="0.35">
      <c r="A72" s="77" t="str">
        <f t="shared" si="30"/>
        <v/>
      </c>
      <c r="B72" s="77" t="str">
        <f t="shared" si="31"/>
        <v/>
      </c>
      <c r="C72" s="77" t="str">
        <f t="shared" si="32"/>
        <v/>
      </c>
      <c r="D72" s="77" t="str">
        <f t="shared" si="33"/>
        <v/>
      </c>
      <c r="E72" s="77" t="str">
        <f t="shared" si="34"/>
        <v/>
      </c>
      <c r="F72" s="77" t="str">
        <f t="shared" si="35"/>
        <v/>
      </c>
      <c r="G72" s="199" t="str">
        <f>IF(Paramétrage!NJ458&lt;&gt;0,Paramétrage!NH458,"")</f>
        <v/>
      </c>
      <c r="H72" s="2" t="str">
        <f>IF(Paramétrage!NJ458&lt;&gt;0,Paramétrage!NI458,"")</f>
        <v/>
      </c>
      <c r="I72" s="2" t="str">
        <f t="shared" si="36"/>
        <v/>
      </c>
      <c r="J72" s="2" t="str">
        <f>IF(Paramétrage!NJ458&lt;&gt;0,Paramétrage!NJ458,"")</f>
        <v/>
      </c>
      <c r="K72" s="2" t="str">
        <f>IF(Paramétrage!NK458&lt;&gt;0,Paramétrage!NK458,"")</f>
        <v/>
      </c>
      <c r="L72" s="2" t="str">
        <f t="shared" si="37"/>
        <v/>
      </c>
      <c r="M72" s="2" t="str">
        <f t="shared" si="38"/>
        <v/>
      </c>
      <c r="N72" s="2" t="str">
        <f t="shared" si="39"/>
        <v/>
      </c>
      <c r="O72" s="2" t="str">
        <f>IF(Paramétrage!NJ458&lt;&gt;0,Paramétrage!NL458,"")</f>
        <v/>
      </c>
      <c r="P72" s="9">
        <f>IF(Paramétrage!Q521,#REF!-#REF!,0)</f>
        <v>0</v>
      </c>
      <c r="Q72" s="2"/>
      <c r="R72" s="2" t="e">
        <f>IF(#REF!&lt;&gt;"",ROUNDUP(MIN(S$3,T$3),0),"")</f>
        <v>#REF!</v>
      </c>
      <c r="S72" s="2"/>
    </row>
    <row r="73" spans="1:22" x14ac:dyDescent="0.35">
      <c r="A73" s="77" t="str">
        <f t="shared" si="30"/>
        <v/>
      </c>
      <c r="B73" s="77" t="str">
        <f t="shared" si="31"/>
        <v/>
      </c>
      <c r="C73" s="77" t="str">
        <f t="shared" si="32"/>
        <v/>
      </c>
      <c r="D73" s="77" t="str">
        <f t="shared" si="33"/>
        <v/>
      </c>
      <c r="E73" s="77" t="str">
        <f t="shared" si="34"/>
        <v/>
      </c>
      <c r="F73" s="77" t="str">
        <f t="shared" si="35"/>
        <v/>
      </c>
      <c r="G73" s="199" t="str">
        <f>IF(Paramétrage!NJ459&lt;&gt;0,Paramétrage!NH459,"")</f>
        <v/>
      </c>
      <c r="H73" s="2" t="str">
        <f>IF(Paramétrage!NJ459&lt;&gt;0,Paramétrage!NI459,"")</f>
        <v/>
      </c>
      <c r="I73" s="2" t="str">
        <f t="shared" si="36"/>
        <v/>
      </c>
      <c r="J73" s="2" t="str">
        <f>IF(Paramétrage!NJ459&lt;&gt;0,Paramétrage!NJ459,"")</f>
        <v/>
      </c>
      <c r="K73" s="2" t="str">
        <f>IF(Paramétrage!NK459&lt;&gt;0,Paramétrage!NK459,"")</f>
        <v/>
      </c>
      <c r="L73" s="2" t="str">
        <f t="shared" si="37"/>
        <v/>
      </c>
      <c r="M73" s="2" t="str">
        <f t="shared" si="38"/>
        <v/>
      </c>
      <c r="N73" s="2" t="str">
        <f t="shared" si="39"/>
        <v/>
      </c>
      <c r="O73" s="2" t="str">
        <f>IF(Paramétrage!NJ459&lt;&gt;0,Paramétrage!NL459,"")</f>
        <v/>
      </c>
      <c r="P73" s="9">
        <f>IF(Paramétrage!Q522,#REF!-#REF!,0)</f>
        <v>0</v>
      </c>
      <c r="Q73" s="2"/>
      <c r="R73" s="2" t="e">
        <f>IF(#REF!&lt;&gt;"",ROUNDUP(MIN(S$3,T$3),0),"")</f>
        <v>#REF!</v>
      </c>
      <c r="S73" s="2"/>
    </row>
    <row r="74" spans="1:22" s="8" customFormat="1" x14ac:dyDescent="0.35">
      <c r="A74" s="77" t="str">
        <f t="shared" si="30"/>
        <v/>
      </c>
      <c r="B74" s="77" t="str">
        <f t="shared" si="31"/>
        <v/>
      </c>
      <c r="C74" s="77" t="str">
        <f t="shared" si="32"/>
        <v/>
      </c>
      <c r="D74" s="77" t="str">
        <f t="shared" si="33"/>
        <v/>
      </c>
      <c r="E74" s="77" t="str">
        <f t="shared" si="34"/>
        <v/>
      </c>
      <c r="F74" s="77" t="str">
        <f t="shared" si="35"/>
        <v/>
      </c>
      <c r="G74" s="199" t="str">
        <f>IF(Paramétrage!NJ460&lt;&gt;0,Paramétrage!NH460,"")</f>
        <v/>
      </c>
      <c r="H74" s="2" t="str">
        <f>IF(Paramétrage!NJ460&lt;&gt;0,Paramétrage!NI460,"")</f>
        <v/>
      </c>
      <c r="I74" s="2" t="str">
        <f t="shared" si="36"/>
        <v/>
      </c>
      <c r="J74" s="2" t="str">
        <f>IF(Paramétrage!NJ460&lt;&gt;0,Paramétrage!NJ460,"")</f>
        <v/>
      </c>
      <c r="K74" s="2" t="str">
        <f>IF(Paramétrage!NK460&lt;&gt;0,Paramétrage!NK460,"")</f>
        <v/>
      </c>
      <c r="L74" s="2" t="str">
        <f t="shared" si="37"/>
        <v/>
      </c>
      <c r="M74" s="2" t="str">
        <f t="shared" si="38"/>
        <v/>
      </c>
      <c r="N74" s="2" t="str">
        <f t="shared" si="39"/>
        <v/>
      </c>
      <c r="O74" s="2" t="str">
        <f>IF(Paramétrage!NJ460&lt;&gt;0,Paramétrage!NL460,"")</f>
        <v/>
      </c>
      <c r="P74" s="9">
        <f>IF(Paramétrage!Q523,#REF!-#REF!,0)</f>
        <v>0</v>
      </c>
      <c r="Q74" s="2"/>
      <c r="R74" s="2" t="e">
        <f>IF(#REF!&lt;&gt;"",ROUNDUP(MIN(S$3,T$3),0),"")</f>
        <v>#REF!</v>
      </c>
      <c r="S74" s="2"/>
      <c r="T74"/>
      <c r="U74"/>
      <c r="V74"/>
    </row>
    <row r="75" spans="1:22" x14ac:dyDescent="0.35">
      <c r="A75" s="77" t="str">
        <f t="shared" si="30"/>
        <v/>
      </c>
      <c r="B75" s="77" t="str">
        <f t="shared" si="31"/>
        <v/>
      </c>
      <c r="C75" s="77" t="str">
        <f t="shared" si="32"/>
        <v/>
      </c>
      <c r="D75" s="77" t="str">
        <f t="shared" si="33"/>
        <v/>
      </c>
      <c r="E75" s="77" t="str">
        <f t="shared" si="34"/>
        <v/>
      </c>
      <c r="F75" s="77" t="str">
        <f t="shared" si="35"/>
        <v/>
      </c>
      <c r="G75" s="199" t="str">
        <f>IF(Paramétrage!NJ461&lt;&gt;0,Paramétrage!NH461,"")</f>
        <v/>
      </c>
      <c r="H75" s="2" t="str">
        <f>IF(Paramétrage!NJ461&lt;&gt;0,Paramétrage!NI461,"")</f>
        <v/>
      </c>
      <c r="I75" s="2" t="str">
        <f t="shared" si="36"/>
        <v/>
      </c>
      <c r="J75" s="2" t="str">
        <f>IF(Paramétrage!NJ461&lt;&gt;0,Paramétrage!NJ461,"")</f>
        <v/>
      </c>
      <c r="K75" s="2" t="str">
        <f>IF(Paramétrage!NK461&lt;&gt;0,Paramétrage!NK461,"")</f>
        <v/>
      </c>
      <c r="L75" s="2" t="str">
        <f t="shared" si="37"/>
        <v/>
      </c>
      <c r="M75" s="2" t="str">
        <f t="shared" si="38"/>
        <v/>
      </c>
      <c r="N75" s="2" t="str">
        <f t="shared" si="39"/>
        <v/>
      </c>
      <c r="O75" s="2" t="str">
        <f>IF(Paramétrage!NJ461&lt;&gt;0,Paramétrage!NL461,"")</f>
        <v/>
      </c>
      <c r="P75" s="9">
        <f>IF(Paramétrage!Q524,#REF!-#REF!,0)</f>
        <v>0</v>
      </c>
      <c r="Q75" s="2"/>
      <c r="R75" s="2" t="e">
        <f>IF(#REF!&lt;&gt;"",ROUNDUP(MIN(S$3,T$3),0),"")</f>
        <v>#REF!</v>
      </c>
      <c r="S75" s="2"/>
    </row>
    <row r="76" spans="1:22" x14ac:dyDescent="0.35">
      <c r="A76" s="77" t="str">
        <f t="shared" si="30"/>
        <v/>
      </c>
      <c r="B76" s="77" t="str">
        <f t="shared" si="31"/>
        <v/>
      </c>
      <c r="C76" s="77" t="str">
        <f t="shared" si="32"/>
        <v/>
      </c>
      <c r="D76" s="77" t="str">
        <f t="shared" si="33"/>
        <v/>
      </c>
      <c r="E76" s="77" t="str">
        <f t="shared" si="34"/>
        <v/>
      </c>
      <c r="F76" s="77" t="str">
        <f t="shared" si="35"/>
        <v/>
      </c>
      <c r="G76" s="199" t="str">
        <f>IF(Paramétrage!NJ462&lt;&gt;0,Paramétrage!NH462,"")</f>
        <v/>
      </c>
      <c r="H76" s="2" t="str">
        <f>IF(Paramétrage!NJ462&lt;&gt;0,Paramétrage!NI462,"")</f>
        <v/>
      </c>
      <c r="I76" s="2" t="str">
        <f t="shared" si="36"/>
        <v/>
      </c>
      <c r="J76" s="2" t="str">
        <f>IF(Paramétrage!NJ462&lt;&gt;0,Paramétrage!NJ462,"")</f>
        <v/>
      </c>
      <c r="K76" s="2" t="str">
        <f>IF(Paramétrage!NK462&lt;&gt;0,Paramétrage!NK462,"")</f>
        <v/>
      </c>
      <c r="L76" s="2" t="str">
        <f t="shared" si="37"/>
        <v/>
      </c>
      <c r="M76" s="2" t="str">
        <f t="shared" si="38"/>
        <v/>
      </c>
      <c r="N76" s="2" t="str">
        <f t="shared" si="39"/>
        <v/>
      </c>
      <c r="O76" s="2" t="str">
        <f>IF(Paramétrage!NJ462&lt;&gt;0,Paramétrage!NL462,"")</f>
        <v/>
      </c>
      <c r="P76" s="9">
        <f>IF(Paramétrage!Q525,#REF!-#REF!,0)</f>
        <v>0</v>
      </c>
      <c r="Q76" s="2"/>
      <c r="R76" s="2" t="e">
        <f>IF(#REF!&lt;&gt;"",ROUNDUP(MIN(S$3,T$3),0),"")</f>
        <v>#REF!</v>
      </c>
      <c r="S76" s="2"/>
    </row>
    <row r="77" spans="1:22" x14ac:dyDescent="0.35">
      <c r="A77" s="77" t="str">
        <f t="shared" si="30"/>
        <v/>
      </c>
      <c r="B77" s="77" t="str">
        <f t="shared" si="31"/>
        <v/>
      </c>
      <c r="C77" s="77" t="str">
        <f t="shared" si="32"/>
        <v/>
      </c>
      <c r="D77" s="77" t="str">
        <f t="shared" si="33"/>
        <v/>
      </c>
      <c r="E77" s="77" t="str">
        <f t="shared" si="34"/>
        <v/>
      </c>
      <c r="F77" s="77" t="str">
        <f t="shared" si="35"/>
        <v/>
      </c>
      <c r="G77" s="199" t="str">
        <f>IF(Paramétrage!NJ463&lt;&gt;0,Paramétrage!NH463,"")</f>
        <v/>
      </c>
      <c r="H77" s="2" t="str">
        <f>IF(Paramétrage!NJ463&lt;&gt;0,Paramétrage!NI463,"")</f>
        <v/>
      </c>
      <c r="I77" s="2" t="str">
        <f t="shared" si="36"/>
        <v/>
      </c>
      <c r="J77" s="2" t="str">
        <f>IF(Paramétrage!NJ463&lt;&gt;0,Paramétrage!NJ463,"")</f>
        <v/>
      </c>
      <c r="K77" s="2" t="str">
        <f>IF(Paramétrage!NK463&lt;&gt;0,Paramétrage!NK463,"")</f>
        <v/>
      </c>
      <c r="L77" s="2" t="str">
        <f t="shared" si="37"/>
        <v/>
      </c>
      <c r="M77" s="2" t="str">
        <f t="shared" si="38"/>
        <v/>
      </c>
      <c r="N77" s="2" t="str">
        <f t="shared" si="39"/>
        <v/>
      </c>
      <c r="O77" s="2" t="str">
        <f>IF(Paramétrage!NJ463&lt;&gt;0,Paramétrage!NL463,"")</f>
        <v/>
      </c>
      <c r="P77" s="9">
        <f>IF(Paramétrage!Q526,#REF!-#REF!,0)</f>
        <v>0</v>
      </c>
      <c r="Q77" s="2"/>
      <c r="R77" s="2" t="e">
        <f>IF(#REF!&lt;&gt;"",ROUNDUP(MIN(S$3,T$3),0),"")</f>
        <v>#REF!</v>
      </c>
      <c r="S77" s="2"/>
    </row>
    <row r="78" spans="1:22" x14ac:dyDescent="0.35">
      <c r="A78" s="77" t="str">
        <f t="shared" si="30"/>
        <v/>
      </c>
      <c r="B78" s="77" t="str">
        <f t="shared" si="31"/>
        <v/>
      </c>
      <c r="C78" s="77" t="str">
        <f t="shared" si="32"/>
        <v/>
      </c>
      <c r="D78" s="77" t="str">
        <f t="shared" si="33"/>
        <v/>
      </c>
      <c r="E78" s="77" t="str">
        <f t="shared" si="34"/>
        <v/>
      </c>
      <c r="F78" s="77" t="str">
        <f t="shared" si="35"/>
        <v/>
      </c>
      <c r="G78" s="199" t="str">
        <f>IF(Paramétrage!NJ464&lt;&gt;0,Paramétrage!NH464,"")</f>
        <v/>
      </c>
      <c r="H78" s="2" t="str">
        <f>IF(Paramétrage!NJ464&lt;&gt;0,Paramétrage!NI464,"")</f>
        <v/>
      </c>
      <c r="I78" s="2" t="str">
        <f t="shared" si="36"/>
        <v/>
      </c>
      <c r="J78" s="2" t="str">
        <f>IF(Paramétrage!NJ464&lt;&gt;0,Paramétrage!NJ464,"")</f>
        <v/>
      </c>
      <c r="K78" s="2" t="str">
        <f>IF(Paramétrage!NK464&lt;&gt;0,Paramétrage!NK464,"")</f>
        <v/>
      </c>
      <c r="L78" s="2" t="str">
        <f t="shared" si="37"/>
        <v/>
      </c>
      <c r="M78" s="2" t="str">
        <f t="shared" si="38"/>
        <v/>
      </c>
      <c r="N78" s="2" t="str">
        <f t="shared" si="39"/>
        <v/>
      </c>
      <c r="O78" s="2" t="str">
        <f>IF(Paramétrage!NJ464&lt;&gt;0,Paramétrage!NL464,"")</f>
        <v/>
      </c>
      <c r="P78" s="9">
        <f>IF(Paramétrage!Q527,#REF!-#REF!,0)</f>
        <v>0</v>
      </c>
      <c r="Q78" s="2"/>
      <c r="R78" s="2" t="e">
        <f>IF(#REF!&lt;&gt;"",ROUNDUP(MIN(S$3,T$3),0),"")</f>
        <v>#REF!</v>
      </c>
      <c r="S78" s="2"/>
    </row>
    <row r="79" spans="1:22" x14ac:dyDescent="0.35">
      <c r="A79" s="77" t="str">
        <f t="shared" si="30"/>
        <v/>
      </c>
      <c r="B79" s="77" t="str">
        <f t="shared" si="31"/>
        <v/>
      </c>
      <c r="C79" s="77" t="str">
        <f t="shared" si="32"/>
        <v/>
      </c>
      <c r="D79" s="77" t="str">
        <f t="shared" si="33"/>
        <v/>
      </c>
      <c r="E79" s="77" t="str">
        <f t="shared" si="34"/>
        <v/>
      </c>
      <c r="F79" s="77" t="str">
        <f t="shared" si="35"/>
        <v/>
      </c>
      <c r="G79" s="199" t="str">
        <f>IF(Paramétrage!NJ465&lt;&gt;0,Paramétrage!NH465,"")</f>
        <v/>
      </c>
      <c r="H79" s="2" t="str">
        <f>IF(Paramétrage!NJ465&lt;&gt;0,Paramétrage!NI465,"")</f>
        <v/>
      </c>
      <c r="I79" s="2" t="str">
        <f t="shared" si="36"/>
        <v/>
      </c>
      <c r="J79" s="2" t="str">
        <f>IF(Paramétrage!NJ465&lt;&gt;0,Paramétrage!NJ465,"")</f>
        <v/>
      </c>
      <c r="K79" s="2" t="str">
        <f>IF(Paramétrage!NK465&lt;&gt;0,Paramétrage!NK465,"")</f>
        <v/>
      </c>
      <c r="L79" s="2" t="str">
        <f t="shared" si="37"/>
        <v/>
      </c>
      <c r="M79" s="2" t="str">
        <f t="shared" si="38"/>
        <v/>
      </c>
      <c r="N79" s="2" t="str">
        <f t="shared" si="39"/>
        <v/>
      </c>
      <c r="O79" s="2" t="str">
        <f>IF(Paramétrage!NJ465&lt;&gt;0,Paramétrage!NL465,"")</f>
        <v/>
      </c>
      <c r="P79" s="9">
        <f>IF(Paramétrage!Q528,#REF!-#REF!,0)</f>
        <v>0</v>
      </c>
      <c r="Q79" s="2"/>
      <c r="R79" s="2" t="e">
        <f>IF(#REF!&lt;&gt;"",ROUNDUP(MIN(S$3,T$3),0),"")</f>
        <v>#REF!</v>
      </c>
      <c r="S79" s="2"/>
    </row>
    <row r="80" spans="1:22" x14ac:dyDescent="0.35">
      <c r="A80" s="77" t="str">
        <f t="shared" si="30"/>
        <v/>
      </c>
      <c r="B80" s="77" t="str">
        <f t="shared" si="31"/>
        <v/>
      </c>
      <c r="C80" s="77" t="str">
        <f t="shared" si="32"/>
        <v/>
      </c>
      <c r="D80" s="77" t="str">
        <f t="shared" si="33"/>
        <v/>
      </c>
      <c r="E80" s="77" t="str">
        <f t="shared" si="34"/>
        <v/>
      </c>
      <c r="F80" s="77" t="str">
        <f t="shared" si="35"/>
        <v/>
      </c>
      <c r="G80" s="199" t="str">
        <f>IF(Paramétrage!NJ466&lt;&gt;0,Paramétrage!NH466,"")</f>
        <v/>
      </c>
      <c r="H80" s="2" t="str">
        <f>IF(Paramétrage!NJ466&lt;&gt;0,Paramétrage!NI466,"")</f>
        <v/>
      </c>
      <c r="I80" s="2" t="str">
        <f t="shared" si="36"/>
        <v/>
      </c>
      <c r="J80" s="2" t="str">
        <f>IF(Paramétrage!NJ466&lt;&gt;0,Paramétrage!NJ466,"")</f>
        <v/>
      </c>
      <c r="K80" s="2" t="str">
        <f>IF(Paramétrage!NK466&lt;&gt;0,Paramétrage!NK466,"")</f>
        <v/>
      </c>
      <c r="L80" s="2" t="str">
        <f t="shared" si="37"/>
        <v/>
      </c>
      <c r="M80" s="2" t="str">
        <f t="shared" si="38"/>
        <v/>
      </c>
      <c r="N80" s="2" t="str">
        <f t="shared" si="39"/>
        <v/>
      </c>
      <c r="O80" s="2" t="str">
        <f>IF(Paramétrage!NJ466&lt;&gt;0,Paramétrage!NL466,"")</f>
        <v/>
      </c>
      <c r="P80" s="9">
        <f>IF(Paramétrage!Q529,#REF!-#REF!,0)</f>
        <v>0</v>
      </c>
      <c r="Q80" s="2"/>
      <c r="R80" s="2" t="e">
        <f>IF(#REF!&lt;&gt;"",ROUNDUP(MIN(S$3,T$3),0),"")</f>
        <v>#REF!</v>
      </c>
      <c r="S80" s="2"/>
    </row>
    <row r="81" spans="1:20" x14ac:dyDescent="0.35">
      <c r="A81" s="77" t="str">
        <f t="shared" si="30"/>
        <v/>
      </c>
      <c r="B81" s="77" t="str">
        <f t="shared" si="31"/>
        <v/>
      </c>
      <c r="C81" s="77" t="str">
        <f t="shared" si="32"/>
        <v/>
      </c>
      <c r="D81" s="77" t="str">
        <f t="shared" si="33"/>
        <v/>
      </c>
      <c r="E81" s="77" t="str">
        <f t="shared" si="34"/>
        <v/>
      </c>
      <c r="F81" s="77" t="str">
        <f t="shared" si="35"/>
        <v/>
      </c>
      <c r="G81" s="199" t="str">
        <f>IF(Paramétrage!NJ467&lt;&gt;0,Paramétrage!NH467,"")</f>
        <v/>
      </c>
      <c r="H81" s="2" t="str">
        <f>IF(Paramétrage!NJ467&lt;&gt;0,Paramétrage!NI467,"")</f>
        <v/>
      </c>
      <c r="I81" s="2" t="str">
        <f t="shared" si="36"/>
        <v/>
      </c>
      <c r="J81" s="2" t="str">
        <f>IF(Paramétrage!NJ467&lt;&gt;0,Paramétrage!NJ467,"")</f>
        <v/>
      </c>
      <c r="K81" s="2" t="str">
        <f>IF(Paramétrage!NK467&lt;&gt;0,Paramétrage!NK467,"")</f>
        <v/>
      </c>
      <c r="L81" s="2" t="str">
        <f t="shared" si="37"/>
        <v/>
      </c>
      <c r="M81" s="2" t="str">
        <f t="shared" si="38"/>
        <v/>
      </c>
      <c r="N81" s="2" t="str">
        <f t="shared" si="39"/>
        <v/>
      </c>
      <c r="O81" s="2" t="str">
        <f>IF(Paramétrage!NJ467&lt;&gt;0,Paramétrage!NL467,"")</f>
        <v/>
      </c>
      <c r="P81" s="9">
        <f>IF(Paramétrage!Q530,#REF!-#REF!,0)</f>
        <v>0</v>
      </c>
      <c r="Q81" s="2"/>
      <c r="R81" s="2" t="e">
        <f>IF(#REF!&lt;&gt;"",ROUNDUP(MIN(S$3,T$3),0),"")</f>
        <v>#REF!</v>
      </c>
      <c r="S81" s="2"/>
    </row>
    <row r="82" spans="1:20" x14ac:dyDescent="0.35">
      <c r="A82" s="77" t="str">
        <f t="shared" si="30"/>
        <v/>
      </c>
      <c r="B82" s="77" t="str">
        <f t="shared" si="31"/>
        <v/>
      </c>
      <c r="C82" s="77" t="str">
        <f t="shared" si="32"/>
        <v/>
      </c>
      <c r="D82" s="77" t="str">
        <f t="shared" si="33"/>
        <v/>
      </c>
      <c r="E82" s="77" t="str">
        <f t="shared" si="34"/>
        <v/>
      </c>
      <c r="F82" s="77" t="str">
        <f t="shared" si="35"/>
        <v/>
      </c>
      <c r="G82" s="199" t="str">
        <f>IF(Paramétrage!NJ468&lt;&gt;0,Paramétrage!NH468,"")</f>
        <v/>
      </c>
      <c r="H82" s="2" t="str">
        <f>IF(Paramétrage!NJ468&lt;&gt;0,Paramétrage!NI468,"")</f>
        <v/>
      </c>
      <c r="I82" s="2" t="str">
        <f t="shared" si="36"/>
        <v/>
      </c>
      <c r="J82" s="2" t="str">
        <f>IF(Paramétrage!NJ468&lt;&gt;0,Paramétrage!NJ468,"")</f>
        <v/>
      </c>
      <c r="K82" s="2" t="str">
        <f>IF(Paramétrage!NK468&lt;&gt;0,Paramétrage!NK468,"")</f>
        <v/>
      </c>
      <c r="L82" s="2" t="str">
        <f t="shared" si="37"/>
        <v/>
      </c>
      <c r="M82" s="2" t="str">
        <f t="shared" si="38"/>
        <v/>
      </c>
      <c r="N82" s="2" t="str">
        <f t="shared" si="39"/>
        <v/>
      </c>
      <c r="O82" s="2" t="str">
        <f>IF(Paramétrage!NJ468&lt;&gt;0,Paramétrage!NL468,"")</f>
        <v/>
      </c>
      <c r="P82" s="9">
        <f>IF(Paramétrage!Q531,#REF!-#REF!,0)</f>
        <v>0</v>
      </c>
      <c r="Q82" s="2"/>
      <c r="R82" s="2" t="e">
        <f>IF(#REF!&lt;&gt;"",ROUNDUP(MIN(S$3,T$3),0),"")</f>
        <v>#REF!</v>
      </c>
      <c r="S82" s="2"/>
    </row>
    <row r="83" spans="1:20" x14ac:dyDescent="0.35">
      <c r="A83" s="77" t="str">
        <f t="shared" si="30"/>
        <v/>
      </c>
      <c r="B83" s="77" t="str">
        <f t="shared" si="31"/>
        <v/>
      </c>
      <c r="C83" s="77" t="str">
        <f t="shared" si="32"/>
        <v/>
      </c>
      <c r="D83" s="77" t="str">
        <f t="shared" si="33"/>
        <v/>
      </c>
      <c r="E83" s="77" t="str">
        <f t="shared" si="34"/>
        <v/>
      </c>
      <c r="F83" s="77" t="str">
        <f t="shared" si="35"/>
        <v/>
      </c>
      <c r="G83" s="199" t="str">
        <f>IF(Paramétrage!NJ469&lt;&gt;0,Paramétrage!NH469,"")</f>
        <v/>
      </c>
      <c r="H83" s="2" t="str">
        <f>IF(Paramétrage!NJ469&lt;&gt;0,Paramétrage!NI469,"")</f>
        <v/>
      </c>
      <c r="I83" s="2" t="str">
        <f t="shared" si="36"/>
        <v/>
      </c>
      <c r="J83" s="2" t="str">
        <f>IF(Paramétrage!NJ469&lt;&gt;0,Paramétrage!NJ469,"")</f>
        <v/>
      </c>
      <c r="K83" s="2" t="str">
        <f>IF(Paramétrage!NK469&lt;&gt;0,Paramétrage!NK469,"")</f>
        <v/>
      </c>
      <c r="L83" s="2" t="str">
        <f t="shared" si="37"/>
        <v/>
      </c>
      <c r="M83" s="2" t="str">
        <f t="shared" si="38"/>
        <v/>
      </c>
      <c r="N83" s="2" t="str">
        <f t="shared" si="39"/>
        <v/>
      </c>
      <c r="O83" s="2" t="str">
        <f>IF(Paramétrage!NJ469&lt;&gt;0,Paramétrage!NL469,"")</f>
        <v/>
      </c>
      <c r="P83" s="9">
        <f>IF(Paramétrage!Q532,#REF!-#REF!,0)</f>
        <v>0</v>
      </c>
      <c r="Q83" s="2"/>
      <c r="R83" s="2" t="e">
        <f>IF(#REF!&lt;&gt;"",ROUNDUP(MIN(S$3,T$3),0),"")</f>
        <v>#REF!</v>
      </c>
      <c r="S83" s="2"/>
    </row>
    <row r="84" spans="1:20" x14ac:dyDescent="0.35">
      <c r="A84" s="77" t="str">
        <f t="shared" si="30"/>
        <v/>
      </c>
      <c r="B84" s="77" t="str">
        <f t="shared" si="31"/>
        <v/>
      </c>
      <c r="C84" s="77" t="str">
        <f t="shared" si="32"/>
        <v/>
      </c>
      <c r="D84" s="77" t="str">
        <f t="shared" si="33"/>
        <v/>
      </c>
      <c r="E84" s="77" t="str">
        <f t="shared" si="34"/>
        <v/>
      </c>
      <c r="F84" s="77" t="str">
        <f t="shared" si="35"/>
        <v/>
      </c>
      <c r="G84" s="199" t="str">
        <f>IF(Paramétrage!NJ470&lt;&gt;0,Paramétrage!NH470,"")</f>
        <v/>
      </c>
      <c r="H84" s="2" t="str">
        <f>IF(Paramétrage!NJ470&lt;&gt;0,Paramétrage!NI470,"")</f>
        <v/>
      </c>
      <c r="I84" s="2" t="str">
        <f t="shared" si="36"/>
        <v/>
      </c>
      <c r="J84" s="2" t="str">
        <f>IF(Paramétrage!NJ470&lt;&gt;0,Paramétrage!NJ470,"")</f>
        <v/>
      </c>
      <c r="K84" s="2" t="str">
        <f>IF(Paramétrage!NK470&lt;&gt;0,Paramétrage!NK470,"")</f>
        <v/>
      </c>
      <c r="L84" s="2" t="str">
        <f t="shared" si="37"/>
        <v/>
      </c>
      <c r="M84" s="2" t="str">
        <f t="shared" si="38"/>
        <v/>
      </c>
      <c r="N84" s="2" t="str">
        <f t="shared" si="39"/>
        <v/>
      </c>
      <c r="O84" s="2" t="str">
        <f>IF(Paramétrage!NJ470&lt;&gt;0,Paramétrage!NL470,"")</f>
        <v/>
      </c>
      <c r="P84" s="9">
        <f>IF(Paramétrage!Q533,#REF!-#REF!,0)</f>
        <v>0</v>
      </c>
      <c r="Q84" s="2"/>
      <c r="R84" s="2" t="e">
        <f>IF(#REF!&lt;&gt;"",ROUNDUP(MIN(S$3,T$3),0),"")</f>
        <v>#REF!</v>
      </c>
      <c r="S84" s="2"/>
    </row>
    <row r="85" spans="1:20" x14ac:dyDescent="0.35">
      <c r="A85" s="77" t="str">
        <f t="shared" si="30"/>
        <v/>
      </c>
      <c r="B85" s="77" t="str">
        <f t="shared" si="31"/>
        <v/>
      </c>
      <c r="C85" s="77" t="str">
        <f t="shared" si="32"/>
        <v/>
      </c>
      <c r="D85" s="77" t="str">
        <f t="shared" si="33"/>
        <v/>
      </c>
      <c r="E85" s="77" t="str">
        <f t="shared" si="34"/>
        <v/>
      </c>
      <c r="F85" s="77" t="str">
        <f t="shared" si="35"/>
        <v/>
      </c>
      <c r="G85" s="199" t="str">
        <f>IF(Paramétrage!NJ471&lt;&gt;0,Paramétrage!NH471,"")</f>
        <v/>
      </c>
      <c r="H85" s="2" t="str">
        <f>IF(Paramétrage!NJ471&lt;&gt;0,Paramétrage!NI471,"")</f>
        <v/>
      </c>
      <c r="I85" s="2" t="str">
        <f t="shared" si="36"/>
        <v/>
      </c>
      <c r="J85" s="2" t="str">
        <f>IF(Paramétrage!NJ471&lt;&gt;0,Paramétrage!NJ471,"")</f>
        <v/>
      </c>
      <c r="K85" s="2" t="str">
        <f>IF(Paramétrage!NK471&lt;&gt;0,Paramétrage!NK471,"")</f>
        <v/>
      </c>
      <c r="L85" s="2" t="str">
        <f t="shared" si="37"/>
        <v/>
      </c>
      <c r="M85" s="2" t="str">
        <f t="shared" si="38"/>
        <v/>
      </c>
      <c r="N85" s="2" t="str">
        <f t="shared" si="39"/>
        <v/>
      </c>
      <c r="O85" s="2" t="str">
        <f>IF(Paramétrage!NJ471&lt;&gt;0,Paramétrage!NL471,"")</f>
        <v/>
      </c>
      <c r="P85" s="9">
        <f>IF(Paramétrage!Q534,#REF!-#REF!,0)</f>
        <v>0</v>
      </c>
      <c r="Q85" s="2"/>
      <c r="R85" s="2" t="e">
        <f>IF(#REF!&lt;&gt;"",ROUNDUP(MIN(S$3,T$3),0),"")</f>
        <v>#REF!</v>
      </c>
      <c r="S85" s="2"/>
    </row>
    <row r="86" spans="1:20" x14ac:dyDescent="0.35">
      <c r="A86" s="77" t="str">
        <f t="shared" si="30"/>
        <v/>
      </c>
      <c r="B86" s="77" t="str">
        <f t="shared" si="31"/>
        <v/>
      </c>
      <c r="C86" s="77" t="str">
        <f t="shared" si="32"/>
        <v/>
      </c>
      <c r="D86" s="77" t="str">
        <f t="shared" si="33"/>
        <v/>
      </c>
      <c r="E86" s="77" t="str">
        <f t="shared" si="34"/>
        <v/>
      </c>
      <c r="F86" s="77" t="str">
        <f t="shared" si="35"/>
        <v/>
      </c>
      <c r="G86" s="199" t="str">
        <f>IF(Paramétrage!NJ472&lt;&gt;0,Paramétrage!NH472,"")</f>
        <v/>
      </c>
      <c r="H86" s="2" t="str">
        <f>IF(Paramétrage!NJ472&lt;&gt;0,Paramétrage!NI472,"")</f>
        <v/>
      </c>
      <c r="I86" s="2" t="str">
        <f t="shared" si="36"/>
        <v/>
      </c>
      <c r="J86" s="2" t="str">
        <f>IF(Paramétrage!NJ472&lt;&gt;0,Paramétrage!NJ472,"")</f>
        <v/>
      </c>
      <c r="K86" s="2" t="str">
        <f>IF(Paramétrage!NK472&lt;&gt;0,Paramétrage!NK472,"")</f>
        <v/>
      </c>
      <c r="L86" s="2" t="str">
        <f t="shared" si="37"/>
        <v/>
      </c>
      <c r="M86" s="2" t="str">
        <f t="shared" si="38"/>
        <v/>
      </c>
      <c r="N86" s="2" t="str">
        <f t="shared" si="39"/>
        <v/>
      </c>
      <c r="O86" s="2" t="str">
        <f>IF(Paramétrage!NJ472&lt;&gt;0,Paramétrage!NL472,"")</f>
        <v/>
      </c>
      <c r="P86" s="9">
        <f>IF(Paramétrage!Q535,#REF!-#REF!,0)</f>
        <v>0</v>
      </c>
      <c r="Q86" s="2"/>
      <c r="R86" s="2" t="e">
        <f>IF(#REF!&lt;&gt;"",ROUNDUP(MIN(S$3,T$3),0),"")</f>
        <v>#REF!</v>
      </c>
      <c r="S86" s="2"/>
    </row>
    <row r="87" spans="1:20" x14ac:dyDescent="0.35">
      <c r="A87" s="77" t="str">
        <f t="shared" si="30"/>
        <v/>
      </c>
      <c r="B87" s="77" t="str">
        <f t="shared" si="31"/>
        <v/>
      </c>
      <c r="C87" s="77" t="str">
        <f t="shared" si="32"/>
        <v/>
      </c>
      <c r="D87" s="77" t="str">
        <f t="shared" si="33"/>
        <v/>
      </c>
      <c r="E87" s="77" t="str">
        <f t="shared" si="34"/>
        <v/>
      </c>
      <c r="F87" s="77" t="str">
        <f t="shared" si="35"/>
        <v/>
      </c>
      <c r="G87" s="199" t="str">
        <f>IF(Paramétrage!NJ473&lt;&gt;0,Paramétrage!NH473,"")</f>
        <v/>
      </c>
      <c r="H87" s="2" t="str">
        <f>IF(Paramétrage!NJ473&lt;&gt;0,Paramétrage!NI473,"")</f>
        <v/>
      </c>
      <c r="I87" s="2" t="str">
        <f t="shared" si="36"/>
        <v/>
      </c>
      <c r="J87" s="2" t="str">
        <f>IF(Paramétrage!NJ473&lt;&gt;0,Paramétrage!NJ473,"")</f>
        <v/>
      </c>
      <c r="K87" s="2" t="str">
        <f>IF(Paramétrage!NK473&lt;&gt;0,Paramétrage!NK473,"")</f>
        <v/>
      </c>
      <c r="L87" s="2" t="str">
        <f t="shared" si="37"/>
        <v/>
      </c>
      <c r="M87" s="2" t="str">
        <f t="shared" si="38"/>
        <v/>
      </c>
      <c r="N87" s="2" t="str">
        <f t="shared" si="39"/>
        <v/>
      </c>
      <c r="O87" s="2" t="str">
        <f>IF(Paramétrage!NJ473&lt;&gt;0,Paramétrage!NL473,"")</f>
        <v/>
      </c>
      <c r="P87" s="9">
        <f>IF(Paramétrage!Q536,#REF!-#REF!,0)</f>
        <v>0</v>
      </c>
      <c r="Q87" s="2"/>
      <c r="R87" s="2" t="e">
        <f>IF(#REF!&lt;&gt;"",ROUNDUP(MIN(S$3,T$3),0),"")</f>
        <v>#REF!</v>
      </c>
      <c r="S87" s="2"/>
    </row>
    <row r="88" spans="1:20" x14ac:dyDescent="0.35">
      <c r="A88" s="77" t="str">
        <f t="shared" si="30"/>
        <v/>
      </c>
      <c r="B88" s="77" t="str">
        <f t="shared" si="31"/>
        <v/>
      </c>
      <c r="C88" s="77" t="str">
        <f t="shared" si="32"/>
        <v/>
      </c>
      <c r="D88" s="77" t="str">
        <f t="shared" si="33"/>
        <v/>
      </c>
      <c r="E88" s="77" t="str">
        <f t="shared" si="34"/>
        <v/>
      </c>
      <c r="F88" s="77" t="str">
        <f t="shared" si="35"/>
        <v/>
      </c>
      <c r="G88" s="199" t="str">
        <f>IF(Paramétrage!NJ474&lt;&gt;0,Paramétrage!NH474,"")</f>
        <v/>
      </c>
      <c r="H88" s="2" t="str">
        <f>IF(Paramétrage!NJ474&lt;&gt;0,Paramétrage!NI474,"")</f>
        <v/>
      </c>
      <c r="I88" s="2" t="str">
        <f t="shared" si="36"/>
        <v/>
      </c>
      <c r="J88" s="2" t="str">
        <f>IF(Paramétrage!NJ474&lt;&gt;0,Paramétrage!NJ474,"")</f>
        <v/>
      </c>
      <c r="K88" s="2" t="str">
        <f>IF(Paramétrage!NK474&lt;&gt;0,Paramétrage!NK474,"")</f>
        <v/>
      </c>
      <c r="L88" s="2" t="str">
        <f t="shared" si="37"/>
        <v/>
      </c>
      <c r="M88" s="2" t="str">
        <f t="shared" si="38"/>
        <v/>
      </c>
      <c r="N88" s="2" t="str">
        <f t="shared" si="39"/>
        <v/>
      </c>
      <c r="O88" s="2" t="str">
        <f>IF(Paramétrage!NJ474&lt;&gt;0,Paramétrage!NL474,"")</f>
        <v/>
      </c>
      <c r="P88" s="9">
        <f>IF(Paramétrage!Q537,#REF!-#REF!,0)</f>
        <v>0</v>
      </c>
      <c r="Q88" s="2"/>
      <c r="R88" s="2" t="e">
        <f>IF(#REF!&lt;&gt;"",ROUNDUP(MIN(S$3,T$3),0),"")</f>
        <v>#REF!</v>
      </c>
      <c r="S88" s="2"/>
    </row>
    <row r="89" spans="1:20" x14ac:dyDescent="0.35">
      <c r="A89" s="77" t="str">
        <f t="shared" si="30"/>
        <v/>
      </c>
      <c r="B89" s="77" t="str">
        <f t="shared" si="31"/>
        <v/>
      </c>
      <c r="C89" s="77" t="str">
        <f t="shared" si="32"/>
        <v/>
      </c>
      <c r="D89" s="77" t="str">
        <f t="shared" si="33"/>
        <v/>
      </c>
      <c r="E89" s="77" t="str">
        <f t="shared" si="34"/>
        <v/>
      </c>
      <c r="F89" s="77" t="str">
        <f t="shared" si="35"/>
        <v/>
      </c>
      <c r="G89" s="199" t="str">
        <f>IF(Paramétrage!NJ475&lt;&gt;0,Paramétrage!NH475,"")</f>
        <v/>
      </c>
      <c r="H89" s="2" t="str">
        <f>IF(Paramétrage!NJ475&lt;&gt;0,Paramétrage!NI475,"")</f>
        <v/>
      </c>
      <c r="I89" s="2" t="str">
        <f t="shared" si="36"/>
        <v/>
      </c>
      <c r="J89" s="2" t="str">
        <f>IF(Paramétrage!NJ475&lt;&gt;0,Paramétrage!NJ475,"")</f>
        <v/>
      </c>
      <c r="K89" s="2" t="str">
        <f>IF(Paramétrage!NK475&lt;&gt;0,Paramétrage!NK475,"")</f>
        <v/>
      </c>
      <c r="L89" s="2" t="str">
        <f t="shared" si="37"/>
        <v/>
      </c>
      <c r="M89" s="2" t="str">
        <f t="shared" si="38"/>
        <v/>
      </c>
      <c r="N89" s="2" t="str">
        <f t="shared" si="39"/>
        <v/>
      </c>
      <c r="O89" s="2" t="str">
        <f>IF(Paramétrage!NJ475&lt;&gt;0,Paramétrage!NL475,"")</f>
        <v/>
      </c>
      <c r="P89" s="9">
        <f>IF(Paramétrage!Q538,#REF!-#REF!,0)</f>
        <v>0</v>
      </c>
      <c r="Q89" s="2"/>
      <c r="R89" s="2" t="e">
        <f>IF(#REF!&lt;&gt;"",ROUNDUP(MIN(S$3,T$3),0),"")</f>
        <v>#REF!</v>
      </c>
      <c r="S89" s="2"/>
    </row>
    <row r="90" spans="1:20" x14ac:dyDescent="0.35">
      <c r="A90" s="469"/>
      <c r="B90" s="469"/>
      <c r="C90" s="469"/>
      <c r="D90" s="469"/>
      <c r="E90" s="469"/>
      <c r="F90" s="469"/>
      <c r="G90" s="475" t="s">
        <v>1129</v>
      </c>
      <c r="H90" s="469"/>
      <c r="I90" s="469"/>
      <c r="J90" s="469"/>
      <c r="K90" s="469"/>
      <c r="L90" s="469"/>
      <c r="M90" s="469"/>
      <c r="N90" s="469"/>
      <c r="O90" s="469"/>
      <c r="P90" s="469">
        <f>IF(Paramétrage!Q539,#REF!-#REF!,0)</f>
        <v>0</v>
      </c>
      <c r="Q90" s="469"/>
      <c r="R90" s="469" t="e">
        <f>IF(#REF!&lt;&gt;"",ROUNDUP(MIN(S$3,T$3),0),"")</f>
        <v>#REF!</v>
      </c>
      <c r="S90" s="2"/>
    </row>
    <row r="91" spans="1:20" ht="101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167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9">
        <f>IF(Paramétrage!Q540,#REF!-#REF!,0)</f>
        <v>0</v>
      </c>
      <c r="Q91" s="200" t="e">
        <f>Paramétrage!#REF!</f>
        <v>#REF!</v>
      </c>
      <c r="R91" s="201" t="s">
        <v>338</v>
      </c>
      <c r="S91" s="106" t="s">
        <v>347</v>
      </c>
      <c r="T91" s="28" t="s">
        <v>348</v>
      </c>
    </row>
    <row r="92" spans="1:20" x14ac:dyDescent="0.35">
      <c r="A92" s="77" t="str">
        <f>IF(J92&lt;&gt;"",I92,"")</f>
        <v/>
      </c>
      <c r="B92" s="77" t="str">
        <f>IF(J92&lt;&gt;"",1,"")</f>
        <v/>
      </c>
      <c r="C92" s="77" t="str">
        <f>IF(J92&lt;&gt;"",L92,"")</f>
        <v/>
      </c>
      <c r="D92" s="77" t="str">
        <f>IF(J92&lt;&gt;"",L92,"")</f>
        <v/>
      </c>
      <c r="E92" s="77" t="str">
        <f>IF(J92&lt;&gt;"",M92,"")</f>
        <v/>
      </c>
      <c r="F92" s="77" t="str">
        <f>IF(J92&lt;&gt;"",N92,"")</f>
        <v/>
      </c>
      <c r="G92" s="199" t="str">
        <f>IF(Paramétrage!NZ501&lt;&gt;0,Paramétrage!NX501,"")</f>
        <v/>
      </c>
      <c r="H92" s="2" t="str">
        <f>IF(Paramétrage!NZ501&lt;&gt;0,Paramétrage!NY501,"")</f>
        <v/>
      </c>
      <c r="I92" s="2" t="str">
        <f>IF(J92&lt;&gt;"",DATEDIF($Q$2,G92,"d")*1440+H92*60,"")</f>
        <v/>
      </c>
      <c r="J92" s="2" t="str">
        <f>IF(Paramétrage!NZ501&lt;&gt;0,Paramétrage!NZ501,"")</f>
        <v/>
      </c>
      <c r="K92" s="2" t="str">
        <f>IF(Paramétrage!OA501&lt;&gt;0,Paramétrage!OA501,"")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IF(Paramétrage!NZ501&lt;&gt;0,Paramétrage!OB501,"")</f>
        <v/>
      </c>
      <c r="P92" s="9">
        <f>IF(Paramétrage!Q541,#REF!-#REF!,0)</f>
        <v>0</v>
      </c>
      <c r="Q92" s="2"/>
      <c r="R92" s="2" t="e">
        <f>IF(#REF!&lt;&gt;"",ROUNDUP(MIN(S$3,T$3),0),"")</f>
        <v>#REF!</v>
      </c>
      <c r="S92" s="2"/>
    </row>
    <row r="93" spans="1:20" x14ac:dyDescent="0.35">
      <c r="A93" s="77" t="str">
        <f t="shared" ref="A93:A119" si="40">IF(J93&lt;&gt;"",I93,"")</f>
        <v/>
      </c>
      <c r="B93" s="77" t="str">
        <f t="shared" ref="B93:B119" si="41">IF(J93&lt;&gt;"",1,"")</f>
        <v/>
      </c>
      <c r="C93" s="77" t="str">
        <f t="shared" ref="C93:C119" si="42">IF(J93&lt;&gt;"",L93,"")</f>
        <v/>
      </c>
      <c r="D93" s="77" t="str">
        <f t="shared" ref="D93:D119" si="43">IF(J93&lt;&gt;"",L93,"")</f>
        <v/>
      </c>
      <c r="E93" s="77" t="str">
        <f t="shared" ref="E93:E119" si="44">IF(J93&lt;&gt;"",M93,"")</f>
        <v/>
      </c>
      <c r="F93" s="77" t="str">
        <f t="shared" ref="F93:F119" si="45">IF(J93&lt;&gt;"",N93,"")</f>
        <v/>
      </c>
      <c r="G93" s="199" t="str">
        <f>IF(Paramétrage!NZ502&lt;&gt;0,Paramétrage!NX502,"")</f>
        <v/>
      </c>
      <c r="H93" s="2" t="str">
        <f>IF(Paramétrage!NZ502&lt;&gt;0,Paramétrage!NY502,"")</f>
        <v/>
      </c>
      <c r="I93" s="2" t="str">
        <f t="shared" ref="I93:I119" si="46">IF(J93&lt;&gt;"",DATEDIF($Q$2,G93,"d")*1440+H93*60,"")</f>
        <v/>
      </c>
      <c r="J93" s="2" t="str">
        <f>IF(Paramétrage!NZ502&lt;&gt;0,Paramétrage!NZ502,"")</f>
        <v/>
      </c>
      <c r="K93" s="2" t="str">
        <f>IF(Paramétrage!OA502&lt;&gt;0,Paramétrage!OA502,"")</f>
        <v/>
      </c>
      <c r="L93" s="2" t="str">
        <f t="shared" ref="L93:L119" si="47">IF(J93&lt;&gt;"",ROUNDUP(J93/K93,0),"")</f>
        <v/>
      </c>
      <c r="M93" s="2" t="str">
        <f t="shared" ref="M93:M119" si="48">IF(J93&lt;&gt;"",J93/L93,"")</f>
        <v/>
      </c>
      <c r="N93" s="2" t="str">
        <f t="shared" ref="N93:N119" si="49">IF(J93&lt;&gt;"",M93/O93,"")</f>
        <v/>
      </c>
      <c r="O93" s="2" t="str">
        <f>IF(Paramétrage!NZ502&lt;&gt;0,Paramétrage!OB502,"")</f>
        <v/>
      </c>
      <c r="P93" s="9">
        <f>IF(Paramétrage!Q542,#REF!-#REF!,0)</f>
        <v>0</v>
      </c>
      <c r="Q93" s="2"/>
      <c r="R93" s="2" t="e">
        <f>IF(#REF!&lt;&gt;"",ROUNDUP(MIN(S$3,T$3),0),"")</f>
        <v>#REF!</v>
      </c>
      <c r="S93" s="2"/>
    </row>
    <row r="94" spans="1:20" x14ac:dyDescent="0.35">
      <c r="A94" s="77" t="str">
        <f t="shared" si="40"/>
        <v/>
      </c>
      <c r="B94" s="77" t="str">
        <f t="shared" si="41"/>
        <v/>
      </c>
      <c r="C94" s="77" t="str">
        <f t="shared" si="42"/>
        <v/>
      </c>
      <c r="D94" s="77" t="str">
        <f t="shared" si="43"/>
        <v/>
      </c>
      <c r="E94" s="77" t="str">
        <f t="shared" si="44"/>
        <v/>
      </c>
      <c r="F94" s="77" t="str">
        <f t="shared" si="45"/>
        <v/>
      </c>
      <c r="G94" s="199" t="str">
        <f>IF(Paramétrage!NZ503&lt;&gt;0,Paramétrage!NX503,"")</f>
        <v/>
      </c>
      <c r="H94" s="2" t="str">
        <f>IF(Paramétrage!NZ503&lt;&gt;0,Paramétrage!NY503,"")</f>
        <v/>
      </c>
      <c r="I94" s="2" t="str">
        <f t="shared" si="46"/>
        <v/>
      </c>
      <c r="J94" s="2" t="str">
        <f>IF(Paramétrage!NZ503&lt;&gt;0,Paramétrage!NZ503,"")</f>
        <v/>
      </c>
      <c r="K94" s="2" t="str">
        <f>IF(Paramétrage!OA503&lt;&gt;0,Paramétrage!OA503,"")</f>
        <v/>
      </c>
      <c r="L94" s="2" t="str">
        <f t="shared" si="47"/>
        <v/>
      </c>
      <c r="M94" s="2" t="str">
        <f t="shared" si="48"/>
        <v/>
      </c>
      <c r="N94" s="2" t="str">
        <f t="shared" si="49"/>
        <v/>
      </c>
      <c r="O94" s="2" t="str">
        <f>IF(Paramétrage!NZ503&lt;&gt;0,Paramétrage!OB503,"")</f>
        <v/>
      </c>
      <c r="P94" s="9">
        <f>IF(Paramétrage!Q543,#REF!-#REF!,0)</f>
        <v>0</v>
      </c>
      <c r="Q94" s="2"/>
      <c r="R94" s="2" t="e">
        <f>IF(#REF!&lt;&gt;"",ROUNDUP(MIN(S$3,T$3),0),"")</f>
        <v>#REF!</v>
      </c>
      <c r="S94" s="2"/>
    </row>
    <row r="95" spans="1:20" x14ac:dyDescent="0.35">
      <c r="A95" s="77" t="str">
        <f t="shared" si="40"/>
        <v/>
      </c>
      <c r="B95" s="77" t="str">
        <f t="shared" si="41"/>
        <v/>
      </c>
      <c r="C95" s="77" t="str">
        <f t="shared" si="42"/>
        <v/>
      </c>
      <c r="D95" s="77" t="str">
        <f t="shared" si="43"/>
        <v/>
      </c>
      <c r="E95" s="77" t="str">
        <f t="shared" si="44"/>
        <v/>
      </c>
      <c r="F95" s="77" t="str">
        <f t="shared" si="45"/>
        <v/>
      </c>
      <c r="G95" s="199" t="str">
        <f>IF(Paramétrage!NZ504&lt;&gt;0,Paramétrage!NX504,"")</f>
        <v/>
      </c>
      <c r="H95" s="2" t="str">
        <f>IF(Paramétrage!NZ504&lt;&gt;0,Paramétrage!NY504,"")</f>
        <v/>
      </c>
      <c r="I95" s="2" t="str">
        <f t="shared" si="46"/>
        <v/>
      </c>
      <c r="J95" s="2" t="str">
        <f>IF(Paramétrage!NZ504&lt;&gt;0,Paramétrage!NZ504,"")</f>
        <v/>
      </c>
      <c r="K95" s="2" t="str">
        <f>IF(Paramétrage!OA504&lt;&gt;0,Paramétrage!OA504,"")</f>
        <v/>
      </c>
      <c r="L95" s="2" t="str">
        <f t="shared" si="47"/>
        <v/>
      </c>
      <c r="M95" s="2" t="str">
        <f t="shared" si="48"/>
        <v/>
      </c>
      <c r="N95" s="2" t="str">
        <f t="shared" si="49"/>
        <v/>
      </c>
      <c r="O95" s="2" t="str">
        <f>IF(Paramétrage!NZ504&lt;&gt;0,Paramétrage!OB504,"")</f>
        <v/>
      </c>
      <c r="P95" s="9">
        <f>IF(Paramétrage!Q544,#REF!-#REF!,0)</f>
        <v>0</v>
      </c>
      <c r="Q95" s="2"/>
      <c r="R95" s="2" t="e">
        <f>IF(#REF!&lt;&gt;"",ROUNDUP(MIN(S$3,T$3),0),"")</f>
        <v>#REF!</v>
      </c>
      <c r="S95" s="2"/>
    </row>
    <row r="96" spans="1:20" x14ac:dyDescent="0.35">
      <c r="A96" s="77" t="str">
        <f t="shared" si="40"/>
        <v/>
      </c>
      <c r="B96" s="77" t="str">
        <f t="shared" si="41"/>
        <v/>
      </c>
      <c r="C96" s="77" t="str">
        <f t="shared" si="42"/>
        <v/>
      </c>
      <c r="D96" s="77" t="str">
        <f t="shared" si="43"/>
        <v/>
      </c>
      <c r="E96" s="77" t="str">
        <f t="shared" si="44"/>
        <v/>
      </c>
      <c r="F96" s="77" t="str">
        <f t="shared" si="45"/>
        <v/>
      </c>
      <c r="G96" s="199" t="str">
        <f>IF(Paramétrage!NZ505&lt;&gt;0,Paramétrage!NX505,"")</f>
        <v/>
      </c>
      <c r="H96" s="2" t="str">
        <f>IF(Paramétrage!NZ505&lt;&gt;0,Paramétrage!NY505,"")</f>
        <v/>
      </c>
      <c r="I96" s="2" t="str">
        <f t="shared" si="46"/>
        <v/>
      </c>
      <c r="J96" s="2" t="str">
        <f>IF(Paramétrage!NZ505&lt;&gt;0,Paramétrage!NZ505,"")</f>
        <v/>
      </c>
      <c r="K96" s="2" t="str">
        <f>IF(Paramétrage!OA505&lt;&gt;0,Paramétrage!OA505,"")</f>
        <v/>
      </c>
      <c r="L96" s="2" t="str">
        <f t="shared" si="47"/>
        <v/>
      </c>
      <c r="M96" s="2" t="str">
        <f t="shared" si="48"/>
        <v/>
      </c>
      <c r="N96" s="2" t="str">
        <f t="shared" si="49"/>
        <v/>
      </c>
      <c r="O96" s="2" t="str">
        <f>IF(Paramétrage!NZ505&lt;&gt;0,Paramétrage!OB505,"")</f>
        <v/>
      </c>
      <c r="P96" s="9">
        <f>IF(Paramétrage!Q545,#REF!-#REF!,0)</f>
        <v>0</v>
      </c>
      <c r="Q96" s="2"/>
      <c r="R96" s="2" t="e">
        <f>IF(#REF!&lt;&gt;"",ROUNDUP(MIN(S$3,T$3),0),"")</f>
        <v>#REF!</v>
      </c>
      <c r="S96" s="2"/>
    </row>
    <row r="97" spans="1:19" x14ac:dyDescent="0.35">
      <c r="A97" s="77" t="str">
        <f t="shared" si="40"/>
        <v/>
      </c>
      <c r="B97" s="77" t="str">
        <f t="shared" si="41"/>
        <v/>
      </c>
      <c r="C97" s="77" t="str">
        <f t="shared" si="42"/>
        <v/>
      </c>
      <c r="D97" s="77" t="str">
        <f t="shared" si="43"/>
        <v/>
      </c>
      <c r="E97" s="77" t="str">
        <f t="shared" si="44"/>
        <v/>
      </c>
      <c r="F97" s="77" t="str">
        <f t="shared" si="45"/>
        <v/>
      </c>
      <c r="G97" s="199" t="str">
        <f>IF(Paramétrage!NZ506&lt;&gt;0,Paramétrage!NX506,"")</f>
        <v/>
      </c>
      <c r="H97" s="2" t="str">
        <f>IF(Paramétrage!NZ506&lt;&gt;0,Paramétrage!NY506,"")</f>
        <v/>
      </c>
      <c r="I97" s="2" t="str">
        <f t="shared" si="46"/>
        <v/>
      </c>
      <c r="J97" s="2" t="str">
        <f>IF(Paramétrage!NZ506&lt;&gt;0,Paramétrage!NZ506,"")</f>
        <v/>
      </c>
      <c r="K97" s="2" t="str">
        <f>IF(Paramétrage!OA506&lt;&gt;0,Paramétrage!OA506,"")</f>
        <v/>
      </c>
      <c r="L97" s="2" t="str">
        <f t="shared" si="47"/>
        <v/>
      </c>
      <c r="M97" s="2" t="str">
        <f t="shared" si="48"/>
        <v/>
      </c>
      <c r="N97" s="2" t="str">
        <f t="shared" si="49"/>
        <v/>
      </c>
      <c r="O97" s="2" t="str">
        <f>IF(Paramétrage!NZ506&lt;&gt;0,Paramétrage!OB506,"")</f>
        <v/>
      </c>
      <c r="P97" s="9">
        <f>IF(Paramétrage!Q546,#REF!-#REF!,0)</f>
        <v>0</v>
      </c>
      <c r="Q97" s="2"/>
      <c r="R97" s="2" t="e">
        <f>IF(#REF!&lt;&gt;"",ROUNDUP(MIN(S$3,T$3),0),"")</f>
        <v>#REF!</v>
      </c>
      <c r="S97" s="2"/>
    </row>
    <row r="98" spans="1:19" x14ac:dyDescent="0.35">
      <c r="A98" s="77" t="str">
        <f t="shared" si="40"/>
        <v/>
      </c>
      <c r="B98" s="77" t="str">
        <f t="shared" si="41"/>
        <v/>
      </c>
      <c r="C98" s="77" t="str">
        <f t="shared" si="42"/>
        <v/>
      </c>
      <c r="D98" s="77" t="str">
        <f t="shared" si="43"/>
        <v/>
      </c>
      <c r="E98" s="77" t="str">
        <f t="shared" si="44"/>
        <v/>
      </c>
      <c r="F98" s="77" t="str">
        <f t="shared" si="45"/>
        <v/>
      </c>
      <c r="G98" s="199" t="str">
        <f>IF(Paramétrage!NZ507&lt;&gt;0,Paramétrage!NX507,"")</f>
        <v/>
      </c>
      <c r="H98" s="2" t="str">
        <f>IF(Paramétrage!NZ507&lt;&gt;0,Paramétrage!NY507,"")</f>
        <v/>
      </c>
      <c r="I98" s="2" t="str">
        <f t="shared" si="46"/>
        <v/>
      </c>
      <c r="J98" s="2" t="str">
        <f>IF(Paramétrage!NZ507&lt;&gt;0,Paramétrage!NZ507,"")</f>
        <v/>
      </c>
      <c r="K98" s="2" t="str">
        <f>IF(Paramétrage!OA507&lt;&gt;0,Paramétrage!OA507,"")</f>
        <v/>
      </c>
      <c r="L98" s="2" t="str">
        <f t="shared" si="47"/>
        <v/>
      </c>
      <c r="M98" s="2" t="str">
        <f t="shared" si="48"/>
        <v/>
      </c>
      <c r="N98" s="2" t="str">
        <f t="shared" si="49"/>
        <v/>
      </c>
      <c r="O98" s="2" t="str">
        <f>IF(Paramétrage!NZ507&lt;&gt;0,Paramétrage!OB507,"")</f>
        <v/>
      </c>
      <c r="P98" s="9">
        <f>IF(Paramétrage!Q547,#REF!-#REF!,0)</f>
        <v>0</v>
      </c>
      <c r="Q98" s="2"/>
      <c r="R98" s="2" t="e">
        <f>IF(#REF!&lt;&gt;"",ROUNDUP(MIN(S$3,T$3),0),"")</f>
        <v>#REF!</v>
      </c>
      <c r="S98" s="2"/>
    </row>
    <row r="99" spans="1:19" x14ac:dyDescent="0.35">
      <c r="A99" s="77" t="str">
        <f t="shared" si="40"/>
        <v/>
      </c>
      <c r="B99" s="77" t="str">
        <f t="shared" si="41"/>
        <v/>
      </c>
      <c r="C99" s="77" t="str">
        <f t="shared" si="42"/>
        <v/>
      </c>
      <c r="D99" s="77" t="str">
        <f t="shared" si="43"/>
        <v/>
      </c>
      <c r="E99" s="77" t="str">
        <f t="shared" si="44"/>
        <v/>
      </c>
      <c r="F99" s="77" t="str">
        <f t="shared" si="45"/>
        <v/>
      </c>
      <c r="G99" s="199" t="str">
        <f>IF(Paramétrage!NZ508&lt;&gt;0,Paramétrage!NX508,"")</f>
        <v/>
      </c>
      <c r="H99" s="2" t="str">
        <f>IF(Paramétrage!NZ508&lt;&gt;0,Paramétrage!NY508,"")</f>
        <v/>
      </c>
      <c r="I99" s="2" t="str">
        <f t="shared" si="46"/>
        <v/>
      </c>
      <c r="J99" s="2" t="str">
        <f>IF(Paramétrage!NZ508&lt;&gt;0,Paramétrage!NZ508,"")</f>
        <v/>
      </c>
      <c r="K99" s="2" t="str">
        <f>IF(Paramétrage!OA508&lt;&gt;0,Paramétrage!OA508,"")</f>
        <v/>
      </c>
      <c r="L99" s="2" t="str">
        <f t="shared" si="47"/>
        <v/>
      </c>
      <c r="M99" s="2" t="str">
        <f t="shared" si="48"/>
        <v/>
      </c>
      <c r="N99" s="2" t="str">
        <f t="shared" si="49"/>
        <v/>
      </c>
      <c r="O99" s="2" t="str">
        <f>IF(Paramétrage!NZ508&lt;&gt;0,Paramétrage!OB508,"")</f>
        <v/>
      </c>
      <c r="P99" s="9">
        <f>IF(Paramétrage!Q548,#REF!-#REF!,0)</f>
        <v>0</v>
      </c>
      <c r="Q99" s="2"/>
      <c r="R99" s="2" t="e">
        <f>IF(#REF!&lt;&gt;"",ROUNDUP(MIN(S$3,T$3),0),"")</f>
        <v>#REF!</v>
      </c>
      <c r="S99" s="2"/>
    </row>
    <row r="100" spans="1:19" x14ac:dyDescent="0.35">
      <c r="A100" s="77" t="str">
        <f t="shared" si="40"/>
        <v/>
      </c>
      <c r="B100" s="77" t="str">
        <f t="shared" si="41"/>
        <v/>
      </c>
      <c r="C100" s="77" t="str">
        <f t="shared" si="42"/>
        <v/>
      </c>
      <c r="D100" s="77" t="str">
        <f t="shared" si="43"/>
        <v/>
      </c>
      <c r="E100" s="77" t="str">
        <f t="shared" si="44"/>
        <v/>
      </c>
      <c r="F100" s="77" t="str">
        <f t="shared" si="45"/>
        <v/>
      </c>
      <c r="G100" s="199" t="str">
        <f>IF(Paramétrage!NZ509&lt;&gt;0,Paramétrage!NX509,"")</f>
        <v/>
      </c>
      <c r="H100" s="2" t="str">
        <f>IF(Paramétrage!NZ509&lt;&gt;0,Paramétrage!NY509,"")</f>
        <v/>
      </c>
      <c r="I100" s="2" t="str">
        <f t="shared" si="46"/>
        <v/>
      </c>
      <c r="J100" s="2" t="str">
        <f>IF(Paramétrage!NZ509&lt;&gt;0,Paramétrage!NZ509,"")</f>
        <v/>
      </c>
      <c r="K100" s="2" t="str">
        <f>IF(Paramétrage!OA509&lt;&gt;0,Paramétrage!OA509,"")</f>
        <v/>
      </c>
      <c r="L100" s="2" t="str">
        <f t="shared" si="47"/>
        <v/>
      </c>
      <c r="M100" s="2" t="str">
        <f t="shared" si="48"/>
        <v/>
      </c>
      <c r="N100" s="2" t="str">
        <f t="shared" si="49"/>
        <v/>
      </c>
      <c r="O100" s="2" t="str">
        <f>IF(Paramétrage!NZ509&lt;&gt;0,Paramétrage!OB509,"")</f>
        <v/>
      </c>
      <c r="P100" s="9">
        <f>IF(Paramétrage!Q549,#REF!-#REF!,0)</f>
        <v>0</v>
      </c>
      <c r="Q100" s="2"/>
      <c r="R100" s="2" t="e">
        <f>IF(#REF!&lt;&gt;"",ROUNDUP(MIN(S$3,T$3),0),"")</f>
        <v>#REF!</v>
      </c>
      <c r="S100" s="2"/>
    </row>
    <row r="101" spans="1:19" x14ac:dyDescent="0.35">
      <c r="A101" s="77" t="str">
        <f t="shared" si="40"/>
        <v/>
      </c>
      <c r="B101" s="77" t="str">
        <f t="shared" si="41"/>
        <v/>
      </c>
      <c r="C101" s="77" t="str">
        <f t="shared" si="42"/>
        <v/>
      </c>
      <c r="D101" s="77" t="str">
        <f t="shared" si="43"/>
        <v/>
      </c>
      <c r="E101" s="77" t="str">
        <f t="shared" si="44"/>
        <v/>
      </c>
      <c r="F101" s="77" t="str">
        <f t="shared" si="45"/>
        <v/>
      </c>
      <c r="G101" s="199" t="str">
        <f>IF(Paramétrage!NZ510&lt;&gt;0,Paramétrage!NX510,"")</f>
        <v/>
      </c>
      <c r="H101" s="2" t="str">
        <f>IF(Paramétrage!NZ510&lt;&gt;0,Paramétrage!NY510,"")</f>
        <v/>
      </c>
      <c r="I101" s="2" t="str">
        <f t="shared" si="46"/>
        <v/>
      </c>
      <c r="J101" s="2" t="str">
        <f>IF(Paramétrage!NZ510&lt;&gt;0,Paramétrage!NZ510,"")</f>
        <v/>
      </c>
      <c r="K101" s="2" t="str">
        <f>IF(Paramétrage!OA510&lt;&gt;0,Paramétrage!OA510,"")</f>
        <v/>
      </c>
      <c r="L101" s="2" t="str">
        <f t="shared" si="47"/>
        <v/>
      </c>
      <c r="M101" s="2" t="str">
        <f t="shared" si="48"/>
        <v/>
      </c>
      <c r="N101" s="2" t="str">
        <f t="shared" si="49"/>
        <v/>
      </c>
      <c r="O101" s="2" t="str">
        <f>IF(Paramétrage!NZ510&lt;&gt;0,Paramétrage!OB510,"")</f>
        <v/>
      </c>
      <c r="P101" s="9">
        <f>IF(Paramétrage!Q550,#REF!-#REF!,0)</f>
        <v>0</v>
      </c>
      <c r="Q101" s="2"/>
      <c r="R101" s="2" t="e">
        <f>IF(#REF!&lt;&gt;"",ROUNDUP(MIN(S$3,T$3),0),"")</f>
        <v>#REF!</v>
      </c>
      <c r="S101" s="2"/>
    </row>
    <row r="102" spans="1:19" x14ac:dyDescent="0.35">
      <c r="A102" s="77" t="str">
        <f t="shared" si="40"/>
        <v/>
      </c>
      <c r="B102" s="77" t="str">
        <f t="shared" si="41"/>
        <v/>
      </c>
      <c r="C102" s="77" t="str">
        <f t="shared" si="42"/>
        <v/>
      </c>
      <c r="D102" s="77" t="str">
        <f t="shared" si="43"/>
        <v/>
      </c>
      <c r="E102" s="77" t="str">
        <f t="shared" si="44"/>
        <v/>
      </c>
      <c r="F102" s="77" t="str">
        <f t="shared" si="45"/>
        <v/>
      </c>
      <c r="G102" s="199" t="str">
        <f>IF(Paramétrage!NZ511&lt;&gt;0,Paramétrage!NX511,"")</f>
        <v/>
      </c>
      <c r="H102" s="2" t="str">
        <f>IF(Paramétrage!NZ511&lt;&gt;0,Paramétrage!NY511,"")</f>
        <v/>
      </c>
      <c r="I102" s="2" t="str">
        <f t="shared" si="46"/>
        <v/>
      </c>
      <c r="J102" s="2" t="str">
        <f>IF(Paramétrage!NZ511&lt;&gt;0,Paramétrage!NZ511,"")</f>
        <v/>
      </c>
      <c r="K102" s="2" t="str">
        <f>IF(Paramétrage!OA511&lt;&gt;0,Paramétrage!OA511,"")</f>
        <v/>
      </c>
      <c r="L102" s="2" t="str">
        <f t="shared" si="47"/>
        <v/>
      </c>
      <c r="M102" s="2" t="str">
        <f t="shared" si="48"/>
        <v/>
      </c>
      <c r="N102" s="2" t="str">
        <f t="shared" si="49"/>
        <v/>
      </c>
      <c r="O102" s="2" t="str">
        <f>IF(Paramétrage!NZ511&lt;&gt;0,Paramétrage!OB511,"")</f>
        <v/>
      </c>
      <c r="P102" s="9">
        <f>IF(Paramétrage!Q551,#REF!-#REF!,0)</f>
        <v>0</v>
      </c>
      <c r="Q102" s="2"/>
      <c r="R102" s="2" t="e">
        <f>IF(#REF!&lt;&gt;"",ROUNDUP(MIN(S$3,T$3),0),"")</f>
        <v>#REF!</v>
      </c>
      <c r="S102" s="2"/>
    </row>
    <row r="103" spans="1:19" x14ac:dyDescent="0.35">
      <c r="A103" s="77" t="str">
        <f t="shared" si="40"/>
        <v/>
      </c>
      <c r="B103" s="77" t="str">
        <f t="shared" si="41"/>
        <v/>
      </c>
      <c r="C103" s="77" t="str">
        <f t="shared" si="42"/>
        <v/>
      </c>
      <c r="D103" s="77" t="str">
        <f t="shared" si="43"/>
        <v/>
      </c>
      <c r="E103" s="77" t="str">
        <f t="shared" si="44"/>
        <v/>
      </c>
      <c r="F103" s="77" t="str">
        <f t="shared" si="45"/>
        <v/>
      </c>
      <c r="G103" s="199" t="str">
        <f>IF(Paramétrage!NZ512&lt;&gt;0,Paramétrage!NX512,"")</f>
        <v/>
      </c>
      <c r="H103" s="2" t="str">
        <f>IF(Paramétrage!NZ512&lt;&gt;0,Paramétrage!NY512,"")</f>
        <v/>
      </c>
      <c r="I103" s="2" t="str">
        <f t="shared" si="46"/>
        <v/>
      </c>
      <c r="J103" s="2" t="str">
        <f>IF(Paramétrage!NZ512&lt;&gt;0,Paramétrage!NZ512,"")</f>
        <v/>
      </c>
      <c r="K103" s="2" t="str">
        <f>IF(Paramétrage!OA512&lt;&gt;0,Paramétrage!OA512,"")</f>
        <v/>
      </c>
      <c r="L103" s="2" t="str">
        <f t="shared" si="47"/>
        <v/>
      </c>
      <c r="M103" s="2" t="str">
        <f t="shared" si="48"/>
        <v/>
      </c>
      <c r="N103" s="2" t="str">
        <f t="shared" si="49"/>
        <v/>
      </c>
      <c r="O103" s="2" t="str">
        <f>IF(Paramétrage!NZ512&lt;&gt;0,Paramétrage!OB512,"")</f>
        <v/>
      </c>
      <c r="P103" s="9">
        <f>IF(Paramétrage!Q552,#REF!-#REF!,0)</f>
        <v>0</v>
      </c>
      <c r="Q103" s="2"/>
      <c r="R103" s="2" t="e">
        <f>IF(#REF!&lt;&gt;"",ROUNDUP(MIN(S$3,T$3),0),"")</f>
        <v>#REF!</v>
      </c>
      <c r="S103" s="2"/>
    </row>
    <row r="104" spans="1:19" x14ac:dyDescent="0.35">
      <c r="A104" s="77" t="str">
        <f t="shared" si="40"/>
        <v/>
      </c>
      <c r="B104" s="77" t="str">
        <f t="shared" si="41"/>
        <v/>
      </c>
      <c r="C104" s="77" t="str">
        <f t="shared" si="42"/>
        <v/>
      </c>
      <c r="D104" s="77" t="str">
        <f t="shared" si="43"/>
        <v/>
      </c>
      <c r="E104" s="77" t="str">
        <f t="shared" si="44"/>
        <v/>
      </c>
      <c r="F104" s="77" t="str">
        <f t="shared" si="45"/>
        <v/>
      </c>
      <c r="G104" s="199" t="str">
        <f>IF(Paramétrage!NZ513&lt;&gt;0,Paramétrage!NX513,"")</f>
        <v/>
      </c>
      <c r="H104" s="2" t="str">
        <f>IF(Paramétrage!NZ513&lt;&gt;0,Paramétrage!NY513,"")</f>
        <v/>
      </c>
      <c r="I104" s="2" t="str">
        <f t="shared" si="46"/>
        <v/>
      </c>
      <c r="J104" s="2" t="str">
        <f>IF(Paramétrage!NZ513&lt;&gt;0,Paramétrage!NZ513,"")</f>
        <v/>
      </c>
      <c r="K104" s="2" t="str">
        <f>IF(Paramétrage!OA513&lt;&gt;0,Paramétrage!OA513,"")</f>
        <v/>
      </c>
      <c r="L104" s="2" t="str">
        <f t="shared" si="47"/>
        <v/>
      </c>
      <c r="M104" s="2" t="str">
        <f t="shared" si="48"/>
        <v/>
      </c>
      <c r="N104" s="2" t="str">
        <f t="shared" si="49"/>
        <v/>
      </c>
      <c r="O104" s="2" t="str">
        <f>IF(Paramétrage!NZ513&lt;&gt;0,Paramétrage!OB513,"")</f>
        <v/>
      </c>
      <c r="P104" s="9">
        <f>IF(Paramétrage!Q553,#REF!-#REF!,0)</f>
        <v>0</v>
      </c>
      <c r="Q104" s="2"/>
      <c r="R104" s="2" t="e">
        <f>IF(#REF!&lt;&gt;"",ROUNDUP(MIN(S$3,T$3),0),"")</f>
        <v>#REF!</v>
      </c>
      <c r="S104" s="2"/>
    </row>
    <row r="105" spans="1:19" x14ac:dyDescent="0.35">
      <c r="A105" s="77" t="str">
        <f t="shared" si="40"/>
        <v/>
      </c>
      <c r="B105" s="77" t="str">
        <f t="shared" si="41"/>
        <v/>
      </c>
      <c r="C105" s="77" t="str">
        <f t="shared" si="42"/>
        <v/>
      </c>
      <c r="D105" s="77" t="str">
        <f t="shared" si="43"/>
        <v/>
      </c>
      <c r="E105" s="77" t="str">
        <f t="shared" si="44"/>
        <v/>
      </c>
      <c r="F105" s="77" t="str">
        <f t="shared" si="45"/>
        <v/>
      </c>
      <c r="G105" s="199" t="str">
        <f>IF(Paramétrage!NZ514&lt;&gt;0,Paramétrage!NX514,"")</f>
        <v/>
      </c>
      <c r="H105" s="2" t="str">
        <f>IF(Paramétrage!NZ514&lt;&gt;0,Paramétrage!NY514,"")</f>
        <v/>
      </c>
      <c r="I105" s="2" t="str">
        <f t="shared" si="46"/>
        <v/>
      </c>
      <c r="J105" s="2" t="str">
        <f>IF(Paramétrage!NZ514&lt;&gt;0,Paramétrage!NZ514,"")</f>
        <v/>
      </c>
      <c r="K105" s="2" t="str">
        <f>IF(Paramétrage!OA514&lt;&gt;0,Paramétrage!OA514,"")</f>
        <v/>
      </c>
      <c r="L105" s="2" t="str">
        <f t="shared" si="47"/>
        <v/>
      </c>
      <c r="M105" s="2" t="str">
        <f t="shared" si="48"/>
        <v/>
      </c>
      <c r="N105" s="2" t="str">
        <f t="shared" si="49"/>
        <v/>
      </c>
      <c r="O105" s="2" t="str">
        <f>IF(Paramétrage!NZ514&lt;&gt;0,Paramétrage!OB514,"")</f>
        <v/>
      </c>
      <c r="P105" s="9">
        <f>IF(Paramétrage!Q554,#REF!-#REF!,0)</f>
        <v>0</v>
      </c>
      <c r="Q105" s="2"/>
      <c r="R105" s="2" t="e">
        <f>IF(#REF!&lt;&gt;"",ROUNDUP(MIN(S$3,T$3),0),"")</f>
        <v>#REF!</v>
      </c>
      <c r="S105" s="2"/>
    </row>
    <row r="106" spans="1:19" x14ac:dyDescent="0.35">
      <c r="A106" s="77" t="str">
        <f t="shared" si="40"/>
        <v/>
      </c>
      <c r="B106" s="77" t="str">
        <f t="shared" si="41"/>
        <v/>
      </c>
      <c r="C106" s="77" t="str">
        <f t="shared" si="42"/>
        <v/>
      </c>
      <c r="D106" s="77" t="str">
        <f t="shared" si="43"/>
        <v/>
      </c>
      <c r="E106" s="77" t="str">
        <f t="shared" si="44"/>
        <v/>
      </c>
      <c r="F106" s="77" t="str">
        <f t="shared" si="45"/>
        <v/>
      </c>
      <c r="G106" s="199" t="str">
        <f>IF(Paramétrage!NZ515&lt;&gt;0,Paramétrage!NX515,"")</f>
        <v/>
      </c>
      <c r="H106" s="2" t="str">
        <f>IF(Paramétrage!NZ515&lt;&gt;0,Paramétrage!NY515,"")</f>
        <v/>
      </c>
      <c r="I106" s="2" t="str">
        <f t="shared" si="46"/>
        <v/>
      </c>
      <c r="J106" s="2" t="str">
        <f>IF(Paramétrage!NZ515&lt;&gt;0,Paramétrage!NZ515,"")</f>
        <v/>
      </c>
      <c r="K106" s="2" t="str">
        <f>IF(Paramétrage!OA515&lt;&gt;0,Paramétrage!OA515,"")</f>
        <v/>
      </c>
      <c r="L106" s="2" t="str">
        <f t="shared" si="47"/>
        <v/>
      </c>
      <c r="M106" s="2" t="str">
        <f t="shared" si="48"/>
        <v/>
      </c>
      <c r="N106" s="2" t="str">
        <f t="shared" si="49"/>
        <v/>
      </c>
      <c r="O106" s="2" t="str">
        <f>IF(Paramétrage!NZ515&lt;&gt;0,Paramétrage!OB515,"")</f>
        <v/>
      </c>
      <c r="P106" s="9" t="e">
        <f>IF(Paramétrage!#REF!,#REF!-#REF!,0)</f>
        <v>#REF!</v>
      </c>
      <c r="Q106" s="2"/>
      <c r="R106" s="2" t="e">
        <f>IF(#REF!&lt;&gt;"",ROUNDUP(MIN(S$3,T$3),0),"")</f>
        <v>#REF!</v>
      </c>
      <c r="S106" s="2"/>
    </row>
    <row r="107" spans="1:19" x14ac:dyDescent="0.35">
      <c r="A107" s="77" t="str">
        <f t="shared" si="40"/>
        <v/>
      </c>
      <c r="B107" s="77" t="str">
        <f t="shared" si="41"/>
        <v/>
      </c>
      <c r="C107" s="77" t="str">
        <f t="shared" si="42"/>
        <v/>
      </c>
      <c r="D107" s="77" t="str">
        <f t="shared" si="43"/>
        <v/>
      </c>
      <c r="E107" s="77" t="str">
        <f t="shared" si="44"/>
        <v/>
      </c>
      <c r="F107" s="77" t="str">
        <f t="shared" si="45"/>
        <v/>
      </c>
      <c r="G107" s="199" t="str">
        <f>IF(Paramétrage!NZ516&lt;&gt;0,Paramétrage!NX516,"")</f>
        <v/>
      </c>
      <c r="H107" s="2" t="str">
        <f>IF(Paramétrage!NZ516&lt;&gt;0,Paramétrage!NY516,"")</f>
        <v/>
      </c>
      <c r="I107" s="2" t="str">
        <f t="shared" si="46"/>
        <v/>
      </c>
      <c r="J107" s="2" t="str">
        <f>IF(Paramétrage!NZ516&lt;&gt;0,Paramétrage!NZ516,"")</f>
        <v/>
      </c>
      <c r="K107" s="2" t="str">
        <f>IF(Paramétrage!OA516&lt;&gt;0,Paramétrage!OA516,"")</f>
        <v/>
      </c>
      <c r="L107" s="2" t="str">
        <f t="shared" si="47"/>
        <v/>
      </c>
      <c r="M107" s="2" t="str">
        <f t="shared" si="48"/>
        <v/>
      </c>
      <c r="N107" s="2" t="str">
        <f t="shared" si="49"/>
        <v/>
      </c>
      <c r="O107" s="2" t="str">
        <f>IF(Paramétrage!NZ516&lt;&gt;0,Paramétrage!OB516,"")</f>
        <v/>
      </c>
      <c r="P107" s="9" t="e">
        <f>IF(Paramétrage!#REF!,#REF!-#REF!,0)</f>
        <v>#REF!</v>
      </c>
      <c r="Q107" s="2"/>
      <c r="R107" s="2" t="e">
        <f>IF(#REF!&lt;&gt;"",ROUNDUP(MIN(S$3,T$3),0),"")</f>
        <v>#REF!</v>
      </c>
      <c r="S107" s="2"/>
    </row>
    <row r="108" spans="1:19" x14ac:dyDescent="0.35">
      <c r="A108" s="77" t="str">
        <f t="shared" si="40"/>
        <v/>
      </c>
      <c r="B108" s="77" t="str">
        <f t="shared" si="41"/>
        <v/>
      </c>
      <c r="C108" s="77" t="str">
        <f t="shared" si="42"/>
        <v/>
      </c>
      <c r="D108" s="77" t="str">
        <f t="shared" si="43"/>
        <v/>
      </c>
      <c r="E108" s="77" t="str">
        <f t="shared" si="44"/>
        <v/>
      </c>
      <c r="F108" s="77" t="str">
        <f t="shared" si="45"/>
        <v/>
      </c>
      <c r="G108" s="199" t="str">
        <f>IF(Paramétrage!NZ517&lt;&gt;0,Paramétrage!NX517,"")</f>
        <v/>
      </c>
      <c r="H108" s="2" t="str">
        <f>IF(Paramétrage!NZ517&lt;&gt;0,Paramétrage!NY517,"")</f>
        <v/>
      </c>
      <c r="I108" s="2" t="str">
        <f t="shared" si="46"/>
        <v/>
      </c>
      <c r="J108" s="2" t="str">
        <f>IF(Paramétrage!NZ517&lt;&gt;0,Paramétrage!NZ517,"")</f>
        <v/>
      </c>
      <c r="K108" s="2" t="str">
        <f>IF(Paramétrage!OA517&lt;&gt;0,Paramétrage!OA517,"")</f>
        <v/>
      </c>
      <c r="L108" s="2" t="str">
        <f t="shared" si="47"/>
        <v/>
      </c>
      <c r="M108" s="2" t="str">
        <f t="shared" si="48"/>
        <v/>
      </c>
      <c r="N108" s="2" t="str">
        <f t="shared" si="49"/>
        <v/>
      </c>
      <c r="O108" s="2" t="str">
        <f>IF(Paramétrage!NZ517&lt;&gt;0,Paramétrage!OB517,"")</f>
        <v/>
      </c>
      <c r="P108" s="9" t="e">
        <f>IF(Paramétrage!#REF!,#REF!-#REF!,0)</f>
        <v>#REF!</v>
      </c>
      <c r="Q108" s="2"/>
      <c r="R108" s="2" t="e">
        <f>IF(#REF!&lt;&gt;"",ROUNDUP(MIN(S$3,T$3),0),"")</f>
        <v>#REF!</v>
      </c>
      <c r="S108" s="2"/>
    </row>
    <row r="109" spans="1:19" x14ac:dyDescent="0.35">
      <c r="A109" s="77" t="str">
        <f t="shared" si="40"/>
        <v/>
      </c>
      <c r="B109" s="77" t="str">
        <f t="shared" si="41"/>
        <v/>
      </c>
      <c r="C109" s="77" t="str">
        <f t="shared" si="42"/>
        <v/>
      </c>
      <c r="D109" s="77" t="str">
        <f t="shared" si="43"/>
        <v/>
      </c>
      <c r="E109" s="77" t="str">
        <f t="shared" si="44"/>
        <v/>
      </c>
      <c r="F109" s="77" t="str">
        <f t="shared" si="45"/>
        <v/>
      </c>
      <c r="G109" s="199" t="str">
        <f>IF(Paramétrage!NZ518&lt;&gt;0,Paramétrage!NX518,"")</f>
        <v/>
      </c>
      <c r="H109" s="2" t="str">
        <f>IF(Paramétrage!NZ518&lt;&gt;0,Paramétrage!NY518,"")</f>
        <v/>
      </c>
      <c r="I109" s="2" t="str">
        <f t="shared" si="46"/>
        <v/>
      </c>
      <c r="J109" s="2" t="str">
        <f>IF(Paramétrage!NZ518&lt;&gt;0,Paramétrage!NZ518,"")</f>
        <v/>
      </c>
      <c r="K109" s="2" t="str">
        <f>IF(Paramétrage!OA518&lt;&gt;0,Paramétrage!OA518,"")</f>
        <v/>
      </c>
      <c r="L109" s="2" t="str">
        <f t="shared" si="47"/>
        <v/>
      </c>
      <c r="M109" s="2" t="str">
        <f t="shared" si="48"/>
        <v/>
      </c>
      <c r="N109" s="2" t="str">
        <f t="shared" si="49"/>
        <v/>
      </c>
      <c r="O109" s="2" t="str">
        <f>IF(Paramétrage!NZ518&lt;&gt;0,Paramétrage!OB518,"")</f>
        <v/>
      </c>
      <c r="P109" s="9" t="e">
        <f>IF(Paramétrage!#REF!,#REF!-#REF!,0)</f>
        <v>#REF!</v>
      </c>
      <c r="Q109" s="2"/>
      <c r="R109" s="2" t="e">
        <f>IF(#REF!&lt;&gt;"",ROUNDUP(MIN(S$3,T$3),0),"")</f>
        <v>#REF!</v>
      </c>
      <c r="S109" s="2"/>
    </row>
    <row r="110" spans="1:19" x14ac:dyDescent="0.35">
      <c r="A110" s="77" t="str">
        <f t="shared" si="40"/>
        <v/>
      </c>
      <c r="B110" s="77" t="str">
        <f t="shared" si="41"/>
        <v/>
      </c>
      <c r="C110" s="77" t="str">
        <f t="shared" si="42"/>
        <v/>
      </c>
      <c r="D110" s="77" t="str">
        <f t="shared" si="43"/>
        <v/>
      </c>
      <c r="E110" s="77" t="str">
        <f t="shared" si="44"/>
        <v/>
      </c>
      <c r="F110" s="77" t="str">
        <f t="shared" si="45"/>
        <v/>
      </c>
      <c r="G110" s="199" t="str">
        <f>IF(Paramétrage!NZ519&lt;&gt;0,Paramétrage!NX519,"")</f>
        <v/>
      </c>
      <c r="H110" s="2" t="str">
        <f>IF(Paramétrage!NZ519&lt;&gt;0,Paramétrage!NY519,"")</f>
        <v/>
      </c>
      <c r="I110" s="2" t="str">
        <f t="shared" si="46"/>
        <v/>
      </c>
      <c r="J110" s="2" t="str">
        <f>IF(Paramétrage!NZ519&lt;&gt;0,Paramétrage!NZ519,"")</f>
        <v/>
      </c>
      <c r="K110" s="2" t="str">
        <f>IF(Paramétrage!OA519&lt;&gt;0,Paramétrage!OA519,"")</f>
        <v/>
      </c>
      <c r="L110" s="2" t="str">
        <f t="shared" si="47"/>
        <v/>
      </c>
      <c r="M110" s="2" t="str">
        <f t="shared" si="48"/>
        <v/>
      </c>
      <c r="N110" s="2" t="str">
        <f t="shared" si="49"/>
        <v/>
      </c>
      <c r="O110" s="2" t="str">
        <f>IF(Paramétrage!NZ519&lt;&gt;0,Paramétrage!OB519,"")</f>
        <v/>
      </c>
      <c r="P110" s="9" t="e">
        <f>IF(Paramétrage!#REF!,#REF!-#REF!,0)</f>
        <v>#REF!</v>
      </c>
      <c r="Q110" s="2"/>
      <c r="R110" s="2" t="e">
        <f>IF(#REF!&lt;&gt;"",ROUNDUP(MIN(S$3,T$3),0),"")</f>
        <v>#REF!</v>
      </c>
      <c r="S110" s="2"/>
    </row>
    <row r="111" spans="1:19" x14ac:dyDescent="0.35">
      <c r="A111" s="77" t="str">
        <f t="shared" si="40"/>
        <v/>
      </c>
      <c r="B111" s="77" t="str">
        <f t="shared" si="41"/>
        <v/>
      </c>
      <c r="C111" s="77" t="str">
        <f t="shared" si="42"/>
        <v/>
      </c>
      <c r="D111" s="77" t="str">
        <f t="shared" si="43"/>
        <v/>
      </c>
      <c r="E111" s="77" t="str">
        <f t="shared" si="44"/>
        <v/>
      </c>
      <c r="F111" s="77" t="str">
        <f t="shared" si="45"/>
        <v/>
      </c>
      <c r="G111" s="199" t="str">
        <f>IF(Paramétrage!NZ520&lt;&gt;0,Paramétrage!NX520,"")</f>
        <v/>
      </c>
      <c r="H111" s="2" t="str">
        <f>IF(Paramétrage!NZ520&lt;&gt;0,Paramétrage!NY520,"")</f>
        <v/>
      </c>
      <c r="I111" s="2" t="str">
        <f t="shared" si="46"/>
        <v/>
      </c>
      <c r="J111" s="2" t="str">
        <f>IF(Paramétrage!NZ520&lt;&gt;0,Paramétrage!NZ520,"")</f>
        <v/>
      </c>
      <c r="K111" s="2" t="str">
        <f>IF(Paramétrage!OA520&lt;&gt;0,Paramétrage!OA520,"")</f>
        <v/>
      </c>
      <c r="L111" s="2" t="str">
        <f t="shared" si="47"/>
        <v/>
      </c>
      <c r="M111" s="2" t="str">
        <f t="shared" si="48"/>
        <v/>
      </c>
      <c r="N111" s="2" t="str">
        <f t="shared" si="49"/>
        <v/>
      </c>
      <c r="O111" s="2" t="str">
        <f>IF(Paramétrage!NZ520&lt;&gt;0,Paramétrage!OB520,"")</f>
        <v/>
      </c>
      <c r="P111" s="9" t="e">
        <f>IF(Paramétrage!#REF!,#REF!-#REF!,0)</f>
        <v>#REF!</v>
      </c>
      <c r="Q111" s="2"/>
      <c r="R111" s="2" t="e">
        <f>IF(#REF!&lt;&gt;"",ROUNDUP(MIN(S$3,T$3),0),"")</f>
        <v>#REF!</v>
      </c>
      <c r="S111" s="2"/>
    </row>
    <row r="112" spans="1:19" x14ac:dyDescent="0.35">
      <c r="A112" s="77" t="str">
        <f t="shared" si="40"/>
        <v/>
      </c>
      <c r="B112" s="77" t="str">
        <f t="shared" si="41"/>
        <v/>
      </c>
      <c r="C112" s="77" t="str">
        <f t="shared" si="42"/>
        <v/>
      </c>
      <c r="D112" s="77" t="str">
        <f t="shared" si="43"/>
        <v/>
      </c>
      <c r="E112" s="77" t="str">
        <f t="shared" si="44"/>
        <v/>
      </c>
      <c r="F112" s="77" t="str">
        <f t="shared" si="45"/>
        <v/>
      </c>
      <c r="G112" s="199" t="str">
        <f>IF(Paramétrage!NZ521&lt;&gt;0,Paramétrage!NX521,"")</f>
        <v/>
      </c>
      <c r="H112" s="2" t="str">
        <f>IF(Paramétrage!NZ521&lt;&gt;0,Paramétrage!NY521,"")</f>
        <v/>
      </c>
      <c r="I112" s="2" t="str">
        <f t="shared" si="46"/>
        <v/>
      </c>
      <c r="J112" s="2" t="str">
        <f>IF(Paramétrage!NZ521&lt;&gt;0,Paramétrage!NZ521,"")</f>
        <v/>
      </c>
      <c r="K112" s="2" t="str">
        <f>IF(Paramétrage!OA521&lt;&gt;0,Paramétrage!OA521,"")</f>
        <v/>
      </c>
      <c r="L112" s="2" t="str">
        <f t="shared" si="47"/>
        <v/>
      </c>
      <c r="M112" s="2" t="str">
        <f t="shared" si="48"/>
        <v/>
      </c>
      <c r="N112" s="2" t="str">
        <f t="shared" si="49"/>
        <v/>
      </c>
      <c r="O112" s="2" t="str">
        <f>IF(Paramétrage!NZ521&lt;&gt;0,Paramétrage!OB521,"")</f>
        <v/>
      </c>
      <c r="P112" s="9" t="e">
        <f>IF(Paramétrage!#REF!,#REF!-#REF!,0)</f>
        <v>#REF!</v>
      </c>
      <c r="Q112" s="2"/>
      <c r="R112" s="2" t="e">
        <f>IF(#REF!&lt;&gt;"",ROUNDUP(MIN(S$3,T$3),0),"")</f>
        <v>#REF!</v>
      </c>
      <c r="S112" s="2"/>
    </row>
    <row r="113" spans="1:20" x14ac:dyDescent="0.35">
      <c r="A113" s="77" t="str">
        <f t="shared" si="40"/>
        <v/>
      </c>
      <c r="B113" s="77" t="str">
        <f t="shared" si="41"/>
        <v/>
      </c>
      <c r="C113" s="77" t="str">
        <f t="shared" si="42"/>
        <v/>
      </c>
      <c r="D113" s="77" t="str">
        <f t="shared" si="43"/>
        <v/>
      </c>
      <c r="E113" s="77" t="str">
        <f t="shared" si="44"/>
        <v/>
      </c>
      <c r="F113" s="77" t="str">
        <f t="shared" si="45"/>
        <v/>
      </c>
      <c r="G113" s="199" t="str">
        <f>IF(Paramétrage!NZ522&lt;&gt;0,Paramétrage!NX522,"")</f>
        <v/>
      </c>
      <c r="H113" s="2" t="str">
        <f>IF(Paramétrage!NZ522&lt;&gt;0,Paramétrage!NY522,"")</f>
        <v/>
      </c>
      <c r="I113" s="2" t="str">
        <f t="shared" si="46"/>
        <v/>
      </c>
      <c r="J113" s="2" t="str">
        <f>IF(Paramétrage!NZ522&lt;&gt;0,Paramétrage!NZ522,"")</f>
        <v/>
      </c>
      <c r="K113" s="2" t="str">
        <f>IF(Paramétrage!OA522&lt;&gt;0,Paramétrage!OA522,"")</f>
        <v/>
      </c>
      <c r="L113" s="2" t="str">
        <f t="shared" si="47"/>
        <v/>
      </c>
      <c r="M113" s="2" t="str">
        <f t="shared" si="48"/>
        <v/>
      </c>
      <c r="N113" s="2" t="str">
        <f t="shared" si="49"/>
        <v/>
      </c>
      <c r="O113" s="2" t="str">
        <f>IF(Paramétrage!NZ522&lt;&gt;0,Paramétrage!OB522,"")</f>
        <v/>
      </c>
      <c r="P113" s="9" t="e">
        <f>IF(Paramétrage!#REF!,#REF!-#REF!,0)</f>
        <v>#REF!</v>
      </c>
      <c r="Q113" s="2"/>
      <c r="R113" s="2" t="e">
        <f>IF(#REF!&lt;&gt;"",ROUNDUP(MIN(S$3,T$3),0),"")</f>
        <v>#REF!</v>
      </c>
      <c r="S113" s="2"/>
    </row>
    <row r="114" spans="1:20" x14ac:dyDescent="0.35">
      <c r="A114" s="77" t="str">
        <f t="shared" si="40"/>
        <v/>
      </c>
      <c r="B114" s="77" t="str">
        <f t="shared" si="41"/>
        <v/>
      </c>
      <c r="C114" s="77" t="str">
        <f t="shared" si="42"/>
        <v/>
      </c>
      <c r="D114" s="77" t="str">
        <f t="shared" si="43"/>
        <v/>
      </c>
      <c r="E114" s="77" t="str">
        <f t="shared" si="44"/>
        <v/>
      </c>
      <c r="F114" s="77" t="str">
        <f t="shared" si="45"/>
        <v/>
      </c>
      <c r="G114" s="199" t="str">
        <f>IF(Paramétrage!NZ523&lt;&gt;0,Paramétrage!NX523,"")</f>
        <v/>
      </c>
      <c r="H114" s="2" t="str">
        <f>IF(Paramétrage!NZ523&lt;&gt;0,Paramétrage!NY523,"")</f>
        <v/>
      </c>
      <c r="I114" s="2" t="str">
        <f t="shared" si="46"/>
        <v/>
      </c>
      <c r="J114" s="2" t="str">
        <f>IF(Paramétrage!NZ523&lt;&gt;0,Paramétrage!NZ523,"")</f>
        <v/>
      </c>
      <c r="K114" s="2" t="str">
        <f>IF(Paramétrage!OA523&lt;&gt;0,Paramétrage!OA523,"")</f>
        <v/>
      </c>
      <c r="L114" s="2" t="str">
        <f t="shared" si="47"/>
        <v/>
      </c>
      <c r="M114" s="2" t="str">
        <f t="shared" si="48"/>
        <v/>
      </c>
      <c r="N114" s="2" t="str">
        <f t="shared" si="49"/>
        <v/>
      </c>
      <c r="O114" s="2" t="str">
        <f>IF(Paramétrage!NZ523&lt;&gt;0,Paramétrage!OB523,"")</f>
        <v/>
      </c>
      <c r="P114" s="9" t="e">
        <f>IF(Paramétrage!#REF!,#REF!-#REF!,0)</f>
        <v>#REF!</v>
      </c>
      <c r="Q114" s="2"/>
      <c r="R114" s="2" t="e">
        <f>IF(#REF!&lt;&gt;"",ROUNDUP(MIN(S$3,T$3),0),"")</f>
        <v>#REF!</v>
      </c>
      <c r="S114" s="2"/>
    </row>
    <row r="115" spans="1:20" x14ac:dyDescent="0.35">
      <c r="A115" s="77" t="str">
        <f t="shared" si="40"/>
        <v/>
      </c>
      <c r="B115" s="77" t="str">
        <f t="shared" si="41"/>
        <v/>
      </c>
      <c r="C115" s="77" t="str">
        <f t="shared" si="42"/>
        <v/>
      </c>
      <c r="D115" s="77" t="str">
        <f t="shared" si="43"/>
        <v/>
      </c>
      <c r="E115" s="77" t="str">
        <f t="shared" si="44"/>
        <v/>
      </c>
      <c r="F115" s="77" t="str">
        <f t="shared" si="45"/>
        <v/>
      </c>
      <c r="G115" s="199" t="str">
        <f>IF(Paramétrage!NZ524&lt;&gt;0,Paramétrage!NX524,"")</f>
        <v/>
      </c>
      <c r="H115" s="2" t="str">
        <f>IF(Paramétrage!NZ524&lt;&gt;0,Paramétrage!NY524,"")</f>
        <v/>
      </c>
      <c r="I115" s="2" t="str">
        <f t="shared" si="46"/>
        <v/>
      </c>
      <c r="J115" s="2" t="str">
        <f>IF(Paramétrage!NZ524&lt;&gt;0,Paramétrage!NZ524,"")</f>
        <v/>
      </c>
      <c r="K115" s="2" t="str">
        <f>IF(Paramétrage!OA524&lt;&gt;0,Paramétrage!OA524,"")</f>
        <v/>
      </c>
      <c r="L115" s="2" t="str">
        <f t="shared" si="47"/>
        <v/>
      </c>
      <c r="M115" s="2" t="str">
        <f t="shared" si="48"/>
        <v/>
      </c>
      <c r="N115" s="2" t="str">
        <f t="shared" si="49"/>
        <v/>
      </c>
      <c r="O115" s="2" t="str">
        <f>IF(Paramétrage!NZ524&lt;&gt;0,Paramétrage!OB524,"")</f>
        <v/>
      </c>
      <c r="P115" s="9" t="e">
        <f>IF(Paramétrage!#REF!,#REF!-#REF!,0)</f>
        <v>#REF!</v>
      </c>
      <c r="Q115" s="2"/>
      <c r="R115" s="2" t="e">
        <f>IF(#REF!&lt;&gt;"",ROUNDUP(MIN(S$3,T$3),0),"")</f>
        <v>#REF!</v>
      </c>
      <c r="S115" s="2"/>
    </row>
    <row r="116" spans="1:20" x14ac:dyDescent="0.35">
      <c r="A116" s="77" t="str">
        <f t="shared" si="40"/>
        <v/>
      </c>
      <c r="B116" s="77" t="str">
        <f t="shared" si="41"/>
        <v/>
      </c>
      <c r="C116" s="77" t="str">
        <f t="shared" si="42"/>
        <v/>
      </c>
      <c r="D116" s="77" t="str">
        <f t="shared" si="43"/>
        <v/>
      </c>
      <c r="E116" s="77" t="str">
        <f t="shared" si="44"/>
        <v/>
      </c>
      <c r="F116" s="77" t="str">
        <f t="shared" si="45"/>
        <v/>
      </c>
      <c r="G116" s="199" t="str">
        <f>IF(Paramétrage!NZ525&lt;&gt;0,Paramétrage!NX525,"")</f>
        <v/>
      </c>
      <c r="H116" s="2" t="str">
        <f>IF(Paramétrage!NZ525&lt;&gt;0,Paramétrage!NY525,"")</f>
        <v/>
      </c>
      <c r="I116" s="2" t="str">
        <f t="shared" si="46"/>
        <v/>
      </c>
      <c r="J116" s="2" t="str">
        <f>IF(Paramétrage!NZ525&lt;&gt;0,Paramétrage!NZ525,"")</f>
        <v/>
      </c>
      <c r="K116" s="2" t="str">
        <f>IF(Paramétrage!OA525&lt;&gt;0,Paramétrage!OA525,"")</f>
        <v/>
      </c>
      <c r="L116" s="2" t="str">
        <f t="shared" si="47"/>
        <v/>
      </c>
      <c r="M116" s="2" t="str">
        <f t="shared" si="48"/>
        <v/>
      </c>
      <c r="N116" s="2" t="str">
        <f t="shared" si="49"/>
        <v/>
      </c>
      <c r="O116" s="2" t="str">
        <f>IF(Paramétrage!NZ525&lt;&gt;0,Paramétrage!OB525,"")</f>
        <v/>
      </c>
      <c r="P116" s="9" t="e">
        <f>IF(Paramétrage!#REF!,#REF!-#REF!,0)</f>
        <v>#REF!</v>
      </c>
      <c r="Q116" s="2"/>
      <c r="R116" s="2" t="e">
        <f>IF(#REF!&lt;&gt;"",ROUNDUP(MIN(S$3,T$3),0),"")</f>
        <v>#REF!</v>
      </c>
      <c r="S116" s="2"/>
    </row>
    <row r="117" spans="1:20" x14ac:dyDescent="0.35">
      <c r="A117" s="77" t="str">
        <f t="shared" si="40"/>
        <v/>
      </c>
      <c r="B117" s="77" t="str">
        <f t="shared" si="41"/>
        <v/>
      </c>
      <c r="C117" s="77" t="str">
        <f t="shared" si="42"/>
        <v/>
      </c>
      <c r="D117" s="77" t="str">
        <f t="shared" si="43"/>
        <v/>
      </c>
      <c r="E117" s="77" t="str">
        <f t="shared" si="44"/>
        <v/>
      </c>
      <c r="F117" s="77" t="str">
        <f t="shared" si="45"/>
        <v/>
      </c>
      <c r="G117" s="199" t="str">
        <f>IF(Paramétrage!NZ526&lt;&gt;0,Paramétrage!NX526,"")</f>
        <v/>
      </c>
      <c r="H117" s="2" t="str">
        <f>IF(Paramétrage!NZ526&lt;&gt;0,Paramétrage!NY526,"")</f>
        <v/>
      </c>
      <c r="I117" s="2" t="str">
        <f t="shared" si="46"/>
        <v/>
      </c>
      <c r="J117" s="2" t="str">
        <f>IF(Paramétrage!NZ526&lt;&gt;0,Paramétrage!NZ526,"")</f>
        <v/>
      </c>
      <c r="K117" s="2" t="str">
        <f>IF(Paramétrage!OA526&lt;&gt;0,Paramétrage!OA526,"")</f>
        <v/>
      </c>
      <c r="L117" s="2" t="str">
        <f t="shared" si="47"/>
        <v/>
      </c>
      <c r="M117" s="2" t="str">
        <f t="shared" si="48"/>
        <v/>
      </c>
      <c r="N117" s="2" t="str">
        <f t="shared" si="49"/>
        <v/>
      </c>
      <c r="O117" s="2" t="str">
        <f>IF(Paramétrage!NZ526&lt;&gt;0,Paramétrage!OB526,"")</f>
        <v/>
      </c>
      <c r="P117" s="9" t="e">
        <f>IF(Paramétrage!#REF!,#REF!-#REF!,0)</f>
        <v>#REF!</v>
      </c>
      <c r="Q117" s="2"/>
      <c r="R117" s="2" t="e">
        <f>IF(#REF!&lt;&gt;"",ROUNDUP(MIN(S$3,T$3),0),"")</f>
        <v>#REF!</v>
      </c>
      <c r="S117" s="2"/>
    </row>
    <row r="118" spans="1:20" x14ac:dyDescent="0.35">
      <c r="A118" s="77" t="str">
        <f t="shared" si="40"/>
        <v/>
      </c>
      <c r="B118" s="77" t="str">
        <f t="shared" si="41"/>
        <v/>
      </c>
      <c r="C118" s="77" t="str">
        <f t="shared" si="42"/>
        <v/>
      </c>
      <c r="D118" s="77" t="str">
        <f t="shared" si="43"/>
        <v/>
      </c>
      <c r="E118" s="77" t="str">
        <f t="shared" si="44"/>
        <v/>
      </c>
      <c r="F118" s="77" t="str">
        <f t="shared" si="45"/>
        <v/>
      </c>
      <c r="G118" s="199" t="str">
        <f>IF(Paramétrage!NZ527&lt;&gt;0,Paramétrage!NX527,"")</f>
        <v/>
      </c>
      <c r="H118" s="2" t="str">
        <f>IF(Paramétrage!NZ527&lt;&gt;0,Paramétrage!NY527,"")</f>
        <v/>
      </c>
      <c r="I118" s="2" t="str">
        <f t="shared" si="46"/>
        <v/>
      </c>
      <c r="J118" s="2" t="str">
        <f>IF(Paramétrage!NZ527&lt;&gt;0,Paramétrage!NZ527,"")</f>
        <v/>
      </c>
      <c r="K118" s="2" t="str">
        <f>IF(Paramétrage!OA527&lt;&gt;0,Paramétrage!OA527,"")</f>
        <v/>
      </c>
      <c r="L118" s="2" t="str">
        <f t="shared" si="47"/>
        <v/>
      </c>
      <c r="M118" s="2" t="str">
        <f t="shared" si="48"/>
        <v/>
      </c>
      <c r="N118" s="2" t="str">
        <f t="shared" si="49"/>
        <v/>
      </c>
      <c r="O118" s="2" t="str">
        <f>IF(Paramétrage!NZ527&lt;&gt;0,Paramétrage!OB527,"")</f>
        <v/>
      </c>
      <c r="P118" s="9" t="e">
        <f>IF(Paramétrage!#REF!,#REF!-#REF!,0)</f>
        <v>#REF!</v>
      </c>
      <c r="Q118" s="2"/>
      <c r="R118" s="2" t="e">
        <f>IF(#REF!&lt;&gt;"",ROUNDUP(MIN(S$3,T$3),0),"")</f>
        <v>#REF!</v>
      </c>
      <c r="S118" s="2"/>
    </row>
    <row r="119" spans="1:20" x14ac:dyDescent="0.35">
      <c r="A119" s="77" t="str">
        <f t="shared" si="40"/>
        <v/>
      </c>
      <c r="B119" s="77" t="str">
        <f t="shared" si="41"/>
        <v/>
      </c>
      <c r="C119" s="77" t="str">
        <f t="shared" si="42"/>
        <v/>
      </c>
      <c r="D119" s="77" t="str">
        <f t="shared" si="43"/>
        <v/>
      </c>
      <c r="E119" s="77" t="str">
        <f t="shared" si="44"/>
        <v/>
      </c>
      <c r="F119" s="77" t="str">
        <f t="shared" si="45"/>
        <v/>
      </c>
      <c r="G119" s="199" t="str">
        <f>IF(Paramétrage!NZ528&lt;&gt;0,Paramétrage!NX528,"")</f>
        <v/>
      </c>
      <c r="H119" s="2" t="str">
        <f>IF(Paramétrage!NZ528&lt;&gt;0,Paramétrage!NY528,"")</f>
        <v/>
      </c>
      <c r="I119" s="2" t="str">
        <f t="shared" si="46"/>
        <v/>
      </c>
      <c r="J119" s="2" t="str">
        <f>IF(Paramétrage!NZ528&lt;&gt;0,Paramétrage!NZ528,"")</f>
        <v/>
      </c>
      <c r="K119" s="2" t="str">
        <f>IF(Paramétrage!OA528&lt;&gt;0,Paramétrage!OA528,"")</f>
        <v/>
      </c>
      <c r="L119" s="2" t="str">
        <f t="shared" si="47"/>
        <v/>
      </c>
      <c r="M119" s="2" t="str">
        <f t="shared" si="48"/>
        <v/>
      </c>
      <c r="N119" s="2" t="str">
        <f t="shared" si="49"/>
        <v/>
      </c>
      <c r="O119" s="2" t="str">
        <f>IF(Paramétrage!NZ528&lt;&gt;0,Paramétrage!OB528,"")</f>
        <v/>
      </c>
      <c r="P119" s="9" t="e">
        <f>IF(Paramétrage!#REF!,#REF!-#REF!,0)</f>
        <v>#REF!</v>
      </c>
      <c r="Q119" s="2"/>
      <c r="R119" s="2" t="e">
        <f>IF(#REF!&lt;&gt;"",ROUNDUP(MIN(S$3,T$3),0),"")</f>
        <v>#REF!</v>
      </c>
      <c r="S119" s="2"/>
    </row>
    <row r="120" spans="1:20" x14ac:dyDescent="0.35">
      <c r="A120" s="469"/>
      <c r="B120" s="469"/>
      <c r="C120" s="469"/>
      <c r="D120" s="469"/>
      <c r="E120" s="469"/>
      <c r="F120" s="469"/>
      <c r="G120" s="475" t="s">
        <v>1130</v>
      </c>
      <c r="H120" s="469"/>
      <c r="I120" s="469"/>
      <c r="J120" s="469"/>
      <c r="K120" s="469"/>
      <c r="L120" s="469"/>
      <c r="M120" s="469"/>
      <c r="N120" s="469"/>
      <c r="O120" s="469"/>
      <c r="P120" s="469" t="e">
        <f>IF(Paramétrage!#REF!,#REF!-#REF!,0)</f>
        <v>#REF!</v>
      </c>
      <c r="Q120" s="469"/>
      <c r="R120" s="469" t="e">
        <f>IF(#REF!&lt;&gt;"",ROUNDUP(MIN(S$3,T$3),0),"")</f>
        <v>#REF!</v>
      </c>
      <c r="S120" s="2"/>
    </row>
    <row r="121" spans="1:20" ht="101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167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9" t="e">
        <f>IF(Paramétrage!#REF!,#REF!-#REF!,0)</f>
        <v>#REF!</v>
      </c>
      <c r="Q121" s="200" t="e">
        <f>Paramétrage!#REF!</f>
        <v>#REF!</v>
      </c>
      <c r="R121" s="201" t="s">
        <v>338</v>
      </c>
      <c r="S121" s="106" t="s">
        <v>347</v>
      </c>
      <c r="T121" s="28" t="s">
        <v>348</v>
      </c>
    </row>
    <row r="122" spans="1:20" x14ac:dyDescent="0.35">
      <c r="A122" s="77" t="str">
        <f>IF(J122&lt;&gt;"",I122,"")</f>
        <v/>
      </c>
      <c r="B122" s="77" t="str">
        <f>IF(J122&lt;&gt;"",1,"")</f>
        <v/>
      </c>
      <c r="C122" s="77" t="str">
        <f>IF(J122&lt;&gt;"",L122,"")</f>
        <v/>
      </c>
      <c r="D122" s="77" t="str">
        <f>IF(J122&lt;&gt;"",L122,"")</f>
        <v/>
      </c>
      <c r="E122" s="77" t="str">
        <f>IF(J122&lt;&gt;"",M122,"")</f>
        <v/>
      </c>
      <c r="F122" s="77" t="str">
        <f>IF(J122&lt;&gt;"",N122,"")</f>
        <v/>
      </c>
      <c r="G122" s="199" t="str">
        <f>IF(Paramétrage!MD501&lt;&gt;0,Paramétrage!MB501,"")</f>
        <v/>
      </c>
      <c r="H122" s="2" t="str">
        <f>IF(Paramétrage!MD501&lt;&gt;0,Paramétrage!MC501,"")</f>
        <v/>
      </c>
      <c r="I122" s="2" t="str">
        <f>IF(J122&lt;&gt;"",DATEDIF($Q$2,G122,"d")*1440+H122*60,"")</f>
        <v/>
      </c>
      <c r="J122" s="2" t="str">
        <f>IF(Paramétrage!MD501&lt;&gt;0,Paramétrage!MD501,"")</f>
        <v/>
      </c>
      <c r="K122" s="2" t="str">
        <f>IF(Paramétrage!ME501&lt;&gt;0,Paramétrage!ME501,"")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IF(Paramétrage!MD501&lt;&gt;0,Paramétrage!MF501,"")</f>
        <v/>
      </c>
      <c r="P122" s="9" t="e">
        <f>IF(Paramétrage!#REF!,#REF!-#REF!,0)</f>
        <v>#REF!</v>
      </c>
      <c r="Q122" s="2"/>
      <c r="R122" s="2" t="e">
        <f>IF(#REF!&lt;&gt;"",ROUNDUP(MIN(S$3,T$3),0),"")</f>
        <v>#REF!</v>
      </c>
      <c r="S122" s="2"/>
    </row>
    <row r="123" spans="1:20" x14ac:dyDescent="0.35">
      <c r="A123" s="77" t="str">
        <f t="shared" ref="A123:A149" si="50">IF(J123&lt;&gt;"",I123,"")</f>
        <v/>
      </c>
      <c r="B123" s="77" t="str">
        <f t="shared" ref="B123:B149" si="51">IF(J123&lt;&gt;"",1,"")</f>
        <v/>
      </c>
      <c r="C123" s="77" t="str">
        <f t="shared" ref="C123:C149" si="52">IF(J123&lt;&gt;"",L123,"")</f>
        <v/>
      </c>
      <c r="D123" s="77" t="str">
        <f t="shared" ref="D123:D149" si="53">IF(J123&lt;&gt;"",L123,"")</f>
        <v/>
      </c>
      <c r="E123" s="77" t="str">
        <f t="shared" ref="E123:E149" si="54">IF(J123&lt;&gt;"",M123,"")</f>
        <v/>
      </c>
      <c r="F123" s="77" t="str">
        <f t="shared" ref="F123:F149" si="55">IF(J123&lt;&gt;"",N123,"")</f>
        <v/>
      </c>
      <c r="G123" s="199" t="str">
        <f>IF(Paramétrage!MD502&lt;&gt;0,Paramétrage!MB502,"")</f>
        <v/>
      </c>
      <c r="H123" s="2" t="str">
        <f>IF(Paramétrage!MD502&lt;&gt;0,Paramétrage!MC502,"")</f>
        <v/>
      </c>
      <c r="I123" s="2" t="str">
        <f t="shared" ref="I123:I149" si="56">IF(J123&lt;&gt;"",DATEDIF($Q$2,G123,"d")*1440+H123*60,"")</f>
        <v/>
      </c>
      <c r="J123" s="2" t="str">
        <f>IF(Paramétrage!MD502&lt;&gt;0,Paramétrage!MD502,"")</f>
        <v/>
      </c>
      <c r="K123" s="2" t="str">
        <f>IF(Paramétrage!ME502&lt;&gt;0,Paramétrage!ME502,"")</f>
        <v/>
      </c>
      <c r="L123" s="2" t="str">
        <f t="shared" ref="L123:L149" si="57">IF(J123&lt;&gt;"",ROUNDUP(J123/K123,0),"")</f>
        <v/>
      </c>
      <c r="M123" s="2" t="str">
        <f t="shared" ref="M123:M149" si="58">IF(J123&lt;&gt;"",J123/L123,"")</f>
        <v/>
      </c>
      <c r="N123" s="2" t="str">
        <f t="shared" ref="N123:N149" si="59">IF(J123&lt;&gt;"",M123/O123,"")</f>
        <v/>
      </c>
      <c r="O123" s="2" t="str">
        <f>IF(Paramétrage!MD502&lt;&gt;0,Paramétrage!MF502,"")</f>
        <v/>
      </c>
      <c r="P123" s="9" t="e">
        <f>IF(Paramétrage!#REF!,#REF!-#REF!,0)</f>
        <v>#REF!</v>
      </c>
      <c r="Q123" s="2"/>
      <c r="R123" s="2" t="e">
        <f>IF(#REF!&lt;&gt;"",ROUNDUP(MIN(S$3,T$3),0),"")</f>
        <v>#REF!</v>
      </c>
      <c r="S123" s="2"/>
    </row>
    <row r="124" spans="1:20" x14ac:dyDescent="0.35">
      <c r="A124" s="77" t="str">
        <f t="shared" si="50"/>
        <v/>
      </c>
      <c r="B124" s="77" t="str">
        <f t="shared" si="51"/>
        <v/>
      </c>
      <c r="C124" s="77" t="str">
        <f t="shared" si="52"/>
        <v/>
      </c>
      <c r="D124" s="77" t="str">
        <f t="shared" si="53"/>
        <v/>
      </c>
      <c r="E124" s="77" t="str">
        <f t="shared" si="54"/>
        <v/>
      </c>
      <c r="F124" s="77" t="str">
        <f t="shared" si="55"/>
        <v/>
      </c>
      <c r="G124" s="199" t="str">
        <f>IF(Paramétrage!MD503&lt;&gt;0,Paramétrage!MB503,"")</f>
        <v/>
      </c>
      <c r="H124" s="2" t="str">
        <f>IF(Paramétrage!MD503&lt;&gt;0,Paramétrage!MC503,"")</f>
        <v/>
      </c>
      <c r="I124" s="2" t="str">
        <f t="shared" si="56"/>
        <v/>
      </c>
      <c r="J124" s="2" t="str">
        <f>IF(Paramétrage!MD503&lt;&gt;0,Paramétrage!MD503,"")</f>
        <v/>
      </c>
      <c r="K124" s="2" t="str">
        <f>IF(Paramétrage!ME503&lt;&gt;0,Paramétrage!ME503,"")</f>
        <v/>
      </c>
      <c r="L124" s="2" t="str">
        <f t="shared" si="57"/>
        <v/>
      </c>
      <c r="M124" s="2" t="str">
        <f t="shared" si="58"/>
        <v/>
      </c>
      <c r="N124" s="2" t="str">
        <f t="shared" si="59"/>
        <v/>
      </c>
      <c r="O124" s="2" t="str">
        <f>IF(Paramétrage!MD503&lt;&gt;0,Paramétrage!MF503,"")</f>
        <v/>
      </c>
      <c r="P124" s="9" t="e">
        <f>IF(Paramétrage!#REF!,#REF!-#REF!,0)</f>
        <v>#REF!</v>
      </c>
      <c r="Q124" s="2"/>
      <c r="R124" s="2" t="e">
        <f>IF(#REF!&lt;&gt;"",ROUNDUP(MIN(S$3,T$3),0),"")</f>
        <v>#REF!</v>
      </c>
      <c r="S124" s="2"/>
    </row>
    <row r="125" spans="1:20" x14ac:dyDescent="0.35">
      <c r="A125" s="77" t="str">
        <f t="shared" si="50"/>
        <v/>
      </c>
      <c r="B125" s="77" t="str">
        <f t="shared" si="51"/>
        <v/>
      </c>
      <c r="C125" s="77" t="str">
        <f t="shared" si="52"/>
        <v/>
      </c>
      <c r="D125" s="77" t="str">
        <f t="shared" si="53"/>
        <v/>
      </c>
      <c r="E125" s="77" t="str">
        <f t="shared" si="54"/>
        <v/>
      </c>
      <c r="F125" s="77" t="str">
        <f t="shared" si="55"/>
        <v/>
      </c>
      <c r="G125" s="199" t="str">
        <f>IF(Paramétrage!MD504&lt;&gt;0,Paramétrage!MB504,"")</f>
        <v/>
      </c>
      <c r="H125" s="2" t="str">
        <f>IF(Paramétrage!MD504&lt;&gt;0,Paramétrage!MC504,"")</f>
        <v/>
      </c>
      <c r="I125" s="2" t="str">
        <f t="shared" si="56"/>
        <v/>
      </c>
      <c r="J125" s="2" t="str">
        <f>IF(Paramétrage!MD504&lt;&gt;0,Paramétrage!MD504,"")</f>
        <v/>
      </c>
      <c r="K125" s="2" t="str">
        <f>IF(Paramétrage!ME504&lt;&gt;0,Paramétrage!ME504,"")</f>
        <v/>
      </c>
      <c r="L125" s="2" t="str">
        <f t="shared" si="57"/>
        <v/>
      </c>
      <c r="M125" s="2" t="str">
        <f t="shared" si="58"/>
        <v/>
      </c>
      <c r="N125" s="2" t="str">
        <f t="shared" si="59"/>
        <v/>
      </c>
      <c r="O125" s="2" t="str">
        <f>IF(Paramétrage!MD504&lt;&gt;0,Paramétrage!MF504,"")</f>
        <v/>
      </c>
      <c r="P125" s="9" t="e">
        <f>IF(Paramétrage!#REF!,#REF!-#REF!,0)</f>
        <v>#REF!</v>
      </c>
      <c r="Q125" s="2"/>
      <c r="R125" s="2" t="e">
        <f>IF(#REF!&lt;&gt;"",ROUNDUP(MIN(S$3,T$3),0),"")</f>
        <v>#REF!</v>
      </c>
      <c r="S125" s="2"/>
    </row>
    <row r="126" spans="1:20" x14ac:dyDescent="0.35">
      <c r="A126" s="77" t="str">
        <f t="shared" si="50"/>
        <v/>
      </c>
      <c r="B126" s="77" t="str">
        <f t="shared" si="51"/>
        <v/>
      </c>
      <c r="C126" s="77" t="str">
        <f t="shared" si="52"/>
        <v/>
      </c>
      <c r="D126" s="77" t="str">
        <f t="shared" si="53"/>
        <v/>
      </c>
      <c r="E126" s="77" t="str">
        <f t="shared" si="54"/>
        <v/>
      </c>
      <c r="F126" s="77" t="str">
        <f t="shared" si="55"/>
        <v/>
      </c>
      <c r="G126" s="199" t="str">
        <f>IF(Paramétrage!MD505&lt;&gt;0,Paramétrage!MB505,"")</f>
        <v/>
      </c>
      <c r="H126" s="2" t="str">
        <f>IF(Paramétrage!MD505&lt;&gt;0,Paramétrage!MC505,"")</f>
        <v/>
      </c>
      <c r="I126" s="2" t="str">
        <f t="shared" si="56"/>
        <v/>
      </c>
      <c r="J126" s="2" t="str">
        <f>IF(Paramétrage!MD505&lt;&gt;0,Paramétrage!MD505,"")</f>
        <v/>
      </c>
      <c r="K126" s="2" t="str">
        <f>IF(Paramétrage!ME505&lt;&gt;0,Paramétrage!ME505,"")</f>
        <v/>
      </c>
      <c r="L126" s="2" t="str">
        <f t="shared" si="57"/>
        <v/>
      </c>
      <c r="M126" s="2" t="str">
        <f t="shared" si="58"/>
        <v/>
      </c>
      <c r="N126" s="2" t="str">
        <f t="shared" si="59"/>
        <v/>
      </c>
      <c r="O126" s="2" t="str">
        <f>IF(Paramétrage!MD505&lt;&gt;0,Paramétrage!MF505,"")</f>
        <v/>
      </c>
      <c r="P126" s="9" t="e">
        <f>IF(Paramétrage!#REF!,#REF!-#REF!,0)</f>
        <v>#REF!</v>
      </c>
      <c r="Q126" s="2"/>
      <c r="R126" s="2" t="e">
        <f>IF(#REF!&lt;&gt;"",ROUNDUP(MIN(S$3,T$3),0),"")</f>
        <v>#REF!</v>
      </c>
      <c r="S126" s="2"/>
    </row>
    <row r="127" spans="1:20" x14ac:dyDescent="0.35">
      <c r="A127" s="77" t="str">
        <f t="shared" si="50"/>
        <v/>
      </c>
      <c r="B127" s="77" t="str">
        <f t="shared" si="51"/>
        <v/>
      </c>
      <c r="C127" s="77" t="str">
        <f t="shared" si="52"/>
        <v/>
      </c>
      <c r="D127" s="77" t="str">
        <f t="shared" si="53"/>
        <v/>
      </c>
      <c r="E127" s="77" t="str">
        <f t="shared" si="54"/>
        <v/>
      </c>
      <c r="F127" s="77" t="str">
        <f t="shared" si="55"/>
        <v/>
      </c>
      <c r="G127" s="199" t="str">
        <f>IF(Paramétrage!MD506&lt;&gt;0,Paramétrage!MB506,"")</f>
        <v/>
      </c>
      <c r="H127" s="2" t="str">
        <f>IF(Paramétrage!MD506&lt;&gt;0,Paramétrage!MC506,"")</f>
        <v/>
      </c>
      <c r="I127" s="2" t="str">
        <f t="shared" si="56"/>
        <v/>
      </c>
      <c r="J127" s="2" t="str">
        <f>IF(Paramétrage!MD506&lt;&gt;0,Paramétrage!MD506,"")</f>
        <v/>
      </c>
      <c r="K127" s="2" t="str">
        <f>IF(Paramétrage!ME506&lt;&gt;0,Paramétrage!ME506,"")</f>
        <v/>
      </c>
      <c r="L127" s="2" t="str">
        <f t="shared" si="57"/>
        <v/>
      </c>
      <c r="M127" s="2" t="str">
        <f t="shared" si="58"/>
        <v/>
      </c>
      <c r="N127" s="2" t="str">
        <f t="shared" si="59"/>
        <v/>
      </c>
      <c r="O127" s="2" t="str">
        <f>IF(Paramétrage!MD506&lt;&gt;0,Paramétrage!MF506,"")</f>
        <v/>
      </c>
      <c r="P127" s="9" t="e">
        <f>IF(Paramétrage!#REF!,#REF!-#REF!,0)</f>
        <v>#REF!</v>
      </c>
      <c r="Q127" s="2"/>
      <c r="R127" s="2" t="e">
        <f>IF(#REF!&lt;&gt;"",ROUNDUP(MIN(S$3,T$3),0),"")</f>
        <v>#REF!</v>
      </c>
      <c r="S127" s="2"/>
    </row>
    <row r="128" spans="1:20" x14ac:dyDescent="0.35">
      <c r="A128" s="77" t="str">
        <f t="shared" si="50"/>
        <v/>
      </c>
      <c r="B128" s="77" t="str">
        <f t="shared" si="51"/>
        <v/>
      </c>
      <c r="C128" s="77" t="str">
        <f t="shared" si="52"/>
        <v/>
      </c>
      <c r="D128" s="77" t="str">
        <f t="shared" si="53"/>
        <v/>
      </c>
      <c r="E128" s="77" t="str">
        <f t="shared" si="54"/>
        <v/>
      </c>
      <c r="F128" s="77" t="str">
        <f t="shared" si="55"/>
        <v/>
      </c>
      <c r="G128" s="199" t="str">
        <f>IF(Paramétrage!MD507&lt;&gt;0,Paramétrage!MB507,"")</f>
        <v/>
      </c>
      <c r="H128" s="2" t="str">
        <f>IF(Paramétrage!MD507&lt;&gt;0,Paramétrage!MC507,"")</f>
        <v/>
      </c>
      <c r="I128" s="2" t="str">
        <f t="shared" si="56"/>
        <v/>
      </c>
      <c r="J128" s="2" t="str">
        <f>IF(Paramétrage!MD507&lt;&gt;0,Paramétrage!MD507,"")</f>
        <v/>
      </c>
      <c r="K128" s="2" t="str">
        <f>IF(Paramétrage!ME507&lt;&gt;0,Paramétrage!ME507,"")</f>
        <v/>
      </c>
      <c r="L128" s="2" t="str">
        <f t="shared" si="57"/>
        <v/>
      </c>
      <c r="M128" s="2" t="str">
        <f t="shared" si="58"/>
        <v/>
      </c>
      <c r="N128" s="2" t="str">
        <f t="shared" si="59"/>
        <v/>
      </c>
      <c r="O128" s="2" t="str">
        <f>IF(Paramétrage!MD507&lt;&gt;0,Paramétrage!MF507,"")</f>
        <v/>
      </c>
      <c r="P128" s="9" t="e">
        <f>IF(Paramétrage!#REF!,#REF!-#REF!,0)</f>
        <v>#REF!</v>
      </c>
      <c r="Q128" s="2"/>
      <c r="R128" s="2" t="e">
        <f>IF(#REF!&lt;&gt;"",ROUNDUP(MIN(S$3,T$3),0),"")</f>
        <v>#REF!</v>
      </c>
      <c r="S128" s="2"/>
    </row>
    <row r="129" spans="1:19" x14ac:dyDescent="0.35">
      <c r="A129" s="77" t="str">
        <f t="shared" si="50"/>
        <v/>
      </c>
      <c r="B129" s="77" t="str">
        <f t="shared" si="51"/>
        <v/>
      </c>
      <c r="C129" s="77" t="str">
        <f t="shared" si="52"/>
        <v/>
      </c>
      <c r="D129" s="77" t="str">
        <f t="shared" si="53"/>
        <v/>
      </c>
      <c r="E129" s="77" t="str">
        <f t="shared" si="54"/>
        <v/>
      </c>
      <c r="F129" s="77" t="str">
        <f t="shared" si="55"/>
        <v/>
      </c>
      <c r="G129" s="199" t="str">
        <f>IF(Paramétrage!MD508&lt;&gt;0,Paramétrage!MB508,"")</f>
        <v/>
      </c>
      <c r="H129" s="2" t="str">
        <f>IF(Paramétrage!MD508&lt;&gt;0,Paramétrage!MC508,"")</f>
        <v/>
      </c>
      <c r="I129" s="2" t="str">
        <f t="shared" si="56"/>
        <v/>
      </c>
      <c r="J129" s="2" t="str">
        <f>IF(Paramétrage!MD508&lt;&gt;0,Paramétrage!MD508,"")</f>
        <v/>
      </c>
      <c r="K129" s="2" t="str">
        <f>IF(Paramétrage!ME508&lt;&gt;0,Paramétrage!ME508,"")</f>
        <v/>
      </c>
      <c r="L129" s="2" t="str">
        <f t="shared" si="57"/>
        <v/>
      </c>
      <c r="M129" s="2" t="str">
        <f t="shared" si="58"/>
        <v/>
      </c>
      <c r="N129" s="2" t="str">
        <f t="shared" si="59"/>
        <v/>
      </c>
      <c r="O129" s="2" t="str">
        <f>IF(Paramétrage!MD508&lt;&gt;0,Paramétrage!MF508,"")</f>
        <v/>
      </c>
      <c r="P129" s="9" t="e">
        <f>IF(Paramétrage!#REF!,#REF!-#REF!,0)</f>
        <v>#REF!</v>
      </c>
      <c r="Q129" s="2"/>
      <c r="R129" s="2" t="e">
        <f>IF(#REF!&lt;&gt;"",ROUNDUP(MIN(S$3,T$3),0),"")</f>
        <v>#REF!</v>
      </c>
      <c r="S129" s="2"/>
    </row>
    <row r="130" spans="1:19" x14ac:dyDescent="0.35">
      <c r="A130" s="77" t="str">
        <f t="shared" si="50"/>
        <v/>
      </c>
      <c r="B130" s="77" t="str">
        <f t="shared" si="51"/>
        <v/>
      </c>
      <c r="C130" s="77" t="str">
        <f t="shared" si="52"/>
        <v/>
      </c>
      <c r="D130" s="77" t="str">
        <f t="shared" si="53"/>
        <v/>
      </c>
      <c r="E130" s="77" t="str">
        <f t="shared" si="54"/>
        <v/>
      </c>
      <c r="F130" s="77" t="str">
        <f t="shared" si="55"/>
        <v/>
      </c>
      <c r="G130" s="199" t="str">
        <f>IF(Paramétrage!MD509&lt;&gt;0,Paramétrage!MB509,"")</f>
        <v/>
      </c>
      <c r="H130" s="2" t="str">
        <f>IF(Paramétrage!MD509&lt;&gt;0,Paramétrage!MC509,"")</f>
        <v/>
      </c>
      <c r="I130" s="2" t="str">
        <f t="shared" si="56"/>
        <v/>
      </c>
      <c r="J130" s="2" t="str">
        <f>IF(Paramétrage!MD509&lt;&gt;0,Paramétrage!MD509,"")</f>
        <v/>
      </c>
      <c r="K130" s="2" t="str">
        <f>IF(Paramétrage!ME509&lt;&gt;0,Paramétrage!ME509,"")</f>
        <v/>
      </c>
      <c r="L130" s="2" t="str">
        <f t="shared" si="57"/>
        <v/>
      </c>
      <c r="M130" s="2" t="str">
        <f t="shared" si="58"/>
        <v/>
      </c>
      <c r="N130" s="2" t="str">
        <f t="shared" si="59"/>
        <v/>
      </c>
      <c r="O130" s="2" t="str">
        <f>IF(Paramétrage!MD509&lt;&gt;0,Paramétrage!MF509,"")</f>
        <v/>
      </c>
      <c r="P130" s="9" t="e">
        <f>IF(Paramétrage!#REF!,#REF!-#REF!,0)</f>
        <v>#REF!</v>
      </c>
      <c r="Q130" s="2"/>
      <c r="R130" s="2" t="e">
        <f>IF(#REF!&lt;&gt;"",ROUNDUP(MIN(S$3,T$3),0),"")</f>
        <v>#REF!</v>
      </c>
      <c r="S130" s="2"/>
    </row>
    <row r="131" spans="1:19" x14ac:dyDescent="0.35">
      <c r="A131" s="77" t="str">
        <f t="shared" si="50"/>
        <v/>
      </c>
      <c r="B131" s="77" t="str">
        <f t="shared" si="51"/>
        <v/>
      </c>
      <c r="C131" s="77" t="str">
        <f t="shared" si="52"/>
        <v/>
      </c>
      <c r="D131" s="77" t="str">
        <f t="shared" si="53"/>
        <v/>
      </c>
      <c r="E131" s="77" t="str">
        <f t="shared" si="54"/>
        <v/>
      </c>
      <c r="F131" s="77" t="str">
        <f t="shared" si="55"/>
        <v/>
      </c>
      <c r="G131" s="199" t="str">
        <f>IF(Paramétrage!MD510&lt;&gt;0,Paramétrage!MB510,"")</f>
        <v/>
      </c>
      <c r="H131" s="2" t="str">
        <f>IF(Paramétrage!MD510&lt;&gt;0,Paramétrage!MC510,"")</f>
        <v/>
      </c>
      <c r="I131" s="2" t="str">
        <f t="shared" si="56"/>
        <v/>
      </c>
      <c r="J131" s="2" t="str">
        <f>IF(Paramétrage!MD510&lt;&gt;0,Paramétrage!MD510,"")</f>
        <v/>
      </c>
      <c r="K131" s="2" t="str">
        <f>IF(Paramétrage!ME510&lt;&gt;0,Paramétrage!ME510,"")</f>
        <v/>
      </c>
      <c r="L131" s="2" t="str">
        <f t="shared" si="57"/>
        <v/>
      </c>
      <c r="M131" s="2" t="str">
        <f t="shared" si="58"/>
        <v/>
      </c>
      <c r="N131" s="2" t="str">
        <f t="shared" si="59"/>
        <v/>
      </c>
      <c r="O131" s="2" t="str">
        <f>IF(Paramétrage!MD510&lt;&gt;0,Paramétrage!MF510,"")</f>
        <v/>
      </c>
      <c r="P131" s="9" t="e">
        <f>IF(Paramétrage!#REF!,#REF!-#REF!,0)</f>
        <v>#REF!</v>
      </c>
      <c r="Q131" s="2"/>
      <c r="R131" s="2" t="e">
        <f>IF(#REF!&lt;&gt;"",ROUNDUP(MIN(S$3,T$3),0),"")</f>
        <v>#REF!</v>
      </c>
      <c r="S131" s="2"/>
    </row>
    <row r="132" spans="1:19" x14ac:dyDescent="0.35">
      <c r="A132" s="77" t="str">
        <f t="shared" si="50"/>
        <v/>
      </c>
      <c r="B132" s="77" t="str">
        <f t="shared" si="51"/>
        <v/>
      </c>
      <c r="C132" s="77" t="str">
        <f t="shared" si="52"/>
        <v/>
      </c>
      <c r="D132" s="77" t="str">
        <f t="shared" si="53"/>
        <v/>
      </c>
      <c r="E132" s="77" t="str">
        <f t="shared" si="54"/>
        <v/>
      </c>
      <c r="F132" s="77" t="str">
        <f t="shared" si="55"/>
        <v/>
      </c>
      <c r="G132" s="199" t="str">
        <f>IF(Paramétrage!MD511&lt;&gt;0,Paramétrage!MB511,"")</f>
        <v/>
      </c>
      <c r="H132" s="2" t="str">
        <f>IF(Paramétrage!MD511&lt;&gt;0,Paramétrage!MC511,"")</f>
        <v/>
      </c>
      <c r="I132" s="2" t="str">
        <f t="shared" si="56"/>
        <v/>
      </c>
      <c r="J132" s="2" t="str">
        <f>IF(Paramétrage!MD511&lt;&gt;0,Paramétrage!MD511,"")</f>
        <v/>
      </c>
      <c r="K132" s="2" t="str">
        <f>IF(Paramétrage!ME511&lt;&gt;0,Paramétrage!ME511,"")</f>
        <v/>
      </c>
      <c r="L132" s="2" t="str">
        <f t="shared" si="57"/>
        <v/>
      </c>
      <c r="M132" s="2" t="str">
        <f t="shared" si="58"/>
        <v/>
      </c>
      <c r="N132" s="2" t="str">
        <f t="shared" si="59"/>
        <v/>
      </c>
      <c r="O132" s="2" t="str">
        <f>IF(Paramétrage!MD511&lt;&gt;0,Paramétrage!MF511,"")</f>
        <v/>
      </c>
      <c r="P132" s="9" t="e">
        <f>IF(Paramétrage!#REF!,#REF!-#REF!,0)</f>
        <v>#REF!</v>
      </c>
      <c r="Q132" s="2"/>
      <c r="R132" s="2" t="e">
        <f>IF(#REF!&lt;&gt;"",ROUNDUP(MIN(S$3,T$3),0),"")</f>
        <v>#REF!</v>
      </c>
      <c r="S132" s="2"/>
    </row>
    <row r="133" spans="1:19" x14ac:dyDescent="0.35">
      <c r="A133" s="77" t="str">
        <f t="shared" si="50"/>
        <v/>
      </c>
      <c r="B133" s="77" t="str">
        <f t="shared" si="51"/>
        <v/>
      </c>
      <c r="C133" s="77" t="str">
        <f t="shared" si="52"/>
        <v/>
      </c>
      <c r="D133" s="77" t="str">
        <f t="shared" si="53"/>
        <v/>
      </c>
      <c r="E133" s="77" t="str">
        <f t="shared" si="54"/>
        <v/>
      </c>
      <c r="F133" s="77" t="str">
        <f t="shared" si="55"/>
        <v/>
      </c>
      <c r="G133" s="199" t="str">
        <f>IF(Paramétrage!MD512&lt;&gt;0,Paramétrage!MB512,"")</f>
        <v/>
      </c>
      <c r="H133" s="2" t="str">
        <f>IF(Paramétrage!MD512&lt;&gt;0,Paramétrage!MC512,"")</f>
        <v/>
      </c>
      <c r="I133" s="2" t="str">
        <f t="shared" si="56"/>
        <v/>
      </c>
      <c r="J133" s="2" t="str">
        <f>IF(Paramétrage!MD512&lt;&gt;0,Paramétrage!MD512,"")</f>
        <v/>
      </c>
      <c r="K133" s="2" t="str">
        <f>IF(Paramétrage!ME512&lt;&gt;0,Paramétrage!ME512,"")</f>
        <v/>
      </c>
      <c r="L133" s="2" t="str">
        <f t="shared" si="57"/>
        <v/>
      </c>
      <c r="M133" s="2" t="str">
        <f t="shared" si="58"/>
        <v/>
      </c>
      <c r="N133" s="2" t="str">
        <f t="shared" si="59"/>
        <v/>
      </c>
      <c r="O133" s="2" t="str">
        <f>IF(Paramétrage!MD512&lt;&gt;0,Paramétrage!MF512,"")</f>
        <v/>
      </c>
      <c r="P133" s="9" t="e">
        <f>IF(Paramétrage!#REF!,#REF!-#REF!,0)</f>
        <v>#REF!</v>
      </c>
      <c r="Q133" s="2"/>
      <c r="R133" s="2" t="e">
        <f>IF(#REF!&lt;&gt;"",ROUNDUP(MIN(S$3,T$3),0),"")</f>
        <v>#REF!</v>
      </c>
      <c r="S133" s="2"/>
    </row>
    <row r="134" spans="1:19" x14ac:dyDescent="0.35">
      <c r="A134" s="77" t="str">
        <f t="shared" si="50"/>
        <v/>
      </c>
      <c r="B134" s="77" t="str">
        <f t="shared" si="51"/>
        <v/>
      </c>
      <c r="C134" s="77" t="str">
        <f t="shared" si="52"/>
        <v/>
      </c>
      <c r="D134" s="77" t="str">
        <f t="shared" si="53"/>
        <v/>
      </c>
      <c r="E134" s="77" t="str">
        <f t="shared" si="54"/>
        <v/>
      </c>
      <c r="F134" s="77" t="str">
        <f t="shared" si="55"/>
        <v/>
      </c>
      <c r="G134" s="199" t="str">
        <f>IF(Paramétrage!MD513&lt;&gt;0,Paramétrage!MB513,"")</f>
        <v/>
      </c>
      <c r="H134" s="2" t="str">
        <f>IF(Paramétrage!MD513&lt;&gt;0,Paramétrage!MC513,"")</f>
        <v/>
      </c>
      <c r="I134" s="2" t="str">
        <f t="shared" si="56"/>
        <v/>
      </c>
      <c r="J134" s="2" t="str">
        <f>IF(Paramétrage!MD513&lt;&gt;0,Paramétrage!MD513,"")</f>
        <v/>
      </c>
      <c r="K134" s="2" t="str">
        <f>IF(Paramétrage!ME513&lt;&gt;0,Paramétrage!ME513,"")</f>
        <v/>
      </c>
      <c r="L134" s="2" t="str">
        <f t="shared" si="57"/>
        <v/>
      </c>
      <c r="M134" s="2" t="str">
        <f t="shared" si="58"/>
        <v/>
      </c>
      <c r="N134" s="2" t="str">
        <f t="shared" si="59"/>
        <v/>
      </c>
      <c r="O134" s="2" t="str">
        <f>IF(Paramétrage!MD513&lt;&gt;0,Paramétrage!MF513,"")</f>
        <v/>
      </c>
      <c r="P134" s="9" t="e">
        <f>IF(Paramétrage!#REF!,#REF!-#REF!,0)</f>
        <v>#REF!</v>
      </c>
      <c r="Q134" s="2"/>
      <c r="R134" s="2" t="e">
        <f>IF(#REF!&lt;&gt;"",ROUNDUP(MIN(S$3,T$3),0),"")</f>
        <v>#REF!</v>
      </c>
      <c r="S134" s="2"/>
    </row>
    <row r="135" spans="1:19" x14ac:dyDescent="0.35">
      <c r="A135" s="77" t="str">
        <f t="shared" si="50"/>
        <v/>
      </c>
      <c r="B135" s="77" t="str">
        <f t="shared" si="51"/>
        <v/>
      </c>
      <c r="C135" s="77" t="str">
        <f t="shared" si="52"/>
        <v/>
      </c>
      <c r="D135" s="77" t="str">
        <f t="shared" si="53"/>
        <v/>
      </c>
      <c r="E135" s="77" t="str">
        <f t="shared" si="54"/>
        <v/>
      </c>
      <c r="F135" s="77" t="str">
        <f t="shared" si="55"/>
        <v/>
      </c>
      <c r="G135" s="199" t="str">
        <f>IF(Paramétrage!MD514&lt;&gt;0,Paramétrage!MB514,"")</f>
        <v/>
      </c>
      <c r="H135" s="2" t="str">
        <f>IF(Paramétrage!MD514&lt;&gt;0,Paramétrage!MC514,"")</f>
        <v/>
      </c>
      <c r="I135" s="2" t="str">
        <f t="shared" si="56"/>
        <v/>
      </c>
      <c r="J135" s="2" t="str">
        <f>IF(Paramétrage!MD514&lt;&gt;0,Paramétrage!MD514,"")</f>
        <v/>
      </c>
      <c r="K135" s="2" t="str">
        <f>IF(Paramétrage!ME514&lt;&gt;0,Paramétrage!ME514,"")</f>
        <v/>
      </c>
      <c r="L135" s="2" t="str">
        <f t="shared" si="57"/>
        <v/>
      </c>
      <c r="M135" s="2" t="str">
        <f t="shared" si="58"/>
        <v/>
      </c>
      <c r="N135" s="2" t="str">
        <f t="shared" si="59"/>
        <v/>
      </c>
      <c r="O135" s="2" t="str">
        <f>IF(Paramétrage!MD514&lt;&gt;0,Paramétrage!MF514,"")</f>
        <v/>
      </c>
      <c r="P135" s="9" t="e">
        <f>IF(Paramétrage!#REF!,#REF!-#REF!,0)</f>
        <v>#REF!</v>
      </c>
      <c r="Q135" s="2"/>
      <c r="R135" s="2" t="e">
        <f>IF(#REF!&lt;&gt;"",ROUNDUP(MIN(S$3,T$3),0),"")</f>
        <v>#REF!</v>
      </c>
      <c r="S135" s="2"/>
    </row>
    <row r="136" spans="1:19" x14ac:dyDescent="0.35">
      <c r="A136" s="77" t="str">
        <f t="shared" si="50"/>
        <v/>
      </c>
      <c r="B136" s="77" t="str">
        <f t="shared" si="51"/>
        <v/>
      </c>
      <c r="C136" s="77" t="str">
        <f t="shared" si="52"/>
        <v/>
      </c>
      <c r="D136" s="77" t="str">
        <f t="shared" si="53"/>
        <v/>
      </c>
      <c r="E136" s="77" t="str">
        <f t="shared" si="54"/>
        <v/>
      </c>
      <c r="F136" s="77" t="str">
        <f t="shared" si="55"/>
        <v/>
      </c>
      <c r="G136" s="199" t="str">
        <f>IF(Paramétrage!MD515&lt;&gt;0,Paramétrage!MB515,"")</f>
        <v/>
      </c>
      <c r="H136" s="2" t="str">
        <f>IF(Paramétrage!MD515&lt;&gt;0,Paramétrage!MC515,"")</f>
        <v/>
      </c>
      <c r="I136" s="2" t="str">
        <f t="shared" si="56"/>
        <v/>
      </c>
      <c r="J136" s="2" t="str">
        <f>IF(Paramétrage!MD515&lt;&gt;0,Paramétrage!MD515,"")</f>
        <v/>
      </c>
      <c r="K136" s="2" t="str">
        <f>IF(Paramétrage!ME515&lt;&gt;0,Paramétrage!ME515,"")</f>
        <v/>
      </c>
      <c r="L136" s="2" t="str">
        <f t="shared" si="57"/>
        <v/>
      </c>
      <c r="M136" s="2" t="str">
        <f t="shared" si="58"/>
        <v/>
      </c>
      <c r="N136" s="2" t="str">
        <f t="shared" si="59"/>
        <v/>
      </c>
      <c r="O136" s="2" t="str">
        <f>IF(Paramétrage!MD515&lt;&gt;0,Paramétrage!MF515,"")</f>
        <v/>
      </c>
      <c r="P136" s="9" t="e">
        <f>IF(Paramétrage!#REF!,#REF!-#REF!,0)</f>
        <v>#REF!</v>
      </c>
      <c r="Q136" s="2"/>
      <c r="R136" s="2" t="e">
        <f>IF(#REF!&lt;&gt;"",ROUNDUP(MIN(S$3,T$3),0),"")</f>
        <v>#REF!</v>
      </c>
      <c r="S136" s="2"/>
    </row>
    <row r="137" spans="1:19" x14ac:dyDescent="0.35">
      <c r="A137" s="77" t="str">
        <f t="shared" si="50"/>
        <v/>
      </c>
      <c r="B137" s="77" t="str">
        <f t="shared" si="51"/>
        <v/>
      </c>
      <c r="C137" s="77" t="str">
        <f t="shared" si="52"/>
        <v/>
      </c>
      <c r="D137" s="77" t="str">
        <f t="shared" si="53"/>
        <v/>
      </c>
      <c r="E137" s="77" t="str">
        <f t="shared" si="54"/>
        <v/>
      </c>
      <c r="F137" s="77" t="str">
        <f t="shared" si="55"/>
        <v/>
      </c>
      <c r="G137" s="199" t="str">
        <f>IF(Paramétrage!MD516&lt;&gt;0,Paramétrage!MB516,"")</f>
        <v/>
      </c>
      <c r="H137" s="2" t="str">
        <f>IF(Paramétrage!MD516&lt;&gt;0,Paramétrage!MC516,"")</f>
        <v/>
      </c>
      <c r="I137" s="2" t="str">
        <f t="shared" si="56"/>
        <v/>
      </c>
      <c r="J137" s="2" t="str">
        <f>IF(Paramétrage!MD516&lt;&gt;0,Paramétrage!MD516,"")</f>
        <v/>
      </c>
      <c r="K137" s="2" t="str">
        <f>IF(Paramétrage!ME516&lt;&gt;0,Paramétrage!ME516,"")</f>
        <v/>
      </c>
      <c r="L137" s="2" t="str">
        <f t="shared" si="57"/>
        <v/>
      </c>
      <c r="M137" s="2" t="str">
        <f t="shared" si="58"/>
        <v/>
      </c>
      <c r="N137" s="2" t="str">
        <f t="shared" si="59"/>
        <v/>
      </c>
      <c r="O137" s="2" t="str">
        <f>IF(Paramétrage!MD516&lt;&gt;0,Paramétrage!MF516,"")</f>
        <v/>
      </c>
      <c r="P137" s="9" t="e">
        <f>IF(Paramétrage!#REF!,#REF!-#REF!,0)</f>
        <v>#REF!</v>
      </c>
      <c r="Q137" s="2"/>
      <c r="R137" s="2" t="e">
        <f>IF(#REF!&lt;&gt;"",ROUNDUP(MIN(S$3,T$3),0),"")</f>
        <v>#REF!</v>
      </c>
      <c r="S137" s="2"/>
    </row>
    <row r="138" spans="1:19" x14ac:dyDescent="0.35">
      <c r="A138" s="77" t="str">
        <f t="shared" si="50"/>
        <v/>
      </c>
      <c r="B138" s="77" t="str">
        <f t="shared" si="51"/>
        <v/>
      </c>
      <c r="C138" s="77" t="str">
        <f t="shared" si="52"/>
        <v/>
      </c>
      <c r="D138" s="77" t="str">
        <f t="shared" si="53"/>
        <v/>
      </c>
      <c r="E138" s="77" t="str">
        <f t="shared" si="54"/>
        <v/>
      </c>
      <c r="F138" s="77" t="str">
        <f t="shared" si="55"/>
        <v/>
      </c>
      <c r="G138" s="199" t="str">
        <f>IF(Paramétrage!MD517&lt;&gt;0,Paramétrage!MB517,"")</f>
        <v/>
      </c>
      <c r="H138" s="2" t="str">
        <f>IF(Paramétrage!MD517&lt;&gt;0,Paramétrage!MC517,"")</f>
        <v/>
      </c>
      <c r="I138" s="2" t="str">
        <f t="shared" si="56"/>
        <v/>
      </c>
      <c r="J138" s="2" t="str">
        <f>IF(Paramétrage!MD517&lt;&gt;0,Paramétrage!MD517,"")</f>
        <v/>
      </c>
      <c r="K138" s="2" t="str">
        <f>IF(Paramétrage!ME517&lt;&gt;0,Paramétrage!ME517,"")</f>
        <v/>
      </c>
      <c r="L138" s="2" t="str">
        <f t="shared" si="57"/>
        <v/>
      </c>
      <c r="M138" s="2" t="str">
        <f t="shared" si="58"/>
        <v/>
      </c>
      <c r="N138" s="2" t="str">
        <f t="shared" si="59"/>
        <v/>
      </c>
      <c r="O138" s="2" t="str">
        <f>IF(Paramétrage!MD517&lt;&gt;0,Paramétrage!MF517,"")</f>
        <v/>
      </c>
      <c r="P138" s="9" t="e">
        <f>IF(Paramétrage!#REF!,#REF!-#REF!,0)</f>
        <v>#REF!</v>
      </c>
      <c r="Q138" s="2"/>
      <c r="R138" s="2" t="e">
        <f>IF(#REF!&lt;&gt;"",ROUNDUP(MIN(S$3,T$3),0),"")</f>
        <v>#REF!</v>
      </c>
      <c r="S138" s="2"/>
    </row>
    <row r="139" spans="1:19" x14ac:dyDescent="0.35">
      <c r="A139" s="77" t="str">
        <f t="shared" si="50"/>
        <v/>
      </c>
      <c r="B139" s="77" t="str">
        <f t="shared" si="51"/>
        <v/>
      </c>
      <c r="C139" s="77" t="str">
        <f t="shared" si="52"/>
        <v/>
      </c>
      <c r="D139" s="77" t="str">
        <f t="shared" si="53"/>
        <v/>
      </c>
      <c r="E139" s="77" t="str">
        <f t="shared" si="54"/>
        <v/>
      </c>
      <c r="F139" s="77" t="str">
        <f t="shared" si="55"/>
        <v/>
      </c>
      <c r="G139" s="199" t="str">
        <f>IF(Paramétrage!MD518&lt;&gt;0,Paramétrage!MB518,"")</f>
        <v/>
      </c>
      <c r="H139" s="2" t="str">
        <f>IF(Paramétrage!MD518&lt;&gt;0,Paramétrage!MC518,"")</f>
        <v/>
      </c>
      <c r="I139" s="2" t="str">
        <f t="shared" si="56"/>
        <v/>
      </c>
      <c r="J139" s="2" t="str">
        <f>IF(Paramétrage!MD518&lt;&gt;0,Paramétrage!MD518,"")</f>
        <v/>
      </c>
      <c r="K139" s="2" t="str">
        <f>IF(Paramétrage!ME518&lt;&gt;0,Paramétrage!ME518,"")</f>
        <v/>
      </c>
      <c r="L139" s="2" t="str">
        <f t="shared" si="57"/>
        <v/>
      </c>
      <c r="M139" s="2" t="str">
        <f t="shared" si="58"/>
        <v/>
      </c>
      <c r="N139" s="2" t="str">
        <f t="shared" si="59"/>
        <v/>
      </c>
      <c r="O139" s="2" t="str">
        <f>IF(Paramétrage!MD518&lt;&gt;0,Paramétrage!MF518,"")</f>
        <v/>
      </c>
      <c r="P139" s="9" t="e">
        <f>IF(Paramétrage!#REF!,#REF!-#REF!,0)</f>
        <v>#REF!</v>
      </c>
      <c r="Q139" s="2"/>
      <c r="R139" s="2" t="e">
        <f>IF(#REF!&lt;&gt;"",ROUNDUP(MIN(S$3,T$3),0),"")</f>
        <v>#REF!</v>
      </c>
      <c r="S139" s="2"/>
    </row>
    <row r="140" spans="1:19" x14ac:dyDescent="0.35">
      <c r="A140" s="77" t="str">
        <f t="shared" si="50"/>
        <v/>
      </c>
      <c r="B140" s="77" t="str">
        <f t="shared" si="51"/>
        <v/>
      </c>
      <c r="C140" s="77" t="str">
        <f t="shared" si="52"/>
        <v/>
      </c>
      <c r="D140" s="77" t="str">
        <f t="shared" si="53"/>
        <v/>
      </c>
      <c r="E140" s="77" t="str">
        <f t="shared" si="54"/>
        <v/>
      </c>
      <c r="F140" s="77" t="str">
        <f t="shared" si="55"/>
        <v/>
      </c>
      <c r="G140" s="199" t="str">
        <f>IF(Paramétrage!MD519&lt;&gt;0,Paramétrage!MB519,"")</f>
        <v/>
      </c>
      <c r="H140" s="2" t="str">
        <f>IF(Paramétrage!MD519&lt;&gt;0,Paramétrage!MC519,"")</f>
        <v/>
      </c>
      <c r="I140" s="2" t="str">
        <f t="shared" si="56"/>
        <v/>
      </c>
      <c r="J140" s="2" t="str">
        <f>IF(Paramétrage!MD519&lt;&gt;0,Paramétrage!MD519,"")</f>
        <v/>
      </c>
      <c r="K140" s="2" t="str">
        <f>IF(Paramétrage!ME519&lt;&gt;0,Paramétrage!ME519,"")</f>
        <v/>
      </c>
      <c r="L140" s="2" t="str">
        <f t="shared" si="57"/>
        <v/>
      </c>
      <c r="M140" s="2" t="str">
        <f t="shared" si="58"/>
        <v/>
      </c>
      <c r="N140" s="2" t="str">
        <f t="shared" si="59"/>
        <v/>
      </c>
      <c r="O140" s="2" t="str">
        <f>IF(Paramétrage!MD519&lt;&gt;0,Paramétrage!MF519,"")</f>
        <v/>
      </c>
      <c r="P140" s="9" t="e">
        <f>IF(Paramétrage!#REF!,#REF!-#REF!,0)</f>
        <v>#REF!</v>
      </c>
      <c r="Q140" s="2"/>
      <c r="R140" s="2" t="e">
        <f>IF(#REF!&lt;&gt;"",ROUNDUP(MIN(S$3,T$3),0),"")</f>
        <v>#REF!</v>
      </c>
      <c r="S140" s="2"/>
    </row>
    <row r="141" spans="1:19" x14ac:dyDescent="0.35">
      <c r="A141" s="77" t="str">
        <f t="shared" si="50"/>
        <v/>
      </c>
      <c r="B141" s="77" t="str">
        <f t="shared" si="51"/>
        <v/>
      </c>
      <c r="C141" s="77" t="str">
        <f t="shared" si="52"/>
        <v/>
      </c>
      <c r="D141" s="77" t="str">
        <f t="shared" si="53"/>
        <v/>
      </c>
      <c r="E141" s="77" t="str">
        <f t="shared" si="54"/>
        <v/>
      </c>
      <c r="F141" s="77" t="str">
        <f t="shared" si="55"/>
        <v/>
      </c>
      <c r="G141" s="199" t="str">
        <f>IF(Paramétrage!MD520&lt;&gt;0,Paramétrage!MB520,"")</f>
        <v/>
      </c>
      <c r="H141" s="2" t="str">
        <f>IF(Paramétrage!MD520&lt;&gt;0,Paramétrage!MC520,"")</f>
        <v/>
      </c>
      <c r="I141" s="2" t="str">
        <f t="shared" si="56"/>
        <v/>
      </c>
      <c r="J141" s="2" t="str">
        <f>IF(Paramétrage!MD520&lt;&gt;0,Paramétrage!MD520,"")</f>
        <v/>
      </c>
      <c r="K141" s="2" t="str">
        <f>IF(Paramétrage!ME520&lt;&gt;0,Paramétrage!ME520,"")</f>
        <v/>
      </c>
      <c r="L141" s="2" t="str">
        <f t="shared" si="57"/>
        <v/>
      </c>
      <c r="M141" s="2" t="str">
        <f t="shared" si="58"/>
        <v/>
      </c>
      <c r="N141" s="2" t="str">
        <f t="shared" si="59"/>
        <v/>
      </c>
      <c r="O141" s="2" t="str">
        <f>IF(Paramétrage!MD520&lt;&gt;0,Paramétrage!MF520,"")</f>
        <v/>
      </c>
      <c r="P141" s="9" t="e">
        <f>IF(Paramétrage!#REF!,#REF!-#REF!,0)</f>
        <v>#REF!</v>
      </c>
      <c r="Q141" s="2"/>
      <c r="R141" s="2" t="e">
        <f>IF(#REF!&lt;&gt;"",ROUNDUP(MIN(S$3,T$3),0),"")</f>
        <v>#REF!</v>
      </c>
      <c r="S141" s="2"/>
    </row>
    <row r="142" spans="1:19" x14ac:dyDescent="0.35">
      <c r="A142" s="77" t="str">
        <f t="shared" si="50"/>
        <v/>
      </c>
      <c r="B142" s="77" t="str">
        <f t="shared" si="51"/>
        <v/>
      </c>
      <c r="C142" s="77" t="str">
        <f t="shared" si="52"/>
        <v/>
      </c>
      <c r="D142" s="77" t="str">
        <f t="shared" si="53"/>
        <v/>
      </c>
      <c r="E142" s="77" t="str">
        <f t="shared" si="54"/>
        <v/>
      </c>
      <c r="F142" s="77" t="str">
        <f t="shared" si="55"/>
        <v/>
      </c>
      <c r="G142" s="199" t="str">
        <f>IF(Paramétrage!MD521&lt;&gt;0,Paramétrage!MB521,"")</f>
        <v/>
      </c>
      <c r="H142" s="2" t="str">
        <f>IF(Paramétrage!MD521&lt;&gt;0,Paramétrage!MC521,"")</f>
        <v/>
      </c>
      <c r="I142" s="2" t="str">
        <f t="shared" si="56"/>
        <v/>
      </c>
      <c r="J142" s="2" t="str">
        <f>IF(Paramétrage!MD521&lt;&gt;0,Paramétrage!MD521,"")</f>
        <v/>
      </c>
      <c r="K142" s="2" t="str">
        <f>IF(Paramétrage!ME521&lt;&gt;0,Paramétrage!ME521,"")</f>
        <v/>
      </c>
      <c r="L142" s="2" t="str">
        <f t="shared" si="57"/>
        <v/>
      </c>
      <c r="M142" s="2" t="str">
        <f t="shared" si="58"/>
        <v/>
      </c>
      <c r="N142" s="2" t="str">
        <f t="shared" si="59"/>
        <v/>
      </c>
      <c r="O142" s="2" t="str">
        <f>IF(Paramétrage!MD521&lt;&gt;0,Paramétrage!MF521,"")</f>
        <v/>
      </c>
      <c r="P142" s="9" t="e">
        <f>IF(Paramétrage!#REF!,#REF!-#REF!,0)</f>
        <v>#REF!</v>
      </c>
      <c r="Q142" s="2"/>
      <c r="R142" s="2" t="e">
        <f>IF(#REF!&lt;&gt;"",ROUNDUP(MIN(S$3,T$3),0),"")</f>
        <v>#REF!</v>
      </c>
      <c r="S142" s="2"/>
    </row>
    <row r="143" spans="1:19" x14ac:dyDescent="0.35">
      <c r="A143" s="77" t="str">
        <f t="shared" si="50"/>
        <v/>
      </c>
      <c r="B143" s="77" t="str">
        <f t="shared" si="51"/>
        <v/>
      </c>
      <c r="C143" s="77" t="str">
        <f t="shared" si="52"/>
        <v/>
      </c>
      <c r="D143" s="77" t="str">
        <f t="shared" si="53"/>
        <v/>
      </c>
      <c r="E143" s="77" t="str">
        <f t="shared" si="54"/>
        <v/>
      </c>
      <c r="F143" s="77" t="str">
        <f t="shared" si="55"/>
        <v/>
      </c>
      <c r="G143" s="199" t="str">
        <f>IF(Paramétrage!MD522&lt;&gt;0,Paramétrage!MB522,"")</f>
        <v/>
      </c>
      <c r="H143" s="2" t="str">
        <f>IF(Paramétrage!MD522&lt;&gt;0,Paramétrage!MC522,"")</f>
        <v/>
      </c>
      <c r="I143" s="2" t="str">
        <f t="shared" si="56"/>
        <v/>
      </c>
      <c r="J143" s="2" t="str">
        <f>IF(Paramétrage!MD522&lt;&gt;0,Paramétrage!MD522,"")</f>
        <v/>
      </c>
      <c r="K143" s="2" t="str">
        <f>IF(Paramétrage!ME522&lt;&gt;0,Paramétrage!ME522,"")</f>
        <v/>
      </c>
      <c r="L143" s="2" t="str">
        <f t="shared" si="57"/>
        <v/>
      </c>
      <c r="M143" s="2" t="str">
        <f t="shared" si="58"/>
        <v/>
      </c>
      <c r="N143" s="2" t="str">
        <f t="shared" si="59"/>
        <v/>
      </c>
      <c r="O143" s="2" t="str">
        <f>IF(Paramétrage!MD522&lt;&gt;0,Paramétrage!MF522,"")</f>
        <v/>
      </c>
      <c r="P143" s="9" t="e">
        <f>IF(Paramétrage!#REF!,#REF!-#REF!,0)</f>
        <v>#REF!</v>
      </c>
      <c r="Q143" s="2"/>
      <c r="R143" s="2" t="e">
        <f>IF(#REF!&lt;&gt;"",ROUNDUP(MIN(S$3,T$3),0),"")</f>
        <v>#REF!</v>
      </c>
      <c r="S143" s="2"/>
    </row>
    <row r="144" spans="1:19" x14ac:dyDescent="0.35">
      <c r="A144" s="77" t="str">
        <f t="shared" si="50"/>
        <v/>
      </c>
      <c r="B144" s="77" t="str">
        <f t="shared" si="51"/>
        <v/>
      </c>
      <c r="C144" s="77" t="str">
        <f t="shared" si="52"/>
        <v/>
      </c>
      <c r="D144" s="77" t="str">
        <f t="shared" si="53"/>
        <v/>
      </c>
      <c r="E144" s="77" t="str">
        <f t="shared" si="54"/>
        <v/>
      </c>
      <c r="F144" s="77" t="str">
        <f t="shared" si="55"/>
        <v/>
      </c>
      <c r="G144" s="199" t="str">
        <f>IF(Paramétrage!MD523&lt;&gt;0,Paramétrage!MB523,"")</f>
        <v/>
      </c>
      <c r="H144" s="2" t="str">
        <f>IF(Paramétrage!MD523&lt;&gt;0,Paramétrage!MC523,"")</f>
        <v/>
      </c>
      <c r="I144" s="2" t="str">
        <f t="shared" si="56"/>
        <v/>
      </c>
      <c r="J144" s="2" t="str">
        <f>IF(Paramétrage!MD523&lt;&gt;0,Paramétrage!MD523,"")</f>
        <v/>
      </c>
      <c r="K144" s="2" t="str">
        <f>IF(Paramétrage!ME523&lt;&gt;0,Paramétrage!ME523,"")</f>
        <v/>
      </c>
      <c r="L144" s="2" t="str">
        <f t="shared" si="57"/>
        <v/>
      </c>
      <c r="M144" s="2" t="str">
        <f t="shared" si="58"/>
        <v/>
      </c>
      <c r="N144" s="2" t="str">
        <f t="shared" si="59"/>
        <v/>
      </c>
      <c r="O144" s="2" t="str">
        <f>IF(Paramétrage!MD523&lt;&gt;0,Paramétrage!MF523,"")</f>
        <v/>
      </c>
      <c r="P144" s="9" t="e">
        <f>IF(Paramétrage!#REF!,#REF!-#REF!,0)</f>
        <v>#REF!</v>
      </c>
      <c r="Q144" s="2"/>
      <c r="R144" s="2" t="e">
        <f>IF(#REF!&lt;&gt;"",ROUNDUP(MIN(S$3,T$3),0),"")</f>
        <v>#REF!</v>
      </c>
      <c r="S144" s="2"/>
    </row>
    <row r="145" spans="1:20" x14ac:dyDescent="0.35">
      <c r="A145" s="77" t="str">
        <f t="shared" si="50"/>
        <v/>
      </c>
      <c r="B145" s="77" t="str">
        <f t="shared" si="51"/>
        <v/>
      </c>
      <c r="C145" s="77" t="str">
        <f t="shared" si="52"/>
        <v/>
      </c>
      <c r="D145" s="77" t="str">
        <f t="shared" si="53"/>
        <v/>
      </c>
      <c r="E145" s="77" t="str">
        <f t="shared" si="54"/>
        <v/>
      </c>
      <c r="F145" s="77" t="str">
        <f t="shared" si="55"/>
        <v/>
      </c>
      <c r="G145" s="199" t="str">
        <f>IF(Paramétrage!MD524&lt;&gt;0,Paramétrage!MB524,"")</f>
        <v/>
      </c>
      <c r="H145" s="2" t="str">
        <f>IF(Paramétrage!MD524&lt;&gt;0,Paramétrage!MC524,"")</f>
        <v/>
      </c>
      <c r="I145" s="2" t="str">
        <f t="shared" si="56"/>
        <v/>
      </c>
      <c r="J145" s="2" t="str">
        <f>IF(Paramétrage!MD524&lt;&gt;0,Paramétrage!MD524,"")</f>
        <v/>
      </c>
      <c r="K145" s="2" t="str">
        <f>IF(Paramétrage!ME524&lt;&gt;0,Paramétrage!ME524,"")</f>
        <v/>
      </c>
      <c r="L145" s="2" t="str">
        <f t="shared" si="57"/>
        <v/>
      </c>
      <c r="M145" s="2" t="str">
        <f t="shared" si="58"/>
        <v/>
      </c>
      <c r="N145" s="2" t="str">
        <f t="shared" si="59"/>
        <v/>
      </c>
      <c r="O145" s="2" t="str">
        <f>IF(Paramétrage!MD524&lt;&gt;0,Paramétrage!MF524,"")</f>
        <v/>
      </c>
      <c r="P145" s="9" t="e">
        <f>IF(Paramétrage!#REF!,#REF!-#REF!,0)</f>
        <v>#REF!</v>
      </c>
      <c r="Q145" s="2"/>
      <c r="R145" s="2" t="e">
        <f>IF(#REF!&lt;&gt;"",ROUNDUP(MIN(S$3,T$3),0),"")</f>
        <v>#REF!</v>
      </c>
      <c r="S145" s="2"/>
    </row>
    <row r="146" spans="1:20" x14ac:dyDescent="0.35">
      <c r="A146" s="77" t="str">
        <f t="shared" si="50"/>
        <v/>
      </c>
      <c r="B146" s="77" t="str">
        <f t="shared" si="51"/>
        <v/>
      </c>
      <c r="C146" s="77" t="str">
        <f t="shared" si="52"/>
        <v/>
      </c>
      <c r="D146" s="77" t="str">
        <f t="shared" si="53"/>
        <v/>
      </c>
      <c r="E146" s="77" t="str">
        <f t="shared" si="54"/>
        <v/>
      </c>
      <c r="F146" s="77" t="str">
        <f t="shared" si="55"/>
        <v/>
      </c>
      <c r="G146" s="199" t="str">
        <f>IF(Paramétrage!MD525&lt;&gt;0,Paramétrage!MB525,"")</f>
        <v/>
      </c>
      <c r="H146" s="2" t="str">
        <f>IF(Paramétrage!MD525&lt;&gt;0,Paramétrage!MC525,"")</f>
        <v/>
      </c>
      <c r="I146" s="2" t="str">
        <f t="shared" si="56"/>
        <v/>
      </c>
      <c r="J146" s="2" t="str">
        <f>IF(Paramétrage!MD525&lt;&gt;0,Paramétrage!MD525,"")</f>
        <v/>
      </c>
      <c r="K146" s="2" t="str">
        <f>IF(Paramétrage!ME525&lt;&gt;0,Paramétrage!ME525,"")</f>
        <v/>
      </c>
      <c r="L146" s="2" t="str">
        <f t="shared" si="57"/>
        <v/>
      </c>
      <c r="M146" s="2" t="str">
        <f t="shared" si="58"/>
        <v/>
      </c>
      <c r="N146" s="2" t="str">
        <f t="shared" si="59"/>
        <v/>
      </c>
      <c r="O146" s="2" t="str">
        <f>IF(Paramétrage!MD525&lt;&gt;0,Paramétrage!MF525,"")</f>
        <v/>
      </c>
      <c r="P146" s="9" t="e">
        <f>IF(Paramétrage!#REF!,#REF!-#REF!,0)</f>
        <v>#REF!</v>
      </c>
      <c r="Q146" s="2"/>
      <c r="R146" s="2" t="e">
        <f>IF(#REF!&lt;&gt;"",ROUNDUP(MIN(S$3,T$3),0),"")</f>
        <v>#REF!</v>
      </c>
      <c r="S146" s="2"/>
    </row>
    <row r="147" spans="1:20" x14ac:dyDescent="0.35">
      <c r="A147" s="77" t="str">
        <f t="shared" si="50"/>
        <v/>
      </c>
      <c r="B147" s="77" t="str">
        <f t="shared" si="51"/>
        <v/>
      </c>
      <c r="C147" s="77" t="str">
        <f t="shared" si="52"/>
        <v/>
      </c>
      <c r="D147" s="77" t="str">
        <f t="shared" si="53"/>
        <v/>
      </c>
      <c r="E147" s="77" t="str">
        <f t="shared" si="54"/>
        <v/>
      </c>
      <c r="F147" s="77" t="str">
        <f t="shared" si="55"/>
        <v/>
      </c>
      <c r="G147" s="199" t="str">
        <f>IF(Paramétrage!MD526&lt;&gt;0,Paramétrage!MB526,"")</f>
        <v/>
      </c>
      <c r="H147" s="2" t="str">
        <f>IF(Paramétrage!MD526&lt;&gt;0,Paramétrage!MC526,"")</f>
        <v/>
      </c>
      <c r="I147" s="2" t="str">
        <f t="shared" si="56"/>
        <v/>
      </c>
      <c r="J147" s="2" t="str">
        <f>IF(Paramétrage!MD526&lt;&gt;0,Paramétrage!MD526,"")</f>
        <v/>
      </c>
      <c r="K147" s="2" t="str">
        <f>IF(Paramétrage!ME526&lt;&gt;0,Paramétrage!ME526,"")</f>
        <v/>
      </c>
      <c r="L147" s="2" t="str">
        <f t="shared" si="57"/>
        <v/>
      </c>
      <c r="M147" s="2" t="str">
        <f t="shared" si="58"/>
        <v/>
      </c>
      <c r="N147" s="2" t="str">
        <f t="shared" si="59"/>
        <v/>
      </c>
      <c r="O147" s="2" t="str">
        <f>IF(Paramétrage!MD526&lt;&gt;0,Paramétrage!MF526,"")</f>
        <v/>
      </c>
      <c r="P147" s="9" t="e">
        <f>IF(Paramétrage!#REF!,#REF!-#REF!,0)</f>
        <v>#REF!</v>
      </c>
      <c r="Q147" s="2"/>
      <c r="R147" s="2" t="e">
        <f>IF(#REF!&lt;&gt;"",ROUNDUP(MIN(S$3,T$3),0),"")</f>
        <v>#REF!</v>
      </c>
      <c r="S147" s="2"/>
    </row>
    <row r="148" spans="1:20" x14ac:dyDescent="0.35">
      <c r="A148" s="77" t="str">
        <f t="shared" si="50"/>
        <v/>
      </c>
      <c r="B148" s="77" t="str">
        <f t="shared" si="51"/>
        <v/>
      </c>
      <c r="C148" s="77" t="str">
        <f t="shared" si="52"/>
        <v/>
      </c>
      <c r="D148" s="77" t="str">
        <f t="shared" si="53"/>
        <v/>
      </c>
      <c r="E148" s="77" t="str">
        <f t="shared" si="54"/>
        <v/>
      </c>
      <c r="F148" s="77" t="str">
        <f t="shared" si="55"/>
        <v/>
      </c>
      <c r="G148" s="199" t="str">
        <f>IF(Paramétrage!MD527&lt;&gt;0,Paramétrage!MB527,"")</f>
        <v/>
      </c>
      <c r="H148" s="2" t="str">
        <f>IF(Paramétrage!MD527&lt;&gt;0,Paramétrage!MC527,"")</f>
        <v/>
      </c>
      <c r="I148" s="2" t="str">
        <f t="shared" si="56"/>
        <v/>
      </c>
      <c r="J148" s="2" t="str">
        <f>IF(Paramétrage!MD527&lt;&gt;0,Paramétrage!MD527,"")</f>
        <v/>
      </c>
      <c r="K148" s="2" t="str">
        <f>IF(Paramétrage!ME527&lt;&gt;0,Paramétrage!ME527,"")</f>
        <v/>
      </c>
      <c r="L148" s="2" t="str">
        <f t="shared" si="57"/>
        <v/>
      </c>
      <c r="M148" s="2" t="str">
        <f t="shared" si="58"/>
        <v/>
      </c>
      <c r="N148" s="2" t="str">
        <f t="shared" si="59"/>
        <v/>
      </c>
      <c r="O148" s="2" t="str">
        <f>IF(Paramétrage!MD527&lt;&gt;0,Paramétrage!MF527,"")</f>
        <v/>
      </c>
      <c r="P148" s="9" t="e">
        <f>IF(Paramétrage!#REF!,#REF!-#REF!,0)</f>
        <v>#REF!</v>
      </c>
      <c r="Q148" s="2"/>
      <c r="R148" s="2" t="e">
        <f>IF(#REF!&lt;&gt;"",ROUNDUP(MIN(S$3,T$3),0),"")</f>
        <v>#REF!</v>
      </c>
      <c r="S148" s="2"/>
    </row>
    <row r="149" spans="1:20" x14ac:dyDescent="0.35">
      <c r="A149" s="77" t="str">
        <f t="shared" si="50"/>
        <v/>
      </c>
      <c r="B149" s="77" t="str">
        <f t="shared" si="51"/>
        <v/>
      </c>
      <c r="C149" s="77" t="str">
        <f t="shared" si="52"/>
        <v/>
      </c>
      <c r="D149" s="77" t="str">
        <f t="shared" si="53"/>
        <v/>
      </c>
      <c r="E149" s="77" t="str">
        <f t="shared" si="54"/>
        <v/>
      </c>
      <c r="F149" s="77" t="str">
        <f t="shared" si="55"/>
        <v/>
      </c>
      <c r="G149" s="199" t="str">
        <f>IF(Paramétrage!MD528&lt;&gt;0,Paramétrage!MB528,"")</f>
        <v/>
      </c>
      <c r="H149" s="2" t="str">
        <f>IF(Paramétrage!MD528&lt;&gt;0,Paramétrage!MC528,"")</f>
        <v/>
      </c>
      <c r="I149" s="2" t="str">
        <f t="shared" si="56"/>
        <v/>
      </c>
      <c r="J149" s="2" t="str">
        <f>IF(Paramétrage!MD528&lt;&gt;0,Paramétrage!MD528,"")</f>
        <v/>
      </c>
      <c r="K149" s="2" t="str">
        <f>IF(Paramétrage!ME528&lt;&gt;0,Paramétrage!ME528,"")</f>
        <v/>
      </c>
      <c r="L149" s="2" t="str">
        <f t="shared" si="57"/>
        <v/>
      </c>
      <c r="M149" s="2" t="str">
        <f t="shared" si="58"/>
        <v/>
      </c>
      <c r="N149" s="2" t="str">
        <f t="shared" si="59"/>
        <v/>
      </c>
      <c r="O149" s="2" t="str">
        <f>IF(Paramétrage!MD528&lt;&gt;0,Paramétrage!MF528,"")</f>
        <v/>
      </c>
      <c r="P149" s="9" t="e">
        <f>IF(Paramétrage!#REF!,#REF!-#REF!,0)</f>
        <v>#REF!</v>
      </c>
      <c r="Q149" s="2"/>
      <c r="R149" s="2" t="e">
        <f>IF(#REF!&lt;&gt;"",ROUNDUP(MIN(S$3,T$3),0),"")</f>
        <v>#REF!</v>
      </c>
      <c r="S149" s="2"/>
    </row>
    <row r="150" spans="1:20" x14ac:dyDescent="0.35">
      <c r="A150" s="469"/>
      <c r="B150" s="469"/>
      <c r="C150" s="469"/>
      <c r="D150" s="469"/>
      <c r="E150" s="469"/>
      <c r="F150" s="469"/>
      <c r="G150" s="475" t="s">
        <v>1131</v>
      </c>
      <c r="H150" s="469"/>
      <c r="I150" s="469"/>
      <c r="J150" s="469"/>
      <c r="K150" s="469"/>
      <c r="L150" s="469"/>
      <c r="M150" s="469"/>
      <c r="N150" s="469"/>
      <c r="O150" s="469"/>
      <c r="P150" s="469" t="e">
        <f>IF(Paramétrage!#REF!,#REF!-#REF!,0)</f>
        <v>#REF!</v>
      </c>
      <c r="Q150" s="469"/>
      <c r="R150" s="469" t="e">
        <f>IF(#REF!&lt;&gt;"",ROUNDUP(MIN(S$3,T$3),0),"")</f>
        <v>#REF!</v>
      </c>
      <c r="S150" s="2"/>
    </row>
    <row r="151" spans="1:20" ht="101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167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9" t="e">
        <f>IF(Paramétrage!#REF!,#REF!-#REF!,0)</f>
        <v>#REF!</v>
      </c>
      <c r="Q151" s="200" t="e">
        <f>Paramétrage!#REF!</f>
        <v>#REF!</v>
      </c>
      <c r="R151" s="201" t="s">
        <v>338</v>
      </c>
      <c r="S151" s="106" t="s">
        <v>347</v>
      </c>
      <c r="T151" s="28" t="s">
        <v>348</v>
      </c>
    </row>
    <row r="152" spans="1:20" x14ac:dyDescent="0.35">
      <c r="A152" s="77" t="str">
        <f>IF(J152&lt;&gt;"",I152,"")</f>
        <v/>
      </c>
      <c r="B152" s="77" t="str">
        <f>IF(J152&lt;&gt;"",1,"")</f>
        <v/>
      </c>
      <c r="C152" s="77" t="str">
        <f>IF(J152&lt;&gt;"",L152,"")</f>
        <v/>
      </c>
      <c r="D152" s="77" t="str">
        <f>IF(J152&lt;&gt;"",L152,"")</f>
        <v/>
      </c>
      <c r="E152" s="77" t="str">
        <f>IF(J152&lt;&gt;"",M152,"")</f>
        <v/>
      </c>
      <c r="F152" s="77" t="str">
        <f>IF(J152&lt;&gt;"",N152,"")</f>
        <v/>
      </c>
      <c r="G152" s="199" t="str">
        <f>IF(Paramétrage!MT501&lt;&gt;0,Paramétrage!MR501,"")</f>
        <v/>
      </c>
      <c r="H152" s="2" t="str">
        <f>IF(Paramétrage!MT501&lt;&gt;0,Paramétrage!MS501,"")</f>
        <v/>
      </c>
      <c r="I152" s="2" t="str">
        <f>IF(J152&lt;&gt;"",DATEDIF($Q$2,G152,"d")*1440+H152*60,"")</f>
        <v/>
      </c>
      <c r="J152" s="2" t="str">
        <f>IF(Paramétrage!MT501&lt;&gt;0,Paramétrage!MT501,"")</f>
        <v/>
      </c>
      <c r="K152" s="2" t="str">
        <f>IF(Paramétrage!MU501&lt;&gt;0,Paramétrage!MU501,"")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IF(Paramétrage!MT501&lt;&gt;0,Paramétrage!MV501,"")</f>
        <v/>
      </c>
      <c r="P152" s="9" t="e">
        <f>IF(Paramétrage!#REF!,#REF!-#REF!,0)</f>
        <v>#REF!</v>
      </c>
      <c r="Q152" s="2"/>
      <c r="R152" s="2" t="e">
        <f>IF(#REF!&lt;&gt;"",ROUNDUP(MIN(S$3,T$3),0),"")</f>
        <v>#REF!</v>
      </c>
      <c r="S152" s="2"/>
    </row>
    <row r="153" spans="1:20" x14ac:dyDescent="0.35">
      <c r="A153" s="77" t="str">
        <f t="shared" ref="A153:A179" si="60">IF(J153&lt;&gt;"",I153,"")</f>
        <v/>
      </c>
      <c r="B153" s="77" t="str">
        <f t="shared" ref="B153:B179" si="61">IF(J153&lt;&gt;"",1,"")</f>
        <v/>
      </c>
      <c r="C153" s="77" t="str">
        <f t="shared" ref="C153:C179" si="62">IF(J153&lt;&gt;"",L153,"")</f>
        <v/>
      </c>
      <c r="D153" s="77" t="str">
        <f t="shared" ref="D153:D179" si="63">IF(J153&lt;&gt;"",L153,"")</f>
        <v/>
      </c>
      <c r="E153" s="77" t="str">
        <f t="shared" ref="E153:E179" si="64">IF(J153&lt;&gt;"",M153,"")</f>
        <v/>
      </c>
      <c r="F153" s="77" t="str">
        <f t="shared" ref="F153:F179" si="65">IF(J153&lt;&gt;"",N153,"")</f>
        <v/>
      </c>
      <c r="G153" s="199" t="str">
        <f>IF(Paramétrage!MT502&lt;&gt;0,Paramétrage!MR502,"")</f>
        <v/>
      </c>
      <c r="H153" s="2" t="str">
        <f>IF(Paramétrage!MT502&lt;&gt;0,Paramétrage!MS502,"")</f>
        <v/>
      </c>
      <c r="I153" s="2" t="str">
        <f t="shared" ref="I153:I179" si="66">IF(J153&lt;&gt;"",DATEDIF($Q$2,G153,"d")*1440+H153*60,"")</f>
        <v/>
      </c>
      <c r="J153" s="2" t="str">
        <f>IF(Paramétrage!MT502&lt;&gt;0,Paramétrage!MT502,"")</f>
        <v/>
      </c>
      <c r="K153" s="2" t="str">
        <f>IF(Paramétrage!MU502&lt;&gt;0,Paramétrage!MU502,"")</f>
        <v/>
      </c>
      <c r="L153" s="2" t="str">
        <f t="shared" ref="L153:L179" si="67">IF(J153&lt;&gt;"",ROUNDUP(J153/K153,0),"")</f>
        <v/>
      </c>
      <c r="M153" s="2" t="str">
        <f t="shared" ref="M153:M179" si="68">IF(J153&lt;&gt;"",J153/L153,"")</f>
        <v/>
      </c>
      <c r="N153" s="2" t="str">
        <f t="shared" ref="N153:N179" si="69">IF(J153&lt;&gt;"",M153/O153,"")</f>
        <v/>
      </c>
      <c r="O153" s="2" t="str">
        <f>IF(Paramétrage!MT502&lt;&gt;0,Paramétrage!MV502,"")</f>
        <v/>
      </c>
      <c r="P153" s="9" t="e">
        <f>IF(Paramétrage!#REF!,#REF!-#REF!,0)</f>
        <v>#REF!</v>
      </c>
      <c r="Q153" s="2"/>
      <c r="R153" s="2" t="e">
        <f>IF(#REF!&lt;&gt;"",ROUNDUP(MIN(S$3,T$3),0),"")</f>
        <v>#REF!</v>
      </c>
      <c r="S153" s="2"/>
    </row>
    <row r="154" spans="1:20" x14ac:dyDescent="0.35">
      <c r="A154" s="77" t="str">
        <f t="shared" si="60"/>
        <v/>
      </c>
      <c r="B154" s="77" t="str">
        <f t="shared" si="61"/>
        <v/>
      </c>
      <c r="C154" s="77" t="str">
        <f t="shared" si="62"/>
        <v/>
      </c>
      <c r="D154" s="77" t="str">
        <f t="shared" si="63"/>
        <v/>
      </c>
      <c r="E154" s="77" t="str">
        <f t="shared" si="64"/>
        <v/>
      </c>
      <c r="F154" s="77" t="str">
        <f t="shared" si="65"/>
        <v/>
      </c>
      <c r="G154" s="199" t="str">
        <f>IF(Paramétrage!MT503&lt;&gt;0,Paramétrage!MR503,"")</f>
        <v/>
      </c>
      <c r="H154" s="2" t="str">
        <f>IF(Paramétrage!MT503&lt;&gt;0,Paramétrage!MS503,"")</f>
        <v/>
      </c>
      <c r="I154" s="2" t="str">
        <f t="shared" si="66"/>
        <v/>
      </c>
      <c r="J154" s="2" t="str">
        <f>IF(Paramétrage!MT503&lt;&gt;0,Paramétrage!MT503,"")</f>
        <v/>
      </c>
      <c r="K154" s="2" t="str">
        <f>IF(Paramétrage!MU503&lt;&gt;0,Paramétrage!MU503,"")</f>
        <v/>
      </c>
      <c r="L154" s="2" t="str">
        <f t="shared" si="67"/>
        <v/>
      </c>
      <c r="M154" s="2" t="str">
        <f t="shared" si="68"/>
        <v/>
      </c>
      <c r="N154" s="2" t="str">
        <f t="shared" si="69"/>
        <v/>
      </c>
      <c r="O154" s="2" t="str">
        <f>IF(Paramétrage!MT503&lt;&gt;0,Paramétrage!MV503,"")</f>
        <v/>
      </c>
      <c r="P154" s="9" t="e">
        <f>IF(Paramétrage!#REF!,#REF!-#REF!,0)</f>
        <v>#REF!</v>
      </c>
      <c r="Q154" s="2"/>
      <c r="R154" s="2" t="e">
        <f>IF(#REF!&lt;&gt;"",ROUNDUP(MIN(S$3,T$3),0),"")</f>
        <v>#REF!</v>
      </c>
      <c r="S154" s="2"/>
    </row>
    <row r="155" spans="1:20" x14ac:dyDescent="0.35">
      <c r="A155" s="77" t="str">
        <f t="shared" si="60"/>
        <v/>
      </c>
      <c r="B155" s="77" t="str">
        <f t="shared" si="61"/>
        <v/>
      </c>
      <c r="C155" s="77" t="str">
        <f t="shared" si="62"/>
        <v/>
      </c>
      <c r="D155" s="77" t="str">
        <f t="shared" si="63"/>
        <v/>
      </c>
      <c r="E155" s="77" t="str">
        <f t="shared" si="64"/>
        <v/>
      </c>
      <c r="F155" s="77" t="str">
        <f t="shared" si="65"/>
        <v/>
      </c>
      <c r="G155" s="199" t="str">
        <f>IF(Paramétrage!MT504&lt;&gt;0,Paramétrage!MR504,"")</f>
        <v/>
      </c>
      <c r="H155" s="2" t="str">
        <f>IF(Paramétrage!MT504&lt;&gt;0,Paramétrage!MS504,"")</f>
        <v/>
      </c>
      <c r="I155" s="2" t="str">
        <f t="shared" si="66"/>
        <v/>
      </c>
      <c r="J155" s="2" t="str">
        <f>IF(Paramétrage!MT504&lt;&gt;0,Paramétrage!MT504,"")</f>
        <v/>
      </c>
      <c r="K155" s="2" t="str">
        <f>IF(Paramétrage!MU504&lt;&gt;0,Paramétrage!MU504,"")</f>
        <v/>
      </c>
      <c r="L155" s="2" t="str">
        <f t="shared" si="67"/>
        <v/>
      </c>
      <c r="M155" s="2" t="str">
        <f t="shared" si="68"/>
        <v/>
      </c>
      <c r="N155" s="2" t="str">
        <f t="shared" si="69"/>
        <v/>
      </c>
      <c r="O155" s="2" t="str">
        <f>IF(Paramétrage!MT504&lt;&gt;0,Paramétrage!MV504,"")</f>
        <v/>
      </c>
      <c r="P155" s="9" t="e">
        <f>IF(Paramétrage!#REF!,#REF!-#REF!,0)</f>
        <v>#REF!</v>
      </c>
      <c r="Q155" s="2"/>
      <c r="R155" s="2" t="e">
        <f>IF(#REF!&lt;&gt;"",ROUNDUP(MIN(S$3,T$3),0),"")</f>
        <v>#REF!</v>
      </c>
      <c r="S155" s="2"/>
    </row>
    <row r="156" spans="1:20" x14ac:dyDescent="0.35">
      <c r="A156" s="77" t="str">
        <f t="shared" si="60"/>
        <v/>
      </c>
      <c r="B156" s="77" t="str">
        <f t="shared" si="61"/>
        <v/>
      </c>
      <c r="C156" s="77" t="str">
        <f t="shared" si="62"/>
        <v/>
      </c>
      <c r="D156" s="77" t="str">
        <f t="shared" si="63"/>
        <v/>
      </c>
      <c r="E156" s="77" t="str">
        <f t="shared" si="64"/>
        <v/>
      </c>
      <c r="F156" s="77" t="str">
        <f t="shared" si="65"/>
        <v/>
      </c>
      <c r="G156" s="199" t="str">
        <f>IF(Paramétrage!MT505&lt;&gt;0,Paramétrage!MR505,"")</f>
        <v/>
      </c>
      <c r="H156" s="2" t="str">
        <f>IF(Paramétrage!MT505&lt;&gt;0,Paramétrage!MS505,"")</f>
        <v/>
      </c>
      <c r="I156" s="2" t="str">
        <f t="shared" si="66"/>
        <v/>
      </c>
      <c r="J156" s="2" t="str">
        <f>IF(Paramétrage!MT505&lt;&gt;0,Paramétrage!MT505,"")</f>
        <v/>
      </c>
      <c r="K156" s="2" t="str">
        <f>IF(Paramétrage!MU505&lt;&gt;0,Paramétrage!MU505,"")</f>
        <v/>
      </c>
      <c r="L156" s="2" t="str">
        <f t="shared" si="67"/>
        <v/>
      </c>
      <c r="M156" s="2" t="str">
        <f t="shared" si="68"/>
        <v/>
      </c>
      <c r="N156" s="2" t="str">
        <f t="shared" si="69"/>
        <v/>
      </c>
      <c r="O156" s="2" t="str">
        <f>IF(Paramétrage!MT505&lt;&gt;0,Paramétrage!MV505,"")</f>
        <v/>
      </c>
      <c r="P156" s="9" t="e">
        <f>IF(Paramétrage!#REF!,#REF!-#REF!,0)</f>
        <v>#REF!</v>
      </c>
      <c r="Q156" s="2"/>
      <c r="R156" s="2" t="e">
        <f>IF(#REF!&lt;&gt;"",ROUNDUP(MIN(S$3,T$3),0),"")</f>
        <v>#REF!</v>
      </c>
      <c r="S156" s="2"/>
    </row>
    <row r="157" spans="1:20" x14ac:dyDescent="0.35">
      <c r="A157" s="77" t="str">
        <f t="shared" si="60"/>
        <v/>
      </c>
      <c r="B157" s="77" t="str">
        <f t="shared" si="61"/>
        <v/>
      </c>
      <c r="C157" s="77" t="str">
        <f t="shared" si="62"/>
        <v/>
      </c>
      <c r="D157" s="77" t="str">
        <f t="shared" si="63"/>
        <v/>
      </c>
      <c r="E157" s="77" t="str">
        <f t="shared" si="64"/>
        <v/>
      </c>
      <c r="F157" s="77" t="str">
        <f t="shared" si="65"/>
        <v/>
      </c>
      <c r="G157" s="199" t="str">
        <f>IF(Paramétrage!MT506&lt;&gt;0,Paramétrage!MR506,"")</f>
        <v/>
      </c>
      <c r="H157" s="2" t="str">
        <f>IF(Paramétrage!MT506&lt;&gt;0,Paramétrage!MS506,"")</f>
        <v/>
      </c>
      <c r="I157" s="2" t="str">
        <f t="shared" si="66"/>
        <v/>
      </c>
      <c r="J157" s="2" t="str">
        <f>IF(Paramétrage!MT506&lt;&gt;0,Paramétrage!MT506,"")</f>
        <v/>
      </c>
      <c r="K157" s="2" t="str">
        <f>IF(Paramétrage!MU506&lt;&gt;0,Paramétrage!MU506,"")</f>
        <v/>
      </c>
      <c r="L157" s="2" t="str">
        <f t="shared" si="67"/>
        <v/>
      </c>
      <c r="M157" s="2" t="str">
        <f t="shared" si="68"/>
        <v/>
      </c>
      <c r="N157" s="2" t="str">
        <f t="shared" si="69"/>
        <v/>
      </c>
      <c r="O157" s="2" t="str">
        <f>IF(Paramétrage!MT506&lt;&gt;0,Paramétrage!MV506,"")</f>
        <v/>
      </c>
      <c r="P157" s="9" t="e">
        <f>IF(Paramétrage!#REF!,#REF!-#REF!,0)</f>
        <v>#REF!</v>
      </c>
      <c r="Q157" s="2"/>
      <c r="R157" s="2" t="e">
        <f>IF(#REF!&lt;&gt;"",ROUNDUP(MIN(S$3,T$3),0),"")</f>
        <v>#REF!</v>
      </c>
      <c r="S157" s="2"/>
    </row>
    <row r="158" spans="1:20" x14ac:dyDescent="0.35">
      <c r="A158" s="77" t="str">
        <f t="shared" si="60"/>
        <v/>
      </c>
      <c r="B158" s="77" t="str">
        <f t="shared" si="61"/>
        <v/>
      </c>
      <c r="C158" s="77" t="str">
        <f t="shared" si="62"/>
        <v/>
      </c>
      <c r="D158" s="77" t="str">
        <f t="shared" si="63"/>
        <v/>
      </c>
      <c r="E158" s="77" t="str">
        <f t="shared" si="64"/>
        <v/>
      </c>
      <c r="F158" s="77" t="str">
        <f t="shared" si="65"/>
        <v/>
      </c>
      <c r="G158" s="199" t="str">
        <f>IF(Paramétrage!MT507&lt;&gt;0,Paramétrage!MR507,"")</f>
        <v/>
      </c>
      <c r="H158" s="2" t="str">
        <f>IF(Paramétrage!MT507&lt;&gt;0,Paramétrage!MS507,"")</f>
        <v/>
      </c>
      <c r="I158" s="2" t="str">
        <f t="shared" si="66"/>
        <v/>
      </c>
      <c r="J158" s="2" t="str">
        <f>IF(Paramétrage!MT507&lt;&gt;0,Paramétrage!MT507,"")</f>
        <v/>
      </c>
      <c r="K158" s="2" t="str">
        <f>IF(Paramétrage!MU507&lt;&gt;0,Paramétrage!MU507,"")</f>
        <v/>
      </c>
      <c r="L158" s="2" t="str">
        <f t="shared" si="67"/>
        <v/>
      </c>
      <c r="M158" s="2" t="str">
        <f t="shared" si="68"/>
        <v/>
      </c>
      <c r="N158" s="2" t="str">
        <f t="shared" si="69"/>
        <v/>
      </c>
      <c r="O158" s="2" t="str">
        <f>IF(Paramétrage!MT507&lt;&gt;0,Paramétrage!MV507,"")</f>
        <v/>
      </c>
      <c r="P158" s="9" t="e">
        <f>IF(Paramétrage!#REF!,#REF!-#REF!,0)</f>
        <v>#REF!</v>
      </c>
      <c r="Q158" s="2"/>
      <c r="R158" s="2" t="e">
        <f>IF(#REF!&lt;&gt;"",ROUNDUP(MIN(S$3,T$3),0),"")</f>
        <v>#REF!</v>
      </c>
      <c r="S158" s="2"/>
    </row>
    <row r="159" spans="1:20" x14ac:dyDescent="0.35">
      <c r="A159" s="77" t="str">
        <f t="shared" si="60"/>
        <v/>
      </c>
      <c r="B159" s="77" t="str">
        <f t="shared" si="61"/>
        <v/>
      </c>
      <c r="C159" s="77" t="str">
        <f t="shared" si="62"/>
        <v/>
      </c>
      <c r="D159" s="77" t="str">
        <f t="shared" si="63"/>
        <v/>
      </c>
      <c r="E159" s="77" t="str">
        <f t="shared" si="64"/>
        <v/>
      </c>
      <c r="F159" s="77" t="str">
        <f t="shared" si="65"/>
        <v/>
      </c>
      <c r="G159" s="199" t="str">
        <f>IF(Paramétrage!MT508&lt;&gt;0,Paramétrage!MR508,"")</f>
        <v/>
      </c>
      <c r="H159" s="2" t="str">
        <f>IF(Paramétrage!MT508&lt;&gt;0,Paramétrage!MS508,"")</f>
        <v/>
      </c>
      <c r="I159" s="2" t="str">
        <f t="shared" si="66"/>
        <v/>
      </c>
      <c r="J159" s="2" t="str">
        <f>IF(Paramétrage!MT508&lt;&gt;0,Paramétrage!MT508,"")</f>
        <v/>
      </c>
      <c r="K159" s="2" t="str">
        <f>IF(Paramétrage!MU508&lt;&gt;0,Paramétrage!MU508,"")</f>
        <v/>
      </c>
      <c r="L159" s="2" t="str">
        <f t="shared" si="67"/>
        <v/>
      </c>
      <c r="M159" s="2" t="str">
        <f t="shared" si="68"/>
        <v/>
      </c>
      <c r="N159" s="2" t="str">
        <f t="shared" si="69"/>
        <v/>
      </c>
      <c r="O159" s="2" t="str">
        <f>IF(Paramétrage!MT508&lt;&gt;0,Paramétrage!MV508,"")</f>
        <v/>
      </c>
      <c r="P159" s="9" t="e">
        <f>IF(Paramétrage!#REF!,#REF!-#REF!,0)</f>
        <v>#REF!</v>
      </c>
      <c r="Q159" s="2"/>
      <c r="R159" s="2" t="e">
        <f>IF(#REF!&lt;&gt;"",ROUNDUP(MIN(S$3,T$3),0),"")</f>
        <v>#REF!</v>
      </c>
      <c r="S159" s="2"/>
    </row>
    <row r="160" spans="1:20" x14ac:dyDescent="0.35">
      <c r="A160" s="77" t="str">
        <f t="shared" si="60"/>
        <v/>
      </c>
      <c r="B160" s="77" t="str">
        <f t="shared" si="61"/>
        <v/>
      </c>
      <c r="C160" s="77" t="str">
        <f t="shared" si="62"/>
        <v/>
      </c>
      <c r="D160" s="77" t="str">
        <f t="shared" si="63"/>
        <v/>
      </c>
      <c r="E160" s="77" t="str">
        <f t="shared" si="64"/>
        <v/>
      </c>
      <c r="F160" s="77" t="str">
        <f t="shared" si="65"/>
        <v/>
      </c>
      <c r="G160" s="199" t="str">
        <f>IF(Paramétrage!MT509&lt;&gt;0,Paramétrage!MR509,"")</f>
        <v/>
      </c>
      <c r="H160" s="2" t="str">
        <f>IF(Paramétrage!MT509&lt;&gt;0,Paramétrage!MS509,"")</f>
        <v/>
      </c>
      <c r="I160" s="2" t="str">
        <f t="shared" si="66"/>
        <v/>
      </c>
      <c r="J160" s="2" t="str">
        <f>IF(Paramétrage!MT509&lt;&gt;0,Paramétrage!MT509,"")</f>
        <v/>
      </c>
      <c r="K160" s="2" t="str">
        <f>IF(Paramétrage!MU509&lt;&gt;0,Paramétrage!MU509,"")</f>
        <v/>
      </c>
      <c r="L160" s="2" t="str">
        <f t="shared" si="67"/>
        <v/>
      </c>
      <c r="M160" s="2" t="str">
        <f t="shared" si="68"/>
        <v/>
      </c>
      <c r="N160" s="2" t="str">
        <f t="shared" si="69"/>
        <v/>
      </c>
      <c r="O160" s="2" t="str">
        <f>IF(Paramétrage!MT509&lt;&gt;0,Paramétrage!MV509,"")</f>
        <v/>
      </c>
      <c r="P160" s="9" t="e">
        <f>IF(Paramétrage!#REF!,#REF!-#REF!,0)</f>
        <v>#REF!</v>
      </c>
      <c r="Q160" s="2"/>
      <c r="R160" s="2" t="e">
        <f>IF(#REF!&lt;&gt;"",ROUNDUP(MIN(S$3,T$3),0),"")</f>
        <v>#REF!</v>
      </c>
      <c r="S160" s="2"/>
    </row>
    <row r="161" spans="1:19" x14ac:dyDescent="0.35">
      <c r="A161" s="77" t="str">
        <f t="shared" si="60"/>
        <v/>
      </c>
      <c r="B161" s="77" t="str">
        <f t="shared" si="61"/>
        <v/>
      </c>
      <c r="C161" s="77" t="str">
        <f t="shared" si="62"/>
        <v/>
      </c>
      <c r="D161" s="77" t="str">
        <f t="shared" si="63"/>
        <v/>
      </c>
      <c r="E161" s="77" t="str">
        <f t="shared" si="64"/>
        <v/>
      </c>
      <c r="F161" s="77" t="str">
        <f t="shared" si="65"/>
        <v/>
      </c>
      <c r="G161" s="199" t="str">
        <f>IF(Paramétrage!MT510&lt;&gt;0,Paramétrage!MR510,"")</f>
        <v/>
      </c>
      <c r="H161" s="2" t="str">
        <f>IF(Paramétrage!MT510&lt;&gt;0,Paramétrage!MS510,"")</f>
        <v/>
      </c>
      <c r="I161" s="2" t="str">
        <f t="shared" si="66"/>
        <v/>
      </c>
      <c r="J161" s="2" t="str">
        <f>IF(Paramétrage!MT510&lt;&gt;0,Paramétrage!MT510,"")</f>
        <v/>
      </c>
      <c r="K161" s="2" t="str">
        <f>IF(Paramétrage!MU510&lt;&gt;0,Paramétrage!MU510,"")</f>
        <v/>
      </c>
      <c r="L161" s="2" t="str">
        <f t="shared" si="67"/>
        <v/>
      </c>
      <c r="M161" s="2" t="str">
        <f t="shared" si="68"/>
        <v/>
      </c>
      <c r="N161" s="2" t="str">
        <f t="shared" si="69"/>
        <v/>
      </c>
      <c r="O161" s="2" t="str">
        <f>IF(Paramétrage!MT510&lt;&gt;0,Paramétrage!MV510,"")</f>
        <v/>
      </c>
      <c r="P161" s="9" t="e">
        <f>IF(Paramétrage!#REF!,#REF!-#REF!,0)</f>
        <v>#REF!</v>
      </c>
      <c r="Q161" s="2"/>
      <c r="R161" s="2" t="e">
        <f>IF(#REF!&lt;&gt;"",ROUNDUP(MIN(S$3,T$3),0),"")</f>
        <v>#REF!</v>
      </c>
      <c r="S161" s="2"/>
    </row>
    <row r="162" spans="1:19" x14ac:dyDescent="0.35">
      <c r="A162" s="77" t="str">
        <f t="shared" si="60"/>
        <v/>
      </c>
      <c r="B162" s="77" t="str">
        <f t="shared" si="61"/>
        <v/>
      </c>
      <c r="C162" s="77" t="str">
        <f t="shared" si="62"/>
        <v/>
      </c>
      <c r="D162" s="77" t="str">
        <f t="shared" si="63"/>
        <v/>
      </c>
      <c r="E162" s="77" t="str">
        <f t="shared" si="64"/>
        <v/>
      </c>
      <c r="F162" s="77" t="str">
        <f t="shared" si="65"/>
        <v/>
      </c>
      <c r="G162" s="199" t="str">
        <f>IF(Paramétrage!MT511&lt;&gt;0,Paramétrage!MR511,"")</f>
        <v/>
      </c>
      <c r="H162" s="2" t="str">
        <f>IF(Paramétrage!MT511&lt;&gt;0,Paramétrage!MS511,"")</f>
        <v/>
      </c>
      <c r="I162" s="2" t="str">
        <f t="shared" si="66"/>
        <v/>
      </c>
      <c r="J162" s="2" t="str">
        <f>IF(Paramétrage!MT511&lt;&gt;0,Paramétrage!MT511,"")</f>
        <v/>
      </c>
      <c r="K162" s="2" t="str">
        <f>IF(Paramétrage!MU511&lt;&gt;0,Paramétrage!MU511,"")</f>
        <v/>
      </c>
      <c r="L162" s="2" t="str">
        <f t="shared" si="67"/>
        <v/>
      </c>
      <c r="M162" s="2" t="str">
        <f t="shared" si="68"/>
        <v/>
      </c>
      <c r="N162" s="2" t="str">
        <f t="shared" si="69"/>
        <v/>
      </c>
      <c r="O162" s="2" t="str">
        <f>IF(Paramétrage!MT511&lt;&gt;0,Paramétrage!MV511,"")</f>
        <v/>
      </c>
      <c r="P162" s="9" t="e">
        <f>IF(Paramétrage!#REF!,#REF!-#REF!,0)</f>
        <v>#REF!</v>
      </c>
      <c r="Q162" s="2"/>
      <c r="R162" s="2" t="e">
        <f>IF(#REF!&lt;&gt;"",ROUNDUP(MIN(S$3,T$3),0),"")</f>
        <v>#REF!</v>
      </c>
      <c r="S162" s="2"/>
    </row>
    <row r="163" spans="1:19" x14ac:dyDescent="0.35">
      <c r="A163" s="77" t="str">
        <f t="shared" si="60"/>
        <v/>
      </c>
      <c r="B163" s="77" t="str">
        <f t="shared" si="61"/>
        <v/>
      </c>
      <c r="C163" s="77" t="str">
        <f t="shared" si="62"/>
        <v/>
      </c>
      <c r="D163" s="77" t="str">
        <f t="shared" si="63"/>
        <v/>
      </c>
      <c r="E163" s="77" t="str">
        <f t="shared" si="64"/>
        <v/>
      </c>
      <c r="F163" s="77" t="str">
        <f t="shared" si="65"/>
        <v/>
      </c>
      <c r="G163" s="199" t="str">
        <f>IF(Paramétrage!MT512&lt;&gt;0,Paramétrage!MR512,"")</f>
        <v/>
      </c>
      <c r="H163" s="2" t="str">
        <f>IF(Paramétrage!MT512&lt;&gt;0,Paramétrage!MS512,"")</f>
        <v/>
      </c>
      <c r="I163" s="2" t="str">
        <f t="shared" si="66"/>
        <v/>
      </c>
      <c r="J163" s="2" t="str">
        <f>IF(Paramétrage!MT512&lt;&gt;0,Paramétrage!MT512,"")</f>
        <v/>
      </c>
      <c r="K163" s="2" t="str">
        <f>IF(Paramétrage!MU512&lt;&gt;0,Paramétrage!MU512,"")</f>
        <v/>
      </c>
      <c r="L163" s="2" t="str">
        <f t="shared" si="67"/>
        <v/>
      </c>
      <c r="M163" s="2" t="str">
        <f t="shared" si="68"/>
        <v/>
      </c>
      <c r="N163" s="2" t="str">
        <f t="shared" si="69"/>
        <v/>
      </c>
      <c r="O163" s="2" t="str">
        <f>IF(Paramétrage!MT512&lt;&gt;0,Paramétrage!MV512,"")</f>
        <v/>
      </c>
      <c r="P163" s="9" t="e">
        <f>IF(Paramétrage!#REF!,#REF!-#REF!,0)</f>
        <v>#REF!</v>
      </c>
      <c r="Q163" s="2"/>
      <c r="R163" s="2" t="e">
        <f>IF(#REF!&lt;&gt;"",ROUNDUP(MIN(S$3,T$3),0),"")</f>
        <v>#REF!</v>
      </c>
      <c r="S163" s="2"/>
    </row>
    <row r="164" spans="1:19" x14ac:dyDescent="0.35">
      <c r="A164" s="77" t="str">
        <f t="shared" si="60"/>
        <v/>
      </c>
      <c r="B164" s="77" t="str">
        <f t="shared" si="61"/>
        <v/>
      </c>
      <c r="C164" s="77" t="str">
        <f t="shared" si="62"/>
        <v/>
      </c>
      <c r="D164" s="77" t="str">
        <f t="shared" si="63"/>
        <v/>
      </c>
      <c r="E164" s="77" t="str">
        <f t="shared" si="64"/>
        <v/>
      </c>
      <c r="F164" s="77" t="str">
        <f t="shared" si="65"/>
        <v/>
      </c>
      <c r="G164" s="199" t="str">
        <f>IF(Paramétrage!MT513&lt;&gt;0,Paramétrage!MR513,"")</f>
        <v/>
      </c>
      <c r="H164" s="2" t="str">
        <f>IF(Paramétrage!MT513&lt;&gt;0,Paramétrage!MS513,"")</f>
        <v/>
      </c>
      <c r="I164" s="2" t="str">
        <f t="shared" si="66"/>
        <v/>
      </c>
      <c r="J164" s="2" t="str">
        <f>IF(Paramétrage!MT513&lt;&gt;0,Paramétrage!MT513,"")</f>
        <v/>
      </c>
      <c r="K164" s="2" t="str">
        <f>IF(Paramétrage!MU513&lt;&gt;0,Paramétrage!MU513,"")</f>
        <v/>
      </c>
      <c r="L164" s="2" t="str">
        <f t="shared" si="67"/>
        <v/>
      </c>
      <c r="M164" s="2" t="str">
        <f t="shared" si="68"/>
        <v/>
      </c>
      <c r="N164" s="2" t="str">
        <f t="shared" si="69"/>
        <v/>
      </c>
      <c r="O164" s="2" t="str">
        <f>IF(Paramétrage!MT513&lt;&gt;0,Paramétrage!MV513,"")</f>
        <v/>
      </c>
      <c r="P164" s="9" t="e">
        <f>IF(Paramétrage!#REF!,#REF!-#REF!,0)</f>
        <v>#REF!</v>
      </c>
      <c r="Q164" s="2"/>
      <c r="R164" s="2" t="e">
        <f>IF(#REF!&lt;&gt;"",ROUNDUP(MIN(S$3,T$3),0),"")</f>
        <v>#REF!</v>
      </c>
      <c r="S164" s="2"/>
    </row>
    <row r="165" spans="1:19" x14ac:dyDescent="0.35">
      <c r="A165" s="77" t="str">
        <f t="shared" si="60"/>
        <v/>
      </c>
      <c r="B165" s="77" t="str">
        <f t="shared" si="61"/>
        <v/>
      </c>
      <c r="C165" s="77" t="str">
        <f t="shared" si="62"/>
        <v/>
      </c>
      <c r="D165" s="77" t="str">
        <f t="shared" si="63"/>
        <v/>
      </c>
      <c r="E165" s="77" t="str">
        <f t="shared" si="64"/>
        <v/>
      </c>
      <c r="F165" s="77" t="str">
        <f t="shared" si="65"/>
        <v/>
      </c>
      <c r="G165" s="199" t="str">
        <f>IF(Paramétrage!MT514&lt;&gt;0,Paramétrage!MR514,"")</f>
        <v/>
      </c>
      <c r="H165" s="2" t="str">
        <f>IF(Paramétrage!MT514&lt;&gt;0,Paramétrage!MS514,"")</f>
        <v/>
      </c>
      <c r="I165" s="2" t="str">
        <f t="shared" si="66"/>
        <v/>
      </c>
      <c r="J165" s="2" t="str">
        <f>IF(Paramétrage!MT514&lt;&gt;0,Paramétrage!MT514,"")</f>
        <v/>
      </c>
      <c r="K165" s="2" t="str">
        <f>IF(Paramétrage!MU514&lt;&gt;0,Paramétrage!MU514,"")</f>
        <v/>
      </c>
      <c r="L165" s="2" t="str">
        <f t="shared" si="67"/>
        <v/>
      </c>
      <c r="M165" s="2" t="str">
        <f t="shared" si="68"/>
        <v/>
      </c>
      <c r="N165" s="2" t="str">
        <f t="shared" si="69"/>
        <v/>
      </c>
      <c r="O165" s="2" t="str">
        <f>IF(Paramétrage!MT514&lt;&gt;0,Paramétrage!MV514,"")</f>
        <v/>
      </c>
      <c r="P165" s="9" t="e">
        <f>IF(Paramétrage!#REF!,#REF!-#REF!,0)</f>
        <v>#REF!</v>
      </c>
      <c r="Q165" s="2"/>
      <c r="R165" s="2" t="e">
        <f>IF(#REF!&lt;&gt;"",ROUNDUP(MIN(S$3,T$3),0),"")</f>
        <v>#REF!</v>
      </c>
      <c r="S165" s="2"/>
    </row>
    <row r="166" spans="1:19" x14ac:dyDescent="0.35">
      <c r="A166" s="77" t="str">
        <f t="shared" si="60"/>
        <v/>
      </c>
      <c r="B166" s="77" t="str">
        <f t="shared" si="61"/>
        <v/>
      </c>
      <c r="C166" s="77" t="str">
        <f t="shared" si="62"/>
        <v/>
      </c>
      <c r="D166" s="77" t="str">
        <f t="shared" si="63"/>
        <v/>
      </c>
      <c r="E166" s="77" t="str">
        <f t="shared" si="64"/>
        <v/>
      </c>
      <c r="F166" s="77" t="str">
        <f t="shared" si="65"/>
        <v/>
      </c>
      <c r="G166" s="199" t="str">
        <f>IF(Paramétrage!MT515&lt;&gt;0,Paramétrage!MR515,"")</f>
        <v/>
      </c>
      <c r="H166" s="2" t="str">
        <f>IF(Paramétrage!MT515&lt;&gt;0,Paramétrage!MS515,"")</f>
        <v/>
      </c>
      <c r="I166" s="2" t="str">
        <f t="shared" si="66"/>
        <v/>
      </c>
      <c r="J166" s="2" t="str">
        <f>IF(Paramétrage!MT515&lt;&gt;0,Paramétrage!MT515,"")</f>
        <v/>
      </c>
      <c r="K166" s="2" t="str">
        <f>IF(Paramétrage!MU515&lt;&gt;0,Paramétrage!MU515,"")</f>
        <v/>
      </c>
      <c r="L166" s="2" t="str">
        <f t="shared" si="67"/>
        <v/>
      </c>
      <c r="M166" s="2" t="str">
        <f t="shared" si="68"/>
        <v/>
      </c>
      <c r="N166" s="2" t="str">
        <f t="shared" si="69"/>
        <v/>
      </c>
      <c r="O166" s="2" t="str">
        <f>IF(Paramétrage!MT515&lt;&gt;0,Paramétrage!MV515,"")</f>
        <v/>
      </c>
      <c r="P166" s="9" t="e">
        <f>IF(Paramétrage!#REF!,#REF!-#REF!,0)</f>
        <v>#REF!</v>
      </c>
      <c r="Q166" s="2"/>
      <c r="R166" s="2" t="e">
        <f>IF(#REF!&lt;&gt;"",ROUNDUP(MIN(S$3,T$3),0),"")</f>
        <v>#REF!</v>
      </c>
      <c r="S166" s="2"/>
    </row>
    <row r="167" spans="1:19" x14ac:dyDescent="0.35">
      <c r="A167" s="77" t="str">
        <f t="shared" si="60"/>
        <v/>
      </c>
      <c r="B167" s="77" t="str">
        <f t="shared" si="61"/>
        <v/>
      </c>
      <c r="C167" s="77" t="str">
        <f t="shared" si="62"/>
        <v/>
      </c>
      <c r="D167" s="77" t="str">
        <f t="shared" si="63"/>
        <v/>
      </c>
      <c r="E167" s="77" t="str">
        <f t="shared" si="64"/>
        <v/>
      </c>
      <c r="F167" s="77" t="str">
        <f t="shared" si="65"/>
        <v/>
      </c>
      <c r="G167" s="199" t="str">
        <f>IF(Paramétrage!MT516&lt;&gt;0,Paramétrage!MR516,"")</f>
        <v/>
      </c>
      <c r="H167" s="2" t="str">
        <f>IF(Paramétrage!MT516&lt;&gt;0,Paramétrage!MS516,"")</f>
        <v/>
      </c>
      <c r="I167" s="2" t="str">
        <f t="shared" si="66"/>
        <v/>
      </c>
      <c r="J167" s="2" t="str">
        <f>IF(Paramétrage!MT516&lt;&gt;0,Paramétrage!MT516,"")</f>
        <v/>
      </c>
      <c r="K167" s="2" t="str">
        <f>IF(Paramétrage!MU516&lt;&gt;0,Paramétrage!MU516,"")</f>
        <v/>
      </c>
      <c r="L167" s="2" t="str">
        <f t="shared" si="67"/>
        <v/>
      </c>
      <c r="M167" s="2" t="str">
        <f t="shared" si="68"/>
        <v/>
      </c>
      <c r="N167" s="2" t="str">
        <f t="shared" si="69"/>
        <v/>
      </c>
      <c r="O167" s="2" t="str">
        <f>IF(Paramétrage!MT516&lt;&gt;0,Paramétrage!MV516,"")</f>
        <v/>
      </c>
      <c r="P167" s="9" t="e">
        <f>IF(Paramétrage!#REF!,#REF!-#REF!,0)</f>
        <v>#REF!</v>
      </c>
      <c r="Q167" s="2"/>
      <c r="R167" s="2" t="e">
        <f>IF(#REF!&lt;&gt;"",ROUNDUP(MIN(S$3,T$3),0),"")</f>
        <v>#REF!</v>
      </c>
      <c r="S167" s="2"/>
    </row>
    <row r="168" spans="1:19" x14ac:dyDescent="0.35">
      <c r="A168" s="77" t="str">
        <f t="shared" si="60"/>
        <v/>
      </c>
      <c r="B168" s="77" t="str">
        <f t="shared" si="61"/>
        <v/>
      </c>
      <c r="C168" s="77" t="str">
        <f t="shared" si="62"/>
        <v/>
      </c>
      <c r="D168" s="77" t="str">
        <f t="shared" si="63"/>
        <v/>
      </c>
      <c r="E168" s="77" t="str">
        <f t="shared" si="64"/>
        <v/>
      </c>
      <c r="F168" s="77" t="str">
        <f t="shared" si="65"/>
        <v/>
      </c>
      <c r="G168" s="199" t="str">
        <f>IF(Paramétrage!MT517&lt;&gt;0,Paramétrage!MR517,"")</f>
        <v/>
      </c>
      <c r="H168" s="2" t="str">
        <f>IF(Paramétrage!MT517&lt;&gt;0,Paramétrage!MS517,"")</f>
        <v/>
      </c>
      <c r="I168" s="2" t="str">
        <f t="shared" si="66"/>
        <v/>
      </c>
      <c r="J168" s="2" t="str">
        <f>IF(Paramétrage!MT517&lt;&gt;0,Paramétrage!MT517,"")</f>
        <v/>
      </c>
      <c r="K168" s="2" t="str">
        <f>IF(Paramétrage!MU517&lt;&gt;0,Paramétrage!MU517,"")</f>
        <v/>
      </c>
      <c r="L168" s="2" t="str">
        <f t="shared" si="67"/>
        <v/>
      </c>
      <c r="M168" s="2" t="str">
        <f t="shared" si="68"/>
        <v/>
      </c>
      <c r="N168" s="2" t="str">
        <f t="shared" si="69"/>
        <v/>
      </c>
      <c r="O168" s="2" t="str">
        <f>IF(Paramétrage!MT517&lt;&gt;0,Paramétrage!MV517,"")</f>
        <v/>
      </c>
      <c r="P168" s="9" t="e">
        <f>IF(Paramétrage!#REF!,#REF!-#REF!,0)</f>
        <v>#REF!</v>
      </c>
      <c r="Q168" s="2"/>
      <c r="R168" s="2" t="e">
        <f>IF(#REF!&lt;&gt;"",ROUNDUP(MIN(S$3,T$3),0),"")</f>
        <v>#REF!</v>
      </c>
      <c r="S168" s="2"/>
    </row>
    <row r="169" spans="1:19" x14ac:dyDescent="0.35">
      <c r="A169" s="77" t="str">
        <f t="shared" si="60"/>
        <v/>
      </c>
      <c r="B169" s="77" t="str">
        <f t="shared" si="61"/>
        <v/>
      </c>
      <c r="C169" s="77" t="str">
        <f t="shared" si="62"/>
        <v/>
      </c>
      <c r="D169" s="77" t="str">
        <f t="shared" si="63"/>
        <v/>
      </c>
      <c r="E169" s="77" t="str">
        <f t="shared" si="64"/>
        <v/>
      </c>
      <c r="F169" s="77" t="str">
        <f t="shared" si="65"/>
        <v/>
      </c>
      <c r="G169" s="199" t="str">
        <f>IF(Paramétrage!MT518&lt;&gt;0,Paramétrage!MR518,"")</f>
        <v/>
      </c>
      <c r="H169" s="2" t="str">
        <f>IF(Paramétrage!MT518&lt;&gt;0,Paramétrage!MS518,"")</f>
        <v/>
      </c>
      <c r="I169" s="2" t="str">
        <f t="shared" si="66"/>
        <v/>
      </c>
      <c r="J169" s="2" t="str">
        <f>IF(Paramétrage!MT518&lt;&gt;0,Paramétrage!MT518,"")</f>
        <v/>
      </c>
      <c r="K169" s="2" t="str">
        <f>IF(Paramétrage!MU518&lt;&gt;0,Paramétrage!MU518,"")</f>
        <v/>
      </c>
      <c r="L169" s="2" t="str">
        <f t="shared" si="67"/>
        <v/>
      </c>
      <c r="M169" s="2" t="str">
        <f t="shared" si="68"/>
        <v/>
      </c>
      <c r="N169" s="2" t="str">
        <f t="shared" si="69"/>
        <v/>
      </c>
      <c r="O169" s="2" t="str">
        <f>IF(Paramétrage!MT518&lt;&gt;0,Paramétrage!MV518,"")</f>
        <v/>
      </c>
      <c r="P169" s="9" t="e">
        <f>IF(Paramétrage!#REF!,#REF!-#REF!,0)</f>
        <v>#REF!</v>
      </c>
      <c r="Q169" s="2"/>
      <c r="R169" s="2" t="e">
        <f>IF(#REF!&lt;&gt;"",ROUNDUP(MIN(S$3,T$3),0),"")</f>
        <v>#REF!</v>
      </c>
      <c r="S169" s="2"/>
    </row>
    <row r="170" spans="1:19" x14ac:dyDescent="0.35">
      <c r="A170" s="77" t="str">
        <f t="shared" si="60"/>
        <v/>
      </c>
      <c r="B170" s="77" t="str">
        <f t="shared" si="61"/>
        <v/>
      </c>
      <c r="C170" s="77" t="str">
        <f t="shared" si="62"/>
        <v/>
      </c>
      <c r="D170" s="77" t="str">
        <f t="shared" si="63"/>
        <v/>
      </c>
      <c r="E170" s="77" t="str">
        <f t="shared" si="64"/>
        <v/>
      </c>
      <c r="F170" s="77" t="str">
        <f t="shared" si="65"/>
        <v/>
      </c>
      <c r="G170" s="199" t="str">
        <f>IF(Paramétrage!MT519&lt;&gt;0,Paramétrage!MR519,"")</f>
        <v/>
      </c>
      <c r="H170" s="2" t="str">
        <f>IF(Paramétrage!MT519&lt;&gt;0,Paramétrage!MS519,"")</f>
        <v/>
      </c>
      <c r="I170" s="2" t="str">
        <f t="shared" si="66"/>
        <v/>
      </c>
      <c r="J170" s="2" t="str">
        <f>IF(Paramétrage!MT519&lt;&gt;0,Paramétrage!MT519,"")</f>
        <v/>
      </c>
      <c r="K170" s="2" t="str">
        <f>IF(Paramétrage!MU519&lt;&gt;0,Paramétrage!MU519,"")</f>
        <v/>
      </c>
      <c r="L170" s="2" t="str">
        <f t="shared" si="67"/>
        <v/>
      </c>
      <c r="M170" s="2" t="str">
        <f t="shared" si="68"/>
        <v/>
      </c>
      <c r="N170" s="2" t="str">
        <f t="shared" si="69"/>
        <v/>
      </c>
      <c r="O170" s="2" t="str">
        <f>IF(Paramétrage!MT519&lt;&gt;0,Paramétrage!MV519,"")</f>
        <v/>
      </c>
      <c r="P170" s="9" t="e">
        <f>IF(Paramétrage!#REF!,#REF!-#REF!,0)</f>
        <v>#REF!</v>
      </c>
      <c r="Q170" s="2"/>
      <c r="R170" s="2" t="e">
        <f>IF(#REF!&lt;&gt;"",ROUNDUP(MIN(S$3,T$3),0),"")</f>
        <v>#REF!</v>
      </c>
      <c r="S170" s="2"/>
    </row>
    <row r="171" spans="1:19" x14ac:dyDescent="0.35">
      <c r="A171" s="77" t="str">
        <f t="shared" si="60"/>
        <v/>
      </c>
      <c r="B171" s="77" t="str">
        <f t="shared" si="61"/>
        <v/>
      </c>
      <c r="C171" s="77" t="str">
        <f t="shared" si="62"/>
        <v/>
      </c>
      <c r="D171" s="77" t="str">
        <f t="shared" si="63"/>
        <v/>
      </c>
      <c r="E171" s="77" t="str">
        <f t="shared" si="64"/>
        <v/>
      </c>
      <c r="F171" s="77" t="str">
        <f t="shared" si="65"/>
        <v/>
      </c>
      <c r="G171" s="199" t="str">
        <f>IF(Paramétrage!MT520&lt;&gt;0,Paramétrage!MR520,"")</f>
        <v/>
      </c>
      <c r="H171" s="2" t="str">
        <f>IF(Paramétrage!MT520&lt;&gt;0,Paramétrage!MS520,"")</f>
        <v/>
      </c>
      <c r="I171" s="2" t="str">
        <f t="shared" si="66"/>
        <v/>
      </c>
      <c r="J171" s="2" t="str">
        <f>IF(Paramétrage!MT520&lt;&gt;0,Paramétrage!MT520,"")</f>
        <v/>
      </c>
      <c r="K171" s="2" t="str">
        <f>IF(Paramétrage!MU520&lt;&gt;0,Paramétrage!MU520,"")</f>
        <v/>
      </c>
      <c r="L171" s="2" t="str">
        <f t="shared" si="67"/>
        <v/>
      </c>
      <c r="M171" s="2" t="str">
        <f t="shared" si="68"/>
        <v/>
      </c>
      <c r="N171" s="2" t="str">
        <f t="shared" si="69"/>
        <v/>
      </c>
      <c r="O171" s="2" t="str">
        <f>IF(Paramétrage!MT520&lt;&gt;0,Paramétrage!MV520,"")</f>
        <v/>
      </c>
      <c r="P171" s="9" t="e">
        <f>IF(Paramétrage!#REF!,#REF!-#REF!,0)</f>
        <v>#REF!</v>
      </c>
      <c r="Q171" s="2"/>
      <c r="R171" s="2" t="e">
        <f>IF(#REF!&lt;&gt;"",ROUNDUP(MIN(S$3,T$3),0),"")</f>
        <v>#REF!</v>
      </c>
      <c r="S171" s="2"/>
    </row>
    <row r="172" spans="1:19" x14ac:dyDescent="0.35">
      <c r="A172" s="77" t="str">
        <f t="shared" si="60"/>
        <v/>
      </c>
      <c r="B172" s="77" t="str">
        <f t="shared" si="61"/>
        <v/>
      </c>
      <c r="C172" s="77" t="str">
        <f t="shared" si="62"/>
        <v/>
      </c>
      <c r="D172" s="77" t="str">
        <f t="shared" si="63"/>
        <v/>
      </c>
      <c r="E172" s="77" t="str">
        <f t="shared" si="64"/>
        <v/>
      </c>
      <c r="F172" s="77" t="str">
        <f t="shared" si="65"/>
        <v/>
      </c>
      <c r="G172" s="199" t="str">
        <f>IF(Paramétrage!MT521&lt;&gt;0,Paramétrage!MR521,"")</f>
        <v/>
      </c>
      <c r="H172" s="2" t="str">
        <f>IF(Paramétrage!MT521&lt;&gt;0,Paramétrage!MS521,"")</f>
        <v/>
      </c>
      <c r="I172" s="2" t="str">
        <f t="shared" si="66"/>
        <v/>
      </c>
      <c r="J172" s="2" t="str">
        <f>IF(Paramétrage!MT521&lt;&gt;0,Paramétrage!MT521,"")</f>
        <v/>
      </c>
      <c r="K172" s="2" t="str">
        <f>IF(Paramétrage!MU521&lt;&gt;0,Paramétrage!MU521,"")</f>
        <v/>
      </c>
      <c r="L172" s="2" t="str">
        <f t="shared" si="67"/>
        <v/>
      </c>
      <c r="M172" s="2" t="str">
        <f t="shared" si="68"/>
        <v/>
      </c>
      <c r="N172" s="2" t="str">
        <f t="shared" si="69"/>
        <v/>
      </c>
      <c r="O172" s="2" t="str">
        <f>IF(Paramétrage!MT521&lt;&gt;0,Paramétrage!MV521,"")</f>
        <v/>
      </c>
      <c r="P172" s="9" t="e">
        <f>IF(Paramétrage!#REF!,#REF!-#REF!,0)</f>
        <v>#REF!</v>
      </c>
      <c r="Q172" s="2"/>
      <c r="R172" s="2" t="e">
        <f>IF(#REF!&lt;&gt;"",ROUNDUP(MIN(S$3,T$3),0),"")</f>
        <v>#REF!</v>
      </c>
      <c r="S172" s="2"/>
    </row>
    <row r="173" spans="1:19" x14ac:dyDescent="0.35">
      <c r="A173" s="77" t="str">
        <f t="shared" si="60"/>
        <v/>
      </c>
      <c r="B173" s="77" t="str">
        <f t="shared" si="61"/>
        <v/>
      </c>
      <c r="C173" s="77" t="str">
        <f t="shared" si="62"/>
        <v/>
      </c>
      <c r="D173" s="77" t="str">
        <f t="shared" si="63"/>
        <v/>
      </c>
      <c r="E173" s="77" t="str">
        <f t="shared" si="64"/>
        <v/>
      </c>
      <c r="F173" s="77" t="str">
        <f t="shared" si="65"/>
        <v/>
      </c>
      <c r="G173" s="199" t="str">
        <f>IF(Paramétrage!MT522&lt;&gt;0,Paramétrage!MR522,"")</f>
        <v/>
      </c>
      <c r="H173" s="2" t="str">
        <f>IF(Paramétrage!MT522&lt;&gt;0,Paramétrage!MS522,"")</f>
        <v/>
      </c>
      <c r="I173" s="2" t="str">
        <f t="shared" si="66"/>
        <v/>
      </c>
      <c r="J173" s="2" t="str">
        <f>IF(Paramétrage!MT522&lt;&gt;0,Paramétrage!MT522,"")</f>
        <v/>
      </c>
      <c r="K173" s="2" t="str">
        <f>IF(Paramétrage!MU522&lt;&gt;0,Paramétrage!MU522,"")</f>
        <v/>
      </c>
      <c r="L173" s="2" t="str">
        <f t="shared" si="67"/>
        <v/>
      </c>
      <c r="M173" s="2" t="str">
        <f t="shared" si="68"/>
        <v/>
      </c>
      <c r="N173" s="2" t="str">
        <f t="shared" si="69"/>
        <v/>
      </c>
      <c r="O173" s="2" t="str">
        <f>IF(Paramétrage!MT522&lt;&gt;0,Paramétrage!MV522,"")</f>
        <v/>
      </c>
      <c r="P173" s="9" t="e">
        <f>IF(Paramétrage!#REF!,#REF!-#REF!,0)</f>
        <v>#REF!</v>
      </c>
      <c r="Q173" s="2"/>
      <c r="R173" s="2" t="e">
        <f>IF(#REF!&lt;&gt;"",ROUNDUP(MIN(S$3,T$3),0),"")</f>
        <v>#REF!</v>
      </c>
      <c r="S173" s="2"/>
    </row>
    <row r="174" spans="1:19" x14ac:dyDescent="0.35">
      <c r="A174" s="77" t="str">
        <f t="shared" si="60"/>
        <v/>
      </c>
      <c r="B174" s="77" t="str">
        <f t="shared" si="61"/>
        <v/>
      </c>
      <c r="C174" s="77" t="str">
        <f t="shared" si="62"/>
        <v/>
      </c>
      <c r="D174" s="77" t="str">
        <f t="shared" si="63"/>
        <v/>
      </c>
      <c r="E174" s="77" t="str">
        <f t="shared" si="64"/>
        <v/>
      </c>
      <c r="F174" s="77" t="str">
        <f t="shared" si="65"/>
        <v/>
      </c>
      <c r="G174" s="199" t="str">
        <f>IF(Paramétrage!MT523&lt;&gt;0,Paramétrage!MR523,"")</f>
        <v/>
      </c>
      <c r="H174" s="2" t="str">
        <f>IF(Paramétrage!MT523&lt;&gt;0,Paramétrage!MS523,"")</f>
        <v/>
      </c>
      <c r="I174" s="2" t="str">
        <f t="shared" si="66"/>
        <v/>
      </c>
      <c r="J174" s="2" t="str">
        <f>IF(Paramétrage!MT523&lt;&gt;0,Paramétrage!MT523,"")</f>
        <v/>
      </c>
      <c r="K174" s="2" t="str">
        <f>IF(Paramétrage!MU523&lt;&gt;0,Paramétrage!MU523,"")</f>
        <v/>
      </c>
      <c r="L174" s="2" t="str">
        <f t="shared" si="67"/>
        <v/>
      </c>
      <c r="M174" s="2" t="str">
        <f t="shared" si="68"/>
        <v/>
      </c>
      <c r="N174" s="2" t="str">
        <f t="shared" si="69"/>
        <v/>
      </c>
      <c r="O174" s="2" t="str">
        <f>IF(Paramétrage!MT523&lt;&gt;0,Paramétrage!MV523,"")</f>
        <v/>
      </c>
      <c r="P174" s="9" t="e">
        <f>IF(Paramétrage!#REF!,#REF!-#REF!,0)</f>
        <v>#REF!</v>
      </c>
      <c r="Q174" s="2"/>
      <c r="R174" s="2" t="e">
        <f>IF(#REF!&lt;&gt;"",ROUNDUP(MIN(S$3,T$3),0),"")</f>
        <v>#REF!</v>
      </c>
      <c r="S174" s="2"/>
    </row>
    <row r="175" spans="1:19" x14ac:dyDescent="0.35">
      <c r="A175" s="77" t="str">
        <f t="shared" si="60"/>
        <v/>
      </c>
      <c r="B175" s="77" t="str">
        <f t="shared" si="61"/>
        <v/>
      </c>
      <c r="C175" s="77" t="str">
        <f t="shared" si="62"/>
        <v/>
      </c>
      <c r="D175" s="77" t="str">
        <f t="shared" si="63"/>
        <v/>
      </c>
      <c r="E175" s="77" t="str">
        <f t="shared" si="64"/>
        <v/>
      </c>
      <c r="F175" s="77" t="str">
        <f t="shared" si="65"/>
        <v/>
      </c>
      <c r="G175" s="199" t="str">
        <f>IF(Paramétrage!MT524&lt;&gt;0,Paramétrage!MR524,"")</f>
        <v/>
      </c>
      <c r="H175" s="2" t="str">
        <f>IF(Paramétrage!MT524&lt;&gt;0,Paramétrage!MS524,"")</f>
        <v/>
      </c>
      <c r="I175" s="2" t="str">
        <f t="shared" si="66"/>
        <v/>
      </c>
      <c r="J175" s="2" t="str">
        <f>IF(Paramétrage!MT524&lt;&gt;0,Paramétrage!MT524,"")</f>
        <v/>
      </c>
      <c r="K175" s="2" t="str">
        <f>IF(Paramétrage!MU524&lt;&gt;0,Paramétrage!MU524,"")</f>
        <v/>
      </c>
      <c r="L175" s="2" t="str">
        <f t="shared" si="67"/>
        <v/>
      </c>
      <c r="M175" s="2" t="str">
        <f t="shared" si="68"/>
        <v/>
      </c>
      <c r="N175" s="2" t="str">
        <f t="shared" si="69"/>
        <v/>
      </c>
      <c r="O175" s="2" t="str">
        <f>IF(Paramétrage!MT524&lt;&gt;0,Paramétrage!MV524,"")</f>
        <v/>
      </c>
      <c r="P175" s="9" t="e">
        <f>IF(Paramétrage!#REF!,#REF!-#REF!,0)</f>
        <v>#REF!</v>
      </c>
      <c r="Q175" s="2"/>
      <c r="R175" s="2" t="e">
        <f>IF(#REF!&lt;&gt;"",ROUNDUP(MIN(S$3,T$3),0),"")</f>
        <v>#REF!</v>
      </c>
      <c r="S175" s="2"/>
    </row>
    <row r="176" spans="1:19" x14ac:dyDescent="0.35">
      <c r="A176" s="77" t="str">
        <f t="shared" si="60"/>
        <v/>
      </c>
      <c r="B176" s="77" t="str">
        <f t="shared" si="61"/>
        <v/>
      </c>
      <c r="C176" s="77" t="str">
        <f t="shared" si="62"/>
        <v/>
      </c>
      <c r="D176" s="77" t="str">
        <f t="shared" si="63"/>
        <v/>
      </c>
      <c r="E176" s="77" t="str">
        <f t="shared" si="64"/>
        <v/>
      </c>
      <c r="F176" s="77" t="str">
        <f t="shared" si="65"/>
        <v/>
      </c>
      <c r="G176" s="199" t="str">
        <f>IF(Paramétrage!MT525&lt;&gt;0,Paramétrage!MR525,"")</f>
        <v/>
      </c>
      <c r="H176" s="2" t="str">
        <f>IF(Paramétrage!MT525&lt;&gt;0,Paramétrage!MS525,"")</f>
        <v/>
      </c>
      <c r="I176" s="2" t="str">
        <f t="shared" si="66"/>
        <v/>
      </c>
      <c r="J176" s="2" t="str">
        <f>IF(Paramétrage!MT525&lt;&gt;0,Paramétrage!MT525,"")</f>
        <v/>
      </c>
      <c r="K176" s="2" t="str">
        <f>IF(Paramétrage!MU525&lt;&gt;0,Paramétrage!MU525,"")</f>
        <v/>
      </c>
      <c r="L176" s="2" t="str">
        <f t="shared" si="67"/>
        <v/>
      </c>
      <c r="M176" s="2" t="str">
        <f t="shared" si="68"/>
        <v/>
      </c>
      <c r="N176" s="2" t="str">
        <f t="shared" si="69"/>
        <v/>
      </c>
      <c r="O176" s="2" t="str">
        <f>IF(Paramétrage!MT525&lt;&gt;0,Paramétrage!MV525,"")</f>
        <v/>
      </c>
      <c r="P176" s="9" t="e">
        <f>IF(Paramétrage!#REF!,#REF!-#REF!,0)</f>
        <v>#REF!</v>
      </c>
      <c r="Q176" s="2"/>
      <c r="R176" s="2" t="e">
        <f>IF(#REF!&lt;&gt;"",ROUNDUP(MIN(S$3,T$3),0),"")</f>
        <v>#REF!</v>
      </c>
      <c r="S176" s="2"/>
    </row>
    <row r="177" spans="1:19" x14ac:dyDescent="0.35">
      <c r="A177" s="77" t="str">
        <f t="shared" si="60"/>
        <v/>
      </c>
      <c r="B177" s="77" t="str">
        <f t="shared" si="61"/>
        <v/>
      </c>
      <c r="C177" s="77" t="str">
        <f t="shared" si="62"/>
        <v/>
      </c>
      <c r="D177" s="77" t="str">
        <f t="shared" si="63"/>
        <v/>
      </c>
      <c r="E177" s="77" t="str">
        <f t="shared" si="64"/>
        <v/>
      </c>
      <c r="F177" s="77" t="str">
        <f t="shared" si="65"/>
        <v/>
      </c>
      <c r="G177" s="199" t="str">
        <f>IF(Paramétrage!MT526&lt;&gt;0,Paramétrage!MR526,"")</f>
        <v/>
      </c>
      <c r="H177" s="2" t="str">
        <f>IF(Paramétrage!MT526&lt;&gt;0,Paramétrage!MS526,"")</f>
        <v/>
      </c>
      <c r="I177" s="2" t="str">
        <f t="shared" si="66"/>
        <v/>
      </c>
      <c r="J177" s="2" t="str">
        <f>IF(Paramétrage!MT526&lt;&gt;0,Paramétrage!MT526,"")</f>
        <v/>
      </c>
      <c r="K177" s="2" t="str">
        <f>IF(Paramétrage!MU526&lt;&gt;0,Paramétrage!MU526,"")</f>
        <v/>
      </c>
      <c r="L177" s="2" t="str">
        <f t="shared" si="67"/>
        <v/>
      </c>
      <c r="M177" s="2" t="str">
        <f t="shared" si="68"/>
        <v/>
      </c>
      <c r="N177" s="2" t="str">
        <f t="shared" si="69"/>
        <v/>
      </c>
      <c r="O177" s="2" t="str">
        <f>IF(Paramétrage!MT526&lt;&gt;0,Paramétrage!MV526,"")</f>
        <v/>
      </c>
      <c r="P177" s="9" t="e">
        <f>IF(Paramétrage!#REF!,#REF!-#REF!,0)</f>
        <v>#REF!</v>
      </c>
      <c r="Q177" s="2"/>
      <c r="R177" s="2" t="e">
        <f>IF(#REF!&lt;&gt;"",ROUNDUP(MIN(S$3,T$3),0),"")</f>
        <v>#REF!</v>
      </c>
      <c r="S177" s="2"/>
    </row>
    <row r="178" spans="1:19" x14ac:dyDescent="0.35">
      <c r="A178" s="77" t="str">
        <f t="shared" si="60"/>
        <v/>
      </c>
      <c r="B178" s="77" t="str">
        <f t="shared" si="61"/>
        <v/>
      </c>
      <c r="C178" s="77" t="str">
        <f t="shared" si="62"/>
        <v/>
      </c>
      <c r="D178" s="77" t="str">
        <f t="shared" si="63"/>
        <v/>
      </c>
      <c r="E178" s="77" t="str">
        <f t="shared" si="64"/>
        <v/>
      </c>
      <c r="F178" s="77" t="str">
        <f t="shared" si="65"/>
        <v/>
      </c>
      <c r="G178" s="199" t="str">
        <f>IF(Paramétrage!MT527&lt;&gt;0,Paramétrage!MR527,"")</f>
        <v/>
      </c>
      <c r="H178" s="2" t="str">
        <f>IF(Paramétrage!MT527&lt;&gt;0,Paramétrage!MS527,"")</f>
        <v/>
      </c>
      <c r="I178" s="2" t="str">
        <f t="shared" si="66"/>
        <v/>
      </c>
      <c r="J178" s="2" t="str">
        <f>IF(Paramétrage!MT527&lt;&gt;0,Paramétrage!MT527,"")</f>
        <v/>
      </c>
      <c r="K178" s="2" t="str">
        <f>IF(Paramétrage!MU527&lt;&gt;0,Paramétrage!MU527,"")</f>
        <v/>
      </c>
      <c r="L178" s="2" t="str">
        <f t="shared" si="67"/>
        <v/>
      </c>
      <c r="M178" s="2" t="str">
        <f t="shared" si="68"/>
        <v/>
      </c>
      <c r="N178" s="2" t="str">
        <f t="shared" si="69"/>
        <v/>
      </c>
      <c r="O178" s="2" t="str">
        <f>IF(Paramétrage!MT527&lt;&gt;0,Paramétrage!MV527,"")</f>
        <v/>
      </c>
      <c r="P178" s="9" t="e">
        <f>IF(Paramétrage!#REF!,#REF!-#REF!,0)</f>
        <v>#REF!</v>
      </c>
      <c r="Q178" s="2"/>
      <c r="R178" s="2" t="e">
        <f>IF(#REF!&lt;&gt;"",ROUNDUP(MIN(S$3,T$3),0),"")</f>
        <v>#REF!</v>
      </c>
      <c r="S178" s="2"/>
    </row>
    <row r="179" spans="1:19" x14ac:dyDescent="0.35">
      <c r="A179" s="77" t="str">
        <f t="shared" si="60"/>
        <v/>
      </c>
      <c r="B179" s="77" t="str">
        <f t="shared" si="61"/>
        <v/>
      </c>
      <c r="C179" s="77" t="str">
        <f t="shared" si="62"/>
        <v/>
      </c>
      <c r="D179" s="77" t="str">
        <f t="shared" si="63"/>
        <v/>
      </c>
      <c r="E179" s="77" t="str">
        <f t="shared" si="64"/>
        <v/>
      </c>
      <c r="F179" s="77" t="str">
        <f t="shared" si="65"/>
        <v/>
      </c>
      <c r="G179" s="199" t="str">
        <f>IF(Paramétrage!MT528&lt;&gt;0,Paramétrage!MR528,"")</f>
        <v/>
      </c>
      <c r="H179" s="2" t="str">
        <f>IF(Paramétrage!MT528&lt;&gt;0,Paramétrage!MS528,"")</f>
        <v/>
      </c>
      <c r="I179" s="2" t="str">
        <f t="shared" si="66"/>
        <v/>
      </c>
      <c r="J179" s="2" t="str">
        <f>IF(Paramétrage!MT528&lt;&gt;0,Paramétrage!MT528,"")</f>
        <v/>
      </c>
      <c r="K179" s="2" t="str">
        <f>IF(Paramétrage!MU528&lt;&gt;0,Paramétrage!MU528,"")</f>
        <v/>
      </c>
      <c r="L179" s="2" t="str">
        <f t="shared" si="67"/>
        <v/>
      </c>
      <c r="M179" s="2" t="str">
        <f t="shared" si="68"/>
        <v/>
      </c>
      <c r="N179" s="2" t="str">
        <f t="shared" si="69"/>
        <v/>
      </c>
      <c r="O179" s="2" t="str">
        <f>IF(Paramétrage!MT528&lt;&gt;0,Paramétrage!MV528,"")</f>
        <v/>
      </c>
      <c r="P179" s="9" t="e">
        <f>IF(Paramétrage!#REF!,#REF!-#REF!,0)</f>
        <v>#REF!</v>
      </c>
      <c r="Q179" s="2"/>
      <c r="R179" s="2" t="e">
        <f>IF(#REF!&lt;&gt;"",ROUNDUP(MIN(S$3,T$3),0),"")</f>
        <v>#REF!</v>
      </c>
      <c r="S179" s="2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179"/>
  <sheetViews>
    <sheetView workbookViewId="0">
      <selection activeCell="A152" sqref="A152:O179"/>
    </sheetView>
  </sheetViews>
  <sheetFormatPr baseColWidth="10" defaultRowHeight="14.5" x14ac:dyDescent="0.35"/>
  <sheetData>
    <row r="1" spans="1:20" x14ac:dyDescent="0.35">
      <c r="A1" s="469"/>
      <c r="B1" s="469"/>
      <c r="C1" s="469"/>
      <c r="D1" s="469"/>
      <c r="E1" s="469"/>
      <c r="F1" s="469"/>
      <c r="G1" s="475" t="s">
        <v>1132</v>
      </c>
      <c r="H1" s="469"/>
      <c r="I1" s="469"/>
      <c r="J1" s="469"/>
      <c r="K1" s="469"/>
      <c r="L1" s="469"/>
      <c r="M1" s="469"/>
      <c r="N1" s="469"/>
      <c r="O1" s="469"/>
      <c r="P1" s="469">
        <f>IF(Paramétrage!Q449,#REF!-#REF!,0)</f>
        <v>0</v>
      </c>
      <c r="Q1" s="469"/>
      <c r="R1" s="469" t="e">
        <f>IF(#REF!&lt;&gt;"",ROUNDUP(MIN(S$3,T$3),0),"")</f>
        <v>#REF!</v>
      </c>
      <c r="S1" s="2"/>
    </row>
    <row r="2" spans="1:20" ht="101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167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9">
        <f>IF(Paramétrage!Q450,#REF!-#REF!,0)</f>
        <v>0</v>
      </c>
      <c r="Q2" s="200" t="e">
        <f>Paramétrage!#REF!</f>
        <v>#REF!</v>
      </c>
      <c r="R2" s="201" t="s">
        <v>338</v>
      </c>
      <c r="S2" s="106" t="s">
        <v>347</v>
      </c>
      <c r="T2" s="28" t="s">
        <v>348</v>
      </c>
    </row>
    <row r="3" spans="1:20" x14ac:dyDescent="0.35">
      <c r="A3" s="603" t="str">
        <f t="shared" ref="A3" si="0">IF(J3&lt;&gt;"",I3,"")</f>
        <v/>
      </c>
      <c r="B3" s="603" t="str">
        <f t="shared" ref="B3" si="1">IF(J3&lt;&gt;"",1,"")</f>
        <v/>
      </c>
      <c r="C3" s="603" t="str">
        <f t="shared" ref="C3" si="2">IF(J3&lt;&gt;"",L3,"")</f>
        <v/>
      </c>
      <c r="D3" s="603" t="str">
        <f t="shared" ref="D3" si="3">IF(J3&lt;&gt;"",L3,"")</f>
        <v/>
      </c>
      <c r="E3" s="603" t="str">
        <f t="shared" ref="E3" si="4">IF(J3&lt;&gt;"",M3,"")</f>
        <v/>
      </c>
      <c r="F3" s="603" t="str">
        <f t="shared" ref="F3" si="5">IF(J3&lt;&gt;"",N3,"")</f>
        <v/>
      </c>
      <c r="G3" s="199" t="str">
        <f>IF(Paramétrage!IL448&lt;&gt;0,Paramétrage!IJ448,"")</f>
        <v/>
      </c>
      <c r="H3" s="2" t="str">
        <f>IF(Paramétrage!IL448&lt;&gt;0,Paramétrage!IK448,"")</f>
        <v/>
      </c>
      <c r="I3" s="2" t="str">
        <f t="shared" ref="I3" si="6">IF(J3&lt;&gt;"",DATEDIF($Q$2,G3,"d")*1440+H3*60,"")</f>
        <v/>
      </c>
      <c r="J3" s="2" t="str">
        <f>IF(Paramétrage!IL448&lt;&gt;0,Paramétrage!IL448,"")</f>
        <v/>
      </c>
      <c r="K3" s="2" t="str">
        <f>IF(Paramétrage!IM448&lt;&gt;0,Paramétrage!IM448,"")</f>
        <v/>
      </c>
      <c r="L3" s="2" t="str">
        <f t="shared" ref="L3" si="7">IF(J3&lt;&gt;"",ROUNDUP(J3/K3,0),"")</f>
        <v/>
      </c>
      <c r="M3" s="2" t="str">
        <f t="shared" ref="M3" si="8">IF(J3&lt;&gt;"",J3/L3,"")</f>
        <v/>
      </c>
      <c r="N3" s="2" t="str">
        <f t="shared" ref="N3" si="9">IF(J3&lt;&gt;"",M3/O3,"")</f>
        <v/>
      </c>
      <c r="O3" s="2" t="str">
        <f>IF(Paramétrage!IL448&lt;&gt;0,Paramétrage!IN448,"")</f>
        <v/>
      </c>
      <c r="P3" s="9">
        <f>IF(Paramétrage!Q451,#REF!-#REF!,0)</f>
        <v>0</v>
      </c>
      <c r="Q3" s="2"/>
      <c r="R3" s="2" t="e">
        <f>IF(#REF!&lt;&gt;"",ROUNDUP(MIN(S$3,T$3),0),"")</f>
        <v>#REF!</v>
      </c>
      <c r="S3" s="2"/>
    </row>
    <row r="4" spans="1:20" s="469" customFormat="1" x14ac:dyDescent="0.35">
      <c r="A4" s="603" t="str">
        <f t="shared" ref="A4:A29" si="10">IF(J4&lt;&gt;"",I4,"")</f>
        <v/>
      </c>
      <c r="B4" s="603" t="str">
        <f t="shared" ref="B4:B29" si="11">IF(J4&lt;&gt;"",1,"")</f>
        <v/>
      </c>
      <c r="C4" s="603" t="str">
        <f t="shared" ref="C4:C29" si="12">IF(J4&lt;&gt;"",L4,"")</f>
        <v/>
      </c>
      <c r="D4" s="603" t="str">
        <f t="shared" ref="D4:D29" si="13">IF(J4&lt;&gt;"",L4,"")</f>
        <v/>
      </c>
      <c r="E4" s="603" t="str">
        <f t="shared" ref="E4:E29" si="14">IF(J4&lt;&gt;"",M4,"")</f>
        <v/>
      </c>
      <c r="F4" s="603" t="str">
        <f t="shared" ref="F4:F29" si="15">IF(J4&lt;&gt;"",N4,"")</f>
        <v/>
      </c>
      <c r="G4" s="199" t="str">
        <f>IF(Paramétrage!IL449&lt;&gt;0,Paramétrage!IJ449,"")</f>
        <v/>
      </c>
      <c r="H4" s="2" t="str">
        <f>IF(Paramétrage!IL449&lt;&gt;0,Paramétrage!IK449,"")</f>
        <v/>
      </c>
      <c r="I4" s="2" t="str">
        <f t="shared" ref="I4:I29" si="16">IF(J4&lt;&gt;"",DATEDIF($Q$2,G4,"d")*1440+H4*60,"")</f>
        <v/>
      </c>
      <c r="J4" s="2" t="str">
        <f>IF(Paramétrage!IL449&lt;&gt;0,Paramétrage!IL449,"")</f>
        <v/>
      </c>
      <c r="K4" s="2" t="str">
        <f>IF(Paramétrage!IM449&lt;&gt;0,Paramétrage!IM449,"")</f>
        <v/>
      </c>
      <c r="L4" s="2" t="str">
        <f t="shared" ref="L4:L29" si="17">IF(J4&lt;&gt;"",ROUNDUP(J4/K4,0),"")</f>
        <v/>
      </c>
      <c r="M4" s="2" t="str">
        <f t="shared" ref="M4:M29" si="18">IF(J4&lt;&gt;"",J4/L4,"")</f>
        <v/>
      </c>
      <c r="N4" s="2" t="str">
        <f t="shared" ref="N4:N29" si="19">IF(J4&lt;&gt;"",M4/O4,"")</f>
        <v/>
      </c>
      <c r="O4" s="2" t="str">
        <f>IF(Paramétrage!IL449&lt;&gt;0,Paramétrage!IN449,"")</f>
        <v/>
      </c>
      <c r="P4" s="9">
        <f>IF(Paramétrage!Q452,#REF!-#REF!,0)</f>
        <v>0</v>
      </c>
      <c r="Q4" s="2"/>
      <c r="R4" s="2" t="e">
        <f>IF(#REF!&lt;&gt;"",ROUNDUP(MIN(S$3,T$3),0),"")</f>
        <v>#REF!</v>
      </c>
    </row>
    <row r="5" spans="1:20" x14ac:dyDescent="0.35">
      <c r="A5" s="603" t="str">
        <f t="shared" si="10"/>
        <v/>
      </c>
      <c r="B5" s="603" t="str">
        <f t="shared" si="11"/>
        <v/>
      </c>
      <c r="C5" s="603" t="str">
        <f t="shared" si="12"/>
        <v/>
      </c>
      <c r="D5" s="603" t="str">
        <f t="shared" si="13"/>
        <v/>
      </c>
      <c r="E5" s="603" t="str">
        <f t="shared" si="14"/>
        <v/>
      </c>
      <c r="F5" s="603" t="str">
        <f t="shared" si="15"/>
        <v/>
      </c>
      <c r="G5" s="199" t="str">
        <f>IF(Paramétrage!IL450&lt;&gt;0,Paramétrage!IJ450,"")</f>
        <v/>
      </c>
      <c r="H5" s="2" t="str">
        <f>IF(Paramétrage!IL450&lt;&gt;0,Paramétrage!IK450,"")</f>
        <v/>
      </c>
      <c r="I5" s="2" t="str">
        <f t="shared" si="16"/>
        <v/>
      </c>
      <c r="J5" s="2" t="str">
        <f>IF(Paramétrage!IL450&lt;&gt;0,Paramétrage!IL450,"")</f>
        <v/>
      </c>
      <c r="K5" s="2" t="str">
        <f>IF(Paramétrage!IM450&lt;&gt;0,Paramétrage!IM450,"")</f>
        <v/>
      </c>
      <c r="L5" s="2" t="str">
        <f t="shared" si="17"/>
        <v/>
      </c>
      <c r="M5" s="2" t="str">
        <f t="shared" si="18"/>
        <v/>
      </c>
      <c r="N5" s="2" t="str">
        <f t="shared" si="19"/>
        <v/>
      </c>
      <c r="O5" s="2" t="str">
        <f>IF(Paramétrage!IL450&lt;&gt;0,Paramétrage!IN450,"")</f>
        <v/>
      </c>
      <c r="P5" s="9">
        <f>IF(Paramétrage!Q453,#REF!-#REF!,0)</f>
        <v>0</v>
      </c>
      <c r="Q5" s="2"/>
      <c r="R5" s="2" t="e">
        <f>IF(#REF!&lt;&gt;"",ROUNDUP(MIN(S$3,T$3),0),"")</f>
        <v>#REF!</v>
      </c>
      <c r="S5" s="2"/>
    </row>
    <row r="6" spans="1:20" x14ac:dyDescent="0.35">
      <c r="A6" s="603" t="str">
        <f t="shared" si="10"/>
        <v/>
      </c>
      <c r="B6" s="603" t="str">
        <f t="shared" si="11"/>
        <v/>
      </c>
      <c r="C6" s="603" t="str">
        <f t="shared" si="12"/>
        <v/>
      </c>
      <c r="D6" s="603" t="str">
        <f t="shared" si="13"/>
        <v/>
      </c>
      <c r="E6" s="603" t="str">
        <f t="shared" si="14"/>
        <v/>
      </c>
      <c r="F6" s="603" t="str">
        <f t="shared" si="15"/>
        <v/>
      </c>
      <c r="G6" s="199" t="str">
        <f>IF(Paramétrage!IL451&lt;&gt;0,Paramétrage!IJ451,"")</f>
        <v/>
      </c>
      <c r="H6" s="2" t="str">
        <f>IF(Paramétrage!IL451&lt;&gt;0,Paramétrage!IK451,"")</f>
        <v/>
      </c>
      <c r="I6" s="2" t="str">
        <f t="shared" si="16"/>
        <v/>
      </c>
      <c r="J6" s="2" t="str">
        <f>IF(Paramétrage!IL451&lt;&gt;0,Paramétrage!IL451,"")</f>
        <v/>
      </c>
      <c r="K6" s="2" t="str">
        <f>IF(Paramétrage!IM451&lt;&gt;0,Paramétrage!IM451,"")</f>
        <v/>
      </c>
      <c r="L6" s="2" t="str">
        <f t="shared" si="17"/>
        <v/>
      </c>
      <c r="M6" s="2" t="str">
        <f t="shared" si="18"/>
        <v/>
      </c>
      <c r="N6" s="2" t="str">
        <f t="shared" si="19"/>
        <v/>
      </c>
      <c r="O6" s="2" t="str">
        <f>IF(Paramétrage!IL451&lt;&gt;0,Paramétrage!IN451,"")</f>
        <v/>
      </c>
      <c r="P6" s="9">
        <f>IF(Paramétrage!Q454,#REF!-#REF!,0)</f>
        <v>0</v>
      </c>
      <c r="Q6" s="2"/>
      <c r="R6" s="2" t="e">
        <f>IF(#REF!&lt;&gt;"",ROUNDUP(MIN(S$3,T$3),0),"")</f>
        <v>#REF!</v>
      </c>
      <c r="S6" s="2"/>
    </row>
    <row r="7" spans="1:20" x14ac:dyDescent="0.35">
      <c r="A7" s="603" t="str">
        <f t="shared" si="10"/>
        <v/>
      </c>
      <c r="B7" s="603" t="str">
        <f t="shared" si="11"/>
        <v/>
      </c>
      <c r="C7" s="603" t="str">
        <f t="shared" si="12"/>
        <v/>
      </c>
      <c r="D7" s="603" t="str">
        <f t="shared" si="13"/>
        <v/>
      </c>
      <c r="E7" s="603" t="str">
        <f t="shared" si="14"/>
        <v/>
      </c>
      <c r="F7" s="603" t="str">
        <f t="shared" si="15"/>
        <v/>
      </c>
      <c r="G7" s="199" t="str">
        <f>IF(Paramétrage!IL452&lt;&gt;0,Paramétrage!IJ452,"")</f>
        <v/>
      </c>
      <c r="H7" s="2" t="str">
        <f>IF(Paramétrage!IL452&lt;&gt;0,Paramétrage!IK452,"")</f>
        <v/>
      </c>
      <c r="I7" s="2" t="str">
        <f t="shared" si="16"/>
        <v/>
      </c>
      <c r="J7" s="2" t="str">
        <f>IF(Paramétrage!IL452&lt;&gt;0,Paramétrage!IL452,"")</f>
        <v/>
      </c>
      <c r="K7" s="2" t="str">
        <f>IF(Paramétrage!IM452&lt;&gt;0,Paramétrage!IM452,"")</f>
        <v/>
      </c>
      <c r="L7" s="2" t="str">
        <f t="shared" si="17"/>
        <v/>
      </c>
      <c r="M7" s="2" t="str">
        <f t="shared" si="18"/>
        <v/>
      </c>
      <c r="N7" s="2" t="str">
        <f t="shared" si="19"/>
        <v/>
      </c>
      <c r="O7" s="2" t="str">
        <f>IF(Paramétrage!IL452&lt;&gt;0,Paramétrage!IN452,"")</f>
        <v/>
      </c>
      <c r="P7" s="9">
        <f>IF(Paramétrage!Q455,#REF!-#REF!,0)</f>
        <v>0</v>
      </c>
      <c r="Q7" s="2"/>
      <c r="R7" s="2" t="e">
        <f>IF(#REF!&lt;&gt;"",ROUNDUP(MIN(S$3,T$3),0),"")</f>
        <v>#REF!</v>
      </c>
      <c r="S7" s="2"/>
    </row>
    <row r="8" spans="1:20" x14ac:dyDescent="0.35">
      <c r="A8" s="603" t="str">
        <f t="shared" si="10"/>
        <v/>
      </c>
      <c r="B8" s="603" t="str">
        <f t="shared" si="11"/>
        <v/>
      </c>
      <c r="C8" s="603" t="str">
        <f t="shared" si="12"/>
        <v/>
      </c>
      <c r="D8" s="603" t="str">
        <f t="shared" si="13"/>
        <v/>
      </c>
      <c r="E8" s="603" t="str">
        <f t="shared" si="14"/>
        <v/>
      </c>
      <c r="F8" s="603" t="str">
        <f t="shared" si="15"/>
        <v/>
      </c>
      <c r="G8" s="199" t="str">
        <f>IF(Paramétrage!IL453&lt;&gt;0,Paramétrage!IJ453,"")</f>
        <v/>
      </c>
      <c r="H8" s="2" t="str">
        <f>IF(Paramétrage!IL453&lt;&gt;0,Paramétrage!IK453,"")</f>
        <v/>
      </c>
      <c r="I8" s="2" t="str">
        <f t="shared" si="16"/>
        <v/>
      </c>
      <c r="J8" s="2" t="str">
        <f>IF(Paramétrage!IL453&lt;&gt;0,Paramétrage!IL453,"")</f>
        <v/>
      </c>
      <c r="K8" s="2" t="str">
        <f>IF(Paramétrage!IM453&lt;&gt;0,Paramétrage!IM453,"")</f>
        <v/>
      </c>
      <c r="L8" s="2" t="str">
        <f t="shared" si="17"/>
        <v/>
      </c>
      <c r="M8" s="2" t="str">
        <f t="shared" si="18"/>
        <v/>
      </c>
      <c r="N8" s="2" t="str">
        <f t="shared" si="19"/>
        <v/>
      </c>
      <c r="O8" s="2" t="str">
        <f>IF(Paramétrage!IL453&lt;&gt;0,Paramétrage!IN453,"")</f>
        <v/>
      </c>
      <c r="P8" s="9">
        <f>IF(Paramétrage!Q456,#REF!-#REF!,0)</f>
        <v>0</v>
      </c>
      <c r="Q8" s="2"/>
      <c r="R8" s="2" t="e">
        <f>IF(#REF!&lt;&gt;"",ROUNDUP(MIN(S$3,T$3),0),"")</f>
        <v>#REF!</v>
      </c>
      <c r="S8" s="2"/>
    </row>
    <row r="9" spans="1:20" x14ac:dyDescent="0.35">
      <c r="A9" s="603" t="str">
        <f t="shared" si="10"/>
        <v/>
      </c>
      <c r="B9" s="603" t="str">
        <f t="shared" si="11"/>
        <v/>
      </c>
      <c r="C9" s="603" t="str">
        <f t="shared" si="12"/>
        <v/>
      </c>
      <c r="D9" s="603" t="str">
        <f t="shared" si="13"/>
        <v/>
      </c>
      <c r="E9" s="603" t="str">
        <f t="shared" si="14"/>
        <v/>
      </c>
      <c r="F9" s="603" t="str">
        <f t="shared" si="15"/>
        <v/>
      </c>
      <c r="G9" s="199" t="str">
        <f>IF(Paramétrage!IL454&lt;&gt;0,Paramétrage!IJ454,"")</f>
        <v/>
      </c>
      <c r="H9" s="2" t="str">
        <f>IF(Paramétrage!IL454&lt;&gt;0,Paramétrage!IK454,"")</f>
        <v/>
      </c>
      <c r="I9" s="2" t="str">
        <f t="shared" si="16"/>
        <v/>
      </c>
      <c r="J9" s="2" t="str">
        <f>IF(Paramétrage!IL454&lt;&gt;0,Paramétrage!IL454,"")</f>
        <v/>
      </c>
      <c r="K9" s="2" t="str">
        <f>IF(Paramétrage!IM454&lt;&gt;0,Paramétrage!IM454,"")</f>
        <v/>
      </c>
      <c r="L9" s="2" t="str">
        <f t="shared" si="17"/>
        <v/>
      </c>
      <c r="M9" s="2" t="str">
        <f t="shared" si="18"/>
        <v/>
      </c>
      <c r="N9" s="2" t="str">
        <f t="shared" si="19"/>
        <v/>
      </c>
      <c r="O9" s="2" t="str">
        <f>IF(Paramétrage!IL454&lt;&gt;0,Paramétrage!IN454,"")</f>
        <v/>
      </c>
      <c r="P9" s="9">
        <f>IF(Paramétrage!Q457,#REF!-#REF!,0)</f>
        <v>0</v>
      </c>
      <c r="Q9" s="2"/>
      <c r="R9" s="2" t="e">
        <f>IF(#REF!&lt;&gt;"",ROUNDUP(MIN(S$3,T$3),0),"")</f>
        <v>#REF!</v>
      </c>
      <c r="S9" s="2"/>
    </row>
    <row r="10" spans="1:20" x14ac:dyDescent="0.35">
      <c r="A10" s="603" t="str">
        <f t="shared" si="10"/>
        <v/>
      </c>
      <c r="B10" s="603" t="str">
        <f t="shared" si="11"/>
        <v/>
      </c>
      <c r="C10" s="603" t="str">
        <f t="shared" si="12"/>
        <v/>
      </c>
      <c r="D10" s="603" t="str">
        <f t="shared" si="13"/>
        <v/>
      </c>
      <c r="E10" s="603" t="str">
        <f t="shared" si="14"/>
        <v/>
      </c>
      <c r="F10" s="603" t="str">
        <f t="shared" si="15"/>
        <v/>
      </c>
      <c r="G10" s="199" t="str">
        <f>IF(Paramétrage!IL455&lt;&gt;0,Paramétrage!IJ455,"")</f>
        <v/>
      </c>
      <c r="H10" s="2" t="str">
        <f>IF(Paramétrage!IL455&lt;&gt;0,Paramétrage!IK455,"")</f>
        <v/>
      </c>
      <c r="I10" s="2" t="str">
        <f t="shared" si="16"/>
        <v/>
      </c>
      <c r="J10" s="2" t="str">
        <f>IF(Paramétrage!IL455&lt;&gt;0,Paramétrage!IL455,"")</f>
        <v/>
      </c>
      <c r="K10" s="2" t="str">
        <f>IF(Paramétrage!IM455&lt;&gt;0,Paramétrage!IM455,"")</f>
        <v/>
      </c>
      <c r="L10" s="2" t="str">
        <f t="shared" si="17"/>
        <v/>
      </c>
      <c r="M10" s="2" t="str">
        <f t="shared" si="18"/>
        <v/>
      </c>
      <c r="N10" s="2" t="str">
        <f t="shared" si="19"/>
        <v/>
      </c>
      <c r="O10" s="2" t="str">
        <f>IF(Paramétrage!IL455&lt;&gt;0,Paramétrage!IN455,"")</f>
        <v/>
      </c>
      <c r="P10" s="9">
        <f>IF(Paramétrage!Q458,#REF!-#REF!,0)</f>
        <v>0</v>
      </c>
      <c r="Q10" s="2"/>
      <c r="R10" s="2" t="e">
        <f>IF(#REF!&lt;&gt;"",ROUNDUP(MIN(S$3,T$3),0),"")</f>
        <v>#REF!</v>
      </c>
      <c r="S10" s="2"/>
    </row>
    <row r="11" spans="1:20" x14ac:dyDescent="0.35">
      <c r="A11" s="603" t="str">
        <f t="shared" si="10"/>
        <v/>
      </c>
      <c r="B11" s="603" t="str">
        <f t="shared" si="11"/>
        <v/>
      </c>
      <c r="C11" s="603" t="str">
        <f t="shared" si="12"/>
        <v/>
      </c>
      <c r="D11" s="603" t="str">
        <f t="shared" si="13"/>
        <v/>
      </c>
      <c r="E11" s="603" t="str">
        <f t="shared" si="14"/>
        <v/>
      </c>
      <c r="F11" s="603" t="str">
        <f t="shared" si="15"/>
        <v/>
      </c>
      <c r="G11" s="199" t="str">
        <f>IF(Paramétrage!IL456&lt;&gt;0,Paramétrage!IJ456,"")</f>
        <v/>
      </c>
      <c r="H11" s="2" t="str">
        <f>IF(Paramétrage!IL456&lt;&gt;0,Paramétrage!IK456,"")</f>
        <v/>
      </c>
      <c r="I11" s="2" t="str">
        <f t="shared" si="16"/>
        <v/>
      </c>
      <c r="J11" s="2" t="str">
        <f>IF(Paramétrage!IL456&lt;&gt;0,Paramétrage!IL456,"")</f>
        <v/>
      </c>
      <c r="K11" s="2" t="str">
        <f>IF(Paramétrage!IM456&lt;&gt;0,Paramétrage!IM456,"")</f>
        <v/>
      </c>
      <c r="L11" s="2" t="str">
        <f t="shared" si="17"/>
        <v/>
      </c>
      <c r="M11" s="2" t="str">
        <f t="shared" si="18"/>
        <v/>
      </c>
      <c r="N11" s="2" t="str">
        <f t="shared" si="19"/>
        <v/>
      </c>
      <c r="O11" s="2" t="str">
        <f>IF(Paramétrage!IL456&lt;&gt;0,Paramétrage!IN456,"")</f>
        <v/>
      </c>
      <c r="P11" s="9">
        <f>IF(Paramétrage!Q459,#REF!-#REF!,0)</f>
        <v>0</v>
      </c>
      <c r="Q11" s="2"/>
      <c r="R11" s="2" t="e">
        <f>IF(#REF!&lt;&gt;"",ROUNDUP(MIN(S$3,T$3),0),"")</f>
        <v>#REF!</v>
      </c>
      <c r="S11" s="2"/>
    </row>
    <row r="12" spans="1:20" x14ac:dyDescent="0.35">
      <c r="A12" s="603" t="str">
        <f t="shared" si="10"/>
        <v/>
      </c>
      <c r="B12" s="603" t="str">
        <f t="shared" si="11"/>
        <v/>
      </c>
      <c r="C12" s="603" t="str">
        <f t="shared" si="12"/>
        <v/>
      </c>
      <c r="D12" s="603" t="str">
        <f t="shared" si="13"/>
        <v/>
      </c>
      <c r="E12" s="603" t="str">
        <f t="shared" si="14"/>
        <v/>
      </c>
      <c r="F12" s="603" t="str">
        <f t="shared" si="15"/>
        <v/>
      </c>
      <c r="G12" s="199" t="str">
        <f>IF(Paramétrage!IL457&lt;&gt;0,Paramétrage!IJ457,"")</f>
        <v/>
      </c>
      <c r="H12" s="2" t="str">
        <f>IF(Paramétrage!IL457&lt;&gt;0,Paramétrage!IK457,"")</f>
        <v/>
      </c>
      <c r="I12" s="2" t="str">
        <f t="shared" si="16"/>
        <v/>
      </c>
      <c r="J12" s="2" t="str">
        <f>IF(Paramétrage!IL457&lt;&gt;0,Paramétrage!IL457,"")</f>
        <v/>
      </c>
      <c r="K12" s="2" t="str">
        <f>IF(Paramétrage!IM457&lt;&gt;0,Paramétrage!IM457,"")</f>
        <v/>
      </c>
      <c r="L12" s="2" t="str">
        <f t="shared" si="17"/>
        <v/>
      </c>
      <c r="M12" s="2" t="str">
        <f t="shared" si="18"/>
        <v/>
      </c>
      <c r="N12" s="2" t="str">
        <f t="shared" si="19"/>
        <v/>
      </c>
      <c r="O12" s="2" t="str">
        <f>IF(Paramétrage!IL457&lt;&gt;0,Paramétrage!IN457,"")</f>
        <v/>
      </c>
      <c r="P12" s="9">
        <f>IF(Paramétrage!Q460,#REF!-#REF!,0)</f>
        <v>0</v>
      </c>
      <c r="Q12" s="2"/>
      <c r="R12" s="2" t="e">
        <f>IF(#REF!&lt;&gt;"",ROUNDUP(MIN(S$3,T$3),0),"")</f>
        <v>#REF!</v>
      </c>
      <c r="S12" s="2"/>
    </row>
    <row r="13" spans="1:20" x14ac:dyDescent="0.35">
      <c r="A13" s="603" t="str">
        <f t="shared" si="10"/>
        <v/>
      </c>
      <c r="B13" s="603" t="str">
        <f t="shared" si="11"/>
        <v/>
      </c>
      <c r="C13" s="603" t="str">
        <f t="shared" si="12"/>
        <v/>
      </c>
      <c r="D13" s="603" t="str">
        <f t="shared" si="13"/>
        <v/>
      </c>
      <c r="E13" s="603" t="str">
        <f t="shared" si="14"/>
        <v/>
      </c>
      <c r="F13" s="603" t="str">
        <f t="shared" si="15"/>
        <v/>
      </c>
      <c r="G13" s="199" t="str">
        <f>IF(Paramétrage!IL458&lt;&gt;0,Paramétrage!IJ458,"")</f>
        <v/>
      </c>
      <c r="H13" s="2" t="str">
        <f>IF(Paramétrage!IL458&lt;&gt;0,Paramétrage!IK458,"")</f>
        <v/>
      </c>
      <c r="I13" s="2" t="str">
        <f t="shared" si="16"/>
        <v/>
      </c>
      <c r="J13" s="2" t="str">
        <f>IF(Paramétrage!IL458&lt;&gt;0,Paramétrage!IL458,"")</f>
        <v/>
      </c>
      <c r="K13" s="2" t="str">
        <f>IF(Paramétrage!IM458&lt;&gt;0,Paramétrage!IM458,"")</f>
        <v/>
      </c>
      <c r="L13" s="2" t="str">
        <f t="shared" si="17"/>
        <v/>
      </c>
      <c r="M13" s="2" t="str">
        <f t="shared" si="18"/>
        <v/>
      </c>
      <c r="N13" s="2" t="str">
        <f t="shared" si="19"/>
        <v/>
      </c>
      <c r="O13" s="2" t="str">
        <f>IF(Paramétrage!IL458&lt;&gt;0,Paramétrage!IN458,"")</f>
        <v/>
      </c>
      <c r="P13" s="9">
        <f>IF(Paramétrage!Q461,#REF!-#REF!,0)</f>
        <v>0</v>
      </c>
      <c r="Q13" s="2"/>
      <c r="R13" s="2" t="e">
        <f>IF(#REF!&lt;&gt;"",ROUNDUP(MIN(S$3,T$3),0),"")</f>
        <v>#REF!</v>
      </c>
      <c r="S13" s="2"/>
    </row>
    <row r="14" spans="1:20" x14ac:dyDescent="0.35">
      <c r="A14" s="603" t="str">
        <f t="shared" si="10"/>
        <v/>
      </c>
      <c r="B14" s="603" t="str">
        <f t="shared" si="11"/>
        <v/>
      </c>
      <c r="C14" s="603" t="str">
        <f t="shared" si="12"/>
        <v/>
      </c>
      <c r="D14" s="603" t="str">
        <f t="shared" si="13"/>
        <v/>
      </c>
      <c r="E14" s="603" t="str">
        <f t="shared" si="14"/>
        <v/>
      </c>
      <c r="F14" s="603" t="str">
        <f t="shared" si="15"/>
        <v/>
      </c>
      <c r="G14" s="199" t="str">
        <f>IF(Paramétrage!IL459&lt;&gt;0,Paramétrage!IJ459,"")</f>
        <v/>
      </c>
      <c r="H14" s="2" t="str">
        <f>IF(Paramétrage!IL459&lt;&gt;0,Paramétrage!IK459,"")</f>
        <v/>
      </c>
      <c r="I14" s="2" t="str">
        <f t="shared" si="16"/>
        <v/>
      </c>
      <c r="J14" s="2" t="str">
        <f>IF(Paramétrage!IL459&lt;&gt;0,Paramétrage!IL459,"")</f>
        <v/>
      </c>
      <c r="K14" s="2" t="str">
        <f>IF(Paramétrage!IM459&lt;&gt;0,Paramétrage!IM459,"")</f>
        <v/>
      </c>
      <c r="L14" s="2" t="str">
        <f t="shared" si="17"/>
        <v/>
      </c>
      <c r="M14" s="2" t="str">
        <f t="shared" si="18"/>
        <v/>
      </c>
      <c r="N14" s="2" t="str">
        <f t="shared" si="19"/>
        <v/>
      </c>
      <c r="O14" s="2" t="str">
        <f>IF(Paramétrage!IL459&lt;&gt;0,Paramétrage!IN459,"")</f>
        <v/>
      </c>
      <c r="P14" s="9">
        <f>IF(Paramétrage!Q462,#REF!-#REF!,0)</f>
        <v>0</v>
      </c>
      <c r="Q14" s="2"/>
      <c r="R14" s="2" t="e">
        <f>IF(#REF!&lt;&gt;"",ROUNDUP(MIN(S$3,T$3),0),"")</f>
        <v>#REF!</v>
      </c>
      <c r="S14" s="2"/>
    </row>
    <row r="15" spans="1:20" x14ac:dyDescent="0.35">
      <c r="A15" s="603" t="str">
        <f t="shared" si="10"/>
        <v/>
      </c>
      <c r="B15" s="603" t="str">
        <f t="shared" si="11"/>
        <v/>
      </c>
      <c r="C15" s="603" t="str">
        <f t="shared" si="12"/>
        <v/>
      </c>
      <c r="D15" s="603" t="str">
        <f t="shared" si="13"/>
        <v/>
      </c>
      <c r="E15" s="603" t="str">
        <f t="shared" si="14"/>
        <v/>
      </c>
      <c r="F15" s="603" t="str">
        <f t="shared" si="15"/>
        <v/>
      </c>
      <c r="G15" s="199" t="str">
        <f>IF(Paramétrage!IL460&lt;&gt;0,Paramétrage!IJ460,"")</f>
        <v/>
      </c>
      <c r="H15" s="2" t="str">
        <f>IF(Paramétrage!IL460&lt;&gt;0,Paramétrage!IK460,"")</f>
        <v/>
      </c>
      <c r="I15" s="2" t="str">
        <f t="shared" si="16"/>
        <v/>
      </c>
      <c r="J15" s="2" t="str">
        <f>IF(Paramétrage!IL460&lt;&gt;0,Paramétrage!IL460,"")</f>
        <v/>
      </c>
      <c r="K15" s="2" t="str">
        <f>IF(Paramétrage!IM460&lt;&gt;0,Paramétrage!IM460,"")</f>
        <v/>
      </c>
      <c r="L15" s="2" t="str">
        <f t="shared" si="17"/>
        <v/>
      </c>
      <c r="M15" s="2" t="str">
        <f t="shared" si="18"/>
        <v/>
      </c>
      <c r="N15" s="2" t="str">
        <f t="shared" si="19"/>
        <v/>
      </c>
      <c r="O15" s="2" t="str">
        <f>IF(Paramétrage!IL460&lt;&gt;0,Paramétrage!IN460,"")</f>
        <v/>
      </c>
      <c r="P15" s="9">
        <f>IF(Paramétrage!Q463,#REF!-#REF!,0)</f>
        <v>0</v>
      </c>
      <c r="Q15" s="2"/>
      <c r="R15" s="2" t="e">
        <f>IF(#REF!&lt;&gt;"",ROUNDUP(MIN(S$3,T$3),0),"")</f>
        <v>#REF!</v>
      </c>
      <c r="S15" s="2"/>
    </row>
    <row r="16" spans="1:20" x14ac:dyDescent="0.35">
      <c r="A16" s="603" t="str">
        <f t="shared" si="10"/>
        <v/>
      </c>
      <c r="B16" s="603" t="str">
        <f t="shared" si="11"/>
        <v/>
      </c>
      <c r="C16" s="603" t="str">
        <f t="shared" si="12"/>
        <v/>
      </c>
      <c r="D16" s="603" t="str">
        <f t="shared" si="13"/>
        <v/>
      </c>
      <c r="E16" s="603" t="str">
        <f t="shared" si="14"/>
        <v/>
      </c>
      <c r="F16" s="603" t="str">
        <f t="shared" si="15"/>
        <v/>
      </c>
      <c r="G16" s="199" t="str">
        <f>IF(Paramétrage!IL461&lt;&gt;0,Paramétrage!IJ461,"")</f>
        <v/>
      </c>
      <c r="H16" s="2" t="str">
        <f>IF(Paramétrage!IL461&lt;&gt;0,Paramétrage!IK461,"")</f>
        <v/>
      </c>
      <c r="I16" s="2" t="str">
        <f t="shared" si="16"/>
        <v/>
      </c>
      <c r="J16" s="2" t="str">
        <f>IF(Paramétrage!IL461&lt;&gt;0,Paramétrage!IL461,"")</f>
        <v/>
      </c>
      <c r="K16" s="2" t="str">
        <f>IF(Paramétrage!IM461&lt;&gt;0,Paramétrage!IM461,"")</f>
        <v/>
      </c>
      <c r="L16" s="2" t="str">
        <f t="shared" si="17"/>
        <v/>
      </c>
      <c r="M16" s="2" t="str">
        <f t="shared" si="18"/>
        <v/>
      </c>
      <c r="N16" s="2" t="str">
        <f t="shared" si="19"/>
        <v/>
      </c>
      <c r="O16" s="2" t="str">
        <f>IF(Paramétrage!IL461&lt;&gt;0,Paramétrage!IN461,"")</f>
        <v/>
      </c>
      <c r="P16" s="9">
        <f>IF(Paramétrage!Q464,#REF!-#REF!,0)</f>
        <v>0</v>
      </c>
      <c r="Q16" s="2"/>
      <c r="R16" s="2" t="e">
        <f>IF(#REF!&lt;&gt;"",ROUNDUP(MIN(S$3,T$3),0),"")</f>
        <v>#REF!</v>
      </c>
      <c r="S16" s="2"/>
    </row>
    <row r="17" spans="1:20" x14ac:dyDescent="0.35">
      <c r="A17" s="603" t="str">
        <f t="shared" si="10"/>
        <v/>
      </c>
      <c r="B17" s="603" t="str">
        <f t="shared" si="11"/>
        <v/>
      </c>
      <c r="C17" s="603" t="str">
        <f t="shared" si="12"/>
        <v/>
      </c>
      <c r="D17" s="603" t="str">
        <f t="shared" si="13"/>
        <v/>
      </c>
      <c r="E17" s="603" t="str">
        <f t="shared" si="14"/>
        <v/>
      </c>
      <c r="F17" s="603" t="str">
        <f t="shared" si="15"/>
        <v/>
      </c>
      <c r="G17" s="199" t="str">
        <f>IF(Paramétrage!IL462&lt;&gt;0,Paramétrage!IJ462,"")</f>
        <v/>
      </c>
      <c r="H17" s="2" t="str">
        <f>IF(Paramétrage!IL462&lt;&gt;0,Paramétrage!IK462,"")</f>
        <v/>
      </c>
      <c r="I17" s="2" t="str">
        <f t="shared" si="16"/>
        <v/>
      </c>
      <c r="J17" s="2" t="str">
        <f>IF(Paramétrage!IL462&lt;&gt;0,Paramétrage!IL462,"")</f>
        <v/>
      </c>
      <c r="K17" s="2" t="str">
        <f>IF(Paramétrage!IM462&lt;&gt;0,Paramétrage!IM462,"")</f>
        <v/>
      </c>
      <c r="L17" s="2" t="str">
        <f t="shared" si="17"/>
        <v/>
      </c>
      <c r="M17" s="2" t="str">
        <f t="shared" si="18"/>
        <v/>
      </c>
      <c r="N17" s="2" t="str">
        <f t="shared" si="19"/>
        <v/>
      </c>
      <c r="O17" s="2" t="str">
        <f>IF(Paramétrage!IL462&lt;&gt;0,Paramétrage!IN462,"")</f>
        <v/>
      </c>
      <c r="P17" s="9">
        <f>IF(Paramétrage!Q465,#REF!-#REF!,0)</f>
        <v>0</v>
      </c>
      <c r="Q17" s="2"/>
      <c r="R17" s="2" t="e">
        <f>IF(#REF!&lt;&gt;"",ROUNDUP(MIN(S$3,T$3),0),"")</f>
        <v>#REF!</v>
      </c>
      <c r="S17" s="2"/>
    </row>
    <row r="18" spans="1:20" x14ac:dyDescent="0.35">
      <c r="A18" s="603" t="str">
        <f t="shared" si="10"/>
        <v/>
      </c>
      <c r="B18" s="603" t="str">
        <f t="shared" si="11"/>
        <v/>
      </c>
      <c r="C18" s="603" t="str">
        <f t="shared" si="12"/>
        <v/>
      </c>
      <c r="D18" s="603" t="str">
        <f t="shared" si="13"/>
        <v/>
      </c>
      <c r="E18" s="603" t="str">
        <f t="shared" si="14"/>
        <v/>
      </c>
      <c r="F18" s="603" t="str">
        <f t="shared" si="15"/>
        <v/>
      </c>
      <c r="G18" s="199" t="str">
        <f>IF(Paramétrage!IL463&lt;&gt;0,Paramétrage!IJ463,"")</f>
        <v/>
      </c>
      <c r="H18" s="2" t="str">
        <f>IF(Paramétrage!IL463&lt;&gt;0,Paramétrage!IK463,"")</f>
        <v/>
      </c>
      <c r="I18" s="2" t="str">
        <f t="shared" si="16"/>
        <v/>
      </c>
      <c r="J18" s="2" t="str">
        <f>IF(Paramétrage!IL463&lt;&gt;0,Paramétrage!IL463,"")</f>
        <v/>
      </c>
      <c r="K18" s="2" t="str">
        <f>IF(Paramétrage!IM463&lt;&gt;0,Paramétrage!IM463,"")</f>
        <v/>
      </c>
      <c r="L18" s="2" t="str">
        <f t="shared" si="17"/>
        <v/>
      </c>
      <c r="M18" s="2" t="str">
        <f t="shared" si="18"/>
        <v/>
      </c>
      <c r="N18" s="2" t="str">
        <f t="shared" si="19"/>
        <v/>
      </c>
      <c r="O18" s="2" t="str">
        <f>IF(Paramétrage!IL463&lt;&gt;0,Paramétrage!IN463,"")</f>
        <v/>
      </c>
      <c r="P18" s="9">
        <f>IF(Paramétrage!Q466,#REF!-#REF!,0)</f>
        <v>0</v>
      </c>
      <c r="Q18" s="2"/>
      <c r="R18" s="2" t="e">
        <f>IF(#REF!&lt;&gt;"",ROUNDUP(MIN(S$3,T$3),0),"")</f>
        <v>#REF!</v>
      </c>
      <c r="S18" s="2"/>
    </row>
    <row r="19" spans="1:20" x14ac:dyDescent="0.35">
      <c r="A19" s="603" t="str">
        <f t="shared" si="10"/>
        <v/>
      </c>
      <c r="B19" s="603" t="str">
        <f t="shared" si="11"/>
        <v/>
      </c>
      <c r="C19" s="603" t="str">
        <f t="shared" si="12"/>
        <v/>
      </c>
      <c r="D19" s="603" t="str">
        <f t="shared" si="13"/>
        <v/>
      </c>
      <c r="E19" s="603" t="str">
        <f t="shared" si="14"/>
        <v/>
      </c>
      <c r="F19" s="603" t="str">
        <f t="shared" si="15"/>
        <v/>
      </c>
      <c r="G19" s="199" t="str">
        <f>IF(Paramétrage!IL464&lt;&gt;0,Paramétrage!IJ464,"")</f>
        <v/>
      </c>
      <c r="H19" s="2" t="str">
        <f>IF(Paramétrage!IL464&lt;&gt;0,Paramétrage!IK464,"")</f>
        <v/>
      </c>
      <c r="I19" s="2" t="str">
        <f t="shared" si="16"/>
        <v/>
      </c>
      <c r="J19" s="2" t="str">
        <f>IF(Paramétrage!IL464&lt;&gt;0,Paramétrage!IL464,"")</f>
        <v/>
      </c>
      <c r="K19" s="2" t="str">
        <f>IF(Paramétrage!IM464&lt;&gt;0,Paramétrage!IM464,"")</f>
        <v/>
      </c>
      <c r="L19" s="2" t="str">
        <f t="shared" si="17"/>
        <v/>
      </c>
      <c r="M19" s="2" t="str">
        <f t="shared" si="18"/>
        <v/>
      </c>
      <c r="N19" s="2" t="str">
        <f t="shared" si="19"/>
        <v/>
      </c>
      <c r="O19" s="2" t="str">
        <f>IF(Paramétrage!IL464&lt;&gt;0,Paramétrage!IN464,"")</f>
        <v/>
      </c>
      <c r="P19" s="9">
        <f>IF(Paramétrage!Q467,#REF!-#REF!,0)</f>
        <v>0</v>
      </c>
      <c r="Q19" s="2"/>
      <c r="R19" s="2" t="e">
        <f>IF(#REF!&lt;&gt;"",ROUNDUP(MIN(S$3,T$3),0),"")</f>
        <v>#REF!</v>
      </c>
      <c r="S19" s="2"/>
    </row>
    <row r="20" spans="1:20" x14ac:dyDescent="0.35">
      <c r="A20" s="603" t="str">
        <f t="shared" si="10"/>
        <v/>
      </c>
      <c r="B20" s="603" t="str">
        <f t="shared" si="11"/>
        <v/>
      </c>
      <c r="C20" s="603" t="str">
        <f t="shared" si="12"/>
        <v/>
      </c>
      <c r="D20" s="603" t="str">
        <f t="shared" si="13"/>
        <v/>
      </c>
      <c r="E20" s="603" t="str">
        <f t="shared" si="14"/>
        <v/>
      </c>
      <c r="F20" s="603" t="str">
        <f t="shared" si="15"/>
        <v/>
      </c>
      <c r="G20" s="199" t="str">
        <f>IF(Paramétrage!IL465&lt;&gt;0,Paramétrage!IJ465,"")</f>
        <v/>
      </c>
      <c r="H20" s="2" t="str">
        <f>IF(Paramétrage!IL465&lt;&gt;0,Paramétrage!IK465,"")</f>
        <v/>
      </c>
      <c r="I20" s="2" t="str">
        <f t="shared" si="16"/>
        <v/>
      </c>
      <c r="J20" s="2" t="str">
        <f>IF(Paramétrage!IL465&lt;&gt;0,Paramétrage!IL465,"")</f>
        <v/>
      </c>
      <c r="K20" s="2" t="str">
        <f>IF(Paramétrage!IM465&lt;&gt;0,Paramétrage!IM465,"")</f>
        <v/>
      </c>
      <c r="L20" s="2" t="str">
        <f t="shared" si="17"/>
        <v/>
      </c>
      <c r="M20" s="2" t="str">
        <f t="shared" si="18"/>
        <v/>
      </c>
      <c r="N20" s="2" t="str">
        <f t="shared" si="19"/>
        <v/>
      </c>
      <c r="O20" s="2" t="str">
        <f>IF(Paramétrage!IL465&lt;&gt;0,Paramétrage!IN465,"")</f>
        <v/>
      </c>
      <c r="P20" s="9" t="str">
        <f>IF(Paramétrage!Q468,I1-#REF!,"")</f>
        <v/>
      </c>
      <c r="Q20" s="8"/>
      <c r="R20" s="8"/>
      <c r="S20" s="2"/>
    </row>
    <row r="21" spans="1:20" x14ac:dyDescent="0.35">
      <c r="A21" s="603" t="str">
        <f t="shared" si="10"/>
        <v/>
      </c>
      <c r="B21" s="603" t="str">
        <f t="shared" si="11"/>
        <v/>
      </c>
      <c r="C21" s="603" t="str">
        <f t="shared" si="12"/>
        <v/>
      </c>
      <c r="D21" s="603" t="str">
        <f t="shared" si="13"/>
        <v/>
      </c>
      <c r="E21" s="603" t="str">
        <f t="shared" si="14"/>
        <v/>
      </c>
      <c r="F21" s="603" t="str">
        <f t="shared" si="15"/>
        <v/>
      </c>
      <c r="G21" s="199" t="str">
        <f>IF(Paramétrage!IL466&lt;&gt;0,Paramétrage!IJ466,"")</f>
        <v/>
      </c>
      <c r="H21" s="2" t="str">
        <f>IF(Paramétrage!IL466&lt;&gt;0,Paramétrage!IK466,"")</f>
        <v/>
      </c>
      <c r="I21" s="2" t="str">
        <f t="shared" si="16"/>
        <v/>
      </c>
      <c r="J21" s="2" t="str">
        <f>IF(Paramétrage!IL466&lt;&gt;0,Paramétrage!IL466,"")</f>
        <v/>
      </c>
      <c r="K21" s="2" t="str">
        <f>IF(Paramétrage!IM466&lt;&gt;0,Paramétrage!IM466,"")</f>
        <v/>
      </c>
      <c r="L21" s="2" t="str">
        <f t="shared" si="17"/>
        <v/>
      </c>
      <c r="M21" s="2" t="str">
        <f t="shared" si="18"/>
        <v/>
      </c>
      <c r="N21" s="2" t="str">
        <f t="shared" si="19"/>
        <v/>
      </c>
      <c r="O21" s="2" t="str">
        <f>IF(Paramétrage!IL466&lt;&gt;0,Paramétrage!IN466,"")</f>
        <v/>
      </c>
      <c r="P21" s="262" t="s">
        <v>169</v>
      </c>
      <c r="Q21" s="200" t="e">
        <f>#REF!</f>
        <v>#REF!</v>
      </c>
      <c r="S21" s="2"/>
    </row>
    <row r="22" spans="1:20" x14ac:dyDescent="0.35">
      <c r="A22" s="603" t="str">
        <f t="shared" si="10"/>
        <v/>
      </c>
      <c r="B22" s="603" t="str">
        <f t="shared" si="11"/>
        <v/>
      </c>
      <c r="C22" s="603" t="str">
        <f t="shared" si="12"/>
        <v/>
      </c>
      <c r="D22" s="603" t="str">
        <f t="shared" si="13"/>
        <v/>
      </c>
      <c r="E22" s="603" t="str">
        <f t="shared" si="14"/>
        <v/>
      </c>
      <c r="F22" s="603" t="str">
        <f t="shared" si="15"/>
        <v/>
      </c>
      <c r="G22" s="199" t="str">
        <f>IF(Paramétrage!IL467&lt;&gt;0,Paramétrage!IJ467,"")</f>
        <v/>
      </c>
      <c r="H22" s="2" t="str">
        <f>IF(Paramétrage!IL467&lt;&gt;0,Paramétrage!IK467,"")</f>
        <v/>
      </c>
      <c r="I22" s="2" t="str">
        <f t="shared" si="16"/>
        <v/>
      </c>
      <c r="J22" s="2" t="str">
        <f>IF(Paramétrage!IL467&lt;&gt;0,Paramétrage!IL467,"")</f>
        <v/>
      </c>
      <c r="K22" s="2" t="str">
        <f>IF(Paramétrage!IM467&lt;&gt;0,Paramétrage!IM467,"")</f>
        <v/>
      </c>
      <c r="L22" s="2" t="str">
        <f t="shared" si="17"/>
        <v/>
      </c>
      <c r="M22" s="2" t="str">
        <f t="shared" si="18"/>
        <v/>
      </c>
      <c r="N22" s="2" t="str">
        <f t="shared" si="19"/>
        <v/>
      </c>
      <c r="O22" s="2" t="str">
        <f>IF(Paramétrage!IL467&lt;&gt;0,Paramétrage!IN467,"")</f>
        <v/>
      </c>
      <c r="P22" s="9">
        <f>IF(Paramétrage!L472&lt;&gt;0,I3,0)</f>
        <v>0</v>
      </c>
      <c r="Q22" s="2"/>
      <c r="S22" s="2"/>
    </row>
    <row r="23" spans="1:20" s="8" customFormat="1" x14ac:dyDescent="0.35">
      <c r="A23" s="603" t="str">
        <f t="shared" si="10"/>
        <v/>
      </c>
      <c r="B23" s="603" t="str">
        <f t="shared" si="11"/>
        <v/>
      </c>
      <c r="C23" s="603" t="str">
        <f t="shared" si="12"/>
        <v/>
      </c>
      <c r="D23" s="603" t="str">
        <f t="shared" si="13"/>
        <v/>
      </c>
      <c r="E23" s="603" t="str">
        <f t="shared" si="14"/>
        <v/>
      </c>
      <c r="F23" s="603" t="str">
        <f t="shared" si="15"/>
        <v/>
      </c>
      <c r="G23" s="199" t="str">
        <f>IF(Paramétrage!IL468&lt;&gt;0,Paramétrage!IJ468,"")</f>
        <v/>
      </c>
      <c r="H23" s="2" t="str">
        <f>IF(Paramétrage!IL468&lt;&gt;0,Paramétrage!IK468,"")</f>
        <v/>
      </c>
      <c r="I23" s="2" t="str">
        <f t="shared" si="16"/>
        <v/>
      </c>
      <c r="J23" s="2" t="str">
        <f>IF(Paramétrage!IL468&lt;&gt;0,Paramétrage!IL468,"")</f>
        <v/>
      </c>
      <c r="K23" s="2" t="str">
        <f>IF(Paramétrage!IM468&lt;&gt;0,Paramétrage!IM468,"")</f>
        <v/>
      </c>
      <c r="L23" s="2" t="str">
        <f t="shared" si="17"/>
        <v/>
      </c>
      <c r="M23" s="2" t="str">
        <f t="shared" si="18"/>
        <v/>
      </c>
      <c r="N23" s="2" t="str">
        <f t="shared" si="19"/>
        <v/>
      </c>
      <c r="O23" s="2" t="str">
        <f>IF(Paramétrage!IL468&lt;&gt;0,Paramétrage!IN468,"")</f>
        <v/>
      </c>
      <c r="P23" s="9">
        <f>IF(Paramétrage!L473,I4-I3,0)</f>
        <v>0</v>
      </c>
      <c r="Q23" s="2"/>
      <c r="R23"/>
    </row>
    <row r="24" spans="1:20" ht="51" customHeight="1" x14ac:dyDescent="0.35">
      <c r="A24" s="603" t="str">
        <f t="shared" si="10"/>
        <v/>
      </c>
      <c r="B24" s="603" t="str">
        <f t="shared" si="11"/>
        <v/>
      </c>
      <c r="C24" s="603" t="str">
        <f t="shared" si="12"/>
        <v/>
      </c>
      <c r="D24" s="603" t="str">
        <f t="shared" si="13"/>
        <v/>
      </c>
      <c r="E24" s="603" t="str">
        <f t="shared" si="14"/>
        <v/>
      </c>
      <c r="F24" s="603" t="str">
        <f t="shared" si="15"/>
        <v/>
      </c>
      <c r="G24" s="199" t="str">
        <f>IF(Paramétrage!IL469&lt;&gt;0,Paramétrage!IJ469,"")</f>
        <v/>
      </c>
      <c r="H24" s="2" t="str">
        <f>IF(Paramétrage!IL469&lt;&gt;0,Paramétrage!IK469,"")</f>
        <v/>
      </c>
      <c r="I24" s="2" t="str">
        <f t="shared" si="16"/>
        <v/>
      </c>
      <c r="J24" s="2" t="str">
        <f>IF(Paramétrage!IL469&lt;&gt;0,Paramétrage!IL469,"")</f>
        <v/>
      </c>
      <c r="K24" s="2" t="str">
        <f>IF(Paramétrage!IM469&lt;&gt;0,Paramétrage!IM469,"")</f>
        <v/>
      </c>
      <c r="L24" s="2" t="str">
        <f t="shared" si="17"/>
        <v/>
      </c>
      <c r="M24" s="2" t="str">
        <f t="shared" si="18"/>
        <v/>
      </c>
      <c r="N24" s="2" t="str">
        <f t="shared" si="19"/>
        <v/>
      </c>
      <c r="O24" s="2" t="str">
        <f>IF(Paramétrage!IL469&lt;&gt;0,Paramétrage!IN469,"")</f>
        <v/>
      </c>
      <c r="P24" s="9">
        <f>IF(Paramétrage!L474,I5-I4,0)</f>
        <v>0</v>
      </c>
      <c r="Q24" s="2"/>
    </row>
    <row r="25" spans="1:20" x14ac:dyDescent="0.35">
      <c r="A25" s="603" t="str">
        <f t="shared" si="10"/>
        <v/>
      </c>
      <c r="B25" s="603" t="str">
        <f t="shared" si="11"/>
        <v/>
      </c>
      <c r="C25" s="603" t="str">
        <f t="shared" si="12"/>
        <v/>
      </c>
      <c r="D25" s="603" t="str">
        <f t="shared" si="13"/>
        <v/>
      </c>
      <c r="E25" s="603" t="str">
        <f t="shared" si="14"/>
        <v/>
      </c>
      <c r="F25" s="603" t="str">
        <f t="shared" si="15"/>
        <v/>
      </c>
      <c r="G25" s="199" t="str">
        <f>IF(Paramétrage!IL470&lt;&gt;0,Paramétrage!IJ470,"")</f>
        <v/>
      </c>
      <c r="H25" s="2" t="str">
        <f>IF(Paramétrage!IL470&lt;&gt;0,Paramétrage!IK470,"")</f>
        <v/>
      </c>
      <c r="I25" s="2" t="str">
        <f t="shared" si="16"/>
        <v/>
      </c>
      <c r="J25" s="2" t="str">
        <f>IF(Paramétrage!IL470&lt;&gt;0,Paramétrage!IL470,"")</f>
        <v/>
      </c>
      <c r="K25" s="2" t="str">
        <f>IF(Paramétrage!IM470&lt;&gt;0,Paramétrage!IM470,"")</f>
        <v/>
      </c>
      <c r="L25" s="2" t="str">
        <f t="shared" si="17"/>
        <v/>
      </c>
      <c r="M25" s="2" t="str">
        <f t="shared" si="18"/>
        <v/>
      </c>
      <c r="N25" s="2" t="str">
        <f t="shared" si="19"/>
        <v/>
      </c>
      <c r="O25" s="2" t="str">
        <f>IF(Paramétrage!IL470&lt;&gt;0,Paramétrage!IN470,"")</f>
        <v/>
      </c>
      <c r="P25" s="9">
        <f>IF(Paramétrage!L475,I6-I5,0)</f>
        <v>0</v>
      </c>
      <c r="Q25" s="2"/>
    </row>
    <row r="26" spans="1:20" x14ac:dyDescent="0.35">
      <c r="A26" s="603" t="str">
        <f t="shared" si="10"/>
        <v/>
      </c>
      <c r="B26" s="603" t="str">
        <f t="shared" si="11"/>
        <v/>
      </c>
      <c r="C26" s="603" t="str">
        <f t="shared" si="12"/>
        <v/>
      </c>
      <c r="D26" s="603" t="str">
        <f t="shared" si="13"/>
        <v/>
      </c>
      <c r="E26" s="603" t="str">
        <f t="shared" si="14"/>
        <v/>
      </c>
      <c r="F26" s="603" t="str">
        <f t="shared" si="15"/>
        <v/>
      </c>
      <c r="G26" s="199" t="str">
        <f>IF(Paramétrage!IL471&lt;&gt;0,Paramétrage!IJ471,"")</f>
        <v/>
      </c>
      <c r="H26" s="2" t="str">
        <f>IF(Paramétrage!IL471&lt;&gt;0,Paramétrage!IK471,"")</f>
        <v/>
      </c>
      <c r="I26" s="2" t="str">
        <f t="shared" si="16"/>
        <v/>
      </c>
      <c r="J26" s="2" t="str">
        <f>IF(Paramétrage!IL471&lt;&gt;0,Paramétrage!IL471,"")</f>
        <v/>
      </c>
      <c r="K26" s="2" t="str">
        <f>IF(Paramétrage!IM471&lt;&gt;0,Paramétrage!IM471,"")</f>
        <v/>
      </c>
      <c r="L26" s="2" t="str">
        <f t="shared" si="17"/>
        <v/>
      </c>
      <c r="M26" s="2" t="str">
        <f t="shared" si="18"/>
        <v/>
      </c>
      <c r="N26" s="2" t="str">
        <f t="shared" si="19"/>
        <v/>
      </c>
      <c r="O26" s="2" t="str">
        <f>IF(Paramétrage!IL471&lt;&gt;0,Paramétrage!IN471,"")</f>
        <v/>
      </c>
      <c r="P26" s="9">
        <f>IF(Paramétrage!L476,I7-I6,0)</f>
        <v>0</v>
      </c>
      <c r="Q26" s="2"/>
    </row>
    <row r="27" spans="1:20" x14ac:dyDescent="0.35">
      <c r="A27" s="603" t="str">
        <f t="shared" si="10"/>
        <v/>
      </c>
      <c r="B27" s="603" t="str">
        <f t="shared" si="11"/>
        <v/>
      </c>
      <c r="C27" s="603" t="str">
        <f t="shared" si="12"/>
        <v/>
      </c>
      <c r="D27" s="603" t="str">
        <f t="shared" si="13"/>
        <v/>
      </c>
      <c r="E27" s="603" t="str">
        <f t="shared" si="14"/>
        <v/>
      </c>
      <c r="F27" s="603" t="str">
        <f t="shared" si="15"/>
        <v/>
      </c>
      <c r="G27" s="199" t="str">
        <f>IF(Paramétrage!IL472&lt;&gt;0,Paramétrage!IJ472,"")</f>
        <v/>
      </c>
      <c r="H27" s="2" t="str">
        <f>IF(Paramétrage!IL472&lt;&gt;0,Paramétrage!IK472,"")</f>
        <v/>
      </c>
      <c r="I27" s="2" t="str">
        <f t="shared" si="16"/>
        <v/>
      </c>
      <c r="J27" s="2" t="str">
        <f>IF(Paramétrage!IL472&lt;&gt;0,Paramétrage!IL472,"")</f>
        <v/>
      </c>
      <c r="K27" s="2" t="str">
        <f>IF(Paramétrage!IM472&lt;&gt;0,Paramétrage!IM472,"")</f>
        <v/>
      </c>
      <c r="L27" s="2" t="str">
        <f t="shared" si="17"/>
        <v/>
      </c>
      <c r="M27" s="2" t="str">
        <f t="shared" si="18"/>
        <v/>
      </c>
      <c r="N27" s="2" t="str">
        <f t="shared" si="19"/>
        <v/>
      </c>
      <c r="O27" s="2" t="str">
        <f>IF(Paramétrage!IL472&lt;&gt;0,Paramétrage!IN472,"")</f>
        <v/>
      </c>
      <c r="P27" s="9">
        <f>IF(Paramétrage!L477,I8-I7,0)</f>
        <v>0</v>
      </c>
      <c r="Q27" s="2"/>
    </row>
    <row r="28" spans="1:20" x14ac:dyDescent="0.35">
      <c r="A28" s="603" t="str">
        <f t="shared" si="10"/>
        <v/>
      </c>
      <c r="B28" s="603" t="str">
        <f t="shared" si="11"/>
        <v/>
      </c>
      <c r="C28" s="603" t="str">
        <f t="shared" si="12"/>
        <v/>
      </c>
      <c r="D28" s="603" t="str">
        <f t="shared" si="13"/>
        <v/>
      </c>
      <c r="E28" s="603" t="str">
        <f t="shared" si="14"/>
        <v/>
      </c>
      <c r="F28" s="603" t="str">
        <f t="shared" si="15"/>
        <v/>
      </c>
      <c r="G28" s="199" t="str">
        <f>IF(Paramétrage!IL473&lt;&gt;0,Paramétrage!IJ473,"")</f>
        <v/>
      </c>
      <c r="H28" s="2" t="str">
        <f>IF(Paramétrage!IL473&lt;&gt;0,Paramétrage!IK473,"")</f>
        <v/>
      </c>
      <c r="I28" s="2" t="str">
        <f t="shared" si="16"/>
        <v/>
      </c>
      <c r="J28" s="2" t="str">
        <f>IF(Paramétrage!IL473&lt;&gt;0,Paramétrage!IL473,"")</f>
        <v/>
      </c>
      <c r="K28" s="2" t="str">
        <f>IF(Paramétrage!IM473&lt;&gt;0,Paramétrage!IM473,"")</f>
        <v/>
      </c>
      <c r="L28" s="2" t="str">
        <f t="shared" si="17"/>
        <v/>
      </c>
      <c r="M28" s="2" t="str">
        <f t="shared" si="18"/>
        <v/>
      </c>
      <c r="N28" s="2" t="str">
        <f t="shared" si="19"/>
        <v/>
      </c>
      <c r="O28" s="2" t="str">
        <f>IF(Paramétrage!IL473&lt;&gt;0,Paramétrage!IN473,"")</f>
        <v/>
      </c>
      <c r="P28" s="9">
        <f>IF(Paramétrage!L478,I9-I8,0)</f>
        <v>0</v>
      </c>
      <c r="Q28" s="2"/>
    </row>
    <row r="29" spans="1:20" x14ac:dyDescent="0.35">
      <c r="A29" s="603" t="str">
        <f t="shared" si="10"/>
        <v/>
      </c>
      <c r="B29" s="603" t="str">
        <f t="shared" si="11"/>
        <v/>
      </c>
      <c r="C29" s="603" t="str">
        <f t="shared" si="12"/>
        <v/>
      </c>
      <c r="D29" s="603" t="str">
        <f t="shared" si="13"/>
        <v/>
      </c>
      <c r="E29" s="603" t="str">
        <f t="shared" si="14"/>
        <v/>
      </c>
      <c r="F29" s="603" t="str">
        <f t="shared" si="15"/>
        <v/>
      </c>
      <c r="G29" s="199" t="str">
        <f>IF(Paramétrage!IL474&lt;&gt;0,Paramétrage!IJ474,"")</f>
        <v/>
      </c>
      <c r="H29" s="2" t="str">
        <f>IF(Paramétrage!IL474&lt;&gt;0,Paramétrage!IK474,"")</f>
        <v/>
      </c>
      <c r="I29" s="2" t="str">
        <f t="shared" si="16"/>
        <v/>
      </c>
      <c r="J29" s="2" t="str">
        <f>IF(Paramétrage!IL474&lt;&gt;0,Paramétrage!IL474,"")</f>
        <v/>
      </c>
      <c r="K29" s="2" t="str">
        <f>IF(Paramétrage!IM474&lt;&gt;0,Paramétrage!IM474,"")</f>
        <v/>
      </c>
      <c r="L29" s="2" t="str">
        <f t="shared" si="17"/>
        <v/>
      </c>
      <c r="M29" s="2" t="str">
        <f t="shared" si="18"/>
        <v/>
      </c>
      <c r="N29" s="2" t="str">
        <f t="shared" si="19"/>
        <v/>
      </c>
      <c r="O29" s="2" t="str">
        <f>IF(Paramétrage!IL474&lt;&gt;0,Paramétrage!IN474,"")</f>
        <v/>
      </c>
      <c r="P29" s="9"/>
    </row>
    <row r="30" spans="1:20" x14ac:dyDescent="0.35">
      <c r="A30" s="469"/>
      <c r="B30" s="469"/>
      <c r="C30" s="469"/>
      <c r="D30" s="469"/>
      <c r="E30" s="469"/>
      <c r="F30" s="469"/>
      <c r="G30" s="475" t="s">
        <v>1133</v>
      </c>
      <c r="H30" s="469"/>
      <c r="I30" s="469"/>
      <c r="J30" s="469"/>
      <c r="K30" s="469"/>
      <c r="L30" s="469"/>
      <c r="M30" s="469"/>
      <c r="N30" s="469"/>
      <c r="O30" s="469"/>
      <c r="P30" s="469">
        <f>IF(Paramétrage!Q479,#REF!-#REF!,0)</f>
        <v>0</v>
      </c>
      <c r="Q30" s="469"/>
      <c r="R30" s="469" t="e">
        <f>IF(#REF!&lt;&gt;"",ROUNDUP(MIN(S$3,T$3),0),"")</f>
        <v>#REF!</v>
      </c>
      <c r="S30" s="2"/>
    </row>
    <row r="31" spans="1:20" ht="101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167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9">
        <f>IF(Paramétrage!Q480,#REF!-#REF!,0)</f>
        <v>0</v>
      </c>
      <c r="Q31" s="200" t="e">
        <f>Paramétrage!#REF!</f>
        <v>#REF!</v>
      </c>
      <c r="R31" s="201" t="s">
        <v>338</v>
      </c>
      <c r="S31" s="106" t="s">
        <v>347</v>
      </c>
      <c r="T31" s="28" t="s">
        <v>348</v>
      </c>
    </row>
    <row r="32" spans="1:20" x14ac:dyDescent="0.35">
      <c r="A32" s="77" t="str">
        <f>IF(J32&lt;&gt;"",I32,"")</f>
        <v/>
      </c>
      <c r="B32" s="77" t="str">
        <f>IF(J32&lt;&gt;"",1,"")</f>
        <v/>
      </c>
      <c r="C32" s="77" t="str">
        <f>IF(J32&lt;&gt;"",L32,"")</f>
        <v/>
      </c>
      <c r="D32" s="77" t="str">
        <f>IF(J32&lt;&gt;"",L32,"")</f>
        <v/>
      </c>
      <c r="E32" s="77" t="str">
        <f>IF(J32&lt;&gt;"",M32,"")</f>
        <v/>
      </c>
      <c r="F32" s="77" t="str">
        <f>IF(J32&lt;&gt;"",N32,"")</f>
        <v/>
      </c>
      <c r="G32" s="199" t="str">
        <f>IF(Paramétrage!LN448&lt;&gt;0,Paramétrage!LL448,"")</f>
        <v/>
      </c>
      <c r="H32" s="2" t="str">
        <f>IF(Paramétrage!LN448&lt;&gt;0,Paramétrage!LM448,"")</f>
        <v/>
      </c>
      <c r="I32" s="2" t="str">
        <f>IF(J32&lt;&gt;"",DATEDIF($Q$2,G32,"d")*1440+H32*60,"")</f>
        <v/>
      </c>
      <c r="J32" s="2" t="str">
        <f>IF(Paramétrage!LN448&lt;&gt;0,Paramétrage!LN448,"")</f>
        <v/>
      </c>
      <c r="K32" s="2" t="str">
        <f>IF(Paramétrage!LO448&lt;&gt;0,Paramétrage!LO448,"")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IF(Paramétrage!LN448&lt;&gt;0,Paramétrage!LP448,"")</f>
        <v/>
      </c>
      <c r="P32" s="9">
        <f>IF(Paramétrage!Q481,#REF!-#REF!,0)</f>
        <v>0</v>
      </c>
      <c r="Q32" s="2"/>
      <c r="R32" s="2" t="e">
        <f>IF(#REF!&lt;&gt;"",ROUNDUP(MIN(S$3,T$3),0),"")</f>
        <v>#REF!</v>
      </c>
      <c r="S32" s="2"/>
    </row>
    <row r="33" spans="1:19" x14ac:dyDescent="0.35">
      <c r="A33" s="77" t="str">
        <f t="shared" ref="A33:A59" si="20">IF(J33&lt;&gt;"",I33,"")</f>
        <v/>
      </c>
      <c r="B33" s="77" t="str">
        <f t="shared" ref="B33:B59" si="21">IF(J33&lt;&gt;"",1,"")</f>
        <v/>
      </c>
      <c r="C33" s="77" t="str">
        <f t="shared" ref="C33:C59" si="22">IF(J33&lt;&gt;"",L33,"")</f>
        <v/>
      </c>
      <c r="D33" s="77" t="str">
        <f t="shared" ref="D33:D59" si="23">IF(J33&lt;&gt;"",L33,"")</f>
        <v/>
      </c>
      <c r="E33" s="77" t="str">
        <f t="shared" ref="E33:E59" si="24">IF(J33&lt;&gt;"",M33,"")</f>
        <v/>
      </c>
      <c r="F33" s="77" t="str">
        <f t="shared" ref="F33:F59" si="25">IF(J33&lt;&gt;"",N33,"")</f>
        <v/>
      </c>
      <c r="G33" s="199" t="str">
        <f>IF(Paramétrage!LN449&lt;&gt;0,Paramétrage!LL449,"")</f>
        <v/>
      </c>
      <c r="H33" s="2" t="str">
        <f>IF(Paramétrage!LN449&lt;&gt;0,Paramétrage!LM449,"")</f>
        <v/>
      </c>
      <c r="I33" s="2" t="str">
        <f t="shared" ref="I33:I59" si="26">IF(J33&lt;&gt;"",DATEDIF($Q$2,G33,"d")*1440+H33*60,"")</f>
        <v/>
      </c>
      <c r="J33" s="2" t="str">
        <f>IF(Paramétrage!LN449&lt;&gt;0,Paramétrage!LN449,"")</f>
        <v/>
      </c>
      <c r="K33" s="2" t="str">
        <f>IF(Paramétrage!LO449&lt;&gt;0,Paramétrage!LO449,"")</f>
        <v/>
      </c>
      <c r="L33" s="2" t="str">
        <f t="shared" ref="L33:L59" si="27">IF(J33&lt;&gt;"",ROUNDUP(J33/K33,0),"")</f>
        <v/>
      </c>
      <c r="M33" s="2" t="str">
        <f t="shared" ref="M33:M59" si="28">IF(J33&lt;&gt;"",J33/L33,"")</f>
        <v/>
      </c>
      <c r="N33" s="2" t="str">
        <f t="shared" ref="N33:N59" si="29">IF(J33&lt;&gt;"",M33/O33,"")</f>
        <v/>
      </c>
      <c r="O33" s="2" t="str">
        <f>IF(Paramétrage!LN449&lt;&gt;0,Paramétrage!LP449,"")</f>
        <v/>
      </c>
      <c r="P33" s="9">
        <f>IF(Paramétrage!Q482,#REF!-#REF!,0)</f>
        <v>0</v>
      </c>
      <c r="Q33" s="2"/>
      <c r="R33" s="2" t="e">
        <f>IF(#REF!&lt;&gt;"",ROUNDUP(MIN(S$3,T$3),0),"")</f>
        <v>#REF!</v>
      </c>
      <c r="S33" s="2"/>
    </row>
    <row r="34" spans="1:19" x14ac:dyDescent="0.35">
      <c r="A34" s="77" t="str">
        <f t="shared" si="20"/>
        <v/>
      </c>
      <c r="B34" s="77" t="str">
        <f t="shared" si="21"/>
        <v/>
      </c>
      <c r="C34" s="77" t="str">
        <f t="shared" si="22"/>
        <v/>
      </c>
      <c r="D34" s="77" t="str">
        <f t="shared" si="23"/>
        <v/>
      </c>
      <c r="E34" s="77" t="str">
        <f t="shared" si="24"/>
        <v/>
      </c>
      <c r="F34" s="77" t="str">
        <f t="shared" si="25"/>
        <v/>
      </c>
      <c r="G34" s="199" t="str">
        <f>IF(Paramétrage!LN450&lt;&gt;0,Paramétrage!LL450,"")</f>
        <v/>
      </c>
      <c r="H34" s="2" t="str">
        <f>IF(Paramétrage!LN450&lt;&gt;0,Paramétrage!LM450,"")</f>
        <v/>
      </c>
      <c r="I34" s="2" t="str">
        <f t="shared" si="26"/>
        <v/>
      </c>
      <c r="J34" s="2" t="str">
        <f>IF(Paramétrage!LN450&lt;&gt;0,Paramétrage!LN450,"")</f>
        <v/>
      </c>
      <c r="K34" s="2" t="str">
        <f>IF(Paramétrage!LO450&lt;&gt;0,Paramétrage!LO450,"")</f>
        <v/>
      </c>
      <c r="L34" s="2" t="str">
        <f t="shared" si="27"/>
        <v/>
      </c>
      <c r="M34" s="2" t="str">
        <f t="shared" si="28"/>
        <v/>
      </c>
      <c r="N34" s="2" t="str">
        <f t="shared" si="29"/>
        <v/>
      </c>
      <c r="O34" s="2" t="str">
        <f>IF(Paramétrage!LN450&lt;&gt;0,Paramétrage!LP450,"")</f>
        <v/>
      </c>
      <c r="P34" s="9">
        <f>IF(Paramétrage!Q483,#REF!-#REF!,0)</f>
        <v>0</v>
      </c>
      <c r="Q34" s="2"/>
      <c r="R34" s="2" t="e">
        <f>IF(#REF!&lt;&gt;"",ROUNDUP(MIN(S$3,T$3),0),"")</f>
        <v>#REF!</v>
      </c>
      <c r="S34" s="2"/>
    </row>
    <row r="35" spans="1:19" x14ac:dyDescent="0.35">
      <c r="A35" s="77" t="str">
        <f t="shared" si="20"/>
        <v/>
      </c>
      <c r="B35" s="77" t="str">
        <f t="shared" si="21"/>
        <v/>
      </c>
      <c r="C35" s="77" t="str">
        <f t="shared" si="22"/>
        <v/>
      </c>
      <c r="D35" s="77" t="str">
        <f t="shared" si="23"/>
        <v/>
      </c>
      <c r="E35" s="77" t="str">
        <f t="shared" si="24"/>
        <v/>
      </c>
      <c r="F35" s="77" t="str">
        <f t="shared" si="25"/>
        <v/>
      </c>
      <c r="G35" s="199" t="str">
        <f>IF(Paramétrage!LN451&lt;&gt;0,Paramétrage!LL451,"")</f>
        <v/>
      </c>
      <c r="H35" s="2" t="str">
        <f>IF(Paramétrage!LN451&lt;&gt;0,Paramétrage!LM451,"")</f>
        <v/>
      </c>
      <c r="I35" s="2" t="str">
        <f t="shared" si="26"/>
        <v/>
      </c>
      <c r="J35" s="2" t="str">
        <f>IF(Paramétrage!LN451&lt;&gt;0,Paramétrage!LN451,"")</f>
        <v/>
      </c>
      <c r="K35" s="2" t="str">
        <f>IF(Paramétrage!LO451&lt;&gt;0,Paramétrage!LO451,"")</f>
        <v/>
      </c>
      <c r="L35" s="2" t="str">
        <f t="shared" si="27"/>
        <v/>
      </c>
      <c r="M35" s="2" t="str">
        <f t="shared" si="28"/>
        <v/>
      </c>
      <c r="N35" s="2" t="str">
        <f t="shared" si="29"/>
        <v/>
      </c>
      <c r="O35" s="2" t="str">
        <f>IF(Paramétrage!LN451&lt;&gt;0,Paramétrage!LP451,"")</f>
        <v/>
      </c>
      <c r="P35" s="9">
        <f>IF(Paramétrage!Q484,#REF!-#REF!,0)</f>
        <v>0</v>
      </c>
      <c r="Q35" s="2"/>
      <c r="R35" s="2" t="e">
        <f>IF(#REF!&lt;&gt;"",ROUNDUP(MIN(S$3,T$3),0),"")</f>
        <v>#REF!</v>
      </c>
      <c r="S35" s="2"/>
    </row>
    <row r="36" spans="1:19" x14ac:dyDescent="0.35">
      <c r="A36" s="77" t="str">
        <f t="shared" si="20"/>
        <v/>
      </c>
      <c r="B36" s="77" t="str">
        <f t="shared" si="21"/>
        <v/>
      </c>
      <c r="C36" s="77" t="str">
        <f t="shared" si="22"/>
        <v/>
      </c>
      <c r="D36" s="77" t="str">
        <f t="shared" si="23"/>
        <v/>
      </c>
      <c r="E36" s="77" t="str">
        <f t="shared" si="24"/>
        <v/>
      </c>
      <c r="F36" s="77" t="str">
        <f t="shared" si="25"/>
        <v/>
      </c>
      <c r="G36" s="199" t="str">
        <f>IF(Paramétrage!LN452&lt;&gt;0,Paramétrage!LL452,"")</f>
        <v/>
      </c>
      <c r="H36" s="2" t="str">
        <f>IF(Paramétrage!LN452&lt;&gt;0,Paramétrage!LM452,"")</f>
        <v/>
      </c>
      <c r="I36" s="2" t="str">
        <f t="shared" si="26"/>
        <v/>
      </c>
      <c r="J36" s="2" t="str">
        <f>IF(Paramétrage!LN452&lt;&gt;0,Paramétrage!LN452,"")</f>
        <v/>
      </c>
      <c r="K36" s="2" t="str">
        <f>IF(Paramétrage!LO452&lt;&gt;0,Paramétrage!LO452,"")</f>
        <v/>
      </c>
      <c r="L36" s="2" t="str">
        <f t="shared" si="27"/>
        <v/>
      </c>
      <c r="M36" s="2" t="str">
        <f t="shared" si="28"/>
        <v/>
      </c>
      <c r="N36" s="2" t="str">
        <f t="shared" si="29"/>
        <v/>
      </c>
      <c r="O36" s="2" t="str">
        <f>IF(Paramétrage!LN452&lt;&gt;0,Paramétrage!LP452,"")</f>
        <v/>
      </c>
      <c r="P36" s="9">
        <f>IF(Paramétrage!Q485,#REF!-#REF!,0)</f>
        <v>0</v>
      </c>
      <c r="Q36" s="2"/>
      <c r="R36" s="2" t="e">
        <f>IF(#REF!&lt;&gt;"",ROUNDUP(MIN(S$3,T$3),0),"")</f>
        <v>#REF!</v>
      </c>
      <c r="S36" s="2"/>
    </row>
    <row r="37" spans="1:19" x14ac:dyDescent="0.35">
      <c r="A37" s="77" t="str">
        <f t="shared" si="20"/>
        <v/>
      </c>
      <c r="B37" s="77" t="str">
        <f t="shared" si="21"/>
        <v/>
      </c>
      <c r="C37" s="77" t="str">
        <f t="shared" si="22"/>
        <v/>
      </c>
      <c r="D37" s="77" t="str">
        <f t="shared" si="23"/>
        <v/>
      </c>
      <c r="E37" s="77" t="str">
        <f t="shared" si="24"/>
        <v/>
      </c>
      <c r="F37" s="77" t="str">
        <f t="shared" si="25"/>
        <v/>
      </c>
      <c r="G37" s="199" t="str">
        <f>IF(Paramétrage!LN453&lt;&gt;0,Paramétrage!LL453,"")</f>
        <v/>
      </c>
      <c r="H37" s="2" t="str">
        <f>IF(Paramétrage!LN453&lt;&gt;0,Paramétrage!LM453,"")</f>
        <v/>
      </c>
      <c r="I37" s="2" t="str">
        <f t="shared" si="26"/>
        <v/>
      </c>
      <c r="J37" s="2" t="str">
        <f>IF(Paramétrage!LN453&lt;&gt;0,Paramétrage!LN453,"")</f>
        <v/>
      </c>
      <c r="K37" s="2" t="str">
        <f>IF(Paramétrage!LO453&lt;&gt;0,Paramétrage!LO453,"")</f>
        <v/>
      </c>
      <c r="L37" s="2" t="str">
        <f t="shared" si="27"/>
        <v/>
      </c>
      <c r="M37" s="2" t="str">
        <f t="shared" si="28"/>
        <v/>
      </c>
      <c r="N37" s="2" t="str">
        <f t="shared" si="29"/>
        <v/>
      </c>
      <c r="O37" s="2" t="str">
        <f>IF(Paramétrage!LN453&lt;&gt;0,Paramétrage!LP453,"")</f>
        <v/>
      </c>
      <c r="P37" s="9">
        <f>IF(Paramétrage!Q486,#REF!-#REF!,0)</f>
        <v>0</v>
      </c>
      <c r="Q37" s="2"/>
      <c r="R37" s="2" t="e">
        <f>IF(#REF!&lt;&gt;"",ROUNDUP(MIN(S$3,T$3),0),"")</f>
        <v>#REF!</v>
      </c>
      <c r="S37" s="2"/>
    </row>
    <row r="38" spans="1:19" x14ac:dyDescent="0.35">
      <c r="A38" s="77" t="str">
        <f t="shared" si="20"/>
        <v/>
      </c>
      <c r="B38" s="77" t="str">
        <f t="shared" si="21"/>
        <v/>
      </c>
      <c r="C38" s="77" t="str">
        <f t="shared" si="22"/>
        <v/>
      </c>
      <c r="D38" s="77" t="str">
        <f t="shared" si="23"/>
        <v/>
      </c>
      <c r="E38" s="77" t="str">
        <f t="shared" si="24"/>
        <v/>
      </c>
      <c r="F38" s="77" t="str">
        <f t="shared" si="25"/>
        <v/>
      </c>
      <c r="G38" s="199" t="str">
        <f>IF(Paramétrage!LN454&lt;&gt;0,Paramétrage!LL454,"")</f>
        <v/>
      </c>
      <c r="H38" s="2" t="str">
        <f>IF(Paramétrage!LN454&lt;&gt;0,Paramétrage!LM454,"")</f>
        <v/>
      </c>
      <c r="I38" s="2" t="str">
        <f t="shared" si="26"/>
        <v/>
      </c>
      <c r="J38" s="2" t="str">
        <f>IF(Paramétrage!LN454&lt;&gt;0,Paramétrage!LN454,"")</f>
        <v/>
      </c>
      <c r="K38" s="2" t="str">
        <f>IF(Paramétrage!LO454&lt;&gt;0,Paramétrage!LO454,"")</f>
        <v/>
      </c>
      <c r="L38" s="2" t="str">
        <f t="shared" si="27"/>
        <v/>
      </c>
      <c r="M38" s="2" t="str">
        <f t="shared" si="28"/>
        <v/>
      </c>
      <c r="N38" s="2" t="str">
        <f t="shared" si="29"/>
        <v/>
      </c>
      <c r="O38" s="2" t="str">
        <f>IF(Paramétrage!LN454&lt;&gt;0,Paramétrage!LP454,"")</f>
        <v/>
      </c>
      <c r="P38" s="9">
        <f>IF(Paramétrage!Q487,#REF!-#REF!,0)</f>
        <v>0</v>
      </c>
      <c r="Q38" s="2"/>
      <c r="R38" s="2" t="e">
        <f>IF(#REF!&lt;&gt;"",ROUNDUP(MIN(S$3,T$3),0),"")</f>
        <v>#REF!</v>
      </c>
      <c r="S38" s="2"/>
    </row>
    <row r="39" spans="1:19" x14ac:dyDescent="0.35">
      <c r="A39" s="77" t="str">
        <f t="shared" si="20"/>
        <v/>
      </c>
      <c r="B39" s="77" t="str">
        <f t="shared" si="21"/>
        <v/>
      </c>
      <c r="C39" s="77" t="str">
        <f t="shared" si="22"/>
        <v/>
      </c>
      <c r="D39" s="77" t="str">
        <f t="shared" si="23"/>
        <v/>
      </c>
      <c r="E39" s="77" t="str">
        <f t="shared" si="24"/>
        <v/>
      </c>
      <c r="F39" s="77" t="str">
        <f t="shared" si="25"/>
        <v/>
      </c>
      <c r="G39" s="199" t="str">
        <f>IF(Paramétrage!LN455&lt;&gt;0,Paramétrage!LL455,"")</f>
        <v/>
      </c>
      <c r="H39" s="2" t="str">
        <f>IF(Paramétrage!LN455&lt;&gt;0,Paramétrage!LM455,"")</f>
        <v/>
      </c>
      <c r="I39" s="2" t="str">
        <f t="shared" si="26"/>
        <v/>
      </c>
      <c r="J39" s="2" t="str">
        <f>IF(Paramétrage!LN455&lt;&gt;0,Paramétrage!LN455,"")</f>
        <v/>
      </c>
      <c r="K39" s="2" t="str">
        <f>IF(Paramétrage!LO455&lt;&gt;0,Paramétrage!LO455,"")</f>
        <v/>
      </c>
      <c r="L39" s="2" t="str">
        <f t="shared" si="27"/>
        <v/>
      </c>
      <c r="M39" s="2" t="str">
        <f t="shared" si="28"/>
        <v/>
      </c>
      <c r="N39" s="2" t="str">
        <f t="shared" si="29"/>
        <v/>
      </c>
      <c r="O39" s="2" t="str">
        <f>IF(Paramétrage!LN455&lt;&gt;0,Paramétrage!LP455,"")</f>
        <v/>
      </c>
      <c r="P39" s="9">
        <f>IF(Paramétrage!Q488,#REF!-#REF!,0)</f>
        <v>0</v>
      </c>
      <c r="Q39" s="2"/>
      <c r="R39" s="2" t="e">
        <f>IF(#REF!&lt;&gt;"",ROUNDUP(MIN(S$3,T$3),0),"")</f>
        <v>#REF!</v>
      </c>
      <c r="S39" s="2"/>
    </row>
    <row r="40" spans="1:19" x14ac:dyDescent="0.35">
      <c r="A40" s="77" t="str">
        <f t="shared" si="20"/>
        <v/>
      </c>
      <c r="B40" s="77" t="str">
        <f t="shared" si="21"/>
        <v/>
      </c>
      <c r="C40" s="77" t="str">
        <f t="shared" si="22"/>
        <v/>
      </c>
      <c r="D40" s="77" t="str">
        <f t="shared" si="23"/>
        <v/>
      </c>
      <c r="E40" s="77" t="str">
        <f t="shared" si="24"/>
        <v/>
      </c>
      <c r="F40" s="77" t="str">
        <f t="shared" si="25"/>
        <v/>
      </c>
      <c r="G40" s="199" t="str">
        <f>IF(Paramétrage!LN456&lt;&gt;0,Paramétrage!LL456,"")</f>
        <v/>
      </c>
      <c r="H40" s="2" t="str">
        <f>IF(Paramétrage!LN456&lt;&gt;0,Paramétrage!LM456,"")</f>
        <v/>
      </c>
      <c r="I40" s="2" t="str">
        <f t="shared" si="26"/>
        <v/>
      </c>
      <c r="J40" s="2" t="str">
        <f>IF(Paramétrage!LN456&lt;&gt;0,Paramétrage!LN456,"")</f>
        <v/>
      </c>
      <c r="K40" s="2" t="str">
        <f>IF(Paramétrage!LO456&lt;&gt;0,Paramétrage!LO456,"")</f>
        <v/>
      </c>
      <c r="L40" s="2" t="str">
        <f t="shared" si="27"/>
        <v/>
      </c>
      <c r="M40" s="2" t="str">
        <f t="shared" si="28"/>
        <v/>
      </c>
      <c r="N40" s="2" t="str">
        <f t="shared" si="29"/>
        <v/>
      </c>
      <c r="O40" s="2" t="str">
        <f>IF(Paramétrage!LN456&lt;&gt;0,Paramétrage!LP456,"")</f>
        <v/>
      </c>
      <c r="P40" s="9">
        <f>IF(Paramétrage!Q489,#REF!-#REF!,0)</f>
        <v>0</v>
      </c>
      <c r="Q40" s="2"/>
      <c r="R40" s="2" t="e">
        <f>IF(#REF!&lt;&gt;"",ROUNDUP(MIN(S$3,T$3),0),"")</f>
        <v>#REF!</v>
      </c>
      <c r="S40" s="2"/>
    </row>
    <row r="41" spans="1:19" x14ac:dyDescent="0.35">
      <c r="A41" s="77" t="str">
        <f t="shared" si="20"/>
        <v/>
      </c>
      <c r="B41" s="77" t="str">
        <f t="shared" si="21"/>
        <v/>
      </c>
      <c r="C41" s="77" t="str">
        <f t="shared" si="22"/>
        <v/>
      </c>
      <c r="D41" s="77" t="str">
        <f t="shared" si="23"/>
        <v/>
      </c>
      <c r="E41" s="77" t="str">
        <f t="shared" si="24"/>
        <v/>
      </c>
      <c r="F41" s="77" t="str">
        <f t="shared" si="25"/>
        <v/>
      </c>
      <c r="G41" s="199" t="str">
        <f>IF(Paramétrage!LN457&lt;&gt;0,Paramétrage!LL457,"")</f>
        <v/>
      </c>
      <c r="H41" s="2" t="str">
        <f>IF(Paramétrage!LN457&lt;&gt;0,Paramétrage!LM457,"")</f>
        <v/>
      </c>
      <c r="I41" s="2" t="str">
        <f t="shared" si="26"/>
        <v/>
      </c>
      <c r="J41" s="2" t="str">
        <f>IF(Paramétrage!LN457&lt;&gt;0,Paramétrage!LN457,"")</f>
        <v/>
      </c>
      <c r="K41" s="2" t="str">
        <f>IF(Paramétrage!LO457&lt;&gt;0,Paramétrage!LO457,"")</f>
        <v/>
      </c>
      <c r="L41" s="2" t="str">
        <f t="shared" si="27"/>
        <v/>
      </c>
      <c r="M41" s="2" t="str">
        <f t="shared" si="28"/>
        <v/>
      </c>
      <c r="N41" s="2" t="str">
        <f t="shared" si="29"/>
        <v/>
      </c>
      <c r="O41" s="2" t="str">
        <f>IF(Paramétrage!LN457&lt;&gt;0,Paramétrage!LP457,"")</f>
        <v/>
      </c>
      <c r="P41" s="9">
        <f>IF(Paramétrage!Q490,#REF!-#REF!,0)</f>
        <v>0</v>
      </c>
      <c r="Q41" s="2"/>
      <c r="R41" s="2" t="e">
        <f>IF(#REF!&lt;&gt;"",ROUNDUP(MIN(S$3,T$3),0),"")</f>
        <v>#REF!</v>
      </c>
      <c r="S41" s="2"/>
    </row>
    <row r="42" spans="1:19" x14ac:dyDescent="0.35">
      <c r="A42" s="77" t="str">
        <f t="shared" si="20"/>
        <v/>
      </c>
      <c r="B42" s="77" t="str">
        <f t="shared" si="21"/>
        <v/>
      </c>
      <c r="C42" s="77" t="str">
        <f t="shared" si="22"/>
        <v/>
      </c>
      <c r="D42" s="77" t="str">
        <f t="shared" si="23"/>
        <v/>
      </c>
      <c r="E42" s="77" t="str">
        <f t="shared" si="24"/>
        <v/>
      </c>
      <c r="F42" s="77" t="str">
        <f t="shared" si="25"/>
        <v/>
      </c>
      <c r="G42" s="199" t="str">
        <f>IF(Paramétrage!LN458&lt;&gt;0,Paramétrage!LL458,"")</f>
        <v/>
      </c>
      <c r="H42" s="2" t="str">
        <f>IF(Paramétrage!LN458&lt;&gt;0,Paramétrage!LM458,"")</f>
        <v/>
      </c>
      <c r="I42" s="2" t="str">
        <f t="shared" si="26"/>
        <v/>
      </c>
      <c r="J42" s="2" t="str">
        <f>IF(Paramétrage!LN458&lt;&gt;0,Paramétrage!LN458,"")</f>
        <v/>
      </c>
      <c r="K42" s="2" t="str">
        <f>IF(Paramétrage!LO458&lt;&gt;0,Paramétrage!LO458,"")</f>
        <v/>
      </c>
      <c r="L42" s="2" t="str">
        <f t="shared" si="27"/>
        <v/>
      </c>
      <c r="M42" s="2" t="str">
        <f t="shared" si="28"/>
        <v/>
      </c>
      <c r="N42" s="2" t="str">
        <f t="shared" si="29"/>
        <v/>
      </c>
      <c r="O42" s="2" t="str">
        <f>IF(Paramétrage!LN458&lt;&gt;0,Paramétrage!LP458,"")</f>
        <v/>
      </c>
      <c r="P42" s="9">
        <f>IF(Paramétrage!Q491,#REF!-#REF!,0)</f>
        <v>0</v>
      </c>
      <c r="Q42" s="2"/>
      <c r="R42" s="2" t="e">
        <f>IF(#REF!&lt;&gt;"",ROUNDUP(MIN(S$3,T$3),0),"")</f>
        <v>#REF!</v>
      </c>
      <c r="S42" s="2"/>
    </row>
    <row r="43" spans="1:19" x14ac:dyDescent="0.35">
      <c r="A43" s="77" t="str">
        <f t="shared" si="20"/>
        <v/>
      </c>
      <c r="B43" s="77" t="str">
        <f t="shared" si="21"/>
        <v/>
      </c>
      <c r="C43" s="77" t="str">
        <f t="shared" si="22"/>
        <v/>
      </c>
      <c r="D43" s="77" t="str">
        <f t="shared" si="23"/>
        <v/>
      </c>
      <c r="E43" s="77" t="str">
        <f t="shared" si="24"/>
        <v/>
      </c>
      <c r="F43" s="77" t="str">
        <f t="shared" si="25"/>
        <v/>
      </c>
      <c r="G43" s="199" t="str">
        <f>IF(Paramétrage!LN459&lt;&gt;0,Paramétrage!LL459,"")</f>
        <v/>
      </c>
      <c r="H43" s="2" t="str">
        <f>IF(Paramétrage!LN459&lt;&gt;0,Paramétrage!LM459,"")</f>
        <v/>
      </c>
      <c r="I43" s="2" t="str">
        <f t="shared" si="26"/>
        <v/>
      </c>
      <c r="J43" s="2" t="str">
        <f>IF(Paramétrage!LN459&lt;&gt;0,Paramétrage!LN459,"")</f>
        <v/>
      </c>
      <c r="K43" s="2" t="str">
        <f>IF(Paramétrage!LO459&lt;&gt;0,Paramétrage!LO459,"")</f>
        <v/>
      </c>
      <c r="L43" s="2" t="str">
        <f t="shared" si="27"/>
        <v/>
      </c>
      <c r="M43" s="2" t="str">
        <f t="shared" si="28"/>
        <v/>
      </c>
      <c r="N43" s="2" t="str">
        <f t="shared" si="29"/>
        <v/>
      </c>
      <c r="O43" s="2" t="str">
        <f>IF(Paramétrage!LN459&lt;&gt;0,Paramétrage!LP459,"")</f>
        <v/>
      </c>
      <c r="P43" s="9">
        <f>IF(Paramétrage!Q492,#REF!-#REF!,0)</f>
        <v>0</v>
      </c>
      <c r="Q43" s="2"/>
      <c r="R43" s="2" t="e">
        <f>IF(#REF!&lt;&gt;"",ROUNDUP(MIN(S$3,T$3),0),"")</f>
        <v>#REF!</v>
      </c>
      <c r="S43" s="2"/>
    </row>
    <row r="44" spans="1:19" x14ac:dyDescent="0.35">
      <c r="A44" s="77" t="str">
        <f t="shared" si="20"/>
        <v/>
      </c>
      <c r="B44" s="77" t="str">
        <f t="shared" si="21"/>
        <v/>
      </c>
      <c r="C44" s="77" t="str">
        <f t="shared" si="22"/>
        <v/>
      </c>
      <c r="D44" s="77" t="str">
        <f t="shared" si="23"/>
        <v/>
      </c>
      <c r="E44" s="77" t="str">
        <f t="shared" si="24"/>
        <v/>
      </c>
      <c r="F44" s="77" t="str">
        <f t="shared" si="25"/>
        <v/>
      </c>
      <c r="G44" s="199" t="str">
        <f>IF(Paramétrage!LN460&lt;&gt;0,Paramétrage!LL460,"")</f>
        <v/>
      </c>
      <c r="H44" s="2" t="str">
        <f>IF(Paramétrage!LN460&lt;&gt;0,Paramétrage!LM460,"")</f>
        <v/>
      </c>
      <c r="I44" s="2" t="str">
        <f t="shared" si="26"/>
        <v/>
      </c>
      <c r="J44" s="2" t="str">
        <f>IF(Paramétrage!LN460&lt;&gt;0,Paramétrage!LN460,"")</f>
        <v/>
      </c>
      <c r="K44" s="2" t="str">
        <f>IF(Paramétrage!LO460&lt;&gt;0,Paramétrage!LO460,"")</f>
        <v/>
      </c>
      <c r="L44" s="2" t="str">
        <f t="shared" si="27"/>
        <v/>
      </c>
      <c r="M44" s="2" t="str">
        <f t="shared" si="28"/>
        <v/>
      </c>
      <c r="N44" s="2" t="str">
        <f t="shared" si="29"/>
        <v/>
      </c>
      <c r="O44" s="2" t="str">
        <f>IF(Paramétrage!LN460&lt;&gt;0,Paramétrage!LP460,"")</f>
        <v/>
      </c>
      <c r="P44" s="9">
        <f>IF(Paramétrage!Q493,#REF!-#REF!,0)</f>
        <v>0</v>
      </c>
      <c r="Q44" s="2"/>
      <c r="R44" s="2" t="e">
        <f>IF(#REF!&lt;&gt;"",ROUNDUP(MIN(S$3,T$3),0),"")</f>
        <v>#REF!</v>
      </c>
      <c r="S44" s="2"/>
    </row>
    <row r="45" spans="1:19" x14ac:dyDescent="0.35">
      <c r="A45" s="77" t="str">
        <f t="shared" si="20"/>
        <v/>
      </c>
      <c r="B45" s="77" t="str">
        <f t="shared" si="21"/>
        <v/>
      </c>
      <c r="C45" s="77" t="str">
        <f t="shared" si="22"/>
        <v/>
      </c>
      <c r="D45" s="77" t="str">
        <f t="shared" si="23"/>
        <v/>
      </c>
      <c r="E45" s="77" t="str">
        <f t="shared" si="24"/>
        <v/>
      </c>
      <c r="F45" s="77" t="str">
        <f t="shared" si="25"/>
        <v/>
      </c>
      <c r="G45" s="199" t="str">
        <f>IF(Paramétrage!LN461&lt;&gt;0,Paramétrage!LL461,"")</f>
        <v/>
      </c>
      <c r="H45" s="2" t="str">
        <f>IF(Paramétrage!LN461&lt;&gt;0,Paramétrage!LM461,"")</f>
        <v/>
      </c>
      <c r="I45" s="2" t="str">
        <f t="shared" si="26"/>
        <v/>
      </c>
      <c r="J45" s="2" t="str">
        <f>IF(Paramétrage!LN461&lt;&gt;0,Paramétrage!LN461,"")</f>
        <v/>
      </c>
      <c r="K45" s="2" t="str">
        <f>IF(Paramétrage!LO461&lt;&gt;0,Paramétrage!LO461,"")</f>
        <v/>
      </c>
      <c r="L45" s="2" t="str">
        <f t="shared" si="27"/>
        <v/>
      </c>
      <c r="M45" s="2" t="str">
        <f t="shared" si="28"/>
        <v/>
      </c>
      <c r="N45" s="2" t="str">
        <f t="shared" si="29"/>
        <v/>
      </c>
      <c r="O45" s="2" t="str">
        <f>IF(Paramétrage!LN461&lt;&gt;0,Paramétrage!LP461,"")</f>
        <v/>
      </c>
      <c r="P45" s="9">
        <f>IF(Paramétrage!Q494,#REF!-#REF!,0)</f>
        <v>0</v>
      </c>
      <c r="Q45" s="2"/>
      <c r="R45" s="2" t="e">
        <f>IF(#REF!&lt;&gt;"",ROUNDUP(MIN(S$3,T$3),0),"")</f>
        <v>#REF!</v>
      </c>
      <c r="S45" s="2"/>
    </row>
    <row r="46" spans="1:19" x14ac:dyDescent="0.35">
      <c r="A46" s="77" t="str">
        <f t="shared" si="20"/>
        <v/>
      </c>
      <c r="B46" s="77" t="str">
        <f t="shared" si="21"/>
        <v/>
      </c>
      <c r="C46" s="77" t="str">
        <f t="shared" si="22"/>
        <v/>
      </c>
      <c r="D46" s="77" t="str">
        <f t="shared" si="23"/>
        <v/>
      </c>
      <c r="E46" s="77" t="str">
        <f t="shared" si="24"/>
        <v/>
      </c>
      <c r="F46" s="77" t="str">
        <f t="shared" si="25"/>
        <v/>
      </c>
      <c r="G46" s="199" t="str">
        <f>IF(Paramétrage!LN462&lt;&gt;0,Paramétrage!LL462,"")</f>
        <v/>
      </c>
      <c r="H46" s="2" t="str">
        <f>IF(Paramétrage!LN462&lt;&gt;0,Paramétrage!LM462,"")</f>
        <v/>
      </c>
      <c r="I46" s="2" t="str">
        <f t="shared" si="26"/>
        <v/>
      </c>
      <c r="J46" s="2" t="str">
        <f>IF(Paramétrage!LN462&lt;&gt;0,Paramétrage!LN462,"")</f>
        <v/>
      </c>
      <c r="K46" s="2" t="str">
        <f>IF(Paramétrage!LO462&lt;&gt;0,Paramétrage!LO462,"")</f>
        <v/>
      </c>
      <c r="L46" s="2" t="str">
        <f t="shared" si="27"/>
        <v/>
      </c>
      <c r="M46" s="2" t="str">
        <f t="shared" si="28"/>
        <v/>
      </c>
      <c r="N46" s="2" t="str">
        <f t="shared" si="29"/>
        <v/>
      </c>
      <c r="O46" s="2" t="str">
        <f>IF(Paramétrage!LN462&lt;&gt;0,Paramétrage!LP462,"")</f>
        <v/>
      </c>
      <c r="P46" s="9">
        <f>IF(Paramétrage!Q495,#REF!-#REF!,0)</f>
        <v>0</v>
      </c>
      <c r="Q46" s="2"/>
      <c r="R46" s="2" t="e">
        <f>IF(#REF!&lt;&gt;"",ROUNDUP(MIN(S$3,T$3),0),"")</f>
        <v>#REF!</v>
      </c>
      <c r="S46" s="2"/>
    </row>
    <row r="47" spans="1:19" x14ac:dyDescent="0.35">
      <c r="A47" s="77" t="str">
        <f t="shared" si="20"/>
        <v/>
      </c>
      <c r="B47" s="77" t="str">
        <f t="shared" si="21"/>
        <v/>
      </c>
      <c r="C47" s="77" t="str">
        <f t="shared" si="22"/>
        <v/>
      </c>
      <c r="D47" s="77" t="str">
        <f t="shared" si="23"/>
        <v/>
      </c>
      <c r="E47" s="77" t="str">
        <f t="shared" si="24"/>
        <v/>
      </c>
      <c r="F47" s="77" t="str">
        <f t="shared" si="25"/>
        <v/>
      </c>
      <c r="G47" s="199" t="str">
        <f>IF(Paramétrage!LN463&lt;&gt;0,Paramétrage!LL463,"")</f>
        <v/>
      </c>
      <c r="H47" s="2" t="str">
        <f>IF(Paramétrage!LN463&lt;&gt;0,Paramétrage!LM463,"")</f>
        <v/>
      </c>
      <c r="I47" s="2" t="str">
        <f t="shared" si="26"/>
        <v/>
      </c>
      <c r="J47" s="2" t="str">
        <f>IF(Paramétrage!LN463&lt;&gt;0,Paramétrage!LN463,"")</f>
        <v/>
      </c>
      <c r="K47" s="2" t="str">
        <f>IF(Paramétrage!LO463&lt;&gt;0,Paramétrage!LO463,"")</f>
        <v/>
      </c>
      <c r="L47" s="2" t="str">
        <f t="shared" si="27"/>
        <v/>
      </c>
      <c r="M47" s="2" t="str">
        <f t="shared" si="28"/>
        <v/>
      </c>
      <c r="N47" s="2" t="str">
        <f t="shared" si="29"/>
        <v/>
      </c>
      <c r="O47" s="2" t="str">
        <f>IF(Paramétrage!LN463&lt;&gt;0,Paramétrage!LP463,"")</f>
        <v/>
      </c>
      <c r="P47" s="9">
        <f>IF(Paramétrage!Q496,#REF!-#REF!,0)</f>
        <v>0</v>
      </c>
      <c r="Q47" s="2"/>
      <c r="R47" s="2" t="e">
        <f>IF(#REF!&lt;&gt;"",ROUNDUP(MIN(S$3,T$3),0),"")</f>
        <v>#REF!</v>
      </c>
      <c r="S47" s="2"/>
    </row>
    <row r="48" spans="1:19" x14ac:dyDescent="0.35">
      <c r="A48" s="77" t="str">
        <f t="shared" si="20"/>
        <v/>
      </c>
      <c r="B48" s="77" t="str">
        <f t="shared" si="21"/>
        <v/>
      </c>
      <c r="C48" s="77" t="str">
        <f t="shared" si="22"/>
        <v/>
      </c>
      <c r="D48" s="77" t="str">
        <f t="shared" si="23"/>
        <v/>
      </c>
      <c r="E48" s="77" t="str">
        <f t="shared" si="24"/>
        <v/>
      </c>
      <c r="F48" s="77" t="str">
        <f t="shared" si="25"/>
        <v/>
      </c>
      <c r="G48" s="199" t="str">
        <f>IF(Paramétrage!LN464&lt;&gt;0,Paramétrage!LL464,"")</f>
        <v/>
      </c>
      <c r="H48" s="2" t="str">
        <f>IF(Paramétrage!LN464&lt;&gt;0,Paramétrage!LM464,"")</f>
        <v/>
      </c>
      <c r="I48" s="2" t="str">
        <f t="shared" si="26"/>
        <v/>
      </c>
      <c r="J48" s="2" t="str">
        <f>IF(Paramétrage!LN464&lt;&gt;0,Paramétrage!LN464,"")</f>
        <v/>
      </c>
      <c r="K48" s="2" t="str">
        <f>IF(Paramétrage!LO464&lt;&gt;0,Paramétrage!LO464,"")</f>
        <v/>
      </c>
      <c r="L48" s="2" t="str">
        <f t="shared" si="27"/>
        <v/>
      </c>
      <c r="M48" s="2" t="str">
        <f t="shared" si="28"/>
        <v/>
      </c>
      <c r="N48" s="2" t="str">
        <f t="shared" si="29"/>
        <v/>
      </c>
      <c r="O48" s="2" t="str">
        <f>IF(Paramétrage!LN464&lt;&gt;0,Paramétrage!LP464,"")</f>
        <v/>
      </c>
      <c r="P48" s="9">
        <f>IF(Paramétrage!Q497,#REF!-#REF!,0)</f>
        <v>0</v>
      </c>
      <c r="Q48" s="2"/>
      <c r="R48" s="2" t="e">
        <f>IF(#REF!&lt;&gt;"",ROUNDUP(MIN(S$3,T$3),0),"")</f>
        <v>#REF!</v>
      </c>
      <c r="S48" s="2"/>
    </row>
    <row r="49" spans="1:20" x14ac:dyDescent="0.35">
      <c r="A49" s="77" t="str">
        <f t="shared" si="20"/>
        <v/>
      </c>
      <c r="B49" s="77" t="str">
        <f t="shared" si="21"/>
        <v/>
      </c>
      <c r="C49" s="77" t="str">
        <f t="shared" si="22"/>
        <v/>
      </c>
      <c r="D49" s="77" t="str">
        <f t="shared" si="23"/>
        <v/>
      </c>
      <c r="E49" s="77" t="str">
        <f t="shared" si="24"/>
        <v/>
      </c>
      <c r="F49" s="77" t="str">
        <f t="shared" si="25"/>
        <v/>
      </c>
      <c r="G49" s="199" t="str">
        <f>IF(Paramétrage!LN465&lt;&gt;0,Paramétrage!LL465,"")</f>
        <v/>
      </c>
      <c r="H49" s="2" t="str">
        <f>IF(Paramétrage!LN465&lt;&gt;0,Paramétrage!LM465,"")</f>
        <v/>
      </c>
      <c r="I49" s="2" t="str">
        <f t="shared" si="26"/>
        <v/>
      </c>
      <c r="J49" s="2" t="str">
        <f>IF(Paramétrage!LN465&lt;&gt;0,Paramétrage!LN465,"")</f>
        <v/>
      </c>
      <c r="K49" s="2" t="str">
        <f>IF(Paramétrage!LO465&lt;&gt;0,Paramétrage!LO465,"")</f>
        <v/>
      </c>
      <c r="L49" s="2" t="str">
        <f t="shared" si="27"/>
        <v/>
      </c>
      <c r="M49" s="2" t="str">
        <f t="shared" si="28"/>
        <v/>
      </c>
      <c r="N49" s="2" t="str">
        <f t="shared" si="29"/>
        <v/>
      </c>
      <c r="O49" s="2" t="str">
        <f>IF(Paramétrage!LN465&lt;&gt;0,Paramétrage!LP465,"")</f>
        <v/>
      </c>
      <c r="P49" s="9">
        <f>IF(Paramétrage!Q498,#REF!-#REF!,0)</f>
        <v>0</v>
      </c>
      <c r="Q49" s="2"/>
      <c r="R49" s="2" t="e">
        <f>IF(#REF!&lt;&gt;"",ROUNDUP(MIN(S$3,T$3),0),"")</f>
        <v>#REF!</v>
      </c>
      <c r="S49" s="2"/>
    </row>
    <row r="50" spans="1:20" x14ac:dyDescent="0.35">
      <c r="A50" s="77" t="str">
        <f t="shared" si="20"/>
        <v/>
      </c>
      <c r="B50" s="77" t="str">
        <f t="shared" si="21"/>
        <v/>
      </c>
      <c r="C50" s="77" t="str">
        <f t="shared" si="22"/>
        <v/>
      </c>
      <c r="D50" s="77" t="str">
        <f t="shared" si="23"/>
        <v/>
      </c>
      <c r="E50" s="77" t="str">
        <f t="shared" si="24"/>
        <v/>
      </c>
      <c r="F50" s="77" t="str">
        <f t="shared" si="25"/>
        <v/>
      </c>
      <c r="G50" s="199" t="str">
        <f>IF(Paramétrage!LN466&lt;&gt;0,Paramétrage!LL466,"")</f>
        <v/>
      </c>
      <c r="H50" s="2" t="str">
        <f>IF(Paramétrage!LN466&lt;&gt;0,Paramétrage!LM466,"")</f>
        <v/>
      </c>
      <c r="I50" s="2" t="str">
        <f t="shared" si="26"/>
        <v/>
      </c>
      <c r="J50" s="2" t="str">
        <f>IF(Paramétrage!LN466&lt;&gt;0,Paramétrage!LN466,"")</f>
        <v/>
      </c>
      <c r="K50" s="2" t="str">
        <f>IF(Paramétrage!LO466&lt;&gt;0,Paramétrage!LO466,"")</f>
        <v/>
      </c>
      <c r="L50" s="2" t="str">
        <f t="shared" si="27"/>
        <v/>
      </c>
      <c r="M50" s="2" t="str">
        <f t="shared" si="28"/>
        <v/>
      </c>
      <c r="N50" s="2" t="str">
        <f t="shared" si="29"/>
        <v/>
      </c>
      <c r="O50" s="2" t="str">
        <f>IF(Paramétrage!LN466&lt;&gt;0,Paramétrage!LP466,"")</f>
        <v/>
      </c>
      <c r="P50" s="9" t="e">
        <f>IF(Paramétrage!Q499,#REF!-#REF!,0)</f>
        <v>#VALUE!</v>
      </c>
      <c r="Q50" s="2"/>
      <c r="R50" s="2" t="e">
        <f>IF(#REF!&lt;&gt;"",ROUNDUP(MIN(S$3,T$3),0),"")</f>
        <v>#REF!</v>
      </c>
      <c r="S50" s="2"/>
    </row>
    <row r="51" spans="1:20" x14ac:dyDescent="0.35">
      <c r="A51" s="77" t="str">
        <f t="shared" si="20"/>
        <v/>
      </c>
      <c r="B51" s="77" t="str">
        <f t="shared" si="21"/>
        <v/>
      </c>
      <c r="C51" s="77" t="str">
        <f t="shared" si="22"/>
        <v/>
      </c>
      <c r="D51" s="77" t="str">
        <f t="shared" si="23"/>
        <v/>
      </c>
      <c r="E51" s="77" t="str">
        <f t="shared" si="24"/>
        <v/>
      </c>
      <c r="F51" s="77" t="str">
        <f t="shared" si="25"/>
        <v/>
      </c>
      <c r="G51" s="199" t="str">
        <f>IF(Paramétrage!LN467&lt;&gt;0,Paramétrage!LL467,"")</f>
        <v/>
      </c>
      <c r="H51" s="2" t="str">
        <f>IF(Paramétrage!LN467&lt;&gt;0,Paramétrage!LM467,"")</f>
        <v/>
      </c>
      <c r="I51" s="2" t="str">
        <f t="shared" si="26"/>
        <v/>
      </c>
      <c r="J51" s="2" t="str">
        <f>IF(Paramétrage!LN467&lt;&gt;0,Paramétrage!LN467,"")</f>
        <v/>
      </c>
      <c r="K51" s="2" t="str">
        <f>IF(Paramétrage!LO467&lt;&gt;0,Paramétrage!LO467,"")</f>
        <v/>
      </c>
      <c r="L51" s="2" t="str">
        <f t="shared" si="27"/>
        <v/>
      </c>
      <c r="M51" s="2" t="str">
        <f t="shared" si="28"/>
        <v/>
      </c>
      <c r="N51" s="2" t="str">
        <f t="shared" si="29"/>
        <v/>
      </c>
      <c r="O51" s="2" t="str">
        <f>IF(Paramétrage!LN467&lt;&gt;0,Paramétrage!LP467,"")</f>
        <v/>
      </c>
      <c r="P51" s="9" t="e">
        <f>IF(Paramétrage!Q500,#REF!-#REF!,0)</f>
        <v>#VALUE!</v>
      </c>
      <c r="Q51" s="2"/>
      <c r="R51" s="2" t="e">
        <f>IF(#REF!&lt;&gt;"",ROUNDUP(MIN(S$3,T$3),0),"")</f>
        <v>#REF!</v>
      </c>
      <c r="S51" s="2"/>
    </row>
    <row r="52" spans="1:20" x14ac:dyDescent="0.35">
      <c r="A52" s="77" t="str">
        <f t="shared" si="20"/>
        <v/>
      </c>
      <c r="B52" s="77" t="str">
        <f t="shared" si="21"/>
        <v/>
      </c>
      <c r="C52" s="77" t="str">
        <f t="shared" si="22"/>
        <v/>
      </c>
      <c r="D52" s="77" t="str">
        <f t="shared" si="23"/>
        <v/>
      </c>
      <c r="E52" s="77" t="str">
        <f t="shared" si="24"/>
        <v/>
      </c>
      <c r="F52" s="77" t="str">
        <f t="shared" si="25"/>
        <v/>
      </c>
      <c r="G52" s="199" t="str">
        <f>IF(Paramétrage!LN468&lt;&gt;0,Paramétrage!LL468,"")</f>
        <v/>
      </c>
      <c r="H52" s="2" t="str">
        <f>IF(Paramétrage!LN468&lt;&gt;0,Paramétrage!LM468,"")</f>
        <v/>
      </c>
      <c r="I52" s="2" t="str">
        <f t="shared" si="26"/>
        <v/>
      </c>
      <c r="J52" s="2" t="str">
        <f>IF(Paramétrage!LN468&lt;&gt;0,Paramétrage!LN468,"")</f>
        <v/>
      </c>
      <c r="K52" s="2" t="str">
        <f>IF(Paramétrage!LO468&lt;&gt;0,Paramétrage!LO468,"")</f>
        <v/>
      </c>
      <c r="L52" s="2" t="str">
        <f t="shared" si="27"/>
        <v/>
      </c>
      <c r="M52" s="2" t="str">
        <f t="shared" si="28"/>
        <v/>
      </c>
      <c r="N52" s="2" t="str">
        <f t="shared" si="29"/>
        <v/>
      </c>
      <c r="O52" s="2" t="str">
        <f>IF(Paramétrage!LN468&lt;&gt;0,Paramétrage!LP468,"")</f>
        <v/>
      </c>
      <c r="P52" s="9">
        <f>IF(Paramétrage!Q501,#REF!-#REF!,0)</f>
        <v>0</v>
      </c>
      <c r="Q52" s="2"/>
      <c r="R52" s="2" t="e">
        <f>IF(#REF!&lt;&gt;"",ROUNDUP(MIN(S$3,T$3),0),"")</f>
        <v>#REF!</v>
      </c>
      <c r="S52" s="2"/>
    </row>
    <row r="53" spans="1:20" x14ac:dyDescent="0.35">
      <c r="A53" s="77" t="str">
        <f t="shared" si="20"/>
        <v/>
      </c>
      <c r="B53" s="77" t="str">
        <f t="shared" si="21"/>
        <v/>
      </c>
      <c r="C53" s="77" t="str">
        <f t="shared" si="22"/>
        <v/>
      </c>
      <c r="D53" s="77" t="str">
        <f t="shared" si="23"/>
        <v/>
      </c>
      <c r="E53" s="77" t="str">
        <f t="shared" si="24"/>
        <v/>
      </c>
      <c r="F53" s="77" t="str">
        <f t="shared" si="25"/>
        <v/>
      </c>
      <c r="G53" s="199" t="str">
        <f>IF(Paramétrage!LN469&lt;&gt;0,Paramétrage!LL469,"")</f>
        <v/>
      </c>
      <c r="H53" s="2" t="str">
        <f>IF(Paramétrage!LN469&lt;&gt;0,Paramétrage!LM469,"")</f>
        <v/>
      </c>
      <c r="I53" s="2" t="str">
        <f t="shared" si="26"/>
        <v/>
      </c>
      <c r="J53" s="2" t="str">
        <f>IF(Paramétrage!LN469&lt;&gt;0,Paramétrage!LN469,"")</f>
        <v/>
      </c>
      <c r="K53" s="2" t="str">
        <f>IF(Paramétrage!LO469&lt;&gt;0,Paramétrage!LO469,"")</f>
        <v/>
      </c>
      <c r="L53" s="2" t="str">
        <f t="shared" si="27"/>
        <v/>
      </c>
      <c r="M53" s="2" t="str">
        <f t="shared" si="28"/>
        <v/>
      </c>
      <c r="N53" s="2" t="str">
        <f t="shared" si="29"/>
        <v/>
      </c>
      <c r="O53" s="2" t="str">
        <f>IF(Paramétrage!LN469&lt;&gt;0,Paramétrage!LP469,"")</f>
        <v/>
      </c>
      <c r="P53" s="9">
        <f>IF(Paramétrage!Q502,#REF!-#REF!,0)</f>
        <v>0</v>
      </c>
      <c r="Q53" s="2"/>
      <c r="R53" s="2" t="e">
        <f>IF(#REF!&lt;&gt;"",ROUNDUP(MIN(S$3,T$3),0),"")</f>
        <v>#REF!</v>
      </c>
      <c r="S53" s="2"/>
    </row>
    <row r="54" spans="1:20" x14ac:dyDescent="0.35">
      <c r="A54" s="77" t="str">
        <f t="shared" si="20"/>
        <v/>
      </c>
      <c r="B54" s="77" t="str">
        <f t="shared" si="21"/>
        <v/>
      </c>
      <c r="C54" s="77" t="str">
        <f t="shared" si="22"/>
        <v/>
      </c>
      <c r="D54" s="77" t="str">
        <f t="shared" si="23"/>
        <v/>
      </c>
      <c r="E54" s="77" t="str">
        <f t="shared" si="24"/>
        <v/>
      </c>
      <c r="F54" s="77" t="str">
        <f t="shared" si="25"/>
        <v/>
      </c>
      <c r="G54" s="199" t="str">
        <f>IF(Paramétrage!LN470&lt;&gt;0,Paramétrage!LL470,"")</f>
        <v/>
      </c>
      <c r="H54" s="2" t="str">
        <f>IF(Paramétrage!LN470&lt;&gt;0,Paramétrage!LM470,"")</f>
        <v/>
      </c>
      <c r="I54" s="2" t="str">
        <f t="shared" si="26"/>
        <v/>
      </c>
      <c r="J54" s="2" t="str">
        <f>IF(Paramétrage!LN470&lt;&gt;0,Paramétrage!LN470,"")</f>
        <v/>
      </c>
      <c r="K54" s="2" t="str">
        <f>IF(Paramétrage!LO470&lt;&gt;0,Paramétrage!LO470,"")</f>
        <v/>
      </c>
      <c r="L54" s="2" t="str">
        <f t="shared" si="27"/>
        <v/>
      </c>
      <c r="M54" s="2" t="str">
        <f t="shared" si="28"/>
        <v/>
      </c>
      <c r="N54" s="2" t="str">
        <f t="shared" si="29"/>
        <v/>
      </c>
      <c r="O54" s="2" t="str">
        <f>IF(Paramétrage!LN470&lt;&gt;0,Paramétrage!LP470,"")</f>
        <v/>
      </c>
      <c r="P54" s="9">
        <f>IF(Paramétrage!Q503,#REF!-#REF!,0)</f>
        <v>0</v>
      </c>
      <c r="Q54" s="2"/>
      <c r="R54" s="2" t="e">
        <f>IF(#REF!&lt;&gt;"",ROUNDUP(MIN(S$3,T$3),0),"")</f>
        <v>#REF!</v>
      </c>
      <c r="S54" s="2"/>
    </row>
    <row r="55" spans="1:20" x14ac:dyDescent="0.35">
      <c r="A55" s="77" t="str">
        <f t="shared" si="20"/>
        <v/>
      </c>
      <c r="B55" s="77" t="str">
        <f t="shared" si="21"/>
        <v/>
      </c>
      <c r="C55" s="77" t="str">
        <f t="shared" si="22"/>
        <v/>
      </c>
      <c r="D55" s="77" t="str">
        <f t="shared" si="23"/>
        <v/>
      </c>
      <c r="E55" s="77" t="str">
        <f t="shared" si="24"/>
        <v/>
      </c>
      <c r="F55" s="77" t="str">
        <f t="shared" si="25"/>
        <v/>
      </c>
      <c r="G55" s="199" t="str">
        <f>IF(Paramétrage!LN471&lt;&gt;0,Paramétrage!LL471,"")</f>
        <v/>
      </c>
      <c r="H55" s="2" t="str">
        <f>IF(Paramétrage!LN471&lt;&gt;0,Paramétrage!LM471,"")</f>
        <v/>
      </c>
      <c r="I55" s="2" t="str">
        <f t="shared" si="26"/>
        <v/>
      </c>
      <c r="J55" s="2" t="str">
        <f>IF(Paramétrage!LN471&lt;&gt;0,Paramétrage!LN471,"")</f>
        <v/>
      </c>
      <c r="K55" s="2" t="str">
        <f>IF(Paramétrage!LO471&lt;&gt;0,Paramétrage!LO471,"")</f>
        <v/>
      </c>
      <c r="L55" s="2" t="str">
        <f t="shared" si="27"/>
        <v/>
      </c>
      <c r="M55" s="2" t="str">
        <f t="shared" si="28"/>
        <v/>
      </c>
      <c r="N55" s="2" t="str">
        <f t="shared" si="29"/>
        <v/>
      </c>
      <c r="O55" s="2" t="str">
        <f>IF(Paramétrage!LN471&lt;&gt;0,Paramétrage!LP471,"")</f>
        <v/>
      </c>
      <c r="P55" s="9">
        <f>IF(Paramétrage!Q504,#REF!-#REF!,0)</f>
        <v>0</v>
      </c>
      <c r="Q55" s="2"/>
      <c r="R55" s="2" t="e">
        <f>IF(#REF!&lt;&gt;"",ROUNDUP(MIN(S$3,T$3),0),"")</f>
        <v>#REF!</v>
      </c>
      <c r="S55" s="2"/>
    </row>
    <row r="56" spans="1:20" x14ac:dyDescent="0.35">
      <c r="A56" s="77" t="str">
        <f t="shared" si="20"/>
        <v/>
      </c>
      <c r="B56" s="77" t="str">
        <f t="shared" si="21"/>
        <v/>
      </c>
      <c r="C56" s="77" t="str">
        <f t="shared" si="22"/>
        <v/>
      </c>
      <c r="D56" s="77" t="str">
        <f t="shared" si="23"/>
        <v/>
      </c>
      <c r="E56" s="77" t="str">
        <f t="shared" si="24"/>
        <v/>
      </c>
      <c r="F56" s="77" t="str">
        <f t="shared" si="25"/>
        <v/>
      </c>
      <c r="G56" s="199" t="str">
        <f>IF(Paramétrage!LN472&lt;&gt;0,Paramétrage!LL472,"")</f>
        <v/>
      </c>
      <c r="H56" s="2" t="str">
        <f>IF(Paramétrage!LN472&lt;&gt;0,Paramétrage!LM472,"")</f>
        <v/>
      </c>
      <c r="I56" s="2" t="str">
        <f t="shared" si="26"/>
        <v/>
      </c>
      <c r="J56" s="2" t="str">
        <f>IF(Paramétrage!LN472&lt;&gt;0,Paramétrage!LN472,"")</f>
        <v/>
      </c>
      <c r="K56" s="2" t="str">
        <f>IF(Paramétrage!LO472&lt;&gt;0,Paramétrage!LO472,"")</f>
        <v/>
      </c>
      <c r="L56" s="2" t="str">
        <f t="shared" si="27"/>
        <v/>
      </c>
      <c r="M56" s="2" t="str">
        <f t="shared" si="28"/>
        <v/>
      </c>
      <c r="N56" s="2" t="str">
        <f t="shared" si="29"/>
        <v/>
      </c>
      <c r="O56" s="2" t="str">
        <f>IF(Paramétrage!LN472&lt;&gt;0,Paramétrage!LP472,"")</f>
        <v/>
      </c>
      <c r="P56" s="9">
        <f>IF(Paramétrage!Q505,#REF!-#REF!,0)</f>
        <v>0</v>
      </c>
      <c r="Q56" s="2"/>
      <c r="R56" s="2" t="e">
        <f>IF(#REF!&lt;&gt;"",ROUNDUP(MIN(S$3,T$3),0),"")</f>
        <v>#REF!</v>
      </c>
      <c r="S56" s="2"/>
    </row>
    <row r="57" spans="1:20" x14ac:dyDescent="0.35">
      <c r="A57" s="77" t="str">
        <f t="shared" si="20"/>
        <v/>
      </c>
      <c r="B57" s="77" t="str">
        <f t="shared" si="21"/>
        <v/>
      </c>
      <c r="C57" s="77" t="str">
        <f t="shared" si="22"/>
        <v/>
      </c>
      <c r="D57" s="77" t="str">
        <f t="shared" si="23"/>
        <v/>
      </c>
      <c r="E57" s="77" t="str">
        <f t="shared" si="24"/>
        <v/>
      </c>
      <c r="F57" s="77" t="str">
        <f t="shared" si="25"/>
        <v/>
      </c>
      <c r="G57" s="199" t="str">
        <f>IF(Paramétrage!LN473&lt;&gt;0,Paramétrage!LL473,"")</f>
        <v/>
      </c>
      <c r="H57" s="2" t="str">
        <f>IF(Paramétrage!LN473&lt;&gt;0,Paramétrage!LM473,"")</f>
        <v/>
      </c>
      <c r="I57" s="2" t="str">
        <f t="shared" si="26"/>
        <v/>
      </c>
      <c r="J57" s="2" t="str">
        <f>IF(Paramétrage!LN473&lt;&gt;0,Paramétrage!LN473,"")</f>
        <v/>
      </c>
      <c r="K57" s="2" t="str">
        <f>IF(Paramétrage!LO473&lt;&gt;0,Paramétrage!LO473,"")</f>
        <v/>
      </c>
      <c r="L57" s="2" t="str">
        <f t="shared" si="27"/>
        <v/>
      </c>
      <c r="M57" s="2" t="str">
        <f t="shared" si="28"/>
        <v/>
      </c>
      <c r="N57" s="2" t="str">
        <f t="shared" si="29"/>
        <v/>
      </c>
      <c r="O57" s="2" t="str">
        <f>IF(Paramétrage!LN473&lt;&gt;0,Paramétrage!LP473,"")</f>
        <v/>
      </c>
      <c r="P57" s="9">
        <f>IF(Paramétrage!Q506,#REF!-#REF!,0)</f>
        <v>0</v>
      </c>
      <c r="Q57" s="2"/>
      <c r="R57" s="2" t="e">
        <f>IF(#REF!&lt;&gt;"",ROUNDUP(MIN(S$3,T$3),0),"")</f>
        <v>#REF!</v>
      </c>
      <c r="S57" s="2"/>
    </row>
    <row r="58" spans="1:20" x14ac:dyDescent="0.35">
      <c r="A58" s="77" t="str">
        <f t="shared" si="20"/>
        <v/>
      </c>
      <c r="B58" s="77" t="str">
        <f t="shared" si="21"/>
        <v/>
      </c>
      <c r="C58" s="77" t="str">
        <f t="shared" si="22"/>
        <v/>
      </c>
      <c r="D58" s="77" t="str">
        <f t="shared" si="23"/>
        <v/>
      </c>
      <c r="E58" s="77" t="str">
        <f t="shared" si="24"/>
        <v/>
      </c>
      <c r="F58" s="77" t="str">
        <f t="shared" si="25"/>
        <v/>
      </c>
      <c r="G58" s="199" t="str">
        <f>IF(Paramétrage!LN474&lt;&gt;0,Paramétrage!LL474,"")</f>
        <v/>
      </c>
      <c r="H58" s="2" t="str">
        <f>IF(Paramétrage!LN474&lt;&gt;0,Paramétrage!LM474,"")</f>
        <v/>
      </c>
      <c r="I58" s="2" t="str">
        <f t="shared" si="26"/>
        <v/>
      </c>
      <c r="J58" s="2" t="str">
        <f>IF(Paramétrage!LN474&lt;&gt;0,Paramétrage!LN474,"")</f>
        <v/>
      </c>
      <c r="K58" s="2" t="str">
        <f>IF(Paramétrage!LO474&lt;&gt;0,Paramétrage!LO474,"")</f>
        <v/>
      </c>
      <c r="L58" s="2" t="str">
        <f t="shared" si="27"/>
        <v/>
      </c>
      <c r="M58" s="2" t="str">
        <f t="shared" si="28"/>
        <v/>
      </c>
      <c r="N58" s="2" t="str">
        <f t="shared" si="29"/>
        <v/>
      </c>
      <c r="O58" s="2" t="str">
        <f>IF(Paramétrage!LN474&lt;&gt;0,Paramétrage!LP474,"")</f>
        <v/>
      </c>
      <c r="P58" s="9"/>
      <c r="Q58" s="2"/>
      <c r="R58" s="2"/>
      <c r="S58" s="2"/>
    </row>
    <row r="59" spans="1:20" x14ac:dyDescent="0.35">
      <c r="A59" s="77" t="str">
        <f t="shared" si="20"/>
        <v/>
      </c>
      <c r="B59" s="77" t="str">
        <f t="shared" si="21"/>
        <v/>
      </c>
      <c r="C59" s="77" t="str">
        <f t="shared" si="22"/>
        <v/>
      </c>
      <c r="D59" s="77" t="str">
        <f t="shared" si="23"/>
        <v/>
      </c>
      <c r="E59" s="77" t="str">
        <f t="shared" si="24"/>
        <v/>
      </c>
      <c r="F59" s="77" t="str">
        <f t="shared" si="25"/>
        <v/>
      </c>
      <c r="G59" s="199" t="str">
        <f>IF(Paramétrage!LN475&lt;&gt;0,Paramétrage!LL475,"")</f>
        <v/>
      </c>
      <c r="H59" s="2" t="str">
        <f>IF(Paramétrage!LN475&lt;&gt;0,Paramétrage!LM475,"")</f>
        <v/>
      </c>
      <c r="I59" s="2" t="str">
        <f t="shared" si="26"/>
        <v/>
      </c>
      <c r="J59" s="2" t="str">
        <f>IF(Paramétrage!LN475&lt;&gt;0,Paramétrage!LN475,"")</f>
        <v/>
      </c>
      <c r="K59" s="2" t="str">
        <f>IF(Paramétrage!LO475&lt;&gt;0,Paramétrage!LO475,"")</f>
        <v/>
      </c>
      <c r="L59" s="2" t="str">
        <f t="shared" si="27"/>
        <v/>
      </c>
      <c r="M59" s="2" t="str">
        <f t="shared" si="28"/>
        <v/>
      </c>
      <c r="N59" s="2" t="str">
        <f t="shared" si="29"/>
        <v/>
      </c>
      <c r="O59" s="2" t="str">
        <f>IF(Paramétrage!LN475&lt;&gt;0,Paramétrage!LP475,"")</f>
        <v/>
      </c>
      <c r="P59" s="9">
        <f>IF(Paramétrage!Q507,#REF!-#REF!,0)</f>
        <v>0</v>
      </c>
      <c r="Q59" s="2"/>
      <c r="R59" s="2" t="e">
        <f>IF(#REF!&lt;&gt;"",ROUNDUP(MIN(S$3,T$3),0),"")</f>
        <v>#REF!</v>
      </c>
      <c r="S59" s="2"/>
    </row>
    <row r="60" spans="1:20" x14ac:dyDescent="0.35">
      <c r="A60" s="469"/>
      <c r="B60" s="469"/>
      <c r="C60" s="469"/>
      <c r="D60" s="469"/>
      <c r="E60" s="469"/>
      <c r="F60" s="469"/>
      <c r="G60" s="475" t="s">
        <v>1134</v>
      </c>
      <c r="H60" s="469"/>
      <c r="I60" s="469"/>
      <c r="J60" s="469"/>
      <c r="K60" s="469"/>
      <c r="L60" s="469"/>
      <c r="M60" s="469"/>
      <c r="N60" s="469"/>
      <c r="O60" s="469"/>
      <c r="P60" s="469">
        <f>IF(Paramétrage!Q509,#REF!-#REF!,0)</f>
        <v>0</v>
      </c>
      <c r="Q60" s="469"/>
      <c r="R60" s="469" t="e">
        <f>IF(#REF!&lt;&gt;"",ROUNDUP(MIN(S$3,T$3),0),"")</f>
        <v>#REF!</v>
      </c>
      <c r="S60" s="2"/>
    </row>
    <row r="61" spans="1:20" ht="101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167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9">
        <f>IF(Paramétrage!Q510,#REF!-#REF!,0)</f>
        <v>0</v>
      </c>
      <c r="Q61" s="200" t="e">
        <f>Paramétrage!#REF!</f>
        <v>#REF!</v>
      </c>
      <c r="R61" s="201" t="s">
        <v>338</v>
      </c>
      <c r="S61" s="106" t="s">
        <v>347</v>
      </c>
      <c r="T61" s="28" t="s">
        <v>348</v>
      </c>
    </row>
    <row r="62" spans="1:20" x14ac:dyDescent="0.35">
      <c r="A62" s="77" t="str">
        <f>IF(J62&lt;&gt;"",I62,"")</f>
        <v/>
      </c>
      <c r="B62" s="77" t="str">
        <f>IF(J62&lt;&gt;"",1,"")</f>
        <v/>
      </c>
      <c r="C62" s="77" t="str">
        <f>IF(J62&lt;&gt;"",L62,"")</f>
        <v/>
      </c>
      <c r="D62" s="77" t="str">
        <f>IF(J62&lt;&gt;"",L62,"")</f>
        <v/>
      </c>
      <c r="E62" s="77" t="str">
        <f>IF(J62&lt;&gt;"",M62,"")</f>
        <v/>
      </c>
      <c r="F62" s="77" t="str">
        <f>IF(J62&lt;&gt;"",N62,"")</f>
        <v/>
      </c>
      <c r="G62" s="199" t="str">
        <f>IF(Paramétrage!NP448&lt;&gt;0,Paramétrage!NN448,"")</f>
        <v/>
      </c>
      <c r="H62" s="2" t="str">
        <f>IF(Paramétrage!NP448&lt;&gt;0,Paramétrage!NO448,"")</f>
        <v/>
      </c>
      <c r="I62" s="2" t="str">
        <f>IF(J62&lt;&gt;"",DATEDIF($Q$2,G62,"d")*1440+H62*60,"")</f>
        <v/>
      </c>
      <c r="J62" s="2" t="str">
        <f>IF(Paramétrage!NP448&lt;&gt;0,Paramétrage!NP448,"")</f>
        <v/>
      </c>
      <c r="K62" s="2" t="str">
        <f>IF(Paramétrage!NQ448&lt;&gt;0,Paramétrage!NQ448,"")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IF(Paramétrage!NP448&lt;&gt;0,Paramétrage!NR448,"")</f>
        <v/>
      </c>
      <c r="P62" s="9">
        <f>IF(Paramétrage!Q511,#REF!-#REF!,0)</f>
        <v>0</v>
      </c>
      <c r="Q62" s="2"/>
      <c r="R62" s="2" t="e">
        <f>IF(#REF!&lt;&gt;"",ROUNDUP(MIN(S$3,T$3),0),"")</f>
        <v>#REF!</v>
      </c>
      <c r="S62" s="2"/>
    </row>
    <row r="63" spans="1:20" x14ac:dyDescent="0.35">
      <c r="A63" s="77" t="str">
        <f t="shared" ref="A63:A89" si="30">IF(J63&lt;&gt;"",I63,"")</f>
        <v/>
      </c>
      <c r="B63" s="77" t="str">
        <f t="shared" ref="B63:B89" si="31">IF(J63&lt;&gt;"",1,"")</f>
        <v/>
      </c>
      <c r="C63" s="77" t="str">
        <f t="shared" ref="C63:C89" si="32">IF(J63&lt;&gt;"",L63,"")</f>
        <v/>
      </c>
      <c r="D63" s="77" t="str">
        <f t="shared" ref="D63:D89" si="33">IF(J63&lt;&gt;"",L63,"")</f>
        <v/>
      </c>
      <c r="E63" s="77" t="str">
        <f t="shared" ref="E63:E89" si="34">IF(J63&lt;&gt;"",M63,"")</f>
        <v/>
      </c>
      <c r="F63" s="77" t="str">
        <f t="shared" ref="F63:F89" si="35">IF(J63&lt;&gt;"",N63,"")</f>
        <v/>
      </c>
      <c r="G63" s="199" t="str">
        <f>IF(Paramétrage!NP449&lt;&gt;0,Paramétrage!NN449,"")</f>
        <v/>
      </c>
      <c r="H63" s="2" t="str">
        <f>IF(Paramétrage!NP449&lt;&gt;0,Paramétrage!NO449,"")</f>
        <v/>
      </c>
      <c r="I63" s="2" t="str">
        <f t="shared" ref="I63:I89" si="36">IF(J63&lt;&gt;"",DATEDIF($Q$2,G63,"d")*1440+H63*60,"")</f>
        <v/>
      </c>
      <c r="J63" s="2" t="str">
        <f>IF(Paramétrage!NP449&lt;&gt;0,Paramétrage!NP449,"")</f>
        <v/>
      </c>
      <c r="K63" s="2" t="str">
        <f>IF(Paramétrage!NQ449&lt;&gt;0,Paramétrage!NQ449,"")</f>
        <v/>
      </c>
      <c r="L63" s="2" t="str">
        <f t="shared" ref="L63:L89" si="37">IF(J63&lt;&gt;"",ROUNDUP(J63/K63,0),"")</f>
        <v/>
      </c>
      <c r="M63" s="2" t="str">
        <f t="shared" ref="M63:M89" si="38">IF(J63&lt;&gt;"",J63/L63,"")</f>
        <v/>
      </c>
      <c r="N63" s="2" t="str">
        <f t="shared" ref="N63:N89" si="39">IF(J63&lt;&gt;"",M63/O63,"")</f>
        <v/>
      </c>
      <c r="O63" s="2" t="str">
        <f>IF(Paramétrage!NP449&lt;&gt;0,Paramétrage!NR449,"")</f>
        <v/>
      </c>
      <c r="P63" s="9">
        <f>IF(Paramétrage!Q512,#REF!-#REF!,0)</f>
        <v>0</v>
      </c>
      <c r="Q63" s="2"/>
      <c r="R63" s="2" t="e">
        <f>IF(#REF!&lt;&gt;"",ROUNDUP(MIN(S$3,T$3),0),"")</f>
        <v>#REF!</v>
      </c>
      <c r="S63" s="2"/>
    </row>
    <row r="64" spans="1:20" x14ac:dyDescent="0.35">
      <c r="A64" s="77" t="str">
        <f t="shared" si="30"/>
        <v/>
      </c>
      <c r="B64" s="77" t="str">
        <f t="shared" si="31"/>
        <v/>
      </c>
      <c r="C64" s="77" t="str">
        <f t="shared" si="32"/>
        <v/>
      </c>
      <c r="D64" s="77" t="str">
        <f t="shared" si="33"/>
        <v/>
      </c>
      <c r="E64" s="77" t="str">
        <f t="shared" si="34"/>
        <v/>
      </c>
      <c r="F64" s="77" t="str">
        <f t="shared" si="35"/>
        <v/>
      </c>
      <c r="G64" s="199" t="str">
        <f>IF(Paramétrage!NP450&lt;&gt;0,Paramétrage!NN450,"")</f>
        <v/>
      </c>
      <c r="H64" s="2" t="str">
        <f>IF(Paramétrage!NP450&lt;&gt;0,Paramétrage!NO450,"")</f>
        <v/>
      </c>
      <c r="I64" s="2" t="str">
        <f t="shared" si="36"/>
        <v/>
      </c>
      <c r="J64" s="2" t="str">
        <f>IF(Paramétrage!NP450&lt;&gt;0,Paramétrage!NP450,"")</f>
        <v/>
      </c>
      <c r="K64" s="2" t="str">
        <f>IF(Paramétrage!NQ450&lt;&gt;0,Paramétrage!NQ450,"")</f>
        <v/>
      </c>
      <c r="L64" s="2" t="str">
        <f t="shared" si="37"/>
        <v/>
      </c>
      <c r="M64" s="2" t="str">
        <f t="shared" si="38"/>
        <v/>
      </c>
      <c r="N64" s="2" t="str">
        <f t="shared" si="39"/>
        <v/>
      </c>
      <c r="O64" s="2" t="str">
        <f>IF(Paramétrage!NP450&lt;&gt;0,Paramétrage!NR450,"")</f>
        <v/>
      </c>
      <c r="P64" s="9">
        <f>IF(Paramétrage!Q513,#REF!-#REF!,0)</f>
        <v>0</v>
      </c>
      <c r="Q64" s="2"/>
      <c r="R64" s="2" t="e">
        <f>IF(#REF!&lt;&gt;"",ROUNDUP(MIN(S$3,T$3),0),"")</f>
        <v>#REF!</v>
      </c>
      <c r="S64" s="2"/>
    </row>
    <row r="65" spans="1:22" x14ac:dyDescent="0.35">
      <c r="A65" s="77" t="str">
        <f t="shared" si="30"/>
        <v/>
      </c>
      <c r="B65" s="77" t="str">
        <f t="shared" si="31"/>
        <v/>
      </c>
      <c r="C65" s="77" t="str">
        <f t="shared" si="32"/>
        <v/>
      </c>
      <c r="D65" s="77" t="str">
        <f t="shared" si="33"/>
        <v/>
      </c>
      <c r="E65" s="77" t="str">
        <f t="shared" si="34"/>
        <v/>
      </c>
      <c r="F65" s="77" t="str">
        <f t="shared" si="35"/>
        <v/>
      </c>
      <c r="G65" s="199" t="str">
        <f>IF(Paramétrage!NP451&lt;&gt;0,Paramétrage!NN451,"")</f>
        <v/>
      </c>
      <c r="H65" s="2" t="str">
        <f>IF(Paramétrage!NP451&lt;&gt;0,Paramétrage!NO451,"")</f>
        <v/>
      </c>
      <c r="I65" s="2" t="str">
        <f t="shared" si="36"/>
        <v/>
      </c>
      <c r="J65" s="2" t="str">
        <f>IF(Paramétrage!NP451&lt;&gt;0,Paramétrage!NP451,"")</f>
        <v/>
      </c>
      <c r="K65" s="2" t="str">
        <f>IF(Paramétrage!NQ451&lt;&gt;0,Paramétrage!NQ451,"")</f>
        <v/>
      </c>
      <c r="L65" s="2" t="str">
        <f t="shared" si="37"/>
        <v/>
      </c>
      <c r="M65" s="2" t="str">
        <f t="shared" si="38"/>
        <v/>
      </c>
      <c r="N65" s="2" t="str">
        <f t="shared" si="39"/>
        <v/>
      </c>
      <c r="O65" s="2" t="str">
        <f>IF(Paramétrage!NP451&lt;&gt;0,Paramétrage!NR451,"")</f>
        <v/>
      </c>
      <c r="P65" s="9">
        <f>IF(Paramétrage!Q514,#REF!-#REF!,0)</f>
        <v>0</v>
      </c>
      <c r="Q65" s="2"/>
      <c r="R65" s="2" t="e">
        <f>IF(#REF!&lt;&gt;"",ROUNDUP(MIN(S$3,T$3),0),"")</f>
        <v>#REF!</v>
      </c>
      <c r="S65" s="2"/>
    </row>
    <row r="66" spans="1:22" x14ac:dyDescent="0.35">
      <c r="A66" s="77" t="str">
        <f t="shared" si="30"/>
        <v/>
      </c>
      <c r="B66" s="77" t="str">
        <f t="shared" si="31"/>
        <v/>
      </c>
      <c r="C66" s="77" t="str">
        <f t="shared" si="32"/>
        <v/>
      </c>
      <c r="D66" s="77" t="str">
        <f t="shared" si="33"/>
        <v/>
      </c>
      <c r="E66" s="77" t="str">
        <f t="shared" si="34"/>
        <v/>
      </c>
      <c r="F66" s="77" t="str">
        <f t="shared" si="35"/>
        <v/>
      </c>
      <c r="G66" s="199" t="str">
        <f>IF(Paramétrage!NP452&lt;&gt;0,Paramétrage!NN452,"")</f>
        <v/>
      </c>
      <c r="H66" s="2" t="str">
        <f>IF(Paramétrage!NP452&lt;&gt;0,Paramétrage!NO452,"")</f>
        <v/>
      </c>
      <c r="I66" s="2" t="str">
        <f t="shared" si="36"/>
        <v/>
      </c>
      <c r="J66" s="2" t="str">
        <f>IF(Paramétrage!NP452&lt;&gt;0,Paramétrage!NP452,"")</f>
        <v/>
      </c>
      <c r="K66" s="2" t="str">
        <f>IF(Paramétrage!NQ452&lt;&gt;0,Paramétrage!NQ452,"")</f>
        <v/>
      </c>
      <c r="L66" s="2" t="str">
        <f t="shared" si="37"/>
        <v/>
      </c>
      <c r="M66" s="2" t="str">
        <f t="shared" si="38"/>
        <v/>
      </c>
      <c r="N66" s="2" t="str">
        <f t="shared" si="39"/>
        <v/>
      </c>
      <c r="O66" s="2" t="str">
        <f>IF(Paramétrage!NP452&lt;&gt;0,Paramétrage!NR452,"")</f>
        <v/>
      </c>
      <c r="P66" s="9">
        <f>IF(Paramétrage!Q515,#REF!-#REF!,0)</f>
        <v>0</v>
      </c>
      <c r="Q66" s="2"/>
      <c r="R66" s="2" t="e">
        <f>IF(#REF!&lt;&gt;"",ROUNDUP(MIN(S$3,T$3),0),"")</f>
        <v>#REF!</v>
      </c>
      <c r="S66" s="2"/>
    </row>
    <row r="67" spans="1:22" x14ac:dyDescent="0.35">
      <c r="A67" s="77" t="str">
        <f t="shared" si="30"/>
        <v/>
      </c>
      <c r="B67" s="77" t="str">
        <f t="shared" si="31"/>
        <v/>
      </c>
      <c r="C67" s="77" t="str">
        <f t="shared" si="32"/>
        <v/>
      </c>
      <c r="D67" s="77" t="str">
        <f t="shared" si="33"/>
        <v/>
      </c>
      <c r="E67" s="77" t="str">
        <f t="shared" si="34"/>
        <v/>
      </c>
      <c r="F67" s="77" t="str">
        <f t="shared" si="35"/>
        <v/>
      </c>
      <c r="G67" s="199" t="str">
        <f>IF(Paramétrage!NP453&lt;&gt;0,Paramétrage!NN453,"")</f>
        <v/>
      </c>
      <c r="H67" s="2" t="str">
        <f>IF(Paramétrage!NP453&lt;&gt;0,Paramétrage!NO453,"")</f>
        <v/>
      </c>
      <c r="I67" s="2" t="str">
        <f t="shared" si="36"/>
        <v/>
      </c>
      <c r="J67" s="2" t="str">
        <f>IF(Paramétrage!NP453&lt;&gt;0,Paramétrage!NP453,"")</f>
        <v/>
      </c>
      <c r="K67" s="2" t="str">
        <f>IF(Paramétrage!NQ453&lt;&gt;0,Paramétrage!NQ453,"")</f>
        <v/>
      </c>
      <c r="L67" s="2" t="str">
        <f t="shared" si="37"/>
        <v/>
      </c>
      <c r="M67" s="2" t="str">
        <f t="shared" si="38"/>
        <v/>
      </c>
      <c r="N67" s="2" t="str">
        <f t="shared" si="39"/>
        <v/>
      </c>
      <c r="O67" s="2" t="str">
        <f>IF(Paramétrage!NP453&lt;&gt;0,Paramétrage!NR453,"")</f>
        <v/>
      </c>
      <c r="P67" s="9">
        <f>IF(Paramétrage!Q516,#REF!-#REF!,0)</f>
        <v>0</v>
      </c>
      <c r="Q67" s="2"/>
      <c r="R67" s="2" t="e">
        <f>IF(#REF!&lt;&gt;"",ROUNDUP(MIN(S$3,T$3),0),"")</f>
        <v>#REF!</v>
      </c>
      <c r="S67" s="2"/>
    </row>
    <row r="68" spans="1:22" x14ac:dyDescent="0.35">
      <c r="A68" s="77" t="str">
        <f t="shared" si="30"/>
        <v/>
      </c>
      <c r="B68" s="77" t="str">
        <f t="shared" si="31"/>
        <v/>
      </c>
      <c r="C68" s="77" t="str">
        <f t="shared" si="32"/>
        <v/>
      </c>
      <c r="D68" s="77" t="str">
        <f t="shared" si="33"/>
        <v/>
      </c>
      <c r="E68" s="77" t="str">
        <f t="shared" si="34"/>
        <v/>
      </c>
      <c r="F68" s="77" t="str">
        <f t="shared" si="35"/>
        <v/>
      </c>
      <c r="G68" s="199" t="str">
        <f>IF(Paramétrage!NP454&lt;&gt;0,Paramétrage!NN454,"")</f>
        <v/>
      </c>
      <c r="H68" s="2" t="str">
        <f>IF(Paramétrage!NP454&lt;&gt;0,Paramétrage!NO454,"")</f>
        <v/>
      </c>
      <c r="I68" s="2" t="str">
        <f t="shared" si="36"/>
        <v/>
      </c>
      <c r="J68" s="2" t="str">
        <f>IF(Paramétrage!NP454&lt;&gt;0,Paramétrage!NP454,"")</f>
        <v/>
      </c>
      <c r="K68" s="2" t="str">
        <f>IF(Paramétrage!NQ454&lt;&gt;0,Paramétrage!NQ454,"")</f>
        <v/>
      </c>
      <c r="L68" s="2" t="str">
        <f t="shared" si="37"/>
        <v/>
      </c>
      <c r="M68" s="2" t="str">
        <f t="shared" si="38"/>
        <v/>
      </c>
      <c r="N68" s="2" t="str">
        <f t="shared" si="39"/>
        <v/>
      </c>
      <c r="O68" s="2" t="str">
        <f>IF(Paramétrage!NP454&lt;&gt;0,Paramétrage!NR454,"")</f>
        <v/>
      </c>
      <c r="P68" s="9">
        <f>IF(Paramétrage!Q517,#REF!-#REF!,0)</f>
        <v>0</v>
      </c>
      <c r="Q68" s="2"/>
      <c r="R68" s="2" t="e">
        <f>IF(#REF!&lt;&gt;"",ROUNDUP(MIN(S$3,T$3),0),"")</f>
        <v>#REF!</v>
      </c>
      <c r="S68" s="2"/>
    </row>
    <row r="69" spans="1:22" x14ac:dyDescent="0.35">
      <c r="A69" s="77" t="str">
        <f t="shared" si="30"/>
        <v/>
      </c>
      <c r="B69" s="77" t="str">
        <f t="shared" si="31"/>
        <v/>
      </c>
      <c r="C69" s="77" t="str">
        <f t="shared" si="32"/>
        <v/>
      </c>
      <c r="D69" s="77" t="str">
        <f t="shared" si="33"/>
        <v/>
      </c>
      <c r="E69" s="77" t="str">
        <f t="shared" si="34"/>
        <v/>
      </c>
      <c r="F69" s="77" t="str">
        <f t="shared" si="35"/>
        <v/>
      </c>
      <c r="G69" s="199" t="str">
        <f>IF(Paramétrage!NP455&lt;&gt;0,Paramétrage!NN455,"")</f>
        <v/>
      </c>
      <c r="H69" s="2" t="str">
        <f>IF(Paramétrage!NP455&lt;&gt;0,Paramétrage!NO455,"")</f>
        <v/>
      </c>
      <c r="I69" s="2" t="str">
        <f t="shared" si="36"/>
        <v/>
      </c>
      <c r="J69" s="2" t="str">
        <f>IF(Paramétrage!NP455&lt;&gt;0,Paramétrage!NP455,"")</f>
        <v/>
      </c>
      <c r="K69" s="2" t="str">
        <f>IF(Paramétrage!NQ455&lt;&gt;0,Paramétrage!NQ455,"")</f>
        <v/>
      </c>
      <c r="L69" s="2" t="str">
        <f t="shared" si="37"/>
        <v/>
      </c>
      <c r="M69" s="2" t="str">
        <f t="shared" si="38"/>
        <v/>
      </c>
      <c r="N69" s="2" t="str">
        <f t="shared" si="39"/>
        <v/>
      </c>
      <c r="O69" s="2" t="str">
        <f>IF(Paramétrage!NP455&lt;&gt;0,Paramétrage!NR455,"")</f>
        <v/>
      </c>
      <c r="P69" s="9">
        <f>IF(Paramétrage!Q518,#REF!-#REF!,0)</f>
        <v>0</v>
      </c>
      <c r="Q69" s="2"/>
      <c r="R69" s="2" t="e">
        <f>IF(#REF!&lt;&gt;"",ROUNDUP(MIN(S$3,T$3),0),"")</f>
        <v>#REF!</v>
      </c>
      <c r="S69" s="2"/>
    </row>
    <row r="70" spans="1:22" s="2" customFormat="1" x14ac:dyDescent="0.35">
      <c r="A70" s="77" t="str">
        <f t="shared" si="30"/>
        <v/>
      </c>
      <c r="B70" s="77" t="str">
        <f t="shared" si="31"/>
        <v/>
      </c>
      <c r="C70" s="77" t="str">
        <f t="shared" si="32"/>
        <v/>
      </c>
      <c r="D70" s="77" t="str">
        <f t="shared" si="33"/>
        <v/>
      </c>
      <c r="E70" s="77" t="str">
        <f t="shared" si="34"/>
        <v/>
      </c>
      <c r="F70" s="77" t="str">
        <f t="shared" si="35"/>
        <v/>
      </c>
      <c r="G70" s="199" t="str">
        <f>IF(Paramétrage!NP456&lt;&gt;0,Paramétrage!NN456,"")</f>
        <v/>
      </c>
      <c r="H70" s="2" t="str">
        <f>IF(Paramétrage!NP456&lt;&gt;0,Paramétrage!NO456,"")</f>
        <v/>
      </c>
      <c r="I70" s="2" t="str">
        <f t="shared" si="36"/>
        <v/>
      </c>
      <c r="J70" s="2" t="str">
        <f>IF(Paramétrage!NP456&lt;&gt;0,Paramétrage!NP456,"")</f>
        <v/>
      </c>
      <c r="K70" s="2" t="str">
        <f>IF(Paramétrage!NQ456&lt;&gt;0,Paramétrage!NQ456,"")</f>
        <v/>
      </c>
      <c r="L70" s="2" t="str">
        <f t="shared" si="37"/>
        <v/>
      </c>
      <c r="M70" s="2" t="str">
        <f t="shared" si="38"/>
        <v/>
      </c>
      <c r="N70" s="2" t="str">
        <f t="shared" si="39"/>
        <v/>
      </c>
      <c r="O70" s="2" t="str">
        <f>IF(Paramétrage!NP456&lt;&gt;0,Paramétrage!NR456,"")</f>
        <v/>
      </c>
      <c r="P70" s="9">
        <f>IF(Paramétrage!Q519,#REF!-#REF!,0)</f>
        <v>0</v>
      </c>
      <c r="R70" s="2" t="e">
        <f>IF(#REF!&lt;&gt;"",ROUNDUP(MIN(S$3,T$3),0),"")</f>
        <v>#REF!</v>
      </c>
      <c r="T70"/>
      <c r="U70"/>
      <c r="V70"/>
    </row>
    <row r="71" spans="1:22" x14ac:dyDescent="0.35">
      <c r="A71" s="77" t="str">
        <f t="shared" si="30"/>
        <v/>
      </c>
      <c r="B71" s="77" t="str">
        <f t="shared" si="31"/>
        <v/>
      </c>
      <c r="C71" s="77" t="str">
        <f t="shared" si="32"/>
        <v/>
      </c>
      <c r="D71" s="77" t="str">
        <f t="shared" si="33"/>
        <v/>
      </c>
      <c r="E71" s="77" t="str">
        <f t="shared" si="34"/>
        <v/>
      </c>
      <c r="F71" s="77" t="str">
        <f t="shared" si="35"/>
        <v/>
      </c>
      <c r="G71" s="199" t="str">
        <f>IF(Paramétrage!NP457&lt;&gt;0,Paramétrage!NN457,"")</f>
        <v/>
      </c>
      <c r="H71" s="2" t="str">
        <f>IF(Paramétrage!NP457&lt;&gt;0,Paramétrage!NO457,"")</f>
        <v/>
      </c>
      <c r="I71" s="2" t="str">
        <f t="shared" si="36"/>
        <v/>
      </c>
      <c r="J71" s="2" t="str">
        <f>IF(Paramétrage!NP457&lt;&gt;0,Paramétrage!NP457,"")</f>
        <v/>
      </c>
      <c r="K71" s="2" t="str">
        <f>IF(Paramétrage!NQ457&lt;&gt;0,Paramétrage!NQ457,"")</f>
        <v/>
      </c>
      <c r="L71" s="2" t="str">
        <f t="shared" si="37"/>
        <v/>
      </c>
      <c r="M71" s="2" t="str">
        <f t="shared" si="38"/>
        <v/>
      </c>
      <c r="N71" s="2" t="str">
        <f t="shared" si="39"/>
        <v/>
      </c>
      <c r="O71" s="2" t="str">
        <f>IF(Paramétrage!NP457&lt;&gt;0,Paramétrage!NR457,"")</f>
        <v/>
      </c>
      <c r="P71" s="9">
        <f>IF(Paramétrage!Q520,#REF!-#REF!,0)</f>
        <v>0</v>
      </c>
      <c r="Q71" s="2"/>
      <c r="R71" s="2" t="e">
        <f>IF(#REF!&lt;&gt;"",ROUNDUP(MIN(S$3,T$3),0),"")</f>
        <v>#REF!</v>
      </c>
      <c r="S71" s="2"/>
    </row>
    <row r="72" spans="1:22" x14ac:dyDescent="0.35">
      <c r="A72" s="77" t="str">
        <f t="shared" si="30"/>
        <v/>
      </c>
      <c r="B72" s="77" t="str">
        <f t="shared" si="31"/>
        <v/>
      </c>
      <c r="C72" s="77" t="str">
        <f t="shared" si="32"/>
        <v/>
      </c>
      <c r="D72" s="77" t="str">
        <f t="shared" si="33"/>
        <v/>
      </c>
      <c r="E72" s="77" t="str">
        <f t="shared" si="34"/>
        <v/>
      </c>
      <c r="F72" s="77" t="str">
        <f t="shared" si="35"/>
        <v/>
      </c>
      <c r="G72" s="199" t="str">
        <f>IF(Paramétrage!NP458&lt;&gt;0,Paramétrage!NN458,"")</f>
        <v/>
      </c>
      <c r="H72" s="2" t="str">
        <f>IF(Paramétrage!NP458&lt;&gt;0,Paramétrage!NO458,"")</f>
        <v/>
      </c>
      <c r="I72" s="2" t="str">
        <f t="shared" si="36"/>
        <v/>
      </c>
      <c r="J72" s="2" t="str">
        <f>IF(Paramétrage!NP458&lt;&gt;0,Paramétrage!NP458,"")</f>
        <v/>
      </c>
      <c r="K72" s="2" t="str">
        <f>IF(Paramétrage!NQ458&lt;&gt;0,Paramétrage!NQ458,"")</f>
        <v/>
      </c>
      <c r="L72" s="2" t="str">
        <f t="shared" si="37"/>
        <v/>
      </c>
      <c r="M72" s="2" t="str">
        <f t="shared" si="38"/>
        <v/>
      </c>
      <c r="N72" s="2" t="str">
        <f t="shared" si="39"/>
        <v/>
      </c>
      <c r="O72" s="2" t="str">
        <f>IF(Paramétrage!NP458&lt;&gt;0,Paramétrage!NR458,"")</f>
        <v/>
      </c>
      <c r="P72" s="9">
        <f>IF(Paramétrage!Q521,#REF!-#REF!,0)</f>
        <v>0</v>
      </c>
      <c r="Q72" s="2"/>
      <c r="R72" s="2" t="e">
        <f>IF(#REF!&lt;&gt;"",ROUNDUP(MIN(S$3,T$3),0),"")</f>
        <v>#REF!</v>
      </c>
      <c r="S72" s="2"/>
    </row>
    <row r="73" spans="1:22" x14ac:dyDescent="0.35">
      <c r="A73" s="77" t="str">
        <f t="shared" si="30"/>
        <v/>
      </c>
      <c r="B73" s="77" t="str">
        <f t="shared" si="31"/>
        <v/>
      </c>
      <c r="C73" s="77" t="str">
        <f t="shared" si="32"/>
        <v/>
      </c>
      <c r="D73" s="77" t="str">
        <f t="shared" si="33"/>
        <v/>
      </c>
      <c r="E73" s="77" t="str">
        <f t="shared" si="34"/>
        <v/>
      </c>
      <c r="F73" s="77" t="str">
        <f t="shared" si="35"/>
        <v/>
      </c>
      <c r="G73" s="199" t="str">
        <f>IF(Paramétrage!NP459&lt;&gt;0,Paramétrage!NN459,"")</f>
        <v/>
      </c>
      <c r="H73" s="2" t="str">
        <f>IF(Paramétrage!NP459&lt;&gt;0,Paramétrage!NO459,"")</f>
        <v/>
      </c>
      <c r="I73" s="2" t="str">
        <f t="shared" si="36"/>
        <v/>
      </c>
      <c r="J73" s="2" t="str">
        <f>IF(Paramétrage!NP459&lt;&gt;0,Paramétrage!NP459,"")</f>
        <v/>
      </c>
      <c r="K73" s="2" t="str">
        <f>IF(Paramétrage!NQ459&lt;&gt;0,Paramétrage!NQ459,"")</f>
        <v/>
      </c>
      <c r="L73" s="2" t="str">
        <f t="shared" si="37"/>
        <v/>
      </c>
      <c r="M73" s="2" t="str">
        <f t="shared" si="38"/>
        <v/>
      </c>
      <c r="N73" s="2" t="str">
        <f t="shared" si="39"/>
        <v/>
      </c>
      <c r="O73" s="2" t="str">
        <f>IF(Paramétrage!NP459&lt;&gt;0,Paramétrage!NR459,"")</f>
        <v/>
      </c>
      <c r="P73" s="9">
        <f>IF(Paramétrage!Q522,#REF!-#REF!,0)</f>
        <v>0</v>
      </c>
      <c r="Q73" s="2"/>
      <c r="R73" s="2" t="e">
        <f>IF(#REF!&lt;&gt;"",ROUNDUP(MIN(S$3,T$3),0),"")</f>
        <v>#REF!</v>
      </c>
      <c r="S73" s="2"/>
    </row>
    <row r="74" spans="1:22" s="8" customFormat="1" x14ac:dyDescent="0.35">
      <c r="A74" s="77" t="str">
        <f t="shared" si="30"/>
        <v/>
      </c>
      <c r="B74" s="77" t="str">
        <f t="shared" si="31"/>
        <v/>
      </c>
      <c r="C74" s="77" t="str">
        <f t="shared" si="32"/>
        <v/>
      </c>
      <c r="D74" s="77" t="str">
        <f t="shared" si="33"/>
        <v/>
      </c>
      <c r="E74" s="77" t="str">
        <f t="shared" si="34"/>
        <v/>
      </c>
      <c r="F74" s="77" t="str">
        <f t="shared" si="35"/>
        <v/>
      </c>
      <c r="G74" s="199" t="str">
        <f>IF(Paramétrage!NP460&lt;&gt;0,Paramétrage!NN460,"")</f>
        <v/>
      </c>
      <c r="H74" s="2" t="str">
        <f>IF(Paramétrage!NP460&lt;&gt;0,Paramétrage!NO460,"")</f>
        <v/>
      </c>
      <c r="I74" s="2" t="str">
        <f t="shared" si="36"/>
        <v/>
      </c>
      <c r="J74" s="2" t="str">
        <f>IF(Paramétrage!NP460&lt;&gt;0,Paramétrage!NP460,"")</f>
        <v/>
      </c>
      <c r="K74" s="2" t="str">
        <f>IF(Paramétrage!NQ460&lt;&gt;0,Paramétrage!NQ460,"")</f>
        <v/>
      </c>
      <c r="L74" s="2" t="str">
        <f t="shared" si="37"/>
        <v/>
      </c>
      <c r="M74" s="2" t="str">
        <f t="shared" si="38"/>
        <v/>
      </c>
      <c r="N74" s="2" t="str">
        <f t="shared" si="39"/>
        <v/>
      </c>
      <c r="O74" s="2" t="str">
        <f>IF(Paramétrage!NP460&lt;&gt;0,Paramétrage!NR460,"")</f>
        <v/>
      </c>
      <c r="P74" s="9">
        <f>IF(Paramétrage!Q523,#REF!-#REF!,0)</f>
        <v>0</v>
      </c>
      <c r="Q74" s="2"/>
      <c r="R74" s="2" t="e">
        <f>IF(#REF!&lt;&gt;"",ROUNDUP(MIN(S$3,T$3),0),"")</f>
        <v>#REF!</v>
      </c>
      <c r="S74" s="2"/>
      <c r="T74"/>
      <c r="U74"/>
      <c r="V74"/>
    </row>
    <row r="75" spans="1:22" x14ac:dyDescent="0.35">
      <c r="A75" s="77" t="str">
        <f t="shared" si="30"/>
        <v/>
      </c>
      <c r="B75" s="77" t="str">
        <f t="shared" si="31"/>
        <v/>
      </c>
      <c r="C75" s="77" t="str">
        <f t="shared" si="32"/>
        <v/>
      </c>
      <c r="D75" s="77" t="str">
        <f t="shared" si="33"/>
        <v/>
      </c>
      <c r="E75" s="77" t="str">
        <f t="shared" si="34"/>
        <v/>
      </c>
      <c r="F75" s="77" t="str">
        <f t="shared" si="35"/>
        <v/>
      </c>
      <c r="G75" s="199" t="str">
        <f>IF(Paramétrage!NP461&lt;&gt;0,Paramétrage!NN461,"")</f>
        <v/>
      </c>
      <c r="H75" s="2" t="str">
        <f>IF(Paramétrage!NP461&lt;&gt;0,Paramétrage!NO461,"")</f>
        <v/>
      </c>
      <c r="I75" s="2" t="str">
        <f t="shared" si="36"/>
        <v/>
      </c>
      <c r="J75" s="2" t="str">
        <f>IF(Paramétrage!NP461&lt;&gt;0,Paramétrage!NP461,"")</f>
        <v/>
      </c>
      <c r="K75" s="2" t="str">
        <f>IF(Paramétrage!NQ461&lt;&gt;0,Paramétrage!NQ461,"")</f>
        <v/>
      </c>
      <c r="L75" s="2" t="str">
        <f t="shared" si="37"/>
        <v/>
      </c>
      <c r="M75" s="2" t="str">
        <f t="shared" si="38"/>
        <v/>
      </c>
      <c r="N75" s="2" t="str">
        <f t="shared" si="39"/>
        <v/>
      </c>
      <c r="O75" s="2" t="str">
        <f>IF(Paramétrage!NP461&lt;&gt;0,Paramétrage!NR461,"")</f>
        <v/>
      </c>
      <c r="P75" s="9">
        <f>IF(Paramétrage!Q524,#REF!-#REF!,0)</f>
        <v>0</v>
      </c>
      <c r="Q75" s="2"/>
      <c r="R75" s="2" t="e">
        <f>IF(#REF!&lt;&gt;"",ROUNDUP(MIN(S$3,T$3),0),"")</f>
        <v>#REF!</v>
      </c>
      <c r="S75" s="2"/>
    </row>
    <row r="76" spans="1:22" x14ac:dyDescent="0.35">
      <c r="A76" s="77" t="str">
        <f t="shared" si="30"/>
        <v/>
      </c>
      <c r="B76" s="77" t="str">
        <f t="shared" si="31"/>
        <v/>
      </c>
      <c r="C76" s="77" t="str">
        <f t="shared" si="32"/>
        <v/>
      </c>
      <c r="D76" s="77" t="str">
        <f t="shared" si="33"/>
        <v/>
      </c>
      <c r="E76" s="77" t="str">
        <f t="shared" si="34"/>
        <v/>
      </c>
      <c r="F76" s="77" t="str">
        <f t="shared" si="35"/>
        <v/>
      </c>
      <c r="G76" s="199" t="str">
        <f>IF(Paramétrage!NP462&lt;&gt;0,Paramétrage!NN462,"")</f>
        <v/>
      </c>
      <c r="H76" s="2" t="str">
        <f>IF(Paramétrage!NP462&lt;&gt;0,Paramétrage!NO462,"")</f>
        <v/>
      </c>
      <c r="I76" s="2" t="str">
        <f t="shared" si="36"/>
        <v/>
      </c>
      <c r="J76" s="2" t="str">
        <f>IF(Paramétrage!NP462&lt;&gt;0,Paramétrage!NP462,"")</f>
        <v/>
      </c>
      <c r="K76" s="2" t="str">
        <f>IF(Paramétrage!NQ462&lt;&gt;0,Paramétrage!NQ462,"")</f>
        <v/>
      </c>
      <c r="L76" s="2" t="str">
        <f t="shared" si="37"/>
        <v/>
      </c>
      <c r="M76" s="2" t="str">
        <f t="shared" si="38"/>
        <v/>
      </c>
      <c r="N76" s="2" t="str">
        <f t="shared" si="39"/>
        <v/>
      </c>
      <c r="O76" s="2" t="str">
        <f>IF(Paramétrage!NP462&lt;&gt;0,Paramétrage!NR462,"")</f>
        <v/>
      </c>
      <c r="P76" s="9">
        <f>IF(Paramétrage!Q525,#REF!-#REF!,0)</f>
        <v>0</v>
      </c>
      <c r="Q76" s="2"/>
      <c r="R76" s="2" t="e">
        <f>IF(#REF!&lt;&gt;"",ROUNDUP(MIN(S$3,T$3),0),"")</f>
        <v>#REF!</v>
      </c>
      <c r="S76" s="2"/>
    </row>
    <row r="77" spans="1:22" x14ac:dyDescent="0.35">
      <c r="A77" s="77" t="str">
        <f t="shared" si="30"/>
        <v/>
      </c>
      <c r="B77" s="77" t="str">
        <f t="shared" si="31"/>
        <v/>
      </c>
      <c r="C77" s="77" t="str">
        <f t="shared" si="32"/>
        <v/>
      </c>
      <c r="D77" s="77" t="str">
        <f t="shared" si="33"/>
        <v/>
      </c>
      <c r="E77" s="77" t="str">
        <f t="shared" si="34"/>
        <v/>
      </c>
      <c r="F77" s="77" t="str">
        <f t="shared" si="35"/>
        <v/>
      </c>
      <c r="G77" s="199" t="str">
        <f>IF(Paramétrage!NP463&lt;&gt;0,Paramétrage!NN463,"")</f>
        <v/>
      </c>
      <c r="H77" s="2" t="str">
        <f>IF(Paramétrage!NP463&lt;&gt;0,Paramétrage!NO463,"")</f>
        <v/>
      </c>
      <c r="I77" s="2" t="str">
        <f t="shared" si="36"/>
        <v/>
      </c>
      <c r="J77" s="2" t="str">
        <f>IF(Paramétrage!NP463&lt;&gt;0,Paramétrage!NP463,"")</f>
        <v/>
      </c>
      <c r="K77" s="2" t="str">
        <f>IF(Paramétrage!NQ463&lt;&gt;0,Paramétrage!NQ463,"")</f>
        <v/>
      </c>
      <c r="L77" s="2" t="str">
        <f t="shared" si="37"/>
        <v/>
      </c>
      <c r="M77" s="2" t="str">
        <f t="shared" si="38"/>
        <v/>
      </c>
      <c r="N77" s="2" t="str">
        <f t="shared" si="39"/>
        <v/>
      </c>
      <c r="O77" s="2" t="str">
        <f>IF(Paramétrage!NP463&lt;&gt;0,Paramétrage!NR463,"")</f>
        <v/>
      </c>
      <c r="P77" s="9">
        <f>IF(Paramétrage!Q526,#REF!-#REF!,0)</f>
        <v>0</v>
      </c>
      <c r="Q77" s="2"/>
      <c r="R77" s="2" t="e">
        <f>IF(#REF!&lt;&gt;"",ROUNDUP(MIN(S$3,T$3),0),"")</f>
        <v>#REF!</v>
      </c>
      <c r="S77" s="2"/>
    </row>
    <row r="78" spans="1:22" x14ac:dyDescent="0.35">
      <c r="A78" s="77" t="str">
        <f t="shared" si="30"/>
        <v/>
      </c>
      <c r="B78" s="77" t="str">
        <f t="shared" si="31"/>
        <v/>
      </c>
      <c r="C78" s="77" t="str">
        <f t="shared" si="32"/>
        <v/>
      </c>
      <c r="D78" s="77" t="str">
        <f t="shared" si="33"/>
        <v/>
      </c>
      <c r="E78" s="77" t="str">
        <f t="shared" si="34"/>
        <v/>
      </c>
      <c r="F78" s="77" t="str">
        <f t="shared" si="35"/>
        <v/>
      </c>
      <c r="G78" s="199" t="str">
        <f>IF(Paramétrage!NP464&lt;&gt;0,Paramétrage!NN464,"")</f>
        <v/>
      </c>
      <c r="H78" s="2" t="str">
        <f>IF(Paramétrage!NP464&lt;&gt;0,Paramétrage!NO464,"")</f>
        <v/>
      </c>
      <c r="I78" s="2" t="str">
        <f t="shared" si="36"/>
        <v/>
      </c>
      <c r="J78" s="2" t="str">
        <f>IF(Paramétrage!NP464&lt;&gt;0,Paramétrage!NP464,"")</f>
        <v/>
      </c>
      <c r="K78" s="2" t="str">
        <f>IF(Paramétrage!NQ464&lt;&gt;0,Paramétrage!NQ464,"")</f>
        <v/>
      </c>
      <c r="L78" s="2" t="str">
        <f t="shared" si="37"/>
        <v/>
      </c>
      <c r="M78" s="2" t="str">
        <f t="shared" si="38"/>
        <v/>
      </c>
      <c r="N78" s="2" t="str">
        <f t="shared" si="39"/>
        <v/>
      </c>
      <c r="O78" s="2" t="str">
        <f>IF(Paramétrage!NP464&lt;&gt;0,Paramétrage!NR464,"")</f>
        <v/>
      </c>
      <c r="P78" s="9">
        <f>IF(Paramétrage!Q527,#REF!-#REF!,0)</f>
        <v>0</v>
      </c>
      <c r="Q78" s="2"/>
      <c r="R78" s="2" t="e">
        <f>IF(#REF!&lt;&gt;"",ROUNDUP(MIN(S$3,T$3),0),"")</f>
        <v>#REF!</v>
      </c>
      <c r="S78" s="2"/>
    </row>
    <row r="79" spans="1:22" x14ac:dyDescent="0.35">
      <c r="A79" s="77" t="str">
        <f t="shared" si="30"/>
        <v/>
      </c>
      <c r="B79" s="77" t="str">
        <f t="shared" si="31"/>
        <v/>
      </c>
      <c r="C79" s="77" t="str">
        <f t="shared" si="32"/>
        <v/>
      </c>
      <c r="D79" s="77" t="str">
        <f t="shared" si="33"/>
        <v/>
      </c>
      <c r="E79" s="77" t="str">
        <f t="shared" si="34"/>
        <v/>
      </c>
      <c r="F79" s="77" t="str">
        <f t="shared" si="35"/>
        <v/>
      </c>
      <c r="G79" s="199" t="str">
        <f>IF(Paramétrage!NP465&lt;&gt;0,Paramétrage!NN465,"")</f>
        <v/>
      </c>
      <c r="H79" s="2" t="str">
        <f>IF(Paramétrage!NP465&lt;&gt;0,Paramétrage!NO465,"")</f>
        <v/>
      </c>
      <c r="I79" s="2" t="str">
        <f t="shared" si="36"/>
        <v/>
      </c>
      <c r="J79" s="2" t="str">
        <f>IF(Paramétrage!NP465&lt;&gt;0,Paramétrage!NP465,"")</f>
        <v/>
      </c>
      <c r="K79" s="2" t="str">
        <f>IF(Paramétrage!NQ465&lt;&gt;0,Paramétrage!NQ465,"")</f>
        <v/>
      </c>
      <c r="L79" s="2" t="str">
        <f t="shared" si="37"/>
        <v/>
      </c>
      <c r="M79" s="2" t="str">
        <f t="shared" si="38"/>
        <v/>
      </c>
      <c r="N79" s="2" t="str">
        <f t="shared" si="39"/>
        <v/>
      </c>
      <c r="O79" s="2" t="str">
        <f>IF(Paramétrage!NP465&lt;&gt;0,Paramétrage!NR465,"")</f>
        <v/>
      </c>
      <c r="P79" s="9">
        <f>IF(Paramétrage!Q528,#REF!-#REF!,0)</f>
        <v>0</v>
      </c>
      <c r="Q79" s="2"/>
      <c r="R79" s="2" t="e">
        <f>IF(#REF!&lt;&gt;"",ROUNDUP(MIN(S$3,T$3),0),"")</f>
        <v>#REF!</v>
      </c>
      <c r="S79" s="2"/>
    </row>
    <row r="80" spans="1:22" x14ac:dyDescent="0.35">
      <c r="A80" s="77" t="str">
        <f t="shared" si="30"/>
        <v/>
      </c>
      <c r="B80" s="77" t="str">
        <f t="shared" si="31"/>
        <v/>
      </c>
      <c r="C80" s="77" t="str">
        <f t="shared" si="32"/>
        <v/>
      </c>
      <c r="D80" s="77" t="str">
        <f t="shared" si="33"/>
        <v/>
      </c>
      <c r="E80" s="77" t="str">
        <f t="shared" si="34"/>
        <v/>
      </c>
      <c r="F80" s="77" t="str">
        <f t="shared" si="35"/>
        <v/>
      </c>
      <c r="G80" s="199" t="str">
        <f>IF(Paramétrage!NP466&lt;&gt;0,Paramétrage!NN466,"")</f>
        <v/>
      </c>
      <c r="H80" s="2" t="str">
        <f>IF(Paramétrage!NP466&lt;&gt;0,Paramétrage!NO466,"")</f>
        <v/>
      </c>
      <c r="I80" s="2" t="str">
        <f t="shared" si="36"/>
        <v/>
      </c>
      <c r="J80" s="2" t="str">
        <f>IF(Paramétrage!NP466&lt;&gt;0,Paramétrage!NP466,"")</f>
        <v/>
      </c>
      <c r="K80" s="2" t="str">
        <f>IF(Paramétrage!NQ466&lt;&gt;0,Paramétrage!NQ466,"")</f>
        <v/>
      </c>
      <c r="L80" s="2" t="str">
        <f t="shared" si="37"/>
        <v/>
      </c>
      <c r="M80" s="2" t="str">
        <f t="shared" si="38"/>
        <v/>
      </c>
      <c r="N80" s="2" t="str">
        <f t="shared" si="39"/>
        <v/>
      </c>
      <c r="O80" s="2" t="str">
        <f>IF(Paramétrage!NP466&lt;&gt;0,Paramétrage!NR466,"")</f>
        <v/>
      </c>
      <c r="P80" s="9">
        <f>IF(Paramétrage!Q529,#REF!-#REF!,0)</f>
        <v>0</v>
      </c>
      <c r="Q80" s="2"/>
      <c r="R80" s="2" t="e">
        <f>IF(#REF!&lt;&gt;"",ROUNDUP(MIN(S$3,T$3),0),"")</f>
        <v>#REF!</v>
      </c>
      <c r="S80" s="2"/>
    </row>
    <row r="81" spans="1:20" x14ac:dyDescent="0.35">
      <c r="A81" s="77" t="str">
        <f t="shared" si="30"/>
        <v/>
      </c>
      <c r="B81" s="77" t="str">
        <f t="shared" si="31"/>
        <v/>
      </c>
      <c r="C81" s="77" t="str">
        <f t="shared" si="32"/>
        <v/>
      </c>
      <c r="D81" s="77" t="str">
        <f t="shared" si="33"/>
        <v/>
      </c>
      <c r="E81" s="77" t="str">
        <f t="shared" si="34"/>
        <v/>
      </c>
      <c r="F81" s="77" t="str">
        <f t="shared" si="35"/>
        <v/>
      </c>
      <c r="G81" s="199" t="str">
        <f>IF(Paramétrage!NP467&lt;&gt;0,Paramétrage!NN467,"")</f>
        <v/>
      </c>
      <c r="H81" s="2" t="str">
        <f>IF(Paramétrage!NP467&lt;&gt;0,Paramétrage!NO467,"")</f>
        <v/>
      </c>
      <c r="I81" s="2" t="str">
        <f t="shared" si="36"/>
        <v/>
      </c>
      <c r="J81" s="2" t="str">
        <f>IF(Paramétrage!NP467&lt;&gt;0,Paramétrage!NP467,"")</f>
        <v/>
      </c>
      <c r="K81" s="2" t="str">
        <f>IF(Paramétrage!NQ467&lt;&gt;0,Paramétrage!NQ467,"")</f>
        <v/>
      </c>
      <c r="L81" s="2" t="str">
        <f t="shared" si="37"/>
        <v/>
      </c>
      <c r="M81" s="2" t="str">
        <f t="shared" si="38"/>
        <v/>
      </c>
      <c r="N81" s="2" t="str">
        <f t="shared" si="39"/>
        <v/>
      </c>
      <c r="O81" s="2" t="str">
        <f>IF(Paramétrage!NP467&lt;&gt;0,Paramétrage!NR467,"")</f>
        <v/>
      </c>
      <c r="P81" s="9">
        <f>IF(Paramétrage!Q530,#REF!-#REF!,0)</f>
        <v>0</v>
      </c>
      <c r="Q81" s="2"/>
      <c r="R81" s="2" t="e">
        <f>IF(#REF!&lt;&gt;"",ROUNDUP(MIN(S$3,T$3),0),"")</f>
        <v>#REF!</v>
      </c>
      <c r="S81" s="2"/>
    </row>
    <row r="82" spans="1:20" x14ac:dyDescent="0.35">
      <c r="A82" s="77" t="str">
        <f t="shared" si="30"/>
        <v/>
      </c>
      <c r="B82" s="77" t="str">
        <f t="shared" si="31"/>
        <v/>
      </c>
      <c r="C82" s="77" t="str">
        <f t="shared" si="32"/>
        <v/>
      </c>
      <c r="D82" s="77" t="str">
        <f t="shared" si="33"/>
        <v/>
      </c>
      <c r="E82" s="77" t="str">
        <f t="shared" si="34"/>
        <v/>
      </c>
      <c r="F82" s="77" t="str">
        <f t="shared" si="35"/>
        <v/>
      </c>
      <c r="G82" s="199" t="str">
        <f>IF(Paramétrage!NP468&lt;&gt;0,Paramétrage!NN468,"")</f>
        <v/>
      </c>
      <c r="H82" s="2" t="str">
        <f>IF(Paramétrage!NP468&lt;&gt;0,Paramétrage!NO468,"")</f>
        <v/>
      </c>
      <c r="I82" s="2" t="str">
        <f t="shared" si="36"/>
        <v/>
      </c>
      <c r="J82" s="2" t="str">
        <f>IF(Paramétrage!NP468&lt;&gt;0,Paramétrage!NP468,"")</f>
        <v/>
      </c>
      <c r="K82" s="2" t="str">
        <f>IF(Paramétrage!NQ468&lt;&gt;0,Paramétrage!NQ468,"")</f>
        <v/>
      </c>
      <c r="L82" s="2" t="str">
        <f t="shared" si="37"/>
        <v/>
      </c>
      <c r="M82" s="2" t="str">
        <f t="shared" si="38"/>
        <v/>
      </c>
      <c r="N82" s="2" t="str">
        <f t="shared" si="39"/>
        <v/>
      </c>
      <c r="O82" s="2" t="str">
        <f>IF(Paramétrage!NP468&lt;&gt;0,Paramétrage!NR468,"")</f>
        <v/>
      </c>
      <c r="P82" s="9">
        <f>IF(Paramétrage!Q531,#REF!-#REF!,0)</f>
        <v>0</v>
      </c>
      <c r="Q82" s="2"/>
      <c r="R82" s="2" t="e">
        <f>IF(#REF!&lt;&gt;"",ROUNDUP(MIN(S$3,T$3),0),"")</f>
        <v>#REF!</v>
      </c>
      <c r="S82" s="2"/>
    </row>
    <row r="83" spans="1:20" x14ac:dyDescent="0.35">
      <c r="A83" s="77" t="str">
        <f t="shared" si="30"/>
        <v/>
      </c>
      <c r="B83" s="77" t="str">
        <f t="shared" si="31"/>
        <v/>
      </c>
      <c r="C83" s="77" t="str">
        <f t="shared" si="32"/>
        <v/>
      </c>
      <c r="D83" s="77" t="str">
        <f t="shared" si="33"/>
        <v/>
      </c>
      <c r="E83" s="77" t="str">
        <f t="shared" si="34"/>
        <v/>
      </c>
      <c r="F83" s="77" t="str">
        <f t="shared" si="35"/>
        <v/>
      </c>
      <c r="G83" s="199" t="str">
        <f>IF(Paramétrage!NP469&lt;&gt;0,Paramétrage!NN469,"")</f>
        <v/>
      </c>
      <c r="H83" s="2" t="str">
        <f>IF(Paramétrage!NP469&lt;&gt;0,Paramétrage!NO469,"")</f>
        <v/>
      </c>
      <c r="I83" s="2" t="str">
        <f t="shared" si="36"/>
        <v/>
      </c>
      <c r="J83" s="2" t="str">
        <f>IF(Paramétrage!NP469&lt;&gt;0,Paramétrage!NP469,"")</f>
        <v/>
      </c>
      <c r="K83" s="2" t="str">
        <f>IF(Paramétrage!NQ469&lt;&gt;0,Paramétrage!NQ469,"")</f>
        <v/>
      </c>
      <c r="L83" s="2" t="str">
        <f t="shared" si="37"/>
        <v/>
      </c>
      <c r="M83" s="2" t="str">
        <f t="shared" si="38"/>
        <v/>
      </c>
      <c r="N83" s="2" t="str">
        <f t="shared" si="39"/>
        <v/>
      </c>
      <c r="O83" s="2" t="str">
        <f>IF(Paramétrage!NP469&lt;&gt;0,Paramétrage!NR469,"")</f>
        <v/>
      </c>
      <c r="P83" s="9">
        <f>IF(Paramétrage!Q532,#REF!-#REF!,0)</f>
        <v>0</v>
      </c>
      <c r="Q83" s="2"/>
      <c r="R83" s="2" t="e">
        <f>IF(#REF!&lt;&gt;"",ROUNDUP(MIN(S$3,T$3),0),"")</f>
        <v>#REF!</v>
      </c>
      <c r="S83" s="2"/>
    </row>
    <row r="84" spans="1:20" x14ac:dyDescent="0.35">
      <c r="A84" s="77" t="str">
        <f t="shared" si="30"/>
        <v/>
      </c>
      <c r="B84" s="77" t="str">
        <f t="shared" si="31"/>
        <v/>
      </c>
      <c r="C84" s="77" t="str">
        <f t="shared" si="32"/>
        <v/>
      </c>
      <c r="D84" s="77" t="str">
        <f t="shared" si="33"/>
        <v/>
      </c>
      <c r="E84" s="77" t="str">
        <f t="shared" si="34"/>
        <v/>
      </c>
      <c r="F84" s="77" t="str">
        <f t="shared" si="35"/>
        <v/>
      </c>
      <c r="G84" s="199" t="str">
        <f>IF(Paramétrage!NP470&lt;&gt;0,Paramétrage!NN470,"")</f>
        <v/>
      </c>
      <c r="H84" s="2" t="str">
        <f>IF(Paramétrage!NP470&lt;&gt;0,Paramétrage!NO470,"")</f>
        <v/>
      </c>
      <c r="I84" s="2" t="str">
        <f t="shared" si="36"/>
        <v/>
      </c>
      <c r="J84" s="2" t="str">
        <f>IF(Paramétrage!NP470&lt;&gt;0,Paramétrage!NP470,"")</f>
        <v/>
      </c>
      <c r="K84" s="2" t="str">
        <f>IF(Paramétrage!NQ470&lt;&gt;0,Paramétrage!NQ470,"")</f>
        <v/>
      </c>
      <c r="L84" s="2" t="str">
        <f t="shared" si="37"/>
        <v/>
      </c>
      <c r="M84" s="2" t="str">
        <f t="shared" si="38"/>
        <v/>
      </c>
      <c r="N84" s="2" t="str">
        <f t="shared" si="39"/>
        <v/>
      </c>
      <c r="O84" s="2" t="str">
        <f>IF(Paramétrage!NP470&lt;&gt;0,Paramétrage!NR470,"")</f>
        <v/>
      </c>
      <c r="P84" s="9">
        <f>IF(Paramétrage!Q533,#REF!-#REF!,0)</f>
        <v>0</v>
      </c>
      <c r="Q84" s="2"/>
      <c r="R84" s="2" t="e">
        <f>IF(#REF!&lt;&gt;"",ROUNDUP(MIN(S$3,T$3),0),"")</f>
        <v>#REF!</v>
      </c>
      <c r="S84" s="2"/>
    </row>
    <row r="85" spans="1:20" x14ac:dyDescent="0.35">
      <c r="A85" s="77" t="str">
        <f t="shared" si="30"/>
        <v/>
      </c>
      <c r="B85" s="77" t="str">
        <f t="shared" si="31"/>
        <v/>
      </c>
      <c r="C85" s="77" t="str">
        <f t="shared" si="32"/>
        <v/>
      </c>
      <c r="D85" s="77" t="str">
        <f t="shared" si="33"/>
        <v/>
      </c>
      <c r="E85" s="77" t="str">
        <f t="shared" si="34"/>
        <v/>
      </c>
      <c r="F85" s="77" t="str">
        <f t="shared" si="35"/>
        <v/>
      </c>
      <c r="G85" s="199" t="str">
        <f>IF(Paramétrage!NP471&lt;&gt;0,Paramétrage!NN471,"")</f>
        <v/>
      </c>
      <c r="H85" s="2" t="str">
        <f>IF(Paramétrage!NP471&lt;&gt;0,Paramétrage!NO471,"")</f>
        <v/>
      </c>
      <c r="I85" s="2" t="str">
        <f t="shared" si="36"/>
        <v/>
      </c>
      <c r="J85" s="2" t="str">
        <f>IF(Paramétrage!NP471&lt;&gt;0,Paramétrage!NP471,"")</f>
        <v/>
      </c>
      <c r="K85" s="2" t="str">
        <f>IF(Paramétrage!NQ471&lt;&gt;0,Paramétrage!NQ471,"")</f>
        <v/>
      </c>
      <c r="L85" s="2" t="str">
        <f t="shared" si="37"/>
        <v/>
      </c>
      <c r="M85" s="2" t="str">
        <f t="shared" si="38"/>
        <v/>
      </c>
      <c r="N85" s="2" t="str">
        <f t="shared" si="39"/>
        <v/>
      </c>
      <c r="O85" s="2" t="str">
        <f>IF(Paramétrage!NP471&lt;&gt;0,Paramétrage!NR471,"")</f>
        <v/>
      </c>
      <c r="P85" s="9">
        <f>IF(Paramétrage!Q534,#REF!-#REF!,0)</f>
        <v>0</v>
      </c>
      <c r="Q85" s="2"/>
      <c r="R85" s="2" t="e">
        <f>IF(#REF!&lt;&gt;"",ROUNDUP(MIN(S$3,T$3),0),"")</f>
        <v>#REF!</v>
      </c>
      <c r="S85" s="2"/>
    </row>
    <row r="86" spans="1:20" x14ac:dyDescent="0.35">
      <c r="A86" s="77" t="str">
        <f t="shared" si="30"/>
        <v/>
      </c>
      <c r="B86" s="77" t="str">
        <f t="shared" si="31"/>
        <v/>
      </c>
      <c r="C86" s="77" t="str">
        <f t="shared" si="32"/>
        <v/>
      </c>
      <c r="D86" s="77" t="str">
        <f t="shared" si="33"/>
        <v/>
      </c>
      <c r="E86" s="77" t="str">
        <f t="shared" si="34"/>
        <v/>
      </c>
      <c r="F86" s="77" t="str">
        <f t="shared" si="35"/>
        <v/>
      </c>
      <c r="G86" s="199" t="str">
        <f>IF(Paramétrage!NP472&lt;&gt;0,Paramétrage!NN472,"")</f>
        <v/>
      </c>
      <c r="H86" s="2" t="str">
        <f>IF(Paramétrage!NP472&lt;&gt;0,Paramétrage!NO472,"")</f>
        <v/>
      </c>
      <c r="I86" s="2" t="str">
        <f t="shared" si="36"/>
        <v/>
      </c>
      <c r="J86" s="2" t="str">
        <f>IF(Paramétrage!NP472&lt;&gt;0,Paramétrage!NP472,"")</f>
        <v/>
      </c>
      <c r="K86" s="2" t="str">
        <f>IF(Paramétrage!NQ472&lt;&gt;0,Paramétrage!NQ472,"")</f>
        <v/>
      </c>
      <c r="L86" s="2" t="str">
        <f t="shared" si="37"/>
        <v/>
      </c>
      <c r="M86" s="2" t="str">
        <f t="shared" si="38"/>
        <v/>
      </c>
      <c r="N86" s="2" t="str">
        <f t="shared" si="39"/>
        <v/>
      </c>
      <c r="O86" s="2" t="str">
        <f>IF(Paramétrage!NP472&lt;&gt;0,Paramétrage!NR472,"")</f>
        <v/>
      </c>
      <c r="P86" s="9">
        <f>IF(Paramétrage!Q535,#REF!-#REF!,0)</f>
        <v>0</v>
      </c>
      <c r="Q86" s="2"/>
      <c r="R86" s="2" t="e">
        <f>IF(#REF!&lt;&gt;"",ROUNDUP(MIN(S$3,T$3),0),"")</f>
        <v>#REF!</v>
      </c>
      <c r="S86" s="2"/>
    </row>
    <row r="87" spans="1:20" x14ac:dyDescent="0.35">
      <c r="A87" s="77" t="str">
        <f t="shared" si="30"/>
        <v/>
      </c>
      <c r="B87" s="77" t="str">
        <f t="shared" si="31"/>
        <v/>
      </c>
      <c r="C87" s="77" t="str">
        <f t="shared" si="32"/>
        <v/>
      </c>
      <c r="D87" s="77" t="str">
        <f t="shared" si="33"/>
        <v/>
      </c>
      <c r="E87" s="77" t="str">
        <f t="shared" si="34"/>
        <v/>
      </c>
      <c r="F87" s="77" t="str">
        <f t="shared" si="35"/>
        <v/>
      </c>
      <c r="G87" s="199" t="str">
        <f>IF(Paramétrage!NP473&lt;&gt;0,Paramétrage!NN473,"")</f>
        <v/>
      </c>
      <c r="H87" s="2" t="str">
        <f>IF(Paramétrage!NP473&lt;&gt;0,Paramétrage!NO473,"")</f>
        <v/>
      </c>
      <c r="I87" s="2" t="str">
        <f t="shared" si="36"/>
        <v/>
      </c>
      <c r="J87" s="2" t="str">
        <f>IF(Paramétrage!NP473&lt;&gt;0,Paramétrage!NP473,"")</f>
        <v/>
      </c>
      <c r="K87" s="2" t="str">
        <f>IF(Paramétrage!NQ473&lt;&gt;0,Paramétrage!NQ473,"")</f>
        <v/>
      </c>
      <c r="L87" s="2" t="str">
        <f t="shared" si="37"/>
        <v/>
      </c>
      <c r="M87" s="2" t="str">
        <f t="shared" si="38"/>
        <v/>
      </c>
      <c r="N87" s="2" t="str">
        <f t="shared" si="39"/>
        <v/>
      </c>
      <c r="O87" s="2" t="str">
        <f>IF(Paramétrage!NP473&lt;&gt;0,Paramétrage!NR473,"")</f>
        <v/>
      </c>
      <c r="P87" s="9">
        <f>IF(Paramétrage!Q536,#REF!-#REF!,0)</f>
        <v>0</v>
      </c>
      <c r="Q87" s="2"/>
      <c r="R87" s="2" t="e">
        <f>IF(#REF!&lt;&gt;"",ROUNDUP(MIN(S$3,T$3),0),"")</f>
        <v>#REF!</v>
      </c>
      <c r="S87" s="2"/>
    </row>
    <row r="88" spans="1:20" x14ac:dyDescent="0.35">
      <c r="A88" s="77" t="str">
        <f t="shared" si="30"/>
        <v/>
      </c>
      <c r="B88" s="77" t="str">
        <f t="shared" si="31"/>
        <v/>
      </c>
      <c r="C88" s="77" t="str">
        <f t="shared" si="32"/>
        <v/>
      </c>
      <c r="D88" s="77" t="str">
        <f t="shared" si="33"/>
        <v/>
      </c>
      <c r="E88" s="77" t="str">
        <f t="shared" si="34"/>
        <v/>
      </c>
      <c r="F88" s="77" t="str">
        <f t="shared" si="35"/>
        <v/>
      </c>
      <c r="G88" s="199" t="str">
        <f>IF(Paramétrage!NP474&lt;&gt;0,Paramétrage!NN474,"")</f>
        <v/>
      </c>
      <c r="H88" s="2" t="str">
        <f>IF(Paramétrage!NP474&lt;&gt;0,Paramétrage!NO474,"")</f>
        <v/>
      </c>
      <c r="I88" s="2" t="str">
        <f t="shared" si="36"/>
        <v/>
      </c>
      <c r="J88" s="2" t="str">
        <f>IF(Paramétrage!NP474&lt;&gt;0,Paramétrage!NP474,"")</f>
        <v/>
      </c>
      <c r="K88" s="2" t="str">
        <f>IF(Paramétrage!NQ474&lt;&gt;0,Paramétrage!NQ474,"")</f>
        <v/>
      </c>
      <c r="L88" s="2" t="str">
        <f t="shared" si="37"/>
        <v/>
      </c>
      <c r="M88" s="2" t="str">
        <f t="shared" si="38"/>
        <v/>
      </c>
      <c r="N88" s="2" t="str">
        <f t="shared" si="39"/>
        <v/>
      </c>
      <c r="O88" s="2" t="str">
        <f>IF(Paramétrage!NP474&lt;&gt;0,Paramétrage!NR474,"")</f>
        <v/>
      </c>
      <c r="P88" s="9">
        <f>IF(Paramétrage!Q537,#REF!-#REF!,0)</f>
        <v>0</v>
      </c>
      <c r="Q88" s="2"/>
      <c r="R88" s="2" t="e">
        <f>IF(#REF!&lt;&gt;"",ROUNDUP(MIN(S$3,T$3),0),"")</f>
        <v>#REF!</v>
      </c>
      <c r="S88" s="2"/>
    </row>
    <row r="89" spans="1:20" x14ac:dyDescent="0.35">
      <c r="A89" s="77" t="str">
        <f t="shared" si="30"/>
        <v/>
      </c>
      <c r="B89" s="77" t="str">
        <f t="shared" si="31"/>
        <v/>
      </c>
      <c r="C89" s="77" t="str">
        <f t="shared" si="32"/>
        <v/>
      </c>
      <c r="D89" s="77" t="str">
        <f t="shared" si="33"/>
        <v/>
      </c>
      <c r="E89" s="77" t="str">
        <f t="shared" si="34"/>
        <v/>
      </c>
      <c r="F89" s="77" t="str">
        <f t="shared" si="35"/>
        <v/>
      </c>
      <c r="G89" s="199" t="str">
        <f>IF(Paramétrage!NP475&lt;&gt;0,Paramétrage!NN475,"")</f>
        <v/>
      </c>
      <c r="H89" s="2" t="str">
        <f>IF(Paramétrage!NP475&lt;&gt;0,Paramétrage!NO475,"")</f>
        <v/>
      </c>
      <c r="I89" s="2" t="str">
        <f t="shared" si="36"/>
        <v/>
      </c>
      <c r="J89" s="2" t="str">
        <f>IF(Paramétrage!NP475&lt;&gt;0,Paramétrage!NP475,"")</f>
        <v/>
      </c>
      <c r="K89" s="2" t="str">
        <f>IF(Paramétrage!NQ475&lt;&gt;0,Paramétrage!NQ475,"")</f>
        <v/>
      </c>
      <c r="L89" s="2" t="str">
        <f t="shared" si="37"/>
        <v/>
      </c>
      <c r="M89" s="2" t="str">
        <f t="shared" si="38"/>
        <v/>
      </c>
      <c r="N89" s="2" t="str">
        <f t="shared" si="39"/>
        <v/>
      </c>
      <c r="O89" s="2" t="str">
        <f>IF(Paramétrage!NP475&lt;&gt;0,Paramétrage!NR475,"")</f>
        <v/>
      </c>
      <c r="P89" s="9">
        <f>IF(Paramétrage!Q538,#REF!-#REF!,0)</f>
        <v>0</v>
      </c>
      <c r="Q89" s="2"/>
      <c r="R89" s="2" t="e">
        <f>IF(#REF!&lt;&gt;"",ROUNDUP(MIN(S$3,T$3),0),"")</f>
        <v>#REF!</v>
      </c>
      <c r="S89" s="2"/>
    </row>
    <row r="90" spans="1:20" x14ac:dyDescent="0.35">
      <c r="A90" s="469"/>
      <c r="B90" s="469"/>
      <c r="C90" s="469"/>
      <c r="D90" s="469"/>
      <c r="E90" s="469"/>
      <c r="F90" s="469"/>
      <c r="G90" s="475" t="s">
        <v>1135</v>
      </c>
      <c r="H90" s="469"/>
      <c r="I90" s="469"/>
      <c r="J90" s="469"/>
      <c r="K90" s="469"/>
      <c r="L90" s="469"/>
      <c r="M90" s="469"/>
      <c r="N90" s="469"/>
      <c r="O90" s="469"/>
      <c r="P90" s="469">
        <f>IF(Paramétrage!Q539,#REF!-#REF!,0)</f>
        <v>0</v>
      </c>
      <c r="Q90" s="469"/>
      <c r="R90" s="469" t="e">
        <f>IF(#REF!&lt;&gt;"",ROUNDUP(MIN(S$3,T$3),0),"")</f>
        <v>#REF!</v>
      </c>
      <c r="S90" s="2"/>
    </row>
    <row r="91" spans="1:20" ht="101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167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9">
        <f>IF(Paramétrage!Q540,#REF!-#REF!,0)</f>
        <v>0</v>
      </c>
      <c r="Q91" s="200" t="e">
        <f>Paramétrage!#REF!</f>
        <v>#REF!</v>
      </c>
      <c r="R91" s="201" t="s">
        <v>338</v>
      </c>
      <c r="S91" s="106" t="s">
        <v>347</v>
      </c>
      <c r="T91" s="28" t="s">
        <v>348</v>
      </c>
    </row>
    <row r="92" spans="1:20" x14ac:dyDescent="0.35">
      <c r="A92" s="77" t="str">
        <f>IF(J92&lt;&gt;"",I92,"")</f>
        <v/>
      </c>
      <c r="B92" s="77" t="str">
        <f>IF(J92&lt;&gt;"",1,"")</f>
        <v/>
      </c>
      <c r="C92" s="77" t="str">
        <f>IF(J92&lt;&gt;"",L92,"")</f>
        <v/>
      </c>
      <c r="D92" s="77" t="str">
        <f>IF(J92&lt;&gt;"",L92,"")</f>
        <v/>
      </c>
      <c r="E92" s="77" t="str">
        <f>IF(J92&lt;&gt;"",M92,"")</f>
        <v/>
      </c>
      <c r="F92" s="77" t="str">
        <f>IF(J92&lt;&gt;"",N92,"")</f>
        <v/>
      </c>
      <c r="G92" s="199" t="str">
        <f>IF(Paramétrage!PV448&lt;&gt;0,Paramétrage!PT448,"")</f>
        <v/>
      </c>
      <c r="H92" s="2" t="str">
        <f>IF(Paramétrage!PV448&lt;&gt;0,Paramétrage!PU448,"")</f>
        <v/>
      </c>
      <c r="I92" s="2" t="str">
        <f>IF(J92&lt;&gt;"",DATEDIF($Q$2,G92,"d")*1440+H92*60,"")</f>
        <v/>
      </c>
      <c r="J92" s="2" t="str">
        <f>IF(Paramétrage!PV448&lt;&gt;0,Paramétrage!PV448,"")</f>
        <v/>
      </c>
      <c r="K92" s="2" t="str">
        <f>IF(Paramétrage!PW448&lt;&gt;0,Paramétrage!PW448,"")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IF(Paramétrage!PV448&lt;&gt;0,Paramétrage!PX448,"")</f>
        <v/>
      </c>
      <c r="P92" s="9">
        <f>IF(Paramétrage!Q541,#REF!-#REF!,0)</f>
        <v>0</v>
      </c>
      <c r="Q92" s="2"/>
      <c r="R92" s="2" t="e">
        <f>IF(#REF!&lt;&gt;"",ROUNDUP(MIN(S$3,T$3),0),"")</f>
        <v>#REF!</v>
      </c>
      <c r="S92" s="2"/>
    </row>
    <row r="93" spans="1:20" x14ac:dyDescent="0.35">
      <c r="A93" s="77" t="str">
        <f t="shared" ref="A93:A119" si="40">IF(J93&lt;&gt;"",I93,"")</f>
        <v/>
      </c>
      <c r="B93" s="77" t="str">
        <f t="shared" ref="B93:B119" si="41">IF(J93&lt;&gt;"",1,"")</f>
        <v/>
      </c>
      <c r="C93" s="77" t="str">
        <f t="shared" ref="C93:C119" si="42">IF(J93&lt;&gt;"",L93,"")</f>
        <v/>
      </c>
      <c r="D93" s="77" t="str">
        <f t="shared" ref="D93:D119" si="43">IF(J93&lt;&gt;"",L93,"")</f>
        <v/>
      </c>
      <c r="E93" s="77" t="str">
        <f t="shared" ref="E93:E119" si="44">IF(J93&lt;&gt;"",M93,"")</f>
        <v/>
      </c>
      <c r="F93" s="77" t="str">
        <f t="shared" ref="F93:F119" si="45">IF(J93&lt;&gt;"",N93,"")</f>
        <v/>
      </c>
      <c r="G93" s="199" t="str">
        <f>IF(Paramétrage!PV449&lt;&gt;0,Paramétrage!PT449,"")</f>
        <v/>
      </c>
      <c r="H93" s="2" t="str">
        <f>IF(Paramétrage!PV449&lt;&gt;0,Paramétrage!PU449,"")</f>
        <v/>
      </c>
      <c r="I93" s="2" t="str">
        <f t="shared" ref="I93:I119" si="46">IF(J93&lt;&gt;"",DATEDIF($Q$2,G93,"d")*1440+H93*60,"")</f>
        <v/>
      </c>
      <c r="J93" s="2" t="str">
        <f>IF(Paramétrage!PV449&lt;&gt;0,Paramétrage!PV449,"")</f>
        <v/>
      </c>
      <c r="K93" s="2" t="str">
        <f>IF(Paramétrage!PW449&lt;&gt;0,Paramétrage!PW449,"")</f>
        <v/>
      </c>
      <c r="L93" s="2" t="str">
        <f t="shared" ref="L93:L119" si="47">IF(J93&lt;&gt;"",ROUNDUP(J93/K93,0),"")</f>
        <v/>
      </c>
      <c r="M93" s="2" t="str">
        <f t="shared" ref="M93:M119" si="48">IF(J93&lt;&gt;"",J93/L93,"")</f>
        <v/>
      </c>
      <c r="N93" s="2" t="str">
        <f t="shared" ref="N93:N119" si="49">IF(J93&lt;&gt;"",M93/O93,"")</f>
        <v/>
      </c>
      <c r="O93" s="2" t="str">
        <f>IF(Paramétrage!PV449&lt;&gt;0,Paramétrage!PX449,"")</f>
        <v/>
      </c>
      <c r="P93" s="9">
        <f>IF(Paramétrage!Q542,#REF!-#REF!,0)</f>
        <v>0</v>
      </c>
      <c r="Q93" s="2"/>
      <c r="R93" s="2" t="e">
        <f>IF(#REF!&lt;&gt;"",ROUNDUP(MIN(S$3,T$3),0),"")</f>
        <v>#REF!</v>
      </c>
      <c r="S93" s="2"/>
    </row>
    <row r="94" spans="1:20" x14ac:dyDescent="0.35">
      <c r="A94" s="77" t="str">
        <f t="shared" si="40"/>
        <v/>
      </c>
      <c r="B94" s="77" t="str">
        <f t="shared" si="41"/>
        <v/>
      </c>
      <c r="C94" s="77" t="str">
        <f t="shared" si="42"/>
        <v/>
      </c>
      <c r="D94" s="77" t="str">
        <f t="shared" si="43"/>
        <v/>
      </c>
      <c r="E94" s="77" t="str">
        <f t="shared" si="44"/>
        <v/>
      </c>
      <c r="F94" s="77" t="str">
        <f t="shared" si="45"/>
        <v/>
      </c>
      <c r="G94" s="199" t="str">
        <f>IF(Paramétrage!PV450&lt;&gt;0,Paramétrage!PT450,"")</f>
        <v/>
      </c>
      <c r="H94" s="2" t="str">
        <f>IF(Paramétrage!PV450&lt;&gt;0,Paramétrage!PU450,"")</f>
        <v/>
      </c>
      <c r="I94" s="2" t="str">
        <f t="shared" si="46"/>
        <v/>
      </c>
      <c r="J94" s="2" t="str">
        <f>IF(Paramétrage!PV450&lt;&gt;0,Paramétrage!PV450,"")</f>
        <v/>
      </c>
      <c r="K94" s="2" t="str">
        <f>IF(Paramétrage!PW450&lt;&gt;0,Paramétrage!PW450,"")</f>
        <v/>
      </c>
      <c r="L94" s="2" t="str">
        <f t="shared" si="47"/>
        <v/>
      </c>
      <c r="M94" s="2" t="str">
        <f t="shared" si="48"/>
        <v/>
      </c>
      <c r="N94" s="2" t="str">
        <f t="shared" si="49"/>
        <v/>
      </c>
      <c r="O94" s="2" t="str">
        <f>IF(Paramétrage!PV450&lt;&gt;0,Paramétrage!PX450,"")</f>
        <v/>
      </c>
      <c r="P94" s="9">
        <f>IF(Paramétrage!Q543,#REF!-#REF!,0)</f>
        <v>0</v>
      </c>
      <c r="Q94" s="2"/>
      <c r="R94" s="2" t="e">
        <f>IF(#REF!&lt;&gt;"",ROUNDUP(MIN(S$3,T$3),0),"")</f>
        <v>#REF!</v>
      </c>
      <c r="S94" s="2"/>
    </row>
    <row r="95" spans="1:20" x14ac:dyDescent="0.35">
      <c r="A95" s="77" t="str">
        <f t="shared" si="40"/>
        <v/>
      </c>
      <c r="B95" s="77" t="str">
        <f t="shared" si="41"/>
        <v/>
      </c>
      <c r="C95" s="77" t="str">
        <f t="shared" si="42"/>
        <v/>
      </c>
      <c r="D95" s="77" t="str">
        <f t="shared" si="43"/>
        <v/>
      </c>
      <c r="E95" s="77" t="str">
        <f t="shared" si="44"/>
        <v/>
      </c>
      <c r="F95" s="77" t="str">
        <f t="shared" si="45"/>
        <v/>
      </c>
      <c r="G95" s="199" t="str">
        <f>IF(Paramétrage!PV451&lt;&gt;0,Paramétrage!PT451,"")</f>
        <v/>
      </c>
      <c r="H95" s="2" t="str">
        <f>IF(Paramétrage!PV451&lt;&gt;0,Paramétrage!PU451,"")</f>
        <v/>
      </c>
      <c r="I95" s="2" t="str">
        <f t="shared" si="46"/>
        <v/>
      </c>
      <c r="J95" s="2" t="str">
        <f>IF(Paramétrage!PV451&lt;&gt;0,Paramétrage!PV451,"")</f>
        <v/>
      </c>
      <c r="K95" s="2" t="str">
        <f>IF(Paramétrage!PW451&lt;&gt;0,Paramétrage!PW451,"")</f>
        <v/>
      </c>
      <c r="L95" s="2" t="str">
        <f t="shared" si="47"/>
        <v/>
      </c>
      <c r="M95" s="2" t="str">
        <f t="shared" si="48"/>
        <v/>
      </c>
      <c r="N95" s="2" t="str">
        <f t="shared" si="49"/>
        <v/>
      </c>
      <c r="O95" s="2" t="str">
        <f>IF(Paramétrage!PV451&lt;&gt;0,Paramétrage!PX451,"")</f>
        <v/>
      </c>
      <c r="P95" s="9">
        <f>IF(Paramétrage!Q544,#REF!-#REF!,0)</f>
        <v>0</v>
      </c>
      <c r="Q95" s="2"/>
      <c r="R95" s="2" t="e">
        <f>IF(#REF!&lt;&gt;"",ROUNDUP(MIN(S$3,T$3),0),"")</f>
        <v>#REF!</v>
      </c>
      <c r="S95" s="2"/>
    </row>
    <row r="96" spans="1:20" x14ac:dyDescent="0.35">
      <c r="A96" s="77" t="str">
        <f t="shared" si="40"/>
        <v/>
      </c>
      <c r="B96" s="77" t="str">
        <f t="shared" si="41"/>
        <v/>
      </c>
      <c r="C96" s="77" t="str">
        <f t="shared" si="42"/>
        <v/>
      </c>
      <c r="D96" s="77" t="str">
        <f t="shared" si="43"/>
        <v/>
      </c>
      <c r="E96" s="77" t="str">
        <f t="shared" si="44"/>
        <v/>
      </c>
      <c r="F96" s="77" t="str">
        <f t="shared" si="45"/>
        <v/>
      </c>
      <c r="G96" s="199" t="str">
        <f>IF(Paramétrage!PV452&lt;&gt;0,Paramétrage!PT452,"")</f>
        <v/>
      </c>
      <c r="H96" s="2" t="str">
        <f>IF(Paramétrage!PV452&lt;&gt;0,Paramétrage!PU452,"")</f>
        <v/>
      </c>
      <c r="I96" s="2" t="str">
        <f t="shared" si="46"/>
        <v/>
      </c>
      <c r="J96" s="2" t="str">
        <f>IF(Paramétrage!PV452&lt;&gt;0,Paramétrage!PV452,"")</f>
        <v/>
      </c>
      <c r="K96" s="2" t="str">
        <f>IF(Paramétrage!PW452&lt;&gt;0,Paramétrage!PW452,"")</f>
        <v/>
      </c>
      <c r="L96" s="2" t="str">
        <f t="shared" si="47"/>
        <v/>
      </c>
      <c r="M96" s="2" t="str">
        <f t="shared" si="48"/>
        <v/>
      </c>
      <c r="N96" s="2" t="str">
        <f t="shared" si="49"/>
        <v/>
      </c>
      <c r="O96" s="2" t="str">
        <f>IF(Paramétrage!PV452&lt;&gt;0,Paramétrage!PX452,"")</f>
        <v/>
      </c>
      <c r="P96" s="9">
        <f>IF(Paramétrage!Q545,#REF!-#REF!,0)</f>
        <v>0</v>
      </c>
      <c r="Q96" s="2"/>
      <c r="R96" s="2" t="e">
        <f>IF(#REF!&lt;&gt;"",ROUNDUP(MIN(S$3,T$3),0),"")</f>
        <v>#REF!</v>
      </c>
      <c r="S96" s="2"/>
    </row>
    <row r="97" spans="1:19" x14ac:dyDescent="0.35">
      <c r="A97" s="77" t="str">
        <f t="shared" si="40"/>
        <v/>
      </c>
      <c r="B97" s="77" t="str">
        <f t="shared" si="41"/>
        <v/>
      </c>
      <c r="C97" s="77" t="str">
        <f t="shared" si="42"/>
        <v/>
      </c>
      <c r="D97" s="77" t="str">
        <f t="shared" si="43"/>
        <v/>
      </c>
      <c r="E97" s="77" t="str">
        <f t="shared" si="44"/>
        <v/>
      </c>
      <c r="F97" s="77" t="str">
        <f t="shared" si="45"/>
        <v/>
      </c>
      <c r="G97" s="199" t="str">
        <f>IF(Paramétrage!PV453&lt;&gt;0,Paramétrage!PT453,"")</f>
        <v/>
      </c>
      <c r="H97" s="2" t="str">
        <f>IF(Paramétrage!PV453&lt;&gt;0,Paramétrage!PU453,"")</f>
        <v/>
      </c>
      <c r="I97" s="2" t="str">
        <f t="shared" si="46"/>
        <v/>
      </c>
      <c r="J97" s="2" t="str">
        <f>IF(Paramétrage!PV453&lt;&gt;0,Paramétrage!PV453,"")</f>
        <v/>
      </c>
      <c r="K97" s="2" t="str">
        <f>IF(Paramétrage!PW453&lt;&gt;0,Paramétrage!PW453,"")</f>
        <v/>
      </c>
      <c r="L97" s="2" t="str">
        <f t="shared" si="47"/>
        <v/>
      </c>
      <c r="M97" s="2" t="str">
        <f t="shared" si="48"/>
        <v/>
      </c>
      <c r="N97" s="2" t="str">
        <f t="shared" si="49"/>
        <v/>
      </c>
      <c r="O97" s="2" t="str">
        <f>IF(Paramétrage!PV453&lt;&gt;0,Paramétrage!PX453,"")</f>
        <v/>
      </c>
      <c r="P97" s="9">
        <f>IF(Paramétrage!Q546,#REF!-#REF!,0)</f>
        <v>0</v>
      </c>
      <c r="Q97" s="2"/>
      <c r="R97" s="2" t="e">
        <f>IF(#REF!&lt;&gt;"",ROUNDUP(MIN(S$3,T$3),0),"")</f>
        <v>#REF!</v>
      </c>
      <c r="S97" s="2"/>
    </row>
    <row r="98" spans="1:19" x14ac:dyDescent="0.35">
      <c r="A98" s="77" t="str">
        <f t="shared" si="40"/>
        <v/>
      </c>
      <c r="B98" s="77" t="str">
        <f t="shared" si="41"/>
        <v/>
      </c>
      <c r="C98" s="77" t="str">
        <f t="shared" si="42"/>
        <v/>
      </c>
      <c r="D98" s="77" t="str">
        <f t="shared" si="43"/>
        <v/>
      </c>
      <c r="E98" s="77" t="str">
        <f t="shared" si="44"/>
        <v/>
      </c>
      <c r="F98" s="77" t="str">
        <f t="shared" si="45"/>
        <v/>
      </c>
      <c r="G98" s="199" t="str">
        <f>IF(Paramétrage!PV454&lt;&gt;0,Paramétrage!PT454,"")</f>
        <v/>
      </c>
      <c r="H98" s="2" t="str">
        <f>IF(Paramétrage!PV454&lt;&gt;0,Paramétrage!PU454,"")</f>
        <v/>
      </c>
      <c r="I98" s="2" t="str">
        <f t="shared" si="46"/>
        <v/>
      </c>
      <c r="J98" s="2" t="str">
        <f>IF(Paramétrage!PV454&lt;&gt;0,Paramétrage!PV454,"")</f>
        <v/>
      </c>
      <c r="K98" s="2" t="str">
        <f>IF(Paramétrage!PW454&lt;&gt;0,Paramétrage!PW454,"")</f>
        <v/>
      </c>
      <c r="L98" s="2" t="str">
        <f t="shared" si="47"/>
        <v/>
      </c>
      <c r="M98" s="2" t="str">
        <f t="shared" si="48"/>
        <v/>
      </c>
      <c r="N98" s="2" t="str">
        <f t="shared" si="49"/>
        <v/>
      </c>
      <c r="O98" s="2" t="str">
        <f>IF(Paramétrage!PV454&lt;&gt;0,Paramétrage!PX454,"")</f>
        <v/>
      </c>
      <c r="P98" s="9">
        <f>IF(Paramétrage!Q547,#REF!-#REF!,0)</f>
        <v>0</v>
      </c>
      <c r="Q98" s="2"/>
      <c r="R98" s="2" t="e">
        <f>IF(#REF!&lt;&gt;"",ROUNDUP(MIN(S$3,T$3),0),"")</f>
        <v>#REF!</v>
      </c>
      <c r="S98" s="2"/>
    </row>
    <row r="99" spans="1:19" x14ac:dyDescent="0.35">
      <c r="A99" s="77" t="str">
        <f t="shared" si="40"/>
        <v/>
      </c>
      <c r="B99" s="77" t="str">
        <f t="shared" si="41"/>
        <v/>
      </c>
      <c r="C99" s="77" t="str">
        <f t="shared" si="42"/>
        <v/>
      </c>
      <c r="D99" s="77" t="str">
        <f t="shared" si="43"/>
        <v/>
      </c>
      <c r="E99" s="77" t="str">
        <f t="shared" si="44"/>
        <v/>
      </c>
      <c r="F99" s="77" t="str">
        <f t="shared" si="45"/>
        <v/>
      </c>
      <c r="G99" s="199" t="str">
        <f>IF(Paramétrage!PV455&lt;&gt;0,Paramétrage!PT455,"")</f>
        <v/>
      </c>
      <c r="H99" s="2" t="str">
        <f>IF(Paramétrage!PV455&lt;&gt;0,Paramétrage!PU455,"")</f>
        <v/>
      </c>
      <c r="I99" s="2" t="str">
        <f t="shared" si="46"/>
        <v/>
      </c>
      <c r="J99" s="2" t="str">
        <f>IF(Paramétrage!PV455&lt;&gt;0,Paramétrage!PV455,"")</f>
        <v/>
      </c>
      <c r="K99" s="2" t="str">
        <f>IF(Paramétrage!PW455&lt;&gt;0,Paramétrage!PW455,"")</f>
        <v/>
      </c>
      <c r="L99" s="2" t="str">
        <f t="shared" si="47"/>
        <v/>
      </c>
      <c r="M99" s="2" t="str">
        <f t="shared" si="48"/>
        <v/>
      </c>
      <c r="N99" s="2" t="str">
        <f t="shared" si="49"/>
        <v/>
      </c>
      <c r="O99" s="2" t="str">
        <f>IF(Paramétrage!PV455&lt;&gt;0,Paramétrage!PX455,"")</f>
        <v/>
      </c>
      <c r="P99" s="9">
        <f>IF(Paramétrage!Q548,#REF!-#REF!,0)</f>
        <v>0</v>
      </c>
      <c r="Q99" s="2"/>
      <c r="R99" s="2" t="e">
        <f>IF(#REF!&lt;&gt;"",ROUNDUP(MIN(S$3,T$3),0),"")</f>
        <v>#REF!</v>
      </c>
      <c r="S99" s="2"/>
    </row>
    <row r="100" spans="1:19" x14ac:dyDescent="0.35">
      <c r="A100" s="77" t="str">
        <f t="shared" si="40"/>
        <v/>
      </c>
      <c r="B100" s="77" t="str">
        <f t="shared" si="41"/>
        <v/>
      </c>
      <c r="C100" s="77" t="str">
        <f t="shared" si="42"/>
        <v/>
      </c>
      <c r="D100" s="77" t="str">
        <f t="shared" si="43"/>
        <v/>
      </c>
      <c r="E100" s="77" t="str">
        <f t="shared" si="44"/>
        <v/>
      </c>
      <c r="F100" s="77" t="str">
        <f t="shared" si="45"/>
        <v/>
      </c>
      <c r="G100" s="199" t="str">
        <f>IF(Paramétrage!PV456&lt;&gt;0,Paramétrage!PT456,"")</f>
        <v/>
      </c>
      <c r="H100" s="2" t="str">
        <f>IF(Paramétrage!PV456&lt;&gt;0,Paramétrage!PU456,"")</f>
        <v/>
      </c>
      <c r="I100" s="2" t="str">
        <f t="shared" si="46"/>
        <v/>
      </c>
      <c r="J100" s="2" t="str">
        <f>IF(Paramétrage!PV456&lt;&gt;0,Paramétrage!PV456,"")</f>
        <v/>
      </c>
      <c r="K100" s="2" t="str">
        <f>IF(Paramétrage!PW456&lt;&gt;0,Paramétrage!PW456,"")</f>
        <v/>
      </c>
      <c r="L100" s="2" t="str">
        <f t="shared" si="47"/>
        <v/>
      </c>
      <c r="M100" s="2" t="str">
        <f t="shared" si="48"/>
        <v/>
      </c>
      <c r="N100" s="2" t="str">
        <f t="shared" si="49"/>
        <v/>
      </c>
      <c r="O100" s="2" t="str">
        <f>IF(Paramétrage!PV456&lt;&gt;0,Paramétrage!PX456,"")</f>
        <v/>
      </c>
      <c r="P100" s="9">
        <f>IF(Paramétrage!Q549,#REF!-#REF!,0)</f>
        <v>0</v>
      </c>
      <c r="Q100" s="2"/>
      <c r="R100" s="2" t="e">
        <f>IF(#REF!&lt;&gt;"",ROUNDUP(MIN(S$3,T$3),0),"")</f>
        <v>#REF!</v>
      </c>
      <c r="S100" s="2"/>
    </row>
    <row r="101" spans="1:19" x14ac:dyDescent="0.35">
      <c r="A101" s="77" t="str">
        <f t="shared" si="40"/>
        <v/>
      </c>
      <c r="B101" s="77" t="str">
        <f t="shared" si="41"/>
        <v/>
      </c>
      <c r="C101" s="77" t="str">
        <f t="shared" si="42"/>
        <v/>
      </c>
      <c r="D101" s="77" t="str">
        <f t="shared" si="43"/>
        <v/>
      </c>
      <c r="E101" s="77" t="str">
        <f t="shared" si="44"/>
        <v/>
      </c>
      <c r="F101" s="77" t="str">
        <f t="shared" si="45"/>
        <v/>
      </c>
      <c r="G101" s="199" t="str">
        <f>IF(Paramétrage!PV457&lt;&gt;0,Paramétrage!PT457,"")</f>
        <v/>
      </c>
      <c r="H101" s="2" t="str">
        <f>IF(Paramétrage!PV457&lt;&gt;0,Paramétrage!PU457,"")</f>
        <v/>
      </c>
      <c r="I101" s="2" t="str">
        <f t="shared" si="46"/>
        <v/>
      </c>
      <c r="J101" s="2" t="str">
        <f>IF(Paramétrage!PV457&lt;&gt;0,Paramétrage!PV457,"")</f>
        <v/>
      </c>
      <c r="K101" s="2" t="str">
        <f>IF(Paramétrage!PW457&lt;&gt;0,Paramétrage!PW457,"")</f>
        <v/>
      </c>
      <c r="L101" s="2" t="str">
        <f t="shared" si="47"/>
        <v/>
      </c>
      <c r="M101" s="2" t="str">
        <f t="shared" si="48"/>
        <v/>
      </c>
      <c r="N101" s="2" t="str">
        <f t="shared" si="49"/>
        <v/>
      </c>
      <c r="O101" s="2" t="str">
        <f>IF(Paramétrage!PV457&lt;&gt;0,Paramétrage!PX457,"")</f>
        <v/>
      </c>
      <c r="P101" s="9">
        <f>IF(Paramétrage!Q550,#REF!-#REF!,0)</f>
        <v>0</v>
      </c>
      <c r="Q101" s="2"/>
      <c r="R101" s="2" t="e">
        <f>IF(#REF!&lt;&gt;"",ROUNDUP(MIN(S$3,T$3),0),"")</f>
        <v>#REF!</v>
      </c>
      <c r="S101" s="2"/>
    </row>
    <row r="102" spans="1:19" x14ac:dyDescent="0.35">
      <c r="A102" s="77" t="str">
        <f t="shared" si="40"/>
        <v/>
      </c>
      <c r="B102" s="77" t="str">
        <f t="shared" si="41"/>
        <v/>
      </c>
      <c r="C102" s="77" t="str">
        <f t="shared" si="42"/>
        <v/>
      </c>
      <c r="D102" s="77" t="str">
        <f t="shared" si="43"/>
        <v/>
      </c>
      <c r="E102" s="77" t="str">
        <f t="shared" si="44"/>
        <v/>
      </c>
      <c r="F102" s="77" t="str">
        <f t="shared" si="45"/>
        <v/>
      </c>
      <c r="G102" s="199" t="str">
        <f>IF(Paramétrage!PV458&lt;&gt;0,Paramétrage!PT458,"")</f>
        <v/>
      </c>
      <c r="H102" s="2" t="str">
        <f>IF(Paramétrage!PV458&lt;&gt;0,Paramétrage!PU458,"")</f>
        <v/>
      </c>
      <c r="I102" s="2" t="str">
        <f t="shared" si="46"/>
        <v/>
      </c>
      <c r="J102" s="2" t="str">
        <f>IF(Paramétrage!PV458&lt;&gt;0,Paramétrage!PV458,"")</f>
        <v/>
      </c>
      <c r="K102" s="2" t="str">
        <f>IF(Paramétrage!PW458&lt;&gt;0,Paramétrage!PW458,"")</f>
        <v/>
      </c>
      <c r="L102" s="2" t="str">
        <f t="shared" si="47"/>
        <v/>
      </c>
      <c r="M102" s="2" t="str">
        <f t="shared" si="48"/>
        <v/>
      </c>
      <c r="N102" s="2" t="str">
        <f t="shared" si="49"/>
        <v/>
      </c>
      <c r="O102" s="2" t="str">
        <f>IF(Paramétrage!PV458&lt;&gt;0,Paramétrage!PX458,"")</f>
        <v/>
      </c>
      <c r="P102" s="9">
        <f>IF(Paramétrage!Q551,#REF!-#REF!,0)</f>
        <v>0</v>
      </c>
      <c r="Q102" s="2"/>
      <c r="R102" s="2" t="e">
        <f>IF(#REF!&lt;&gt;"",ROUNDUP(MIN(S$3,T$3),0),"")</f>
        <v>#REF!</v>
      </c>
      <c r="S102" s="2"/>
    </row>
    <row r="103" spans="1:19" x14ac:dyDescent="0.35">
      <c r="A103" s="77" t="str">
        <f t="shared" si="40"/>
        <v/>
      </c>
      <c r="B103" s="77" t="str">
        <f t="shared" si="41"/>
        <v/>
      </c>
      <c r="C103" s="77" t="str">
        <f t="shared" si="42"/>
        <v/>
      </c>
      <c r="D103" s="77" t="str">
        <f t="shared" si="43"/>
        <v/>
      </c>
      <c r="E103" s="77" t="str">
        <f t="shared" si="44"/>
        <v/>
      </c>
      <c r="F103" s="77" t="str">
        <f t="shared" si="45"/>
        <v/>
      </c>
      <c r="G103" s="199" t="str">
        <f>IF(Paramétrage!PV459&lt;&gt;0,Paramétrage!PT459,"")</f>
        <v/>
      </c>
      <c r="H103" s="2" t="str">
        <f>IF(Paramétrage!PV459&lt;&gt;0,Paramétrage!PU459,"")</f>
        <v/>
      </c>
      <c r="I103" s="2" t="str">
        <f t="shared" si="46"/>
        <v/>
      </c>
      <c r="J103" s="2" t="str">
        <f>IF(Paramétrage!PV459&lt;&gt;0,Paramétrage!PV459,"")</f>
        <v/>
      </c>
      <c r="K103" s="2" t="str">
        <f>IF(Paramétrage!PW459&lt;&gt;0,Paramétrage!PW459,"")</f>
        <v/>
      </c>
      <c r="L103" s="2" t="str">
        <f t="shared" si="47"/>
        <v/>
      </c>
      <c r="M103" s="2" t="str">
        <f t="shared" si="48"/>
        <v/>
      </c>
      <c r="N103" s="2" t="str">
        <f t="shared" si="49"/>
        <v/>
      </c>
      <c r="O103" s="2" t="str">
        <f>IF(Paramétrage!PV459&lt;&gt;0,Paramétrage!PX459,"")</f>
        <v/>
      </c>
      <c r="P103" s="9">
        <f>IF(Paramétrage!Q552,#REF!-#REF!,0)</f>
        <v>0</v>
      </c>
      <c r="Q103" s="2"/>
      <c r="R103" s="2" t="e">
        <f>IF(#REF!&lt;&gt;"",ROUNDUP(MIN(S$3,T$3),0),"")</f>
        <v>#REF!</v>
      </c>
      <c r="S103" s="2"/>
    </row>
    <row r="104" spans="1:19" x14ac:dyDescent="0.35">
      <c r="A104" s="77" t="str">
        <f t="shared" si="40"/>
        <v/>
      </c>
      <c r="B104" s="77" t="str">
        <f t="shared" si="41"/>
        <v/>
      </c>
      <c r="C104" s="77" t="str">
        <f t="shared" si="42"/>
        <v/>
      </c>
      <c r="D104" s="77" t="str">
        <f t="shared" si="43"/>
        <v/>
      </c>
      <c r="E104" s="77" t="str">
        <f t="shared" si="44"/>
        <v/>
      </c>
      <c r="F104" s="77" t="str">
        <f t="shared" si="45"/>
        <v/>
      </c>
      <c r="G104" s="199" t="str">
        <f>IF(Paramétrage!PV460&lt;&gt;0,Paramétrage!PT460,"")</f>
        <v/>
      </c>
      <c r="H104" s="2" t="str">
        <f>IF(Paramétrage!PV460&lt;&gt;0,Paramétrage!PU460,"")</f>
        <v/>
      </c>
      <c r="I104" s="2" t="str">
        <f t="shared" si="46"/>
        <v/>
      </c>
      <c r="J104" s="2" t="str">
        <f>IF(Paramétrage!PV460&lt;&gt;0,Paramétrage!PV460,"")</f>
        <v/>
      </c>
      <c r="K104" s="2" t="str">
        <f>IF(Paramétrage!PW460&lt;&gt;0,Paramétrage!PW460,"")</f>
        <v/>
      </c>
      <c r="L104" s="2" t="str">
        <f t="shared" si="47"/>
        <v/>
      </c>
      <c r="M104" s="2" t="str">
        <f t="shared" si="48"/>
        <v/>
      </c>
      <c r="N104" s="2" t="str">
        <f t="shared" si="49"/>
        <v/>
      </c>
      <c r="O104" s="2" t="str">
        <f>IF(Paramétrage!PV460&lt;&gt;0,Paramétrage!PX460,"")</f>
        <v/>
      </c>
      <c r="P104" s="9">
        <f>IF(Paramétrage!Q553,#REF!-#REF!,0)</f>
        <v>0</v>
      </c>
      <c r="Q104" s="2"/>
      <c r="R104" s="2" t="e">
        <f>IF(#REF!&lt;&gt;"",ROUNDUP(MIN(S$3,T$3),0),"")</f>
        <v>#REF!</v>
      </c>
      <c r="S104" s="2"/>
    </row>
    <row r="105" spans="1:19" x14ac:dyDescent="0.35">
      <c r="A105" s="77" t="str">
        <f t="shared" si="40"/>
        <v/>
      </c>
      <c r="B105" s="77" t="str">
        <f t="shared" si="41"/>
        <v/>
      </c>
      <c r="C105" s="77" t="str">
        <f t="shared" si="42"/>
        <v/>
      </c>
      <c r="D105" s="77" t="str">
        <f t="shared" si="43"/>
        <v/>
      </c>
      <c r="E105" s="77" t="str">
        <f t="shared" si="44"/>
        <v/>
      </c>
      <c r="F105" s="77" t="str">
        <f t="shared" si="45"/>
        <v/>
      </c>
      <c r="G105" s="199" t="str">
        <f>IF(Paramétrage!PV461&lt;&gt;0,Paramétrage!PT461,"")</f>
        <v/>
      </c>
      <c r="H105" s="2" t="str">
        <f>IF(Paramétrage!PV461&lt;&gt;0,Paramétrage!PU461,"")</f>
        <v/>
      </c>
      <c r="I105" s="2" t="str">
        <f t="shared" si="46"/>
        <v/>
      </c>
      <c r="J105" s="2" t="str">
        <f>IF(Paramétrage!PV461&lt;&gt;0,Paramétrage!PV461,"")</f>
        <v/>
      </c>
      <c r="K105" s="2" t="str">
        <f>IF(Paramétrage!PW461&lt;&gt;0,Paramétrage!PW461,"")</f>
        <v/>
      </c>
      <c r="L105" s="2" t="str">
        <f t="shared" si="47"/>
        <v/>
      </c>
      <c r="M105" s="2" t="str">
        <f t="shared" si="48"/>
        <v/>
      </c>
      <c r="N105" s="2" t="str">
        <f t="shared" si="49"/>
        <v/>
      </c>
      <c r="O105" s="2" t="str">
        <f>IF(Paramétrage!PV461&lt;&gt;0,Paramétrage!PX461,"")</f>
        <v/>
      </c>
      <c r="P105" s="9">
        <f>IF(Paramétrage!Q554,#REF!-#REF!,0)</f>
        <v>0</v>
      </c>
      <c r="Q105" s="2"/>
      <c r="R105" s="2" t="e">
        <f>IF(#REF!&lt;&gt;"",ROUNDUP(MIN(S$3,T$3),0),"")</f>
        <v>#REF!</v>
      </c>
      <c r="S105" s="2"/>
    </row>
    <row r="106" spans="1:19" x14ac:dyDescent="0.35">
      <c r="A106" s="77" t="str">
        <f t="shared" si="40"/>
        <v/>
      </c>
      <c r="B106" s="77" t="str">
        <f t="shared" si="41"/>
        <v/>
      </c>
      <c r="C106" s="77" t="str">
        <f t="shared" si="42"/>
        <v/>
      </c>
      <c r="D106" s="77" t="str">
        <f t="shared" si="43"/>
        <v/>
      </c>
      <c r="E106" s="77" t="str">
        <f t="shared" si="44"/>
        <v/>
      </c>
      <c r="F106" s="77" t="str">
        <f t="shared" si="45"/>
        <v/>
      </c>
      <c r="G106" s="199" t="str">
        <f>IF(Paramétrage!PV462&lt;&gt;0,Paramétrage!PT462,"")</f>
        <v/>
      </c>
      <c r="H106" s="2" t="str">
        <f>IF(Paramétrage!PV462&lt;&gt;0,Paramétrage!PU462,"")</f>
        <v/>
      </c>
      <c r="I106" s="2" t="str">
        <f t="shared" si="46"/>
        <v/>
      </c>
      <c r="J106" s="2" t="str">
        <f>IF(Paramétrage!PV462&lt;&gt;0,Paramétrage!PV462,"")</f>
        <v/>
      </c>
      <c r="K106" s="2" t="str">
        <f>IF(Paramétrage!PW462&lt;&gt;0,Paramétrage!PW462,"")</f>
        <v/>
      </c>
      <c r="L106" s="2" t="str">
        <f t="shared" si="47"/>
        <v/>
      </c>
      <c r="M106" s="2" t="str">
        <f t="shared" si="48"/>
        <v/>
      </c>
      <c r="N106" s="2" t="str">
        <f t="shared" si="49"/>
        <v/>
      </c>
      <c r="O106" s="2" t="str">
        <f>IF(Paramétrage!PV462&lt;&gt;0,Paramétrage!PX462,"")</f>
        <v/>
      </c>
      <c r="P106" s="9" t="e">
        <f>IF(Paramétrage!#REF!,#REF!-#REF!,0)</f>
        <v>#REF!</v>
      </c>
      <c r="Q106" s="2"/>
      <c r="R106" s="2" t="e">
        <f>IF(#REF!&lt;&gt;"",ROUNDUP(MIN(S$3,T$3),0),"")</f>
        <v>#REF!</v>
      </c>
      <c r="S106" s="2"/>
    </row>
    <row r="107" spans="1:19" x14ac:dyDescent="0.35">
      <c r="A107" s="77" t="str">
        <f t="shared" si="40"/>
        <v/>
      </c>
      <c r="B107" s="77" t="str">
        <f t="shared" si="41"/>
        <v/>
      </c>
      <c r="C107" s="77" t="str">
        <f t="shared" si="42"/>
        <v/>
      </c>
      <c r="D107" s="77" t="str">
        <f t="shared" si="43"/>
        <v/>
      </c>
      <c r="E107" s="77" t="str">
        <f t="shared" si="44"/>
        <v/>
      </c>
      <c r="F107" s="77" t="str">
        <f t="shared" si="45"/>
        <v/>
      </c>
      <c r="G107" s="199" t="str">
        <f>IF(Paramétrage!PV463&lt;&gt;0,Paramétrage!PT463,"")</f>
        <v/>
      </c>
      <c r="H107" s="2" t="str">
        <f>IF(Paramétrage!PV463&lt;&gt;0,Paramétrage!PU463,"")</f>
        <v/>
      </c>
      <c r="I107" s="2" t="str">
        <f t="shared" si="46"/>
        <v/>
      </c>
      <c r="J107" s="2" t="str">
        <f>IF(Paramétrage!PV463&lt;&gt;0,Paramétrage!PV463,"")</f>
        <v/>
      </c>
      <c r="K107" s="2" t="str">
        <f>IF(Paramétrage!PW463&lt;&gt;0,Paramétrage!PW463,"")</f>
        <v/>
      </c>
      <c r="L107" s="2" t="str">
        <f t="shared" si="47"/>
        <v/>
      </c>
      <c r="M107" s="2" t="str">
        <f t="shared" si="48"/>
        <v/>
      </c>
      <c r="N107" s="2" t="str">
        <f t="shared" si="49"/>
        <v/>
      </c>
      <c r="O107" s="2" t="str">
        <f>IF(Paramétrage!PV463&lt;&gt;0,Paramétrage!PX463,"")</f>
        <v/>
      </c>
      <c r="P107" s="9" t="e">
        <f>IF(Paramétrage!#REF!,#REF!-#REF!,0)</f>
        <v>#REF!</v>
      </c>
      <c r="Q107" s="2"/>
      <c r="R107" s="2" t="e">
        <f>IF(#REF!&lt;&gt;"",ROUNDUP(MIN(S$3,T$3),0),"")</f>
        <v>#REF!</v>
      </c>
      <c r="S107" s="2"/>
    </row>
    <row r="108" spans="1:19" x14ac:dyDescent="0.35">
      <c r="A108" s="77" t="str">
        <f t="shared" si="40"/>
        <v/>
      </c>
      <c r="B108" s="77" t="str">
        <f t="shared" si="41"/>
        <v/>
      </c>
      <c r="C108" s="77" t="str">
        <f t="shared" si="42"/>
        <v/>
      </c>
      <c r="D108" s="77" t="str">
        <f t="shared" si="43"/>
        <v/>
      </c>
      <c r="E108" s="77" t="str">
        <f t="shared" si="44"/>
        <v/>
      </c>
      <c r="F108" s="77" t="str">
        <f t="shared" si="45"/>
        <v/>
      </c>
      <c r="G108" s="199" t="str">
        <f>IF(Paramétrage!PV464&lt;&gt;0,Paramétrage!PT464,"")</f>
        <v/>
      </c>
      <c r="H108" s="2" t="str">
        <f>IF(Paramétrage!PV464&lt;&gt;0,Paramétrage!PU464,"")</f>
        <v/>
      </c>
      <c r="I108" s="2" t="str">
        <f t="shared" si="46"/>
        <v/>
      </c>
      <c r="J108" s="2" t="str">
        <f>IF(Paramétrage!PV464&lt;&gt;0,Paramétrage!PV464,"")</f>
        <v/>
      </c>
      <c r="K108" s="2" t="str">
        <f>IF(Paramétrage!PW464&lt;&gt;0,Paramétrage!PW464,"")</f>
        <v/>
      </c>
      <c r="L108" s="2" t="str">
        <f t="shared" si="47"/>
        <v/>
      </c>
      <c r="M108" s="2" t="str">
        <f t="shared" si="48"/>
        <v/>
      </c>
      <c r="N108" s="2" t="str">
        <f t="shared" si="49"/>
        <v/>
      </c>
      <c r="O108" s="2" t="str">
        <f>IF(Paramétrage!PV464&lt;&gt;0,Paramétrage!PX464,"")</f>
        <v/>
      </c>
      <c r="P108" s="9" t="e">
        <f>IF(Paramétrage!#REF!,#REF!-#REF!,0)</f>
        <v>#REF!</v>
      </c>
      <c r="Q108" s="2"/>
      <c r="R108" s="2" t="e">
        <f>IF(#REF!&lt;&gt;"",ROUNDUP(MIN(S$3,T$3),0),"")</f>
        <v>#REF!</v>
      </c>
      <c r="S108" s="2"/>
    </row>
    <row r="109" spans="1:19" x14ac:dyDescent="0.35">
      <c r="A109" s="77" t="str">
        <f t="shared" si="40"/>
        <v/>
      </c>
      <c r="B109" s="77" t="str">
        <f t="shared" si="41"/>
        <v/>
      </c>
      <c r="C109" s="77" t="str">
        <f t="shared" si="42"/>
        <v/>
      </c>
      <c r="D109" s="77" t="str">
        <f t="shared" si="43"/>
        <v/>
      </c>
      <c r="E109" s="77" t="str">
        <f t="shared" si="44"/>
        <v/>
      </c>
      <c r="F109" s="77" t="str">
        <f t="shared" si="45"/>
        <v/>
      </c>
      <c r="G109" s="199" t="str">
        <f>IF(Paramétrage!PV465&lt;&gt;0,Paramétrage!PT465,"")</f>
        <v/>
      </c>
      <c r="H109" s="2" t="str">
        <f>IF(Paramétrage!PV465&lt;&gt;0,Paramétrage!PU465,"")</f>
        <v/>
      </c>
      <c r="I109" s="2" t="str">
        <f t="shared" si="46"/>
        <v/>
      </c>
      <c r="J109" s="2" t="str">
        <f>IF(Paramétrage!PV465&lt;&gt;0,Paramétrage!PV465,"")</f>
        <v/>
      </c>
      <c r="K109" s="2" t="str">
        <f>IF(Paramétrage!PW465&lt;&gt;0,Paramétrage!PW465,"")</f>
        <v/>
      </c>
      <c r="L109" s="2" t="str">
        <f t="shared" si="47"/>
        <v/>
      </c>
      <c r="M109" s="2" t="str">
        <f t="shared" si="48"/>
        <v/>
      </c>
      <c r="N109" s="2" t="str">
        <f t="shared" si="49"/>
        <v/>
      </c>
      <c r="O109" s="2" t="str">
        <f>IF(Paramétrage!PV465&lt;&gt;0,Paramétrage!PX465,"")</f>
        <v/>
      </c>
      <c r="P109" s="9" t="e">
        <f>IF(Paramétrage!#REF!,#REF!-#REF!,0)</f>
        <v>#REF!</v>
      </c>
      <c r="Q109" s="2"/>
      <c r="R109" s="2" t="e">
        <f>IF(#REF!&lt;&gt;"",ROUNDUP(MIN(S$3,T$3),0),"")</f>
        <v>#REF!</v>
      </c>
      <c r="S109" s="2"/>
    </row>
    <row r="110" spans="1:19" x14ac:dyDescent="0.35">
      <c r="A110" s="77" t="str">
        <f t="shared" si="40"/>
        <v/>
      </c>
      <c r="B110" s="77" t="str">
        <f t="shared" si="41"/>
        <v/>
      </c>
      <c r="C110" s="77" t="str">
        <f t="shared" si="42"/>
        <v/>
      </c>
      <c r="D110" s="77" t="str">
        <f t="shared" si="43"/>
        <v/>
      </c>
      <c r="E110" s="77" t="str">
        <f t="shared" si="44"/>
        <v/>
      </c>
      <c r="F110" s="77" t="str">
        <f t="shared" si="45"/>
        <v/>
      </c>
      <c r="G110" s="199" t="str">
        <f>IF(Paramétrage!PV466&lt;&gt;0,Paramétrage!PT466,"")</f>
        <v/>
      </c>
      <c r="H110" s="2" t="str">
        <f>IF(Paramétrage!PV466&lt;&gt;0,Paramétrage!PU466,"")</f>
        <v/>
      </c>
      <c r="I110" s="2" t="str">
        <f t="shared" si="46"/>
        <v/>
      </c>
      <c r="J110" s="2" t="str">
        <f>IF(Paramétrage!PV466&lt;&gt;0,Paramétrage!PV466,"")</f>
        <v/>
      </c>
      <c r="K110" s="2" t="str">
        <f>IF(Paramétrage!PW466&lt;&gt;0,Paramétrage!PW466,"")</f>
        <v/>
      </c>
      <c r="L110" s="2" t="str">
        <f t="shared" si="47"/>
        <v/>
      </c>
      <c r="M110" s="2" t="str">
        <f t="shared" si="48"/>
        <v/>
      </c>
      <c r="N110" s="2" t="str">
        <f t="shared" si="49"/>
        <v/>
      </c>
      <c r="O110" s="2" t="str">
        <f>IF(Paramétrage!PV466&lt;&gt;0,Paramétrage!PX466,"")</f>
        <v/>
      </c>
      <c r="P110" s="9" t="e">
        <f>IF(Paramétrage!#REF!,#REF!-#REF!,0)</f>
        <v>#REF!</v>
      </c>
      <c r="Q110" s="2"/>
      <c r="R110" s="2" t="e">
        <f>IF(#REF!&lt;&gt;"",ROUNDUP(MIN(S$3,T$3),0),"")</f>
        <v>#REF!</v>
      </c>
      <c r="S110" s="2"/>
    </row>
    <row r="111" spans="1:19" x14ac:dyDescent="0.35">
      <c r="A111" s="77" t="str">
        <f t="shared" si="40"/>
        <v/>
      </c>
      <c r="B111" s="77" t="str">
        <f t="shared" si="41"/>
        <v/>
      </c>
      <c r="C111" s="77" t="str">
        <f t="shared" si="42"/>
        <v/>
      </c>
      <c r="D111" s="77" t="str">
        <f t="shared" si="43"/>
        <v/>
      </c>
      <c r="E111" s="77" t="str">
        <f t="shared" si="44"/>
        <v/>
      </c>
      <c r="F111" s="77" t="str">
        <f t="shared" si="45"/>
        <v/>
      </c>
      <c r="G111" s="199" t="str">
        <f>IF(Paramétrage!PV467&lt;&gt;0,Paramétrage!PT467,"")</f>
        <v/>
      </c>
      <c r="H111" s="2" t="str">
        <f>IF(Paramétrage!PV467&lt;&gt;0,Paramétrage!PU467,"")</f>
        <v/>
      </c>
      <c r="I111" s="2" t="str">
        <f t="shared" si="46"/>
        <v/>
      </c>
      <c r="J111" s="2" t="str">
        <f>IF(Paramétrage!PV467&lt;&gt;0,Paramétrage!PV467,"")</f>
        <v/>
      </c>
      <c r="K111" s="2" t="str">
        <f>IF(Paramétrage!PW467&lt;&gt;0,Paramétrage!PW467,"")</f>
        <v/>
      </c>
      <c r="L111" s="2" t="str">
        <f t="shared" si="47"/>
        <v/>
      </c>
      <c r="M111" s="2" t="str">
        <f t="shared" si="48"/>
        <v/>
      </c>
      <c r="N111" s="2" t="str">
        <f t="shared" si="49"/>
        <v/>
      </c>
      <c r="O111" s="2" t="str">
        <f>IF(Paramétrage!PV467&lt;&gt;0,Paramétrage!PX467,"")</f>
        <v/>
      </c>
      <c r="P111" s="9" t="e">
        <f>IF(Paramétrage!#REF!,#REF!-#REF!,0)</f>
        <v>#REF!</v>
      </c>
      <c r="Q111" s="2"/>
      <c r="R111" s="2" t="e">
        <f>IF(#REF!&lt;&gt;"",ROUNDUP(MIN(S$3,T$3),0),"")</f>
        <v>#REF!</v>
      </c>
      <c r="S111" s="2"/>
    </row>
    <row r="112" spans="1:19" x14ac:dyDescent="0.35">
      <c r="A112" s="77" t="str">
        <f t="shared" si="40"/>
        <v/>
      </c>
      <c r="B112" s="77" t="str">
        <f t="shared" si="41"/>
        <v/>
      </c>
      <c r="C112" s="77" t="str">
        <f t="shared" si="42"/>
        <v/>
      </c>
      <c r="D112" s="77" t="str">
        <f t="shared" si="43"/>
        <v/>
      </c>
      <c r="E112" s="77" t="str">
        <f t="shared" si="44"/>
        <v/>
      </c>
      <c r="F112" s="77" t="str">
        <f t="shared" si="45"/>
        <v/>
      </c>
      <c r="G112" s="199" t="str">
        <f>IF(Paramétrage!PV468&lt;&gt;0,Paramétrage!PT468,"")</f>
        <v/>
      </c>
      <c r="H112" s="2" t="str">
        <f>IF(Paramétrage!PV468&lt;&gt;0,Paramétrage!PU468,"")</f>
        <v/>
      </c>
      <c r="I112" s="2" t="str">
        <f t="shared" si="46"/>
        <v/>
      </c>
      <c r="J112" s="2" t="str">
        <f>IF(Paramétrage!PV468&lt;&gt;0,Paramétrage!PV468,"")</f>
        <v/>
      </c>
      <c r="K112" s="2" t="str">
        <f>IF(Paramétrage!PW468&lt;&gt;0,Paramétrage!PW468,"")</f>
        <v/>
      </c>
      <c r="L112" s="2" t="str">
        <f t="shared" si="47"/>
        <v/>
      </c>
      <c r="M112" s="2" t="str">
        <f t="shared" si="48"/>
        <v/>
      </c>
      <c r="N112" s="2" t="str">
        <f t="shared" si="49"/>
        <v/>
      </c>
      <c r="O112" s="2" t="str">
        <f>IF(Paramétrage!PV468&lt;&gt;0,Paramétrage!PX468,"")</f>
        <v/>
      </c>
      <c r="P112" s="9" t="e">
        <f>IF(Paramétrage!#REF!,#REF!-#REF!,0)</f>
        <v>#REF!</v>
      </c>
      <c r="Q112" s="2"/>
      <c r="R112" s="2" t="e">
        <f>IF(#REF!&lt;&gt;"",ROUNDUP(MIN(S$3,T$3),0),"")</f>
        <v>#REF!</v>
      </c>
      <c r="S112" s="2"/>
    </row>
    <row r="113" spans="1:20" x14ac:dyDescent="0.35">
      <c r="A113" s="77" t="str">
        <f t="shared" si="40"/>
        <v/>
      </c>
      <c r="B113" s="77" t="str">
        <f t="shared" si="41"/>
        <v/>
      </c>
      <c r="C113" s="77" t="str">
        <f t="shared" si="42"/>
        <v/>
      </c>
      <c r="D113" s="77" t="str">
        <f t="shared" si="43"/>
        <v/>
      </c>
      <c r="E113" s="77" t="str">
        <f t="shared" si="44"/>
        <v/>
      </c>
      <c r="F113" s="77" t="str">
        <f t="shared" si="45"/>
        <v/>
      </c>
      <c r="G113" s="199" t="str">
        <f>IF(Paramétrage!PV469&lt;&gt;0,Paramétrage!PT469,"")</f>
        <v/>
      </c>
      <c r="H113" s="2" t="str">
        <f>IF(Paramétrage!PV469&lt;&gt;0,Paramétrage!PU469,"")</f>
        <v/>
      </c>
      <c r="I113" s="2" t="str">
        <f t="shared" si="46"/>
        <v/>
      </c>
      <c r="J113" s="2" t="str">
        <f>IF(Paramétrage!PV469&lt;&gt;0,Paramétrage!PV469,"")</f>
        <v/>
      </c>
      <c r="K113" s="2" t="str">
        <f>IF(Paramétrage!PW469&lt;&gt;0,Paramétrage!PW469,"")</f>
        <v/>
      </c>
      <c r="L113" s="2" t="str">
        <f t="shared" si="47"/>
        <v/>
      </c>
      <c r="M113" s="2" t="str">
        <f t="shared" si="48"/>
        <v/>
      </c>
      <c r="N113" s="2" t="str">
        <f t="shared" si="49"/>
        <v/>
      </c>
      <c r="O113" s="2" t="str">
        <f>IF(Paramétrage!PV469&lt;&gt;0,Paramétrage!PX469,"")</f>
        <v/>
      </c>
      <c r="P113" s="9" t="e">
        <f>IF(Paramétrage!#REF!,#REF!-#REF!,0)</f>
        <v>#REF!</v>
      </c>
      <c r="Q113" s="2"/>
      <c r="R113" s="2" t="e">
        <f>IF(#REF!&lt;&gt;"",ROUNDUP(MIN(S$3,T$3),0),"")</f>
        <v>#REF!</v>
      </c>
      <c r="S113" s="2"/>
    </row>
    <row r="114" spans="1:20" x14ac:dyDescent="0.35">
      <c r="A114" s="77" t="str">
        <f t="shared" si="40"/>
        <v/>
      </c>
      <c r="B114" s="77" t="str">
        <f t="shared" si="41"/>
        <v/>
      </c>
      <c r="C114" s="77" t="str">
        <f t="shared" si="42"/>
        <v/>
      </c>
      <c r="D114" s="77" t="str">
        <f t="shared" si="43"/>
        <v/>
      </c>
      <c r="E114" s="77" t="str">
        <f t="shared" si="44"/>
        <v/>
      </c>
      <c r="F114" s="77" t="str">
        <f t="shared" si="45"/>
        <v/>
      </c>
      <c r="G114" s="199" t="str">
        <f>IF(Paramétrage!PV470&lt;&gt;0,Paramétrage!PT470,"")</f>
        <v/>
      </c>
      <c r="H114" s="2" t="str">
        <f>IF(Paramétrage!PV470&lt;&gt;0,Paramétrage!PU470,"")</f>
        <v/>
      </c>
      <c r="I114" s="2" t="str">
        <f t="shared" si="46"/>
        <v/>
      </c>
      <c r="J114" s="2" t="str">
        <f>IF(Paramétrage!PV470&lt;&gt;0,Paramétrage!PV470,"")</f>
        <v/>
      </c>
      <c r="K114" s="2" t="str">
        <f>IF(Paramétrage!PW470&lt;&gt;0,Paramétrage!PW470,"")</f>
        <v/>
      </c>
      <c r="L114" s="2" t="str">
        <f t="shared" si="47"/>
        <v/>
      </c>
      <c r="M114" s="2" t="str">
        <f t="shared" si="48"/>
        <v/>
      </c>
      <c r="N114" s="2" t="str">
        <f t="shared" si="49"/>
        <v/>
      </c>
      <c r="O114" s="2" t="str">
        <f>IF(Paramétrage!PV470&lt;&gt;0,Paramétrage!PX470,"")</f>
        <v/>
      </c>
      <c r="P114" s="9" t="e">
        <f>IF(Paramétrage!#REF!,#REF!-#REF!,0)</f>
        <v>#REF!</v>
      </c>
      <c r="Q114" s="2"/>
      <c r="R114" s="2" t="e">
        <f>IF(#REF!&lt;&gt;"",ROUNDUP(MIN(S$3,T$3),0),"")</f>
        <v>#REF!</v>
      </c>
      <c r="S114" s="2"/>
    </row>
    <row r="115" spans="1:20" x14ac:dyDescent="0.35">
      <c r="A115" s="77" t="str">
        <f t="shared" si="40"/>
        <v/>
      </c>
      <c r="B115" s="77" t="str">
        <f t="shared" si="41"/>
        <v/>
      </c>
      <c r="C115" s="77" t="str">
        <f t="shared" si="42"/>
        <v/>
      </c>
      <c r="D115" s="77" t="str">
        <f t="shared" si="43"/>
        <v/>
      </c>
      <c r="E115" s="77" t="str">
        <f t="shared" si="44"/>
        <v/>
      </c>
      <c r="F115" s="77" t="str">
        <f t="shared" si="45"/>
        <v/>
      </c>
      <c r="G115" s="199" t="str">
        <f>IF(Paramétrage!PV471&lt;&gt;0,Paramétrage!PT471,"")</f>
        <v/>
      </c>
      <c r="H115" s="2" t="str">
        <f>IF(Paramétrage!PV471&lt;&gt;0,Paramétrage!PU471,"")</f>
        <v/>
      </c>
      <c r="I115" s="2" t="str">
        <f t="shared" si="46"/>
        <v/>
      </c>
      <c r="J115" s="2" t="str">
        <f>IF(Paramétrage!PV471&lt;&gt;0,Paramétrage!PV471,"")</f>
        <v/>
      </c>
      <c r="K115" s="2" t="str">
        <f>IF(Paramétrage!PW471&lt;&gt;0,Paramétrage!PW471,"")</f>
        <v/>
      </c>
      <c r="L115" s="2" t="str">
        <f t="shared" si="47"/>
        <v/>
      </c>
      <c r="M115" s="2" t="str">
        <f t="shared" si="48"/>
        <v/>
      </c>
      <c r="N115" s="2" t="str">
        <f t="shared" si="49"/>
        <v/>
      </c>
      <c r="O115" s="2" t="str">
        <f>IF(Paramétrage!PV471&lt;&gt;0,Paramétrage!PX471,"")</f>
        <v/>
      </c>
      <c r="P115" s="9" t="e">
        <f>IF(Paramétrage!#REF!,#REF!-#REF!,0)</f>
        <v>#REF!</v>
      </c>
      <c r="Q115" s="2"/>
      <c r="R115" s="2" t="e">
        <f>IF(#REF!&lt;&gt;"",ROUNDUP(MIN(S$3,T$3),0),"")</f>
        <v>#REF!</v>
      </c>
      <c r="S115" s="2"/>
    </row>
    <row r="116" spans="1:20" x14ac:dyDescent="0.35">
      <c r="A116" s="77" t="str">
        <f t="shared" si="40"/>
        <v/>
      </c>
      <c r="B116" s="77" t="str">
        <f t="shared" si="41"/>
        <v/>
      </c>
      <c r="C116" s="77" t="str">
        <f t="shared" si="42"/>
        <v/>
      </c>
      <c r="D116" s="77" t="str">
        <f t="shared" si="43"/>
        <v/>
      </c>
      <c r="E116" s="77" t="str">
        <f t="shared" si="44"/>
        <v/>
      </c>
      <c r="F116" s="77" t="str">
        <f t="shared" si="45"/>
        <v/>
      </c>
      <c r="G116" s="199" t="str">
        <f>IF(Paramétrage!PV472&lt;&gt;0,Paramétrage!PT472,"")</f>
        <v/>
      </c>
      <c r="H116" s="2" t="str">
        <f>IF(Paramétrage!PV472&lt;&gt;0,Paramétrage!PU472,"")</f>
        <v/>
      </c>
      <c r="I116" s="2" t="str">
        <f t="shared" si="46"/>
        <v/>
      </c>
      <c r="J116" s="2" t="str">
        <f>IF(Paramétrage!PV472&lt;&gt;0,Paramétrage!PV472,"")</f>
        <v/>
      </c>
      <c r="K116" s="2" t="str">
        <f>IF(Paramétrage!PW472&lt;&gt;0,Paramétrage!PW472,"")</f>
        <v/>
      </c>
      <c r="L116" s="2" t="str">
        <f t="shared" si="47"/>
        <v/>
      </c>
      <c r="M116" s="2" t="str">
        <f t="shared" si="48"/>
        <v/>
      </c>
      <c r="N116" s="2" t="str">
        <f t="shared" si="49"/>
        <v/>
      </c>
      <c r="O116" s="2" t="str">
        <f>IF(Paramétrage!PV472&lt;&gt;0,Paramétrage!PX472,"")</f>
        <v/>
      </c>
      <c r="P116" s="9" t="e">
        <f>IF(Paramétrage!#REF!,#REF!-#REF!,0)</f>
        <v>#REF!</v>
      </c>
      <c r="Q116" s="2"/>
      <c r="R116" s="2" t="e">
        <f>IF(#REF!&lt;&gt;"",ROUNDUP(MIN(S$3,T$3),0),"")</f>
        <v>#REF!</v>
      </c>
      <c r="S116" s="2"/>
    </row>
    <row r="117" spans="1:20" x14ac:dyDescent="0.35">
      <c r="A117" s="77" t="str">
        <f t="shared" si="40"/>
        <v/>
      </c>
      <c r="B117" s="77" t="str">
        <f t="shared" si="41"/>
        <v/>
      </c>
      <c r="C117" s="77" t="str">
        <f t="shared" si="42"/>
        <v/>
      </c>
      <c r="D117" s="77" t="str">
        <f t="shared" si="43"/>
        <v/>
      </c>
      <c r="E117" s="77" t="str">
        <f t="shared" si="44"/>
        <v/>
      </c>
      <c r="F117" s="77" t="str">
        <f t="shared" si="45"/>
        <v/>
      </c>
      <c r="G117" s="199" t="str">
        <f>IF(Paramétrage!PV473&lt;&gt;0,Paramétrage!PT473,"")</f>
        <v/>
      </c>
      <c r="H117" s="2" t="str">
        <f>IF(Paramétrage!PV473&lt;&gt;0,Paramétrage!PU473,"")</f>
        <v/>
      </c>
      <c r="I117" s="2" t="str">
        <f t="shared" si="46"/>
        <v/>
      </c>
      <c r="J117" s="2" t="str">
        <f>IF(Paramétrage!PV473&lt;&gt;0,Paramétrage!PV473,"")</f>
        <v/>
      </c>
      <c r="K117" s="2" t="str">
        <f>IF(Paramétrage!PW473&lt;&gt;0,Paramétrage!PW473,"")</f>
        <v/>
      </c>
      <c r="L117" s="2" t="str">
        <f t="shared" si="47"/>
        <v/>
      </c>
      <c r="M117" s="2" t="str">
        <f t="shared" si="48"/>
        <v/>
      </c>
      <c r="N117" s="2" t="str">
        <f t="shared" si="49"/>
        <v/>
      </c>
      <c r="O117" s="2" t="str">
        <f>IF(Paramétrage!PV473&lt;&gt;0,Paramétrage!PX473,"")</f>
        <v/>
      </c>
      <c r="P117" s="9" t="e">
        <f>IF(Paramétrage!#REF!,#REF!-#REF!,0)</f>
        <v>#REF!</v>
      </c>
      <c r="Q117" s="2"/>
      <c r="R117" s="2" t="e">
        <f>IF(#REF!&lt;&gt;"",ROUNDUP(MIN(S$3,T$3),0),"")</f>
        <v>#REF!</v>
      </c>
      <c r="S117" s="2"/>
    </row>
    <row r="118" spans="1:20" x14ac:dyDescent="0.35">
      <c r="A118" s="77" t="str">
        <f t="shared" si="40"/>
        <v/>
      </c>
      <c r="B118" s="77" t="str">
        <f t="shared" si="41"/>
        <v/>
      </c>
      <c r="C118" s="77" t="str">
        <f t="shared" si="42"/>
        <v/>
      </c>
      <c r="D118" s="77" t="str">
        <f t="shared" si="43"/>
        <v/>
      </c>
      <c r="E118" s="77" t="str">
        <f t="shared" si="44"/>
        <v/>
      </c>
      <c r="F118" s="77" t="str">
        <f t="shared" si="45"/>
        <v/>
      </c>
      <c r="G118" s="199" t="str">
        <f>IF(Paramétrage!PV474&lt;&gt;0,Paramétrage!PT474,"")</f>
        <v/>
      </c>
      <c r="H118" s="2" t="str">
        <f>IF(Paramétrage!PV474&lt;&gt;0,Paramétrage!PU474,"")</f>
        <v/>
      </c>
      <c r="I118" s="2" t="str">
        <f t="shared" si="46"/>
        <v/>
      </c>
      <c r="J118" s="2" t="str">
        <f>IF(Paramétrage!PV474&lt;&gt;0,Paramétrage!PV474,"")</f>
        <v/>
      </c>
      <c r="K118" s="2" t="str">
        <f>IF(Paramétrage!PW474&lt;&gt;0,Paramétrage!PW474,"")</f>
        <v/>
      </c>
      <c r="L118" s="2" t="str">
        <f t="shared" si="47"/>
        <v/>
      </c>
      <c r="M118" s="2" t="str">
        <f t="shared" si="48"/>
        <v/>
      </c>
      <c r="N118" s="2" t="str">
        <f t="shared" si="49"/>
        <v/>
      </c>
      <c r="O118" s="2" t="str">
        <f>IF(Paramétrage!PV474&lt;&gt;0,Paramétrage!PX474,"")</f>
        <v/>
      </c>
      <c r="P118" s="9" t="e">
        <f>IF(Paramétrage!#REF!,#REF!-#REF!,0)</f>
        <v>#REF!</v>
      </c>
      <c r="Q118" s="2"/>
      <c r="R118" s="2" t="e">
        <f>IF(#REF!&lt;&gt;"",ROUNDUP(MIN(S$3,T$3),0),"")</f>
        <v>#REF!</v>
      </c>
      <c r="S118" s="2"/>
    </row>
    <row r="119" spans="1:20" x14ac:dyDescent="0.35">
      <c r="A119" s="77" t="str">
        <f t="shared" si="40"/>
        <v/>
      </c>
      <c r="B119" s="77" t="str">
        <f t="shared" si="41"/>
        <v/>
      </c>
      <c r="C119" s="77" t="str">
        <f t="shared" si="42"/>
        <v/>
      </c>
      <c r="D119" s="77" t="str">
        <f t="shared" si="43"/>
        <v/>
      </c>
      <c r="E119" s="77" t="str">
        <f t="shared" si="44"/>
        <v/>
      </c>
      <c r="F119" s="77" t="str">
        <f t="shared" si="45"/>
        <v/>
      </c>
      <c r="G119" s="199" t="str">
        <f>IF(Paramétrage!PV475&lt;&gt;0,Paramétrage!PT475,"")</f>
        <v/>
      </c>
      <c r="H119" s="2" t="str">
        <f>IF(Paramétrage!PV475&lt;&gt;0,Paramétrage!PU475,"")</f>
        <v/>
      </c>
      <c r="I119" s="2" t="str">
        <f t="shared" si="46"/>
        <v/>
      </c>
      <c r="J119" s="2" t="str">
        <f>IF(Paramétrage!PV475&lt;&gt;0,Paramétrage!PV475,"")</f>
        <v/>
      </c>
      <c r="K119" s="2" t="str">
        <f>IF(Paramétrage!PW475&lt;&gt;0,Paramétrage!PW475,"")</f>
        <v/>
      </c>
      <c r="L119" s="2" t="str">
        <f t="shared" si="47"/>
        <v/>
      </c>
      <c r="M119" s="2" t="str">
        <f t="shared" si="48"/>
        <v/>
      </c>
      <c r="N119" s="2" t="str">
        <f t="shared" si="49"/>
        <v/>
      </c>
      <c r="O119" s="2" t="str">
        <f>IF(Paramétrage!PV475&lt;&gt;0,Paramétrage!PX475,"")</f>
        <v/>
      </c>
      <c r="P119" s="9" t="e">
        <f>IF(Paramétrage!#REF!,#REF!-#REF!,0)</f>
        <v>#REF!</v>
      </c>
      <c r="Q119" s="2"/>
      <c r="R119" s="2" t="e">
        <f>IF(#REF!&lt;&gt;"",ROUNDUP(MIN(S$3,T$3),0),"")</f>
        <v>#REF!</v>
      </c>
      <c r="S119" s="2"/>
    </row>
    <row r="120" spans="1:20" x14ac:dyDescent="0.35">
      <c r="A120" s="469"/>
      <c r="B120" s="469"/>
      <c r="C120" s="469"/>
      <c r="D120" s="469"/>
      <c r="E120" s="469"/>
      <c r="F120" s="469"/>
      <c r="G120" s="475" t="s">
        <v>1136</v>
      </c>
      <c r="H120" s="469"/>
      <c r="I120" s="469"/>
      <c r="J120" s="469"/>
      <c r="K120" s="469"/>
      <c r="L120" s="469"/>
      <c r="M120" s="469"/>
      <c r="N120" s="469"/>
      <c r="O120" s="469"/>
      <c r="P120" s="469" t="e">
        <f>IF(Paramétrage!#REF!,#REF!-#REF!,0)</f>
        <v>#REF!</v>
      </c>
      <c r="Q120" s="469"/>
      <c r="R120" s="469" t="e">
        <f>IF(#REF!&lt;&gt;"",ROUNDUP(MIN(S$3,T$3),0),"")</f>
        <v>#REF!</v>
      </c>
      <c r="S120" s="2"/>
    </row>
    <row r="121" spans="1:20" ht="101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167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9" t="e">
        <f>IF(Paramétrage!#REF!,#REF!-#REF!,0)</f>
        <v>#REF!</v>
      </c>
      <c r="Q121" s="200" t="e">
        <f>Paramétrage!#REF!</f>
        <v>#REF!</v>
      </c>
      <c r="R121" s="201" t="s">
        <v>338</v>
      </c>
      <c r="S121" s="106" t="s">
        <v>347</v>
      </c>
      <c r="T121" s="28" t="s">
        <v>348</v>
      </c>
    </row>
    <row r="122" spans="1:20" x14ac:dyDescent="0.35">
      <c r="A122" s="77" t="str">
        <f>IF(J122&lt;&gt;"",I122,"")</f>
        <v/>
      </c>
      <c r="B122" s="77" t="str">
        <f>IF(J122&lt;&gt;"",1,"")</f>
        <v/>
      </c>
      <c r="C122" s="77" t="str">
        <f>IF(J122&lt;&gt;"",L122,"")</f>
        <v/>
      </c>
      <c r="D122" s="77" t="str">
        <f>IF(J122&lt;&gt;"",L122,"")</f>
        <v/>
      </c>
      <c r="E122" s="77" t="str">
        <f>IF(J122&lt;&gt;"",M122,"")</f>
        <v/>
      </c>
      <c r="F122" s="77" t="str">
        <f>IF(J122&lt;&gt;"",N122,"")</f>
        <v/>
      </c>
      <c r="G122" s="199" t="str">
        <f>IF(Paramétrage!QL501&lt;&gt;0,Paramétrage!QJ501,"")</f>
        <v/>
      </c>
      <c r="H122" s="2" t="str">
        <f>IF(Paramétrage!QL501&lt;&gt;0,Paramétrage!QK501,"")</f>
        <v/>
      </c>
      <c r="I122" s="2" t="str">
        <f>IF(J122&lt;&gt;"",DATEDIF($Q$2,G122,"d")*1440+H122*60,"")</f>
        <v/>
      </c>
      <c r="J122" s="2" t="str">
        <f>IF(Paramétrage!QL501&lt;&gt;0,Paramétrage!QL501,"")</f>
        <v/>
      </c>
      <c r="K122" s="2" t="str">
        <f>IF(Paramétrage!QM501&lt;&gt;0,Paramétrage!QM501,"")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IF(Paramétrage!QL501&lt;&gt;0,Paramétrage!QN501,"")</f>
        <v/>
      </c>
      <c r="P122" s="9" t="e">
        <f>IF(Paramétrage!#REF!,#REF!-#REF!,0)</f>
        <v>#REF!</v>
      </c>
      <c r="Q122" s="2"/>
      <c r="R122" s="2" t="e">
        <f>IF(#REF!&lt;&gt;"",ROUNDUP(MIN(S$3,T$3),0),"")</f>
        <v>#REF!</v>
      </c>
      <c r="S122" s="2"/>
    </row>
    <row r="123" spans="1:20" x14ac:dyDescent="0.35">
      <c r="A123" s="77" t="str">
        <f t="shared" ref="A123:A149" si="50">IF(J123&lt;&gt;"",I123,"")</f>
        <v/>
      </c>
      <c r="B123" s="77" t="str">
        <f t="shared" ref="B123:B149" si="51">IF(J123&lt;&gt;"",1,"")</f>
        <v/>
      </c>
      <c r="C123" s="77" t="str">
        <f t="shared" ref="C123:C149" si="52">IF(J123&lt;&gt;"",L123,"")</f>
        <v/>
      </c>
      <c r="D123" s="77" t="str">
        <f t="shared" ref="D123:D149" si="53">IF(J123&lt;&gt;"",L123,"")</f>
        <v/>
      </c>
      <c r="E123" s="77" t="str">
        <f t="shared" ref="E123:E149" si="54">IF(J123&lt;&gt;"",M123,"")</f>
        <v/>
      </c>
      <c r="F123" s="77" t="str">
        <f t="shared" ref="F123:F149" si="55">IF(J123&lt;&gt;"",N123,"")</f>
        <v/>
      </c>
      <c r="G123" s="199" t="str">
        <f>IF(Paramétrage!QL502&lt;&gt;0,Paramétrage!QJ502,"")</f>
        <v/>
      </c>
      <c r="H123" s="2" t="str">
        <f>IF(Paramétrage!QL502&lt;&gt;0,Paramétrage!QK502,"")</f>
        <v/>
      </c>
      <c r="I123" s="2" t="str">
        <f t="shared" ref="I123:I149" si="56">IF(J123&lt;&gt;"",DATEDIF($Q$2,G123,"d")*1440+H123*60,"")</f>
        <v/>
      </c>
      <c r="J123" s="2" t="str">
        <f>IF(Paramétrage!QL502&lt;&gt;0,Paramétrage!QL502,"")</f>
        <v/>
      </c>
      <c r="K123" s="2" t="str">
        <f>IF(Paramétrage!QM502&lt;&gt;0,Paramétrage!QM502,"")</f>
        <v/>
      </c>
      <c r="L123" s="2" t="str">
        <f t="shared" ref="L123:L149" si="57">IF(J123&lt;&gt;"",ROUNDUP(J123/K123,0),"")</f>
        <v/>
      </c>
      <c r="M123" s="2" t="str">
        <f t="shared" ref="M123:M149" si="58">IF(J123&lt;&gt;"",J123/L123,"")</f>
        <v/>
      </c>
      <c r="N123" s="2" t="str">
        <f t="shared" ref="N123:N149" si="59">IF(J123&lt;&gt;"",M123/O123,"")</f>
        <v/>
      </c>
      <c r="O123" s="2" t="str">
        <f>IF(Paramétrage!QL502&lt;&gt;0,Paramétrage!QN502,"")</f>
        <v/>
      </c>
      <c r="P123" s="9" t="e">
        <f>IF(Paramétrage!#REF!,#REF!-#REF!,0)</f>
        <v>#REF!</v>
      </c>
      <c r="Q123" s="2"/>
      <c r="R123" s="2" t="e">
        <f>IF(#REF!&lt;&gt;"",ROUNDUP(MIN(S$3,T$3),0),"")</f>
        <v>#REF!</v>
      </c>
      <c r="S123" s="2"/>
    </row>
    <row r="124" spans="1:20" x14ac:dyDescent="0.35">
      <c r="A124" s="77" t="str">
        <f t="shared" si="50"/>
        <v/>
      </c>
      <c r="B124" s="77" t="str">
        <f t="shared" si="51"/>
        <v/>
      </c>
      <c r="C124" s="77" t="str">
        <f t="shared" si="52"/>
        <v/>
      </c>
      <c r="D124" s="77" t="str">
        <f t="shared" si="53"/>
        <v/>
      </c>
      <c r="E124" s="77" t="str">
        <f t="shared" si="54"/>
        <v/>
      </c>
      <c r="F124" s="77" t="str">
        <f t="shared" si="55"/>
        <v/>
      </c>
      <c r="G124" s="199" t="str">
        <f>IF(Paramétrage!QL503&lt;&gt;0,Paramétrage!QJ503,"")</f>
        <v/>
      </c>
      <c r="H124" s="2" t="str">
        <f>IF(Paramétrage!QL503&lt;&gt;0,Paramétrage!QK503,"")</f>
        <v/>
      </c>
      <c r="I124" s="2" t="str">
        <f t="shared" si="56"/>
        <v/>
      </c>
      <c r="J124" s="2" t="str">
        <f>IF(Paramétrage!QL503&lt;&gt;0,Paramétrage!QL503,"")</f>
        <v/>
      </c>
      <c r="K124" s="2" t="str">
        <f>IF(Paramétrage!QM503&lt;&gt;0,Paramétrage!QM503,"")</f>
        <v/>
      </c>
      <c r="L124" s="2" t="str">
        <f t="shared" si="57"/>
        <v/>
      </c>
      <c r="M124" s="2" t="str">
        <f t="shared" si="58"/>
        <v/>
      </c>
      <c r="N124" s="2" t="str">
        <f t="shared" si="59"/>
        <v/>
      </c>
      <c r="O124" s="2" t="str">
        <f>IF(Paramétrage!QL503&lt;&gt;0,Paramétrage!QN503,"")</f>
        <v/>
      </c>
      <c r="P124" s="9" t="e">
        <f>IF(Paramétrage!#REF!,#REF!-#REF!,0)</f>
        <v>#REF!</v>
      </c>
      <c r="Q124" s="2"/>
      <c r="R124" s="2" t="e">
        <f>IF(#REF!&lt;&gt;"",ROUNDUP(MIN(S$3,T$3),0),"")</f>
        <v>#REF!</v>
      </c>
      <c r="S124" s="2"/>
    </row>
    <row r="125" spans="1:20" x14ac:dyDescent="0.35">
      <c r="A125" s="77" t="str">
        <f t="shared" si="50"/>
        <v/>
      </c>
      <c r="B125" s="77" t="str">
        <f t="shared" si="51"/>
        <v/>
      </c>
      <c r="C125" s="77" t="str">
        <f t="shared" si="52"/>
        <v/>
      </c>
      <c r="D125" s="77" t="str">
        <f t="shared" si="53"/>
        <v/>
      </c>
      <c r="E125" s="77" t="str">
        <f t="shared" si="54"/>
        <v/>
      </c>
      <c r="F125" s="77" t="str">
        <f t="shared" si="55"/>
        <v/>
      </c>
      <c r="G125" s="199" t="str">
        <f>IF(Paramétrage!QL504&lt;&gt;0,Paramétrage!QJ504,"")</f>
        <v/>
      </c>
      <c r="H125" s="2" t="str">
        <f>IF(Paramétrage!QL504&lt;&gt;0,Paramétrage!QK504,"")</f>
        <v/>
      </c>
      <c r="I125" s="2" t="str">
        <f t="shared" si="56"/>
        <v/>
      </c>
      <c r="J125" s="2" t="str">
        <f>IF(Paramétrage!QL504&lt;&gt;0,Paramétrage!QL504,"")</f>
        <v/>
      </c>
      <c r="K125" s="2" t="str">
        <f>IF(Paramétrage!QM504&lt;&gt;0,Paramétrage!QM504,"")</f>
        <v/>
      </c>
      <c r="L125" s="2" t="str">
        <f t="shared" si="57"/>
        <v/>
      </c>
      <c r="M125" s="2" t="str">
        <f t="shared" si="58"/>
        <v/>
      </c>
      <c r="N125" s="2" t="str">
        <f t="shared" si="59"/>
        <v/>
      </c>
      <c r="O125" s="2" t="str">
        <f>IF(Paramétrage!QL504&lt;&gt;0,Paramétrage!QN504,"")</f>
        <v/>
      </c>
      <c r="P125" s="9" t="e">
        <f>IF(Paramétrage!#REF!,#REF!-#REF!,0)</f>
        <v>#REF!</v>
      </c>
      <c r="Q125" s="2"/>
      <c r="R125" s="2" t="e">
        <f>IF(#REF!&lt;&gt;"",ROUNDUP(MIN(S$3,T$3),0),"")</f>
        <v>#REF!</v>
      </c>
      <c r="S125" s="2"/>
    </row>
    <row r="126" spans="1:20" x14ac:dyDescent="0.35">
      <c r="A126" s="77" t="str">
        <f t="shared" si="50"/>
        <v/>
      </c>
      <c r="B126" s="77" t="str">
        <f t="shared" si="51"/>
        <v/>
      </c>
      <c r="C126" s="77" t="str">
        <f t="shared" si="52"/>
        <v/>
      </c>
      <c r="D126" s="77" t="str">
        <f t="shared" si="53"/>
        <v/>
      </c>
      <c r="E126" s="77" t="str">
        <f t="shared" si="54"/>
        <v/>
      </c>
      <c r="F126" s="77" t="str">
        <f t="shared" si="55"/>
        <v/>
      </c>
      <c r="G126" s="199" t="str">
        <f>IF(Paramétrage!QL505&lt;&gt;0,Paramétrage!QJ505,"")</f>
        <v/>
      </c>
      <c r="H126" s="2" t="str">
        <f>IF(Paramétrage!QL505&lt;&gt;0,Paramétrage!QK505,"")</f>
        <v/>
      </c>
      <c r="I126" s="2" t="str">
        <f t="shared" si="56"/>
        <v/>
      </c>
      <c r="J126" s="2" t="str">
        <f>IF(Paramétrage!QL505&lt;&gt;0,Paramétrage!QL505,"")</f>
        <v/>
      </c>
      <c r="K126" s="2" t="str">
        <f>IF(Paramétrage!QM505&lt;&gt;0,Paramétrage!QM505,"")</f>
        <v/>
      </c>
      <c r="L126" s="2" t="str">
        <f t="shared" si="57"/>
        <v/>
      </c>
      <c r="M126" s="2" t="str">
        <f t="shared" si="58"/>
        <v/>
      </c>
      <c r="N126" s="2" t="str">
        <f t="shared" si="59"/>
        <v/>
      </c>
      <c r="O126" s="2" t="str">
        <f>IF(Paramétrage!QL505&lt;&gt;0,Paramétrage!QN505,"")</f>
        <v/>
      </c>
      <c r="P126" s="9" t="e">
        <f>IF(Paramétrage!#REF!,#REF!-#REF!,0)</f>
        <v>#REF!</v>
      </c>
      <c r="Q126" s="2"/>
      <c r="R126" s="2" t="e">
        <f>IF(#REF!&lt;&gt;"",ROUNDUP(MIN(S$3,T$3),0),"")</f>
        <v>#REF!</v>
      </c>
      <c r="S126" s="2"/>
    </row>
    <row r="127" spans="1:20" x14ac:dyDescent="0.35">
      <c r="A127" s="77" t="str">
        <f t="shared" si="50"/>
        <v/>
      </c>
      <c r="B127" s="77" t="str">
        <f t="shared" si="51"/>
        <v/>
      </c>
      <c r="C127" s="77" t="str">
        <f t="shared" si="52"/>
        <v/>
      </c>
      <c r="D127" s="77" t="str">
        <f t="shared" si="53"/>
        <v/>
      </c>
      <c r="E127" s="77" t="str">
        <f t="shared" si="54"/>
        <v/>
      </c>
      <c r="F127" s="77" t="str">
        <f t="shared" si="55"/>
        <v/>
      </c>
      <c r="G127" s="199" t="str">
        <f>IF(Paramétrage!QL506&lt;&gt;0,Paramétrage!QJ506,"")</f>
        <v/>
      </c>
      <c r="H127" s="2" t="str">
        <f>IF(Paramétrage!QL506&lt;&gt;0,Paramétrage!QK506,"")</f>
        <v/>
      </c>
      <c r="I127" s="2" t="str">
        <f t="shared" si="56"/>
        <v/>
      </c>
      <c r="J127" s="2" t="str">
        <f>IF(Paramétrage!QL506&lt;&gt;0,Paramétrage!QL506,"")</f>
        <v/>
      </c>
      <c r="K127" s="2" t="str">
        <f>IF(Paramétrage!QM506&lt;&gt;0,Paramétrage!QM506,"")</f>
        <v/>
      </c>
      <c r="L127" s="2" t="str">
        <f t="shared" si="57"/>
        <v/>
      </c>
      <c r="M127" s="2" t="str">
        <f t="shared" si="58"/>
        <v/>
      </c>
      <c r="N127" s="2" t="str">
        <f t="shared" si="59"/>
        <v/>
      </c>
      <c r="O127" s="2" t="str">
        <f>IF(Paramétrage!QL506&lt;&gt;0,Paramétrage!QN506,"")</f>
        <v/>
      </c>
      <c r="P127" s="9" t="e">
        <f>IF(Paramétrage!#REF!,#REF!-#REF!,0)</f>
        <v>#REF!</v>
      </c>
      <c r="Q127" s="2"/>
      <c r="R127" s="2" t="e">
        <f>IF(#REF!&lt;&gt;"",ROUNDUP(MIN(S$3,T$3),0),"")</f>
        <v>#REF!</v>
      </c>
      <c r="S127" s="2"/>
    </row>
    <row r="128" spans="1:20" x14ac:dyDescent="0.35">
      <c r="A128" s="77" t="str">
        <f t="shared" si="50"/>
        <v/>
      </c>
      <c r="B128" s="77" t="str">
        <f t="shared" si="51"/>
        <v/>
      </c>
      <c r="C128" s="77" t="str">
        <f t="shared" si="52"/>
        <v/>
      </c>
      <c r="D128" s="77" t="str">
        <f t="shared" si="53"/>
        <v/>
      </c>
      <c r="E128" s="77" t="str">
        <f t="shared" si="54"/>
        <v/>
      </c>
      <c r="F128" s="77" t="str">
        <f t="shared" si="55"/>
        <v/>
      </c>
      <c r="G128" s="199" t="str">
        <f>IF(Paramétrage!QL507&lt;&gt;0,Paramétrage!QJ507,"")</f>
        <v/>
      </c>
      <c r="H128" s="2" t="str">
        <f>IF(Paramétrage!QL507&lt;&gt;0,Paramétrage!QK507,"")</f>
        <v/>
      </c>
      <c r="I128" s="2" t="str">
        <f t="shared" si="56"/>
        <v/>
      </c>
      <c r="J128" s="2" t="str">
        <f>IF(Paramétrage!QL507&lt;&gt;0,Paramétrage!QL507,"")</f>
        <v/>
      </c>
      <c r="K128" s="2" t="str">
        <f>IF(Paramétrage!QM507&lt;&gt;0,Paramétrage!QM507,"")</f>
        <v/>
      </c>
      <c r="L128" s="2" t="str">
        <f t="shared" si="57"/>
        <v/>
      </c>
      <c r="M128" s="2" t="str">
        <f t="shared" si="58"/>
        <v/>
      </c>
      <c r="N128" s="2" t="str">
        <f t="shared" si="59"/>
        <v/>
      </c>
      <c r="O128" s="2" t="str">
        <f>IF(Paramétrage!QL507&lt;&gt;0,Paramétrage!QN507,"")</f>
        <v/>
      </c>
      <c r="P128" s="9" t="e">
        <f>IF(Paramétrage!#REF!,#REF!-#REF!,0)</f>
        <v>#REF!</v>
      </c>
      <c r="Q128" s="2"/>
      <c r="R128" s="2" t="e">
        <f>IF(#REF!&lt;&gt;"",ROUNDUP(MIN(S$3,T$3),0),"")</f>
        <v>#REF!</v>
      </c>
      <c r="S128" s="2"/>
    </row>
    <row r="129" spans="1:19" x14ac:dyDescent="0.35">
      <c r="A129" s="77" t="str">
        <f t="shared" si="50"/>
        <v/>
      </c>
      <c r="B129" s="77" t="str">
        <f t="shared" si="51"/>
        <v/>
      </c>
      <c r="C129" s="77" t="str">
        <f t="shared" si="52"/>
        <v/>
      </c>
      <c r="D129" s="77" t="str">
        <f t="shared" si="53"/>
        <v/>
      </c>
      <c r="E129" s="77" t="str">
        <f t="shared" si="54"/>
        <v/>
      </c>
      <c r="F129" s="77" t="str">
        <f t="shared" si="55"/>
        <v/>
      </c>
      <c r="G129" s="199" t="str">
        <f>IF(Paramétrage!QL508&lt;&gt;0,Paramétrage!QJ508,"")</f>
        <v/>
      </c>
      <c r="H129" s="2" t="str">
        <f>IF(Paramétrage!QL508&lt;&gt;0,Paramétrage!QK508,"")</f>
        <v/>
      </c>
      <c r="I129" s="2" t="str">
        <f t="shared" si="56"/>
        <v/>
      </c>
      <c r="J129" s="2" t="str">
        <f>IF(Paramétrage!QL508&lt;&gt;0,Paramétrage!QL508,"")</f>
        <v/>
      </c>
      <c r="K129" s="2" t="str">
        <f>IF(Paramétrage!QM508&lt;&gt;0,Paramétrage!QM508,"")</f>
        <v/>
      </c>
      <c r="L129" s="2" t="str">
        <f t="shared" si="57"/>
        <v/>
      </c>
      <c r="M129" s="2" t="str">
        <f t="shared" si="58"/>
        <v/>
      </c>
      <c r="N129" s="2" t="str">
        <f t="shared" si="59"/>
        <v/>
      </c>
      <c r="O129" s="2" t="str">
        <f>IF(Paramétrage!QL508&lt;&gt;0,Paramétrage!QN508,"")</f>
        <v/>
      </c>
      <c r="P129" s="9" t="e">
        <f>IF(Paramétrage!#REF!,#REF!-#REF!,0)</f>
        <v>#REF!</v>
      </c>
      <c r="Q129" s="2"/>
      <c r="R129" s="2" t="e">
        <f>IF(#REF!&lt;&gt;"",ROUNDUP(MIN(S$3,T$3),0),"")</f>
        <v>#REF!</v>
      </c>
      <c r="S129" s="2"/>
    </row>
    <row r="130" spans="1:19" x14ac:dyDescent="0.35">
      <c r="A130" s="77" t="str">
        <f t="shared" si="50"/>
        <v/>
      </c>
      <c r="B130" s="77" t="str">
        <f t="shared" si="51"/>
        <v/>
      </c>
      <c r="C130" s="77" t="str">
        <f t="shared" si="52"/>
        <v/>
      </c>
      <c r="D130" s="77" t="str">
        <f t="shared" si="53"/>
        <v/>
      </c>
      <c r="E130" s="77" t="str">
        <f t="shared" si="54"/>
        <v/>
      </c>
      <c r="F130" s="77" t="str">
        <f t="shared" si="55"/>
        <v/>
      </c>
      <c r="G130" s="199" t="str">
        <f>IF(Paramétrage!QL509&lt;&gt;0,Paramétrage!QJ509,"")</f>
        <v/>
      </c>
      <c r="H130" s="2" t="str">
        <f>IF(Paramétrage!QL509&lt;&gt;0,Paramétrage!QK509,"")</f>
        <v/>
      </c>
      <c r="I130" s="2" t="str">
        <f t="shared" si="56"/>
        <v/>
      </c>
      <c r="J130" s="2" t="str">
        <f>IF(Paramétrage!QL509&lt;&gt;0,Paramétrage!QL509,"")</f>
        <v/>
      </c>
      <c r="K130" s="2" t="str">
        <f>IF(Paramétrage!QM509&lt;&gt;0,Paramétrage!QM509,"")</f>
        <v/>
      </c>
      <c r="L130" s="2" t="str">
        <f t="shared" si="57"/>
        <v/>
      </c>
      <c r="M130" s="2" t="str">
        <f t="shared" si="58"/>
        <v/>
      </c>
      <c r="N130" s="2" t="str">
        <f t="shared" si="59"/>
        <v/>
      </c>
      <c r="O130" s="2" t="str">
        <f>IF(Paramétrage!QL509&lt;&gt;0,Paramétrage!QN509,"")</f>
        <v/>
      </c>
      <c r="P130" s="9" t="e">
        <f>IF(Paramétrage!#REF!,#REF!-#REF!,0)</f>
        <v>#REF!</v>
      </c>
      <c r="Q130" s="2"/>
      <c r="R130" s="2" t="e">
        <f>IF(#REF!&lt;&gt;"",ROUNDUP(MIN(S$3,T$3),0),"")</f>
        <v>#REF!</v>
      </c>
      <c r="S130" s="2"/>
    </row>
    <row r="131" spans="1:19" x14ac:dyDescent="0.35">
      <c r="A131" s="77" t="str">
        <f t="shared" si="50"/>
        <v/>
      </c>
      <c r="B131" s="77" t="str">
        <f t="shared" si="51"/>
        <v/>
      </c>
      <c r="C131" s="77" t="str">
        <f t="shared" si="52"/>
        <v/>
      </c>
      <c r="D131" s="77" t="str">
        <f t="shared" si="53"/>
        <v/>
      </c>
      <c r="E131" s="77" t="str">
        <f t="shared" si="54"/>
        <v/>
      </c>
      <c r="F131" s="77" t="str">
        <f t="shared" si="55"/>
        <v/>
      </c>
      <c r="G131" s="199" t="str">
        <f>IF(Paramétrage!QL510&lt;&gt;0,Paramétrage!QJ510,"")</f>
        <v/>
      </c>
      <c r="H131" s="2" t="str">
        <f>IF(Paramétrage!QL510&lt;&gt;0,Paramétrage!QK510,"")</f>
        <v/>
      </c>
      <c r="I131" s="2" t="str">
        <f t="shared" si="56"/>
        <v/>
      </c>
      <c r="J131" s="2" t="str">
        <f>IF(Paramétrage!QL510&lt;&gt;0,Paramétrage!QL510,"")</f>
        <v/>
      </c>
      <c r="K131" s="2" t="str">
        <f>IF(Paramétrage!QM510&lt;&gt;0,Paramétrage!QM510,"")</f>
        <v/>
      </c>
      <c r="L131" s="2" t="str">
        <f t="shared" si="57"/>
        <v/>
      </c>
      <c r="M131" s="2" t="str">
        <f t="shared" si="58"/>
        <v/>
      </c>
      <c r="N131" s="2" t="str">
        <f t="shared" si="59"/>
        <v/>
      </c>
      <c r="O131" s="2" t="str">
        <f>IF(Paramétrage!QL510&lt;&gt;0,Paramétrage!QN510,"")</f>
        <v/>
      </c>
      <c r="P131" s="9" t="e">
        <f>IF(Paramétrage!#REF!,#REF!-#REF!,0)</f>
        <v>#REF!</v>
      </c>
      <c r="Q131" s="2"/>
      <c r="R131" s="2" t="e">
        <f>IF(#REF!&lt;&gt;"",ROUNDUP(MIN(S$3,T$3),0),"")</f>
        <v>#REF!</v>
      </c>
      <c r="S131" s="2"/>
    </row>
    <row r="132" spans="1:19" x14ac:dyDescent="0.35">
      <c r="A132" s="77" t="str">
        <f t="shared" si="50"/>
        <v/>
      </c>
      <c r="B132" s="77" t="str">
        <f t="shared" si="51"/>
        <v/>
      </c>
      <c r="C132" s="77" t="str">
        <f t="shared" si="52"/>
        <v/>
      </c>
      <c r="D132" s="77" t="str">
        <f t="shared" si="53"/>
        <v/>
      </c>
      <c r="E132" s="77" t="str">
        <f t="shared" si="54"/>
        <v/>
      </c>
      <c r="F132" s="77" t="str">
        <f t="shared" si="55"/>
        <v/>
      </c>
      <c r="G132" s="199" t="str">
        <f>IF(Paramétrage!QL511&lt;&gt;0,Paramétrage!QJ511,"")</f>
        <v/>
      </c>
      <c r="H132" s="2" t="str">
        <f>IF(Paramétrage!QL511&lt;&gt;0,Paramétrage!QK511,"")</f>
        <v/>
      </c>
      <c r="I132" s="2" t="str">
        <f t="shared" si="56"/>
        <v/>
      </c>
      <c r="J132" s="2" t="str">
        <f>IF(Paramétrage!QL511&lt;&gt;0,Paramétrage!QL511,"")</f>
        <v/>
      </c>
      <c r="K132" s="2" t="str">
        <f>IF(Paramétrage!QM511&lt;&gt;0,Paramétrage!QM511,"")</f>
        <v/>
      </c>
      <c r="L132" s="2" t="str">
        <f t="shared" si="57"/>
        <v/>
      </c>
      <c r="M132" s="2" t="str">
        <f t="shared" si="58"/>
        <v/>
      </c>
      <c r="N132" s="2" t="str">
        <f t="shared" si="59"/>
        <v/>
      </c>
      <c r="O132" s="2" t="str">
        <f>IF(Paramétrage!QL511&lt;&gt;0,Paramétrage!QN511,"")</f>
        <v/>
      </c>
      <c r="P132" s="9" t="e">
        <f>IF(Paramétrage!#REF!,#REF!-#REF!,0)</f>
        <v>#REF!</v>
      </c>
      <c r="Q132" s="2"/>
      <c r="R132" s="2" t="e">
        <f>IF(#REF!&lt;&gt;"",ROUNDUP(MIN(S$3,T$3),0),"")</f>
        <v>#REF!</v>
      </c>
      <c r="S132" s="2"/>
    </row>
    <row r="133" spans="1:19" x14ac:dyDescent="0.35">
      <c r="A133" s="77" t="str">
        <f t="shared" si="50"/>
        <v/>
      </c>
      <c r="B133" s="77" t="str">
        <f t="shared" si="51"/>
        <v/>
      </c>
      <c r="C133" s="77" t="str">
        <f t="shared" si="52"/>
        <v/>
      </c>
      <c r="D133" s="77" t="str">
        <f t="shared" si="53"/>
        <v/>
      </c>
      <c r="E133" s="77" t="str">
        <f t="shared" si="54"/>
        <v/>
      </c>
      <c r="F133" s="77" t="str">
        <f t="shared" si="55"/>
        <v/>
      </c>
      <c r="G133" s="199" t="str">
        <f>IF(Paramétrage!QL512&lt;&gt;0,Paramétrage!QJ512,"")</f>
        <v/>
      </c>
      <c r="H133" s="2" t="str">
        <f>IF(Paramétrage!QL512&lt;&gt;0,Paramétrage!QK512,"")</f>
        <v/>
      </c>
      <c r="I133" s="2" t="str">
        <f t="shared" si="56"/>
        <v/>
      </c>
      <c r="J133" s="2" t="str">
        <f>IF(Paramétrage!QL512&lt;&gt;0,Paramétrage!QL512,"")</f>
        <v/>
      </c>
      <c r="K133" s="2" t="str">
        <f>IF(Paramétrage!QM512&lt;&gt;0,Paramétrage!QM512,"")</f>
        <v/>
      </c>
      <c r="L133" s="2" t="str">
        <f t="shared" si="57"/>
        <v/>
      </c>
      <c r="M133" s="2" t="str">
        <f t="shared" si="58"/>
        <v/>
      </c>
      <c r="N133" s="2" t="str">
        <f t="shared" si="59"/>
        <v/>
      </c>
      <c r="O133" s="2" t="str">
        <f>IF(Paramétrage!QL512&lt;&gt;0,Paramétrage!QN512,"")</f>
        <v/>
      </c>
      <c r="P133" s="9" t="e">
        <f>IF(Paramétrage!#REF!,#REF!-#REF!,0)</f>
        <v>#REF!</v>
      </c>
      <c r="Q133" s="2"/>
      <c r="R133" s="2" t="e">
        <f>IF(#REF!&lt;&gt;"",ROUNDUP(MIN(S$3,T$3),0),"")</f>
        <v>#REF!</v>
      </c>
      <c r="S133" s="2"/>
    </row>
    <row r="134" spans="1:19" x14ac:dyDescent="0.35">
      <c r="A134" s="77" t="str">
        <f t="shared" si="50"/>
        <v/>
      </c>
      <c r="B134" s="77" t="str">
        <f t="shared" si="51"/>
        <v/>
      </c>
      <c r="C134" s="77" t="str">
        <f t="shared" si="52"/>
        <v/>
      </c>
      <c r="D134" s="77" t="str">
        <f t="shared" si="53"/>
        <v/>
      </c>
      <c r="E134" s="77" t="str">
        <f t="shared" si="54"/>
        <v/>
      </c>
      <c r="F134" s="77" t="str">
        <f t="shared" si="55"/>
        <v/>
      </c>
      <c r="G134" s="199" t="str">
        <f>IF(Paramétrage!QL513&lt;&gt;0,Paramétrage!QJ513,"")</f>
        <v/>
      </c>
      <c r="H134" s="2" t="str">
        <f>IF(Paramétrage!QL513&lt;&gt;0,Paramétrage!QK513,"")</f>
        <v/>
      </c>
      <c r="I134" s="2" t="str">
        <f t="shared" si="56"/>
        <v/>
      </c>
      <c r="J134" s="2" t="str">
        <f>IF(Paramétrage!QL513&lt;&gt;0,Paramétrage!QL513,"")</f>
        <v/>
      </c>
      <c r="K134" s="2" t="str">
        <f>IF(Paramétrage!QM513&lt;&gt;0,Paramétrage!QM513,"")</f>
        <v/>
      </c>
      <c r="L134" s="2" t="str">
        <f t="shared" si="57"/>
        <v/>
      </c>
      <c r="M134" s="2" t="str">
        <f t="shared" si="58"/>
        <v/>
      </c>
      <c r="N134" s="2" t="str">
        <f t="shared" si="59"/>
        <v/>
      </c>
      <c r="O134" s="2" t="str">
        <f>IF(Paramétrage!QL513&lt;&gt;0,Paramétrage!QN513,"")</f>
        <v/>
      </c>
      <c r="P134" s="9" t="e">
        <f>IF(Paramétrage!#REF!,#REF!-#REF!,0)</f>
        <v>#REF!</v>
      </c>
      <c r="Q134" s="2"/>
      <c r="R134" s="2" t="e">
        <f>IF(#REF!&lt;&gt;"",ROUNDUP(MIN(S$3,T$3),0),"")</f>
        <v>#REF!</v>
      </c>
      <c r="S134" s="2"/>
    </row>
    <row r="135" spans="1:19" x14ac:dyDescent="0.35">
      <c r="A135" s="77" t="str">
        <f t="shared" si="50"/>
        <v/>
      </c>
      <c r="B135" s="77" t="str">
        <f t="shared" si="51"/>
        <v/>
      </c>
      <c r="C135" s="77" t="str">
        <f t="shared" si="52"/>
        <v/>
      </c>
      <c r="D135" s="77" t="str">
        <f t="shared" si="53"/>
        <v/>
      </c>
      <c r="E135" s="77" t="str">
        <f t="shared" si="54"/>
        <v/>
      </c>
      <c r="F135" s="77" t="str">
        <f t="shared" si="55"/>
        <v/>
      </c>
      <c r="G135" s="199" t="str">
        <f>IF(Paramétrage!QL514&lt;&gt;0,Paramétrage!QJ514,"")</f>
        <v/>
      </c>
      <c r="H135" s="2" t="str">
        <f>IF(Paramétrage!QL514&lt;&gt;0,Paramétrage!QK514,"")</f>
        <v/>
      </c>
      <c r="I135" s="2" t="str">
        <f t="shared" si="56"/>
        <v/>
      </c>
      <c r="J135" s="2" t="str">
        <f>IF(Paramétrage!QL514&lt;&gt;0,Paramétrage!QL514,"")</f>
        <v/>
      </c>
      <c r="K135" s="2" t="str">
        <f>IF(Paramétrage!QM514&lt;&gt;0,Paramétrage!QM514,"")</f>
        <v/>
      </c>
      <c r="L135" s="2" t="str">
        <f t="shared" si="57"/>
        <v/>
      </c>
      <c r="M135" s="2" t="str">
        <f t="shared" si="58"/>
        <v/>
      </c>
      <c r="N135" s="2" t="str">
        <f t="shared" si="59"/>
        <v/>
      </c>
      <c r="O135" s="2" t="str">
        <f>IF(Paramétrage!QL514&lt;&gt;0,Paramétrage!QN514,"")</f>
        <v/>
      </c>
      <c r="P135" s="9" t="e">
        <f>IF(Paramétrage!#REF!,#REF!-#REF!,0)</f>
        <v>#REF!</v>
      </c>
      <c r="Q135" s="2"/>
      <c r="R135" s="2" t="e">
        <f>IF(#REF!&lt;&gt;"",ROUNDUP(MIN(S$3,T$3),0),"")</f>
        <v>#REF!</v>
      </c>
      <c r="S135" s="2"/>
    </row>
    <row r="136" spans="1:19" x14ac:dyDescent="0.35">
      <c r="A136" s="77" t="str">
        <f t="shared" si="50"/>
        <v/>
      </c>
      <c r="B136" s="77" t="str">
        <f t="shared" si="51"/>
        <v/>
      </c>
      <c r="C136" s="77" t="str">
        <f t="shared" si="52"/>
        <v/>
      </c>
      <c r="D136" s="77" t="str">
        <f t="shared" si="53"/>
        <v/>
      </c>
      <c r="E136" s="77" t="str">
        <f t="shared" si="54"/>
        <v/>
      </c>
      <c r="F136" s="77" t="str">
        <f t="shared" si="55"/>
        <v/>
      </c>
      <c r="G136" s="199" t="str">
        <f>IF(Paramétrage!QL515&lt;&gt;0,Paramétrage!QJ515,"")</f>
        <v/>
      </c>
      <c r="H136" s="2" t="str">
        <f>IF(Paramétrage!QL515&lt;&gt;0,Paramétrage!QK515,"")</f>
        <v/>
      </c>
      <c r="I136" s="2" t="str">
        <f t="shared" si="56"/>
        <v/>
      </c>
      <c r="J136" s="2" t="str">
        <f>IF(Paramétrage!QL515&lt;&gt;0,Paramétrage!QL515,"")</f>
        <v/>
      </c>
      <c r="K136" s="2" t="str">
        <f>IF(Paramétrage!QM515&lt;&gt;0,Paramétrage!QM515,"")</f>
        <v/>
      </c>
      <c r="L136" s="2" t="str">
        <f t="shared" si="57"/>
        <v/>
      </c>
      <c r="M136" s="2" t="str">
        <f t="shared" si="58"/>
        <v/>
      </c>
      <c r="N136" s="2" t="str">
        <f t="shared" si="59"/>
        <v/>
      </c>
      <c r="O136" s="2" t="str">
        <f>IF(Paramétrage!QL515&lt;&gt;0,Paramétrage!QN515,"")</f>
        <v/>
      </c>
      <c r="P136" s="9" t="e">
        <f>IF(Paramétrage!#REF!,#REF!-#REF!,0)</f>
        <v>#REF!</v>
      </c>
      <c r="Q136" s="2"/>
      <c r="R136" s="2" t="e">
        <f>IF(#REF!&lt;&gt;"",ROUNDUP(MIN(S$3,T$3),0),"")</f>
        <v>#REF!</v>
      </c>
      <c r="S136" s="2"/>
    </row>
    <row r="137" spans="1:19" x14ac:dyDescent="0.35">
      <c r="A137" s="77" t="str">
        <f t="shared" si="50"/>
        <v/>
      </c>
      <c r="B137" s="77" t="str">
        <f t="shared" si="51"/>
        <v/>
      </c>
      <c r="C137" s="77" t="str">
        <f t="shared" si="52"/>
        <v/>
      </c>
      <c r="D137" s="77" t="str">
        <f t="shared" si="53"/>
        <v/>
      </c>
      <c r="E137" s="77" t="str">
        <f t="shared" si="54"/>
        <v/>
      </c>
      <c r="F137" s="77" t="str">
        <f t="shared" si="55"/>
        <v/>
      </c>
      <c r="G137" s="199" t="str">
        <f>IF(Paramétrage!QL516&lt;&gt;0,Paramétrage!QJ516,"")</f>
        <v/>
      </c>
      <c r="H137" s="2" t="str">
        <f>IF(Paramétrage!QL516&lt;&gt;0,Paramétrage!QK516,"")</f>
        <v/>
      </c>
      <c r="I137" s="2" t="str">
        <f t="shared" si="56"/>
        <v/>
      </c>
      <c r="J137" s="2" t="str">
        <f>IF(Paramétrage!QL516&lt;&gt;0,Paramétrage!QL516,"")</f>
        <v/>
      </c>
      <c r="K137" s="2" t="str">
        <f>IF(Paramétrage!QM516&lt;&gt;0,Paramétrage!QM516,"")</f>
        <v/>
      </c>
      <c r="L137" s="2" t="str">
        <f t="shared" si="57"/>
        <v/>
      </c>
      <c r="M137" s="2" t="str">
        <f t="shared" si="58"/>
        <v/>
      </c>
      <c r="N137" s="2" t="str">
        <f t="shared" si="59"/>
        <v/>
      </c>
      <c r="O137" s="2" t="str">
        <f>IF(Paramétrage!QL516&lt;&gt;0,Paramétrage!QN516,"")</f>
        <v/>
      </c>
      <c r="P137" s="9" t="e">
        <f>IF(Paramétrage!#REF!,#REF!-#REF!,0)</f>
        <v>#REF!</v>
      </c>
      <c r="Q137" s="2"/>
      <c r="R137" s="2" t="e">
        <f>IF(#REF!&lt;&gt;"",ROUNDUP(MIN(S$3,T$3),0),"")</f>
        <v>#REF!</v>
      </c>
      <c r="S137" s="2"/>
    </row>
    <row r="138" spans="1:19" x14ac:dyDescent="0.35">
      <c r="A138" s="77" t="str">
        <f t="shared" si="50"/>
        <v/>
      </c>
      <c r="B138" s="77" t="str">
        <f t="shared" si="51"/>
        <v/>
      </c>
      <c r="C138" s="77" t="str">
        <f t="shared" si="52"/>
        <v/>
      </c>
      <c r="D138" s="77" t="str">
        <f t="shared" si="53"/>
        <v/>
      </c>
      <c r="E138" s="77" t="str">
        <f t="shared" si="54"/>
        <v/>
      </c>
      <c r="F138" s="77" t="str">
        <f t="shared" si="55"/>
        <v/>
      </c>
      <c r="G138" s="199" t="str">
        <f>IF(Paramétrage!QL517&lt;&gt;0,Paramétrage!QJ517,"")</f>
        <v/>
      </c>
      <c r="H138" s="2" t="str">
        <f>IF(Paramétrage!QL517&lt;&gt;0,Paramétrage!QK517,"")</f>
        <v/>
      </c>
      <c r="I138" s="2" t="str">
        <f t="shared" si="56"/>
        <v/>
      </c>
      <c r="J138" s="2" t="str">
        <f>IF(Paramétrage!QL517&lt;&gt;0,Paramétrage!QL517,"")</f>
        <v/>
      </c>
      <c r="K138" s="2" t="str">
        <f>IF(Paramétrage!QM517&lt;&gt;0,Paramétrage!QM517,"")</f>
        <v/>
      </c>
      <c r="L138" s="2" t="str">
        <f t="shared" si="57"/>
        <v/>
      </c>
      <c r="M138" s="2" t="str">
        <f t="shared" si="58"/>
        <v/>
      </c>
      <c r="N138" s="2" t="str">
        <f t="shared" si="59"/>
        <v/>
      </c>
      <c r="O138" s="2" t="str">
        <f>IF(Paramétrage!QL517&lt;&gt;0,Paramétrage!QN517,"")</f>
        <v/>
      </c>
      <c r="P138" s="9" t="e">
        <f>IF(Paramétrage!#REF!,#REF!-#REF!,0)</f>
        <v>#REF!</v>
      </c>
      <c r="Q138" s="2"/>
      <c r="R138" s="2" t="e">
        <f>IF(#REF!&lt;&gt;"",ROUNDUP(MIN(S$3,T$3),0),"")</f>
        <v>#REF!</v>
      </c>
      <c r="S138" s="2"/>
    </row>
    <row r="139" spans="1:19" x14ac:dyDescent="0.35">
      <c r="A139" s="77" t="str">
        <f t="shared" si="50"/>
        <v/>
      </c>
      <c r="B139" s="77" t="str">
        <f t="shared" si="51"/>
        <v/>
      </c>
      <c r="C139" s="77" t="str">
        <f t="shared" si="52"/>
        <v/>
      </c>
      <c r="D139" s="77" t="str">
        <f t="shared" si="53"/>
        <v/>
      </c>
      <c r="E139" s="77" t="str">
        <f t="shared" si="54"/>
        <v/>
      </c>
      <c r="F139" s="77" t="str">
        <f t="shared" si="55"/>
        <v/>
      </c>
      <c r="G139" s="199" t="str">
        <f>IF(Paramétrage!QL518&lt;&gt;0,Paramétrage!QJ518,"")</f>
        <v/>
      </c>
      <c r="H139" s="2" t="str">
        <f>IF(Paramétrage!QL518&lt;&gt;0,Paramétrage!QK518,"")</f>
        <v/>
      </c>
      <c r="I139" s="2" t="str">
        <f t="shared" si="56"/>
        <v/>
      </c>
      <c r="J139" s="2" t="str">
        <f>IF(Paramétrage!QL518&lt;&gt;0,Paramétrage!QL518,"")</f>
        <v/>
      </c>
      <c r="K139" s="2" t="str">
        <f>IF(Paramétrage!QM518&lt;&gt;0,Paramétrage!QM518,"")</f>
        <v/>
      </c>
      <c r="L139" s="2" t="str">
        <f t="shared" si="57"/>
        <v/>
      </c>
      <c r="M139" s="2" t="str">
        <f t="shared" si="58"/>
        <v/>
      </c>
      <c r="N139" s="2" t="str">
        <f t="shared" si="59"/>
        <v/>
      </c>
      <c r="O139" s="2" t="str">
        <f>IF(Paramétrage!QL518&lt;&gt;0,Paramétrage!QN518,"")</f>
        <v/>
      </c>
      <c r="P139" s="9" t="e">
        <f>IF(Paramétrage!#REF!,#REF!-#REF!,0)</f>
        <v>#REF!</v>
      </c>
      <c r="Q139" s="2"/>
      <c r="R139" s="2" t="e">
        <f>IF(#REF!&lt;&gt;"",ROUNDUP(MIN(S$3,T$3),0),"")</f>
        <v>#REF!</v>
      </c>
      <c r="S139" s="2"/>
    </row>
    <row r="140" spans="1:19" x14ac:dyDescent="0.35">
      <c r="A140" s="77" t="str">
        <f t="shared" si="50"/>
        <v/>
      </c>
      <c r="B140" s="77" t="str">
        <f t="shared" si="51"/>
        <v/>
      </c>
      <c r="C140" s="77" t="str">
        <f t="shared" si="52"/>
        <v/>
      </c>
      <c r="D140" s="77" t="str">
        <f t="shared" si="53"/>
        <v/>
      </c>
      <c r="E140" s="77" t="str">
        <f t="shared" si="54"/>
        <v/>
      </c>
      <c r="F140" s="77" t="str">
        <f t="shared" si="55"/>
        <v/>
      </c>
      <c r="G140" s="199" t="str">
        <f>IF(Paramétrage!QL519&lt;&gt;0,Paramétrage!QJ519,"")</f>
        <v/>
      </c>
      <c r="H140" s="2" t="str">
        <f>IF(Paramétrage!QL519&lt;&gt;0,Paramétrage!QK519,"")</f>
        <v/>
      </c>
      <c r="I140" s="2" t="str">
        <f t="shared" si="56"/>
        <v/>
      </c>
      <c r="J140" s="2" t="str">
        <f>IF(Paramétrage!QL519&lt;&gt;0,Paramétrage!QL519,"")</f>
        <v/>
      </c>
      <c r="K140" s="2" t="str">
        <f>IF(Paramétrage!QM519&lt;&gt;0,Paramétrage!QM519,"")</f>
        <v/>
      </c>
      <c r="L140" s="2" t="str">
        <f t="shared" si="57"/>
        <v/>
      </c>
      <c r="M140" s="2" t="str">
        <f t="shared" si="58"/>
        <v/>
      </c>
      <c r="N140" s="2" t="str">
        <f t="shared" si="59"/>
        <v/>
      </c>
      <c r="O140" s="2" t="str">
        <f>IF(Paramétrage!QL519&lt;&gt;0,Paramétrage!QN519,"")</f>
        <v/>
      </c>
      <c r="P140" s="9" t="e">
        <f>IF(Paramétrage!#REF!,#REF!-#REF!,0)</f>
        <v>#REF!</v>
      </c>
      <c r="Q140" s="2"/>
      <c r="R140" s="2" t="e">
        <f>IF(#REF!&lt;&gt;"",ROUNDUP(MIN(S$3,T$3),0),"")</f>
        <v>#REF!</v>
      </c>
      <c r="S140" s="2"/>
    </row>
    <row r="141" spans="1:19" x14ac:dyDescent="0.35">
      <c r="A141" s="77" t="str">
        <f t="shared" si="50"/>
        <v/>
      </c>
      <c r="B141" s="77" t="str">
        <f t="shared" si="51"/>
        <v/>
      </c>
      <c r="C141" s="77" t="str">
        <f t="shared" si="52"/>
        <v/>
      </c>
      <c r="D141" s="77" t="str">
        <f t="shared" si="53"/>
        <v/>
      </c>
      <c r="E141" s="77" t="str">
        <f t="shared" si="54"/>
        <v/>
      </c>
      <c r="F141" s="77" t="str">
        <f t="shared" si="55"/>
        <v/>
      </c>
      <c r="G141" s="199" t="str">
        <f>IF(Paramétrage!QL520&lt;&gt;0,Paramétrage!QJ520,"")</f>
        <v/>
      </c>
      <c r="H141" s="2" t="str">
        <f>IF(Paramétrage!QL520&lt;&gt;0,Paramétrage!QK520,"")</f>
        <v/>
      </c>
      <c r="I141" s="2" t="str">
        <f t="shared" si="56"/>
        <v/>
      </c>
      <c r="J141" s="2" t="str">
        <f>IF(Paramétrage!QL520&lt;&gt;0,Paramétrage!QL520,"")</f>
        <v/>
      </c>
      <c r="K141" s="2" t="str">
        <f>IF(Paramétrage!QM520&lt;&gt;0,Paramétrage!QM520,"")</f>
        <v/>
      </c>
      <c r="L141" s="2" t="str">
        <f t="shared" si="57"/>
        <v/>
      </c>
      <c r="M141" s="2" t="str">
        <f t="shared" si="58"/>
        <v/>
      </c>
      <c r="N141" s="2" t="str">
        <f t="shared" si="59"/>
        <v/>
      </c>
      <c r="O141" s="2" t="str">
        <f>IF(Paramétrage!QL520&lt;&gt;0,Paramétrage!QN520,"")</f>
        <v/>
      </c>
      <c r="P141" s="9" t="e">
        <f>IF(Paramétrage!#REF!,#REF!-#REF!,0)</f>
        <v>#REF!</v>
      </c>
      <c r="Q141" s="2"/>
      <c r="R141" s="2" t="e">
        <f>IF(#REF!&lt;&gt;"",ROUNDUP(MIN(S$3,T$3),0),"")</f>
        <v>#REF!</v>
      </c>
      <c r="S141" s="2"/>
    </row>
    <row r="142" spans="1:19" x14ac:dyDescent="0.35">
      <c r="A142" s="77" t="str">
        <f t="shared" si="50"/>
        <v/>
      </c>
      <c r="B142" s="77" t="str">
        <f t="shared" si="51"/>
        <v/>
      </c>
      <c r="C142" s="77" t="str">
        <f t="shared" si="52"/>
        <v/>
      </c>
      <c r="D142" s="77" t="str">
        <f t="shared" si="53"/>
        <v/>
      </c>
      <c r="E142" s="77" t="str">
        <f t="shared" si="54"/>
        <v/>
      </c>
      <c r="F142" s="77" t="str">
        <f t="shared" si="55"/>
        <v/>
      </c>
      <c r="G142" s="199" t="str">
        <f>IF(Paramétrage!QL521&lt;&gt;0,Paramétrage!QJ521,"")</f>
        <v/>
      </c>
      <c r="H142" s="2" t="str">
        <f>IF(Paramétrage!QL521&lt;&gt;0,Paramétrage!QK521,"")</f>
        <v/>
      </c>
      <c r="I142" s="2" t="str">
        <f t="shared" si="56"/>
        <v/>
      </c>
      <c r="J142" s="2" t="str">
        <f>IF(Paramétrage!QL521&lt;&gt;0,Paramétrage!QL521,"")</f>
        <v/>
      </c>
      <c r="K142" s="2" t="str">
        <f>IF(Paramétrage!QM521&lt;&gt;0,Paramétrage!QM521,"")</f>
        <v/>
      </c>
      <c r="L142" s="2" t="str">
        <f t="shared" si="57"/>
        <v/>
      </c>
      <c r="M142" s="2" t="str">
        <f t="shared" si="58"/>
        <v/>
      </c>
      <c r="N142" s="2" t="str">
        <f t="shared" si="59"/>
        <v/>
      </c>
      <c r="O142" s="2" t="str">
        <f>IF(Paramétrage!QL521&lt;&gt;0,Paramétrage!QN521,"")</f>
        <v/>
      </c>
      <c r="P142" s="9" t="e">
        <f>IF(Paramétrage!#REF!,#REF!-#REF!,0)</f>
        <v>#REF!</v>
      </c>
      <c r="Q142" s="2"/>
      <c r="R142" s="2" t="e">
        <f>IF(#REF!&lt;&gt;"",ROUNDUP(MIN(S$3,T$3),0),"")</f>
        <v>#REF!</v>
      </c>
      <c r="S142" s="2"/>
    </row>
    <row r="143" spans="1:19" x14ac:dyDescent="0.35">
      <c r="A143" s="77" t="str">
        <f t="shared" si="50"/>
        <v/>
      </c>
      <c r="B143" s="77" t="str">
        <f t="shared" si="51"/>
        <v/>
      </c>
      <c r="C143" s="77" t="str">
        <f t="shared" si="52"/>
        <v/>
      </c>
      <c r="D143" s="77" t="str">
        <f t="shared" si="53"/>
        <v/>
      </c>
      <c r="E143" s="77" t="str">
        <f t="shared" si="54"/>
        <v/>
      </c>
      <c r="F143" s="77" t="str">
        <f t="shared" si="55"/>
        <v/>
      </c>
      <c r="G143" s="199" t="str">
        <f>IF(Paramétrage!QL522&lt;&gt;0,Paramétrage!QJ522,"")</f>
        <v/>
      </c>
      <c r="H143" s="2" t="str">
        <f>IF(Paramétrage!QL522&lt;&gt;0,Paramétrage!QK522,"")</f>
        <v/>
      </c>
      <c r="I143" s="2" t="str">
        <f t="shared" si="56"/>
        <v/>
      </c>
      <c r="J143" s="2" t="str">
        <f>IF(Paramétrage!QL522&lt;&gt;0,Paramétrage!QL522,"")</f>
        <v/>
      </c>
      <c r="K143" s="2" t="str">
        <f>IF(Paramétrage!QM522&lt;&gt;0,Paramétrage!QM522,"")</f>
        <v/>
      </c>
      <c r="L143" s="2" t="str">
        <f t="shared" si="57"/>
        <v/>
      </c>
      <c r="M143" s="2" t="str">
        <f t="shared" si="58"/>
        <v/>
      </c>
      <c r="N143" s="2" t="str">
        <f t="shared" si="59"/>
        <v/>
      </c>
      <c r="O143" s="2" t="str">
        <f>IF(Paramétrage!QL522&lt;&gt;0,Paramétrage!QN522,"")</f>
        <v/>
      </c>
      <c r="P143" s="9" t="e">
        <f>IF(Paramétrage!#REF!,#REF!-#REF!,0)</f>
        <v>#REF!</v>
      </c>
      <c r="Q143" s="2"/>
      <c r="R143" s="2" t="e">
        <f>IF(#REF!&lt;&gt;"",ROUNDUP(MIN(S$3,T$3),0),"")</f>
        <v>#REF!</v>
      </c>
      <c r="S143" s="2"/>
    </row>
    <row r="144" spans="1:19" x14ac:dyDescent="0.35">
      <c r="A144" s="77" t="str">
        <f t="shared" si="50"/>
        <v/>
      </c>
      <c r="B144" s="77" t="str">
        <f t="shared" si="51"/>
        <v/>
      </c>
      <c r="C144" s="77" t="str">
        <f t="shared" si="52"/>
        <v/>
      </c>
      <c r="D144" s="77" t="str">
        <f t="shared" si="53"/>
        <v/>
      </c>
      <c r="E144" s="77" t="str">
        <f t="shared" si="54"/>
        <v/>
      </c>
      <c r="F144" s="77" t="str">
        <f t="shared" si="55"/>
        <v/>
      </c>
      <c r="G144" s="199" t="str">
        <f>IF(Paramétrage!QL523&lt;&gt;0,Paramétrage!QJ523,"")</f>
        <v/>
      </c>
      <c r="H144" s="2" t="str">
        <f>IF(Paramétrage!QL523&lt;&gt;0,Paramétrage!QK523,"")</f>
        <v/>
      </c>
      <c r="I144" s="2" t="str">
        <f t="shared" si="56"/>
        <v/>
      </c>
      <c r="J144" s="2" t="str">
        <f>IF(Paramétrage!QL523&lt;&gt;0,Paramétrage!QL523,"")</f>
        <v/>
      </c>
      <c r="K144" s="2" t="str">
        <f>IF(Paramétrage!QM523&lt;&gt;0,Paramétrage!QM523,"")</f>
        <v/>
      </c>
      <c r="L144" s="2" t="str">
        <f t="shared" si="57"/>
        <v/>
      </c>
      <c r="M144" s="2" t="str">
        <f t="shared" si="58"/>
        <v/>
      </c>
      <c r="N144" s="2" t="str">
        <f t="shared" si="59"/>
        <v/>
      </c>
      <c r="O144" s="2" t="str">
        <f>IF(Paramétrage!QL523&lt;&gt;0,Paramétrage!QN523,"")</f>
        <v/>
      </c>
      <c r="P144" s="9" t="e">
        <f>IF(Paramétrage!#REF!,#REF!-#REF!,0)</f>
        <v>#REF!</v>
      </c>
      <c r="Q144" s="2"/>
      <c r="R144" s="2" t="e">
        <f>IF(#REF!&lt;&gt;"",ROUNDUP(MIN(S$3,T$3),0),"")</f>
        <v>#REF!</v>
      </c>
      <c r="S144" s="2"/>
    </row>
    <row r="145" spans="1:20" x14ac:dyDescent="0.35">
      <c r="A145" s="77" t="str">
        <f t="shared" si="50"/>
        <v/>
      </c>
      <c r="B145" s="77" t="str">
        <f t="shared" si="51"/>
        <v/>
      </c>
      <c r="C145" s="77" t="str">
        <f t="shared" si="52"/>
        <v/>
      </c>
      <c r="D145" s="77" t="str">
        <f t="shared" si="53"/>
        <v/>
      </c>
      <c r="E145" s="77" t="str">
        <f t="shared" si="54"/>
        <v/>
      </c>
      <c r="F145" s="77" t="str">
        <f t="shared" si="55"/>
        <v/>
      </c>
      <c r="G145" s="199" t="str">
        <f>IF(Paramétrage!QL524&lt;&gt;0,Paramétrage!QJ524,"")</f>
        <v/>
      </c>
      <c r="H145" s="2" t="str">
        <f>IF(Paramétrage!QL524&lt;&gt;0,Paramétrage!QK524,"")</f>
        <v/>
      </c>
      <c r="I145" s="2" t="str">
        <f t="shared" si="56"/>
        <v/>
      </c>
      <c r="J145" s="2" t="str">
        <f>IF(Paramétrage!QL524&lt;&gt;0,Paramétrage!QL524,"")</f>
        <v/>
      </c>
      <c r="K145" s="2" t="str">
        <f>IF(Paramétrage!QM524&lt;&gt;0,Paramétrage!QM524,"")</f>
        <v/>
      </c>
      <c r="L145" s="2" t="str">
        <f t="shared" si="57"/>
        <v/>
      </c>
      <c r="M145" s="2" t="str">
        <f t="shared" si="58"/>
        <v/>
      </c>
      <c r="N145" s="2" t="str">
        <f t="shared" si="59"/>
        <v/>
      </c>
      <c r="O145" s="2" t="str">
        <f>IF(Paramétrage!QL524&lt;&gt;0,Paramétrage!QN524,"")</f>
        <v/>
      </c>
      <c r="P145" s="9" t="e">
        <f>IF(Paramétrage!#REF!,#REF!-#REF!,0)</f>
        <v>#REF!</v>
      </c>
      <c r="Q145" s="2"/>
      <c r="R145" s="2" t="e">
        <f>IF(#REF!&lt;&gt;"",ROUNDUP(MIN(S$3,T$3),0),"")</f>
        <v>#REF!</v>
      </c>
      <c r="S145" s="2"/>
    </row>
    <row r="146" spans="1:20" x14ac:dyDescent="0.35">
      <c r="A146" s="77" t="str">
        <f t="shared" si="50"/>
        <v/>
      </c>
      <c r="B146" s="77" t="str">
        <f t="shared" si="51"/>
        <v/>
      </c>
      <c r="C146" s="77" t="str">
        <f t="shared" si="52"/>
        <v/>
      </c>
      <c r="D146" s="77" t="str">
        <f t="shared" si="53"/>
        <v/>
      </c>
      <c r="E146" s="77" t="str">
        <f t="shared" si="54"/>
        <v/>
      </c>
      <c r="F146" s="77" t="str">
        <f t="shared" si="55"/>
        <v/>
      </c>
      <c r="G146" s="199" t="str">
        <f>IF(Paramétrage!QL525&lt;&gt;0,Paramétrage!QJ525,"")</f>
        <v/>
      </c>
      <c r="H146" s="2" t="str">
        <f>IF(Paramétrage!QL525&lt;&gt;0,Paramétrage!QK525,"")</f>
        <v/>
      </c>
      <c r="I146" s="2" t="str">
        <f t="shared" si="56"/>
        <v/>
      </c>
      <c r="J146" s="2" t="str">
        <f>IF(Paramétrage!QL525&lt;&gt;0,Paramétrage!QL525,"")</f>
        <v/>
      </c>
      <c r="K146" s="2" t="str">
        <f>IF(Paramétrage!QM525&lt;&gt;0,Paramétrage!QM525,"")</f>
        <v/>
      </c>
      <c r="L146" s="2" t="str">
        <f t="shared" si="57"/>
        <v/>
      </c>
      <c r="M146" s="2" t="str">
        <f t="shared" si="58"/>
        <v/>
      </c>
      <c r="N146" s="2" t="str">
        <f t="shared" si="59"/>
        <v/>
      </c>
      <c r="O146" s="2" t="str">
        <f>IF(Paramétrage!QL525&lt;&gt;0,Paramétrage!QN525,"")</f>
        <v/>
      </c>
      <c r="P146" s="9" t="e">
        <f>IF(Paramétrage!#REF!,#REF!-#REF!,0)</f>
        <v>#REF!</v>
      </c>
      <c r="Q146" s="2"/>
      <c r="R146" s="2" t="e">
        <f>IF(#REF!&lt;&gt;"",ROUNDUP(MIN(S$3,T$3),0),"")</f>
        <v>#REF!</v>
      </c>
      <c r="S146" s="2"/>
    </row>
    <row r="147" spans="1:20" x14ac:dyDescent="0.35">
      <c r="A147" s="77" t="str">
        <f t="shared" si="50"/>
        <v/>
      </c>
      <c r="B147" s="77" t="str">
        <f t="shared" si="51"/>
        <v/>
      </c>
      <c r="C147" s="77" t="str">
        <f t="shared" si="52"/>
        <v/>
      </c>
      <c r="D147" s="77" t="str">
        <f t="shared" si="53"/>
        <v/>
      </c>
      <c r="E147" s="77" t="str">
        <f t="shared" si="54"/>
        <v/>
      </c>
      <c r="F147" s="77" t="str">
        <f t="shared" si="55"/>
        <v/>
      </c>
      <c r="G147" s="199" t="str">
        <f>IF(Paramétrage!QL526&lt;&gt;0,Paramétrage!QJ526,"")</f>
        <v/>
      </c>
      <c r="H147" s="2" t="str">
        <f>IF(Paramétrage!QL526&lt;&gt;0,Paramétrage!QK526,"")</f>
        <v/>
      </c>
      <c r="I147" s="2" t="str">
        <f t="shared" si="56"/>
        <v/>
      </c>
      <c r="J147" s="2" t="str">
        <f>IF(Paramétrage!QL526&lt;&gt;0,Paramétrage!QL526,"")</f>
        <v/>
      </c>
      <c r="K147" s="2" t="str">
        <f>IF(Paramétrage!QM526&lt;&gt;0,Paramétrage!QM526,"")</f>
        <v/>
      </c>
      <c r="L147" s="2" t="str">
        <f t="shared" si="57"/>
        <v/>
      </c>
      <c r="M147" s="2" t="str">
        <f t="shared" si="58"/>
        <v/>
      </c>
      <c r="N147" s="2" t="str">
        <f t="shared" si="59"/>
        <v/>
      </c>
      <c r="O147" s="2" t="str">
        <f>IF(Paramétrage!QL526&lt;&gt;0,Paramétrage!QN526,"")</f>
        <v/>
      </c>
      <c r="P147" s="9" t="e">
        <f>IF(Paramétrage!#REF!,#REF!-#REF!,0)</f>
        <v>#REF!</v>
      </c>
      <c r="Q147" s="2"/>
      <c r="R147" s="2" t="e">
        <f>IF(#REF!&lt;&gt;"",ROUNDUP(MIN(S$3,T$3),0),"")</f>
        <v>#REF!</v>
      </c>
      <c r="S147" s="2"/>
    </row>
    <row r="148" spans="1:20" x14ac:dyDescent="0.35">
      <c r="A148" s="77" t="str">
        <f t="shared" si="50"/>
        <v/>
      </c>
      <c r="B148" s="77" t="str">
        <f t="shared" si="51"/>
        <v/>
      </c>
      <c r="C148" s="77" t="str">
        <f t="shared" si="52"/>
        <v/>
      </c>
      <c r="D148" s="77" t="str">
        <f t="shared" si="53"/>
        <v/>
      </c>
      <c r="E148" s="77" t="str">
        <f t="shared" si="54"/>
        <v/>
      </c>
      <c r="F148" s="77" t="str">
        <f t="shared" si="55"/>
        <v/>
      </c>
      <c r="G148" s="199" t="str">
        <f>IF(Paramétrage!QL527&lt;&gt;0,Paramétrage!QJ527,"")</f>
        <v/>
      </c>
      <c r="H148" s="2" t="str">
        <f>IF(Paramétrage!QL527&lt;&gt;0,Paramétrage!QK527,"")</f>
        <v/>
      </c>
      <c r="I148" s="2" t="str">
        <f t="shared" si="56"/>
        <v/>
      </c>
      <c r="J148" s="2" t="str">
        <f>IF(Paramétrage!QL527&lt;&gt;0,Paramétrage!QL527,"")</f>
        <v/>
      </c>
      <c r="K148" s="2" t="str">
        <f>IF(Paramétrage!QM527&lt;&gt;0,Paramétrage!QM527,"")</f>
        <v/>
      </c>
      <c r="L148" s="2" t="str">
        <f t="shared" si="57"/>
        <v/>
      </c>
      <c r="M148" s="2" t="str">
        <f t="shared" si="58"/>
        <v/>
      </c>
      <c r="N148" s="2" t="str">
        <f t="shared" si="59"/>
        <v/>
      </c>
      <c r="O148" s="2" t="str">
        <f>IF(Paramétrage!QL527&lt;&gt;0,Paramétrage!QN527,"")</f>
        <v/>
      </c>
      <c r="P148" s="9" t="e">
        <f>IF(Paramétrage!#REF!,#REF!-#REF!,0)</f>
        <v>#REF!</v>
      </c>
      <c r="Q148" s="2"/>
      <c r="R148" s="2" t="e">
        <f>IF(#REF!&lt;&gt;"",ROUNDUP(MIN(S$3,T$3),0),"")</f>
        <v>#REF!</v>
      </c>
      <c r="S148" s="2"/>
    </row>
    <row r="149" spans="1:20" x14ac:dyDescent="0.35">
      <c r="A149" s="77" t="str">
        <f t="shared" si="50"/>
        <v/>
      </c>
      <c r="B149" s="77" t="str">
        <f t="shared" si="51"/>
        <v/>
      </c>
      <c r="C149" s="77" t="str">
        <f t="shared" si="52"/>
        <v/>
      </c>
      <c r="D149" s="77" t="str">
        <f t="shared" si="53"/>
        <v/>
      </c>
      <c r="E149" s="77" t="str">
        <f t="shared" si="54"/>
        <v/>
      </c>
      <c r="F149" s="77" t="str">
        <f t="shared" si="55"/>
        <v/>
      </c>
      <c r="G149" s="199" t="str">
        <f>IF(Paramétrage!QL528&lt;&gt;0,Paramétrage!QJ528,"")</f>
        <v/>
      </c>
      <c r="H149" s="2" t="str">
        <f>IF(Paramétrage!QL528&lt;&gt;0,Paramétrage!QK528,"")</f>
        <v/>
      </c>
      <c r="I149" s="2" t="str">
        <f t="shared" si="56"/>
        <v/>
      </c>
      <c r="J149" s="2" t="str">
        <f>IF(Paramétrage!QL528&lt;&gt;0,Paramétrage!QL528,"")</f>
        <v/>
      </c>
      <c r="K149" s="2" t="str">
        <f>IF(Paramétrage!QM528&lt;&gt;0,Paramétrage!QM528,"")</f>
        <v/>
      </c>
      <c r="L149" s="2" t="str">
        <f t="shared" si="57"/>
        <v/>
      </c>
      <c r="M149" s="2" t="str">
        <f t="shared" si="58"/>
        <v/>
      </c>
      <c r="N149" s="2" t="str">
        <f t="shared" si="59"/>
        <v/>
      </c>
      <c r="O149" s="2" t="str">
        <f>IF(Paramétrage!QL528&lt;&gt;0,Paramétrage!QN528,"")</f>
        <v/>
      </c>
      <c r="P149" s="9" t="e">
        <f>IF(Paramétrage!#REF!,#REF!-#REF!,0)</f>
        <v>#REF!</v>
      </c>
      <c r="Q149" s="2"/>
      <c r="R149" s="2" t="e">
        <f>IF(#REF!&lt;&gt;"",ROUNDUP(MIN(S$3,T$3),0),"")</f>
        <v>#REF!</v>
      </c>
      <c r="S149" s="2"/>
    </row>
    <row r="150" spans="1:20" x14ac:dyDescent="0.35">
      <c r="A150" s="469"/>
      <c r="B150" s="469"/>
      <c r="C150" s="469"/>
      <c r="D150" s="469"/>
      <c r="E150" s="469"/>
      <c r="F150" s="469"/>
      <c r="G150" s="475" t="s">
        <v>1137</v>
      </c>
      <c r="H150" s="469"/>
      <c r="I150" s="469"/>
      <c r="J150" s="469"/>
      <c r="K150" s="469"/>
      <c r="L150" s="469"/>
      <c r="M150" s="469"/>
      <c r="N150" s="469"/>
      <c r="O150" s="469"/>
      <c r="P150" s="469" t="e">
        <f>IF(Paramétrage!#REF!,#REF!-#REF!,0)</f>
        <v>#REF!</v>
      </c>
      <c r="Q150" s="469"/>
      <c r="R150" s="469" t="e">
        <f>IF(#REF!&lt;&gt;"",ROUNDUP(MIN(S$3,T$3),0),"")</f>
        <v>#REF!</v>
      </c>
      <c r="S150" s="2"/>
    </row>
    <row r="151" spans="1:20" ht="101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167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9" t="e">
        <f>IF(Paramétrage!#REF!,#REF!-#REF!,0)</f>
        <v>#REF!</v>
      </c>
      <c r="Q151" s="200" t="e">
        <f>Paramétrage!#REF!</f>
        <v>#REF!</v>
      </c>
      <c r="R151" s="201" t="s">
        <v>338</v>
      </c>
      <c r="S151" s="106" t="s">
        <v>347</v>
      </c>
      <c r="T151" s="28" t="s">
        <v>348</v>
      </c>
    </row>
    <row r="152" spans="1:20" x14ac:dyDescent="0.35">
      <c r="A152" s="77" t="str">
        <f>IF(J152&lt;&gt;"",I152,"")</f>
        <v/>
      </c>
      <c r="B152" s="77" t="str">
        <f>IF(J152&lt;&gt;"",1,"")</f>
        <v/>
      </c>
      <c r="C152" s="77" t="str">
        <f>IF(J152&lt;&gt;"",L152,"")</f>
        <v/>
      </c>
      <c r="D152" s="77" t="str">
        <f>IF(J152&lt;&gt;"",L152,"")</f>
        <v/>
      </c>
      <c r="E152" s="77" t="str">
        <f>IF(J152&lt;&gt;"",M152,"")</f>
        <v/>
      </c>
      <c r="F152" s="77" t="str">
        <f>IF(J152&lt;&gt;"",N152,"")</f>
        <v/>
      </c>
      <c r="G152" s="199" t="str">
        <f>IF(Paramétrage!RB501&lt;&gt;0,Paramétrage!QZ501,"")</f>
        <v/>
      </c>
      <c r="H152" s="2" t="str">
        <f>IF(Paramétrage!RB501&lt;&gt;0,Paramétrage!RA501,"")</f>
        <v/>
      </c>
      <c r="I152" s="2" t="str">
        <f>IF(J152&lt;&gt;"",DATEDIF($Q$2,G152,"d")*1440+H152*60,"")</f>
        <v/>
      </c>
      <c r="J152" s="2" t="str">
        <f>IF(Paramétrage!RB501&lt;&gt;0,Paramétrage!RB501,"")</f>
        <v/>
      </c>
      <c r="K152" s="2" t="str">
        <f>IF(Paramétrage!RC501&lt;&gt;0,Paramétrage!RC501,"")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IF(Paramétrage!RB501&lt;&gt;0,Paramétrage!RD501,"")</f>
        <v/>
      </c>
      <c r="P152" s="9" t="e">
        <f>IF(Paramétrage!#REF!,#REF!-#REF!,0)</f>
        <v>#REF!</v>
      </c>
      <c r="Q152" s="2"/>
      <c r="R152" s="2" t="e">
        <f>IF(#REF!&lt;&gt;"",ROUNDUP(MIN(S$3,T$3),0),"")</f>
        <v>#REF!</v>
      </c>
      <c r="S152" s="2"/>
    </row>
    <row r="153" spans="1:20" x14ac:dyDescent="0.35">
      <c r="A153" s="77" t="str">
        <f t="shared" ref="A153:A179" si="60">IF(J153&lt;&gt;"",I153,"")</f>
        <v/>
      </c>
      <c r="B153" s="77" t="str">
        <f t="shared" ref="B153:B179" si="61">IF(J153&lt;&gt;"",1,"")</f>
        <v/>
      </c>
      <c r="C153" s="77" t="str">
        <f t="shared" ref="C153:C179" si="62">IF(J153&lt;&gt;"",L153,"")</f>
        <v/>
      </c>
      <c r="D153" s="77" t="str">
        <f t="shared" ref="D153:D179" si="63">IF(J153&lt;&gt;"",L153,"")</f>
        <v/>
      </c>
      <c r="E153" s="77" t="str">
        <f t="shared" ref="E153:E179" si="64">IF(J153&lt;&gt;"",M153,"")</f>
        <v/>
      </c>
      <c r="F153" s="77" t="str">
        <f t="shared" ref="F153:F179" si="65">IF(J153&lt;&gt;"",N153,"")</f>
        <v/>
      </c>
      <c r="G153" s="199" t="str">
        <f>IF(Paramétrage!RB502&lt;&gt;0,Paramétrage!QZ502,"")</f>
        <v/>
      </c>
      <c r="H153" s="2" t="str">
        <f>IF(Paramétrage!RB502&lt;&gt;0,Paramétrage!RA502,"")</f>
        <v/>
      </c>
      <c r="I153" s="2" t="str">
        <f t="shared" ref="I153:I179" si="66">IF(J153&lt;&gt;"",DATEDIF($Q$2,G153,"d")*1440+H153*60,"")</f>
        <v/>
      </c>
      <c r="J153" s="2" t="str">
        <f>IF(Paramétrage!RB502&lt;&gt;0,Paramétrage!RB502,"")</f>
        <v/>
      </c>
      <c r="K153" s="2" t="str">
        <f>IF(Paramétrage!RC502&lt;&gt;0,Paramétrage!RC502,"")</f>
        <v/>
      </c>
      <c r="L153" s="2" t="str">
        <f t="shared" ref="L153:L179" si="67">IF(J153&lt;&gt;"",ROUNDUP(J153/K153,0),"")</f>
        <v/>
      </c>
      <c r="M153" s="2" t="str">
        <f t="shared" ref="M153:M179" si="68">IF(J153&lt;&gt;"",J153/L153,"")</f>
        <v/>
      </c>
      <c r="N153" s="2" t="str">
        <f t="shared" ref="N153:N179" si="69">IF(J153&lt;&gt;"",M153/O153,"")</f>
        <v/>
      </c>
      <c r="O153" s="2" t="str">
        <f>IF(Paramétrage!RB502&lt;&gt;0,Paramétrage!RD502,"")</f>
        <v/>
      </c>
      <c r="P153" s="9" t="e">
        <f>IF(Paramétrage!#REF!,#REF!-#REF!,0)</f>
        <v>#REF!</v>
      </c>
      <c r="Q153" s="2"/>
      <c r="R153" s="2" t="e">
        <f>IF(#REF!&lt;&gt;"",ROUNDUP(MIN(S$3,T$3),0),"")</f>
        <v>#REF!</v>
      </c>
      <c r="S153" s="2"/>
    </row>
    <row r="154" spans="1:20" x14ac:dyDescent="0.35">
      <c r="A154" s="77" t="str">
        <f t="shared" si="60"/>
        <v/>
      </c>
      <c r="B154" s="77" t="str">
        <f t="shared" si="61"/>
        <v/>
      </c>
      <c r="C154" s="77" t="str">
        <f t="shared" si="62"/>
        <v/>
      </c>
      <c r="D154" s="77" t="str">
        <f t="shared" si="63"/>
        <v/>
      </c>
      <c r="E154" s="77" t="str">
        <f t="shared" si="64"/>
        <v/>
      </c>
      <c r="F154" s="77" t="str">
        <f t="shared" si="65"/>
        <v/>
      </c>
      <c r="G154" s="199" t="str">
        <f>IF(Paramétrage!RB503&lt;&gt;0,Paramétrage!QZ503,"")</f>
        <v/>
      </c>
      <c r="H154" s="2" t="str">
        <f>IF(Paramétrage!RB503&lt;&gt;0,Paramétrage!RA503,"")</f>
        <v/>
      </c>
      <c r="I154" s="2" t="str">
        <f t="shared" si="66"/>
        <v/>
      </c>
      <c r="J154" s="2" t="str">
        <f>IF(Paramétrage!RB503&lt;&gt;0,Paramétrage!RB503,"")</f>
        <v/>
      </c>
      <c r="K154" s="2" t="str">
        <f>IF(Paramétrage!RC503&lt;&gt;0,Paramétrage!RC503,"")</f>
        <v/>
      </c>
      <c r="L154" s="2" t="str">
        <f t="shared" si="67"/>
        <v/>
      </c>
      <c r="M154" s="2" t="str">
        <f t="shared" si="68"/>
        <v/>
      </c>
      <c r="N154" s="2" t="str">
        <f t="shared" si="69"/>
        <v/>
      </c>
      <c r="O154" s="2" t="str">
        <f>IF(Paramétrage!RB503&lt;&gt;0,Paramétrage!RD503,"")</f>
        <v/>
      </c>
      <c r="P154" s="9" t="e">
        <f>IF(Paramétrage!#REF!,#REF!-#REF!,0)</f>
        <v>#REF!</v>
      </c>
      <c r="Q154" s="2"/>
      <c r="R154" s="2" t="e">
        <f>IF(#REF!&lt;&gt;"",ROUNDUP(MIN(S$3,T$3),0),"")</f>
        <v>#REF!</v>
      </c>
      <c r="S154" s="2"/>
    </row>
    <row r="155" spans="1:20" x14ac:dyDescent="0.35">
      <c r="A155" s="77" t="str">
        <f t="shared" si="60"/>
        <v/>
      </c>
      <c r="B155" s="77" t="str">
        <f t="shared" si="61"/>
        <v/>
      </c>
      <c r="C155" s="77" t="str">
        <f t="shared" si="62"/>
        <v/>
      </c>
      <c r="D155" s="77" t="str">
        <f t="shared" si="63"/>
        <v/>
      </c>
      <c r="E155" s="77" t="str">
        <f t="shared" si="64"/>
        <v/>
      </c>
      <c r="F155" s="77" t="str">
        <f t="shared" si="65"/>
        <v/>
      </c>
      <c r="G155" s="199" t="str">
        <f>IF(Paramétrage!RB504&lt;&gt;0,Paramétrage!QZ504,"")</f>
        <v/>
      </c>
      <c r="H155" s="2" t="str">
        <f>IF(Paramétrage!RB504&lt;&gt;0,Paramétrage!RA504,"")</f>
        <v/>
      </c>
      <c r="I155" s="2" t="str">
        <f t="shared" si="66"/>
        <v/>
      </c>
      <c r="J155" s="2" t="str">
        <f>IF(Paramétrage!RB504&lt;&gt;0,Paramétrage!RB504,"")</f>
        <v/>
      </c>
      <c r="K155" s="2" t="str">
        <f>IF(Paramétrage!RC504&lt;&gt;0,Paramétrage!RC504,"")</f>
        <v/>
      </c>
      <c r="L155" s="2" t="str">
        <f t="shared" si="67"/>
        <v/>
      </c>
      <c r="M155" s="2" t="str">
        <f t="shared" si="68"/>
        <v/>
      </c>
      <c r="N155" s="2" t="str">
        <f t="shared" si="69"/>
        <v/>
      </c>
      <c r="O155" s="2" t="str">
        <f>IF(Paramétrage!RB504&lt;&gt;0,Paramétrage!RD504,"")</f>
        <v/>
      </c>
      <c r="P155" s="9" t="e">
        <f>IF(Paramétrage!#REF!,#REF!-#REF!,0)</f>
        <v>#REF!</v>
      </c>
      <c r="Q155" s="2"/>
      <c r="R155" s="2" t="e">
        <f>IF(#REF!&lt;&gt;"",ROUNDUP(MIN(S$3,T$3),0),"")</f>
        <v>#REF!</v>
      </c>
      <c r="S155" s="2"/>
    </row>
    <row r="156" spans="1:20" x14ac:dyDescent="0.35">
      <c r="A156" s="77" t="str">
        <f t="shared" si="60"/>
        <v/>
      </c>
      <c r="B156" s="77" t="str">
        <f t="shared" si="61"/>
        <v/>
      </c>
      <c r="C156" s="77" t="str">
        <f t="shared" si="62"/>
        <v/>
      </c>
      <c r="D156" s="77" t="str">
        <f t="shared" si="63"/>
        <v/>
      </c>
      <c r="E156" s="77" t="str">
        <f t="shared" si="64"/>
        <v/>
      </c>
      <c r="F156" s="77" t="str">
        <f t="shared" si="65"/>
        <v/>
      </c>
      <c r="G156" s="199" t="str">
        <f>IF(Paramétrage!RB505&lt;&gt;0,Paramétrage!QZ505,"")</f>
        <v/>
      </c>
      <c r="H156" s="2" t="str">
        <f>IF(Paramétrage!RB505&lt;&gt;0,Paramétrage!RA505,"")</f>
        <v/>
      </c>
      <c r="I156" s="2" t="str">
        <f t="shared" si="66"/>
        <v/>
      </c>
      <c r="J156" s="2" t="str">
        <f>IF(Paramétrage!RB505&lt;&gt;0,Paramétrage!RB505,"")</f>
        <v/>
      </c>
      <c r="K156" s="2" t="str">
        <f>IF(Paramétrage!RC505&lt;&gt;0,Paramétrage!RC505,"")</f>
        <v/>
      </c>
      <c r="L156" s="2" t="str">
        <f t="shared" si="67"/>
        <v/>
      </c>
      <c r="M156" s="2" t="str">
        <f t="shared" si="68"/>
        <v/>
      </c>
      <c r="N156" s="2" t="str">
        <f t="shared" si="69"/>
        <v/>
      </c>
      <c r="O156" s="2" t="str">
        <f>IF(Paramétrage!RB505&lt;&gt;0,Paramétrage!RD505,"")</f>
        <v/>
      </c>
      <c r="P156" s="9" t="e">
        <f>IF(Paramétrage!#REF!,#REF!-#REF!,0)</f>
        <v>#REF!</v>
      </c>
      <c r="Q156" s="2"/>
      <c r="R156" s="2" t="e">
        <f>IF(#REF!&lt;&gt;"",ROUNDUP(MIN(S$3,T$3),0),"")</f>
        <v>#REF!</v>
      </c>
      <c r="S156" s="2"/>
    </row>
    <row r="157" spans="1:20" x14ac:dyDescent="0.35">
      <c r="A157" s="77" t="str">
        <f t="shared" si="60"/>
        <v/>
      </c>
      <c r="B157" s="77" t="str">
        <f t="shared" si="61"/>
        <v/>
      </c>
      <c r="C157" s="77" t="str">
        <f t="shared" si="62"/>
        <v/>
      </c>
      <c r="D157" s="77" t="str">
        <f t="shared" si="63"/>
        <v/>
      </c>
      <c r="E157" s="77" t="str">
        <f t="shared" si="64"/>
        <v/>
      </c>
      <c r="F157" s="77" t="str">
        <f t="shared" si="65"/>
        <v/>
      </c>
      <c r="G157" s="199" t="str">
        <f>IF(Paramétrage!RB506&lt;&gt;0,Paramétrage!QZ506,"")</f>
        <v/>
      </c>
      <c r="H157" s="2" t="str">
        <f>IF(Paramétrage!RB506&lt;&gt;0,Paramétrage!RA506,"")</f>
        <v/>
      </c>
      <c r="I157" s="2" t="str">
        <f t="shared" si="66"/>
        <v/>
      </c>
      <c r="J157" s="2" t="str">
        <f>IF(Paramétrage!RB506&lt;&gt;0,Paramétrage!RB506,"")</f>
        <v/>
      </c>
      <c r="K157" s="2" t="str">
        <f>IF(Paramétrage!RC506&lt;&gt;0,Paramétrage!RC506,"")</f>
        <v/>
      </c>
      <c r="L157" s="2" t="str">
        <f t="shared" si="67"/>
        <v/>
      </c>
      <c r="M157" s="2" t="str">
        <f t="shared" si="68"/>
        <v/>
      </c>
      <c r="N157" s="2" t="str">
        <f t="shared" si="69"/>
        <v/>
      </c>
      <c r="O157" s="2" t="str">
        <f>IF(Paramétrage!RB506&lt;&gt;0,Paramétrage!RD506,"")</f>
        <v/>
      </c>
      <c r="P157" s="9" t="e">
        <f>IF(Paramétrage!#REF!,#REF!-#REF!,0)</f>
        <v>#REF!</v>
      </c>
      <c r="Q157" s="2"/>
      <c r="R157" s="2" t="e">
        <f>IF(#REF!&lt;&gt;"",ROUNDUP(MIN(S$3,T$3),0),"")</f>
        <v>#REF!</v>
      </c>
      <c r="S157" s="2"/>
    </row>
    <row r="158" spans="1:20" x14ac:dyDescent="0.35">
      <c r="A158" s="77" t="str">
        <f t="shared" si="60"/>
        <v/>
      </c>
      <c r="B158" s="77" t="str">
        <f t="shared" si="61"/>
        <v/>
      </c>
      <c r="C158" s="77" t="str">
        <f t="shared" si="62"/>
        <v/>
      </c>
      <c r="D158" s="77" t="str">
        <f t="shared" si="63"/>
        <v/>
      </c>
      <c r="E158" s="77" t="str">
        <f t="shared" si="64"/>
        <v/>
      </c>
      <c r="F158" s="77" t="str">
        <f t="shared" si="65"/>
        <v/>
      </c>
      <c r="G158" s="199" t="str">
        <f>IF(Paramétrage!RB507&lt;&gt;0,Paramétrage!QZ507,"")</f>
        <v/>
      </c>
      <c r="H158" s="2" t="str">
        <f>IF(Paramétrage!RB507&lt;&gt;0,Paramétrage!RA507,"")</f>
        <v/>
      </c>
      <c r="I158" s="2" t="str">
        <f t="shared" si="66"/>
        <v/>
      </c>
      <c r="J158" s="2" t="str">
        <f>IF(Paramétrage!RB507&lt;&gt;0,Paramétrage!RB507,"")</f>
        <v/>
      </c>
      <c r="K158" s="2" t="str">
        <f>IF(Paramétrage!RC507&lt;&gt;0,Paramétrage!RC507,"")</f>
        <v/>
      </c>
      <c r="L158" s="2" t="str">
        <f t="shared" si="67"/>
        <v/>
      </c>
      <c r="M158" s="2" t="str">
        <f t="shared" si="68"/>
        <v/>
      </c>
      <c r="N158" s="2" t="str">
        <f t="shared" si="69"/>
        <v/>
      </c>
      <c r="O158" s="2" t="str">
        <f>IF(Paramétrage!RB507&lt;&gt;0,Paramétrage!RD507,"")</f>
        <v/>
      </c>
      <c r="P158" s="9" t="e">
        <f>IF(Paramétrage!#REF!,#REF!-#REF!,0)</f>
        <v>#REF!</v>
      </c>
      <c r="Q158" s="2"/>
      <c r="R158" s="2" t="e">
        <f>IF(#REF!&lt;&gt;"",ROUNDUP(MIN(S$3,T$3),0),"")</f>
        <v>#REF!</v>
      </c>
      <c r="S158" s="2"/>
    </row>
    <row r="159" spans="1:20" x14ac:dyDescent="0.35">
      <c r="A159" s="77" t="str">
        <f t="shared" si="60"/>
        <v/>
      </c>
      <c r="B159" s="77" t="str">
        <f t="shared" si="61"/>
        <v/>
      </c>
      <c r="C159" s="77" t="str">
        <f t="shared" si="62"/>
        <v/>
      </c>
      <c r="D159" s="77" t="str">
        <f t="shared" si="63"/>
        <v/>
      </c>
      <c r="E159" s="77" t="str">
        <f t="shared" si="64"/>
        <v/>
      </c>
      <c r="F159" s="77" t="str">
        <f t="shared" si="65"/>
        <v/>
      </c>
      <c r="G159" s="199" t="str">
        <f>IF(Paramétrage!RB508&lt;&gt;0,Paramétrage!QZ508,"")</f>
        <v/>
      </c>
      <c r="H159" s="2" t="str">
        <f>IF(Paramétrage!RB508&lt;&gt;0,Paramétrage!RA508,"")</f>
        <v/>
      </c>
      <c r="I159" s="2" t="str">
        <f t="shared" si="66"/>
        <v/>
      </c>
      <c r="J159" s="2" t="str">
        <f>IF(Paramétrage!RB508&lt;&gt;0,Paramétrage!RB508,"")</f>
        <v/>
      </c>
      <c r="K159" s="2" t="str">
        <f>IF(Paramétrage!RC508&lt;&gt;0,Paramétrage!RC508,"")</f>
        <v/>
      </c>
      <c r="L159" s="2" t="str">
        <f t="shared" si="67"/>
        <v/>
      </c>
      <c r="M159" s="2" t="str">
        <f t="shared" si="68"/>
        <v/>
      </c>
      <c r="N159" s="2" t="str">
        <f t="shared" si="69"/>
        <v/>
      </c>
      <c r="O159" s="2" t="str">
        <f>IF(Paramétrage!RB508&lt;&gt;0,Paramétrage!RD508,"")</f>
        <v/>
      </c>
      <c r="P159" s="9" t="e">
        <f>IF(Paramétrage!#REF!,#REF!-#REF!,0)</f>
        <v>#REF!</v>
      </c>
      <c r="Q159" s="2"/>
      <c r="R159" s="2" t="e">
        <f>IF(#REF!&lt;&gt;"",ROUNDUP(MIN(S$3,T$3),0),"")</f>
        <v>#REF!</v>
      </c>
      <c r="S159" s="2"/>
    </row>
    <row r="160" spans="1:20" x14ac:dyDescent="0.35">
      <c r="A160" s="77" t="str">
        <f t="shared" si="60"/>
        <v/>
      </c>
      <c r="B160" s="77" t="str">
        <f t="shared" si="61"/>
        <v/>
      </c>
      <c r="C160" s="77" t="str">
        <f t="shared" si="62"/>
        <v/>
      </c>
      <c r="D160" s="77" t="str">
        <f t="shared" si="63"/>
        <v/>
      </c>
      <c r="E160" s="77" t="str">
        <f t="shared" si="64"/>
        <v/>
      </c>
      <c r="F160" s="77" t="str">
        <f t="shared" si="65"/>
        <v/>
      </c>
      <c r="G160" s="199" t="str">
        <f>IF(Paramétrage!RB509&lt;&gt;0,Paramétrage!QZ509,"")</f>
        <v/>
      </c>
      <c r="H160" s="2" t="str">
        <f>IF(Paramétrage!RB509&lt;&gt;0,Paramétrage!RA509,"")</f>
        <v/>
      </c>
      <c r="I160" s="2" t="str">
        <f t="shared" si="66"/>
        <v/>
      </c>
      <c r="J160" s="2" t="str">
        <f>IF(Paramétrage!RB509&lt;&gt;0,Paramétrage!RB509,"")</f>
        <v/>
      </c>
      <c r="K160" s="2" t="str">
        <f>IF(Paramétrage!RC509&lt;&gt;0,Paramétrage!RC509,"")</f>
        <v/>
      </c>
      <c r="L160" s="2" t="str">
        <f t="shared" si="67"/>
        <v/>
      </c>
      <c r="M160" s="2" t="str">
        <f t="shared" si="68"/>
        <v/>
      </c>
      <c r="N160" s="2" t="str">
        <f t="shared" si="69"/>
        <v/>
      </c>
      <c r="O160" s="2" t="str">
        <f>IF(Paramétrage!RB509&lt;&gt;0,Paramétrage!RD509,"")</f>
        <v/>
      </c>
      <c r="P160" s="9" t="e">
        <f>IF(Paramétrage!#REF!,#REF!-#REF!,0)</f>
        <v>#REF!</v>
      </c>
      <c r="Q160" s="2"/>
      <c r="R160" s="2" t="e">
        <f>IF(#REF!&lt;&gt;"",ROUNDUP(MIN(S$3,T$3),0),"")</f>
        <v>#REF!</v>
      </c>
      <c r="S160" s="2"/>
    </row>
    <row r="161" spans="1:19" x14ac:dyDescent="0.35">
      <c r="A161" s="77" t="str">
        <f t="shared" si="60"/>
        <v/>
      </c>
      <c r="B161" s="77" t="str">
        <f t="shared" si="61"/>
        <v/>
      </c>
      <c r="C161" s="77" t="str">
        <f t="shared" si="62"/>
        <v/>
      </c>
      <c r="D161" s="77" t="str">
        <f t="shared" si="63"/>
        <v/>
      </c>
      <c r="E161" s="77" t="str">
        <f t="shared" si="64"/>
        <v/>
      </c>
      <c r="F161" s="77" t="str">
        <f t="shared" si="65"/>
        <v/>
      </c>
      <c r="G161" s="199" t="str">
        <f>IF(Paramétrage!RB510&lt;&gt;0,Paramétrage!QZ510,"")</f>
        <v/>
      </c>
      <c r="H161" s="2" t="str">
        <f>IF(Paramétrage!RB510&lt;&gt;0,Paramétrage!RA510,"")</f>
        <v/>
      </c>
      <c r="I161" s="2" t="str">
        <f t="shared" si="66"/>
        <v/>
      </c>
      <c r="J161" s="2" t="str">
        <f>IF(Paramétrage!RB510&lt;&gt;0,Paramétrage!RB510,"")</f>
        <v/>
      </c>
      <c r="K161" s="2" t="str">
        <f>IF(Paramétrage!RC510&lt;&gt;0,Paramétrage!RC510,"")</f>
        <v/>
      </c>
      <c r="L161" s="2" t="str">
        <f t="shared" si="67"/>
        <v/>
      </c>
      <c r="M161" s="2" t="str">
        <f t="shared" si="68"/>
        <v/>
      </c>
      <c r="N161" s="2" t="str">
        <f t="shared" si="69"/>
        <v/>
      </c>
      <c r="O161" s="2" t="str">
        <f>IF(Paramétrage!RB510&lt;&gt;0,Paramétrage!RD510,"")</f>
        <v/>
      </c>
      <c r="P161" s="9" t="e">
        <f>IF(Paramétrage!#REF!,#REF!-#REF!,0)</f>
        <v>#REF!</v>
      </c>
      <c r="Q161" s="2"/>
      <c r="R161" s="2" t="e">
        <f>IF(#REF!&lt;&gt;"",ROUNDUP(MIN(S$3,T$3),0),"")</f>
        <v>#REF!</v>
      </c>
      <c r="S161" s="2"/>
    </row>
    <row r="162" spans="1:19" x14ac:dyDescent="0.35">
      <c r="A162" s="77" t="str">
        <f t="shared" si="60"/>
        <v/>
      </c>
      <c r="B162" s="77" t="str">
        <f t="shared" si="61"/>
        <v/>
      </c>
      <c r="C162" s="77" t="str">
        <f t="shared" si="62"/>
        <v/>
      </c>
      <c r="D162" s="77" t="str">
        <f t="shared" si="63"/>
        <v/>
      </c>
      <c r="E162" s="77" t="str">
        <f t="shared" si="64"/>
        <v/>
      </c>
      <c r="F162" s="77" t="str">
        <f t="shared" si="65"/>
        <v/>
      </c>
      <c r="G162" s="199" t="str">
        <f>IF(Paramétrage!RB511&lt;&gt;0,Paramétrage!QZ511,"")</f>
        <v/>
      </c>
      <c r="H162" s="2" t="str">
        <f>IF(Paramétrage!RB511&lt;&gt;0,Paramétrage!RA511,"")</f>
        <v/>
      </c>
      <c r="I162" s="2" t="str">
        <f t="shared" si="66"/>
        <v/>
      </c>
      <c r="J162" s="2" t="str">
        <f>IF(Paramétrage!RB511&lt;&gt;0,Paramétrage!RB511,"")</f>
        <v/>
      </c>
      <c r="K162" s="2" t="str">
        <f>IF(Paramétrage!RC511&lt;&gt;0,Paramétrage!RC511,"")</f>
        <v/>
      </c>
      <c r="L162" s="2" t="str">
        <f t="shared" si="67"/>
        <v/>
      </c>
      <c r="M162" s="2" t="str">
        <f t="shared" si="68"/>
        <v/>
      </c>
      <c r="N162" s="2" t="str">
        <f t="shared" si="69"/>
        <v/>
      </c>
      <c r="O162" s="2" t="str">
        <f>IF(Paramétrage!RB511&lt;&gt;0,Paramétrage!RD511,"")</f>
        <v/>
      </c>
      <c r="P162" s="9" t="e">
        <f>IF(Paramétrage!#REF!,#REF!-#REF!,0)</f>
        <v>#REF!</v>
      </c>
      <c r="Q162" s="2"/>
      <c r="R162" s="2" t="e">
        <f>IF(#REF!&lt;&gt;"",ROUNDUP(MIN(S$3,T$3),0),"")</f>
        <v>#REF!</v>
      </c>
      <c r="S162" s="2"/>
    </row>
    <row r="163" spans="1:19" x14ac:dyDescent="0.35">
      <c r="A163" s="77" t="str">
        <f t="shared" si="60"/>
        <v/>
      </c>
      <c r="B163" s="77" t="str">
        <f t="shared" si="61"/>
        <v/>
      </c>
      <c r="C163" s="77" t="str">
        <f t="shared" si="62"/>
        <v/>
      </c>
      <c r="D163" s="77" t="str">
        <f t="shared" si="63"/>
        <v/>
      </c>
      <c r="E163" s="77" t="str">
        <f t="shared" si="64"/>
        <v/>
      </c>
      <c r="F163" s="77" t="str">
        <f t="shared" si="65"/>
        <v/>
      </c>
      <c r="G163" s="199" t="str">
        <f>IF(Paramétrage!RB512&lt;&gt;0,Paramétrage!QZ512,"")</f>
        <v/>
      </c>
      <c r="H163" s="2" t="str">
        <f>IF(Paramétrage!RB512&lt;&gt;0,Paramétrage!RA512,"")</f>
        <v/>
      </c>
      <c r="I163" s="2" t="str">
        <f t="shared" si="66"/>
        <v/>
      </c>
      <c r="J163" s="2" t="str">
        <f>IF(Paramétrage!RB512&lt;&gt;0,Paramétrage!RB512,"")</f>
        <v/>
      </c>
      <c r="K163" s="2" t="str">
        <f>IF(Paramétrage!RC512&lt;&gt;0,Paramétrage!RC512,"")</f>
        <v/>
      </c>
      <c r="L163" s="2" t="str">
        <f t="shared" si="67"/>
        <v/>
      </c>
      <c r="M163" s="2" t="str">
        <f t="shared" si="68"/>
        <v/>
      </c>
      <c r="N163" s="2" t="str">
        <f t="shared" si="69"/>
        <v/>
      </c>
      <c r="O163" s="2" t="str">
        <f>IF(Paramétrage!RB512&lt;&gt;0,Paramétrage!RD512,"")</f>
        <v/>
      </c>
      <c r="P163" s="9" t="e">
        <f>IF(Paramétrage!#REF!,#REF!-#REF!,0)</f>
        <v>#REF!</v>
      </c>
      <c r="Q163" s="2"/>
      <c r="R163" s="2" t="e">
        <f>IF(#REF!&lt;&gt;"",ROUNDUP(MIN(S$3,T$3),0),"")</f>
        <v>#REF!</v>
      </c>
      <c r="S163" s="2"/>
    </row>
    <row r="164" spans="1:19" x14ac:dyDescent="0.35">
      <c r="A164" s="77" t="str">
        <f t="shared" si="60"/>
        <v/>
      </c>
      <c r="B164" s="77" t="str">
        <f t="shared" si="61"/>
        <v/>
      </c>
      <c r="C164" s="77" t="str">
        <f t="shared" si="62"/>
        <v/>
      </c>
      <c r="D164" s="77" t="str">
        <f t="shared" si="63"/>
        <v/>
      </c>
      <c r="E164" s="77" t="str">
        <f t="shared" si="64"/>
        <v/>
      </c>
      <c r="F164" s="77" t="str">
        <f t="shared" si="65"/>
        <v/>
      </c>
      <c r="G164" s="199" t="str">
        <f>IF(Paramétrage!RB513&lt;&gt;0,Paramétrage!QZ513,"")</f>
        <v/>
      </c>
      <c r="H164" s="2" t="str">
        <f>IF(Paramétrage!RB513&lt;&gt;0,Paramétrage!RA513,"")</f>
        <v/>
      </c>
      <c r="I164" s="2" t="str">
        <f t="shared" si="66"/>
        <v/>
      </c>
      <c r="J164" s="2" t="str">
        <f>IF(Paramétrage!RB513&lt;&gt;0,Paramétrage!RB513,"")</f>
        <v/>
      </c>
      <c r="K164" s="2" t="str">
        <f>IF(Paramétrage!RC513&lt;&gt;0,Paramétrage!RC513,"")</f>
        <v/>
      </c>
      <c r="L164" s="2" t="str">
        <f t="shared" si="67"/>
        <v/>
      </c>
      <c r="M164" s="2" t="str">
        <f t="shared" si="68"/>
        <v/>
      </c>
      <c r="N164" s="2" t="str">
        <f t="shared" si="69"/>
        <v/>
      </c>
      <c r="O164" s="2" t="str">
        <f>IF(Paramétrage!RB513&lt;&gt;0,Paramétrage!RD513,"")</f>
        <v/>
      </c>
      <c r="P164" s="9" t="e">
        <f>IF(Paramétrage!#REF!,#REF!-#REF!,0)</f>
        <v>#REF!</v>
      </c>
      <c r="Q164" s="2"/>
      <c r="R164" s="2" t="e">
        <f>IF(#REF!&lt;&gt;"",ROUNDUP(MIN(S$3,T$3),0),"")</f>
        <v>#REF!</v>
      </c>
      <c r="S164" s="2"/>
    </row>
    <row r="165" spans="1:19" x14ac:dyDescent="0.35">
      <c r="A165" s="77" t="str">
        <f t="shared" si="60"/>
        <v/>
      </c>
      <c r="B165" s="77" t="str">
        <f t="shared" si="61"/>
        <v/>
      </c>
      <c r="C165" s="77" t="str">
        <f t="shared" si="62"/>
        <v/>
      </c>
      <c r="D165" s="77" t="str">
        <f t="shared" si="63"/>
        <v/>
      </c>
      <c r="E165" s="77" t="str">
        <f t="shared" si="64"/>
        <v/>
      </c>
      <c r="F165" s="77" t="str">
        <f t="shared" si="65"/>
        <v/>
      </c>
      <c r="G165" s="199" t="str">
        <f>IF(Paramétrage!RB514&lt;&gt;0,Paramétrage!QZ514,"")</f>
        <v/>
      </c>
      <c r="H165" s="2" t="str">
        <f>IF(Paramétrage!RB514&lt;&gt;0,Paramétrage!RA514,"")</f>
        <v/>
      </c>
      <c r="I165" s="2" t="str">
        <f t="shared" si="66"/>
        <v/>
      </c>
      <c r="J165" s="2" t="str">
        <f>IF(Paramétrage!RB514&lt;&gt;0,Paramétrage!RB514,"")</f>
        <v/>
      </c>
      <c r="K165" s="2" t="str">
        <f>IF(Paramétrage!RC514&lt;&gt;0,Paramétrage!RC514,"")</f>
        <v/>
      </c>
      <c r="L165" s="2" t="str">
        <f t="shared" si="67"/>
        <v/>
      </c>
      <c r="M165" s="2" t="str">
        <f t="shared" si="68"/>
        <v/>
      </c>
      <c r="N165" s="2" t="str">
        <f t="shared" si="69"/>
        <v/>
      </c>
      <c r="O165" s="2" t="str">
        <f>IF(Paramétrage!RB514&lt;&gt;0,Paramétrage!RD514,"")</f>
        <v/>
      </c>
      <c r="P165" s="9" t="e">
        <f>IF(Paramétrage!#REF!,#REF!-#REF!,0)</f>
        <v>#REF!</v>
      </c>
      <c r="Q165" s="2"/>
      <c r="R165" s="2" t="e">
        <f>IF(#REF!&lt;&gt;"",ROUNDUP(MIN(S$3,T$3),0),"")</f>
        <v>#REF!</v>
      </c>
      <c r="S165" s="2"/>
    </row>
    <row r="166" spans="1:19" x14ac:dyDescent="0.35">
      <c r="A166" s="77" t="str">
        <f t="shared" si="60"/>
        <v/>
      </c>
      <c r="B166" s="77" t="str">
        <f t="shared" si="61"/>
        <v/>
      </c>
      <c r="C166" s="77" t="str">
        <f t="shared" si="62"/>
        <v/>
      </c>
      <c r="D166" s="77" t="str">
        <f t="shared" si="63"/>
        <v/>
      </c>
      <c r="E166" s="77" t="str">
        <f t="shared" si="64"/>
        <v/>
      </c>
      <c r="F166" s="77" t="str">
        <f t="shared" si="65"/>
        <v/>
      </c>
      <c r="G166" s="199" t="str">
        <f>IF(Paramétrage!RB515&lt;&gt;0,Paramétrage!QZ515,"")</f>
        <v/>
      </c>
      <c r="H166" s="2" t="str">
        <f>IF(Paramétrage!RB515&lt;&gt;0,Paramétrage!RA515,"")</f>
        <v/>
      </c>
      <c r="I166" s="2" t="str">
        <f t="shared" si="66"/>
        <v/>
      </c>
      <c r="J166" s="2" t="str">
        <f>IF(Paramétrage!RB515&lt;&gt;0,Paramétrage!RB515,"")</f>
        <v/>
      </c>
      <c r="K166" s="2" t="str">
        <f>IF(Paramétrage!RC515&lt;&gt;0,Paramétrage!RC515,"")</f>
        <v/>
      </c>
      <c r="L166" s="2" t="str">
        <f t="shared" si="67"/>
        <v/>
      </c>
      <c r="M166" s="2" t="str">
        <f t="shared" si="68"/>
        <v/>
      </c>
      <c r="N166" s="2" t="str">
        <f t="shared" si="69"/>
        <v/>
      </c>
      <c r="O166" s="2" t="str">
        <f>IF(Paramétrage!RB515&lt;&gt;0,Paramétrage!RD515,"")</f>
        <v/>
      </c>
      <c r="P166" s="9" t="e">
        <f>IF(Paramétrage!#REF!,#REF!-#REF!,0)</f>
        <v>#REF!</v>
      </c>
      <c r="Q166" s="2"/>
      <c r="R166" s="2" t="e">
        <f>IF(#REF!&lt;&gt;"",ROUNDUP(MIN(S$3,T$3),0),"")</f>
        <v>#REF!</v>
      </c>
      <c r="S166" s="2"/>
    </row>
    <row r="167" spans="1:19" x14ac:dyDescent="0.35">
      <c r="A167" s="77" t="str">
        <f t="shared" si="60"/>
        <v/>
      </c>
      <c r="B167" s="77" t="str">
        <f t="shared" si="61"/>
        <v/>
      </c>
      <c r="C167" s="77" t="str">
        <f t="shared" si="62"/>
        <v/>
      </c>
      <c r="D167" s="77" t="str">
        <f t="shared" si="63"/>
        <v/>
      </c>
      <c r="E167" s="77" t="str">
        <f t="shared" si="64"/>
        <v/>
      </c>
      <c r="F167" s="77" t="str">
        <f t="shared" si="65"/>
        <v/>
      </c>
      <c r="G167" s="199" t="str">
        <f>IF(Paramétrage!RB516&lt;&gt;0,Paramétrage!QZ516,"")</f>
        <v/>
      </c>
      <c r="H167" s="2" t="str">
        <f>IF(Paramétrage!RB516&lt;&gt;0,Paramétrage!RA516,"")</f>
        <v/>
      </c>
      <c r="I167" s="2" t="str">
        <f t="shared" si="66"/>
        <v/>
      </c>
      <c r="J167" s="2" t="str">
        <f>IF(Paramétrage!RB516&lt;&gt;0,Paramétrage!RB516,"")</f>
        <v/>
      </c>
      <c r="K167" s="2" t="str">
        <f>IF(Paramétrage!RC516&lt;&gt;0,Paramétrage!RC516,"")</f>
        <v/>
      </c>
      <c r="L167" s="2" t="str">
        <f t="shared" si="67"/>
        <v/>
      </c>
      <c r="M167" s="2" t="str">
        <f t="shared" si="68"/>
        <v/>
      </c>
      <c r="N167" s="2" t="str">
        <f t="shared" si="69"/>
        <v/>
      </c>
      <c r="O167" s="2" t="str">
        <f>IF(Paramétrage!RB516&lt;&gt;0,Paramétrage!RD516,"")</f>
        <v/>
      </c>
      <c r="P167" s="9" t="e">
        <f>IF(Paramétrage!#REF!,#REF!-#REF!,0)</f>
        <v>#REF!</v>
      </c>
      <c r="Q167" s="2"/>
      <c r="R167" s="2" t="e">
        <f>IF(#REF!&lt;&gt;"",ROUNDUP(MIN(S$3,T$3),0),"")</f>
        <v>#REF!</v>
      </c>
      <c r="S167" s="2"/>
    </row>
    <row r="168" spans="1:19" x14ac:dyDescent="0.35">
      <c r="A168" s="77" t="str">
        <f t="shared" si="60"/>
        <v/>
      </c>
      <c r="B168" s="77" t="str">
        <f t="shared" si="61"/>
        <v/>
      </c>
      <c r="C168" s="77" t="str">
        <f t="shared" si="62"/>
        <v/>
      </c>
      <c r="D168" s="77" t="str">
        <f t="shared" si="63"/>
        <v/>
      </c>
      <c r="E168" s="77" t="str">
        <f t="shared" si="64"/>
        <v/>
      </c>
      <c r="F168" s="77" t="str">
        <f t="shared" si="65"/>
        <v/>
      </c>
      <c r="G168" s="199" t="str">
        <f>IF(Paramétrage!RB517&lt;&gt;0,Paramétrage!QZ517,"")</f>
        <v/>
      </c>
      <c r="H168" s="2" t="str">
        <f>IF(Paramétrage!RB517&lt;&gt;0,Paramétrage!RA517,"")</f>
        <v/>
      </c>
      <c r="I168" s="2" t="str">
        <f t="shared" si="66"/>
        <v/>
      </c>
      <c r="J168" s="2" t="str">
        <f>IF(Paramétrage!RB517&lt;&gt;0,Paramétrage!RB517,"")</f>
        <v/>
      </c>
      <c r="K168" s="2" t="str">
        <f>IF(Paramétrage!RC517&lt;&gt;0,Paramétrage!RC517,"")</f>
        <v/>
      </c>
      <c r="L168" s="2" t="str">
        <f t="shared" si="67"/>
        <v/>
      </c>
      <c r="M168" s="2" t="str">
        <f t="shared" si="68"/>
        <v/>
      </c>
      <c r="N168" s="2" t="str">
        <f t="shared" si="69"/>
        <v/>
      </c>
      <c r="O168" s="2" t="str">
        <f>IF(Paramétrage!RB517&lt;&gt;0,Paramétrage!RD517,"")</f>
        <v/>
      </c>
      <c r="P168" s="9" t="e">
        <f>IF(Paramétrage!#REF!,#REF!-#REF!,0)</f>
        <v>#REF!</v>
      </c>
      <c r="Q168" s="2"/>
      <c r="R168" s="2" t="e">
        <f>IF(#REF!&lt;&gt;"",ROUNDUP(MIN(S$3,T$3),0),"")</f>
        <v>#REF!</v>
      </c>
      <c r="S168" s="2"/>
    </row>
    <row r="169" spans="1:19" x14ac:dyDescent="0.35">
      <c r="A169" s="77" t="str">
        <f t="shared" si="60"/>
        <v/>
      </c>
      <c r="B169" s="77" t="str">
        <f t="shared" si="61"/>
        <v/>
      </c>
      <c r="C169" s="77" t="str">
        <f t="shared" si="62"/>
        <v/>
      </c>
      <c r="D169" s="77" t="str">
        <f t="shared" si="63"/>
        <v/>
      </c>
      <c r="E169" s="77" t="str">
        <f t="shared" si="64"/>
        <v/>
      </c>
      <c r="F169" s="77" t="str">
        <f t="shared" si="65"/>
        <v/>
      </c>
      <c r="G169" s="199" t="str">
        <f>IF(Paramétrage!RB518&lt;&gt;0,Paramétrage!QZ518,"")</f>
        <v/>
      </c>
      <c r="H169" s="2" t="str">
        <f>IF(Paramétrage!RB518&lt;&gt;0,Paramétrage!RA518,"")</f>
        <v/>
      </c>
      <c r="I169" s="2" t="str">
        <f t="shared" si="66"/>
        <v/>
      </c>
      <c r="J169" s="2" t="str">
        <f>IF(Paramétrage!RB518&lt;&gt;0,Paramétrage!RB518,"")</f>
        <v/>
      </c>
      <c r="K169" s="2" t="str">
        <f>IF(Paramétrage!RC518&lt;&gt;0,Paramétrage!RC518,"")</f>
        <v/>
      </c>
      <c r="L169" s="2" t="str">
        <f t="shared" si="67"/>
        <v/>
      </c>
      <c r="M169" s="2" t="str">
        <f t="shared" si="68"/>
        <v/>
      </c>
      <c r="N169" s="2" t="str">
        <f t="shared" si="69"/>
        <v/>
      </c>
      <c r="O169" s="2" t="str">
        <f>IF(Paramétrage!RB518&lt;&gt;0,Paramétrage!RD518,"")</f>
        <v/>
      </c>
      <c r="P169" s="9" t="e">
        <f>IF(Paramétrage!#REF!,#REF!-#REF!,0)</f>
        <v>#REF!</v>
      </c>
      <c r="Q169" s="2"/>
      <c r="R169" s="2" t="e">
        <f>IF(#REF!&lt;&gt;"",ROUNDUP(MIN(S$3,T$3),0),"")</f>
        <v>#REF!</v>
      </c>
      <c r="S169" s="2"/>
    </row>
    <row r="170" spans="1:19" x14ac:dyDescent="0.35">
      <c r="A170" s="77" t="str">
        <f t="shared" si="60"/>
        <v/>
      </c>
      <c r="B170" s="77" t="str">
        <f t="shared" si="61"/>
        <v/>
      </c>
      <c r="C170" s="77" t="str">
        <f t="shared" si="62"/>
        <v/>
      </c>
      <c r="D170" s="77" t="str">
        <f t="shared" si="63"/>
        <v/>
      </c>
      <c r="E170" s="77" t="str">
        <f t="shared" si="64"/>
        <v/>
      </c>
      <c r="F170" s="77" t="str">
        <f t="shared" si="65"/>
        <v/>
      </c>
      <c r="G170" s="199" t="str">
        <f>IF(Paramétrage!RB519&lt;&gt;0,Paramétrage!QZ519,"")</f>
        <v/>
      </c>
      <c r="H170" s="2" t="str">
        <f>IF(Paramétrage!RB519&lt;&gt;0,Paramétrage!RA519,"")</f>
        <v/>
      </c>
      <c r="I170" s="2" t="str">
        <f t="shared" si="66"/>
        <v/>
      </c>
      <c r="J170" s="2" t="str">
        <f>IF(Paramétrage!RB519&lt;&gt;0,Paramétrage!RB519,"")</f>
        <v/>
      </c>
      <c r="K170" s="2" t="str">
        <f>IF(Paramétrage!RC519&lt;&gt;0,Paramétrage!RC519,"")</f>
        <v/>
      </c>
      <c r="L170" s="2" t="str">
        <f t="shared" si="67"/>
        <v/>
      </c>
      <c r="M170" s="2" t="str">
        <f t="shared" si="68"/>
        <v/>
      </c>
      <c r="N170" s="2" t="str">
        <f t="shared" si="69"/>
        <v/>
      </c>
      <c r="O170" s="2" t="str">
        <f>IF(Paramétrage!RB519&lt;&gt;0,Paramétrage!RD519,"")</f>
        <v/>
      </c>
      <c r="P170" s="9" t="e">
        <f>IF(Paramétrage!#REF!,#REF!-#REF!,0)</f>
        <v>#REF!</v>
      </c>
      <c r="Q170" s="2"/>
      <c r="R170" s="2" t="e">
        <f>IF(#REF!&lt;&gt;"",ROUNDUP(MIN(S$3,T$3),0),"")</f>
        <v>#REF!</v>
      </c>
      <c r="S170" s="2"/>
    </row>
    <row r="171" spans="1:19" x14ac:dyDescent="0.35">
      <c r="A171" s="77" t="str">
        <f t="shared" si="60"/>
        <v/>
      </c>
      <c r="B171" s="77" t="str">
        <f t="shared" si="61"/>
        <v/>
      </c>
      <c r="C171" s="77" t="str">
        <f t="shared" si="62"/>
        <v/>
      </c>
      <c r="D171" s="77" t="str">
        <f t="shared" si="63"/>
        <v/>
      </c>
      <c r="E171" s="77" t="str">
        <f t="shared" si="64"/>
        <v/>
      </c>
      <c r="F171" s="77" t="str">
        <f t="shared" si="65"/>
        <v/>
      </c>
      <c r="G171" s="199" t="str">
        <f>IF(Paramétrage!RB520&lt;&gt;0,Paramétrage!QZ520,"")</f>
        <v/>
      </c>
      <c r="H171" s="2" t="str">
        <f>IF(Paramétrage!RB520&lt;&gt;0,Paramétrage!RA520,"")</f>
        <v/>
      </c>
      <c r="I171" s="2" t="str">
        <f t="shared" si="66"/>
        <v/>
      </c>
      <c r="J171" s="2" t="str">
        <f>IF(Paramétrage!RB520&lt;&gt;0,Paramétrage!RB520,"")</f>
        <v/>
      </c>
      <c r="K171" s="2" t="str">
        <f>IF(Paramétrage!RC520&lt;&gt;0,Paramétrage!RC520,"")</f>
        <v/>
      </c>
      <c r="L171" s="2" t="str">
        <f t="shared" si="67"/>
        <v/>
      </c>
      <c r="M171" s="2" t="str">
        <f t="shared" si="68"/>
        <v/>
      </c>
      <c r="N171" s="2" t="str">
        <f t="shared" si="69"/>
        <v/>
      </c>
      <c r="O171" s="2" t="str">
        <f>IF(Paramétrage!RB520&lt;&gt;0,Paramétrage!RD520,"")</f>
        <v/>
      </c>
      <c r="P171" s="9" t="e">
        <f>IF(Paramétrage!#REF!,#REF!-#REF!,0)</f>
        <v>#REF!</v>
      </c>
      <c r="Q171" s="2"/>
      <c r="R171" s="2" t="e">
        <f>IF(#REF!&lt;&gt;"",ROUNDUP(MIN(S$3,T$3),0),"")</f>
        <v>#REF!</v>
      </c>
      <c r="S171" s="2"/>
    </row>
    <row r="172" spans="1:19" x14ac:dyDescent="0.35">
      <c r="A172" s="77" t="str">
        <f t="shared" si="60"/>
        <v/>
      </c>
      <c r="B172" s="77" t="str">
        <f t="shared" si="61"/>
        <v/>
      </c>
      <c r="C172" s="77" t="str">
        <f t="shared" si="62"/>
        <v/>
      </c>
      <c r="D172" s="77" t="str">
        <f t="shared" si="63"/>
        <v/>
      </c>
      <c r="E172" s="77" t="str">
        <f t="shared" si="64"/>
        <v/>
      </c>
      <c r="F172" s="77" t="str">
        <f t="shared" si="65"/>
        <v/>
      </c>
      <c r="G172" s="199" t="str">
        <f>IF(Paramétrage!RB521&lt;&gt;0,Paramétrage!QZ521,"")</f>
        <v/>
      </c>
      <c r="H172" s="2" t="str">
        <f>IF(Paramétrage!RB521&lt;&gt;0,Paramétrage!RA521,"")</f>
        <v/>
      </c>
      <c r="I172" s="2" t="str">
        <f t="shared" si="66"/>
        <v/>
      </c>
      <c r="J172" s="2" t="str">
        <f>IF(Paramétrage!RB521&lt;&gt;0,Paramétrage!RB521,"")</f>
        <v/>
      </c>
      <c r="K172" s="2" t="str">
        <f>IF(Paramétrage!RC521&lt;&gt;0,Paramétrage!RC521,"")</f>
        <v/>
      </c>
      <c r="L172" s="2" t="str">
        <f t="shared" si="67"/>
        <v/>
      </c>
      <c r="M172" s="2" t="str">
        <f t="shared" si="68"/>
        <v/>
      </c>
      <c r="N172" s="2" t="str">
        <f t="shared" si="69"/>
        <v/>
      </c>
      <c r="O172" s="2" t="str">
        <f>IF(Paramétrage!RB521&lt;&gt;0,Paramétrage!RD521,"")</f>
        <v/>
      </c>
      <c r="P172" s="9" t="e">
        <f>IF(Paramétrage!#REF!,#REF!-#REF!,0)</f>
        <v>#REF!</v>
      </c>
      <c r="Q172" s="2"/>
      <c r="R172" s="2" t="e">
        <f>IF(#REF!&lt;&gt;"",ROUNDUP(MIN(S$3,T$3),0),"")</f>
        <v>#REF!</v>
      </c>
      <c r="S172" s="2"/>
    </row>
    <row r="173" spans="1:19" x14ac:dyDescent="0.35">
      <c r="A173" s="77" t="str">
        <f t="shared" si="60"/>
        <v/>
      </c>
      <c r="B173" s="77" t="str">
        <f t="shared" si="61"/>
        <v/>
      </c>
      <c r="C173" s="77" t="str">
        <f t="shared" si="62"/>
        <v/>
      </c>
      <c r="D173" s="77" t="str">
        <f t="shared" si="63"/>
        <v/>
      </c>
      <c r="E173" s="77" t="str">
        <f t="shared" si="64"/>
        <v/>
      </c>
      <c r="F173" s="77" t="str">
        <f t="shared" si="65"/>
        <v/>
      </c>
      <c r="G173" s="199" t="str">
        <f>IF(Paramétrage!RB522&lt;&gt;0,Paramétrage!QZ522,"")</f>
        <v/>
      </c>
      <c r="H173" s="2" t="str">
        <f>IF(Paramétrage!RB522&lt;&gt;0,Paramétrage!RA522,"")</f>
        <v/>
      </c>
      <c r="I173" s="2" t="str">
        <f t="shared" si="66"/>
        <v/>
      </c>
      <c r="J173" s="2" t="str">
        <f>IF(Paramétrage!RB522&lt;&gt;0,Paramétrage!RB522,"")</f>
        <v/>
      </c>
      <c r="K173" s="2" t="str">
        <f>IF(Paramétrage!RC522&lt;&gt;0,Paramétrage!RC522,"")</f>
        <v/>
      </c>
      <c r="L173" s="2" t="str">
        <f t="shared" si="67"/>
        <v/>
      </c>
      <c r="M173" s="2" t="str">
        <f t="shared" si="68"/>
        <v/>
      </c>
      <c r="N173" s="2" t="str">
        <f t="shared" si="69"/>
        <v/>
      </c>
      <c r="O173" s="2" t="str">
        <f>IF(Paramétrage!RB522&lt;&gt;0,Paramétrage!RD522,"")</f>
        <v/>
      </c>
      <c r="P173" s="9" t="e">
        <f>IF(Paramétrage!#REF!,#REF!-#REF!,0)</f>
        <v>#REF!</v>
      </c>
      <c r="Q173" s="2"/>
      <c r="R173" s="2" t="e">
        <f>IF(#REF!&lt;&gt;"",ROUNDUP(MIN(S$3,T$3),0),"")</f>
        <v>#REF!</v>
      </c>
      <c r="S173" s="2"/>
    </row>
    <row r="174" spans="1:19" x14ac:dyDescent="0.35">
      <c r="A174" s="77" t="str">
        <f t="shared" si="60"/>
        <v/>
      </c>
      <c r="B174" s="77" t="str">
        <f t="shared" si="61"/>
        <v/>
      </c>
      <c r="C174" s="77" t="str">
        <f t="shared" si="62"/>
        <v/>
      </c>
      <c r="D174" s="77" t="str">
        <f t="shared" si="63"/>
        <v/>
      </c>
      <c r="E174" s="77" t="str">
        <f t="shared" si="64"/>
        <v/>
      </c>
      <c r="F174" s="77" t="str">
        <f t="shared" si="65"/>
        <v/>
      </c>
      <c r="G174" s="199" t="str">
        <f>IF(Paramétrage!RB523&lt;&gt;0,Paramétrage!QZ523,"")</f>
        <v/>
      </c>
      <c r="H174" s="2" t="str">
        <f>IF(Paramétrage!RB523&lt;&gt;0,Paramétrage!RA523,"")</f>
        <v/>
      </c>
      <c r="I174" s="2" t="str">
        <f t="shared" si="66"/>
        <v/>
      </c>
      <c r="J174" s="2" t="str">
        <f>IF(Paramétrage!RB523&lt;&gt;0,Paramétrage!RB523,"")</f>
        <v/>
      </c>
      <c r="K174" s="2" t="str">
        <f>IF(Paramétrage!RC523&lt;&gt;0,Paramétrage!RC523,"")</f>
        <v/>
      </c>
      <c r="L174" s="2" t="str">
        <f t="shared" si="67"/>
        <v/>
      </c>
      <c r="M174" s="2" t="str">
        <f t="shared" si="68"/>
        <v/>
      </c>
      <c r="N174" s="2" t="str">
        <f t="shared" si="69"/>
        <v/>
      </c>
      <c r="O174" s="2" t="str">
        <f>IF(Paramétrage!RB523&lt;&gt;0,Paramétrage!RD523,"")</f>
        <v/>
      </c>
      <c r="P174" s="9" t="e">
        <f>IF(Paramétrage!#REF!,#REF!-#REF!,0)</f>
        <v>#REF!</v>
      </c>
      <c r="Q174" s="2"/>
      <c r="R174" s="2" t="e">
        <f>IF(#REF!&lt;&gt;"",ROUNDUP(MIN(S$3,T$3),0),"")</f>
        <v>#REF!</v>
      </c>
      <c r="S174" s="2"/>
    </row>
    <row r="175" spans="1:19" x14ac:dyDescent="0.35">
      <c r="A175" s="77" t="str">
        <f t="shared" si="60"/>
        <v/>
      </c>
      <c r="B175" s="77" t="str">
        <f t="shared" si="61"/>
        <v/>
      </c>
      <c r="C175" s="77" t="str">
        <f t="shared" si="62"/>
        <v/>
      </c>
      <c r="D175" s="77" t="str">
        <f t="shared" si="63"/>
        <v/>
      </c>
      <c r="E175" s="77" t="str">
        <f t="shared" si="64"/>
        <v/>
      </c>
      <c r="F175" s="77" t="str">
        <f t="shared" si="65"/>
        <v/>
      </c>
      <c r="G175" s="199" t="str">
        <f>IF(Paramétrage!RB524&lt;&gt;0,Paramétrage!QZ524,"")</f>
        <v/>
      </c>
      <c r="H175" s="2" t="str">
        <f>IF(Paramétrage!RB524&lt;&gt;0,Paramétrage!RA524,"")</f>
        <v/>
      </c>
      <c r="I175" s="2" t="str">
        <f t="shared" si="66"/>
        <v/>
      </c>
      <c r="J175" s="2" t="str">
        <f>IF(Paramétrage!RB524&lt;&gt;0,Paramétrage!RB524,"")</f>
        <v/>
      </c>
      <c r="K175" s="2" t="str">
        <f>IF(Paramétrage!RC524&lt;&gt;0,Paramétrage!RC524,"")</f>
        <v/>
      </c>
      <c r="L175" s="2" t="str">
        <f t="shared" si="67"/>
        <v/>
      </c>
      <c r="M175" s="2" t="str">
        <f t="shared" si="68"/>
        <v/>
      </c>
      <c r="N175" s="2" t="str">
        <f t="shared" si="69"/>
        <v/>
      </c>
      <c r="O175" s="2" t="str">
        <f>IF(Paramétrage!RB524&lt;&gt;0,Paramétrage!RD524,"")</f>
        <v/>
      </c>
      <c r="P175" s="9" t="e">
        <f>IF(Paramétrage!#REF!,#REF!-#REF!,0)</f>
        <v>#REF!</v>
      </c>
      <c r="Q175" s="2"/>
      <c r="R175" s="2" t="e">
        <f>IF(#REF!&lt;&gt;"",ROUNDUP(MIN(S$3,T$3),0),"")</f>
        <v>#REF!</v>
      </c>
      <c r="S175" s="2"/>
    </row>
    <row r="176" spans="1:19" x14ac:dyDescent="0.35">
      <c r="A176" s="77" t="str">
        <f t="shared" si="60"/>
        <v/>
      </c>
      <c r="B176" s="77" t="str">
        <f t="shared" si="61"/>
        <v/>
      </c>
      <c r="C176" s="77" t="str">
        <f t="shared" si="62"/>
        <v/>
      </c>
      <c r="D176" s="77" t="str">
        <f t="shared" si="63"/>
        <v/>
      </c>
      <c r="E176" s="77" t="str">
        <f t="shared" si="64"/>
        <v/>
      </c>
      <c r="F176" s="77" t="str">
        <f t="shared" si="65"/>
        <v/>
      </c>
      <c r="G176" s="199" t="str">
        <f>IF(Paramétrage!RB525&lt;&gt;0,Paramétrage!QZ525,"")</f>
        <v/>
      </c>
      <c r="H176" s="2" t="str">
        <f>IF(Paramétrage!RB525&lt;&gt;0,Paramétrage!RA525,"")</f>
        <v/>
      </c>
      <c r="I176" s="2" t="str">
        <f t="shared" si="66"/>
        <v/>
      </c>
      <c r="J176" s="2" t="str">
        <f>IF(Paramétrage!RB525&lt;&gt;0,Paramétrage!RB525,"")</f>
        <v/>
      </c>
      <c r="K176" s="2" t="str">
        <f>IF(Paramétrage!RC525&lt;&gt;0,Paramétrage!RC525,"")</f>
        <v/>
      </c>
      <c r="L176" s="2" t="str">
        <f t="shared" si="67"/>
        <v/>
      </c>
      <c r="M176" s="2" t="str">
        <f t="shared" si="68"/>
        <v/>
      </c>
      <c r="N176" s="2" t="str">
        <f t="shared" si="69"/>
        <v/>
      </c>
      <c r="O176" s="2" t="str">
        <f>IF(Paramétrage!RB525&lt;&gt;0,Paramétrage!RD525,"")</f>
        <v/>
      </c>
      <c r="P176" s="9" t="e">
        <f>IF(Paramétrage!#REF!,#REF!-#REF!,0)</f>
        <v>#REF!</v>
      </c>
      <c r="Q176" s="2"/>
      <c r="R176" s="2" t="e">
        <f>IF(#REF!&lt;&gt;"",ROUNDUP(MIN(S$3,T$3),0),"")</f>
        <v>#REF!</v>
      </c>
      <c r="S176" s="2"/>
    </row>
    <row r="177" spans="1:19" x14ac:dyDescent="0.35">
      <c r="A177" s="77" t="str">
        <f t="shared" si="60"/>
        <v/>
      </c>
      <c r="B177" s="77" t="str">
        <f t="shared" si="61"/>
        <v/>
      </c>
      <c r="C177" s="77" t="str">
        <f t="shared" si="62"/>
        <v/>
      </c>
      <c r="D177" s="77" t="str">
        <f t="shared" si="63"/>
        <v/>
      </c>
      <c r="E177" s="77" t="str">
        <f t="shared" si="64"/>
        <v/>
      </c>
      <c r="F177" s="77" t="str">
        <f t="shared" si="65"/>
        <v/>
      </c>
      <c r="G177" s="199" t="str">
        <f>IF(Paramétrage!RB526&lt;&gt;0,Paramétrage!QZ526,"")</f>
        <v/>
      </c>
      <c r="H177" s="2" t="str">
        <f>IF(Paramétrage!RB526&lt;&gt;0,Paramétrage!RA526,"")</f>
        <v/>
      </c>
      <c r="I177" s="2" t="str">
        <f t="shared" si="66"/>
        <v/>
      </c>
      <c r="J177" s="2" t="str">
        <f>IF(Paramétrage!RB526&lt;&gt;0,Paramétrage!RB526,"")</f>
        <v/>
      </c>
      <c r="K177" s="2" t="str">
        <f>IF(Paramétrage!RC526&lt;&gt;0,Paramétrage!RC526,"")</f>
        <v/>
      </c>
      <c r="L177" s="2" t="str">
        <f t="shared" si="67"/>
        <v/>
      </c>
      <c r="M177" s="2" t="str">
        <f t="shared" si="68"/>
        <v/>
      </c>
      <c r="N177" s="2" t="str">
        <f t="shared" si="69"/>
        <v/>
      </c>
      <c r="O177" s="2" t="str">
        <f>IF(Paramétrage!RB526&lt;&gt;0,Paramétrage!RD526,"")</f>
        <v/>
      </c>
      <c r="P177" s="9" t="e">
        <f>IF(Paramétrage!#REF!,#REF!-#REF!,0)</f>
        <v>#REF!</v>
      </c>
      <c r="Q177" s="2"/>
      <c r="R177" s="2" t="e">
        <f>IF(#REF!&lt;&gt;"",ROUNDUP(MIN(S$3,T$3),0),"")</f>
        <v>#REF!</v>
      </c>
      <c r="S177" s="2"/>
    </row>
    <row r="178" spans="1:19" x14ac:dyDescent="0.35">
      <c r="A178" s="77" t="str">
        <f t="shared" si="60"/>
        <v/>
      </c>
      <c r="B178" s="77" t="str">
        <f t="shared" si="61"/>
        <v/>
      </c>
      <c r="C178" s="77" t="str">
        <f t="shared" si="62"/>
        <v/>
      </c>
      <c r="D178" s="77" t="str">
        <f t="shared" si="63"/>
        <v/>
      </c>
      <c r="E178" s="77" t="str">
        <f t="shared" si="64"/>
        <v/>
      </c>
      <c r="F178" s="77" t="str">
        <f t="shared" si="65"/>
        <v/>
      </c>
      <c r="G178" s="199" t="str">
        <f>IF(Paramétrage!RB527&lt;&gt;0,Paramétrage!QZ527,"")</f>
        <v/>
      </c>
      <c r="H178" s="2" t="str">
        <f>IF(Paramétrage!RB527&lt;&gt;0,Paramétrage!RA527,"")</f>
        <v/>
      </c>
      <c r="I178" s="2" t="str">
        <f t="shared" si="66"/>
        <v/>
      </c>
      <c r="J178" s="2" t="str">
        <f>IF(Paramétrage!RB527&lt;&gt;0,Paramétrage!RB527,"")</f>
        <v/>
      </c>
      <c r="K178" s="2" t="str">
        <f>IF(Paramétrage!RC527&lt;&gt;0,Paramétrage!RC527,"")</f>
        <v/>
      </c>
      <c r="L178" s="2" t="str">
        <f t="shared" si="67"/>
        <v/>
      </c>
      <c r="M178" s="2" t="str">
        <f t="shared" si="68"/>
        <v/>
      </c>
      <c r="N178" s="2" t="str">
        <f t="shared" si="69"/>
        <v/>
      </c>
      <c r="O178" s="2" t="str">
        <f>IF(Paramétrage!RB527&lt;&gt;0,Paramétrage!RD527,"")</f>
        <v/>
      </c>
      <c r="P178" s="9" t="e">
        <f>IF(Paramétrage!#REF!,#REF!-#REF!,0)</f>
        <v>#REF!</v>
      </c>
      <c r="Q178" s="2"/>
      <c r="R178" s="2" t="e">
        <f>IF(#REF!&lt;&gt;"",ROUNDUP(MIN(S$3,T$3),0),"")</f>
        <v>#REF!</v>
      </c>
      <c r="S178" s="2"/>
    </row>
    <row r="179" spans="1:19" x14ac:dyDescent="0.35">
      <c r="A179" s="77" t="str">
        <f t="shared" si="60"/>
        <v/>
      </c>
      <c r="B179" s="77" t="str">
        <f t="shared" si="61"/>
        <v/>
      </c>
      <c r="C179" s="77" t="str">
        <f t="shared" si="62"/>
        <v/>
      </c>
      <c r="D179" s="77" t="str">
        <f t="shared" si="63"/>
        <v/>
      </c>
      <c r="E179" s="77" t="str">
        <f t="shared" si="64"/>
        <v/>
      </c>
      <c r="F179" s="77" t="str">
        <f t="shared" si="65"/>
        <v/>
      </c>
      <c r="G179" s="199" t="str">
        <f>IF(Paramétrage!RB528&lt;&gt;0,Paramétrage!QZ528,"")</f>
        <v/>
      </c>
      <c r="H179" s="2" t="str">
        <f>IF(Paramétrage!RB528&lt;&gt;0,Paramétrage!RA528,"")</f>
        <v/>
      </c>
      <c r="I179" s="2" t="str">
        <f t="shared" si="66"/>
        <v/>
      </c>
      <c r="J179" s="2" t="str">
        <f>IF(Paramétrage!RB528&lt;&gt;0,Paramétrage!RB528,"")</f>
        <v/>
      </c>
      <c r="K179" s="2" t="str">
        <f>IF(Paramétrage!RC528&lt;&gt;0,Paramétrage!RC528,"")</f>
        <v/>
      </c>
      <c r="L179" s="2" t="str">
        <f t="shared" si="67"/>
        <v/>
      </c>
      <c r="M179" s="2" t="str">
        <f t="shared" si="68"/>
        <v/>
      </c>
      <c r="N179" s="2" t="str">
        <f t="shared" si="69"/>
        <v/>
      </c>
      <c r="O179" s="2" t="str">
        <f>IF(Paramétrage!RB528&lt;&gt;0,Paramétrage!RD528,"")</f>
        <v/>
      </c>
      <c r="P179" s="9" t="e">
        <f>IF(Paramétrage!#REF!,#REF!-#REF!,0)</f>
        <v>#REF!</v>
      </c>
      <c r="Q179" s="2"/>
      <c r="R179" s="2" t="e">
        <f>IF(#REF!&lt;&gt;"",ROUNDUP(MIN(S$3,T$3),0),"")</f>
        <v>#REF!</v>
      </c>
      <c r="S179" s="2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179"/>
  <sheetViews>
    <sheetView topLeftCell="A140" workbookViewId="0">
      <selection activeCell="G144" sqref="G144"/>
    </sheetView>
  </sheetViews>
  <sheetFormatPr baseColWidth="10" defaultRowHeight="14.5" x14ac:dyDescent="0.35"/>
  <sheetData>
    <row r="1" spans="1:20" x14ac:dyDescent="0.35">
      <c r="A1" s="469"/>
      <c r="B1" s="469"/>
      <c r="C1" s="469"/>
      <c r="D1" s="469"/>
      <c r="E1" s="469"/>
      <c r="F1" s="469"/>
      <c r="G1" s="475" t="s">
        <v>1138</v>
      </c>
      <c r="H1" s="469"/>
      <c r="I1" s="469"/>
      <c r="J1" s="469"/>
      <c r="K1" s="469"/>
      <c r="L1" s="469"/>
      <c r="M1" s="469"/>
      <c r="N1" s="469"/>
      <c r="O1" s="469"/>
      <c r="P1" s="469">
        <f>IF(Paramétrage!Q449,#REF!-#REF!,0)</f>
        <v>0</v>
      </c>
      <c r="Q1" s="469"/>
      <c r="R1" s="469" t="e">
        <f>IF(#REF!&lt;&gt;"",ROUNDUP(MIN(S$3,T$3),0),"")</f>
        <v>#REF!</v>
      </c>
      <c r="S1" s="2"/>
    </row>
    <row r="2" spans="1:20" ht="101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167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9">
        <f>IF(Paramétrage!Q450,#REF!-#REF!,0)</f>
        <v>0</v>
      </c>
      <c r="Q2" s="200" t="e">
        <f>Paramétrage!#REF!</f>
        <v>#REF!</v>
      </c>
      <c r="R2" s="201" t="s">
        <v>338</v>
      </c>
      <c r="S2" s="106" t="s">
        <v>347</v>
      </c>
      <c r="T2" s="28" t="s">
        <v>348</v>
      </c>
    </row>
    <row r="3" spans="1:20" x14ac:dyDescent="0.35">
      <c r="A3" s="603" t="str">
        <f t="shared" ref="A3" si="0">IF(J3&lt;&gt;"",I3,"")</f>
        <v/>
      </c>
      <c r="B3" s="603" t="str">
        <f t="shared" ref="B3" si="1">IF(J3&lt;&gt;"",1,"")</f>
        <v/>
      </c>
      <c r="C3" s="603" t="str">
        <f t="shared" ref="C3" si="2">IF(J3&lt;&gt;"",L3,"")</f>
        <v/>
      </c>
      <c r="D3" s="603" t="str">
        <f t="shared" ref="D3" si="3">IF(J3&lt;&gt;"",L3,"")</f>
        <v/>
      </c>
      <c r="E3" s="603" t="str">
        <f t="shared" ref="E3" si="4">IF(J3&lt;&gt;"",M3,"")</f>
        <v/>
      </c>
      <c r="F3" s="603" t="str">
        <f t="shared" ref="F3" si="5">IF(J3&lt;&gt;"",N3,"")</f>
        <v/>
      </c>
      <c r="G3" s="199" t="str">
        <f>IF(Paramétrage!FJ448&lt;&gt;0,Paramétrage!FH448,"")</f>
        <v/>
      </c>
      <c r="H3" s="2" t="str">
        <f>IF(Paramétrage!FJ448&lt;&gt;0,Paramétrage!FI448,"")</f>
        <v/>
      </c>
      <c r="I3" s="2" t="str">
        <f t="shared" ref="I3" si="6">IF(J3&lt;&gt;"",DATEDIF($Q$2,G3,"d")*1440+H3*60,"")</f>
        <v/>
      </c>
      <c r="J3" s="2" t="str">
        <f>IF(Paramétrage!FJ448&lt;&gt;0,Paramétrage!FJ448,"")</f>
        <v/>
      </c>
      <c r="K3" s="2" t="str">
        <f>IF(Paramétrage!FK448&lt;&gt;0,Paramétrage!FK448,"")</f>
        <v/>
      </c>
      <c r="L3" s="2" t="str">
        <f t="shared" ref="L3" si="7">IF(J3&lt;&gt;"",ROUNDUP(J3/K3,0),"")</f>
        <v/>
      </c>
      <c r="M3" s="2" t="str">
        <f t="shared" ref="M3" si="8">IF(J3&lt;&gt;"",J3/L3,"")</f>
        <v/>
      </c>
      <c r="N3" s="2" t="str">
        <f t="shared" ref="N3" si="9">IF(J3&lt;&gt;"",M3/O3,"")</f>
        <v/>
      </c>
      <c r="O3" s="2" t="str">
        <f>IF(Paramétrage!FJ448&lt;&gt;0,Paramétrage!FL448,"")</f>
        <v/>
      </c>
      <c r="P3" s="9">
        <f>IF(Paramétrage!Q451,#REF!-#REF!,0)</f>
        <v>0</v>
      </c>
      <c r="Q3" s="2"/>
      <c r="R3" s="2" t="e">
        <f>IF(#REF!&lt;&gt;"",ROUNDUP(MIN(S$3,T$3),0),"")</f>
        <v>#REF!</v>
      </c>
      <c r="S3" s="2"/>
    </row>
    <row r="4" spans="1:20" s="469" customFormat="1" x14ac:dyDescent="0.35">
      <c r="A4" s="603" t="str">
        <f t="shared" ref="A4:A29" si="10">IF(J4&lt;&gt;"",I4,"")</f>
        <v/>
      </c>
      <c r="B4" s="603" t="str">
        <f t="shared" ref="B4:B29" si="11">IF(J4&lt;&gt;"",1,"")</f>
        <v/>
      </c>
      <c r="C4" s="603" t="str">
        <f t="shared" ref="C4:C29" si="12">IF(J4&lt;&gt;"",L4,"")</f>
        <v/>
      </c>
      <c r="D4" s="603" t="str">
        <f t="shared" ref="D4:D29" si="13">IF(J4&lt;&gt;"",L4,"")</f>
        <v/>
      </c>
      <c r="E4" s="603" t="str">
        <f t="shared" ref="E4:E29" si="14">IF(J4&lt;&gt;"",M4,"")</f>
        <v/>
      </c>
      <c r="F4" s="603" t="str">
        <f t="shared" ref="F4:F29" si="15">IF(J4&lt;&gt;"",N4,"")</f>
        <v/>
      </c>
      <c r="G4" s="199" t="str">
        <f>IF(Paramétrage!FJ449&lt;&gt;0,Paramétrage!FH449,"")</f>
        <v/>
      </c>
      <c r="H4" s="2" t="str">
        <f>IF(Paramétrage!FJ449&lt;&gt;0,Paramétrage!FI449,"")</f>
        <v/>
      </c>
      <c r="I4" s="2" t="str">
        <f t="shared" ref="I4:I29" si="16">IF(J4&lt;&gt;"",DATEDIF($Q$2,G4,"d")*1440+H4*60,"")</f>
        <v/>
      </c>
      <c r="J4" s="2" t="str">
        <f>IF(Paramétrage!FJ449&lt;&gt;0,Paramétrage!FJ449,"")</f>
        <v/>
      </c>
      <c r="K4" s="2" t="str">
        <f>IF(Paramétrage!FK449&lt;&gt;0,Paramétrage!FK449,"")</f>
        <v/>
      </c>
      <c r="L4" s="2" t="str">
        <f t="shared" ref="L4:L29" si="17">IF(J4&lt;&gt;"",ROUNDUP(J4/K4,0),"")</f>
        <v/>
      </c>
      <c r="M4" s="2" t="str">
        <f t="shared" ref="M4:M29" si="18">IF(J4&lt;&gt;"",J4/L4,"")</f>
        <v/>
      </c>
      <c r="N4" s="2" t="str">
        <f t="shared" ref="N4:N29" si="19">IF(J4&lt;&gt;"",M4/O4,"")</f>
        <v/>
      </c>
      <c r="O4" s="2" t="str">
        <f>IF(Paramétrage!FJ449&lt;&gt;0,Paramétrage!FL449,"")</f>
        <v/>
      </c>
      <c r="P4" s="9">
        <f>IF(Paramétrage!Q452,#REF!-#REF!,0)</f>
        <v>0</v>
      </c>
      <c r="Q4" s="2"/>
      <c r="R4" s="2" t="e">
        <f>IF(#REF!&lt;&gt;"",ROUNDUP(MIN(S$3,T$3),0),"")</f>
        <v>#REF!</v>
      </c>
    </row>
    <row r="5" spans="1:20" x14ac:dyDescent="0.35">
      <c r="A5" s="603" t="str">
        <f t="shared" si="10"/>
        <v/>
      </c>
      <c r="B5" s="603" t="str">
        <f t="shared" si="11"/>
        <v/>
      </c>
      <c r="C5" s="603" t="str">
        <f t="shared" si="12"/>
        <v/>
      </c>
      <c r="D5" s="603" t="str">
        <f t="shared" si="13"/>
        <v/>
      </c>
      <c r="E5" s="603" t="str">
        <f t="shared" si="14"/>
        <v/>
      </c>
      <c r="F5" s="603" t="str">
        <f t="shared" si="15"/>
        <v/>
      </c>
      <c r="G5" s="199" t="str">
        <f>IF(Paramétrage!FJ450&lt;&gt;0,Paramétrage!FH450,"")</f>
        <v/>
      </c>
      <c r="H5" s="2" t="str">
        <f>IF(Paramétrage!FJ450&lt;&gt;0,Paramétrage!FI450,"")</f>
        <v/>
      </c>
      <c r="I5" s="2" t="str">
        <f t="shared" si="16"/>
        <v/>
      </c>
      <c r="J5" s="2" t="str">
        <f>IF(Paramétrage!FJ450&lt;&gt;0,Paramétrage!FJ450,"")</f>
        <v/>
      </c>
      <c r="K5" s="2" t="str">
        <f>IF(Paramétrage!FK450&lt;&gt;0,Paramétrage!FK450,"")</f>
        <v/>
      </c>
      <c r="L5" s="2" t="str">
        <f t="shared" si="17"/>
        <v/>
      </c>
      <c r="M5" s="2" t="str">
        <f t="shared" si="18"/>
        <v/>
      </c>
      <c r="N5" s="2" t="str">
        <f t="shared" si="19"/>
        <v/>
      </c>
      <c r="O5" s="2" t="str">
        <f>IF(Paramétrage!FJ450&lt;&gt;0,Paramétrage!FL450,"")</f>
        <v/>
      </c>
      <c r="P5" s="9">
        <f>IF(Paramétrage!Q453,#REF!-#REF!,0)</f>
        <v>0</v>
      </c>
      <c r="Q5" s="2"/>
      <c r="R5" s="2" t="e">
        <f>IF(#REF!&lt;&gt;"",ROUNDUP(MIN(S$3,T$3),0),"")</f>
        <v>#REF!</v>
      </c>
      <c r="S5" s="2"/>
    </row>
    <row r="6" spans="1:20" x14ac:dyDescent="0.35">
      <c r="A6" s="603" t="str">
        <f t="shared" si="10"/>
        <v/>
      </c>
      <c r="B6" s="603" t="str">
        <f t="shared" si="11"/>
        <v/>
      </c>
      <c r="C6" s="603" t="str">
        <f t="shared" si="12"/>
        <v/>
      </c>
      <c r="D6" s="603" t="str">
        <f t="shared" si="13"/>
        <v/>
      </c>
      <c r="E6" s="603" t="str">
        <f t="shared" si="14"/>
        <v/>
      </c>
      <c r="F6" s="603" t="str">
        <f t="shared" si="15"/>
        <v/>
      </c>
      <c r="G6" s="199" t="str">
        <f>IF(Paramétrage!FJ451&lt;&gt;0,Paramétrage!FH451,"")</f>
        <v/>
      </c>
      <c r="H6" s="2" t="str">
        <f>IF(Paramétrage!FJ451&lt;&gt;0,Paramétrage!FI451,"")</f>
        <v/>
      </c>
      <c r="I6" s="2" t="str">
        <f t="shared" si="16"/>
        <v/>
      </c>
      <c r="J6" s="2" t="str">
        <f>IF(Paramétrage!FJ451&lt;&gt;0,Paramétrage!FJ451,"")</f>
        <v/>
      </c>
      <c r="K6" s="2" t="str">
        <f>IF(Paramétrage!FK451&lt;&gt;0,Paramétrage!FK451,"")</f>
        <v/>
      </c>
      <c r="L6" s="2" t="str">
        <f t="shared" si="17"/>
        <v/>
      </c>
      <c r="M6" s="2" t="str">
        <f t="shared" si="18"/>
        <v/>
      </c>
      <c r="N6" s="2" t="str">
        <f t="shared" si="19"/>
        <v/>
      </c>
      <c r="O6" s="2" t="str">
        <f>IF(Paramétrage!FJ451&lt;&gt;0,Paramétrage!FL451,"")</f>
        <v/>
      </c>
      <c r="P6" s="9">
        <f>IF(Paramétrage!Q454,#REF!-#REF!,0)</f>
        <v>0</v>
      </c>
      <c r="Q6" s="2"/>
      <c r="R6" s="2" t="e">
        <f>IF(#REF!&lt;&gt;"",ROUNDUP(MIN(S$3,T$3),0),"")</f>
        <v>#REF!</v>
      </c>
      <c r="S6" s="2"/>
    </row>
    <row r="7" spans="1:20" x14ac:dyDescent="0.35">
      <c r="A7" s="603" t="str">
        <f t="shared" si="10"/>
        <v/>
      </c>
      <c r="B7" s="603" t="str">
        <f t="shared" si="11"/>
        <v/>
      </c>
      <c r="C7" s="603" t="str">
        <f t="shared" si="12"/>
        <v/>
      </c>
      <c r="D7" s="603" t="str">
        <f t="shared" si="13"/>
        <v/>
      </c>
      <c r="E7" s="603" t="str">
        <f t="shared" si="14"/>
        <v/>
      </c>
      <c r="F7" s="603" t="str">
        <f t="shared" si="15"/>
        <v/>
      </c>
      <c r="G7" s="199" t="str">
        <f>IF(Paramétrage!FJ452&lt;&gt;0,Paramétrage!FH452,"")</f>
        <v/>
      </c>
      <c r="H7" s="2" t="str">
        <f>IF(Paramétrage!FJ452&lt;&gt;0,Paramétrage!FI452,"")</f>
        <v/>
      </c>
      <c r="I7" s="2" t="str">
        <f t="shared" si="16"/>
        <v/>
      </c>
      <c r="J7" s="2" t="str">
        <f>IF(Paramétrage!FJ452&lt;&gt;0,Paramétrage!FJ452,"")</f>
        <v/>
      </c>
      <c r="K7" s="2" t="str">
        <f>IF(Paramétrage!FK452&lt;&gt;0,Paramétrage!FK452,"")</f>
        <v/>
      </c>
      <c r="L7" s="2" t="str">
        <f t="shared" si="17"/>
        <v/>
      </c>
      <c r="M7" s="2" t="str">
        <f t="shared" si="18"/>
        <v/>
      </c>
      <c r="N7" s="2" t="str">
        <f t="shared" si="19"/>
        <v/>
      </c>
      <c r="O7" s="2" t="str">
        <f>IF(Paramétrage!FJ452&lt;&gt;0,Paramétrage!FL452,"")</f>
        <v/>
      </c>
      <c r="P7" s="9">
        <f>IF(Paramétrage!Q455,#REF!-#REF!,0)</f>
        <v>0</v>
      </c>
      <c r="Q7" s="2"/>
      <c r="R7" s="2" t="e">
        <f>IF(#REF!&lt;&gt;"",ROUNDUP(MIN(S$3,T$3),0),"")</f>
        <v>#REF!</v>
      </c>
      <c r="S7" s="2"/>
    </row>
    <row r="8" spans="1:20" x14ac:dyDescent="0.35">
      <c r="A8" s="603" t="str">
        <f t="shared" si="10"/>
        <v/>
      </c>
      <c r="B8" s="603" t="str">
        <f t="shared" si="11"/>
        <v/>
      </c>
      <c r="C8" s="603" t="str">
        <f t="shared" si="12"/>
        <v/>
      </c>
      <c r="D8" s="603" t="str">
        <f t="shared" si="13"/>
        <v/>
      </c>
      <c r="E8" s="603" t="str">
        <f t="shared" si="14"/>
        <v/>
      </c>
      <c r="F8" s="603" t="str">
        <f t="shared" si="15"/>
        <v/>
      </c>
      <c r="G8" s="199" t="str">
        <f>IF(Paramétrage!FJ453&lt;&gt;0,Paramétrage!FH453,"")</f>
        <v/>
      </c>
      <c r="H8" s="2" t="str">
        <f>IF(Paramétrage!FJ453&lt;&gt;0,Paramétrage!FI453,"")</f>
        <v/>
      </c>
      <c r="I8" s="2" t="str">
        <f t="shared" si="16"/>
        <v/>
      </c>
      <c r="J8" s="2" t="str">
        <f>IF(Paramétrage!FJ453&lt;&gt;0,Paramétrage!FJ453,"")</f>
        <v/>
      </c>
      <c r="K8" s="2" t="str">
        <f>IF(Paramétrage!FK453&lt;&gt;0,Paramétrage!FK453,"")</f>
        <v/>
      </c>
      <c r="L8" s="2" t="str">
        <f t="shared" si="17"/>
        <v/>
      </c>
      <c r="M8" s="2" t="str">
        <f t="shared" si="18"/>
        <v/>
      </c>
      <c r="N8" s="2" t="str">
        <f t="shared" si="19"/>
        <v/>
      </c>
      <c r="O8" s="2" t="str">
        <f>IF(Paramétrage!FJ453&lt;&gt;0,Paramétrage!FL453,"")</f>
        <v/>
      </c>
      <c r="P8" s="9">
        <f>IF(Paramétrage!Q456,#REF!-#REF!,0)</f>
        <v>0</v>
      </c>
      <c r="Q8" s="2"/>
      <c r="R8" s="2" t="e">
        <f>IF(#REF!&lt;&gt;"",ROUNDUP(MIN(S$3,T$3),0),"")</f>
        <v>#REF!</v>
      </c>
      <c r="S8" s="2"/>
    </row>
    <row r="9" spans="1:20" x14ac:dyDescent="0.35">
      <c r="A9" s="603" t="str">
        <f t="shared" si="10"/>
        <v/>
      </c>
      <c r="B9" s="603" t="str">
        <f t="shared" si="11"/>
        <v/>
      </c>
      <c r="C9" s="603" t="str">
        <f t="shared" si="12"/>
        <v/>
      </c>
      <c r="D9" s="603" t="str">
        <f t="shared" si="13"/>
        <v/>
      </c>
      <c r="E9" s="603" t="str">
        <f t="shared" si="14"/>
        <v/>
      </c>
      <c r="F9" s="603" t="str">
        <f t="shared" si="15"/>
        <v/>
      </c>
      <c r="G9" s="199" t="str">
        <f>IF(Paramétrage!FJ454&lt;&gt;0,Paramétrage!FH454,"")</f>
        <v/>
      </c>
      <c r="H9" s="2" t="str">
        <f>IF(Paramétrage!FJ454&lt;&gt;0,Paramétrage!FI454,"")</f>
        <v/>
      </c>
      <c r="I9" s="2" t="str">
        <f t="shared" si="16"/>
        <v/>
      </c>
      <c r="J9" s="2" t="str">
        <f>IF(Paramétrage!FJ454&lt;&gt;0,Paramétrage!FJ454,"")</f>
        <v/>
      </c>
      <c r="K9" s="2" t="str">
        <f>IF(Paramétrage!FK454&lt;&gt;0,Paramétrage!FK454,"")</f>
        <v/>
      </c>
      <c r="L9" s="2" t="str">
        <f t="shared" si="17"/>
        <v/>
      </c>
      <c r="M9" s="2" t="str">
        <f t="shared" si="18"/>
        <v/>
      </c>
      <c r="N9" s="2" t="str">
        <f t="shared" si="19"/>
        <v/>
      </c>
      <c r="O9" s="2" t="str">
        <f>IF(Paramétrage!FJ454&lt;&gt;0,Paramétrage!FL454,"")</f>
        <v/>
      </c>
      <c r="P9" s="9">
        <f>IF(Paramétrage!Q457,#REF!-#REF!,0)</f>
        <v>0</v>
      </c>
      <c r="Q9" s="2"/>
      <c r="R9" s="2" t="e">
        <f>IF(#REF!&lt;&gt;"",ROUNDUP(MIN(S$3,T$3),0),"")</f>
        <v>#REF!</v>
      </c>
      <c r="S9" s="2"/>
    </row>
    <row r="10" spans="1:20" x14ac:dyDescent="0.35">
      <c r="A10" s="603" t="str">
        <f t="shared" si="10"/>
        <v/>
      </c>
      <c r="B10" s="603" t="str">
        <f t="shared" si="11"/>
        <v/>
      </c>
      <c r="C10" s="603" t="str">
        <f t="shared" si="12"/>
        <v/>
      </c>
      <c r="D10" s="603" t="str">
        <f t="shared" si="13"/>
        <v/>
      </c>
      <c r="E10" s="603" t="str">
        <f t="shared" si="14"/>
        <v/>
      </c>
      <c r="F10" s="603" t="str">
        <f t="shared" si="15"/>
        <v/>
      </c>
      <c r="G10" s="199" t="str">
        <f>IF(Paramétrage!FJ455&lt;&gt;0,Paramétrage!FH455,"")</f>
        <v/>
      </c>
      <c r="H10" s="2" t="str">
        <f>IF(Paramétrage!FJ455&lt;&gt;0,Paramétrage!FI455,"")</f>
        <v/>
      </c>
      <c r="I10" s="2" t="str">
        <f t="shared" si="16"/>
        <v/>
      </c>
      <c r="J10" s="2" t="str">
        <f>IF(Paramétrage!FJ455&lt;&gt;0,Paramétrage!FJ455,"")</f>
        <v/>
      </c>
      <c r="K10" s="2" t="str">
        <f>IF(Paramétrage!FK455&lt;&gt;0,Paramétrage!FK455,"")</f>
        <v/>
      </c>
      <c r="L10" s="2" t="str">
        <f t="shared" si="17"/>
        <v/>
      </c>
      <c r="M10" s="2" t="str">
        <f t="shared" si="18"/>
        <v/>
      </c>
      <c r="N10" s="2" t="str">
        <f t="shared" si="19"/>
        <v/>
      </c>
      <c r="O10" s="2" t="str">
        <f>IF(Paramétrage!FJ455&lt;&gt;0,Paramétrage!FL455,"")</f>
        <v/>
      </c>
      <c r="P10" s="9">
        <f>IF(Paramétrage!Q458,#REF!-#REF!,0)</f>
        <v>0</v>
      </c>
      <c r="Q10" s="2"/>
      <c r="R10" s="2" t="e">
        <f>IF(#REF!&lt;&gt;"",ROUNDUP(MIN(S$3,T$3),0),"")</f>
        <v>#REF!</v>
      </c>
      <c r="S10" s="2"/>
    </row>
    <row r="11" spans="1:20" x14ac:dyDescent="0.35">
      <c r="A11" s="603" t="str">
        <f t="shared" si="10"/>
        <v/>
      </c>
      <c r="B11" s="603" t="str">
        <f t="shared" si="11"/>
        <v/>
      </c>
      <c r="C11" s="603" t="str">
        <f t="shared" si="12"/>
        <v/>
      </c>
      <c r="D11" s="603" t="str">
        <f t="shared" si="13"/>
        <v/>
      </c>
      <c r="E11" s="603" t="str">
        <f t="shared" si="14"/>
        <v/>
      </c>
      <c r="F11" s="603" t="str">
        <f t="shared" si="15"/>
        <v/>
      </c>
      <c r="G11" s="199" t="str">
        <f>IF(Paramétrage!FJ456&lt;&gt;0,Paramétrage!FH456,"")</f>
        <v/>
      </c>
      <c r="H11" s="2" t="str">
        <f>IF(Paramétrage!FJ456&lt;&gt;0,Paramétrage!FI456,"")</f>
        <v/>
      </c>
      <c r="I11" s="2" t="str">
        <f t="shared" si="16"/>
        <v/>
      </c>
      <c r="J11" s="2" t="str">
        <f>IF(Paramétrage!FJ456&lt;&gt;0,Paramétrage!FJ456,"")</f>
        <v/>
      </c>
      <c r="K11" s="2" t="str">
        <f>IF(Paramétrage!FK456&lt;&gt;0,Paramétrage!FK456,"")</f>
        <v/>
      </c>
      <c r="L11" s="2" t="str">
        <f t="shared" si="17"/>
        <v/>
      </c>
      <c r="M11" s="2" t="str">
        <f t="shared" si="18"/>
        <v/>
      </c>
      <c r="N11" s="2" t="str">
        <f t="shared" si="19"/>
        <v/>
      </c>
      <c r="O11" s="2" t="str">
        <f>IF(Paramétrage!FJ456&lt;&gt;0,Paramétrage!FL456,"")</f>
        <v/>
      </c>
      <c r="P11" s="9">
        <f>IF(Paramétrage!Q459,#REF!-#REF!,0)</f>
        <v>0</v>
      </c>
      <c r="Q11" s="2"/>
      <c r="R11" s="2" t="e">
        <f>IF(#REF!&lt;&gt;"",ROUNDUP(MIN(S$3,T$3),0),"")</f>
        <v>#REF!</v>
      </c>
      <c r="S11" s="2"/>
    </row>
    <row r="12" spans="1:20" x14ac:dyDescent="0.35">
      <c r="A12" s="603" t="str">
        <f t="shared" si="10"/>
        <v/>
      </c>
      <c r="B12" s="603" t="str">
        <f t="shared" si="11"/>
        <v/>
      </c>
      <c r="C12" s="603" t="str">
        <f t="shared" si="12"/>
        <v/>
      </c>
      <c r="D12" s="603" t="str">
        <f t="shared" si="13"/>
        <v/>
      </c>
      <c r="E12" s="603" t="str">
        <f t="shared" si="14"/>
        <v/>
      </c>
      <c r="F12" s="603" t="str">
        <f t="shared" si="15"/>
        <v/>
      </c>
      <c r="G12" s="199" t="str">
        <f>IF(Paramétrage!FJ457&lt;&gt;0,Paramétrage!FH457,"")</f>
        <v/>
      </c>
      <c r="H12" s="2" t="str">
        <f>IF(Paramétrage!FJ457&lt;&gt;0,Paramétrage!FI457,"")</f>
        <v/>
      </c>
      <c r="I12" s="2" t="str">
        <f t="shared" si="16"/>
        <v/>
      </c>
      <c r="J12" s="2" t="str">
        <f>IF(Paramétrage!FJ457&lt;&gt;0,Paramétrage!FJ457,"")</f>
        <v/>
      </c>
      <c r="K12" s="2" t="str">
        <f>IF(Paramétrage!FK457&lt;&gt;0,Paramétrage!FK457,"")</f>
        <v/>
      </c>
      <c r="L12" s="2" t="str">
        <f t="shared" si="17"/>
        <v/>
      </c>
      <c r="M12" s="2" t="str">
        <f t="shared" si="18"/>
        <v/>
      </c>
      <c r="N12" s="2" t="str">
        <f t="shared" si="19"/>
        <v/>
      </c>
      <c r="O12" s="2" t="str">
        <f>IF(Paramétrage!FJ457&lt;&gt;0,Paramétrage!FL457,"")</f>
        <v/>
      </c>
      <c r="P12" s="9">
        <f>IF(Paramétrage!Q460,#REF!-#REF!,0)</f>
        <v>0</v>
      </c>
      <c r="Q12" s="2"/>
      <c r="R12" s="2" t="e">
        <f>IF(#REF!&lt;&gt;"",ROUNDUP(MIN(S$3,T$3),0),"")</f>
        <v>#REF!</v>
      </c>
      <c r="S12" s="2"/>
    </row>
    <row r="13" spans="1:20" x14ac:dyDescent="0.35">
      <c r="A13" s="603" t="str">
        <f t="shared" si="10"/>
        <v/>
      </c>
      <c r="B13" s="603" t="str">
        <f t="shared" si="11"/>
        <v/>
      </c>
      <c r="C13" s="603" t="str">
        <f t="shared" si="12"/>
        <v/>
      </c>
      <c r="D13" s="603" t="str">
        <f t="shared" si="13"/>
        <v/>
      </c>
      <c r="E13" s="603" t="str">
        <f t="shared" si="14"/>
        <v/>
      </c>
      <c r="F13" s="603" t="str">
        <f t="shared" si="15"/>
        <v/>
      </c>
      <c r="G13" s="199" t="str">
        <f>IF(Paramétrage!FJ458&lt;&gt;0,Paramétrage!FH458,"")</f>
        <v/>
      </c>
      <c r="H13" s="2" t="str">
        <f>IF(Paramétrage!FJ458&lt;&gt;0,Paramétrage!FI458,"")</f>
        <v/>
      </c>
      <c r="I13" s="2" t="str">
        <f t="shared" si="16"/>
        <v/>
      </c>
      <c r="J13" s="2" t="str">
        <f>IF(Paramétrage!FJ458&lt;&gt;0,Paramétrage!FJ458,"")</f>
        <v/>
      </c>
      <c r="K13" s="2" t="str">
        <f>IF(Paramétrage!FK458&lt;&gt;0,Paramétrage!FK458,"")</f>
        <v/>
      </c>
      <c r="L13" s="2" t="str">
        <f t="shared" si="17"/>
        <v/>
      </c>
      <c r="M13" s="2" t="str">
        <f t="shared" si="18"/>
        <v/>
      </c>
      <c r="N13" s="2" t="str">
        <f t="shared" si="19"/>
        <v/>
      </c>
      <c r="O13" s="2" t="str">
        <f>IF(Paramétrage!FJ458&lt;&gt;0,Paramétrage!FL458,"")</f>
        <v/>
      </c>
      <c r="P13" s="9">
        <f>IF(Paramétrage!Q461,#REF!-#REF!,0)</f>
        <v>0</v>
      </c>
      <c r="Q13" s="2"/>
      <c r="R13" s="2" t="e">
        <f>IF(#REF!&lt;&gt;"",ROUNDUP(MIN(S$3,T$3),0),"")</f>
        <v>#REF!</v>
      </c>
      <c r="S13" s="2"/>
    </row>
    <row r="14" spans="1:20" x14ac:dyDescent="0.35">
      <c r="A14" s="603" t="str">
        <f t="shared" si="10"/>
        <v/>
      </c>
      <c r="B14" s="603" t="str">
        <f t="shared" si="11"/>
        <v/>
      </c>
      <c r="C14" s="603" t="str">
        <f t="shared" si="12"/>
        <v/>
      </c>
      <c r="D14" s="603" t="str">
        <f t="shared" si="13"/>
        <v/>
      </c>
      <c r="E14" s="603" t="str">
        <f t="shared" si="14"/>
        <v/>
      </c>
      <c r="F14" s="603" t="str">
        <f t="shared" si="15"/>
        <v/>
      </c>
      <c r="G14" s="199" t="str">
        <f>IF(Paramétrage!FJ459&lt;&gt;0,Paramétrage!FH459,"")</f>
        <v/>
      </c>
      <c r="H14" s="2" t="str">
        <f>IF(Paramétrage!FJ459&lt;&gt;0,Paramétrage!FI459,"")</f>
        <v/>
      </c>
      <c r="I14" s="2" t="str">
        <f t="shared" si="16"/>
        <v/>
      </c>
      <c r="J14" s="2" t="str">
        <f>IF(Paramétrage!FJ459&lt;&gt;0,Paramétrage!FJ459,"")</f>
        <v/>
      </c>
      <c r="K14" s="2" t="str">
        <f>IF(Paramétrage!FK459&lt;&gt;0,Paramétrage!FK459,"")</f>
        <v/>
      </c>
      <c r="L14" s="2" t="str">
        <f t="shared" si="17"/>
        <v/>
      </c>
      <c r="M14" s="2" t="str">
        <f t="shared" si="18"/>
        <v/>
      </c>
      <c r="N14" s="2" t="str">
        <f t="shared" si="19"/>
        <v/>
      </c>
      <c r="O14" s="2" t="str">
        <f>IF(Paramétrage!FJ459&lt;&gt;0,Paramétrage!FL459,"")</f>
        <v/>
      </c>
      <c r="P14" s="9">
        <f>IF(Paramétrage!Q462,#REF!-#REF!,0)</f>
        <v>0</v>
      </c>
      <c r="Q14" s="2"/>
      <c r="R14" s="2" t="e">
        <f>IF(#REF!&lt;&gt;"",ROUNDUP(MIN(S$3,T$3),0),"")</f>
        <v>#REF!</v>
      </c>
      <c r="S14" s="2"/>
    </row>
    <row r="15" spans="1:20" x14ac:dyDescent="0.35">
      <c r="A15" s="603" t="str">
        <f t="shared" si="10"/>
        <v/>
      </c>
      <c r="B15" s="603" t="str">
        <f t="shared" si="11"/>
        <v/>
      </c>
      <c r="C15" s="603" t="str">
        <f t="shared" si="12"/>
        <v/>
      </c>
      <c r="D15" s="603" t="str">
        <f t="shared" si="13"/>
        <v/>
      </c>
      <c r="E15" s="603" t="str">
        <f t="shared" si="14"/>
        <v/>
      </c>
      <c r="F15" s="603" t="str">
        <f t="shared" si="15"/>
        <v/>
      </c>
      <c r="G15" s="199" t="str">
        <f>IF(Paramétrage!FJ460&lt;&gt;0,Paramétrage!FH460,"")</f>
        <v/>
      </c>
      <c r="H15" s="2" t="str">
        <f>IF(Paramétrage!FJ460&lt;&gt;0,Paramétrage!FI460,"")</f>
        <v/>
      </c>
      <c r="I15" s="2" t="str">
        <f t="shared" si="16"/>
        <v/>
      </c>
      <c r="J15" s="2" t="str">
        <f>IF(Paramétrage!FJ460&lt;&gt;0,Paramétrage!FJ460,"")</f>
        <v/>
      </c>
      <c r="K15" s="2" t="str">
        <f>IF(Paramétrage!FK460&lt;&gt;0,Paramétrage!FK460,"")</f>
        <v/>
      </c>
      <c r="L15" s="2" t="str">
        <f t="shared" si="17"/>
        <v/>
      </c>
      <c r="M15" s="2" t="str">
        <f t="shared" si="18"/>
        <v/>
      </c>
      <c r="N15" s="2" t="str">
        <f t="shared" si="19"/>
        <v/>
      </c>
      <c r="O15" s="2" t="str">
        <f>IF(Paramétrage!FJ460&lt;&gt;0,Paramétrage!FL460,"")</f>
        <v/>
      </c>
      <c r="P15" s="9">
        <f>IF(Paramétrage!Q463,#REF!-#REF!,0)</f>
        <v>0</v>
      </c>
      <c r="Q15" s="2"/>
      <c r="R15" s="2" t="e">
        <f>IF(#REF!&lt;&gt;"",ROUNDUP(MIN(S$3,T$3),0),"")</f>
        <v>#REF!</v>
      </c>
      <c r="S15" s="2"/>
    </row>
    <row r="16" spans="1:20" x14ac:dyDescent="0.35">
      <c r="A16" s="603" t="str">
        <f t="shared" si="10"/>
        <v/>
      </c>
      <c r="B16" s="603" t="str">
        <f t="shared" si="11"/>
        <v/>
      </c>
      <c r="C16" s="603" t="str">
        <f t="shared" si="12"/>
        <v/>
      </c>
      <c r="D16" s="603" t="str">
        <f t="shared" si="13"/>
        <v/>
      </c>
      <c r="E16" s="603" t="str">
        <f t="shared" si="14"/>
        <v/>
      </c>
      <c r="F16" s="603" t="str">
        <f t="shared" si="15"/>
        <v/>
      </c>
      <c r="G16" s="199" t="str">
        <f>IF(Paramétrage!FJ461&lt;&gt;0,Paramétrage!FH461,"")</f>
        <v/>
      </c>
      <c r="H16" s="2" t="str">
        <f>IF(Paramétrage!FJ461&lt;&gt;0,Paramétrage!FI461,"")</f>
        <v/>
      </c>
      <c r="I16" s="2" t="str">
        <f t="shared" si="16"/>
        <v/>
      </c>
      <c r="J16" s="2" t="str">
        <f>IF(Paramétrage!FJ461&lt;&gt;0,Paramétrage!FJ461,"")</f>
        <v/>
      </c>
      <c r="K16" s="2" t="str">
        <f>IF(Paramétrage!FK461&lt;&gt;0,Paramétrage!FK461,"")</f>
        <v/>
      </c>
      <c r="L16" s="2" t="str">
        <f t="shared" si="17"/>
        <v/>
      </c>
      <c r="M16" s="2" t="str">
        <f t="shared" si="18"/>
        <v/>
      </c>
      <c r="N16" s="2" t="str">
        <f t="shared" si="19"/>
        <v/>
      </c>
      <c r="O16" s="2" t="str">
        <f>IF(Paramétrage!FJ461&lt;&gt;0,Paramétrage!FL461,"")</f>
        <v/>
      </c>
      <c r="P16" s="9">
        <f>IF(Paramétrage!Q464,#REF!-#REF!,0)</f>
        <v>0</v>
      </c>
      <c r="Q16" s="2"/>
      <c r="R16" s="2" t="e">
        <f>IF(#REF!&lt;&gt;"",ROUNDUP(MIN(S$3,T$3),0),"")</f>
        <v>#REF!</v>
      </c>
      <c r="S16" s="2"/>
    </row>
    <row r="17" spans="1:20" x14ac:dyDescent="0.35">
      <c r="A17" s="603" t="str">
        <f t="shared" si="10"/>
        <v/>
      </c>
      <c r="B17" s="603" t="str">
        <f t="shared" si="11"/>
        <v/>
      </c>
      <c r="C17" s="603" t="str">
        <f t="shared" si="12"/>
        <v/>
      </c>
      <c r="D17" s="603" t="str">
        <f t="shared" si="13"/>
        <v/>
      </c>
      <c r="E17" s="603" t="str">
        <f t="shared" si="14"/>
        <v/>
      </c>
      <c r="F17" s="603" t="str">
        <f t="shared" si="15"/>
        <v/>
      </c>
      <c r="G17" s="199" t="str">
        <f>IF(Paramétrage!FJ462&lt;&gt;0,Paramétrage!FH462,"")</f>
        <v/>
      </c>
      <c r="H17" s="2" t="str">
        <f>IF(Paramétrage!FJ462&lt;&gt;0,Paramétrage!FI462,"")</f>
        <v/>
      </c>
      <c r="I17" s="2" t="str">
        <f t="shared" si="16"/>
        <v/>
      </c>
      <c r="J17" s="2" t="str">
        <f>IF(Paramétrage!FJ462&lt;&gt;0,Paramétrage!FJ462,"")</f>
        <v/>
      </c>
      <c r="K17" s="2" t="str">
        <f>IF(Paramétrage!FK462&lt;&gt;0,Paramétrage!FK462,"")</f>
        <v/>
      </c>
      <c r="L17" s="2" t="str">
        <f t="shared" si="17"/>
        <v/>
      </c>
      <c r="M17" s="2" t="str">
        <f t="shared" si="18"/>
        <v/>
      </c>
      <c r="N17" s="2" t="str">
        <f t="shared" si="19"/>
        <v/>
      </c>
      <c r="O17" s="2" t="str">
        <f>IF(Paramétrage!FJ462&lt;&gt;0,Paramétrage!FL462,"")</f>
        <v/>
      </c>
      <c r="P17" s="9">
        <f>IF(Paramétrage!Q465,#REF!-#REF!,0)</f>
        <v>0</v>
      </c>
      <c r="Q17" s="2"/>
      <c r="R17" s="2" t="e">
        <f>IF(#REF!&lt;&gt;"",ROUNDUP(MIN(S$3,T$3),0),"")</f>
        <v>#REF!</v>
      </c>
      <c r="S17" s="2"/>
    </row>
    <row r="18" spans="1:20" x14ac:dyDescent="0.35">
      <c r="A18" s="603" t="str">
        <f t="shared" si="10"/>
        <v/>
      </c>
      <c r="B18" s="603" t="str">
        <f t="shared" si="11"/>
        <v/>
      </c>
      <c r="C18" s="603" t="str">
        <f t="shared" si="12"/>
        <v/>
      </c>
      <c r="D18" s="603" t="str">
        <f t="shared" si="13"/>
        <v/>
      </c>
      <c r="E18" s="603" t="str">
        <f t="shared" si="14"/>
        <v/>
      </c>
      <c r="F18" s="603" t="str">
        <f t="shared" si="15"/>
        <v/>
      </c>
      <c r="G18" s="199" t="str">
        <f>IF(Paramétrage!FJ463&lt;&gt;0,Paramétrage!FH463,"")</f>
        <v/>
      </c>
      <c r="H18" s="2" t="str">
        <f>IF(Paramétrage!FJ463&lt;&gt;0,Paramétrage!FI463,"")</f>
        <v/>
      </c>
      <c r="I18" s="2" t="str">
        <f t="shared" si="16"/>
        <v/>
      </c>
      <c r="J18" s="2" t="str">
        <f>IF(Paramétrage!FJ463&lt;&gt;0,Paramétrage!FJ463,"")</f>
        <v/>
      </c>
      <c r="K18" s="2" t="str">
        <f>IF(Paramétrage!FK463&lt;&gt;0,Paramétrage!FK463,"")</f>
        <v/>
      </c>
      <c r="L18" s="2" t="str">
        <f t="shared" si="17"/>
        <v/>
      </c>
      <c r="M18" s="2" t="str">
        <f t="shared" si="18"/>
        <v/>
      </c>
      <c r="N18" s="2" t="str">
        <f t="shared" si="19"/>
        <v/>
      </c>
      <c r="O18" s="2" t="str">
        <f>IF(Paramétrage!FJ463&lt;&gt;0,Paramétrage!FL463,"")</f>
        <v/>
      </c>
      <c r="P18" s="9">
        <f>IF(Paramétrage!Q466,#REF!-#REF!,0)</f>
        <v>0</v>
      </c>
      <c r="Q18" s="2"/>
      <c r="R18" s="2" t="e">
        <f>IF(#REF!&lt;&gt;"",ROUNDUP(MIN(S$3,T$3),0),"")</f>
        <v>#REF!</v>
      </c>
      <c r="S18" s="2"/>
    </row>
    <row r="19" spans="1:20" x14ac:dyDescent="0.35">
      <c r="A19" s="603" t="str">
        <f t="shared" si="10"/>
        <v/>
      </c>
      <c r="B19" s="603" t="str">
        <f t="shared" si="11"/>
        <v/>
      </c>
      <c r="C19" s="603" t="str">
        <f t="shared" si="12"/>
        <v/>
      </c>
      <c r="D19" s="603" t="str">
        <f t="shared" si="13"/>
        <v/>
      </c>
      <c r="E19" s="603" t="str">
        <f t="shared" si="14"/>
        <v/>
      </c>
      <c r="F19" s="603" t="str">
        <f t="shared" si="15"/>
        <v/>
      </c>
      <c r="G19" s="199" t="str">
        <f>IF(Paramétrage!FJ464&lt;&gt;0,Paramétrage!FH464,"")</f>
        <v/>
      </c>
      <c r="H19" s="2" t="str">
        <f>IF(Paramétrage!FJ464&lt;&gt;0,Paramétrage!FI464,"")</f>
        <v/>
      </c>
      <c r="I19" s="2" t="str">
        <f t="shared" si="16"/>
        <v/>
      </c>
      <c r="J19" s="2" t="str">
        <f>IF(Paramétrage!FJ464&lt;&gt;0,Paramétrage!FJ464,"")</f>
        <v/>
      </c>
      <c r="K19" s="2" t="str">
        <f>IF(Paramétrage!FK464&lt;&gt;0,Paramétrage!FK464,"")</f>
        <v/>
      </c>
      <c r="L19" s="2" t="str">
        <f t="shared" si="17"/>
        <v/>
      </c>
      <c r="M19" s="2" t="str">
        <f t="shared" si="18"/>
        <v/>
      </c>
      <c r="N19" s="2" t="str">
        <f t="shared" si="19"/>
        <v/>
      </c>
      <c r="O19" s="2" t="str">
        <f>IF(Paramétrage!FJ464&lt;&gt;0,Paramétrage!FL464,"")</f>
        <v/>
      </c>
      <c r="P19" s="9">
        <f>IF(Paramétrage!Q467,#REF!-#REF!,0)</f>
        <v>0</v>
      </c>
      <c r="Q19" s="2"/>
      <c r="R19" s="2" t="e">
        <f>IF(#REF!&lt;&gt;"",ROUNDUP(MIN(S$3,T$3),0),"")</f>
        <v>#REF!</v>
      </c>
      <c r="S19" s="2"/>
    </row>
    <row r="20" spans="1:20" x14ac:dyDescent="0.35">
      <c r="A20" s="603" t="str">
        <f t="shared" si="10"/>
        <v/>
      </c>
      <c r="B20" s="603" t="str">
        <f t="shared" si="11"/>
        <v/>
      </c>
      <c r="C20" s="603" t="str">
        <f t="shared" si="12"/>
        <v/>
      </c>
      <c r="D20" s="603" t="str">
        <f t="shared" si="13"/>
        <v/>
      </c>
      <c r="E20" s="603" t="str">
        <f t="shared" si="14"/>
        <v/>
      </c>
      <c r="F20" s="603" t="str">
        <f t="shared" si="15"/>
        <v/>
      </c>
      <c r="G20" s="199" t="str">
        <f>IF(Paramétrage!FJ465&lt;&gt;0,Paramétrage!FH465,"")</f>
        <v/>
      </c>
      <c r="H20" s="2" t="str">
        <f>IF(Paramétrage!FJ465&lt;&gt;0,Paramétrage!FI465,"")</f>
        <v/>
      </c>
      <c r="I20" s="2" t="str">
        <f t="shared" si="16"/>
        <v/>
      </c>
      <c r="J20" s="2" t="str">
        <f>IF(Paramétrage!FJ465&lt;&gt;0,Paramétrage!FJ465,"")</f>
        <v/>
      </c>
      <c r="K20" s="2" t="str">
        <f>IF(Paramétrage!FK465&lt;&gt;0,Paramétrage!FK465,"")</f>
        <v/>
      </c>
      <c r="L20" s="2" t="str">
        <f t="shared" si="17"/>
        <v/>
      </c>
      <c r="M20" s="2" t="str">
        <f t="shared" si="18"/>
        <v/>
      </c>
      <c r="N20" s="2" t="str">
        <f t="shared" si="19"/>
        <v/>
      </c>
      <c r="O20" s="2" t="str">
        <f>IF(Paramétrage!FJ465&lt;&gt;0,Paramétrage!FL465,"")</f>
        <v/>
      </c>
      <c r="P20" s="9" t="str">
        <f>IF(Paramétrage!Q468,I1-#REF!,"")</f>
        <v/>
      </c>
      <c r="Q20" s="8"/>
      <c r="R20" s="8"/>
      <c r="S20" s="2"/>
    </row>
    <row r="21" spans="1:20" x14ac:dyDescent="0.35">
      <c r="A21" s="603" t="str">
        <f t="shared" si="10"/>
        <v/>
      </c>
      <c r="B21" s="603" t="str">
        <f t="shared" si="11"/>
        <v/>
      </c>
      <c r="C21" s="603" t="str">
        <f t="shared" si="12"/>
        <v/>
      </c>
      <c r="D21" s="603" t="str">
        <f t="shared" si="13"/>
        <v/>
      </c>
      <c r="E21" s="603" t="str">
        <f t="shared" si="14"/>
        <v/>
      </c>
      <c r="F21" s="603" t="str">
        <f t="shared" si="15"/>
        <v/>
      </c>
      <c r="G21" s="199" t="str">
        <f>IF(Paramétrage!FJ466&lt;&gt;0,Paramétrage!FH466,"")</f>
        <v/>
      </c>
      <c r="H21" s="2" t="str">
        <f>IF(Paramétrage!FJ466&lt;&gt;0,Paramétrage!FI466,"")</f>
        <v/>
      </c>
      <c r="I21" s="2" t="str">
        <f t="shared" si="16"/>
        <v/>
      </c>
      <c r="J21" s="2" t="str">
        <f>IF(Paramétrage!FJ466&lt;&gt;0,Paramétrage!FJ466,"")</f>
        <v/>
      </c>
      <c r="K21" s="2" t="str">
        <f>IF(Paramétrage!FK466&lt;&gt;0,Paramétrage!FK466,"")</f>
        <v/>
      </c>
      <c r="L21" s="2" t="str">
        <f t="shared" si="17"/>
        <v/>
      </c>
      <c r="M21" s="2" t="str">
        <f t="shared" si="18"/>
        <v/>
      </c>
      <c r="N21" s="2" t="str">
        <f t="shared" si="19"/>
        <v/>
      </c>
      <c r="O21" s="2" t="str">
        <f>IF(Paramétrage!FJ466&lt;&gt;0,Paramétrage!FL466,"")</f>
        <v/>
      </c>
      <c r="P21" s="262" t="s">
        <v>169</v>
      </c>
      <c r="Q21" s="200" t="e">
        <f>#REF!</f>
        <v>#REF!</v>
      </c>
      <c r="S21" s="2"/>
    </row>
    <row r="22" spans="1:20" x14ac:dyDescent="0.35">
      <c r="A22" s="603" t="str">
        <f t="shared" si="10"/>
        <v/>
      </c>
      <c r="B22" s="603" t="str">
        <f t="shared" si="11"/>
        <v/>
      </c>
      <c r="C22" s="603" t="str">
        <f t="shared" si="12"/>
        <v/>
      </c>
      <c r="D22" s="603" t="str">
        <f t="shared" si="13"/>
        <v/>
      </c>
      <c r="E22" s="603" t="str">
        <f t="shared" si="14"/>
        <v/>
      </c>
      <c r="F22" s="603" t="str">
        <f t="shared" si="15"/>
        <v/>
      </c>
      <c r="G22" s="199" t="str">
        <f>IF(Paramétrage!FJ467&lt;&gt;0,Paramétrage!FH467,"")</f>
        <v/>
      </c>
      <c r="H22" s="2" t="str">
        <f>IF(Paramétrage!FJ467&lt;&gt;0,Paramétrage!FI467,"")</f>
        <v/>
      </c>
      <c r="I22" s="2" t="str">
        <f t="shared" si="16"/>
        <v/>
      </c>
      <c r="J22" s="2" t="str">
        <f>IF(Paramétrage!FJ467&lt;&gt;0,Paramétrage!FJ467,"")</f>
        <v/>
      </c>
      <c r="K22" s="2" t="str">
        <f>IF(Paramétrage!FK467&lt;&gt;0,Paramétrage!FK467,"")</f>
        <v/>
      </c>
      <c r="L22" s="2" t="str">
        <f t="shared" si="17"/>
        <v/>
      </c>
      <c r="M22" s="2" t="str">
        <f t="shared" si="18"/>
        <v/>
      </c>
      <c r="N22" s="2" t="str">
        <f t="shared" si="19"/>
        <v/>
      </c>
      <c r="O22" s="2" t="str">
        <f>IF(Paramétrage!FJ467&lt;&gt;0,Paramétrage!FL467,"")</f>
        <v/>
      </c>
      <c r="P22" s="9">
        <f>IF(Paramétrage!L472&lt;&gt;0,I3,0)</f>
        <v>0</v>
      </c>
      <c r="Q22" s="2"/>
      <c r="S22" s="2"/>
    </row>
    <row r="23" spans="1:20" s="8" customFormat="1" x14ac:dyDescent="0.35">
      <c r="A23" s="603" t="str">
        <f t="shared" si="10"/>
        <v/>
      </c>
      <c r="B23" s="603" t="str">
        <f t="shared" si="11"/>
        <v/>
      </c>
      <c r="C23" s="603" t="str">
        <f t="shared" si="12"/>
        <v/>
      </c>
      <c r="D23" s="603" t="str">
        <f t="shared" si="13"/>
        <v/>
      </c>
      <c r="E23" s="603" t="str">
        <f t="shared" si="14"/>
        <v/>
      </c>
      <c r="F23" s="603" t="str">
        <f t="shared" si="15"/>
        <v/>
      </c>
      <c r="G23" s="199" t="str">
        <f>IF(Paramétrage!FJ468&lt;&gt;0,Paramétrage!FH468,"")</f>
        <v/>
      </c>
      <c r="H23" s="2" t="str">
        <f>IF(Paramétrage!FJ468&lt;&gt;0,Paramétrage!FI468,"")</f>
        <v/>
      </c>
      <c r="I23" s="2" t="str">
        <f t="shared" si="16"/>
        <v/>
      </c>
      <c r="J23" s="2" t="str">
        <f>IF(Paramétrage!FJ468&lt;&gt;0,Paramétrage!FJ468,"")</f>
        <v/>
      </c>
      <c r="K23" s="2" t="str">
        <f>IF(Paramétrage!FK468&lt;&gt;0,Paramétrage!FK468,"")</f>
        <v/>
      </c>
      <c r="L23" s="2" t="str">
        <f t="shared" si="17"/>
        <v/>
      </c>
      <c r="M23" s="2" t="str">
        <f t="shared" si="18"/>
        <v/>
      </c>
      <c r="N23" s="2" t="str">
        <f t="shared" si="19"/>
        <v/>
      </c>
      <c r="O23" s="2" t="str">
        <f>IF(Paramétrage!FJ468&lt;&gt;0,Paramétrage!FL468,"")</f>
        <v/>
      </c>
      <c r="P23" s="9">
        <f>IF(Paramétrage!L473,I4-I3,0)</f>
        <v>0</v>
      </c>
      <c r="Q23" s="2"/>
      <c r="R23"/>
    </row>
    <row r="24" spans="1:20" ht="51" customHeight="1" x14ac:dyDescent="0.35">
      <c r="A24" s="603" t="str">
        <f t="shared" si="10"/>
        <v/>
      </c>
      <c r="B24" s="603" t="str">
        <f t="shared" si="11"/>
        <v/>
      </c>
      <c r="C24" s="603" t="str">
        <f t="shared" si="12"/>
        <v/>
      </c>
      <c r="D24" s="603" t="str">
        <f t="shared" si="13"/>
        <v/>
      </c>
      <c r="E24" s="603" t="str">
        <f t="shared" si="14"/>
        <v/>
      </c>
      <c r="F24" s="603" t="str">
        <f t="shared" si="15"/>
        <v/>
      </c>
      <c r="G24" s="199" t="str">
        <f>IF(Paramétrage!FJ469&lt;&gt;0,Paramétrage!FH469,"")</f>
        <v/>
      </c>
      <c r="H24" s="2" t="str">
        <f>IF(Paramétrage!FJ469&lt;&gt;0,Paramétrage!FI469,"")</f>
        <v/>
      </c>
      <c r="I24" s="2" t="str">
        <f t="shared" si="16"/>
        <v/>
      </c>
      <c r="J24" s="2" t="str">
        <f>IF(Paramétrage!FJ469&lt;&gt;0,Paramétrage!FJ469,"")</f>
        <v/>
      </c>
      <c r="K24" s="2" t="str">
        <f>IF(Paramétrage!FK469&lt;&gt;0,Paramétrage!FK469,"")</f>
        <v/>
      </c>
      <c r="L24" s="2" t="str">
        <f t="shared" si="17"/>
        <v/>
      </c>
      <c r="M24" s="2" t="str">
        <f t="shared" si="18"/>
        <v/>
      </c>
      <c r="N24" s="2" t="str">
        <f t="shared" si="19"/>
        <v/>
      </c>
      <c r="O24" s="2" t="str">
        <f>IF(Paramétrage!FJ469&lt;&gt;0,Paramétrage!FL469,"")</f>
        <v/>
      </c>
      <c r="P24" s="9">
        <f>IF(Paramétrage!L474,I5-I4,0)</f>
        <v>0</v>
      </c>
      <c r="Q24" s="2"/>
    </row>
    <row r="25" spans="1:20" x14ac:dyDescent="0.35">
      <c r="A25" s="603" t="str">
        <f t="shared" si="10"/>
        <v/>
      </c>
      <c r="B25" s="603" t="str">
        <f t="shared" si="11"/>
        <v/>
      </c>
      <c r="C25" s="603" t="str">
        <f t="shared" si="12"/>
        <v/>
      </c>
      <c r="D25" s="603" t="str">
        <f t="shared" si="13"/>
        <v/>
      </c>
      <c r="E25" s="603" t="str">
        <f t="shared" si="14"/>
        <v/>
      </c>
      <c r="F25" s="603" t="str">
        <f t="shared" si="15"/>
        <v/>
      </c>
      <c r="G25" s="199" t="str">
        <f>IF(Paramétrage!FJ470&lt;&gt;0,Paramétrage!FH470,"")</f>
        <v/>
      </c>
      <c r="H25" s="2" t="str">
        <f>IF(Paramétrage!FJ470&lt;&gt;0,Paramétrage!FI470,"")</f>
        <v/>
      </c>
      <c r="I25" s="2" t="str">
        <f t="shared" si="16"/>
        <v/>
      </c>
      <c r="J25" s="2" t="str">
        <f>IF(Paramétrage!FJ470&lt;&gt;0,Paramétrage!FJ470,"")</f>
        <v/>
      </c>
      <c r="K25" s="2" t="str">
        <f>IF(Paramétrage!FK470&lt;&gt;0,Paramétrage!FK470,"")</f>
        <v/>
      </c>
      <c r="L25" s="2" t="str">
        <f t="shared" si="17"/>
        <v/>
      </c>
      <c r="M25" s="2" t="str">
        <f t="shared" si="18"/>
        <v/>
      </c>
      <c r="N25" s="2" t="str">
        <f t="shared" si="19"/>
        <v/>
      </c>
      <c r="O25" s="2" t="str">
        <f>IF(Paramétrage!FJ470&lt;&gt;0,Paramétrage!FL470,"")</f>
        <v/>
      </c>
      <c r="P25" s="9">
        <f>IF(Paramétrage!L475,I6-I5,0)</f>
        <v>0</v>
      </c>
      <c r="Q25" s="2"/>
    </row>
    <row r="26" spans="1:20" x14ac:dyDescent="0.35">
      <c r="A26" s="603" t="str">
        <f t="shared" si="10"/>
        <v/>
      </c>
      <c r="B26" s="603" t="str">
        <f t="shared" si="11"/>
        <v/>
      </c>
      <c r="C26" s="603" t="str">
        <f t="shared" si="12"/>
        <v/>
      </c>
      <c r="D26" s="603" t="str">
        <f t="shared" si="13"/>
        <v/>
      </c>
      <c r="E26" s="603" t="str">
        <f t="shared" si="14"/>
        <v/>
      </c>
      <c r="F26" s="603" t="str">
        <f t="shared" si="15"/>
        <v/>
      </c>
      <c r="G26" s="199" t="str">
        <f>IF(Paramétrage!FJ471&lt;&gt;0,Paramétrage!FH471,"")</f>
        <v/>
      </c>
      <c r="H26" s="2" t="str">
        <f>IF(Paramétrage!FJ471&lt;&gt;0,Paramétrage!FI471,"")</f>
        <v/>
      </c>
      <c r="I26" s="2" t="str">
        <f t="shared" si="16"/>
        <v/>
      </c>
      <c r="J26" s="2" t="str">
        <f>IF(Paramétrage!FJ471&lt;&gt;0,Paramétrage!FJ471,"")</f>
        <v/>
      </c>
      <c r="K26" s="2" t="str">
        <f>IF(Paramétrage!FK471&lt;&gt;0,Paramétrage!FK471,"")</f>
        <v/>
      </c>
      <c r="L26" s="2" t="str">
        <f t="shared" si="17"/>
        <v/>
      </c>
      <c r="M26" s="2" t="str">
        <f t="shared" si="18"/>
        <v/>
      </c>
      <c r="N26" s="2" t="str">
        <f t="shared" si="19"/>
        <v/>
      </c>
      <c r="O26" s="2" t="str">
        <f>IF(Paramétrage!FJ471&lt;&gt;0,Paramétrage!FL471,"")</f>
        <v/>
      </c>
      <c r="P26" s="9">
        <f>IF(Paramétrage!L476,I7-I6,0)</f>
        <v>0</v>
      </c>
      <c r="Q26" s="2"/>
    </row>
    <row r="27" spans="1:20" x14ac:dyDescent="0.35">
      <c r="A27" s="603" t="str">
        <f t="shared" si="10"/>
        <v/>
      </c>
      <c r="B27" s="603" t="str">
        <f t="shared" si="11"/>
        <v/>
      </c>
      <c r="C27" s="603" t="str">
        <f t="shared" si="12"/>
        <v/>
      </c>
      <c r="D27" s="603" t="str">
        <f t="shared" si="13"/>
        <v/>
      </c>
      <c r="E27" s="603" t="str">
        <f t="shared" si="14"/>
        <v/>
      </c>
      <c r="F27" s="603" t="str">
        <f t="shared" si="15"/>
        <v/>
      </c>
      <c r="G27" s="199" t="str">
        <f>IF(Paramétrage!FJ472&lt;&gt;0,Paramétrage!FH472,"")</f>
        <v/>
      </c>
      <c r="H27" s="2" t="str">
        <f>IF(Paramétrage!FJ472&lt;&gt;0,Paramétrage!FI472,"")</f>
        <v/>
      </c>
      <c r="I27" s="2" t="str">
        <f t="shared" si="16"/>
        <v/>
      </c>
      <c r="J27" s="2" t="str">
        <f>IF(Paramétrage!FJ472&lt;&gt;0,Paramétrage!FJ472,"")</f>
        <v/>
      </c>
      <c r="K27" s="2" t="str">
        <f>IF(Paramétrage!FK472&lt;&gt;0,Paramétrage!FK472,"")</f>
        <v/>
      </c>
      <c r="L27" s="2" t="str">
        <f t="shared" si="17"/>
        <v/>
      </c>
      <c r="M27" s="2" t="str">
        <f t="shared" si="18"/>
        <v/>
      </c>
      <c r="N27" s="2" t="str">
        <f t="shared" si="19"/>
        <v/>
      </c>
      <c r="O27" s="2" t="str">
        <f>IF(Paramétrage!FJ472&lt;&gt;0,Paramétrage!FL472,"")</f>
        <v/>
      </c>
      <c r="P27" s="9">
        <f>IF(Paramétrage!L477,I8-I7,0)</f>
        <v>0</v>
      </c>
      <c r="Q27" s="2"/>
    </row>
    <row r="28" spans="1:20" x14ac:dyDescent="0.35">
      <c r="A28" s="603" t="str">
        <f t="shared" si="10"/>
        <v/>
      </c>
      <c r="B28" s="603" t="str">
        <f t="shared" si="11"/>
        <v/>
      </c>
      <c r="C28" s="603" t="str">
        <f t="shared" si="12"/>
        <v/>
      </c>
      <c r="D28" s="603" t="str">
        <f t="shared" si="13"/>
        <v/>
      </c>
      <c r="E28" s="603" t="str">
        <f t="shared" si="14"/>
        <v/>
      </c>
      <c r="F28" s="603" t="str">
        <f t="shared" si="15"/>
        <v/>
      </c>
      <c r="G28" s="199" t="str">
        <f>IF(Paramétrage!FJ473&lt;&gt;0,Paramétrage!FH473,"")</f>
        <v/>
      </c>
      <c r="H28" s="2" t="str">
        <f>IF(Paramétrage!FJ473&lt;&gt;0,Paramétrage!FI473,"")</f>
        <v/>
      </c>
      <c r="I28" s="2" t="str">
        <f t="shared" si="16"/>
        <v/>
      </c>
      <c r="J28" s="2" t="str">
        <f>IF(Paramétrage!FJ473&lt;&gt;0,Paramétrage!FJ473,"")</f>
        <v/>
      </c>
      <c r="K28" s="2" t="str">
        <f>IF(Paramétrage!FK473&lt;&gt;0,Paramétrage!FK473,"")</f>
        <v/>
      </c>
      <c r="L28" s="2" t="str">
        <f t="shared" si="17"/>
        <v/>
      </c>
      <c r="M28" s="2" t="str">
        <f t="shared" si="18"/>
        <v/>
      </c>
      <c r="N28" s="2" t="str">
        <f t="shared" si="19"/>
        <v/>
      </c>
      <c r="O28" s="2" t="str">
        <f>IF(Paramétrage!FJ473&lt;&gt;0,Paramétrage!FL473,"")</f>
        <v/>
      </c>
      <c r="P28" s="9">
        <f>IF(Paramétrage!L478,I9-I8,0)</f>
        <v>0</v>
      </c>
      <c r="Q28" s="2"/>
    </row>
    <row r="29" spans="1:20" x14ac:dyDescent="0.35">
      <c r="A29" s="603" t="str">
        <f t="shared" si="10"/>
        <v/>
      </c>
      <c r="B29" s="603" t="str">
        <f t="shared" si="11"/>
        <v/>
      </c>
      <c r="C29" s="603" t="str">
        <f t="shared" si="12"/>
        <v/>
      </c>
      <c r="D29" s="603" t="str">
        <f t="shared" si="13"/>
        <v/>
      </c>
      <c r="E29" s="603" t="str">
        <f t="shared" si="14"/>
        <v/>
      </c>
      <c r="F29" s="603" t="str">
        <f t="shared" si="15"/>
        <v/>
      </c>
      <c r="G29" s="199" t="str">
        <f>IF(Paramétrage!FJ474&lt;&gt;0,Paramétrage!FH474,"")</f>
        <v/>
      </c>
      <c r="H29" s="2" t="str">
        <f>IF(Paramétrage!FJ474&lt;&gt;0,Paramétrage!FI474,"")</f>
        <v/>
      </c>
      <c r="I29" s="2" t="str">
        <f t="shared" si="16"/>
        <v/>
      </c>
      <c r="J29" s="2" t="str">
        <f>IF(Paramétrage!FJ474&lt;&gt;0,Paramétrage!FJ474,"")</f>
        <v/>
      </c>
      <c r="K29" s="2" t="str">
        <f>IF(Paramétrage!FK474&lt;&gt;0,Paramétrage!FK474,"")</f>
        <v/>
      </c>
      <c r="L29" s="2" t="str">
        <f t="shared" si="17"/>
        <v/>
      </c>
      <c r="M29" s="2" t="str">
        <f t="shared" si="18"/>
        <v/>
      </c>
      <c r="N29" s="2" t="str">
        <f t="shared" si="19"/>
        <v/>
      </c>
      <c r="O29" s="2" t="str">
        <f>IF(Paramétrage!FJ474&lt;&gt;0,Paramétrage!FL474,"")</f>
        <v/>
      </c>
      <c r="P29" s="9"/>
    </row>
    <row r="30" spans="1:20" x14ac:dyDescent="0.35">
      <c r="A30" s="469"/>
      <c r="B30" s="469"/>
      <c r="C30" s="469"/>
      <c r="D30" s="469"/>
      <c r="E30" s="469"/>
      <c r="F30" s="469"/>
      <c r="G30" s="475" t="s">
        <v>1139</v>
      </c>
      <c r="H30" s="469"/>
      <c r="I30" s="469"/>
      <c r="J30" s="469"/>
      <c r="K30" s="469"/>
      <c r="L30" s="469"/>
      <c r="M30" s="469"/>
      <c r="N30" s="469"/>
      <c r="O30" s="469"/>
      <c r="P30" s="469">
        <f>IF(Paramétrage!Q479,#REF!-#REF!,0)</f>
        <v>0</v>
      </c>
      <c r="Q30" s="469"/>
      <c r="R30" s="469" t="e">
        <f>IF(#REF!&lt;&gt;"",ROUNDUP(MIN(S$3,T$3),0),"")</f>
        <v>#REF!</v>
      </c>
      <c r="S30" s="2"/>
    </row>
    <row r="31" spans="1:20" ht="101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167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9">
        <f>IF(Paramétrage!Q480,#REF!-#REF!,0)</f>
        <v>0</v>
      </c>
      <c r="Q31" s="200" t="e">
        <f>Paramétrage!#REF!</f>
        <v>#REF!</v>
      </c>
      <c r="R31" s="201" t="s">
        <v>338</v>
      </c>
      <c r="S31" s="106" t="s">
        <v>347</v>
      </c>
      <c r="T31" s="28" t="s">
        <v>348</v>
      </c>
    </row>
    <row r="32" spans="1:20" x14ac:dyDescent="0.35">
      <c r="A32" s="77" t="str">
        <f>IF(J32&lt;&gt;"",I32,"")</f>
        <v/>
      </c>
      <c r="B32" s="77" t="str">
        <f>IF(J32&lt;&gt;"",1,"")</f>
        <v/>
      </c>
      <c r="C32" s="77" t="str">
        <f>IF(J32&lt;&gt;"",L32,"")</f>
        <v/>
      </c>
      <c r="D32" s="77" t="str">
        <f>IF(J32&lt;&gt;"",L32,"")</f>
        <v/>
      </c>
      <c r="E32" s="77" t="str">
        <f>IF(J32&lt;&gt;"",M32,"")</f>
        <v/>
      </c>
      <c r="F32" s="77" t="str">
        <f>IF(J32&lt;&gt;"",N32,"")</f>
        <v/>
      </c>
      <c r="G32" s="199" t="str">
        <f>IF(Paramétrage!JB448&lt;&gt;0,Paramétrage!IZ448,"")</f>
        <v/>
      </c>
      <c r="H32" s="2" t="str">
        <f>IF(Paramétrage!JB448&lt;&gt;0,Paramétrage!JA448,"")</f>
        <v/>
      </c>
      <c r="I32" s="2" t="str">
        <f>IF(J32&lt;&gt;"",DATEDIF($Q$2,G32,"d")*1440+H32*60,"")</f>
        <v/>
      </c>
      <c r="J32" s="2" t="str">
        <f>IF(Paramétrage!JB448&lt;&gt;0,Paramétrage!JB448,"")</f>
        <v/>
      </c>
      <c r="K32" s="2" t="str">
        <f>IF(Paramétrage!JC448&lt;&gt;0,Paramétrage!JC448,"")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IF(Paramétrage!JB448&lt;&gt;0,Paramétrage!JD448,"")</f>
        <v/>
      </c>
      <c r="P32" s="9">
        <f>IF(Paramétrage!Q481,#REF!-#REF!,0)</f>
        <v>0</v>
      </c>
      <c r="Q32" s="2"/>
      <c r="R32" s="2" t="e">
        <f>IF(#REF!&lt;&gt;"",ROUNDUP(MIN(S$3,T$3),0),"")</f>
        <v>#REF!</v>
      </c>
      <c r="S32" s="2"/>
    </row>
    <row r="33" spans="1:19" x14ac:dyDescent="0.35">
      <c r="A33" s="77" t="str">
        <f t="shared" ref="A33:A59" si="20">IF(J33&lt;&gt;"",I33,"")</f>
        <v/>
      </c>
      <c r="B33" s="77" t="str">
        <f t="shared" ref="B33:B59" si="21">IF(J33&lt;&gt;"",1,"")</f>
        <v/>
      </c>
      <c r="C33" s="77" t="str">
        <f t="shared" ref="C33:C59" si="22">IF(J33&lt;&gt;"",L33,"")</f>
        <v/>
      </c>
      <c r="D33" s="77" t="str">
        <f t="shared" ref="D33:D59" si="23">IF(J33&lt;&gt;"",L33,"")</f>
        <v/>
      </c>
      <c r="E33" s="77" t="str">
        <f t="shared" ref="E33:E59" si="24">IF(J33&lt;&gt;"",M33,"")</f>
        <v/>
      </c>
      <c r="F33" s="77" t="str">
        <f t="shared" ref="F33:F59" si="25">IF(J33&lt;&gt;"",N33,"")</f>
        <v/>
      </c>
      <c r="G33" s="199" t="str">
        <f>IF(Paramétrage!JB449&lt;&gt;0,Paramétrage!IZ449,"")</f>
        <v/>
      </c>
      <c r="H33" s="2" t="str">
        <f>IF(Paramétrage!JB449&lt;&gt;0,Paramétrage!JA449,"")</f>
        <v/>
      </c>
      <c r="I33" s="2" t="str">
        <f t="shared" ref="I33:I59" si="26">IF(J33&lt;&gt;"",DATEDIF($Q$2,G33,"d")*1440+H33*60,"")</f>
        <v/>
      </c>
      <c r="J33" s="2" t="str">
        <f>IF(Paramétrage!JB449&lt;&gt;0,Paramétrage!JB449,"")</f>
        <v/>
      </c>
      <c r="K33" s="2" t="str">
        <f>IF(Paramétrage!JC449&lt;&gt;0,Paramétrage!JC449,"")</f>
        <v/>
      </c>
      <c r="L33" s="2" t="str">
        <f t="shared" ref="L33:L59" si="27">IF(J33&lt;&gt;"",ROUNDUP(J33/K33,0),"")</f>
        <v/>
      </c>
      <c r="M33" s="2" t="str">
        <f t="shared" ref="M33:M59" si="28">IF(J33&lt;&gt;"",J33/L33,"")</f>
        <v/>
      </c>
      <c r="N33" s="2" t="str">
        <f t="shared" ref="N33:N59" si="29">IF(J33&lt;&gt;"",M33/O33,"")</f>
        <v/>
      </c>
      <c r="O33" s="2" t="str">
        <f>IF(Paramétrage!JB449&lt;&gt;0,Paramétrage!JD449,"")</f>
        <v/>
      </c>
      <c r="P33" s="9">
        <f>IF(Paramétrage!Q482,#REF!-#REF!,0)</f>
        <v>0</v>
      </c>
      <c r="Q33" s="2"/>
      <c r="R33" s="2" t="e">
        <f>IF(#REF!&lt;&gt;"",ROUNDUP(MIN(S$3,T$3),0),"")</f>
        <v>#REF!</v>
      </c>
      <c r="S33" s="2"/>
    </row>
    <row r="34" spans="1:19" x14ac:dyDescent="0.35">
      <c r="A34" s="77" t="str">
        <f t="shared" si="20"/>
        <v/>
      </c>
      <c r="B34" s="77" t="str">
        <f t="shared" si="21"/>
        <v/>
      </c>
      <c r="C34" s="77" t="str">
        <f t="shared" si="22"/>
        <v/>
      </c>
      <c r="D34" s="77" t="str">
        <f t="shared" si="23"/>
        <v/>
      </c>
      <c r="E34" s="77" t="str">
        <f t="shared" si="24"/>
        <v/>
      </c>
      <c r="F34" s="77" t="str">
        <f t="shared" si="25"/>
        <v/>
      </c>
      <c r="G34" s="199" t="str">
        <f>IF(Paramétrage!JB450&lt;&gt;0,Paramétrage!IZ450,"")</f>
        <v/>
      </c>
      <c r="H34" s="2" t="str">
        <f>IF(Paramétrage!JB450&lt;&gt;0,Paramétrage!JA450,"")</f>
        <v/>
      </c>
      <c r="I34" s="2" t="str">
        <f t="shared" si="26"/>
        <v/>
      </c>
      <c r="J34" s="2" t="str">
        <f>IF(Paramétrage!JB450&lt;&gt;0,Paramétrage!JB450,"")</f>
        <v/>
      </c>
      <c r="K34" s="2" t="str">
        <f>IF(Paramétrage!JC450&lt;&gt;0,Paramétrage!JC450,"")</f>
        <v/>
      </c>
      <c r="L34" s="2" t="str">
        <f t="shared" si="27"/>
        <v/>
      </c>
      <c r="M34" s="2" t="str">
        <f t="shared" si="28"/>
        <v/>
      </c>
      <c r="N34" s="2" t="str">
        <f t="shared" si="29"/>
        <v/>
      </c>
      <c r="O34" s="2" t="str">
        <f>IF(Paramétrage!JB450&lt;&gt;0,Paramétrage!JD450,"")</f>
        <v/>
      </c>
      <c r="P34" s="9">
        <f>IF(Paramétrage!Q483,#REF!-#REF!,0)</f>
        <v>0</v>
      </c>
      <c r="Q34" s="2"/>
      <c r="R34" s="2" t="e">
        <f>IF(#REF!&lt;&gt;"",ROUNDUP(MIN(S$3,T$3),0),"")</f>
        <v>#REF!</v>
      </c>
      <c r="S34" s="2"/>
    </row>
    <row r="35" spans="1:19" x14ac:dyDescent="0.35">
      <c r="A35" s="77" t="str">
        <f t="shared" si="20"/>
        <v/>
      </c>
      <c r="B35" s="77" t="str">
        <f t="shared" si="21"/>
        <v/>
      </c>
      <c r="C35" s="77" t="str">
        <f t="shared" si="22"/>
        <v/>
      </c>
      <c r="D35" s="77" t="str">
        <f t="shared" si="23"/>
        <v/>
      </c>
      <c r="E35" s="77" t="str">
        <f t="shared" si="24"/>
        <v/>
      </c>
      <c r="F35" s="77" t="str">
        <f t="shared" si="25"/>
        <v/>
      </c>
      <c r="G35" s="199" t="str">
        <f>IF(Paramétrage!JB451&lt;&gt;0,Paramétrage!IZ451,"")</f>
        <v/>
      </c>
      <c r="H35" s="2" t="str">
        <f>IF(Paramétrage!JB451&lt;&gt;0,Paramétrage!JA451,"")</f>
        <v/>
      </c>
      <c r="I35" s="2" t="str">
        <f t="shared" si="26"/>
        <v/>
      </c>
      <c r="J35" s="2" t="str">
        <f>IF(Paramétrage!JB451&lt;&gt;0,Paramétrage!JB451,"")</f>
        <v/>
      </c>
      <c r="K35" s="2" t="str">
        <f>IF(Paramétrage!JC451&lt;&gt;0,Paramétrage!JC451,"")</f>
        <v/>
      </c>
      <c r="L35" s="2" t="str">
        <f t="shared" si="27"/>
        <v/>
      </c>
      <c r="M35" s="2" t="str">
        <f t="shared" si="28"/>
        <v/>
      </c>
      <c r="N35" s="2" t="str">
        <f t="shared" si="29"/>
        <v/>
      </c>
      <c r="O35" s="2" t="str">
        <f>IF(Paramétrage!JB451&lt;&gt;0,Paramétrage!JD451,"")</f>
        <v/>
      </c>
      <c r="P35" s="9">
        <f>IF(Paramétrage!Q484,#REF!-#REF!,0)</f>
        <v>0</v>
      </c>
      <c r="Q35" s="2"/>
      <c r="R35" s="2" t="e">
        <f>IF(#REF!&lt;&gt;"",ROUNDUP(MIN(S$3,T$3),0),"")</f>
        <v>#REF!</v>
      </c>
      <c r="S35" s="2"/>
    </row>
    <row r="36" spans="1:19" x14ac:dyDescent="0.35">
      <c r="A36" s="77" t="str">
        <f t="shared" si="20"/>
        <v/>
      </c>
      <c r="B36" s="77" t="str">
        <f t="shared" si="21"/>
        <v/>
      </c>
      <c r="C36" s="77" t="str">
        <f t="shared" si="22"/>
        <v/>
      </c>
      <c r="D36" s="77" t="str">
        <f t="shared" si="23"/>
        <v/>
      </c>
      <c r="E36" s="77" t="str">
        <f t="shared" si="24"/>
        <v/>
      </c>
      <c r="F36" s="77" t="str">
        <f t="shared" si="25"/>
        <v/>
      </c>
      <c r="G36" s="199" t="str">
        <f>IF(Paramétrage!JB452&lt;&gt;0,Paramétrage!IZ452,"")</f>
        <v/>
      </c>
      <c r="H36" s="2" t="str">
        <f>IF(Paramétrage!JB452&lt;&gt;0,Paramétrage!JA452,"")</f>
        <v/>
      </c>
      <c r="I36" s="2" t="str">
        <f t="shared" si="26"/>
        <v/>
      </c>
      <c r="J36" s="2" t="str">
        <f>IF(Paramétrage!JB452&lt;&gt;0,Paramétrage!JB452,"")</f>
        <v/>
      </c>
      <c r="K36" s="2" t="str">
        <f>IF(Paramétrage!JC452&lt;&gt;0,Paramétrage!JC452,"")</f>
        <v/>
      </c>
      <c r="L36" s="2" t="str">
        <f t="shared" si="27"/>
        <v/>
      </c>
      <c r="M36" s="2" t="str">
        <f t="shared" si="28"/>
        <v/>
      </c>
      <c r="N36" s="2" t="str">
        <f t="shared" si="29"/>
        <v/>
      </c>
      <c r="O36" s="2" t="str">
        <f>IF(Paramétrage!JB452&lt;&gt;0,Paramétrage!JD452,"")</f>
        <v/>
      </c>
      <c r="P36" s="9">
        <f>IF(Paramétrage!Q485,#REF!-#REF!,0)</f>
        <v>0</v>
      </c>
      <c r="Q36" s="2"/>
      <c r="R36" s="2" t="e">
        <f>IF(#REF!&lt;&gt;"",ROUNDUP(MIN(S$3,T$3),0),"")</f>
        <v>#REF!</v>
      </c>
      <c r="S36" s="2"/>
    </row>
    <row r="37" spans="1:19" x14ac:dyDescent="0.35">
      <c r="A37" s="77" t="str">
        <f t="shared" si="20"/>
        <v/>
      </c>
      <c r="B37" s="77" t="str">
        <f t="shared" si="21"/>
        <v/>
      </c>
      <c r="C37" s="77" t="str">
        <f t="shared" si="22"/>
        <v/>
      </c>
      <c r="D37" s="77" t="str">
        <f t="shared" si="23"/>
        <v/>
      </c>
      <c r="E37" s="77" t="str">
        <f t="shared" si="24"/>
        <v/>
      </c>
      <c r="F37" s="77" t="str">
        <f t="shared" si="25"/>
        <v/>
      </c>
      <c r="G37" s="199" t="str">
        <f>IF(Paramétrage!JB453&lt;&gt;0,Paramétrage!IZ453,"")</f>
        <v/>
      </c>
      <c r="H37" s="2" t="str">
        <f>IF(Paramétrage!JB453&lt;&gt;0,Paramétrage!JA453,"")</f>
        <v/>
      </c>
      <c r="I37" s="2" t="str">
        <f t="shared" si="26"/>
        <v/>
      </c>
      <c r="J37" s="2" t="str">
        <f>IF(Paramétrage!JB453&lt;&gt;0,Paramétrage!JB453,"")</f>
        <v/>
      </c>
      <c r="K37" s="2" t="str">
        <f>IF(Paramétrage!JC453&lt;&gt;0,Paramétrage!JC453,"")</f>
        <v/>
      </c>
      <c r="L37" s="2" t="str">
        <f t="shared" si="27"/>
        <v/>
      </c>
      <c r="M37" s="2" t="str">
        <f t="shared" si="28"/>
        <v/>
      </c>
      <c r="N37" s="2" t="str">
        <f t="shared" si="29"/>
        <v/>
      </c>
      <c r="O37" s="2" t="str">
        <f>IF(Paramétrage!JB453&lt;&gt;0,Paramétrage!JD453,"")</f>
        <v/>
      </c>
      <c r="P37" s="9">
        <f>IF(Paramétrage!Q486,#REF!-#REF!,0)</f>
        <v>0</v>
      </c>
      <c r="Q37" s="2"/>
      <c r="R37" s="2" t="e">
        <f>IF(#REF!&lt;&gt;"",ROUNDUP(MIN(S$3,T$3),0),"")</f>
        <v>#REF!</v>
      </c>
      <c r="S37" s="2"/>
    </row>
    <row r="38" spans="1:19" x14ac:dyDescent="0.35">
      <c r="A38" s="77" t="str">
        <f t="shared" si="20"/>
        <v/>
      </c>
      <c r="B38" s="77" t="str">
        <f t="shared" si="21"/>
        <v/>
      </c>
      <c r="C38" s="77" t="str">
        <f t="shared" si="22"/>
        <v/>
      </c>
      <c r="D38" s="77" t="str">
        <f t="shared" si="23"/>
        <v/>
      </c>
      <c r="E38" s="77" t="str">
        <f t="shared" si="24"/>
        <v/>
      </c>
      <c r="F38" s="77" t="str">
        <f t="shared" si="25"/>
        <v/>
      </c>
      <c r="G38" s="199" t="str">
        <f>IF(Paramétrage!JB454&lt;&gt;0,Paramétrage!IZ454,"")</f>
        <v/>
      </c>
      <c r="H38" s="2" t="str">
        <f>IF(Paramétrage!JB454&lt;&gt;0,Paramétrage!JA454,"")</f>
        <v/>
      </c>
      <c r="I38" s="2" t="str">
        <f t="shared" si="26"/>
        <v/>
      </c>
      <c r="J38" s="2" t="str">
        <f>IF(Paramétrage!JB454&lt;&gt;0,Paramétrage!JB454,"")</f>
        <v/>
      </c>
      <c r="K38" s="2" t="str">
        <f>IF(Paramétrage!JC454&lt;&gt;0,Paramétrage!JC454,"")</f>
        <v/>
      </c>
      <c r="L38" s="2" t="str">
        <f t="shared" si="27"/>
        <v/>
      </c>
      <c r="M38" s="2" t="str">
        <f t="shared" si="28"/>
        <v/>
      </c>
      <c r="N38" s="2" t="str">
        <f t="shared" si="29"/>
        <v/>
      </c>
      <c r="O38" s="2" t="str">
        <f>IF(Paramétrage!JB454&lt;&gt;0,Paramétrage!JD454,"")</f>
        <v/>
      </c>
      <c r="P38" s="9">
        <f>IF(Paramétrage!Q487,#REF!-#REF!,0)</f>
        <v>0</v>
      </c>
      <c r="Q38" s="2"/>
      <c r="R38" s="2" t="e">
        <f>IF(#REF!&lt;&gt;"",ROUNDUP(MIN(S$3,T$3),0),"")</f>
        <v>#REF!</v>
      </c>
      <c r="S38" s="2"/>
    </row>
    <row r="39" spans="1:19" x14ac:dyDescent="0.35">
      <c r="A39" s="77" t="str">
        <f t="shared" si="20"/>
        <v/>
      </c>
      <c r="B39" s="77" t="str">
        <f t="shared" si="21"/>
        <v/>
      </c>
      <c r="C39" s="77" t="str">
        <f t="shared" si="22"/>
        <v/>
      </c>
      <c r="D39" s="77" t="str">
        <f t="shared" si="23"/>
        <v/>
      </c>
      <c r="E39" s="77" t="str">
        <f t="shared" si="24"/>
        <v/>
      </c>
      <c r="F39" s="77" t="str">
        <f t="shared" si="25"/>
        <v/>
      </c>
      <c r="G39" s="199" t="str">
        <f>IF(Paramétrage!JB455&lt;&gt;0,Paramétrage!IZ455,"")</f>
        <v/>
      </c>
      <c r="H39" s="2" t="str">
        <f>IF(Paramétrage!JB455&lt;&gt;0,Paramétrage!JA455,"")</f>
        <v/>
      </c>
      <c r="I39" s="2" t="str">
        <f t="shared" si="26"/>
        <v/>
      </c>
      <c r="J39" s="2" t="str">
        <f>IF(Paramétrage!JB455&lt;&gt;0,Paramétrage!JB455,"")</f>
        <v/>
      </c>
      <c r="K39" s="2" t="str">
        <f>IF(Paramétrage!JC455&lt;&gt;0,Paramétrage!JC455,"")</f>
        <v/>
      </c>
      <c r="L39" s="2" t="str">
        <f t="shared" si="27"/>
        <v/>
      </c>
      <c r="M39" s="2" t="str">
        <f t="shared" si="28"/>
        <v/>
      </c>
      <c r="N39" s="2" t="str">
        <f t="shared" si="29"/>
        <v/>
      </c>
      <c r="O39" s="2" t="str">
        <f>IF(Paramétrage!JB455&lt;&gt;0,Paramétrage!JD455,"")</f>
        <v/>
      </c>
      <c r="P39" s="9">
        <f>IF(Paramétrage!Q488,#REF!-#REF!,0)</f>
        <v>0</v>
      </c>
      <c r="Q39" s="2"/>
      <c r="R39" s="2" t="e">
        <f>IF(#REF!&lt;&gt;"",ROUNDUP(MIN(S$3,T$3),0),"")</f>
        <v>#REF!</v>
      </c>
      <c r="S39" s="2"/>
    </row>
    <row r="40" spans="1:19" x14ac:dyDescent="0.35">
      <c r="A40" s="77" t="str">
        <f t="shared" si="20"/>
        <v/>
      </c>
      <c r="B40" s="77" t="str">
        <f t="shared" si="21"/>
        <v/>
      </c>
      <c r="C40" s="77" t="str">
        <f t="shared" si="22"/>
        <v/>
      </c>
      <c r="D40" s="77" t="str">
        <f t="shared" si="23"/>
        <v/>
      </c>
      <c r="E40" s="77" t="str">
        <f t="shared" si="24"/>
        <v/>
      </c>
      <c r="F40" s="77" t="str">
        <f t="shared" si="25"/>
        <v/>
      </c>
      <c r="G40" s="199" t="str">
        <f>IF(Paramétrage!JB456&lt;&gt;0,Paramétrage!IZ456,"")</f>
        <v/>
      </c>
      <c r="H40" s="2" t="str">
        <f>IF(Paramétrage!JB456&lt;&gt;0,Paramétrage!JA456,"")</f>
        <v/>
      </c>
      <c r="I40" s="2" t="str">
        <f t="shared" si="26"/>
        <v/>
      </c>
      <c r="J40" s="2" t="str">
        <f>IF(Paramétrage!JB456&lt;&gt;0,Paramétrage!JB456,"")</f>
        <v/>
      </c>
      <c r="K40" s="2" t="str">
        <f>IF(Paramétrage!JC456&lt;&gt;0,Paramétrage!JC456,"")</f>
        <v/>
      </c>
      <c r="L40" s="2" t="str">
        <f t="shared" si="27"/>
        <v/>
      </c>
      <c r="M40" s="2" t="str">
        <f t="shared" si="28"/>
        <v/>
      </c>
      <c r="N40" s="2" t="str">
        <f t="shared" si="29"/>
        <v/>
      </c>
      <c r="O40" s="2" t="str">
        <f>IF(Paramétrage!JB456&lt;&gt;0,Paramétrage!JD456,"")</f>
        <v/>
      </c>
      <c r="P40" s="9">
        <f>IF(Paramétrage!Q489,#REF!-#REF!,0)</f>
        <v>0</v>
      </c>
      <c r="Q40" s="2"/>
      <c r="R40" s="2" t="e">
        <f>IF(#REF!&lt;&gt;"",ROUNDUP(MIN(S$3,T$3),0),"")</f>
        <v>#REF!</v>
      </c>
      <c r="S40" s="2"/>
    </row>
    <row r="41" spans="1:19" x14ac:dyDescent="0.35">
      <c r="A41" s="77" t="str">
        <f t="shared" si="20"/>
        <v/>
      </c>
      <c r="B41" s="77" t="str">
        <f t="shared" si="21"/>
        <v/>
      </c>
      <c r="C41" s="77" t="str">
        <f t="shared" si="22"/>
        <v/>
      </c>
      <c r="D41" s="77" t="str">
        <f t="shared" si="23"/>
        <v/>
      </c>
      <c r="E41" s="77" t="str">
        <f t="shared" si="24"/>
        <v/>
      </c>
      <c r="F41" s="77" t="str">
        <f t="shared" si="25"/>
        <v/>
      </c>
      <c r="G41" s="199" t="str">
        <f>IF(Paramétrage!JB457&lt;&gt;0,Paramétrage!IZ457,"")</f>
        <v/>
      </c>
      <c r="H41" s="2" t="str">
        <f>IF(Paramétrage!JB457&lt;&gt;0,Paramétrage!JA457,"")</f>
        <v/>
      </c>
      <c r="I41" s="2" t="str">
        <f t="shared" si="26"/>
        <v/>
      </c>
      <c r="J41" s="2" t="str">
        <f>IF(Paramétrage!JB457&lt;&gt;0,Paramétrage!JB457,"")</f>
        <v/>
      </c>
      <c r="K41" s="2" t="str">
        <f>IF(Paramétrage!JC457&lt;&gt;0,Paramétrage!JC457,"")</f>
        <v/>
      </c>
      <c r="L41" s="2" t="str">
        <f t="shared" si="27"/>
        <v/>
      </c>
      <c r="M41" s="2" t="str">
        <f t="shared" si="28"/>
        <v/>
      </c>
      <c r="N41" s="2" t="str">
        <f t="shared" si="29"/>
        <v/>
      </c>
      <c r="O41" s="2" t="str">
        <f>IF(Paramétrage!JB457&lt;&gt;0,Paramétrage!JD457,"")</f>
        <v/>
      </c>
      <c r="P41" s="9">
        <f>IF(Paramétrage!Q490,#REF!-#REF!,0)</f>
        <v>0</v>
      </c>
      <c r="Q41" s="2"/>
      <c r="R41" s="2" t="e">
        <f>IF(#REF!&lt;&gt;"",ROUNDUP(MIN(S$3,T$3),0),"")</f>
        <v>#REF!</v>
      </c>
      <c r="S41" s="2"/>
    </row>
    <row r="42" spans="1:19" x14ac:dyDescent="0.35">
      <c r="A42" s="77" t="str">
        <f t="shared" si="20"/>
        <v/>
      </c>
      <c r="B42" s="77" t="str">
        <f t="shared" si="21"/>
        <v/>
      </c>
      <c r="C42" s="77" t="str">
        <f t="shared" si="22"/>
        <v/>
      </c>
      <c r="D42" s="77" t="str">
        <f t="shared" si="23"/>
        <v/>
      </c>
      <c r="E42" s="77" t="str">
        <f t="shared" si="24"/>
        <v/>
      </c>
      <c r="F42" s="77" t="str">
        <f t="shared" si="25"/>
        <v/>
      </c>
      <c r="G42" s="199" t="str">
        <f>IF(Paramétrage!JB458&lt;&gt;0,Paramétrage!IZ458,"")</f>
        <v/>
      </c>
      <c r="H42" s="2" t="str">
        <f>IF(Paramétrage!JB458&lt;&gt;0,Paramétrage!JA458,"")</f>
        <v/>
      </c>
      <c r="I42" s="2" t="str">
        <f t="shared" si="26"/>
        <v/>
      </c>
      <c r="J42" s="2" t="str">
        <f>IF(Paramétrage!JB458&lt;&gt;0,Paramétrage!JB458,"")</f>
        <v/>
      </c>
      <c r="K42" s="2" t="str">
        <f>IF(Paramétrage!JC458&lt;&gt;0,Paramétrage!JC458,"")</f>
        <v/>
      </c>
      <c r="L42" s="2" t="str">
        <f t="shared" si="27"/>
        <v/>
      </c>
      <c r="M42" s="2" t="str">
        <f t="shared" si="28"/>
        <v/>
      </c>
      <c r="N42" s="2" t="str">
        <f t="shared" si="29"/>
        <v/>
      </c>
      <c r="O42" s="2" t="str">
        <f>IF(Paramétrage!JB458&lt;&gt;0,Paramétrage!JD458,"")</f>
        <v/>
      </c>
      <c r="P42" s="9">
        <f>IF(Paramétrage!Q491,#REF!-#REF!,0)</f>
        <v>0</v>
      </c>
      <c r="Q42" s="2"/>
      <c r="R42" s="2" t="e">
        <f>IF(#REF!&lt;&gt;"",ROUNDUP(MIN(S$3,T$3),0),"")</f>
        <v>#REF!</v>
      </c>
      <c r="S42" s="2"/>
    </row>
    <row r="43" spans="1:19" x14ac:dyDescent="0.35">
      <c r="A43" s="77" t="str">
        <f t="shared" si="20"/>
        <v/>
      </c>
      <c r="B43" s="77" t="str">
        <f t="shared" si="21"/>
        <v/>
      </c>
      <c r="C43" s="77" t="str">
        <f t="shared" si="22"/>
        <v/>
      </c>
      <c r="D43" s="77" t="str">
        <f t="shared" si="23"/>
        <v/>
      </c>
      <c r="E43" s="77" t="str">
        <f t="shared" si="24"/>
        <v/>
      </c>
      <c r="F43" s="77" t="str">
        <f t="shared" si="25"/>
        <v/>
      </c>
      <c r="G43" s="199" t="str">
        <f>IF(Paramétrage!JB459&lt;&gt;0,Paramétrage!IZ459,"")</f>
        <v/>
      </c>
      <c r="H43" s="2" t="str">
        <f>IF(Paramétrage!JB459&lt;&gt;0,Paramétrage!JA459,"")</f>
        <v/>
      </c>
      <c r="I43" s="2" t="str">
        <f t="shared" si="26"/>
        <v/>
      </c>
      <c r="J43" s="2" t="str">
        <f>IF(Paramétrage!JB459&lt;&gt;0,Paramétrage!JB459,"")</f>
        <v/>
      </c>
      <c r="K43" s="2" t="str">
        <f>IF(Paramétrage!JC459&lt;&gt;0,Paramétrage!JC459,"")</f>
        <v/>
      </c>
      <c r="L43" s="2" t="str">
        <f t="shared" si="27"/>
        <v/>
      </c>
      <c r="M43" s="2" t="str">
        <f t="shared" si="28"/>
        <v/>
      </c>
      <c r="N43" s="2" t="str">
        <f t="shared" si="29"/>
        <v/>
      </c>
      <c r="O43" s="2" t="str">
        <f>IF(Paramétrage!JB459&lt;&gt;0,Paramétrage!JD459,"")</f>
        <v/>
      </c>
      <c r="P43" s="9">
        <f>IF(Paramétrage!Q492,#REF!-#REF!,0)</f>
        <v>0</v>
      </c>
      <c r="Q43" s="2"/>
      <c r="R43" s="2" t="e">
        <f>IF(#REF!&lt;&gt;"",ROUNDUP(MIN(S$3,T$3),0),"")</f>
        <v>#REF!</v>
      </c>
      <c r="S43" s="2"/>
    </row>
    <row r="44" spans="1:19" x14ac:dyDescent="0.35">
      <c r="A44" s="77" t="str">
        <f t="shared" si="20"/>
        <v/>
      </c>
      <c r="B44" s="77" t="str">
        <f t="shared" si="21"/>
        <v/>
      </c>
      <c r="C44" s="77" t="str">
        <f t="shared" si="22"/>
        <v/>
      </c>
      <c r="D44" s="77" t="str">
        <f t="shared" si="23"/>
        <v/>
      </c>
      <c r="E44" s="77" t="str">
        <f t="shared" si="24"/>
        <v/>
      </c>
      <c r="F44" s="77" t="str">
        <f t="shared" si="25"/>
        <v/>
      </c>
      <c r="G44" s="199" t="str">
        <f>IF(Paramétrage!JB460&lt;&gt;0,Paramétrage!IZ460,"")</f>
        <v/>
      </c>
      <c r="H44" s="2" t="str">
        <f>IF(Paramétrage!JB460&lt;&gt;0,Paramétrage!JA460,"")</f>
        <v/>
      </c>
      <c r="I44" s="2" t="str">
        <f t="shared" si="26"/>
        <v/>
      </c>
      <c r="J44" s="2" t="str">
        <f>IF(Paramétrage!JB460&lt;&gt;0,Paramétrage!JB460,"")</f>
        <v/>
      </c>
      <c r="K44" s="2" t="str">
        <f>IF(Paramétrage!JC460&lt;&gt;0,Paramétrage!JC460,"")</f>
        <v/>
      </c>
      <c r="L44" s="2" t="str">
        <f t="shared" si="27"/>
        <v/>
      </c>
      <c r="M44" s="2" t="str">
        <f t="shared" si="28"/>
        <v/>
      </c>
      <c r="N44" s="2" t="str">
        <f t="shared" si="29"/>
        <v/>
      </c>
      <c r="O44" s="2" t="str">
        <f>IF(Paramétrage!JB460&lt;&gt;0,Paramétrage!JD460,"")</f>
        <v/>
      </c>
      <c r="P44" s="9">
        <f>IF(Paramétrage!Q493,#REF!-#REF!,0)</f>
        <v>0</v>
      </c>
      <c r="Q44" s="2"/>
      <c r="R44" s="2" t="e">
        <f>IF(#REF!&lt;&gt;"",ROUNDUP(MIN(S$3,T$3),0),"")</f>
        <v>#REF!</v>
      </c>
      <c r="S44" s="2"/>
    </row>
    <row r="45" spans="1:19" x14ac:dyDescent="0.35">
      <c r="A45" s="77" t="str">
        <f t="shared" si="20"/>
        <v/>
      </c>
      <c r="B45" s="77" t="str">
        <f t="shared" si="21"/>
        <v/>
      </c>
      <c r="C45" s="77" t="str">
        <f t="shared" si="22"/>
        <v/>
      </c>
      <c r="D45" s="77" t="str">
        <f t="shared" si="23"/>
        <v/>
      </c>
      <c r="E45" s="77" t="str">
        <f t="shared" si="24"/>
        <v/>
      </c>
      <c r="F45" s="77" t="str">
        <f t="shared" si="25"/>
        <v/>
      </c>
      <c r="G45" s="199" t="str">
        <f>IF(Paramétrage!JB461&lt;&gt;0,Paramétrage!IZ461,"")</f>
        <v/>
      </c>
      <c r="H45" s="2" t="str">
        <f>IF(Paramétrage!JB461&lt;&gt;0,Paramétrage!JA461,"")</f>
        <v/>
      </c>
      <c r="I45" s="2" t="str">
        <f t="shared" si="26"/>
        <v/>
      </c>
      <c r="J45" s="2" t="str">
        <f>IF(Paramétrage!JB461&lt;&gt;0,Paramétrage!JB461,"")</f>
        <v/>
      </c>
      <c r="K45" s="2" t="str">
        <f>IF(Paramétrage!JC461&lt;&gt;0,Paramétrage!JC461,"")</f>
        <v/>
      </c>
      <c r="L45" s="2" t="str">
        <f t="shared" si="27"/>
        <v/>
      </c>
      <c r="M45" s="2" t="str">
        <f t="shared" si="28"/>
        <v/>
      </c>
      <c r="N45" s="2" t="str">
        <f t="shared" si="29"/>
        <v/>
      </c>
      <c r="O45" s="2" t="str">
        <f>IF(Paramétrage!JB461&lt;&gt;0,Paramétrage!JD461,"")</f>
        <v/>
      </c>
      <c r="P45" s="9">
        <f>IF(Paramétrage!Q494,#REF!-#REF!,0)</f>
        <v>0</v>
      </c>
      <c r="Q45" s="2"/>
      <c r="R45" s="2" t="e">
        <f>IF(#REF!&lt;&gt;"",ROUNDUP(MIN(S$3,T$3),0),"")</f>
        <v>#REF!</v>
      </c>
      <c r="S45" s="2"/>
    </row>
    <row r="46" spans="1:19" x14ac:dyDescent="0.35">
      <c r="A46" s="77" t="str">
        <f t="shared" si="20"/>
        <v/>
      </c>
      <c r="B46" s="77" t="str">
        <f t="shared" si="21"/>
        <v/>
      </c>
      <c r="C46" s="77" t="str">
        <f t="shared" si="22"/>
        <v/>
      </c>
      <c r="D46" s="77" t="str">
        <f t="shared" si="23"/>
        <v/>
      </c>
      <c r="E46" s="77" t="str">
        <f t="shared" si="24"/>
        <v/>
      </c>
      <c r="F46" s="77" t="str">
        <f t="shared" si="25"/>
        <v/>
      </c>
      <c r="G46" s="199" t="str">
        <f>IF(Paramétrage!JB462&lt;&gt;0,Paramétrage!IZ462,"")</f>
        <v/>
      </c>
      <c r="H46" s="2" t="str">
        <f>IF(Paramétrage!JB462&lt;&gt;0,Paramétrage!JA462,"")</f>
        <v/>
      </c>
      <c r="I46" s="2" t="str">
        <f t="shared" si="26"/>
        <v/>
      </c>
      <c r="J46" s="2" t="str">
        <f>IF(Paramétrage!JB462&lt;&gt;0,Paramétrage!JB462,"")</f>
        <v/>
      </c>
      <c r="K46" s="2" t="str">
        <f>IF(Paramétrage!JC462&lt;&gt;0,Paramétrage!JC462,"")</f>
        <v/>
      </c>
      <c r="L46" s="2" t="str">
        <f t="shared" si="27"/>
        <v/>
      </c>
      <c r="M46" s="2" t="str">
        <f t="shared" si="28"/>
        <v/>
      </c>
      <c r="N46" s="2" t="str">
        <f t="shared" si="29"/>
        <v/>
      </c>
      <c r="O46" s="2" t="str">
        <f>IF(Paramétrage!JB462&lt;&gt;0,Paramétrage!JD462,"")</f>
        <v/>
      </c>
      <c r="P46" s="9">
        <f>IF(Paramétrage!Q495,#REF!-#REF!,0)</f>
        <v>0</v>
      </c>
      <c r="Q46" s="2"/>
      <c r="R46" s="2" t="e">
        <f>IF(#REF!&lt;&gt;"",ROUNDUP(MIN(S$3,T$3),0),"")</f>
        <v>#REF!</v>
      </c>
      <c r="S46" s="2"/>
    </row>
    <row r="47" spans="1:19" x14ac:dyDescent="0.35">
      <c r="A47" s="77" t="str">
        <f t="shared" si="20"/>
        <v/>
      </c>
      <c r="B47" s="77" t="str">
        <f t="shared" si="21"/>
        <v/>
      </c>
      <c r="C47" s="77" t="str">
        <f t="shared" si="22"/>
        <v/>
      </c>
      <c r="D47" s="77" t="str">
        <f t="shared" si="23"/>
        <v/>
      </c>
      <c r="E47" s="77" t="str">
        <f t="shared" si="24"/>
        <v/>
      </c>
      <c r="F47" s="77" t="str">
        <f t="shared" si="25"/>
        <v/>
      </c>
      <c r="G47" s="199" t="str">
        <f>IF(Paramétrage!JB463&lt;&gt;0,Paramétrage!IZ463,"")</f>
        <v/>
      </c>
      <c r="H47" s="2" t="str">
        <f>IF(Paramétrage!JB463&lt;&gt;0,Paramétrage!JA463,"")</f>
        <v/>
      </c>
      <c r="I47" s="2" t="str">
        <f t="shared" si="26"/>
        <v/>
      </c>
      <c r="J47" s="2" t="str">
        <f>IF(Paramétrage!JB463&lt;&gt;0,Paramétrage!JB463,"")</f>
        <v/>
      </c>
      <c r="K47" s="2" t="str">
        <f>IF(Paramétrage!JC463&lt;&gt;0,Paramétrage!JC463,"")</f>
        <v/>
      </c>
      <c r="L47" s="2" t="str">
        <f t="shared" si="27"/>
        <v/>
      </c>
      <c r="M47" s="2" t="str">
        <f t="shared" si="28"/>
        <v/>
      </c>
      <c r="N47" s="2" t="str">
        <f t="shared" si="29"/>
        <v/>
      </c>
      <c r="O47" s="2" t="str">
        <f>IF(Paramétrage!JB463&lt;&gt;0,Paramétrage!JD463,"")</f>
        <v/>
      </c>
      <c r="P47" s="9">
        <f>IF(Paramétrage!Q496,#REF!-#REF!,0)</f>
        <v>0</v>
      </c>
      <c r="Q47" s="2"/>
      <c r="R47" s="2" t="e">
        <f>IF(#REF!&lt;&gt;"",ROUNDUP(MIN(S$3,T$3),0),"")</f>
        <v>#REF!</v>
      </c>
      <c r="S47" s="2"/>
    </row>
    <row r="48" spans="1:19" x14ac:dyDescent="0.35">
      <c r="A48" s="77" t="str">
        <f t="shared" si="20"/>
        <v/>
      </c>
      <c r="B48" s="77" t="str">
        <f t="shared" si="21"/>
        <v/>
      </c>
      <c r="C48" s="77" t="str">
        <f t="shared" si="22"/>
        <v/>
      </c>
      <c r="D48" s="77" t="str">
        <f t="shared" si="23"/>
        <v/>
      </c>
      <c r="E48" s="77" t="str">
        <f t="shared" si="24"/>
        <v/>
      </c>
      <c r="F48" s="77" t="str">
        <f t="shared" si="25"/>
        <v/>
      </c>
      <c r="G48" s="199" t="str">
        <f>IF(Paramétrage!JB464&lt;&gt;0,Paramétrage!IZ464,"")</f>
        <v/>
      </c>
      <c r="H48" s="2" t="str">
        <f>IF(Paramétrage!JB464&lt;&gt;0,Paramétrage!JA464,"")</f>
        <v/>
      </c>
      <c r="I48" s="2" t="str">
        <f t="shared" si="26"/>
        <v/>
      </c>
      <c r="J48" s="2" t="str">
        <f>IF(Paramétrage!JB464&lt;&gt;0,Paramétrage!JB464,"")</f>
        <v/>
      </c>
      <c r="K48" s="2" t="str">
        <f>IF(Paramétrage!JC464&lt;&gt;0,Paramétrage!JC464,"")</f>
        <v/>
      </c>
      <c r="L48" s="2" t="str">
        <f t="shared" si="27"/>
        <v/>
      </c>
      <c r="M48" s="2" t="str">
        <f t="shared" si="28"/>
        <v/>
      </c>
      <c r="N48" s="2" t="str">
        <f t="shared" si="29"/>
        <v/>
      </c>
      <c r="O48" s="2" t="str">
        <f>IF(Paramétrage!JB464&lt;&gt;0,Paramétrage!JD464,"")</f>
        <v/>
      </c>
      <c r="P48" s="9">
        <f>IF(Paramétrage!Q497,#REF!-#REF!,0)</f>
        <v>0</v>
      </c>
      <c r="Q48" s="2"/>
      <c r="R48" s="2" t="e">
        <f>IF(#REF!&lt;&gt;"",ROUNDUP(MIN(S$3,T$3),0),"")</f>
        <v>#REF!</v>
      </c>
      <c r="S48" s="2"/>
    </row>
    <row r="49" spans="1:20" x14ac:dyDescent="0.35">
      <c r="A49" s="77" t="str">
        <f t="shared" si="20"/>
        <v/>
      </c>
      <c r="B49" s="77" t="str">
        <f t="shared" si="21"/>
        <v/>
      </c>
      <c r="C49" s="77" t="str">
        <f t="shared" si="22"/>
        <v/>
      </c>
      <c r="D49" s="77" t="str">
        <f t="shared" si="23"/>
        <v/>
      </c>
      <c r="E49" s="77" t="str">
        <f t="shared" si="24"/>
        <v/>
      </c>
      <c r="F49" s="77" t="str">
        <f t="shared" si="25"/>
        <v/>
      </c>
      <c r="G49" s="199" t="str">
        <f>IF(Paramétrage!JB465&lt;&gt;0,Paramétrage!IZ465,"")</f>
        <v/>
      </c>
      <c r="H49" s="2" t="str">
        <f>IF(Paramétrage!JB465&lt;&gt;0,Paramétrage!JA465,"")</f>
        <v/>
      </c>
      <c r="I49" s="2" t="str">
        <f t="shared" si="26"/>
        <v/>
      </c>
      <c r="J49" s="2" t="str">
        <f>IF(Paramétrage!JB465&lt;&gt;0,Paramétrage!JB465,"")</f>
        <v/>
      </c>
      <c r="K49" s="2" t="str">
        <f>IF(Paramétrage!JC465&lt;&gt;0,Paramétrage!JC465,"")</f>
        <v/>
      </c>
      <c r="L49" s="2" t="str">
        <f t="shared" si="27"/>
        <v/>
      </c>
      <c r="M49" s="2" t="str">
        <f t="shared" si="28"/>
        <v/>
      </c>
      <c r="N49" s="2" t="str">
        <f t="shared" si="29"/>
        <v/>
      </c>
      <c r="O49" s="2" t="str">
        <f>IF(Paramétrage!JB465&lt;&gt;0,Paramétrage!JD465,"")</f>
        <v/>
      </c>
      <c r="P49" s="9">
        <f>IF(Paramétrage!Q498,#REF!-#REF!,0)</f>
        <v>0</v>
      </c>
      <c r="Q49" s="2"/>
      <c r="R49" s="2" t="e">
        <f>IF(#REF!&lt;&gt;"",ROUNDUP(MIN(S$3,T$3),0),"")</f>
        <v>#REF!</v>
      </c>
      <c r="S49" s="2"/>
    </row>
    <row r="50" spans="1:20" x14ac:dyDescent="0.35">
      <c r="A50" s="77" t="str">
        <f t="shared" si="20"/>
        <v/>
      </c>
      <c r="B50" s="77" t="str">
        <f t="shared" si="21"/>
        <v/>
      </c>
      <c r="C50" s="77" t="str">
        <f t="shared" si="22"/>
        <v/>
      </c>
      <c r="D50" s="77" t="str">
        <f t="shared" si="23"/>
        <v/>
      </c>
      <c r="E50" s="77" t="str">
        <f t="shared" si="24"/>
        <v/>
      </c>
      <c r="F50" s="77" t="str">
        <f t="shared" si="25"/>
        <v/>
      </c>
      <c r="G50" s="199" t="str">
        <f>IF(Paramétrage!JB466&lt;&gt;0,Paramétrage!IZ466,"")</f>
        <v/>
      </c>
      <c r="H50" s="2" t="str">
        <f>IF(Paramétrage!JB466&lt;&gt;0,Paramétrage!JA466,"")</f>
        <v/>
      </c>
      <c r="I50" s="2" t="str">
        <f t="shared" si="26"/>
        <v/>
      </c>
      <c r="J50" s="2" t="str">
        <f>IF(Paramétrage!JB466&lt;&gt;0,Paramétrage!JB466,"")</f>
        <v/>
      </c>
      <c r="K50" s="2" t="str">
        <f>IF(Paramétrage!JC466&lt;&gt;0,Paramétrage!JC466,"")</f>
        <v/>
      </c>
      <c r="L50" s="2" t="str">
        <f t="shared" si="27"/>
        <v/>
      </c>
      <c r="M50" s="2" t="str">
        <f t="shared" si="28"/>
        <v/>
      </c>
      <c r="N50" s="2" t="str">
        <f t="shared" si="29"/>
        <v/>
      </c>
      <c r="O50" s="2" t="str">
        <f>IF(Paramétrage!JB466&lt;&gt;0,Paramétrage!JD466,"")</f>
        <v/>
      </c>
      <c r="P50" s="9" t="e">
        <f>IF(Paramétrage!Q499,#REF!-#REF!,0)</f>
        <v>#VALUE!</v>
      </c>
      <c r="Q50" s="2"/>
      <c r="R50" s="2" t="e">
        <f>IF(#REF!&lt;&gt;"",ROUNDUP(MIN(S$3,T$3),0),"")</f>
        <v>#REF!</v>
      </c>
      <c r="S50" s="2"/>
    </row>
    <row r="51" spans="1:20" x14ac:dyDescent="0.35">
      <c r="A51" s="77" t="str">
        <f t="shared" si="20"/>
        <v/>
      </c>
      <c r="B51" s="77" t="str">
        <f t="shared" si="21"/>
        <v/>
      </c>
      <c r="C51" s="77" t="str">
        <f t="shared" si="22"/>
        <v/>
      </c>
      <c r="D51" s="77" t="str">
        <f t="shared" si="23"/>
        <v/>
      </c>
      <c r="E51" s="77" t="str">
        <f t="shared" si="24"/>
        <v/>
      </c>
      <c r="F51" s="77" t="str">
        <f t="shared" si="25"/>
        <v/>
      </c>
      <c r="G51" s="199" t="str">
        <f>IF(Paramétrage!JB467&lt;&gt;0,Paramétrage!IZ467,"")</f>
        <v/>
      </c>
      <c r="H51" s="2" t="str">
        <f>IF(Paramétrage!JB467&lt;&gt;0,Paramétrage!JA467,"")</f>
        <v/>
      </c>
      <c r="I51" s="2" t="str">
        <f t="shared" si="26"/>
        <v/>
      </c>
      <c r="J51" s="2" t="str">
        <f>IF(Paramétrage!JB467&lt;&gt;0,Paramétrage!JB467,"")</f>
        <v/>
      </c>
      <c r="K51" s="2" t="str">
        <f>IF(Paramétrage!JC467&lt;&gt;0,Paramétrage!JC467,"")</f>
        <v/>
      </c>
      <c r="L51" s="2" t="str">
        <f t="shared" si="27"/>
        <v/>
      </c>
      <c r="M51" s="2" t="str">
        <f t="shared" si="28"/>
        <v/>
      </c>
      <c r="N51" s="2" t="str">
        <f t="shared" si="29"/>
        <v/>
      </c>
      <c r="O51" s="2" t="str">
        <f>IF(Paramétrage!JB467&lt;&gt;0,Paramétrage!JD467,"")</f>
        <v/>
      </c>
      <c r="P51" s="9" t="e">
        <f>IF(Paramétrage!Q500,#REF!-#REF!,0)</f>
        <v>#VALUE!</v>
      </c>
      <c r="Q51" s="2"/>
      <c r="R51" s="2" t="e">
        <f>IF(#REF!&lt;&gt;"",ROUNDUP(MIN(S$3,T$3),0),"")</f>
        <v>#REF!</v>
      </c>
      <c r="S51" s="2"/>
    </row>
    <row r="52" spans="1:20" x14ac:dyDescent="0.35">
      <c r="A52" s="77" t="str">
        <f t="shared" si="20"/>
        <v/>
      </c>
      <c r="B52" s="77" t="str">
        <f t="shared" si="21"/>
        <v/>
      </c>
      <c r="C52" s="77" t="str">
        <f t="shared" si="22"/>
        <v/>
      </c>
      <c r="D52" s="77" t="str">
        <f t="shared" si="23"/>
        <v/>
      </c>
      <c r="E52" s="77" t="str">
        <f t="shared" si="24"/>
        <v/>
      </c>
      <c r="F52" s="77" t="str">
        <f t="shared" si="25"/>
        <v/>
      </c>
      <c r="G52" s="199" t="str">
        <f>IF(Paramétrage!JB468&lt;&gt;0,Paramétrage!IZ468,"")</f>
        <v/>
      </c>
      <c r="H52" s="2" t="str">
        <f>IF(Paramétrage!JB468&lt;&gt;0,Paramétrage!JA468,"")</f>
        <v/>
      </c>
      <c r="I52" s="2" t="str">
        <f t="shared" si="26"/>
        <v/>
      </c>
      <c r="J52" s="2" t="str">
        <f>IF(Paramétrage!JB468&lt;&gt;0,Paramétrage!JB468,"")</f>
        <v/>
      </c>
      <c r="K52" s="2" t="str">
        <f>IF(Paramétrage!JC468&lt;&gt;0,Paramétrage!JC468,"")</f>
        <v/>
      </c>
      <c r="L52" s="2" t="str">
        <f t="shared" si="27"/>
        <v/>
      </c>
      <c r="M52" s="2" t="str">
        <f t="shared" si="28"/>
        <v/>
      </c>
      <c r="N52" s="2" t="str">
        <f t="shared" si="29"/>
        <v/>
      </c>
      <c r="O52" s="2" t="str">
        <f>IF(Paramétrage!JB468&lt;&gt;0,Paramétrage!JD468,"")</f>
        <v/>
      </c>
      <c r="P52" s="9">
        <f>IF(Paramétrage!Q501,#REF!-#REF!,0)</f>
        <v>0</v>
      </c>
      <c r="Q52" s="2"/>
      <c r="R52" s="2" t="e">
        <f>IF(#REF!&lt;&gt;"",ROUNDUP(MIN(S$3,T$3),0),"")</f>
        <v>#REF!</v>
      </c>
      <c r="S52" s="2"/>
    </row>
    <row r="53" spans="1:20" x14ac:dyDescent="0.35">
      <c r="A53" s="77" t="str">
        <f t="shared" si="20"/>
        <v/>
      </c>
      <c r="B53" s="77" t="str">
        <f t="shared" si="21"/>
        <v/>
      </c>
      <c r="C53" s="77" t="str">
        <f t="shared" si="22"/>
        <v/>
      </c>
      <c r="D53" s="77" t="str">
        <f t="shared" si="23"/>
        <v/>
      </c>
      <c r="E53" s="77" t="str">
        <f t="shared" si="24"/>
        <v/>
      </c>
      <c r="F53" s="77" t="str">
        <f t="shared" si="25"/>
        <v/>
      </c>
      <c r="G53" s="199" t="str">
        <f>IF(Paramétrage!JB469&lt;&gt;0,Paramétrage!IZ469,"")</f>
        <v/>
      </c>
      <c r="H53" s="2" t="str">
        <f>IF(Paramétrage!JB469&lt;&gt;0,Paramétrage!JA469,"")</f>
        <v/>
      </c>
      <c r="I53" s="2" t="str">
        <f t="shared" si="26"/>
        <v/>
      </c>
      <c r="J53" s="2" t="str">
        <f>IF(Paramétrage!JB469&lt;&gt;0,Paramétrage!JB469,"")</f>
        <v/>
      </c>
      <c r="K53" s="2" t="str">
        <f>IF(Paramétrage!JC469&lt;&gt;0,Paramétrage!JC469,"")</f>
        <v/>
      </c>
      <c r="L53" s="2" t="str">
        <f t="shared" si="27"/>
        <v/>
      </c>
      <c r="M53" s="2" t="str">
        <f t="shared" si="28"/>
        <v/>
      </c>
      <c r="N53" s="2" t="str">
        <f t="shared" si="29"/>
        <v/>
      </c>
      <c r="O53" s="2" t="str">
        <f>IF(Paramétrage!JB469&lt;&gt;0,Paramétrage!JD469,"")</f>
        <v/>
      </c>
      <c r="P53" s="9">
        <f>IF(Paramétrage!Q502,#REF!-#REF!,0)</f>
        <v>0</v>
      </c>
      <c r="Q53" s="2"/>
      <c r="R53" s="2" t="e">
        <f>IF(#REF!&lt;&gt;"",ROUNDUP(MIN(S$3,T$3),0),"")</f>
        <v>#REF!</v>
      </c>
      <c r="S53" s="2"/>
    </row>
    <row r="54" spans="1:20" x14ac:dyDescent="0.35">
      <c r="A54" s="77" t="str">
        <f t="shared" si="20"/>
        <v/>
      </c>
      <c r="B54" s="77" t="str">
        <f t="shared" si="21"/>
        <v/>
      </c>
      <c r="C54" s="77" t="str">
        <f t="shared" si="22"/>
        <v/>
      </c>
      <c r="D54" s="77" t="str">
        <f t="shared" si="23"/>
        <v/>
      </c>
      <c r="E54" s="77" t="str">
        <f t="shared" si="24"/>
        <v/>
      </c>
      <c r="F54" s="77" t="str">
        <f t="shared" si="25"/>
        <v/>
      </c>
      <c r="G54" s="199" t="str">
        <f>IF(Paramétrage!JB470&lt;&gt;0,Paramétrage!IZ470,"")</f>
        <v/>
      </c>
      <c r="H54" s="2" t="str">
        <f>IF(Paramétrage!JB470&lt;&gt;0,Paramétrage!JA470,"")</f>
        <v/>
      </c>
      <c r="I54" s="2" t="str">
        <f t="shared" si="26"/>
        <v/>
      </c>
      <c r="J54" s="2" t="str">
        <f>IF(Paramétrage!JB470&lt;&gt;0,Paramétrage!JB470,"")</f>
        <v/>
      </c>
      <c r="K54" s="2" t="str">
        <f>IF(Paramétrage!JC470&lt;&gt;0,Paramétrage!JC470,"")</f>
        <v/>
      </c>
      <c r="L54" s="2" t="str">
        <f t="shared" si="27"/>
        <v/>
      </c>
      <c r="M54" s="2" t="str">
        <f t="shared" si="28"/>
        <v/>
      </c>
      <c r="N54" s="2" t="str">
        <f t="shared" si="29"/>
        <v/>
      </c>
      <c r="O54" s="2" t="str">
        <f>IF(Paramétrage!JB470&lt;&gt;0,Paramétrage!JD470,"")</f>
        <v/>
      </c>
      <c r="P54" s="9">
        <f>IF(Paramétrage!Q503,#REF!-#REF!,0)</f>
        <v>0</v>
      </c>
      <c r="Q54" s="2"/>
      <c r="R54" s="2" t="e">
        <f>IF(#REF!&lt;&gt;"",ROUNDUP(MIN(S$3,T$3),0),"")</f>
        <v>#REF!</v>
      </c>
      <c r="S54" s="2"/>
    </row>
    <row r="55" spans="1:20" x14ac:dyDescent="0.35">
      <c r="A55" s="77" t="str">
        <f t="shared" si="20"/>
        <v/>
      </c>
      <c r="B55" s="77" t="str">
        <f t="shared" si="21"/>
        <v/>
      </c>
      <c r="C55" s="77" t="str">
        <f t="shared" si="22"/>
        <v/>
      </c>
      <c r="D55" s="77" t="str">
        <f t="shared" si="23"/>
        <v/>
      </c>
      <c r="E55" s="77" t="str">
        <f t="shared" si="24"/>
        <v/>
      </c>
      <c r="F55" s="77" t="str">
        <f t="shared" si="25"/>
        <v/>
      </c>
      <c r="G55" s="199" t="str">
        <f>IF(Paramétrage!JB471&lt;&gt;0,Paramétrage!IZ471,"")</f>
        <v/>
      </c>
      <c r="H55" s="2" t="str">
        <f>IF(Paramétrage!JB471&lt;&gt;0,Paramétrage!JA471,"")</f>
        <v/>
      </c>
      <c r="I55" s="2" t="str">
        <f t="shared" si="26"/>
        <v/>
      </c>
      <c r="J55" s="2" t="str">
        <f>IF(Paramétrage!JB471&lt;&gt;0,Paramétrage!JB471,"")</f>
        <v/>
      </c>
      <c r="K55" s="2" t="str">
        <f>IF(Paramétrage!JC471&lt;&gt;0,Paramétrage!JC471,"")</f>
        <v/>
      </c>
      <c r="L55" s="2" t="str">
        <f t="shared" si="27"/>
        <v/>
      </c>
      <c r="M55" s="2" t="str">
        <f t="shared" si="28"/>
        <v/>
      </c>
      <c r="N55" s="2" t="str">
        <f t="shared" si="29"/>
        <v/>
      </c>
      <c r="O55" s="2" t="str">
        <f>IF(Paramétrage!JB471&lt;&gt;0,Paramétrage!JD471,"")</f>
        <v/>
      </c>
      <c r="P55" s="9">
        <f>IF(Paramétrage!Q504,#REF!-#REF!,0)</f>
        <v>0</v>
      </c>
      <c r="Q55" s="2"/>
      <c r="R55" s="2" t="e">
        <f>IF(#REF!&lt;&gt;"",ROUNDUP(MIN(S$3,T$3),0),"")</f>
        <v>#REF!</v>
      </c>
      <c r="S55" s="2"/>
    </row>
    <row r="56" spans="1:20" x14ac:dyDescent="0.35">
      <c r="A56" s="77" t="str">
        <f t="shared" si="20"/>
        <v/>
      </c>
      <c r="B56" s="77" t="str">
        <f t="shared" si="21"/>
        <v/>
      </c>
      <c r="C56" s="77" t="str">
        <f t="shared" si="22"/>
        <v/>
      </c>
      <c r="D56" s="77" t="str">
        <f t="shared" si="23"/>
        <v/>
      </c>
      <c r="E56" s="77" t="str">
        <f t="shared" si="24"/>
        <v/>
      </c>
      <c r="F56" s="77" t="str">
        <f t="shared" si="25"/>
        <v/>
      </c>
      <c r="G56" s="199" t="str">
        <f>IF(Paramétrage!JB472&lt;&gt;0,Paramétrage!IZ472,"")</f>
        <v/>
      </c>
      <c r="H56" s="2" t="str">
        <f>IF(Paramétrage!JB472&lt;&gt;0,Paramétrage!JA472,"")</f>
        <v/>
      </c>
      <c r="I56" s="2" t="str">
        <f t="shared" si="26"/>
        <v/>
      </c>
      <c r="J56" s="2" t="str">
        <f>IF(Paramétrage!JB472&lt;&gt;0,Paramétrage!JB472,"")</f>
        <v/>
      </c>
      <c r="K56" s="2" t="str">
        <f>IF(Paramétrage!JC472&lt;&gt;0,Paramétrage!JC472,"")</f>
        <v/>
      </c>
      <c r="L56" s="2" t="str">
        <f t="shared" si="27"/>
        <v/>
      </c>
      <c r="M56" s="2" t="str">
        <f t="shared" si="28"/>
        <v/>
      </c>
      <c r="N56" s="2" t="str">
        <f t="shared" si="29"/>
        <v/>
      </c>
      <c r="O56" s="2" t="str">
        <f>IF(Paramétrage!JB472&lt;&gt;0,Paramétrage!JD472,"")</f>
        <v/>
      </c>
      <c r="P56" s="9">
        <f>IF(Paramétrage!Q505,#REF!-#REF!,0)</f>
        <v>0</v>
      </c>
      <c r="Q56" s="2"/>
      <c r="R56" s="2" t="e">
        <f>IF(#REF!&lt;&gt;"",ROUNDUP(MIN(S$3,T$3),0),"")</f>
        <v>#REF!</v>
      </c>
      <c r="S56" s="2"/>
    </row>
    <row r="57" spans="1:20" x14ac:dyDescent="0.35">
      <c r="A57" s="77" t="str">
        <f t="shared" si="20"/>
        <v/>
      </c>
      <c r="B57" s="77" t="str">
        <f t="shared" si="21"/>
        <v/>
      </c>
      <c r="C57" s="77" t="str">
        <f t="shared" si="22"/>
        <v/>
      </c>
      <c r="D57" s="77" t="str">
        <f t="shared" si="23"/>
        <v/>
      </c>
      <c r="E57" s="77" t="str">
        <f t="shared" si="24"/>
        <v/>
      </c>
      <c r="F57" s="77" t="str">
        <f t="shared" si="25"/>
        <v/>
      </c>
      <c r="G57" s="199" t="str">
        <f>IF(Paramétrage!JB473&lt;&gt;0,Paramétrage!IZ473,"")</f>
        <v/>
      </c>
      <c r="H57" s="2" t="str">
        <f>IF(Paramétrage!JB473&lt;&gt;0,Paramétrage!JA473,"")</f>
        <v/>
      </c>
      <c r="I57" s="2" t="str">
        <f t="shared" si="26"/>
        <v/>
      </c>
      <c r="J57" s="2" t="str">
        <f>IF(Paramétrage!JB473&lt;&gt;0,Paramétrage!JB473,"")</f>
        <v/>
      </c>
      <c r="K57" s="2" t="str">
        <f>IF(Paramétrage!JC473&lt;&gt;0,Paramétrage!JC473,"")</f>
        <v/>
      </c>
      <c r="L57" s="2" t="str">
        <f t="shared" si="27"/>
        <v/>
      </c>
      <c r="M57" s="2" t="str">
        <f t="shared" si="28"/>
        <v/>
      </c>
      <c r="N57" s="2" t="str">
        <f t="shared" si="29"/>
        <v/>
      </c>
      <c r="O57" s="2" t="str">
        <f>IF(Paramétrage!JB473&lt;&gt;0,Paramétrage!JD473,"")</f>
        <v/>
      </c>
      <c r="P57" s="9">
        <f>IF(Paramétrage!Q506,#REF!-#REF!,0)</f>
        <v>0</v>
      </c>
      <c r="Q57" s="2"/>
      <c r="R57" s="2" t="e">
        <f>IF(#REF!&lt;&gt;"",ROUNDUP(MIN(S$3,T$3),0),"")</f>
        <v>#REF!</v>
      </c>
      <c r="S57" s="2"/>
    </row>
    <row r="58" spans="1:20" x14ac:dyDescent="0.35">
      <c r="A58" s="77" t="str">
        <f t="shared" si="20"/>
        <v/>
      </c>
      <c r="B58" s="77" t="str">
        <f t="shared" si="21"/>
        <v/>
      </c>
      <c r="C58" s="77" t="str">
        <f t="shared" si="22"/>
        <v/>
      </c>
      <c r="D58" s="77" t="str">
        <f t="shared" si="23"/>
        <v/>
      </c>
      <c r="E58" s="77" t="str">
        <f t="shared" si="24"/>
        <v/>
      </c>
      <c r="F58" s="77" t="str">
        <f t="shared" si="25"/>
        <v/>
      </c>
      <c r="G58" s="199" t="str">
        <f>IF(Paramétrage!JB474&lt;&gt;0,Paramétrage!IZ474,"")</f>
        <v/>
      </c>
      <c r="H58" s="2" t="str">
        <f>IF(Paramétrage!JB474&lt;&gt;0,Paramétrage!JA474,"")</f>
        <v/>
      </c>
      <c r="I58" s="2" t="str">
        <f t="shared" si="26"/>
        <v/>
      </c>
      <c r="J58" s="2" t="str">
        <f>IF(Paramétrage!JB474&lt;&gt;0,Paramétrage!JB474,"")</f>
        <v/>
      </c>
      <c r="K58" s="2" t="str">
        <f>IF(Paramétrage!JC474&lt;&gt;0,Paramétrage!JC474,"")</f>
        <v/>
      </c>
      <c r="L58" s="2" t="str">
        <f t="shared" si="27"/>
        <v/>
      </c>
      <c r="M58" s="2" t="str">
        <f t="shared" si="28"/>
        <v/>
      </c>
      <c r="N58" s="2" t="str">
        <f t="shared" si="29"/>
        <v/>
      </c>
      <c r="O58" s="2" t="str">
        <f>IF(Paramétrage!JB474&lt;&gt;0,Paramétrage!JD474,"")</f>
        <v/>
      </c>
      <c r="P58" s="9"/>
      <c r="Q58" s="2"/>
      <c r="R58" s="2"/>
      <c r="S58" s="2"/>
    </row>
    <row r="59" spans="1:20" x14ac:dyDescent="0.35">
      <c r="A59" s="77" t="str">
        <f t="shared" si="20"/>
        <v/>
      </c>
      <c r="B59" s="77" t="str">
        <f t="shared" si="21"/>
        <v/>
      </c>
      <c r="C59" s="77" t="str">
        <f t="shared" si="22"/>
        <v/>
      </c>
      <c r="D59" s="77" t="str">
        <f t="shared" si="23"/>
        <v/>
      </c>
      <c r="E59" s="77" t="str">
        <f t="shared" si="24"/>
        <v/>
      </c>
      <c r="F59" s="77" t="str">
        <f t="shared" si="25"/>
        <v/>
      </c>
      <c r="G59" s="199" t="str">
        <f>IF(Paramétrage!JB475&lt;&gt;0,Paramétrage!IZ475,"")</f>
        <v/>
      </c>
      <c r="H59" s="2" t="str">
        <f>IF(Paramétrage!JB475&lt;&gt;0,Paramétrage!JA475,"")</f>
        <v/>
      </c>
      <c r="I59" s="2" t="str">
        <f t="shared" si="26"/>
        <v/>
      </c>
      <c r="J59" s="2" t="str">
        <f>IF(Paramétrage!JB475&lt;&gt;0,Paramétrage!JB475,"")</f>
        <v/>
      </c>
      <c r="K59" s="2" t="str">
        <f>IF(Paramétrage!JC475&lt;&gt;0,Paramétrage!JC475,"")</f>
        <v/>
      </c>
      <c r="L59" s="2" t="str">
        <f t="shared" si="27"/>
        <v/>
      </c>
      <c r="M59" s="2" t="str">
        <f t="shared" si="28"/>
        <v/>
      </c>
      <c r="N59" s="2" t="str">
        <f t="shared" si="29"/>
        <v/>
      </c>
      <c r="O59" s="2" t="str">
        <f>IF(Paramétrage!JB475&lt;&gt;0,Paramétrage!JD475,"")</f>
        <v/>
      </c>
      <c r="P59" s="9">
        <f>IF(Paramétrage!Q507,#REF!-#REF!,0)</f>
        <v>0</v>
      </c>
      <c r="Q59" s="2"/>
      <c r="R59" s="2" t="e">
        <f>IF(#REF!&lt;&gt;"",ROUNDUP(MIN(S$3,T$3),0),"")</f>
        <v>#REF!</v>
      </c>
      <c r="S59" s="2"/>
    </row>
    <row r="60" spans="1:20" x14ac:dyDescent="0.35">
      <c r="A60" s="469"/>
      <c r="B60" s="469"/>
      <c r="C60" s="469"/>
      <c r="D60" s="469"/>
      <c r="E60" s="469"/>
      <c r="F60" s="469"/>
      <c r="G60" s="475" t="s">
        <v>1140</v>
      </c>
      <c r="H60" s="469"/>
      <c r="I60" s="469"/>
      <c r="J60" s="469"/>
      <c r="K60" s="469"/>
      <c r="L60" s="469"/>
      <c r="M60" s="469"/>
      <c r="N60" s="469"/>
      <c r="O60" s="469"/>
      <c r="P60" s="469">
        <f>IF(Paramétrage!Q509,#REF!-#REF!,0)</f>
        <v>0</v>
      </c>
      <c r="Q60" s="469"/>
      <c r="R60" s="469" t="e">
        <f>IF(#REF!&lt;&gt;"",ROUNDUP(MIN(S$3,T$3),0),"")</f>
        <v>#REF!</v>
      </c>
      <c r="S60" s="2"/>
    </row>
    <row r="61" spans="1:20" ht="101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167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9">
        <f>IF(Paramétrage!Q510,#REF!-#REF!,0)</f>
        <v>0</v>
      </c>
      <c r="Q61" s="200" t="e">
        <f>Paramétrage!#REF!</f>
        <v>#REF!</v>
      </c>
      <c r="R61" s="201" t="s">
        <v>338</v>
      </c>
      <c r="S61" s="106" t="s">
        <v>347</v>
      </c>
      <c r="T61" s="28" t="s">
        <v>348</v>
      </c>
    </row>
    <row r="62" spans="1:20" x14ac:dyDescent="0.35">
      <c r="A62" s="77" t="str">
        <f>IF(J62&lt;&gt;"",I62,"")</f>
        <v/>
      </c>
      <c r="B62" s="77" t="str">
        <f>IF(J62&lt;&gt;"",1,"")</f>
        <v/>
      </c>
      <c r="C62" s="77" t="str">
        <f>IF(J62&lt;&gt;"",L62,"")</f>
        <v/>
      </c>
      <c r="D62" s="77" t="str">
        <f>IF(J62&lt;&gt;"",L62,"")</f>
        <v/>
      </c>
      <c r="E62" s="77" t="str">
        <f>IF(J62&lt;&gt;"",M62,"")</f>
        <v/>
      </c>
      <c r="F62" s="77" t="str">
        <f>IF(J62&lt;&gt;"",N62,"")</f>
        <v/>
      </c>
      <c r="G62" s="199" t="str">
        <f>IF(Paramétrage!MD448&lt;&gt;0,Paramétrage!MB448,"")</f>
        <v/>
      </c>
      <c r="H62" s="2" t="str">
        <f>IF(Paramétrage!MD448&lt;&gt;0,Paramétrage!MC448,"")</f>
        <v/>
      </c>
      <c r="I62" s="2" t="str">
        <f>IF(J62&lt;&gt;"",DATEDIF($Q$2,G62,"d")*1440+H62*60,"")</f>
        <v/>
      </c>
      <c r="J62" s="2" t="str">
        <f>IF(Paramétrage!MD448&lt;&gt;0,Paramétrage!MD448,"")</f>
        <v/>
      </c>
      <c r="K62" s="2" t="str">
        <f>IF(Paramétrage!ME448&lt;&gt;0,Paramétrage!ME448,"")</f>
        <v/>
      </c>
      <c r="L62" s="2" t="str">
        <f>IF(J62&lt;&gt;"",ROUNDUP(J62/K62,0),"")</f>
        <v/>
      </c>
      <c r="M62" s="2" t="str">
        <f>IF(J62&lt;&gt;"",J62/L62,"")</f>
        <v/>
      </c>
      <c r="N62" s="2" t="str">
        <f>IF(J62&lt;&gt;"",M62/O62,"")</f>
        <v/>
      </c>
      <c r="O62" s="2" t="str">
        <f>IF(Paramétrage!MD448&lt;&gt;0,Paramétrage!MF448,"")</f>
        <v/>
      </c>
      <c r="P62" s="9">
        <f>IF(Paramétrage!Q511,#REF!-#REF!,0)</f>
        <v>0</v>
      </c>
      <c r="Q62" s="2"/>
      <c r="R62" s="2" t="e">
        <f>IF(#REF!&lt;&gt;"",ROUNDUP(MIN(S$3,T$3),0),"")</f>
        <v>#REF!</v>
      </c>
      <c r="S62" s="2"/>
    </row>
    <row r="63" spans="1:20" x14ac:dyDescent="0.35">
      <c r="A63" s="77" t="str">
        <f t="shared" ref="A63:A89" si="30">IF(J63&lt;&gt;"",I63,"")</f>
        <v/>
      </c>
      <c r="B63" s="77" t="str">
        <f t="shared" ref="B63:B89" si="31">IF(J63&lt;&gt;"",1,"")</f>
        <v/>
      </c>
      <c r="C63" s="77" t="str">
        <f t="shared" ref="C63:C89" si="32">IF(J63&lt;&gt;"",L63,"")</f>
        <v/>
      </c>
      <c r="D63" s="77" t="str">
        <f t="shared" ref="D63:D89" si="33">IF(J63&lt;&gt;"",L63,"")</f>
        <v/>
      </c>
      <c r="E63" s="77" t="str">
        <f t="shared" ref="E63:E89" si="34">IF(J63&lt;&gt;"",M63,"")</f>
        <v/>
      </c>
      <c r="F63" s="77" t="str">
        <f t="shared" ref="F63:F89" si="35">IF(J63&lt;&gt;"",N63,"")</f>
        <v/>
      </c>
      <c r="G63" s="199" t="str">
        <f>IF(Paramétrage!MD449&lt;&gt;0,Paramétrage!MB449,"")</f>
        <v/>
      </c>
      <c r="H63" s="2" t="str">
        <f>IF(Paramétrage!MD449&lt;&gt;0,Paramétrage!MC449,"")</f>
        <v/>
      </c>
      <c r="I63" s="2" t="str">
        <f t="shared" ref="I63:I89" si="36">IF(J63&lt;&gt;"",DATEDIF($Q$2,G63,"d")*1440+H63*60,"")</f>
        <v/>
      </c>
      <c r="J63" s="2" t="str">
        <f>IF(Paramétrage!MD449&lt;&gt;0,Paramétrage!MD449,"")</f>
        <v/>
      </c>
      <c r="K63" s="2" t="str">
        <f>IF(Paramétrage!ME449&lt;&gt;0,Paramétrage!ME449,"")</f>
        <v/>
      </c>
      <c r="L63" s="2" t="str">
        <f t="shared" ref="L63:L89" si="37">IF(J63&lt;&gt;"",ROUNDUP(J63/K63,0),"")</f>
        <v/>
      </c>
      <c r="M63" s="2" t="str">
        <f t="shared" ref="M63:M89" si="38">IF(J63&lt;&gt;"",J63/L63,"")</f>
        <v/>
      </c>
      <c r="N63" s="2" t="str">
        <f t="shared" ref="N63:N89" si="39">IF(J63&lt;&gt;"",M63/O63,"")</f>
        <v/>
      </c>
      <c r="O63" s="2" t="str">
        <f>IF(Paramétrage!MD449&lt;&gt;0,Paramétrage!MF449,"")</f>
        <v/>
      </c>
      <c r="P63" s="9">
        <f>IF(Paramétrage!Q512,#REF!-#REF!,0)</f>
        <v>0</v>
      </c>
      <c r="Q63" s="2"/>
      <c r="R63" s="2" t="e">
        <f>IF(#REF!&lt;&gt;"",ROUNDUP(MIN(S$3,T$3),0),"")</f>
        <v>#REF!</v>
      </c>
      <c r="S63" s="2"/>
    </row>
    <row r="64" spans="1:20" x14ac:dyDescent="0.35">
      <c r="A64" s="77" t="str">
        <f t="shared" si="30"/>
        <v/>
      </c>
      <c r="B64" s="77" t="str">
        <f t="shared" si="31"/>
        <v/>
      </c>
      <c r="C64" s="77" t="str">
        <f t="shared" si="32"/>
        <v/>
      </c>
      <c r="D64" s="77" t="str">
        <f t="shared" si="33"/>
        <v/>
      </c>
      <c r="E64" s="77" t="str">
        <f t="shared" si="34"/>
        <v/>
      </c>
      <c r="F64" s="77" t="str">
        <f t="shared" si="35"/>
        <v/>
      </c>
      <c r="G64" s="199" t="str">
        <f>IF(Paramétrage!MD450&lt;&gt;0,Paramétrage!MB450,"")</f>
        <v/>
      </c>
      <c r="H64" s="2" t="str">
        <f>IF(Paramétrage!MD450&lt;&gt;0,Paramétrage!MC450,"")</f>
        <v/>
      </c>
      <c r="I64" s="2" t="str">
        <f t="shared" si="36"/>
        <v/>
      </c>
      <c r="J64" s="2" t="str">
        <f>IF(Paramétrage!MD450&lt;&gt;0,Paramétrage!MD450,"")</f>
        <v/>
      </c>
      <c r="K64" s="2" t="str">
        <f>IF(Paramétrage!ME450&lt;&gt;0,Paramétrage!ME450,"")</f>
        <v/>
      </c>
      <c r="L64" s="2" t="str">
        <f t="shared" si="37"/>
        <v/>
      </c>
      <c r="M64" s="2" t="str">
        <f t="shared" si="38"/>
        <v/>
      </c>
      <c r="N64" s="2" t="str">
        <f t="shared" si="39"/>
        <v/>
      </c>
      <c r="O64" s="2" t="str">
        <f>IF(Paramétrage!MD450&lt;&gt;0,Paramétrage!MF450,"")</f>
        <v/>
      </c>
      <c r="P64" s="9">
        <f>IF(Paramétrage!Q513,#REF!-#REF!,0)</f>
        <v>0</v>
      </c>
      <c r="Q64" s="2"/>
      <c r="R64" s="2" t="e">
        <f>IF(#REF!&lt;&gt;"",ROUNDUP(MIN(S$3,T$3),0),"")</f>
        <v>#REF!</v>
      </c>
      <c r="S64" s="2"/>
    </row>
    <row r="65" spans="1:22" x14ac:dyDescent="0.35">
      <c r="A65" s="77" t="str">
        <f t="shared" si="30"/>
        <v/>
      </c>
      <c r="B65" s="77" t="str">
        <f t="shared" si="31"/>
        <v/>
      </c>
      <c r="C65" s="77" t="str">
        <f t="shared" si="32"/>
        <v/>
      </c>
      <c r="D65" s="77" t="str">
        <f t="shared" si="33"/>
        <v/>
      </c>
      <c r="E65" s="77" t="str">
        <f t="shared" si="34"/>
        <v/>
      </c>
      <c r="F65" s="77" t="str">
        <f t="shared" si="35"/>
        <v/>
      </c>
      <c r="G65" s="199" t="str">
        <f>IF(Paramétrage!MD451&lt;&gt;0,Paramétrage!MB451,"")</f>
        <v/>
      </c>
      <c r="H65" s="2" t="str">
        <f>IF(Paramétrage!MD451&lt;&gt;0,Paramétrage!MC451,"")</f>
        <v/>
      </c>
      <c r="I65" s="2" t="str">
        <f t="shared" si="36"/>
        <v/>
      </c>
      <c r="J65" s="2" t="str">
        <f>IF(Paramétrage!MD451&lt;&gt;0,Paramétrage!MD451,"")</f>
        <v/>
      </c>
      <c r="K65" s="2" t="str">
        <f>IF(Paramétrage!ME451&lt;&gt;0,Paramétrage!ME451,"")</f>
        <v/>
      </c>
      <c r="L65" s="2" t="str">
        <f t="shared" si="37"/>
        <v/>
      </c>
      <c r="M65" s="2" t="str">
        <f t="shared" si="38"/>
        <v/>
      </c>
      <c r="N65" s="2" t="str">
        <f t="shared" si="39"/>
        <v/>
      </c>
      <c r="O65" s="2" t="str">
        <f>IF(Paramétrage!MD451&lt;&gt;0,Paramétrage!MF451,"")</f>
        <v/>
      </c>
      <c r="P65" s="9">
        <f>IF(Paramétrage!Q514,#REF!-#REF!,0)</f>
        <v>0</v>
      </c>
      <c r="Q65" s="2"/>
      <c r="R65" s="2" t="e">
        <f>IF(#REF!&lt;&gt;"",ROUNDUP(MIN(S$3,T$3),0),"")</f>
        <v>#REF!</v>
      </c>
      <c r="S65" s="2"/>
    </row>
    <row r="66" spans="1:22" x14ac:dyDescent="0.35">
      <c r="A66" s="77" t="str">
        <f t="shared" si="30"/>
        <v/>
      </c>
      <c r="B66" s="77" t="str">
        <f t="shared" si="31"/>
        <v/>
      </c>
      <c r="C66" s="77" t="str">
        <f t="shared" si="32"/>
        <v/>
      </c>
      <c r="D66" s="77" t="str">
        <f t="shared" si="33"/>
        <v/>
      </c>
      <c r="E66" s="77" t="str">
        <f t="shared" si="34"/>
        <v/>
      </c>
      <c r="F66" s="77" t="str">
        <f t="shared" si="35"/>
        <v/>
      </c>
      <c r="G66" s="199" t="str">
        <f>IF(Paramétrage!MD452&lt;&gt;0,Paramétrage!MB452,"")</f>
        <v/>
      </c>
      <c r="H66" s="2" t="str">
        <f>IF(Paramétrage!MD452&lt;&gt;0,Paramétrage!MC452,"")</f>
        <v/>
      </c>
      <c r="I66" s="2" t="str">
        <f t="shared" si="36"/>
        <v/>
      </c>
      <c r="J66" s="2" t="str">
        <f>IF(Paramétrage!MD452&lt;&gt;0,Paramétrage!MD452,"")</f>
        <v/>
      </c>
      <c r="K66" s="2" t="str">
        <f>IF(Paramétrage!ME452&lt;&gt;0,Paramétrage!ME452,"")</f>
        <v/>
      </c>
      <c r="L66" s="2" t="str">
        <f t="shared" si="37"/>
        <v/>
      </c>
      <c r="M66" s="2" t="str">
        <f t="shared" si="38"/>
        <v/>
      </c>
      <c r="N66" s="2" t="str">
        <f t="shared" si="39"/>
        <v/>
      </c>
      <c r="O66" s="2" t="str">
        <f>IF(Paramétrage!MD452&lt;&gt;0,Paramétrage!MF452,"")</f>
        <v/>
      </c>
      <c r="P66" s="9">
        <f>IF(Paramétrage!Q515,#REF!-#REF!,0)</f>
        <v>0</v>
      </c>
      <c r="Q66" s="2"/>
      <c r="R66" s="2" t="e">
        <f>IF(#REF!&lt;&gt;"",ROUNDUP(MIN(S$3,T$3),0),"")</f>
        <v>#REF!</v>
      </c>
      <c r="S66" s="2"/>
    </row>
    <row r="67" spans="1:22" x14ac:dyDescent="0.35">
      <c r="A67" s="77" t="str">
        <f t="shared" si="30"/>
        <v/>
      </c>
      <c r="B67" s="77" t="str">
        <f t="shared" si="31"/>
        <v/>
      </c>
      <c r="C67" s="77" t="str">
        <f t="shared" si="32"/>
        <v/>
      </c>
      <c r="D67" s="77" t="str">
        <f t="shared" si="33"/>
        <v/>
      </c>
      <c r="E67" s="77" t="str">
        <f t="shared" si="34"/>
        <v/>
      </c>
      <c r="F67" s="77" t="str">
        <f t="shared" si="35"/>
        <v/>
      </c>
      <c r="G67" s="199" t="str">
        <f>IF(Paramétrage!MD453&lt;&gt;0,Paramétrage!MB453,"")</f>
        <v/>
      </c>
      <c r="H67" s="2" t="str">
        <f>IF(Paramétrage!MD453&lt;&gt;0,Paramétrage!MC453,"")</f>
        <v/>
      </c>
      <c r="I67" s="2" t="str">
        <f t="shared" si="36"/>
        <v/>
      </c>
      <c r="J67" s="2" t="str">
        <f>IF(Paramétrage!MD453&lt;&gt;0,Paramétrage!MD453,"")</f>
        <v/>
      </c>
      <c r="K67" s="2" t="str">
        <f>IF(Paramétrage!ME453&lt;&gt;0,Paramétrage!ME453,"")</f>
        <v/>
      </c>
      <c r="L67" s="2" t="str">
        <f t="shared" si="37"/>
        <v/>
      </c>
      <c r="M67" s="2" t="str">
        <f t="shared" si="38"/>
        <v/>
      </c>
      <c r="N67" s="2" t="str">
        <f t="shared" si="39"/>
        <v/>
      </c>
      <c r="O67" s="2" t="str">
        <f>IF(Paramétrage!MD453&lt;&gt;0,Paramétrage!MF453,"")</f>
        <v/>
      </c>
      <c r="P67" s="9">
        <f>IF(Paramétrage!Q516,#REF!-#REF!,0)</f>
        <v>0</v>
      </c>
      <c r="Q67" s="2"/>
      <c r="R67" s="2" t="e">
        <f>IF(#REF!&lt;&gt;"",ROUNDUP(MIN(S$3,T$3),0),"")</f>
        <v>#REF!</v>
      </c>
      <c r="S67" s="2"/>
    </row>
    <row r="68" spans="1:22" x14ac:dyDescent="0.35">
      <c r="A68" s="77" t="str">
        <f t="shared" si="30"/>
        <v/>
      </c>
      <c r="B68" s="77" t="str">
        <f t="shared" si="31"/>
        <v/>
      </c>
      <c r="C68" s="77" t="str">
        <f t="shared" si="32"/>
        <v/>
      </c>
      <c r="D68" s="77" t="str">
        <f t="shared" si="33"/>
        <v/>
      </c>
      <c r="E68" s="77" t="str">
        <f t="shared" si="34"/>
        <v/>
      </c>
      <c r="F68" s="77" t="str">
        <f t="shared" si="35"/>
        <v/>
      </c>
      <c r="G68" s="199" t="str">
        <f>IF(Paramétrage!MD454&lt;&gt;0,Paramétrage!MB454,"")</f>
        <v/>
      </c>
      <c r="H68" s="2" t="str">
        <f>IF(Paramétrage!MD454&lt;&gt;0,Paramétrage!MC454,"")</f>
        <v/>
      </c>
      <c r="I68" s="2" t="str">
        <f t="shared" si="36"/>
        <v/>
      </c>
      <c r="J68" s="2" t="str">
        <f>IF(Paramétrage!MD454&lt;&gt;0,Paramétrage!MD454,"")</f>
        <v/>
      </c>
      <c r="K68" s="2" t="str">
        <f>IF(Paramétrage!ME454&lt;&gt;0,Paramétrage!ME454,"")</f>
        <v/>
      </c>
      <c r="L68" s="2" t="str">
        <f t="shared" si="37"/>
        <v/>
      </c>
      <c r="M68" s="2" t="str">
        <f t="shared" si="38"/>
        <v/>
      </c>
      <c r="N68" s="2" t="str">
        <f t="shared" si="39"/>
        <v/>
      </c>
      <c r="O68" s="2" t="str">
        <f>IF(Paramétrage!MD454&lt;&gt;0,Paramétrage!MF454,"")</f>
        <v/>
      </c>
      <c r="P68" s="9">
        <f>IF(Paramétrage!Q517,#REF!-#REF!,0)</f>
        <v>0</v>
      </c>
      <c r="Q68" s="2"/>
      <c r="R68" s="2" t="e">
        <f>IF(#REF!&lt;&gt;"",ROUNDUP(MIN(S$3,T$3),0),"")</f>
        <v>#REF!</v>
      </c>
      <c r="S68" s="2"/>
    </row>
    <row r="69" spans="1:22" x14ac:dyDescent="0.35">
      <c r="A69" s="77" t="str">
        <f t="shared" si="30"/>
        <v/>
      </c>
      <c r="B69" s="77" t="str">
        <f t="shared" si="31"/>
        <v/>
      </c>
      <c r="C69" s="77" t="str">
        <f t="shared" si="32"/>
        <v/>
      </c>
      <c r="D69" s="77" t="str">
        <f t="shared" si="33"/>
        <v/>
      </c>
      <c r="E69" s="77" t="str">
        <f t="shared" si="34"/>
        <v/>
      </c>
      <c r="F69" s="77" t="str">
        <f t="shared" si="35"/>
        <v/>
      </c>
      <c r="G69" s="199" t="str">
        <f>IF(Paramétrage!MD455&lt;&gt;0,Paramétrage!MB455,"")</f>
        <v/>
      </c>
      <c r="H69" s="2" t="str">
        <f>IF(Paramétrage!MD455&lt;&gt;0,Paramétrage!MC455,"")</f>
        <v/>
      </c>
      <c r="I69" s="2" t="str">
        <f t="shared" si="36"/>
        <v/>
      </c>
      <c r="J69" s="2" t="str">
        <f>IF(Paramétrage!MD455&lt;&gt;0,Paramétrage!MD455,"")</f>
        <v/>
      </c>
      <c r="K69" s="2" t="str">
        <f>IF(Paramétrage!ME455&lt;&gt;0,Paramétrage!ME455,"")</f>
        <v/>
      </c>
      <c r="L69" s="2" t="str">
        <f t="shared" si="37"/>
        <v/>
      </c>
      <c r="M69" s="2" t="str">
        <f t="shared" si="38"/>
        <v/>
      </c>
      <c r="N69" s="2" t="str">
        <f t="shared" si="39"/>
        <v/>
      </c>
      <c r="O69" s="2" t="str">
        <f>IF(Paramétrage!MD455&lt;&gt;0,Paramétrage!MF455,"")</f>
        <v/>
      </c>
      <c r="P69" s="9">
        <f>IF(Paramétrage!Q518,#REF!-#REF!,0)</f>
        <v>0</v>
      </c>
      <c r="Q69" s="2"/>
      <c r="R69" s="2" t="e">
        <f>IF(#REF!&lt;&gt;"",ROUNDUP(MIN(S$3,T$3),0),"")</f>
        <v>#REF!</v>
      </c>
      <c r="S69" s="2"/>
    </row>
    <row r="70" spans="1:22" s="2" customFormat="1" x14ac:dyDescent="0.35">
      <c r="A70" s="77" t="str">
        <f t="shared" si="30"/>
        <v/>
      </c>
      <c r="B70" s="77" t="str">
        <f t="shared" si="31"/>
        <v/>
      </c>
      <c r="C70" s="77" t="str">
        <f t="shared" si="32"/>
        <v/>
      </c>
      <c r="D70" s="77" t="str">
        <f t="shared" si="33"/>
        <v/>
      </c>
      <c r="E70" s="77" t="str">
        <f t="shared" si="34"/>
        <v/>
      </c>
      <c r="F70" s="77" t="str">
        <f t="shared" si="35"/>
        <v/>
      </c>
      <c r="G70" s="199" t="str">
        <f>IF(Paramétrage!MD456&lt;&gt;0,Paramétrage!MB456,"")</f>
        <v/>
      </c>
      <c r="H70" s="2" t="str">
        <f>IF(Paramétrage!MD456&lt;&gt;0,Paramétrage!MC456,"")</f>
        <v/>
      </c>
      <c r="I70" s="2" t="str">
        <f t="shared" si="36"/>
        <v/>
      </c>
      <c r="J70" s="2" t="str">
        <f>IF(Paramétrage!MD456&lt;&gt;0,Paramétrage!MD456,"")</f>
        <v/>
      </c>
      <c r="K70" s="2" t="str">
        <f>IF(Paramétrage!ME456&lt;&gt;0,Paramétrage!ME456,"")</f>
        <v/>
      </c>
      <c r="L70" s="2" t="str">
        <f t="shared" si="37"/>
        <v/>
      </c>
      <c r="M70" s="2" t="str">
        <f t="shared" si="38"/>
        <v/>
      </c>
      <c r="N70" s="2" t="str">
        <f t="shared" si="39"/>
        <v/>
      </c>
      <c r="O70" s="2" t="str">
        <f>IF(Paramétrage!MD456&lt;&gt;0,Paramétrage!MF456,"")</f>
        <v/>
      </c>
      <c r="P70" s="9">
        <f>IF(Paramétrage!Q519,#REF!-#REF!,0)</f>
        <v>0</v>
      </c>
      <c r="R70" s="2" t="e">
        <f>IF(#REF!&lt;&gt;"",ROUNDUP(MIN(S$3,T$3),0),"")</f>
        <v>#REF!</v>
      </c>
      <c r="T70"/>
      <c r="U70"/>
      <c r="V70"/>
    </row>
    <row r="71" spans="1:22" x14ac:dyDescent="0.35">
      <c r="A71" s="77" t="str">
        <f t="shared" si="30"/>
        <v/>
      </c>
      <c r="B71" s="77" t="str">
        <f t="shared" si="31"/>
        <v/>
      </c>
      <c r="C71" s="77" t="str">
        <f t="shared" si="32"/>
        <v/>
      </c>
      <c r="D71" s="77" t="str">
        <f t="shared" si="33"/>
        <v/>
      </c>
      <c r="E71" s="77" t="str">
        <f t="shared" si="34"/>
        <v/>
      </c>
      <c r="F71" s="77" t="str">
        <f t="shared" si="35"/>
        <v/>
      </c>
      <c r="G71" s="199" t="str">
        <f>IF(Paramétrage!MD457&lt;&gt;0,Paramétrage!MB457,"")</f>
        <v/>
      </c>
      <c r="H71" s="2" t="str">
        <f>IF(Paramétrage!MD457&lt;&gt;0,Paramétrage!MC457,"")</f>
        <v/>
      </c>
      <c r="I71" s="2" t="str">
        <f t="shared" si="36"/>
        <v/>
      </c>
      <c r="J71" s="2" t="str">
        <f>IF(Paramétrage!MD457&lt;&gt;0,Paramétrage!MD457,"")</f>
        <v/>
      </c>
      <c r="K71" s="2" t="str">
        <f>IF(Paramétrage!ME457&lt;&gt;0,Paramétrage!ME457,"")</f>
        <v/>
      </c>
      <c r="L71" s="2" t="str">
        <f t="shared" si="37"/>
        <v/>
      </c>
      <c r="M71" s="2" t="str">
        <f t="shared" si="38"/>
        <v/>
      </c>
      <c r="N71" s="2" t="str">
        <f t="shared" si="39"/>
        <v/>
      </c>
      <c r="O71" s="2" t="str">
        <f>IF(Paramétrage!MD457&lt;&gt;0,Paramétrage!MF457,"")</f>
        <v/>
      </c>
      <c r="P71" s="9">
        <f>IF(Paramétrage!Q520,#REF!-#REF!,0)</f>
        <v>0</v>
      </c>
      <c r="Q71" s="2"/>
      <c r="R71" s="2" t="e">
        <f>IF(#REF!&lt;&gt;"",ROUNDUP(MIN(S$3,T$3),0),"")</f>
        <v>#REF!</v>
      </c>
      <c r="S71" s="2"/>
    </row>
    <row r="72" spans="1:22" x14ac:dyDescent="0.35">
      <c r="A72" s="77" t="str">
        <f t="shared" si="30"/>
        <v/>
      </c>
      <c r="B72" s="77" t="str">
        <f t="shared" si="31"/>
        <v/>
      </c>
      <c r="C72" s="77" t="str">
        <f t="shared" si="32"/>
        <v/>
      </c>
      <c r="D72" s="77" t="str">
        <f t="shared" si="33"/>
        <v/>
      </c>
      <c r="E72" s="77" t="str">
        <f t="shared" si="34"/>
        <v/>
      </c>
      <c r="F72" s="77" t="str">
        <f t="shared" si="35"/>
        <v/>
      </c>
      <c r="G72" s="199" t="str">
        <f>IF(Paramétrage!MD458&lt;&gt;0,Paramétrage!MB458,"")</f>
        <v/>
      </c>
      <c r="H72" s="2" t="str">
        <f>IF(Paramétrage!MD458&lt;&gt;0,Paramétrage!MC458,"")</f>
        <v/>
      </c>
      <c r="I72" s="2" t="str">
        <f t="shared" si="36"/>
        <v/>
      </c>
      <c r="J72" s="2" t="str">
        <f>IF(Paramétrage!MD458&lt;&gt;0,Paramétrage!MD458,"")</f>
        <v/>
      </c>
      <c r="K72" s="2" t="str">
        <f>IF(Paramétrage!ME458&lt;&gt;0,Paramétrage!ME458,"")</f>
        <v/>
      </c>
      <c r="L72" s="2" t="str">
        <f t="shared" si="37"/>
        <v/>
      </c>
      <c r="M72" s="2" t="str">
        <f t="shared" si="38"/>
        <v/>
      </c>
      <c r="N72" s="2" t="str">
        <f t="shared" si="39"/>
        <v/>
      </c>
      <c r="O72" s="2" t="str">
        <f>IF(Paramétrage!MD458&lt;&gt;0,Paramétrage!MF458,"")</f>
        <v/>
      </c>
      <c r="P72" s="9">
        <f>IF(Paramétrage!Q521,#REF!-#REF!,0)</f>
        <v>0</v>
      </c>
      <c r="Q72" s="2"/>
      <c r="R72" s="2" t="e">
        <f>IF(#REF!&lt;&gt;"",ROUNDUP(MIN(S$3,T$3),0),"")</f>
        <v>#REF!</v>
      </c>
      <c r="S72" s="2"/>
    </row>
    <row r="73" spans="1:22" x14ac:dyDescent="0.35">
      <c r="A73" s="77" t="str">
        <f t="shared" si="30"/>
        <v/>
      </c>
      <c r="B73" s="77" t="str">
        <f t="shared" si="31"/>
        <v/>
      </c>
      <c r="C73" s="77" t="str">
        <f t="shared" si="32"/>
        <v/>
      </c>
      <c r="D73" s="77" t="str">
        <f t="shared" si="33"/>
        <v/>
      </c>
      <c r="E73" s="77" t="str">
        <f t="shared" si="34"/>
        <v/>
      </c>
      <c r="F73" s="77" t="str">
        <f t="shared" si="35"/>
        <v/>
      </c>
      <c r="G73" s="199" t="str">
        <f>IF(Paramétrage!MD459&lt;&gt;0,Paramétrage!MB459,"")</f>
        <v/>
      </c>
      <c r="H73" s="2" t="str">
        <f>IF(Paramétrage!MD459&lt;&gt;0,Paramétrage!MC459,"")</f>
        <v/>
      </c>
      <c r="I73" s="2" t="str">
        <f t="shared" si="36"/>
        <v/>
      </c>
      <c r="J73" s="2" t="str">
        <f>IF(Paramétrage!MD459&lt;&gt;0,Paramétrage!MD459,"")</f>
        <v/>
      </c>
      <c r="K73" s="2" t="str">
        <f>IF(Paramétrage!ME459&lt;&gt;0,Paramétrage!ME459,"")</f>
        <v/>
      </c>
      <c r="L73" s="2" t="str">
        <f t="shared" si="37"/>
        <v/>
      </c>
      <c r="M73" s="2" t="str">
        <f t="shared" si="38"/>
        <v/>
      </c>
      <c r="N73" s="2" t="str">
        <f t="shared" si="39"/>
        <v/>
      </c>
      <c r="O73" s="2" t="str">
        <f>IF(Paramétrage!MD459&lt;&gt;0,Paramétrage!MF459,"")</f>
        <v/>
      </c>
      <c r="P73" s="9">
        <f>IF(Paramétrage!Q522,#REF!-#REF!,0)</f>
        <v>0</v>
      </c>
      <c r="Q73" s="2"/>
      <c r="R73" s="2" t="e">
        <f>IF(#REF!&lt;&gt;"",ROUNDUP(MIN(S$3,T$3),0),"")</f>
        <v>#REF!</v>
      </c>
      <c r="S73" s="2"/>
    </row>
    <row r="74" spans="1:22" s="8" customFormat="1" x14ac:dyDescent="0.35">
      <c r="A74" s="77" t="str">
        <f t="shared" si="30"/>
        <v/>
      </c>
      <c r="B74" s="77" t="str">
        <f t="shared" si="31"/>
        <v/>
      </c>
      <c r="C74" s="77" t="str">
        <f t="shared" si="32"/>
        <v/>
      </c>
      <c r="D74" s="77" t="str">
        <f t="shared" si="33"/>
        <v/>
      </c>
      <c r="E74" s="77" t="str">
        <f t="shared" si="34"/>
        <v/>
      </c>
      <c r="F74" s="77" t="str">
        <f t="shared" si="35"/>
        <v/>
      </c>
      <c r="G74" s="199" t="str">
        <f>IF(Paramétrage!MD460&lt;&gt;0,Paramétrage!MB460,"")</f>
        <v/>
      </c>
      <c r="H74" s="2" t="str">
        <f>IF(Paramétrage!MD460&lt;&gt;0,Paramétrage!MC460,"")</f>
        <v/>
      </c>
      <c r="I74" s="2" t="str">
        <f t="shared" si="36"/>
        <v/>
      </c>
      <c r="J74" s="2" t="str">
        <f>IF(Paramétrage!MD460&lt;&gt;0,Paramétrage!MD460,"")</f>
        <v/>
      </c>
      <c r="K74" s="2" t="str">
        <f>IF(Paramétrage!ME460&lt;&gt;0,Paramétrage!ME460,"")</f>
        <v/>
      </c>
      <c r="L74" s="2" t="str">
        <f t="shared" si="37"/>
        <v/>
      </c>
      <c r="M74" s="2" t="str">
        <f t="shared" si="38"/>
        <v/>
      </c>
      <c r="N74" s="2" t="str">
        <f t="shared" si="39"/>
        <v/>
      </c>
      <c r="O74" s="2" t="str">
        <f>IF(Paramétrage!MD460&lt;&gt;0,Paramétrage!MF460,"")</f>
        <v/>
      </c>
      <c r="P74" s="9">
        <f>IF(Paramétrage!Q523,#REF!-#REF!,0)</f>
        <v>0</v>
      </c>
      <c r="Q74" s="2"/>
      <c r="R74" s="2" t="e">
        <f>IF(#REF!&lt;&gt;"",ROUNDUP(MIN(S$3,T$3),0),"")</f>
        <v>#REF!</v>
      </c>
      <c r="S74" s="2"/>
      <c r="T74"/>
      <c r="U74"/>
      <c r="V74"/>
    </row>
    <row r="75" spans="1:22" x14ac:dyDescent="0.35">
      <c r="A75" s="77" t="str">
        <f t="shared" si="30"/>
        <v/>
      </c>
      <c r="B75" s="77" t="str">
        <f t="shared" si="31"/>
        <v/>
      </c>
      <c r="C75" s="77" t="str">
        <f t="shared" si="32"/>
        <v/>
      </c>
      <c r="D75" s="77" t="str">
        <f t="shared" si="33"/>
        <v/>
      </c>
      <c r="E75" s="77" t="str">
        <f t="shared" si="34"/>
        <v/>
      </c>
      <c r="F75" s="77" t="str">
        <f t="shared" si="35"/>
        <v/>
      </c>
      <c r="G75" s="199" t="str">
        <f>IF(Paramétrage!MD461&lt;&gt;0,Paramétrage!MB461,"")</f>
        <v/>
      </c>
      <c r="H75" s="2" t="str">
        <f>IF(Paramétrage!MD461&lt;&gt;0,Paramétrage!MC461,"")</f>
        <v/>
      </c>
      <c r="I75" s="2" t="str">
        <f t="shared" si="36"/>
        <v/>
      </c>
      <c r="J75" s="2" t="str">
        <f>IF(Paramétrage!MD461&lt;&gt;0,Paramétrage!MD461,"")</f>
        <v/>
      </c>
      <c r="K75" s="2" t="str">
        <f>IF(Paramétrage!ME461&lt;&gt;0,Paramétrage!ME461,"")</f>
        <v/>
      </c>
      <c r="L75" s="2" t="str">
        <f t="shared" si="37"/>
        <v/>
      </c>
      <c r="M75" s="2" t="str">
        <f t="shared" si="38"/>
        <v/>
      </c>
      <c r="N75" s="2" t="str">
        <f t="shared" si="39"/>
        <v/>
      </c>
      <c r="O75" s="2" t="str">
        <f>IF(Paramétrage!MD461&lt;&gt;0,Paramétrage!MF461,"")</f>
        <v/>
      </c>
      <c r="P75" s="9">
        <f>IF(Paramétrage!Q524,#REF!-#REF!,0)</f>
        <v>0</v>
      </c>
      <c r="Q75" s="2"/>
      <c r="R75" s="2" t="e">
        <f>IF(#REF!&lt;&gt;"",ROUNDUP(MIN(S$3,T$3),0),"")</f>
        <v>#REF!</v>
      </c>
      <c r="S75" s="2"/>
    </row>
    <row r="76" spans="1:22" x14ac:dyDescent="0.35">
      <c r="A76" s="77" t="str">
        <f t="shared" si="30"/>
        <v/>
      </c>
      <c r="B76" s="77" t="str">
        <f t="shared" si="31"/>
        <v/>
      </c>
      <c r="C76" s="77" t="str">
        <f t="shared" si="32"/>
        <v/>
      </c>
      <c r="D76" s="77" t="str">
        <f t="shared" si="33"/>
        <v/>
      </c>
      <c r="E76" s="77" t="str">
        <f t="shared" si="34"/>
        <v/>
      </c>
      <c r="F76" s="77" t="str">
        <f t="shared" si="35"/>
        <v/>
      </c>
      <c r="G76" s="199" t="str">
        <f>IF(Paramétrage!MD462&lt;&gt;0,Paramétrage!MB462,"")</f>
        <v/>
      </c>
      <c r="H76" s="2" t="str">
        <f>IF(Paramétrage!MD462&lt;&gt;0,Paramétrage!MC462,"")</f>
        <v/>
      </c>
      <c r="I76" s="2" t="str">
        <f t="shared" si="36"/>
        <v/>
      </c>
      <c r="J76" s="2" t="str">
        <f>IF(Paramétrage!MD462&lt;&gt;0,Paramétrage!MD462,"")</f>
        <v/>
      </c>
      <c r="K76" s="2" t="str">
        <f>IF(Paramétrage!ME462&lt;&gt;0,Paramétrage!ME462,"")</f>
        <v/>
      </c>
      <c r="L76" s="2" t="str">
        <f t="shared" si="37"/>
        <v/>
      </c>
      <c r="M76" s="2" t="str">
        <f t="shared" si="38"/>
        <v/>
      </c>
      <c r="N76" s="2" t="str">
        <f t="shared" si="39"/>
        <v/>
      </c>
      <c r="O76" s="2" t="str">
        <f>IF(Paramétrage!MD462&lt;&gt;0,Paramétrage!MF462,"")</f>
        <v/>
      </c>
      <c r="P76" s="9">
        <f>IF(Paramétrage!Q525,#REF!-#REF!,0)</f>
        <v>0</v>
      </c>
      <c r="Q76" s="2"/>
      <c r="R76" s="2" t="e">
        <f>IF(#REF!&lt;&gt;"",ROUNDUP(MIN(S$3,T$3),0),"")</f>
        <v>#REF!</v>
      </c>
      <c r="S76" s="2"/>
    </row>
    <row r="77" spans="1:22" x14ac:dyDescent="0.35">
      <c r="A77" s="77" t="str">
        <f t="shared" si="30"/>
        <v/>
      </c>
      <c r="B77" s="77" t="str">
        <f t="shared" si="31"/>
        <v/>
      </c>
      <c r="C77" s="77" t="str">
        <f t="shared" si="32"/>
        <v/>
      </c>
      <c r="D77" s="77" t="str">
        <f t="shared" si="33"/>
        <v/>
      </c>
      <c r="E77" s="77" t="str">
        <f t="shared" si="34"/>
        <v/>
      </c>
      <c r="F77" s="77" t="str">
        <f t="shared" si="35"/>
        <v/>
      </c>
      <c r="G77" s="199" t="str">
        <f>IF(Paramétrage!MD463&lt;&gt;0,Paramétrage!MB463,"")</f>
        <v/>
      </c>
      <c r="H77" s="2" t="str">
        <f>IF(Paramétrage!MD463&lt;&gt;0,Paramétrage!MC463,"")</f>
        <v/>
      </c>
      <c r="I77" s="2" t="str">
        <f t="shared" si="36"/>
        <v/>
      </c>
      <c r="J77" s="2" t="str">
        <f>IF(Paramétrage!MD463&lt;&gt;0,Paramétrage!MD463,"")</f>
        <v/>
      </c>
      <c r="K77" s="2" t="str">
        <f>IF(Paramétrage!ME463&lt;&gt;0,Paramétrage!ME463,"")</f>
        <v/>
      </c>
      <c r="L77" s="2" t="str">
        <f t="shared" si="37"/>
        <v/>
      </c>
      <c r="M77" s="2" t="str">
        <f t="shared" si="38"/>
        <v/>
      </c>
      <c r="N77" s="2" t="str">
        <f t="shared" si="39"/>
        <v/>
      </c>
      <c r="O77" s="2" t="str">
        <f>IF(Paramétrage!MD463&lt;&gt;0,Paramétrage!MF463,"")</f>
        <v/>
      </c>
      <c r="P77" s="9">
        <f>IF(Paramétrage!Q526,#REF!-#REF!,0)</f>
        <v>0</v>
      </c>
      <c r="Q77" s="2"/>
      <c r="R77" s="2" t="e">
        <f>IF(#REF!&lt;&gt;"",ROUNDUP(MIN(S$3,T$3),0),"")</f>
        <v>#REF!</v>
      </c>
      <c r="S77" s="2"/>
    </row>
    <row r="78" spans="1:22" x14ac:dyDescent="0.35">
      <c r="A78" s="77" t="str">
        <f t="shared" si="30"/>
        <v/>
      </c>
      <c r="B78" s="77" t="str">
        <f t="shared" si="31"/>
        <v/>
      </c>
      <c r="C78" s="77" t="str">
        <f t="shared" si="32"/>
        <v/>
      </c>
      <c r="D78" s="77" t="str">
        <f t="shared" si="33"/>
        <v/>
      </c>
      <c r="E78" s="77" t="str">
        <f t="shared" si="34"/>
        <v/>
      </c>
      <c r="F78" s="77" t="str">
        <f t="shared" si="35"/>
        <v/>
      </c>
      <c r="G78" s="199" t="str">
        <f>IF(Paramétrage!MD464&lt;&gt;0,Paramétrage!MB464,"")</f>
        <v/>
      </c>
      <c r="H78" s="2" t="str">
        <f>IF(Paramétrage!MD464&lt;&gt;0,Paramétrage!MC464,"")</f>
        <v/>
      </c>
      <c r="I78" s="2" t="str">
        <f t="shared" si="36"/>
        <v/>
      </c>
      <c r="J78" s="2" t="str">
        <f>IF(Paramétrage!MD464&lt;&gt;0,Paramétrage!MD464,"")</f>
        <v/>
      </c>
      <c r="K78" s="2" t="str">
        <f>IF(Paramétrage!ME464&lt;&gt;0,Paramétrage!ME464,"")</f>
        <v/>
      </c>
      <c r="L78" s="2" t="str">
        <f t="shared" si="37"/>
        <v/>
      </c>
      <c r="M78" s="2" t="str">
        <f t="shared" si="38"/>
        <v/>
      </c>
      <c r="N78" s="2" t="str">
        <f t="shared" si="39"/>
        <v/>
      </c>
      <c r="O78" s="2" t="str">
        <f>IF(Paramétrage!MD464&lt;&gt;0,Paramétrage!MF464,"")</f>
        <v/>
      </c>
      <c r="P78" s="9">
        <f>IF(Paramétrage!Q527,#REF!-#REF!,0)</f>
        <v>0</v>
      </c>
      <c r="Q78" s="2"/>
      <c r="R78" s="2" t="e">
        <f>IF(#REF!&lt;&gt;"",ROUNDUP(MIN(S$3,T$3),0),"")</f>
        <v>#REF!</v>
      </c>
      <c r="S78" s="2"/>
    </row>
    <row r="79" spans="1:22" x14ac:dyDescent="0.35">
      <c r="A79" s="77" t="str">
        <f t="shared" si="30"/>
        <v/>
      </c>
      <c r="B79" s="77" t="str">
        <f t="shared" si="31"/>
        <v/>
      </c>
      <c r="C79" s="77" t="str">
        <f t="shared" si="32"/>
        <v/>
      </c>
      <c r="D79" s="77" t="str">
        <f t="shared" si="33"/>
        <v/>
      </c>
      <c r="E79" s="77" t="str">
        <f t="shared" si="34"/>
        <v/>
      </c>
      <c r="F79" s="77" t="str">
        <f t="shared" si="35"/>
        <v/>
      </c>
      <c r="G79" s="199" t="str">
        <f>IF(Paramétrage!MD465&lt;&gt;0,Paramétrage!MB465,"")</f>
        <v/>
      </c>
      <c r="H79" s="2" t="str">
        <f>IF(Paramétrage!MD465&lt;&gt;0,Paramétrage!MC465,"")</f>
        <v/>
      </c>
      <c r="I79" s="2" t="str">
        <f t="shared" si="36"/>
        <v/>
      </c>
      <c r="J79" s="2" t="str">
        <f>IF(Paramétrage!MD465&lt;&gt;0,Paramétrage!MD465,"")</f>
        <v/>
      </c>
      <c r="K79" s="2" t="str">
        <f>IF(Paramétrage!ME465&lt;&gt;0,Paramétrage!ME465,"")</f>
        <v/>
      </c>
      <c r="L79" s="2" t="str">
        <f t="shared" si="37"/>
        <v/>
      </c>
      <c r="M79" s="2" t="str">
        <f t="shared" si="38"/>
        <v/>
      </c>
      <c r="N79" s="2" t="str">
        <f t="shared" si="39"/>
        <v/>
      </c>
      <c r="O79" s="2" t="str">
        <f>IF(Paramétrage!MD465&lt;&gt;0,Paramétrage!MF465,"")</f>
        <v/>
      </c>
      <c r="P79" s="9">
        <f>IF(Paramétrage!Q528,#REF!-#REF!,0)</f>
        <v>0</v>
      </c>
      <c r="Q79" s="2"/>
      <c r="R79" s="2" t="e">
        <f>IF(#REF!&lt;&gt;"",ROUNDUP(MIN(S$3,T$3),0),"")</f>
        <v>#REF!</v>
      </c>
      <c r="S79" s="2"/>
    </row>
    <row r="80" spans="1:22" x14ac:dyDescent="0.35">
      <c r="A80" s="77" t="str">
        <f t="shared" si="30"/>
        <v/>
      </c>
      <c r="B80" s="77" t="str">
        <f t="shared" si="31"/>
        <v/>
      </c>
      <c r="C80" s="77" t="str">
        <f t="shared" si="32"/>
        <v/>
      </c>
      <c r="D80" s="77" t="str">
        <f t="shared" si="33"/>
        <v/>
      </c>
      <c r="E80" s="77" t="str">
        <f t="shared" si="34"/>
        <v/>
      </c>
      <c r="F80" s="77" t="str">
        <f t="shared" si="35"/>
        <v/>
      </c>
      <c r="G80" s="199" t="str">
        <f>IF(Paramétrage!MD466&lt;&gt;0,Paramétrage!MB466,"")</f>
        <v/>
      </c>
      <c r="H80" s="2" t="str">
        <f>IF(Paramétrage!MD466&lt;&gt;0,Paramétrage!MC466,"")</f>
        <v/>
      </c>
      <c r="I80" s="2" t="str">
        <f t="shared" si="36"/>
        <v/>
      </c>
      <c r="J80" s="2" t="str">
        <f>IF(Paramétrage!MD466&lt;&gt;0,Paramétrage!MD466,"")</f>
        <v/>
      </c>
      <c r="K80" s="2" t="str">
        <f>IF(Paramétrage!ME466&lt;&gt;0,Paramétrage!ME466,"")</f>
        <v/>
      </c>
      <c r="L80" s="2" t="str">
        <f t="shared" si="37"/>
        <v/>
      </c>
      <c r="M80" s="2" t="str">
        <f t="shared" si="38"/>
        <v/>
      </c>
      <c r="N80" s="2" t="str">
        <f t="shared" si="39"/>
        <v/>
      </c>
      <c r="O80" s="2" t="str">
        <f>IF(Paramétrage!MD466&lt;&gt;0,Paramétrage!MF466,"")</f>
        <v/>
      </c>
      <c r="P80" s="9">
        <f>IF(Paramétrage!Q529,#REF!-#REF!,0)</f>
        <v>0</v>
      </c>
      <c r="Q80" s="2"/>
      <c r="R80" s="2" t="e">
        <f>IF(#REF!&lt;&gt;"",ROUNDUP(MIN(S$3,T$3),0),"")</f>
        <v>#REF!</v>
      </c>
      <c r="S80" s="2"/>
    </row>
    <row r="81" spans="1:20" x14ac:dyDescent="0.35">
      <c r="A81" s="77" t="str">
        <f t="shared" si="30"/>
        <v/>
      </c>
      <c r="B81" s="77" t="str">
        <f t="shared" si="31"/>
        <v/>
      </c>
      <c r="C81" s="77" t="str">
        <f t="shared" si="32"/>
        <v/>
      </c>
      <c r="D81" s="77" t="str">
        <f t="shared" si="33"/>
        <v/>
      </c>
      <c r="E81" s="77" t="str">
        <f t="shared" si="34"/>
        <v/>
      </c>
      <c r="F81" s="77" t="str">
        <f t="shared" si="35"/>
        <v/>
      </c>
      <c r="G81" s="199" t="str">
        <f>IF(Paramétrage!MD467&lt;&gt;0,Paramétrage!MB467,"")</f>
        <v/>
      </c>
      <c r="H81" s="2" t="str">
        <f>IF(Paramétrage!MD467&lt;&gt;0,Paramétrage!MC467,"")</f>
        <v/>
      </c>
      <c r="I81" s="2" t="str">
        <f t="shared" si="36"/>
        <v/>
      </c>
      <c r="J81" s="2" t="str">
        <f>IF(Paramétrage!MD467&lt;&gt;0,Paramétrage!MD467,"")</f>
        <v/>
      </c>
      <c r="K81" s="2" t="str">
        <f>IF(Paramétrage!ME467&lt;&gt;0,Paramétrage!ME467,"")</f>
        <v/>
      </c>
      <c r="L81" s="2" t="str">
        <f t="shared" si="37"/>
        <v/>
      </c>
      <c r="M81" s="2" t="str">
        <f t="shared" si="38"/>
        <v/>
      </c>
      <c r="N81" s="2" t="str">
        <f t="shared" si="39"/>
        <v/>
      </c>
      <c r="O81" s="2" t="str">
        <f>IF(Paramétrage!MD467&lt;&gt;0,Paramétrage!MF467,"")</f>
        <v/>
      </c>
      <c r="P81" s="9">
        <f>IF(Paramétrage!Q530,#REF!-#REF!,0)</f>
        <v>0</v>
      </c>
      <c r="Q81" s="2"/>
      <c r="R81" s="2" t="e">
        <f>IF(#REF!&lt;&gt;"",ROUNDUP(MIN(S$3,T$3),0),"")</f>
        <v>#REF!</v>
      </c>
      <c r="S81" s="2"/>
    </row>
    <row r="82" spans="1:20" x14ac:dyDescent="0.35">
      <c r="A82" s="77" t="str">
        <f t="shared" si="30"/>
        <v/>
      </c>
      <c r="B82" s="77" t="str">
        <f t="shared" si="31"/>
        <v/>
      </c>
      <c r="C82" s="77" t="str">
        <f t="shared" si="32"/>
        <v/>
      </c>
      <c r="D82" s="77" t="str">
        <f t="shared" si="33"/>
        <v/>
      </c>
      <c r="E82" s="77" t="str">
        <f t="shared" si="34"/>
        <v/>
      </c>
      <c r="F82" s="77" t="str">
        <f t="shared" si="35"/>
        <v/>
      </c>
      <c r="G82" s="199" t="str">
        <f>IF(Paramétrage!MD468&lt;&gt;0,Paramétrage!MB468,"")</f>
        <v/>
      </c>
      <c r="H82" s="2" t="str">
        <f>IF(Paramétrage!MD468&lt;&gt;0,Paramétrage!MC468,"")</f>
        <v/>
      </c>
      <c r="I82" s="2" t="str">
        <f t="shared" si="36"/>
        <v/>
      </c>
      <c r="J82" s="2" t="str">
        <f>IF(Paramétrage!MD468&lt;&gt;0,Paramétrage!MD468,"")</f>
        <v/>
      </c>
      <c r="K82" s="2" t="str">
        <f>IF(Paramétrage!ME468&lt;&gt;0,Paramétrage!ME468,"")</f>
        <v/>
      </c>
      <c r="L82" s="2" t="str">
        <f t="shared" si="37"/>
        <v/>
      </c>
      <c r="M82" s="2" t="str">
        <f t="shared" si="38"/>
        <v/>
      </c>
      <c r="N82" s="2" t="str">
        <f t="shared" si="39"/>
        <v/>
      </c>
      <c r="O82" s="2" t="str">
        <f>IF(Paramétrage!MD468&lt;&gt;0,Paramétrage!MF468,"")</f>
        <v/>
      </c>
      <c r="P82" s="9">
        <f>IF(Paramétrage!Q531,#REF!-#REF!,0)</f>
        <v>0</v>
      </c>
      <c r="Q82" s="2"/>
      <c r="R82" s="2" t="e">
        <f>IF(#REF!&lt;&gt;"",ROUNDUP(MIN(S$3,T$3),0),"")</f>
        <v>#REF!</v>
      </c>
      <c r="S82" s="2"/>
    </row>
    <row r="83" spans="1:20" x14ac:dyDescent="0.35">
      <c r="A83" s="77" t="str">
        <f t="shared" si="30"/>
        <v/>
      </c>
      <c r="B83" s="77" t="str">
        <f t="shared" si="31"/>
        <v/>
      </c>
      <c r="C83" s="77" t="str">
        <f t="shared" si="32"/>
        <v/>
      </c>
      <c r="D83" s="77" t="str">
        <f t="shared" si="33"/>
        <v/>
      </c>
      <c r="E83" s="77" t="str">
        <f t="shared" si="34"/>
        <v/>
      </c>
      <c r="F83" s="77" t="str">
        <f t="shared" si="35"/>
        <v/>
      </c>
      <c r="G83" s="199" t="str">
        <f>IF(Paramétrage!MD469&lt;&gt;0,Paramétrage!MB469,"")</f>
        <v/>
      </c>
      <c r="H83" s="2" t="str">
        <f>IF(Paramétrage!MD469&lt;&gt;0,Paramétrage!MC469,"")</f>
        <v/>
      </c>
      <c r="I83" s="2" t="str">
        <f t="shared" si="36"/>
        <v/>
      </c>
      <c r="J83" s="2" t="str">
        <f>IF(Paramétrage!MD469&lt;&gt;0,Paramétrage!MD469,"")</f>
        <v/>
      </c>
      <c r="K83" s="2" t="str">
        <f>IF(Paramétrage!ME469&lt;&gt;0,Paramétrage!ME469,"")</f>
        <v/>
      </c>
      <c r="L83" s="2" t="str">
        <f t="shared" si="37"/>
        <v/>
      </c>
      <c r="M83" s="2" t="str">
        <f t="shared" si="38"/>
        <v/>
      </c>
      <c r="N83" s="2" t="str">
        <f t="shared" si="39"/>
        <v/>
      </c>
      <c r="O83" s="2" t="str">
        <f>IF(Paramétrage!MD469&lt;&gt;0,Paramétrage!MF469,"")</f>
        <v/>
      </c>
      <c r="P83" s="9">
        <f>IF(Paramétrage!Q532,#REF!-#REF!,0)</f>
        <v>0</v>
      </c>
      <c r="Q83" s="2"/>
      <c r="R83" s="2" t="e">
        <f>IF(#REF!&lt;&gt;"",ROUNDUP(MIN(S$3,T$3),0),"")</f>
        <v>#REF!</v>
      </c>
      <c r="S83" s="2"/>
    </row>
    <row r="84" spans="1:20" x14ac:dyDescent="0.35">
      <c r="A84" s="77" t="str">
        <f t="shared" si="30"/>
        <v/>
      </c>
      <c r="B84" s="77" t="str">
        <f t="shared" si="31"/>
        <v/>
      </c>
      <c r="C84" s="77" t="str">
        <f t="shared" si="32"/>
        <v/>
      </c>
      <c r="D84" s="77" t="str">
        <f t="shared" si="33"/>
        <v/>
      </c>
      <c r="E84" s="77" t="str">
        <f t="shared" si="34"/>
        <v/>
      </c>
      <c r="F84" s="77" t="str">
        <f t="shared" si="35"/>
        <v/>
      </c>
      <c r="G84" s="199" t="str">
        <f>IF(Paramétrage!MD470&lt;&gt;0,Paramétrage!MB470,"")</f>
        <v/>
      </c>
      <c r="H84" s="2" t="str">
        <f>IF(Paramétrage!MD470&lt;&gt;0,Paramétrage!MC470,"")</f>
        <v/>
      </c>
      <c r="I84" s="2" t="str">
        <f t="shared" si="36"/>
        <v/>
      </c>
      <c r="J84" s="2" t="str">
        <f>IF(Paramétrage!MD470&lt;&gt;0,Paramétrage!MD470,"")</f>
        <v/>
      </c>
      <c r="K84" s="2" t="str">
        <f>IF(Paramétrage!ME470&lt;&gt;0,Paramétrage!ME470,"")</f>
        <v/>
      </c>
      <c r="L84" s="2" t="str">
        <f t="shared" si="37"/>
        <v/>
      </c>
      <c r="M84" s="2" t="str">
        <f t="shared" si="38"/>
        <v/>
      </c>
      <c r="N84" s="2" t="str">
        <f t="shared" si="39"/>
        <v/>
      </c>
      <c r="O84" s="2" t="str">
        <f>IF(Paramétrage!MD470&lt;&gt;0,Paramétrage!MF470,"")</f>
        <v/>
      </c>
      <c r="P84" s="9">
        <f>IF(Paramétrage!Q533,#REF!-#REF!,0)</f>
        <v>0</v>
      </c>
      <c r="Q84" s="2"/>
      <c r="R84" s="2" t="e">
        <f>IF(#REF!&lt;&gt;"",ROUNDUP(MIN(S$3,T$3),0),"")</f>
        <v>#REF!</v>
      </c>
      <c r="S84" s="2"/>
    </row>
    <row r="85" spans="1:20" x14ac:dyDescent="0.35">
      <c r="A85" s="77" t="str">
        <f t="shared" si="30"/>
        <v/>
      </c>
      <c r="B85" s="77" t="str">
        <f t="shared" si="31"/>
        <v/>
      </c>
      <c r="C85" s="77" t="str">
        <f t="shared" si="32"/>
        <v/>
      </c>
      <c r="D85" s="77" t="str">
        <f t="shared" si="33"/>
        <v/>
      </c>
      <c r="E85" s="77" t="str">
        <f t="shared" si="34"/>
        <v/>
      </c>
      <c r="F85" s="77" t="str">
        <f t="shared" si="35"/>
        <v/>
      </c>
      <c r="G85" s="199" t="str">
        <f>IF(Paramétrage!MD471&lt;&gt;0,Paramétrage!MB471,"")</f>
        <v/>
      </c>
      <c r="H85" s="2" t="str">
        <f>IF(Paramétrage!MD471&lt;&gt;0,Paramétrage!MC471,"")</f>
        <v/>
      </c>
      <c r="I85" s="2" t="str">
        <f t="shared" si="36"/>
        <v/>
      </c>
      <c r="J85" s="2" t="str">
        <f>IF(Paramétrage!MD471&lt;&gt;0,Paramétrage!MD471,"")</f>
        <v/>
      </c>
      <c r="K85" s="2" t="str">
        <f>IF(Paramétrage!ME471&lt;&gt;0,Paramétrage!ME471,"")</f>
        <v/>
      </c>
      <c r="L85" s="2" t="str">
        <f t="shared" si="37"/>
        <v/>
      </c>
      <c r="M85" s="2" t="str">
        <f t="shared" si="38"/>
        <v/>
      </c>
      <c r="N85" s="2" t="str">
        <f t="shared" si="39"/>
        <v/>
      </c>
      <c r="O85" s="2" t="str">
        <f>IF(Paramétrage!MD471&lt;&gt;0,Paramétrage!MF471,"")</f>
        <v/>
      </c>
      <c r="P85" s="9">
        <f>IF(Paramétrage!Q534,#REF!-#REF!,0)</f>
        <v>0</v>
      </c>
      <c r="Q85" s="2"/>
      <c r="R85" s="2" t="e">
        <f>IF(#REF!&lt;&gt;"",ROUNDUP(MIN(S$3,T$3),0),"")</f>
        <v>#REF!</v>
      </c>
      <c r="S85" s="2"/>
    </row>
    <row r="86" spans="1:20" x14ac:dyDescent="0.35">
      <c r="A86" s="77" t="str">
        <f t="shared" si="30"/>
        <v/>
      </c>
      <c r="B86" s="77" t="str">
        <f t="shared" si="31"/>
        <v/>
      </c>
      <c r="C86" s="77" t="str">
        <f t="shared" si="32"/>
        <v/>
      </c>
      <c r="D86" s="77" t="str">
        <f t="shared" si="33"/>
        <v/>
      </c>
      <c r="E86" s="77" t="str">
        <f t="shared" si="34"/>
        <v/>
      </c>
      <c r="F86" s="77" t="str">
        <f t="shared" si="35"/>
        <v/>
      </c>
      <c r="G86" s="199" t="str">
        <f>IF(Paramétrage!MD472&lt;&gt;0,Paramétrage!MB472,"")</f>
        <v/>
      </c>
      <c r="H86" s="2" t="str">
        <f>IF(Paramétrage!MD472&lt;&gt;0,Paramétrage!MC472,"")</f>
        <v/>
      </c>
      <c r="I86" s="2" t="str">
        <f t="shared" si="36"/>
        <v/>
      </c>
      <c r="J86" s="2" t="str">
        <f>IF(Paramétrage!MD472&lt;&gt;0,Paramétrage!MD472,"")</f>
        <v/>
      </c>
      <c r="K86" s="2" t="str">
        <f>IF(Paramétrage!ME472&lt;&gt;0,Paramétrage!ME472,"")</f>
        <v/>
      </c>
      <c r="L86" s="2" t="str">
        <f t="shared" si="37"/>
        <v/>
      </c>
      <c r="M86" s="2" t="str">
        <f t="shared" si="38"/>
        <v/>
      </c>
      <c r="N86" s="2" t="str">
        <f t="shared" si="39"/>
        <v/>
      </c>
      <c r="O86" s="2" t="str">
        <f>IF(Paramétrage!MD472&lt;&gt;0,Paramétrage!MF472,"")</f>
        <v/>
      </c>
      <c r="P86" s="9">
        <f>IF(Paramétrage!Q535,#REF!-#REF!,0)</f>
        <v>0</v>
      </c>
      <c r="Q86" s="2"/>
      <c r="R86" s="2" t="e">
        <f>IF(#REF!&lt;&gt;"",ROUNDUP(MIN(S$3,T$3),0),"")</f>
        <v>#REF!</v>
      </c>
      <c r="S86" s="2"/>
    </row>
    <row r="87" spans="1:20" x14ac:dyDescent="0.35">
      <c r="A87" s="77" t="str">
        <f t="shared" si="30"/>
        <v/>
      </c>
      <c r="B87" s="77" t="str">
        <f t="shared" si="31"/>
        <v/>
      </c>
      <c r="C87" s="77" t="str">
        <f t="shared" si="32"/>
        <v/>
      </c>
      <c r="D87" s="77" t="str">
        <f t="shared" si="33"/>
        <v/>
      </c>
      <c r="E87" s="77" t="str">
        <f t="shared" si="34"/>
        <v/>
      </c>
      <c r="F87" s="77" t="str">
        <f t="shared" si="35"/>
        <v/>
      </c>
      <c r="G87" s="199" t="str">
        <f>IF(Paramétrage!MD473&lt;&gt;0,Paramétrage!MB473,"")</f>
        <v/>
      </c>
      <c r="H87" s="2" t="str">
        <f>IF(Paramétrage!MD473&lt;&gt;0,Paramétrage!MC473,"")</f>
        <v/>
      </c>
      <c r="I87" s="2" t="str">
        <f t="shared" si="36"/>
        <v/>
      </c>
      <c r="J87" s="2" t="str">
        <f>IF(Paramétrage!MD473&lt;&gt;0,Paramétrage!MD473,"")</f>
        <v/>
      </c>
      <c r="K87" s="2" t="str">
        <f>IF(Paramétrage!ME473&lt;&gt;0,Paramétrage!ME473,"")</f>
        <v/>
      </c>
      <c r="L87" s="2" t="str">
        <f t="shared" si="37"/>
        <v/>
      </c>
      <c r="M87" s="2" t="str">
        <f t="shared" si="38"/>
        <v/>
      </c>
      <c r="N87" s="2" t="str">
        <f t="shared" si="39"/>
        <v/>
      </c>
      <c r="O87" s="2" t="str">
        <f>IF(Paramétrage!MD473&lt;&gt;0,Paramétrage!MF473,"")</f>
        <v/>
      </c>
      <c r="P87" s="9">
        <f>IF(Paramétrage!Q536,#REF!-#REF!,0)</f>
        <v>0</v>
      </c>
      <c r="Q87" s="2"/>
      <c r="R87" s="2" t="e">
        <f>IF(#REF!&lt;&gt;"",ROUNDUP(MIN(S$3,T$3),0),"")</f>
        <v>#REF!</v>
      </c>
      <c r="S87" s="2"/>
    </row>
    <row r="88" spans="1:20" x14ac:dyDescent="0.35">
      <c r="A88" s="77" t="str">
        <f t="shared" si="30"/>
        <v/>
      </c>
      <c r="B88" s="77" t="str">
        <f t="shared" si="31"/>
        <v/>
      </c>
      <c r="C88" s="77" t="str">
        <f t="shared" si="32"/>
        <v/>
      </c>
      <c r="D88" s="77" t="str">
        <f t="shared" si="33"/>
        <v/>
      </c>
      <c r="E88" s="77" t="str">
        <f t="shared" si="34"/>
        <v/>
      </c>
      <c r="F88" s="77" t="str">
        <f t="shared" si="35"/>
        <v/>
      </c>
      <c r="G88" s="199" t="str">
        <f>IF(Paramétrage!MD474&lt;&gt;0,Paramétrage!MB474,"")</f>
        <v/>
      </c>
      <c r="H88" s="2" t="str">
        <f>IF(Paramétrage!MD474&lt;&gt;0,Paramétrage!MC474,"")</f>
        <v/>
      </c>
      <c r="I88" s="2" t="str">
        <f t="shared" si="36"/>
        <v/>
      </c>
      <c r="J88" s="2" t="str">
        <f>IF(Paramétrage!MD474&lt;&gt;0,Paramétrage!MD474,"")</f>
        <v/>
      </c>
      <c r="K88" s="2" t="str">
        <f>IF(Paramétrage!ME474&lt;&gt;0,Paramétrage!ME474,"")</f>
        <v/>
      </c>
      <c r="L88" s="2" t="str">
        <f t="shared" si="37"/>
        <v/>
      </c>
      <c r="M88" s="2" t="str">
        <f t="shared" si="38"/>
        <v/>
      </c>
      <c r="N88" s="2" t="str">
        <f t="shared" si="39"/>
        <v/>
      </c>
      <c r="O88" s="2" t="str">
        <f>IF(Paramétrage!MD474&lt;&gt;0,Paramétrage!MF474,"")</f>
        <v/>
      </c>
      <c r="P88" s="9">
        <f>IF(Paramétrage!Q537,#REF!-#REF!,0)</f>
        <v>0</v>
      </c>
      <c r="Q88" s="2"/>
      <c r="R88" s="2" t="e">
        <f>IF(#REF!&lt;&gt;"",ROUNDUP(MIN(S$3,T$3),0),"")</f>
        <v>#REF!</v>
      </c>
      <c r="S88" s="2"/>
    </row>
    <row r="89" spans="1:20" x14ac:dyDescent="0.35">
      <c r="A89" s="77" t="str">
        <f t="shared" si="30"/>
        <v/>
      </c>
      <c r="B89" s="77" t="str">
        <f t="shared" si="31"/>
        <v/>
      </c>
      <c r="C89" s="77" t="str">
        <f t="shared" si="32"/>
        <v/>
      </c>
      <c r="D89" s="77" t="str">
        <f t="shared" si="33"/>
        <v/>
      </c>
      <c r="E89" s="77" t="str">
        <f t="shared" si="34"/>
        <v/>
      </c>
      <c r="F89" s="77" t="str">
        <f t="shared" si="35"/>
        <v/>
      </c>
      <c r="G89" s="199" t="str">
        <f>IF(Paramétrage!MD475&lt;&gt;0,Paramétrage!MB475,"")</f>
        <v/>
      </c>
      <c r="H89" s="2" t="str">
        <f>IF(Paramétrage!MD475&lt;&gt;0,Paramétrage!MC475,"")</f>
        <v/>
      </c>
      <c r="I89" s="2" t="str">
        <f t="shared" si="36"/>
        <v/>
      </c>
      <c r="J89" s="2" t="str">
        <f>IF(Paramétrage!MD475&lt;&gt;0,Paramétrage!MD475,"")</f>
        <v/>
      </c>
      <c r="K89" s="2" t="str">
        <f>IF(Paramétrage!ME475&lt;&gt;0,Paramétrage!ME475,"")</f>
        <v/>
      </c>
      <c r="L89" s="2" t="str">
        <f t="shared" si="37"/>
        <v/>
      </c>
      <c r="M89" s="2" t="str">
        <f t="shared" si="38"/>
        <v/>
      </c>
      <c r="N89" s="2" t="str">
        <f t="shared" si="39"/>
        <v/>
      </c>
      <c r="O89" s="2" t="str">
        <f>IF(Paramétrage!MD475&lt;&gt;0,Paramétrage!MF475,"")</f>
        <v/>
      </c>
      <c r="P89" s="9">
        <f>IF(Paramétrage!Q538,#REF!-#REF!,0)</f>
        <v>0</v>
      </c>
      <c r="Q89" s="2"/>
      <c r="R89" s="2" t="e">
        <f>IF(#REF!&lt;&gt;"",ROUNDUP(MIN(S$3,T$3),0),"")</f>
        <v>#REF!</v>
      </c>
      <c r="S89" s="2"/>
    </row>
    <row r="90" spans="1:20" x14ac:dyDescent="0.35">
      <c r="A90" s="469"/>
      <c r="B90" s="469"/>
      <c r="C90" s="469"/>
      <c r="D90" s="469"/>
      <c r="E90" s="469"/>
      <c r="F90" s="469"/>
      <c r="G90" s="475" t="s">
        <v>1141</v>
      </c>
      <c r="H90" s="469"/>
      <c r="I90" s="469"/>
      <c r="J90" s="469"/>
      <c r="K90" s="469"/>
      <c r="L90" s="469"/>
      <c r="M90" s="469"/>
      <c r="N90" s="469"/>
      <c r="O90" s="469"/>
      <c r="P90" s="469">
        <f>IF(Paramétrage!Q539,#REF!-#REF!,0)</f>
        <v>0</v>
      </c>
      <c r="Q90" s="469"/>
      <c r="R90" s="469" t="e">
        <f>IF(#REF!&lt;&gt;"",ROUNDUP(MIN(S$3,T$3),0),"")</f>
        <v>#REF!</v>
      </c>
      <c r="S90" s="2"/>
    </row>
    <row r="91" spans="1:20" ht="101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167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9">
        <f>IF(Paramétrage!Q540,#REF!-#REF!,0)</f>
        <v>0</v>
      </c>
      <c r="Q91" s="200" t="e">
        <f>Paramétrage!#REF!</f>
        <v>#REF!</v>
      </c>
      <c r="R91" s="201" t="s">
        <v>338</v>
      </c>
      <c r="S91" s="106" t="s">
        <v>347</v>
      </c>
      <c r="T91" s="28" t="s">
        <v>348</v>
      </c>
    </row>
    <row r="92" spans="1:20" x14ac:dyDescent="0.35">
      <c r="A92" s="77" t="str">
        <f>IF(J92&lt;&gt;"",I92,"")</f>
        <v/>
      </c>
      <c r="B92" s="77" t="str">
        <f>IF(J92&lt;&gt;"",1,"")</f>
        <v/>
      </c>
      <c r="C92" s="77" t="str">
        <f>IF(J92&lt;&gt;"",L92,"")</f>
        <v/>
      </c>
      <c r="D92" s="77" t="str">
        <f>IF(J92&lt;&gt;"",L92,"")</f>
        <v/>
      </c>
      <c r="E92" s="77" t="str">
        <f>IF(J92&lt;&gt;"",M92,"")</f>
        <v/>
      </c>
      <c r="F92" s="77" t="str">
        <f>IF(J92&lt;&gt;"",N92,"")</f>
        <v/>
      </c>
      <c r="G92" s="199" t="str">
        <f>IF(Paramétrage!OP448&lt;&gt;0,Paramétrage!ON448,"")</f>
        <v/>
      </c>
      <c r="H92" s="2" t="str">
        <f>IF(Paramétrage!OP448&lt;&gt;0,Paramétrage!OO448,"")</f>
        <v/>
      </c>
      <c r="I92" s="2" t="str">
        <f>IF(J92&lt;&gt;"",DATEDIF($Q$2,G92,"d")*1440+H92*60,"")</f>
        <v/>
      </c>
      <c r="J92" s="2" t="str">
        <f>IF(Paramétrage!OP448&lt;&gt;0,Paramétrage!OP448,"")</f>
        <v/>
      </c>
      <c r="K92" s="2" t="str">
        <f>IF(Paramétrage!OQ448&lt;&gt;0,Paramétrage!OQ448,"")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IF(Paramétrage!OP448&lt;&gt;0,Paramétrage!OR448,"")</f>
        <v/>
      </c>
      <c r="P92" s="9">
        <f>IF(Paramétrage!Q541,#REF!-#REF!,0)</f>
        <v>0</v>
      </c>
      <c r="Q92" s="2"/>
      <c r="R92" s="2" t="e">
        <f>IF(#REF!&lt;&gt;"",ROUNDUP(MIN(S$3,T$3),0),"")</f>
        <v>#REF!</v>
      </c>
      <c r="S92" s="2"/>
    </row>
    <row r="93" spans="1:20" x14ac:dyDescent="0.35">
      <c r="A93" s="77" t="str">
        <f t="shared" ref="A93:A119" si="40">IF(J93&lt;&gt;"",I93,"")</f>
        <v/>
      </c>
      <c r="B93" s="77" t="str">
        <f t="shared" ref="B93:B119" si="41">IF(J93&lt;&gt;"",1,"")</f>
        <v/>
      </c>
      <c r="C93" s="77" t="str">
        <f t="shared" ref="C93:C119" si="42">IF(J93&lt;&gt;"",L93,"")</f>
        <v/>
      </c>
      <c r="D93" s="77" t="str">
        <f t="shared" ref="D93:D119" si="43">IF(J93&lt;&gt;"",L93,"")</f>
        <v/>
      </c>
      <c r="E93" s="77" t="str">
        <f t="shared" ref="E93:E119" si="44">IF(J93&lt;&gt;"",M93,"")</f>
        <v/>
      </c>
      <c r="F93" s="77" t="str">
        <f t="shared" ref="F93:F119" si="45">IF(J93&lt;&gt;"",N93,"")</f>
        <v/>
      </c>
      <c r="G93" s="199" t="str">
        <f>IF(Paramétrage!OP449&lt;&gt;0,Paramétrage!ON449,"")</f>
        <v/>
      </c>
      <c r="H93" s="2" t="str">
        <f>IF(Paramétrage!OP449&lt;&gt;0,Paramétrage!OO449,"")</f>
        <v/>
      </c>
      <c r="I93" s="2" t="str">
        <f t="shared" ref="I93:I119" si="46">IF(J93&lt;&gt;"",DATEDIF($Q$2,G93,"d")*1440+H93*60,"")</f>
        <v/>
      </c>
      <c r="J93" s="2" t="str">
        <f>IF(Paramétrage!OP449&lt;&gt;0,Paramétrage!OP449,"")</f>
        <v/>
      </c>
      <c r="K93" s="2" t="str">
        <f>IF(Paramétrage!OQ449&lt;&gt;0,Paramétrage!OQ449,"")</f>
        <v/>
      </c>
      <c r="L93" s="2" t="str">
        <f t="shared" ref="L93:L119" si="47">IF(J93&lt;&gt;"",ROUNDUP(J93/K93,0),"")</f>
        <v/>
      </c>
      <c r="M93" s="2" t="str">
        <f t="shared" ref="M93:M119" si="48">IF(J93&lt;&gt;"",J93/L93,"")</f>
        <v/>
      </c>
      <c r="N93" s="2" t="str">
        <f t="shared" ref="N93:N119" si="49">IF(J93&lt;&gt;"",M93/O93,"")</f>
        <v/>
      </c>
      <c r="O93" s="2" t="str">
        <f>IF(Paramétrage!OP449&lt;&gt;0,Paramétrage!OR449,"")</f>
        <v/>
      </c>
      <c r="P93" s="9">
        <f>IF(Paramétrage!Q542,#REF!-#REF!,0)</f>
        <v>0</v>
      </c>
      <c r="Q93" s="2"/>
      <c r="R93" s="2" t="e">
        <f>IF(#REF!&lt;&gt;"",ROUNDUP(MIN(S$3,T$3),0),"")</f>
        <v>#REF!</v>
      </c>
      <c r="S93" s="2"/>
    </row>
    <row r="94" spans="1:20" x14ac:dyDescent="0.35">
      <c r="A94" s="77" t="str">
        <f t="shared" si="40"/>
        <v/>
      </c>
      <c r="B94" s="77" t="str">
        <f t="shared" si="41"/>
        <v/>
      </c>
      <c r="C94" s="77" t="str">
        <f t="shared" si="42"/>
        <v/>
      </c>
      <c r="D94" s="77" t="str">
        <f t="shared" si="43"/>
        <v/>
      </c>
      <c r="E94" s="77" t="str">
        <f t="shared" si="44"/>
        <v/>
      </c>
      <c r="F94" s="77" t="str">
        <f t="shared" si="45"/>
        <v/>
      </c>
      <c r="G94" s="199" t="str">
        <f>IF(Paramétrage!OP450&lt;&gt;0,Paramétrage!ON450,"")</f>
        <v/>
      </c>
      <c r="H94" s="2" t="str">
        <f>IF(Paramétrage!OP450&lt;&gt;0,Paramétrage!OO450,"")</f>
        <v/>
      </c>
      <c r="I94" s="2" t="str">
        <f t="shared" si="46"/>
        <v/>
      </c>
      <c r="J94" s="2" t="str">
        <f>IF(Paramétrage!OP450&lt;&gt;0,Paramétrage!OP450,"")</f>
        <v/>
      </c>
      <c r="K94" s="2" t="str">
        <f>IF(Paramétrage!OQ450&lt;&gt;0,Paramétrage!OQ450,"")</f>
        <v/>
      </c>
      <c r="L94" s="2" t="str">
        <f t="shared" si="47"/>
        <v/>
      </c>
      <c r="M94" s="2" t="str">
        <f t="shared" si="48"/>
        <v/>
      </c>
      <c r="N94" s="2" t="str">
        <f t="shared" si="49"/>
        <v/>
      </c>
      <c r="O94" s="2" t="str">
        <f>IF(Paramétrage!OP450&lt;&gt;0,Paramétrage!OR450,"")</f>
        <v/>
      </c>
      <c r="P94" s="9">
        <f>IF(Paramétrage!Q543,#REF!-#REF!,0)</f>
        <v>0</v>
      </c>
      <c r="Q94" s="2"/>
      <c r="R94" s="2" t="e">
        <f>IF(#REF!&lt;&gt;"",ROUNDUP(MIN(S$3,T$3),0),"")</f>
        <v>#REF!</v>
      </c>
      <c r="S94" s="2"/>
    </row>
    <row r="95" spans="1:20" x14ac:dyDescent="0.35">
      <c r="A95" s="77" t="str">
        <f t="shared" si="40"/>
        <v/>
      </c>
      <c r="B95" s="77" t="str">
        <f t="shared" si="41"/>
        <v/>
      </c>
      <c r="C95" s="77" t="str">
        <f t="shared" si="42"/>
        <v/>
      </c>
      <c r="D95" s="77" t="str">
        <f t="shared" si="43"/>
        <v/>
      </c>
      <c r="E95" s="77" t="str">
        <f t="shared" si="44"/>
        <v/>
      </c>
      <c r="F95" s="77" t="str">
        <f t="shared" si="45"/>
        <v/>
      </c>
      <c r="G95" s="199" t="str">
        <f>IF(Paramétrage!OP451&lt;&gt;0,Paramétrage!ON451,"")</f>
        <v/>
      </c>
      <c r="H95" s="2" t="str">
        <f>IF(Paramétrage!OP451&lt;&gt;0,Paramétrage!OO451,"")</f>
        <v/>
      </c>
      <c r="I95" s="2" t="str">
        <f t="shared" si="46"/>
        <v/>
      </c>
      <c r="J95" s="2" t="str">
        <f>IF(Paramétrage!OP451&lt;&gt;0,Paramétrage!OP451,"")</f>
        <v/>
      </c>
      <c r="K95" s="2" t="str">
        <f>IF(Paramétrage!OQ451&lt;&gt;0,Paramétrage!OQ451,"")</f>
        <v/>
      </c>
      <c r="L95" s="2" t="str">
        <f t="shared" si="47"/>
        <v/>
      </c>
      <c r="M95" s="2" t="str">
        <f t="shared" si="48"/>
        <v/>
      </c>
      <c r="N95" s="2" t="str">
        <f t="shared" si="49"/>
        <v/>
      </c>
      <c r="O95" s="2" t="str">
        <f>IF(Paramétrage!OP451&lt;&gt;0,Paramétrage!OR451,"")</f>
        <v/>
      </c>
      <c r="P95" s="9">
        <f>IF(Paramétrage!Q544,#REF!-#REF!,0)</f>
        <v>0</v>
      </c>
      <c r="Q95" s="2"/>
      <c r="R95" s="2" t="e">
        <f>IF(#REF!&lt;&gt;"",ROUNDUP(MIN(S$3,T$3),0),"")</f>
        <v>#REF!</v>
      </c>
      <c r="S95" s="2"/>
    </row>
    <row r="96" spans="1:20" x14ac:dyDescent="0.35">
      <c r="A96" s="77" t="str">
        <f t="shared" si="40"/>
        <v/>
      </c>
      <c r="B96" s="77" t="str">
        <f t="shared" si="41"/>
        <v/>
      </c>
      <c r="C96" s="77" t="str">
        <f t="shared" si="42"/>
        <v/>
      </c>
      <c r="D96" s="77" t="str">
        <f t="shared" si="43"/>
        <v/>
      </c>
      <c r="E96" s="77" t="str">
        <f t="shared" si="44"/>
        <v/>
      </c>
      <c r="F96" s="77" t="str">
        <f t="shared" si="45"/>
        <v/>
      </c>
      <c r="G96" s="199" t="str">
        <f>IF(Paramétrage!OP452&lt;&gt;0,Paramétrage!ON452,"")</f>
        <v/>
      </c>
      <c r="H96" s="2" t="str">
        <f>IF(Paramétrage!OP452&lt;&gt;0,Paramétrage!OO452,"")</f>
        <v/>
      </c>
      <c r="I96" s="2" t="str">
        <f t="shared" si="46"/>
        <v/>
      </c>
      <c r="J96" s="2" t="str">
        <f>IF(Paramétrage!OP452&lt;&gt;0,Paramétrage!OP452,"")</f>
        <v/>
      </c>
      <c r="K96" s="2" t="str">
        <f>IF(Paramétrage!OQ452&lt;&gt;0,Paramétrage!OQ452,"")</f>
        <v/>
      </c>
      <c r="L96" s="2" t="str">
        <f t="shared" si="47"/>
        <v/>
      </c>
      <c r="M96" s="2" t="str">
        <f t="shared" si="48"/>
        <v/>
      </c>
      <c r="N96" s="2" t="str">
        <f t="shared" si="49"/>
        <v/>
      </c>
      <c r="O96" s="2" t="str">
        <f>IF(Paramétrage!OP452&lt;&gt;0,Paramétrage!OR452,"")</f>
        <v/>
      </c>
      <c r="P96" s="9">
        <f>IF(Paramétrage!Q545,#REF!-#REF!,0)</f>
        <v>0</v>
      </c>
      <c r="Q96" s="2"/>
      <c r="R96" s="2" t="e">
        <f>IF(#REF!&lt;&gt;"",ROUNDUP(MIN(S$3,T$3),0),"")</f>
        <v>#REF!</v>
      </c>
      <c r="S96" s="2"/>
    </row>
    <row r="97" spans="1:19" x14ac:dyDescent="0.35">
      <c r="A97" s="77" t="str">
        <f t="shared" si="40"/>
        <v/>
      </c>
      <c r="B97" s="77" t="str">
        <f t="shared" si="41"/>
        <v/>
      </c>
      <c r="C97" s="77" t="str">
        <f t="shared" si="42"/>
        <v/>
      </c>
      <c r="D97" s="77" t="str">
        <f t="shared" si="43"/>
        <v/>
      </c>
      <c r="E97" s="77" t="str">
        <f t="shared" si="44"/>
        <v/>
      </c>
      <c r="F97" s="77" t="str">
        <f t="shared" si="45"/>
        <v/>
      </c>
      <c r="G97" s="199" t="str">
        <f>IF(Paramétrage!OP453&lt;&gt;0,Paramétrage!ON453,"")</f>
        <v/>
      </c>
      <c r="H97" s="2" t="str">
        <f>IF(Paramétrage!OP453&lt;&gt;0,Paramétrage!OO453,"")</f>
        <v/>
      </c>
      <c r="I97" s="2" t="str">
        <f t="shared" si="46"/>
        <v/>
      </c>
      <c r="J97" s="2" t="str">
        <f>IF(Paramétrage!OP453&lt;&gt;0,Paramétrage!OP453,"")</f>
        <v/>
      </c>
      <c r="K97" s="2" t="str">
        <f>IF(Paramétrage!OQ453&lt;&gt;0,Paramétrage!OQ453,"")</f>
        <v/>
      </c>
      <c r="L97" s="2" t="str">
        <f t="shared" si="47"/>
        <v/>
      </c>
      <c r="M97" s="2" t="str">
        <f t="shared" si="48"/>
        <v/>
      </c>
      <c r="N97" s="2" t="str">
        <f t="shared" si="49"/>
        <v/>
      </c>
      <c r="O97" s="2" t="str">
        <f>IF(Paramétrage!OP453&lt;&gt;0,Paramétrage!OR453,"")</f>
        <v/>
      </c>
      <c r="P97" s="9">
        <f>IF(Paramétrage!Q546,#REF!-#REF!,0)</f>
        <v>0</v>
      </c>
      <c r="Q97" s="2"/>
      <c r="R97" s="2" t="e">
        <f>IF(#REF!&lt;&gt;"",ROUNDUP(MIN(S$3,T$3),0),"")</f>
        <v>#REF!</v>
      </c>
      <c r="S97" s="2"/>
    </row>
    <row r="98" spans="1:19" x14ac:dyDescent="0.35">
      <c r="A98" s="77" t="str">
        <f t="shared" si="40"/>
        <v/>
      </c>
      <c r="B98" s="77" t="str">
        <f t="shared" si="41"/>
        <v/>
      </c>
      <c r="C98" s="77" t="str">
        <f t="shared" si="42"/>
        <v/>
      </c>
      <c r="D98" s="77" t="str">
        <f t="shared" si="43"/>
        <v/>
      </c>
      <c r="E98" s="77" t="str">
        <f t="shared" si="44"/>
        <v/>
      </c>
      <c r="F98" s="77" t="str">
        <f t="shared" si="45"/>
        <v/>
      </c>
      <c r="G98" s="199" t="str">
        <f>IF(Paramétrage!OP454&lt;&gt;0,Paramétrage!ON454,"")</f>
        <v/>
      </c>
      <c r="H98" s="2" t="str">
        <f>IF(Paramétrage!OP454&lt;&gt;0,Paramétrage!OO454,"")</f>
        <v/>
      </c>
      <c r="I98" s="2" t="str">
        <f t="shared" si="46"/>
        <v/>
      </c>
      <c r="J98" s="2" t="str">
        <f>IF(Paramétrage!OP454&lt;&gt;0,Paramétrage!OP454,"")</f>
        <v/>
      </c>
      <c r="K98" s="2" t="str">
        <f>IF(Paramétrage!OQ454&lt;&gt;0,Paramétrage!OQ454,"")</f>
        <v/>
      </c>
      <c r="L98" s="2" t="str">
        <f t="shared" si="47"/>
        <v/>
      </c>
      <c r="M98" s="2" t="str">
        <f t="shared" si="48"/>
        <v/>
      </c>
      <c r="N98" s="2" t="str">
        <f t="shared" si="49"/>
        <v/>
      </c>
      <c r="O98" s="2" t="str">
        <f>IF(Paramétrage!OP454&lt;&gt;0,Paramétrage!OR454,"")</f>
        <v/>
      </c>
      <c r="P98" s="9">
        <f>IF(Paramétrage!Q547,#REF!-#REF!,0)</f>
        <v>0</v>
      </c>
      <c r="Q98" s="2"/>
      <c r="R98" s="2" t="e">
        <f>IF(#REF!&lt;&gt;"",ROUNDUP(MIN(S$3,T$3),0),"")</f>
        <v>#REF!</v>
      </c>
      <c r="S98" s="2"/>
    </row>
    <row r="99" spans="1:19" x14ac:dyDescent="0.35">
      <c r="A99" s="77" t="str">
        <f t="shared" si="40"/>
        <v/>
      </c>
      <c r="B99" s="77" t="str">
        <f t="shared" si="41"/>
        <v/>
      </c>
      <c r="C99" s="77" t="str">
        <f t="shared" si="42"/>
        <v/>
      </c>
      <c r="D99" s="77" t="str">
        <f t="shared" si="43"/>
        <v/>
      </c>
      <c r="E99" s="77" t="str">
        <f t="shared" si="44"/>
        <v/>
      </c>
      <c r="F99" s="77" t="str">
        <f t="shared" si="45"/>
        <v/>
      </c>
      <c r="G99" s="199" t="str">
        <f>IF(Paramétrage!OP455&lt;&gt;0,Paramétrage!ON455,"")</f>
        <v/>
      </c>
      <c r="H99" s="2" t="str">
        <f>IF(Paramétrage!OP455&lt;&gt;0,Paramétrage!OO455,"")</f>
        <v/>
      </c>
      <c r="I99" s="2" t="str">
        <f t="shared" si="46"/>
        <v/>
      </c>
      <c r="J99" s="2" t="str">
        <f>IF(Paramétrage!OP455&lt;&gt;0,Paramétrage!OP455,"")</f>
        <v/>
      </c>
      <c r="K99" s="2" t="str">
        <f>IF(Paramétrage!OQ455&lt;&gt;0,Paramétrage!OQ455,"")</f>
        <v/>
      </c>
      <c r="L99" s="2" t="str">
        <f t="shared" si="47"/>
        <v/>
      </c>
      <c r="M99" s="2" t="str">
        <f t="shared" si="48"/>
        <v/>
      </c>
      <c r="N99" s="2" t="str">
        <f t="shared" si="49"/>
        <v/>
      </c>
      <c r="O99" s="2" t="str">
        <f>IF(Paramétrage!OP455&lt;&gt;0,Paramétrage!OR455,"")</f>
        <v/>
      </c>
      <c r="P99" s="9">
        <f>IF(Paramétrage!Q548,#REF!-#REF!,0)</f>
        <v>0</v>
      </c>
      <c r="Q99" s="2"/>
      <c r="R99" s="2" t="e">
        <f>IF(#REF!&lt;&gt;"",ROUNDUP(MIN(S$3,T$3),0),"")</f>
        <v>#REF!</v>
      </c>
      <c r="S99" s="2"/>
    </row>
    <row r="100" spans="1:19" x14ac:dyDescent="0.35">
      <c r="A100" s="77" t="str">
        <f t="shared" si="40"/>
        <v/>
      </c>
      <c r="B100" s="77" t="str">
        <f t="shared" si="41"/>
        <v/>
      </c>
      <c r="C100" s="77" t="str">
        <f t="shared" si="42"/>
        <v/>
      </c>
      <c r="D100" s="77" t="str">
        <f t="shared" si="43"/>
        <v/>
      </c>
      <c r="E100" s="77" t="str">
        <f t="shared" si="44"/>
        <v/>
      </c>
      <c r="F100" s="77" t="str">
        <f t="shared" si="45"/>
        <v/>
      </c>
      <c r="G100" s="199" t="str">
        <f>IF(Paramétrage!OP456&lt;&gt;0,Paramétrage!ON456,"")</f>
        <v/>
      </c>
      <c r="H100" s="2" t="str">
        <f>IF(Paramétrage!OP456&lt;&gt;0,Paramétrage!OO456,"")</f>
        <v/>
      </c>
      <c r="I100" s="2" t="str">
        <f t="shared" si="46"/>
        <v/>
      </c>
      <c r="J100" s="2" t="str">
        <f>IF(Paramétrage!OP456&lt;&gt;0,Paramétrage!OP456,"")</f>
        <v/>
      </c>
      <c r="K100" s="2" t="str">
        <f>IF(Paramétrage!OQ456&lt;&gt;0,Paramétrage!OQ456,"")</f>
        <v/>
      </c>
      <c r="L100" s="2" t="str">
        <f t="shared" si="47"/>
        <v/>
      </c>
      <c r="M100" s="2" t="str">
        <f t="shared" si="48"/>
        <v/>
      </c>
      <c r="N100" s="2" t="str">
        <f t="shared" si="49"/>
        <v/>
      </c>
      <c r="O100" s="2" t="str">
        <f>IF(Paramétrage!OP456&lt;&gt;0,Paramétrage!OR456,"")</f>
        <v/>
      </c>
      <c r="P100" s="9">
        <f>IF(Paramétrage!Q549,#REF!-#REF!,0)</f>
        <v>0</v>
      </c>
      <c r="Q100" s="2"/>
      <c r="R100" s="2" t="e">
        <f>IF(#REF!&lt;&gt;"",ROUNDUP(MIN(S$3,T$3),0),"")</f>
        <v>#REF!</v>
      </c>
      <c r="S100" s="2"/>
    </row>
    <row r="101" spans="1:19" x14ac:dyDescent="0.35">
      <c r="A101" s="77" t="str">
        <f t="shared" si="40"/>
        <v/>
      </c>
      <c r="B101" s="77" t="str">
        <f t="shared" si="41"/>
        <v/>
      </c>
      <c r="C101" s="77" t="str">
        <f t="shared" si="42"/>
        <v/>
      </c>
      <c r="D101" s="77" t="str">
        <f t="shared" si="43"/>
        <v/>
      </c>
      <c r="E101" s="77" t="str">
        <f t="shared" si="44"/>
        <v/>
      </c>
      <c r="F101" s="77" t="str">
        <f t="shared" si="45"/>
        <v/>
      </c>
      <c r="G101" s="199" t="str">
        <f>IF(Paramétrage!OP457&lt;&gt;0,Paramétrage!ON457,"")</f>
        <v/>
      </c>
      <c r="H101" s="2" t="str">
        <f>IF(Paramétrage!OP457&lt;&gt;0,Paramétrage!OO457,"")</f>
        <v/>
      </c>
      <c r="I101" s="2" t="str">
        <f t="shared" si="46"/>
        <v/>
      </c>
      <c r="J101" s="2" t="str">
        <f>IF(Paramétrage!OP457&lt;&gt;0,Paramétrage!OP457,"")</f>
        <v/>
      </c>
      <c r="K101" s="2" t="str">
        <f>IF(Paramétrage!OQ457&lt;&gt;0,Paramétrage!OQ457,"")</f>
        <v/>
      </c>
      <c r="L101" s="2" t="str">
        <f t="shared" si="47"/>
        <v/>
      </c>
      <c r="M101" s="2" t="str">
        <f t="shared" si="48"/>
        <v/>
      </c>
      <c r="N101" s="2" t="str">
        <f t="shared" si="49"/>
        <v/>
      </c>
      <c r="O101" s="2" t="str">
        <f>IF(Paramétrage!OP457&lt;&gt;0,Paramétrage!OR457,"")</f>
        <v/>
      </c>
      <c r="P101" s="9">
        <f>IF(Paramétrage!Q550,#REF!-#REF!,0)</f>
        <v>0</v>
      </c>
      <c r="Q101" s="2"/>
      <c r="R101" s="2" t="e">
        <f>IF(#REF!&lt;&gt;"",ROUNDUP(MIN(S$3,T$3),0),"")</f>
        <v>#REF!</v>
      </c>
      <c r="S101" s="2"/>
    </row>
    <row r="102" spans="1:19" x14ac:dyDescent="0.35">
      <c r="A102" s="77" t="str">
        <f t="shared" si="40"/>
        <v/>
      </c>
      <c r="B102" s="77" t="str">
        <f t="shared" si="41"/>
        <v/>
      </c>
      <c r="C102" s="77" t="str">
        <f t="shared" si="42"/>
        <v/>
      </c>
      <c r="D102" s="77" t="str">
        <f t="shared" si="43"/>
        <v/>
      </c>
      <c r="E102" s="77" t="str">
        <f t="shared" si="44"/>
        <v/>
      </c>
      <c r="F102" s="77" t="str">
        <f t="shared" si="45"/>
        <v/>
      </c>
      <c r="G102" s="199" t="str">
        <f>IF(Paramétrage!OP458&lt;&gt;0,Paramétrage!ON458,"")</f>
        <v/>
      </c>
      <c r="H102" s="2" t="str">
        <f>IF(Paramétrage!OP458&lt;&gt;0,Paramétrage!OO458,"")</f>
        <v/>
      </c>
      <c r="I102" s="2" t="str">
        <f t="shared" si="46"/>
        <v/>
      </c>
      <c r="J102" s="2" t="str">
        <f>IF(Paramétrage!OP458&lt;&gt;0,Paramétrage!OP458,"")</f>
        <v/>
      </c>
      <c r="K102" s="2" t="str">
        <f>IF(Paramétrage!OQ458&lt;&gt;0,Paramétrage!OQ458,"")</f>
        <v/>
      </c>
      <c r="L102" s="2" t="str">
        <f t="shared" si="47"/>
        <v/>
      </c>
      <c r="M102" s="2" t="str">
        <f t="shared" si="48"/>
        <v/>
      </c>
      <c r="N102" s="2" t="str">
        <f t="shared" si="49"/>
        <v/>
      </c>
      <c r="O102" s="2" t="str">
        <f>IF(Paramétrage!OP458&lt;&gt;0,Paramétrage!OR458,"")</f>
        <v/>
      </c>
      <c r="P102" s="9">
        <f>IF(Paramétrage!Q551,#REF!-#REF!,0)</f>
        <v>0</v>
      </c>
      <c r="Q102" s="2"/>
      <c r="R102" s="2" t="e">
        <f>IF(#REF!&lt;&gt;"",ROUNDUP(MIN(S$3,T$3),0),"")</f>
        <v>#REF!</v>
      </c>
      <c r="S102" s="2"/>
    </row>
    <row r="103" spans="1:19" x14ac:dyDescent="0.35">
      <c r="A103" s="77" t="str">
        <f t="shared" si="40"/>
        <v/>
      </c>
      <c r="B103" s="77" t="str">
        <f t="shared" si="41"/>
        <v/>
      </c>
      <c r="C103" s="77" t="str">
        <f t="shared" si="42"/>
        <v/>
      </c>
      <c r="D103" s="77" t="str">
        <f t="shared" si="43"/>
        <v/>
      </c>
      <c r="E103" s="77" t="str">
        <f t="shared" si="44"/>
        <v/>
      </c>
      <c r="F103" s="77" t="str">
        <f t="shared" si="45"/>
        <v/>
      </c>
      <c r="G103" s="199" t="str">
        <f>IF(Paramétrage!OP459&lt;&gt;0,Paramétrage!ON459,"")</f>
        <v/>
      </c>
      <c r="H103" s="2" t="str">
        <f>IF(Paramétrage!OP459&lt;&gt;0,Paramétrage!OO459,"")</f>
        <v/>
      </c>
      <c r="I103" s="2" t="str">
        <f t="shared" si="46"/>
        <v/>
      </c>
      <c r="J103" s="2" t="str">
        <f>IF(Paramétrage!OP459&lt;&gt;0,Paramétrage!OP459,"")</f>
        <v/>
      </c>
      <c r="K103" s="2" t="str">
        <f>IF(Paramétrage!OQ459&lt;&gt;0,Paramétrage!OQ459,"")</f>
        <v/>
      </c>
      <c r="L103" s="2" t="str">
        <f t="shared" si="47"/>
        <v/>
      </c>
      <c r="M103" s="2" t="str">
        <f t="shared" si="48"/>
        <v/>
      </c>
      <c r="N103" s="2" t="str">
        <f t="shared" si="49"/>
        <v/>
      </c>
      <c r="O103" s="2" t="str">
        <f>IF(Paramétrage!OP459&lt;&gt;0,Paramétrage!OR459,"")</f>
        <v/>
      </c>
      <c r="P103" s="9">
        <f>IF(Paramétrage!Q552,#REF!-#REF!,0)</f>
        <v>0</v>
      </c>
      <c r="Q103" s="2"/>
      <c r="R103" s="2" t="e">
        <f>IF(#REF!&lt;&gt;"",ROUNDUP(MIN(S$3,T$3),0),"")</f>
        <v>#REF!</v>
      </c>
      <c r="S103" s="2"/>
    </row>
    <row r="104" spans="1:19" x14ac:dyDescent="0.35">
      <c r="A104" s="77" t="str">
        <f t="shared" si="40"/>
        <v/>
      </c>
      <c r="B104" s="77" t="str">
        <f t="shared" si="41"/>
        <v/>
      </c>
      <c r="C104" s="77" t="str">
        <f t="shared" si="42"/>
        <v/>
      </c>
      <c r="D104" s="77" t="str">
        <f t="shared" si="43"/>
        <v/>
      </c>
      <c r="E104" s="77" t="str">
        <f t="shared" si="44"/>
        <v/>
      </c>
      <c r="F104" s="77" t="str">
        <f t="shared" si="45"/>
        <v/>
      </c>
      <c r="G104" s="199" t="str">
        <f>IF(Paramétrage!OP460&lt;&gt;0,Paramétrage!ON460,"")</f>
        <v/>
      </c>
      <c r="H104" s="2" t="str">
        <f>IF(Paramétrage!OP460&lt;&gt;0,Paramétrage!OO460,"")</f>
        <v/>
      </c>
      <c r="I104" s="2" t="str">
        <f t="shared" si="46"/>
        <v/>
      </c>
      <c r="J104" s="2" t="str">
        <f>IF(Paramétrage!OP460&lt;&gt;0,Paramétrage!OP460,"")</f>
        <v/>
      </c>
      <c r="K104" s="2" t="str">
        <f>IF(Paramétrage!OQ460&lt;&gt;0,Paramétrage!OQ460,"")</f>
        <v/>
      </c>
      <c r="L104" s="2" t="str">
        <f t="shared" si="47"/>
        <v/>
      </c>
      <c r="M104" s="2" t="str">
        <f t="shared" si="48"/>
        <v/>
      </c>
      <c r="N104" s="2" t="str">
        <f t="shared" si="49"/>
        <v/>
      </c>
      <c r="O104" s="2" t="str">
        <f>IF(Paramétrage!OP460&lt;&gt;0,Paramétrage!OR460,"")</f>
        <v/>
      </c>
      <c r="P104" s="9">
        <f>IF(Paramétrage!Q553,#REF!-#REF!,0)</f>
        <v>0</v>
      </c>
      <c r="Q104" s="2"/>
      <c r="R104" s="2" t="e">
        <f>IF(#REF!&lt;&gt;"",ROUNDUP(MIN(S$3,T$3),0),"")</f>
        <v>#REF!</v>
      </c>
      <c r="S104" s="2"/>
    </row>
    <row r="105" spans="1:19" x14ac:dyDescent="0.35">
      <c r="A105" s="77" t="str">
        <f t="shared" si="40"/>
        <v/>
      </c>
      <c r="B105" s="77" t="str">
        <f t="shared" si="41"/>
        <v/>
      </c>
      <c r="C105" s="77" t="str">
        <f t="shared" si="42"/>
        <v/>
      </c>
      <c r="D105" s="77" t="str">
        <f t="shared" si="43"/>
        <v/>
      </c>
      <c r="E105" s="77" t="str">
        <f t="shared" si="44"/>
        <v/>
      </c>
      <c r="F105" s="77" t="str">
        <f t="shared" si="45"/>
        <v/>
      </c>
      <c r="G105" s="199" t="str">
        <f>IF(Paramétrage!OP461&lt;&gt;0,Paramétrage!ON461,"")</f>
        <v/>
      </c>
      <c r="H105" s="2" t="str">
        <f>IF(Paramétrage!OP461&lt;&gt;0,Paramétrage!OO461,"")</f>
        <v/>
      </c>
      <c r="I105" s="2" t="str">
        <f t="shared" si="46"/>
        <v/>
      </c>
      <c r="J105" s="2" t="str">
        <f>IF(Paramétrage!OP461&lt;&gt;0,Paramétrage!OP461,"")</f>
        <v/>
      </c>
      <c r="K105" s="2" t="str">
        <f>IF(Paramétrage!OQ461&lt;&gt;0,Paramétrage!OQ461,"")</f>
        <v/>
      </c>
      <c r="L105" s="2" t="str">
        <f t="shared" si="47"/>
        <v/>
      </c>
      <c r="M105" s="2" t="str">
        <f t="shared" si="48"/>
        <v/>
      </c>
      <c r="N105" s="2" t="str">
        <f t="shared" si="49"/>
        <v/>
      </c>
      <c r="O105" s="2" t="str">
        <f>IF(Paramétrage!OP461&lt;&gt;0,Paramétrage!OR461,"")</f>
        <v/>
      </c>
      <c r="P105" s="9">
        <f>IF(Paramétrage!Q554,#REF!-#REF!,0)</f>
        <v>0</v>
      </c>
      <c r="Q105" s="2"/>
      <c r="R105" s="2" t="e">
        <f>IF(#REF!&lt;&gt;"",ROUNDUP(MIN(S$3,T$3),0),"")</f>
        <v>#REF!</v>
      </c>
      <c r="S105" s="2"/>
    </row>
    <row r="106" spans="1:19" x14ac:dyDescent="0.35">
      <c r="A106" s="77" t="str">
        <f t="shared" si="40"/>
        <v/>
      </c>
      <c r="B106" s="77" t="str">
        <f t="shared" si="41"/>
        <v/>
      </c>
      <c r="C106" s="77" t="str">
        <f t="shared" si="42"/>
        <v/>
      </c>
      <c r="D106" s="77" t="str">
        <f t="shared" si="43"/>
        <v/>
      </c>
      <c r="E106" s="77" t="str">
        <f t="shared" si="44"/>
        <v/>
      </c>
      <c r="F106" s="77" t="str">
        <f t="shared" si="45"/>
        <v/>
      </c>
      <c r="G106" s="199" t="str">
        <f>IF(Paramétrage!OP462&lt;&gt;0,Paramétrage!ON462,"")</f>
        <v/>
      </c>
      <c r="H106" s="2" t="str">
        <f>IF(Paramétrage!OP462&lt;&gt;0,Paramétrage!OO462,"")</f>
        <v/>
      </c>
      <c r="I106" s="2" t="str">
        <f t="shared" si="46"/>
        <v/>
      </c>
      <c r="J106" s="2" t="str">
        <f>IF(Paramétrage!OP462&lt;&gt;0,Paramétrage!OP462,"")</f>
        <v/>
      </c>
      <c r="K106" s="2" t="str">
        <f>IF(Paramétrage!OQ462&lt;&gt;0,Paramétrage!OQ462,"")</f>
        <v/>
      </c>
      <c r="L106" s="2" t="str">
        <f t="shared" si="47"/>
        <v/>
      </c>
      <c r="M106" s="2" t="str">
        <f t="shared" si="48"/>
        <v/>
      </c>
      <c r="N106" s="2" t="str">
        <f t="shared" si="49"/>
        <v/>
      </c>
      <c r="O106" s="2" t="str">
        <f>IF(Paramétrage!OP462&lt;&gt;0,Paramétrage!OR462,"")</f>
        <v/>
      </c>
      <c r="P106" s="9" t="e">
        <f>IF(Paramétrage!#REF!,#REF!-#REF!,0)</f>
        <v>#REF!</v>
      </c>
      <c r="Q106" s="2"/>
      <c r="R106" s="2" t="e">
        <f>IF(#REF!&lt;&gt;"",ROUNDUP(MIN(S$3,T$3),0),"")</f>
        <v>#REF!</v>
      </c>
      <c r="S106" s="2"/>
    </row>
    <row r="107" spans="1:19" x14ac:dyDescent="0.35">
      <c r="A107" s="77" t="str">
        <f t="shared" si="40"/>
        <v/>
      </c>
      <c r="B107" s="77" t="str">
        <f t="shared" si="41"/>
        <v/>
      </c>
      <c r="C107" s="77" t="str">
        <f t="shared" si="42"/>
        <v/>
      </c>
      <c r="D107" s="77" t="str">
        <f t="shared" si="43"/>
        <v/>
      </c>
      <c r="E107" s="77" t="str">
        <f t="shared" si="44"/>
        <v/>
      </c>
      <c r="F107" s="77" t="str">
        <f t="shared" si="45"/>
        <v/>
      </c>
      <c r="G107" s="199" t="str">
        <f>IF(Paramétrage!OP463&lt;&gt;0,Paramétrage!ON463,"")</f>
        <v/>
      </c>
      <c r="H107" s="2" t="str">
        <f>IF(Paramétrage!OP463&lt;&gt;0,Paramétrage!OO463,"")</f>
        <v/>
      </c>
      <c r="I107" s="2" t="str">
        <f t="shared" si="46"/>
        <v/>
      </c>
      <c r="J107" s="2" t="str">
        <f>IF(Paramétrage!OP463&lt;&gt;0,Paramétrage!OP463,"")</f>
        <v/>
      </c>
      <c r="K107" s="2" t="str">
        <f>IF(Paramétrage!OQ463&lt;&gt;0,Paramétrage!OQ463,"")</f>
        <v/>
      </c>
      <c r="L107" s="2" t="str">
        <f t="shared" si="47"/>
        <v/>
      </c>
      <c r="M107" s="2" t="str">
        <f t="shared" si="48"/>
        <v/>
      </c>
      <c r="N107" s="2" t="str">
        <f t="shared" si="49"/>
        <v/>
      </c>
      <c r="O107" s="2" t="str">
        <f>IF(Paramétrage!OP463&lt;&gt;0,Paramétrage!OR463,"")</f>
        <v/>
      </c>
      <c r="P107" s="9" t="e">
        <f>IF(Paramétrage!#REF!,#REF!-#REF!,0)</f>
        <v>#REF!</v>
      </c>
      <c r="Q107" s="2"/>
      <c r="R107" s="2" t="e">
        <f>IF(#REF!&lt;&gt;"",ROUNDUP(MIN(S$3,T$3),0),"")</f>
        <v>#REF!</v>
      </c>
      <c r="S107" s="2"/>
    </row>
    <row r="108" spans="1:19" x14ac:dyDescent="0.35">
      <c r="A108" s="77" t="str">
        <f t="shared" si="40"/>
        <v/>
      </c>
      <c r="B108" s="77" t="str">
        <f t="shared" si="41"/>
        <v/>
      </c>
      <c r="C108" s="77" t="str">
        <f t="shared" si="42"/>
        <v/>
      </c>
      <c r="D108" s="77" t="str">
        <f t="shared" si="43"/>
        <v/>
      </c>
      <c r="E108" s="77" t="str">
        <f t="shared" si="44"/>
        <v/>
      </c>
      <c r="F108" s="77" t="str">
        <f t="shared" si="45"/>
        <v/>
      </c>
      <c r="G108" s="199" t="str">
        <f>IF(Paramétrage!OP464&lt;&gt;0,Paramétrage!ON464,"")</f>
        <v/>
      </c>
      <c r="H108" s="2" t="str">
        <f>IF(Paramétrage!OP464&lt;&gt;0,Paramétrage!OO464,"")</f>
        <v/>
      </c>
      <c r="I108" s="2" t="str">
        <f t="shared" si="46"/>
        <v/>
      </c>
      <c r="J108" s="2" t="str">
        <f>IF(Paramétrage!OP464&lt;&gt;0,Paramétrage!OP464,"")</f>
        <v/>
      </c>
      <c r="K108" s="2" t="str">
        <f>IF(Paramétrage!OQ464&lt;&gt;0,Paramétrage!OQ464,"")</f>
        <v/>
      </c>
      <c r="L108" s="2" t="str">
        <f t="shared" si="47"/>
        <v/>
      </c>
      <c r="M108" s="2" t="str">
        <f t="shared" si="48"/>
        <v/>
      </c>
      <c r="N108" s="2" t="str">
        <f t="shared" si="49"/>
        <v/>
      </c>
      <c r="O108" s="2" t="str">
        <f>IF(Paramétrage!OP464&lt;&gt;0,Paramétrage!OR464,"")</f>
        <v/>
      </c>
      <c r="P108" s="9" t="e">
        <f>IF(Paramétrage!#REF!,#REF!-#REF!,0)</f>
        <v>#REF!</v>
      </c>
      <c r="Q108" s="2"/>
      <c r="R108" s="2" t="e">
        <f>IF(#REF!&lt;&gt;"",ROUNDUP(MIN(S$3,T$3),0),"")</f>
        <v>#REF!</v>
      </c>
      <c r="S108" s="2"/>
    </row>
    <row r="109" spans="1:19" x14ac:dyDescent="0.35">
      <c r="A109" s="77" t="str">
        <f t="shared" si="40"/>
        <v/>
      </c>
      <c r="B109" s="77" t="str">
        <f t="shared" si="41"/>
        <v/>
      </c>
      <c r="C109" s="77" t="str">
        <f t="shared" si="42"/>
        <v/>
      </c>
      <c r="D109" s="77" t="str">
        <f t="shared" si="43"/>
        <v/>
      </c>
      <c r="E109" s="77" t="str">
        <f t="shared" si="44"/>
        <v/>
      </c>
      <c r="F109" s="77" t="str">
        <f t="shared" si="45"/>
        <v/>
      </c>
      <c r="G109" s="199" t="str">
        <f>IF(Paramétrage!OP465&lt;&gt;0,Paramétrage!ON465,"")</f>
        <v/>
      </c>
      <c r="H109" s="2" t="str">
        <f>IF(Paramétrage!OP465&lt;&gt;0,Paramétrage!OO465,"")</f>
        <v/>
      </c>
      <c r="I109" s="2" t="str">
        <f t="shared" si="46"/>
        <v/>
      </c>
      <c r="J109" s="2" t="str">
        <f>IF(Paramétrage!OP465&lt;&gt;0,Paramétrage!OP465,"")</f>
        <v/>
      </c>
      <c r="K109" s="2" t="str">
        <f>IF(Paramétrage!OQ465&lt;&gt;0,Paramétrage!OQ465,"")</f>
        <v/>
      </c>
      <c r="L109" s="2" t="str">
        <f t="shared" si="47"/>
        <v/>
      </c>
      <c r="M109" s="2" t="str">
        <f t="shared" si="48"/>
        <v/>
      </c>
      <c r="N109" s="2" t="str">
        <f t="shared" si="49"/>
        <v/>
      </c>
      <c r="O109" s="2" t="str">
        <f>IF(Paramétrage!OP465&lt;&gt;0,Paramétrage!OR465,"")</f>
        <v/>
      </c>
      <c r="P109" s="9" t="e">
        <f>IF(Paramétrage!#REF!,#REF!-#REF!,0)</f>
        <v>#REF!</v>
      </c>
      <c r="Q109" s="2"/>
      <c r="R109" s="2" t="e">
        <f>IF(#REF!&lt;&gt;"",ROUNDUP(MIN(S$3,T$3),0),"")</f>
        <v>#REF!</v>
      </c>
      <c r="S109" s="2"/>
    </row>
    <row r="110" spans="1:19" x14ac:dyDescent="0.35">
      <c r="A110" s="77" t="str">
        <f t="shared" si="40"/>
        <v/>
      </c>
      <c r="B110" s="77" t="str">
        <f t="shared" si="41"/>
        <v/>
      </c>
      <c r="C110" s="77" t="str">
        <f t="shared" si="42"/>
        <v/>
      </c>
      <c r="D110" s="77" t="str">
        <f t="shared" si="43"/>
        <v/>
      </c>
      <c r="E110" s="77" t="str">
        <f t="shared" si="44"/>
        <v/>
      </c>
      <c r="F110" s="77" t="str">
        <f t="shared" si="45"/>
        <v/>
      </c>
      <c r="G110" s="199" t="str">
        <f>IF(Paramétrage!OP466&lt;&gt;0,Paramétrage!ON466,"")</f>
        <v/>
      </c>
      <c r="H110" s="2" t="str">
        <f>IF(Paramétrage!OP466&lt;&gt;0,Paramétrage!OO466,"")</f>
        <v/>
      </c>
      <c r="I110" s="2" t="str">
        <f t="shared" si="46"/>
        <v/>
      </c>
      <c r="J110" s="2" t="str">
        <f>IF(Paramétrage!OP466&lt;&gt;0,Paramétrage!OP466,"")</f>
        <v/>
      </c>
      <c r="K110" s="2" t="str">
        <f>IF(Paramétrage!OQ466&lt;&gt;0,Paramétrage!OQ466,"")</f>
        <v/>
      </c>
      <c r="L110" s="2" t="str">
        <f t="shared" si="47"/>
        <v/>
      </c>
      <c r="M110" s="2" t="str">
        <f t="shared" si="48"/>
        <v/>
      </c>
      <c r="N110" s="2" t="str">
        <f t="shared" si="49"/>
        <v/>
      </c>
      <c r="O110" s="2" t="str">
        <f>IF(Paramétrage!OP466&lt;&gt;0,Paramétrage!OR466,"")</f>
        <v/>
      </c>
      <c r="P110" s="9" t="e">
        <f>IF(Paramétrage!#REF!,#REF!-#REF!,0)</f>
        <v>#REF!</v>
      </c>
      <c r="Q110" s="2"/>
      <c r="R110" s="2" t="e">
        <f>IF(#REF!&lt;&gt;"",ROUNDUP(MIN(S$3,T$3),0),"")</f>
        <v>#REF!</v>
      </c>
      <c r="S110" s="2"/>
    </row>
    <row r="111" spans="1:19" x14ac:dyDescent="0.35">
      <c r="A111" s="77" t="str">
        <f t="shared" si="40"/>
        <v/>
      </c>
      <c r="B111" s="77" t="str">
        <f t="shared" si="41"/>
        <v/>
      </c>
      <c r="C111" s="77" t="str">
        <f t="shared" si="42"/>
        <v/>
      </c>
      <c r="D111" s="77" t="str">
        <f t="shared" si="43"/>
        <v/>
      </c>
      <c r="E111" s="77" t="str">
        <f t="shared" si="44"/>
        <v/>
      </c>
      <c r="F111" s="77" t="str">
        <f t="shared" si="45"/>
        <v/>
      </c>
      <c r="G111" s="199" t="str">
        <f>IF(Paramétrage!OP467&lt;&gt;0,Paramétrage!ON467,"")</f>
        <v/>
      </c>
      <c r="H111" s="2" t="str">
        <f>IF(Paramétrage!OP467&lt;&gt;0,Paramétrage!OO467,"")</f>
        <v/>
      </c>
      <c r="I111" s="2" t="str">
        <f t="shared" si="46"/>
        <v/>
      </c>
      <c r="J111" s="2" t="str">
        <f>IF(Paramétrage!OP467&lt;&gt;0,Paramétrage!OP467,"")</f>
        <v/>
      </c>
      <c r="K111" s="2" t="str">
        <f>IF(Paramétrage!OQ467&lt;&gt;0,Paramétrage!OQ467,"")</f>
        <v/>
      </c>
      <c r="L111" s="2" t="str">
        <f t="shared" si="47"/>
        <v/>
      </c>
      <c r="M111" s="2" t="str">
        <f t="shared" si="48"/>
        <v/>
      </c>
      <c r="N111" s="2" t="str">
        <f t="shared" si="49"/>
        <v/>
      </c>
      <c r="O111" s="2" t="str">
        <f>IF(Paramétrage!OP467&lt;&gt;0,Paramétrage!OR467,"")</f>
        <v/>
      </c>
      <c r="P111" s="9" t="e">
        <f>IF(Paramétrage!#REF!,#REF!-#REF!,0)</f>
        <v>#REF!</v>
      </c>
      <c r="Q111" s="2"/>
      <c r="R111" s="2" t="e">
        <f>IF(#REF!&lt;&gt;"",ROUNDUP(MIN(S$3,T$3),0),"")</f>
        <v>#REF!</v>
      </c>
      <c r="S111" s="2"/>
    </row>
    <row r="112" spans="1:19" x14ac:dyDescent="0.35">
      <c r="A112" s="77" t="str">
        <f t="shared" si="40"/>
        <v/>
      </c>
      <c r="B112" s="77" t="str">
        <f t="shared" si="41"/>
        <v/>
      </c>
      <c r="C112" s="77" t="str">
        <f t="shared" si="42"/>
        <v/>
      </c>
      <c r="D112" s="77" t="str">
        <f t="shared" si="43"/>
        <v/>
      </c>
      <c r="E112" s="77" t="str">
        <f t="shared" si="44"/>
        <v/>
      </c>
      <c r="F112" s="77" t="str">
        <f t="shared" si="45"/>
        <v/>
      </c>
      <c r="G112" s="199" t="str">
        <f>IF(Paramétrage!OP468&lt;&gt;0,Paramétrage!ON468,"")</f>
        <v/>
      </c>
      <c r="H112" s="2" t="str">
        <f>IF(Paramétrage!OP468&lt;&gt;0,Paramétrage!OO468,"")</f>
        <v/>
      </c>
      <c r="I112" s="2" t="str">
        <f t="shared" si="46"/>
        <v/>
      </c>
      <c r="J112" s="2" t="str">
        <f>IF(Paramétrage!OP468&lt;&gt;0,Paramétrage!OP468,"")</f>
        <v/>
      </c>
      <c r="K112" s="2" t="str">
        <f>IF(Paramétrage!OQ468&lt;&gt;0,Paramétrage!OQ468,"")</f>
        <v/>
      </c>
      <c r="L112" s="2" t="str">
        <f t="shared" si="47"/>
        <v/>
      </c>
      <c r="M112" s="2" t="str">
        <f t="shared" si="48"/>
        <v/>
      </c>
      <c r="N112" s="2" t="str">
        <f t="shared" si="49"/>
        <v/>
      </c>
      <c r="O112" s="2" t="str">
        <f>IF(Paramétrage!OP468&lt;&gt;0,Paramétrage!OR468,"")</f>
        <v/>
      </c>
      <c r="P112" s="9" t="e">
        <f>IF(Paramétrage!#REF!,#REF!-#REF!,0)</f>
        <v>#REF!</v>
      </c>
      <c r="Q112" s="2"/>
      <c r="R112" s="2" t="e">
        <f>IF(#REF!&lt;&gt;"",ROUNDUP(MIN(S$3,T$3),0),"")</f>
        <v>#REF!</v>
      </c>
      <c r="S112" s="2"/>
    </row>
    <row r="113" spans="1:20" x14ac:dyDescent="0.35">
      <c r="A113" s="77" t="str">
        <f t="shared" si="40"/>
        <v/>
      </c>
      <c r="B113" s="77" t="str">
        <f t="shared" si="41"/>
        <v/>
      </c>
      <c r="C113" s="77" t="str">
        <f t="shared" si="42"/>
        <v/>
      </c>
      <c r="D113" s="77" t="str">
        <f t="shared" si="43"/>
        <v/>
      </c>
      <c r="E113" s="77" t="str">
        <f t="shared" si="44"/>
        <v/>
      </c>
      <c r="F113" s="77" t="str">
        <f t="shared" si="45"/>
        <v/>
      </c>
      <c r="G113" s="199" t="str">
        <f>IF(Paramétrage!OP469&lt;&gt;0,Paramétrage!ON469,"")</f>
        <v/>
      </c>
      <c r="H113" s="2" t="str">
        <f>IF(Paramétrage!OP469&lt;&gt;0,Paramétrage!OO469,"")</f>
        <v/>
      </c>
      <c r="I113" s="2" t="str">
        <f t="shared" si="46"/>
        <v/>
      </c>
      <c r="J113" s="2" t="str">
        <f>IF(Paramétrage!OP469&lt;&gt;0,Paramétrage!OP469,"")</f>
        <v/>
      </c>
      <c r="K113" s="2" t="str">
        <f>IF(Paramétrage!OQ469&lt;&gt;0,Paramétrage!OQ469,"")</f>
        <v/>
      </c>
      <c r="L113" s="2" t="str">
        <f t="shared" si="47"/>
        <v/>
      </c>
      <c r="M113" s="2" t="str">
        <f t="shared" si="48"/>
        <v/>
      </c>
      <c r="N113" s="2" t="str">
        <f t="shared" si="49"/>
        <v/>
      </c>
      <c r="O113" s="2" t="str">
        <f>IF(Paramétrage!OP469&lt;&gt;0,Paramétrage!OR469,"")</f>
        <v/>
      </c>
      <c r="P113" s="9" t="e">
        <f>IF(Paramétrage!#REF!,#REF!-#REF!,0)</f>
        <v>#REF!</v>
      </c>
      <c r="Q113" s="2"/>
      <c r="R113" s="2" t="e">
        <f>IF(#REF!&lt;&gt;"",ROUNDUP(MIN(S$3,T$3),0),"")</f>
        <v>#REF!</v>
      </c>
      <c r="S113" s="2"/>
    </row>
    <row r="114" spans="1:20" x14ac:dyDescent="0.35">
      <c r="A114" s="77" t="str">
        <f t="shared" si="40"/>
        <v/>
      </c>
      <c r="B114" s="77" t="str">
        <f t="shared" si="41"/>
        <v/>
      </c>
      <c r="C114" s="77" t="str">
        <f t="shared" si="42"/>
        <v/>
      </c>
      <c r="D114" s="77" t="str">
        <f t="shared" si="43"/>
        <v/>
      </c>
      <c r="E114" s="77" t="str">
        <f t="shared" si="44"/>
        <v/>
      </c>
      <c r="F114" s="77" t="str">
        <f t="shared" si="45"/>
        <v/>
      </c>
      <c r="G114" s="199" t="str">
        <f>IF(Paramétrage!OP470&lt;&gt;0,Paramétrage!ON470,"")</f>
        <v/>
      </c>
      <c r="H114" s="2" t="str">
        <f>IF(Paramétrage!OP470&lt;&gt;0,Paramétrage!OO470,"")</f>
        <v/>
      </c>
      <c r="I114" s="2" t="str">
        <f t="shared" si="46"/>
        <v/>
      </c>
      <c r="J114" s="2" t="str">
        <f>IF(Paramétrage!OP470&lt;&gt;0,Paramétrage!OP470,"")</f>
        <v/>
      </c>
      <c r="K114" s="2" t="str">
        <f>IF(Paramétrage!OQ470&lt;&gt;0,Paramétrage!OQ470,"")</f>
        <v/>
      </c>
      <c r="L114" s="2" t="str">
        <f t="shared" si="47"/>
        <v/>
      </c>
      <c r="M114" s="2" t="str">
        <f t="shared" si="48"/>
        <v/>
      </c>
      <c r="N114" s="2" t="str">
        <f t="shared" si="49"/>
        <v/>
      </c>
      <c r="O114" s="2" t="str">
        <f>IF(Paramétrage!OP470&lt;&gt;0,Paramétrage!OR470,"")</f>
        <v/>
      </c>
      <c r="P114" s="9" t="e">
        <f>IF(Paramétrage!#REF!,#REF!-#REF!,0)</f>
        <v>#REF!</v>
      </c>
      <c r="Q114" s="2"/>
      <c r="R114" s="2" t="e">
        <f>IF(#REF!&lt;&gt;"",ROUNDUP(MIN(S$3,T$3),0),"")</f>
        <v>#REF!</v>
      </c>
      <c r="S114" s="2"/>
    </row>
    <row r="115" spans="1:20" x14ac:dyDescent="0.35">
      <c r="A115" s="77" t="str">
        <f t="shared" si="40"/>
        <v/>
      </c>
      <c r="B115" s="77" t="str">
        <f t="shared" si="41"/>
        <v/>
      </c>
      <c r="C115" s="77" t="str">
        <f t="shared" si="42"/>
        <v/>
      </c>
      <c r="D115" s="77" t="str">
        <f t="shared" si="43"/>
        <v/>
      </c>
      <c r="E115" s="77" t="str">
        <f t="shared" si="44"/>
        <v/>
      </c>
      <c r="F115" s="77" t="str">
        <f t="shared" si="45"/>
        <v/>
      </c>
      <c r="G115" s="199" t="str">
        <f>IF(Paramétrage!OP471&lt;&gt;0,Paramétrage!ON471,"")</f>
        <v/>
      </c>
      <c r="H115" s="2" t="str">
        <f>IF(Paramétrage!OP471&lt;&gt;0,Paramétrage!OO471,"")</f>
        <v/>
      </c>
      <c r="I115" s="2" t="str">
        <f t="shared" si="46"/>
        <v/>
      </c>
      <c r="J115" s="2" t="str">
        <f>IF(Paramétrage!OP471&lt;&gt;0,Paramétrage!OP471,"")</f>
        <v/>
      </c>
      <c r="K115" s="2" t="str">
        <f>IF(Paramétrage!OQ471&lt;&gt;0,Paramétrage!OQ471,"")</f>
        <v/>
      </c>
      <c r="L115" s="2" t="str">
        <f t="shared" si="47"/>
        <v/>
      </c>
      <c r="M115" s="2" t="str">
        <f t="shared" si="48"/>
        <v/>
      </c>
      <c r="N115" s="2" t="str">
        <f t="shared" si="49"/>
        <v/>
      </c>
      <c r="O115" s="2" t="str">
        <f>IF(Paramétrage!OP471&lt;&gt;0,Paramétrage!OR471,"")</f>
        <v/>
      </c>
      <c r="P115" s="9" t="e">
        <f>IF(Paramétrage!#REF!,#REF!-#REF!,0)</f>
        <v>#REF!</v>
      </c>
      <c r="Q115" s="2"/>
      <c r="R115" s="2" t="e">
        <f>IF(#REF!&lt;&gt;"",ROUNDUP(MIN(S$3,T$3),0),"")</f>
        <v>#REF!</v>
      </c>
      <c r="S115" s="2"/>
    </row>
    <row r="116" spans="1:20" x14ac:dyDescent="0.35">
      <c r="A116" s="77" t="str">
        <f t="shared" si="40"/>
        <v/>
      </c>
      <c r="B116" s="77" t="str">
        <f t="shared" si="41"/>
        <v/>
      </c>
      <c r="C116" s="77" t="str">
        <f t="shared" si="42"/>
        <v/>
      </c>
      <c r="D116" s="77" t="str">
        <f t="shared" si="43"/>
        <v/>
      </c>
      <c r="E116" s="77" t="str">
        <f t="shared" si="44"/>
        <v/>
      </c>
      <c r="F116" s="77" t="str">
        <f t="shared" si="45"/>
        <v/>
      </c>
      <c r="G116" s="199" t="str">
        <f>IF(Paramétrage!OP472&lt;&gt;0,Paramétrage!ON472,"")</f>
        <v/>
      </c>
      <c r="H116" s="2" t="str">
        <f>IF(Paramétrage!OP472&lt;&gt;0,Paramétrage!OO472,"")</f>
        <v/>
      </c>
      <c r="I116" s="2" t="str">
        <f t="shared" si="46"/>
        <v/>
      </c>
      <c r="J116" s="2" t="str">
        <f>IF(Paramétrage!OP472&lt;&gt;0,Paramétrage!OP472,"")</f>
        <v/>
      </c>
      <c r="K116" s="2" t="str">
        <f>IF(Paramétrage!OQ472&lt;&gt;0,Paramétrage!OQ472,"")</f>
        <v/>
      </c>
      <c r="L116" s="2" t="str">
        <f t="shared" si="47"/>
        <v/>
      </c>
      <c r="M116" s="2" t="str">
        <f t="shared" si="48"/>
        <v/>
      </c>
      <c r="N116" s="2" t="str">
        <f t="shared" si="49"/>
        <v/>
      </c>
      <c r="O116" s="2" t="str">
        <f>IF(Paramétrage!OP472&lt;&gt;0,Paramétrage!OR472,"")</f>
        <v/>
      </c>
      <c r="P116" s="9" t="e">
        <f>IF(Paramétrage!#REF!,#REF!-#REF!,0)</f>
        <v>#REF!</v>
      </c>
      <c r="Q116" s="2"/>
      <c r="R116" s="2" t="e">
        <f>IF(#REF!&lt;&gt;"",ROUNDUP(MIN(S$3,T$3),0),"")</f>
        <v>#REF!</v>
      </c>
      <c r="S116" s="2"/>
    </row>
    <row r="117" spans="1:20" x14ac:dyDescent="0.35">
      <c r="A117" s="77" t="str">
        <f t="shared" si="40"/>
        <v/>
      </c>
      <c r="B117" s="77" t="str">
        <f t="shared" si="41"/>
        <v/>
      </c>
      <c r="C117" s="77" t="str">
        <f t="shared" si="42"/>
        <v/>
      </c>
      <c r="D117" s="77" t="str">
        <f t="shared" si="43"/>
        <v/>
      </c>
      <c r="E117" s="77" t="str">
        <f t="shared" si="44"/>
        <v/>
      </c>
      <c r="F117" s="77" t="str">
        <f t="shared" si="45"/>
        <v/>
      </c>
      <c r="G117" s="199" t="str">
        <f>IF(Paramétrage!OP473&lt;&gt;0,Paramétrage!ON473,"")</f>
        <v/>
      </c>
      <c r="H117" s="2" t="str">
        <f>IF(Paramétrage!OP473&lt;&gt;0,Paramétrage!OO473,"")</f>
        <v/>
      </c>
      <c r="I117" s="2" t="str">
        <f t="shared" si="46"/>
        <v/>
      </c>
      <c r="J117" s="2" t="str">
        <f>IF(Paramétrage!OP473&lt;&gt;0,Paramétrage!OP473,"")</f>
        <v/>
      </c>
      <c r="K117" s="2" t="str">
        <f>IF(Paramétrage!OQ473&lt;&gt;0,Paramétrage!OQ473,"")</f>
        <v/>
      </c>
      <c r="L117" s="2" t="str">
        <f t="shared" si="47"/>
        <v/>
      </c>
      <c r="M117" s="2" t="str">
        <f t="shared" si="48"/>
        <v/>
      </c>
      <c r="N117" s="2" t="str">
        <f t="shared" si="49"/>
        <v/>
      </c>
      <c r="O117" s="2" t="str">
        <f>IF(Paramétrage!OP473&lt;&gt;0,Paramétrage!OR473,"")</f>
        <v/>
      </c>
      <c r="P117" s="9" t="e">
        <f>IF(Paramétrage!#REF!,#REF!-#REF!,0)</f>
        <v>#REF!</v>
      </c>
      <c r="Q117" s="2"/>
      <c r="R117" s="2" t="e">
        <f>IF(#REF!&lt;&gt;"",ROUNDUP(MIN(S$3,T$3),0),"")</f>
        <v>#REF!</v>
      </c>
      <c r="S117" s="2"/>
    </row>
    <row r="118" spans="1:20" x14ac:dyDescent="0.35">
      <c r="A118" s="77" t="str">
        <f t="shared" si="40"/>
        <v/>
      </c>
      <c r="B118" s="77" t="str">
        <f t="shared" si="41"/>
        <v/>
      </c>
      <c r="C118" s="77" t="str">
        <f t="shared" si="42"/>
        <v/>
      </c>
      <c r="D118" s="77" t="str">
        <f t="shared" si="43"/>
        <v/>
      </c>
      <c r="E118" s="77" t="str">
        <f t="shared" si="44"/>
        <v/>
      </c>
      <c r="F118" s="77" t="str">
        <f t="shared" si="45"/>
        <v/>
      </c>
      <c r="G118" s="199" t="str">
        <f>IF(Paramétrage!OP474&lt;&gt;0,Paramétrage!ON474,"")</f>
        <v/>
      </c>
      <c r="H118" s="2" t="str">
        <f>IF(Paramétrage!OP474&lt;&gt;0,Paramétrage!OO474,"")</f>
        <v/>
      </c>
      <c r="I118" s="2" t="str">
        <f t="shared" si="46"/>
        <v/>
      </c>
      <c r="J118" s="2" t="str">
        <f>IF(Paramétrage!OP474&lt;&gt;0,Paramétrage!OP474,"")</f>
        <v/>
      </c>
      <c r="K118" s="2" t="str">
        <f>IF(Paramétrage!OQ474&lt;&gt;0,Paramétrage!OQ474,"")</f>
        <v/>
      </c>
      <c r="L118" s="2" t="str">
        <f t="shared" si="47"/>
        <v/>
      </c>
      <c r="M118" s="2" t="str">
        <f t="shared" si="48"/>
        <v/>
      </c>
      <c r="N118" s="2" t="str">
        <f t="shared" si="49"/>
        <v/>
      </c>
      <c r="O118" s="2" t="str">
        <f>IF(Paramétrage!OP474&lt;&gt;0,Paramétrage!OR474,"")</f>
        <v/>
      </c>
      <c r="P118" s="9" t="e">
        <f>IF(Paramétrage!#REF!,#REF!-#REF!,0)</f>
        <v>#REF!</v>
      </c>
      <c r="Q118" s="2"/>
      <c r="R118" s="2" t="e">
        <f>IF(#REF!&lt;&gt;"",ROUNDUP(MIN(S$3,T$3),0),"")</f>
        <v>#REF!</v>
      </c>
      <c r="S118" s="2"/>
    </row>
    <row r="119" spans="1:20" x14ac:dyDescent="0.35">
      <c r="A119" s="77" t="str">
        <f t="shared" si="40"/>
        <v/>
      </c>
      <c r="B119" s="77" t="str">
        <f t="shared" si="41"/>
        <v/>
      </c>
      <c r="C119" s="77" t="str">
        <f t="shared" si="42"/>
        <v/>
      </c>
      <c r="D119" s="77" t="str">
        <f t="shared" si="43"/>
        <v/>
      </c>
      <c r="E119" s="77" t="str">
        <f t="shared" si="44"/>
        <v/>
      </c>
      <c r="F119" s="77" t="str">
        <f t="shared" si="45"/>
        <v/>
      </c>
      <c r="G119" s="199" t="str">
        <f>IF(Paramétrage!OP475&lt;&gt;0,Paramétrage!ON475,"")</f>
        <v/>
      </c>
      <c r="H119" s="2" t="str">
        <f>IF(Paramétrage!OP475&lt;&gt;0,Paramétrage!OO475,"")</f>
        <v/>
      </c>
      <c r="I119" s="2" t="str">
        <f t="shared" si="46"/>
        <v/>
      </c>
      <c r="J119" s="2" t="str">
        <f>IF(Paramétrage!OP475&lt;&gt;0,Paramétrage!OP475,"")</f>
        <v/>
      </c>
      <c r="K119" s="2" t="str">
        <f>IF(Paramétrage!OQ475&lt;&gt;0,Paramétrage!OQ475,"")</f>
        <v/>
      </c>
      <c r="L119" s="2" t="str">
        <f t="shared" si="47"/>
        <v/>
      </c>
      <c r="M119" s="2" t="str">
        <f t="shared" si="48"/>
        <v/>
      </c>
      <c r="N119" s="2" t="str">
        <f t="shared" si="49"/>
        <v/>
      </c>
      <c r="O119" s="2" t="str">
        <f>IF(Paramétrage!OP475&lt;&gt;0,Paramétrage!OR475,"")</f>
        <v/>
      </c>
      <c r="P119" s="9" t="e">
        <f>IF(Paramétrage!#REF!,#REF!-#REF!,0)</f>
        <v>#REF!</v>
      </c>
      <c r="Q119" s="2"/>
      <c r="R119" s="2" t="e">
        <f>IF(#REF!&lt;&gt;"",ROUNDUP(MIN(S$3,T$3),0),"")</f>
        <v>#REF!</v>
      </c>
      <c r="S119" s="2"/>
    </row>
    <row r="120" spans="1:20" x14ac:dyDescent="0.35">
      <c r="A120" s="469"/>
      <c r="B120" s="469"/>
      <c r="C120" s="469"/>
      <c r="D120" s="469"/>
      <c r="E120" s="469"/>
      <c r="F120" s="469"/>
      <c r="G120" s="475" t="s">
        <v>1142</v>
      </c>
      <c r="H120" s="469"/>
      <c r="I120" s="469"/>
      <c r="J120" s="469"/>
      <c r="K120" s="469"/>
      <c r="L120" s="469"/>
      <c r="M120" s="469"/>
      <c r="N120" s="469"/>
      <c r="O120" s="469"/>
      <c r="P120" s="469" t="e">
        <f>IF(Paramétrage!#REF!,#REF!-#REF!,0)</f>
        <v>#REF!</v>
      </c>
      <c r="Q120" s="469"/>
      <c r="R120" s="469" t="e">
        <f>IF(#REF!&lt;&gt;"",ROUNDUP(MIN(S$3,T$3),0),"")</f>
        <v>#REF!</v>
      </c>
      <c r="S120" s="2"/>
    </row>
    <row r="121" spans="1:20" ht="101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167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9" t="e">
        <f>IF(Paramétrage!#REF!,#REF!-#REF!,0)</f>
        <v>#REF!</v>
      </c>
      <c r="Q121" s="200" t="e">
        <f>Paramétrage!#REF!</f>
        <v>#REF!</v>
      </c>
      <c r="R121" s="201" t="s">
        <v>338</v>
      </c>
      <c r="S121" s="106" t="s">
        <v>347</v>
      </c>
      <c r="T121" s="28" t="s">
        <v>348</v>
      </c>
    </row>
    <row r="122" spans="1:20" x14ac:dyDescent="0.35">
      <c r="A122" s="77" t="str">
        <f>IF(J122&lt;&gt;"",I122,"")</f>
        <v/>
      </c>
      <c r="B122" s="77" t="str">
        <f>IF(J122&lt;&gt;"",1,"")</f>
        <v/>
      </c>
      <c r="C122" s="77" t="str">
        <f>IF(J122&lt;&gt;"",L122,"")</f>
        <v/>
      </c>
      <c r="D122" s="77" t="str">
        <f>IF(J122&lt;&gt;"",L122,"")</f>
        <v/>
      </c>
      <c r="E122" s="77" t="str">
        <f>IF(J122&lt;&gt;"",M122,"")</f>
        <v/>
      </c>
      <c r="F122" s="77" t="str">
        <f>IF(J122&lt;&gt;"",N122,"")</f>
        <v/>
      </c>
      <c r="G122" s="199" t="str">
        <f>IF(Paramétrage!QL448&lt;&gt;0,Paramétrage!QJ448,"")</f>
        <v/>
      </c>
      <c r="H122" s="2" t="str">
        <f>IF(Paramétrage!QL448&lt;&gt;0,Paramétrage!QK448,"")</f>
        <v/>
      </c>
      <c r="I122" s="2" t="str">
        <f>IF(J122&lt;&gt;"",DATEDIF($Q$2,G122,"d")*1440+H122*60,"")</f>
        <v/>
      </c>
      <c r="J122" s="2" t="str">
        <f>IF(Paramétrage!QL448&lt;&gt;0,Paramétrage!QL448,"")</f>
        <v/>
      </c>
      <c r="K122" s="2" t="str">
        <f>IF(Paramétrage!QM448&lt;&gt;0,Paramétrage!QM448,"")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IF(Paramétrage!QL448&lt;&gt;0,Paramétrage!QN448,"")</f>
        <v/>
      </c>
      <c r="P122" s="9" t="e">
        <f>IF(Paramétrage!#REF!,#REF!-#REF!,0)</f>
        <v>#REF!</v>
      </c>
      <c r="Q122" s="2"/>
      <c r="R122" s="2" t="e">
        <f>IF(#REF!&lt;&gt;"",ROUNDUP(MIN(S$3,T$3),0),"")</f>
        <v>#REF!</v>
      </c>
      <c r="S122" s="2"/>
    </row>
    <row r="123" spans="1:20" x14ac:dyDescent="0.35">
      <c r="A123" s="77" t="str">
        <f t="shared" ref="A123:A149" si="50">IF(J123&lt;&gt;"",I123,"")</f>
        <v/>
      </c>
      <c r="B123" s="77" t="str">
        <f t="shared" ref="B123:B149" si="51">IF(J123&lt;&gt;"",1,"")</f>
        <v/>
      </c>
      <c r="C123" s="77" t="str">
        <f t="shared" ref="C123:C149" si="52">IF(J123&lt;&gt;"",L123,"")</f>
        <v/>
      </c>
      <c r="D123" s="77" t="str">
        <f t="shared" ref="D123:D149" si="53">IF(J123&lt;&gt;"",L123,"")</f>
        <v/>
      </c>
      <c r="E123" s="77" t="str">
        <f t="shared" ref="E123:E149" si="54">IF(J123&lt;&gt;"",M123,"")</f>
        <v/>
      </c>
      <c r="F123" s="77" t="str">
        <f t="shared" ref="F123:F149" si="55">IF(J123&lt;&gt;"",N123,"")</f>
        <v/>
      </c>
      <c r="G123" s="199" t="str">
        <f>IF(Paramétrage!QL449&lt;&gt;0,Paramétrage!QJ449,"")</f>
        <v/>
      </c>
      <c r="H123" s="2" t="str">
        <f>IF(Paramétrage!QL449&lt;&gt;0,Paramétrage!QK449,"")</f>
        <v/>
      </c>
      <c r="I123" s="2" t="str">
        <f t="shared" ref="I123:I149" si="56">IF(J123&lt;&gt;"",DATEDIF($Q$2,G123,"d")*1440+H123*60,"")</f>
        <v/>
      </c>
      <c r="J123" s="2" t="str">
        <f>IF(Paramétrage!QL449&lt;&gt;0,Paramétrage!QL449,"")</f>
        <v/>
      </c>
      <c r="K123" s="2" t="str">
        <f>IF(Paramétrage!QM449&lt;&gt;0,Paramétrage!QM449,"")</f>
        <v/>
      </c>
      <c r="L123" s="2" t="str">
        <f t="shared" ref="L123:L149" si="57">IF(J123&lt;&gt;"",ROUNDUP(J123/K123,0),"")</f>
        <v/>
      </c>
      <c r="M123" s="2" t="str">
        <f t="shared" ref="M123:M149" si="58">IF(J123&lt;&gt;"",J123/L123,"")</f>
        <v/>
      </c>
      <c r="N123" s="2" t="str">
        <f t="shared" ref="N123:N149" si="59">IF(J123&lt;&gt;"",M123/O123,"")</f>
        <v/>
      </c>
      <c r="O123" s="2" t="str">
        <f>IF(Paramétrage!QL449&lt;&gt;0,Paramétrage!QN449,"")</f>
        <v/>
      </c>
      <c r="P123" s="9" t="e">
        <f>IF(Paramétrage!#REF!,#REF!-#REF!,0)</f>
        <v>#REF!</v>
      </c>
      <c r="Q123" s="2"/>
      <c r="R123" s="2" t="e">
        <f>IF(#REF!&lt;&gt;"",ROUNDUP(MIN(S$3,T$3),0),"")</f>
        <v>#REF!</v>
      </c>
      <c r="S123" s="2"/>
    </row>
    <row r="124" spans="1:20" x14ac:dyDescent="0.35">
      <c r="A124" s="77" t="str">
        <f t="shared" si="50"/>
        <v/>
      </c>
      <c r="B124" s="77" t="str">
        <f t="shared" si="51"/>
        <v/>
      </c>
      <c r="C124" s="77" t="str">
        <f t="shared" si="52"/>
        <v/>
      </c>
      <c r="D124" s="77" t="str">
        <f t="shared" si="53"/>
        <v/>
      </c>
      <c r="E124" s="77" t="str">
        <f t="shared" si="54"/>
        <v/>
      </c>
      <c r="F124" s="77" t="str">
        <f t="shared" si="55"/>
        <v/>
      </c>
      <c r="G124" s="199" t="str">
        <f>IF(Paramétrage!QL450&lt;&gt;0,Paramétrage!QJ450,"")</f>
        <v/>
      </c>
      <c r="H124" s="2" t="str">
        <f>IF(Paramétrage!QL450&lt;&gt;0,Paramétrage!QK450,"")</f>
        <v/>
      </c>
      <c r="I124" s="2" t="str">
        <f t="shared" si="56"/>
        <v/>
      </c>
      <c r="J124" s="2" t="str">
        <f>IF(Paramétrage!QL450&lt;&gt;0,Paramétrage!QL450,"")</f>
        <v/>
      </c>
      <c r="K124" s="2" t="str">
        <f>IF(Paramétrage!QM450&lt;&gt;0,Paramétrage!QM450,"")</f>
        <v/>
      </c>
      <c r="L124" s="2" t="str">
        <f t="shared" si="57"/>
        <v/>
      </c>
      <c r="M124" s="2" t="str">
        <f t="shared" si="58"/>
        <v/>
      </c>
      <c r="N124" s="2" t="str">
        <f t="shared" si="59"/>
        <v/>
      </c>
      <c r="O124" s="2" t="str">
        <f>IF(Paramétrage!QL450&lt;&gt;0,Paramétrage!QN450,"")</f>
        <v/>
      </c>
      <c r="P124" s="9" t="e">
        <f>IF(Paramétrage!#REF!,#REF!-#REF!,0)</f>
        <v>#REF!</v>
      </c>
      <c r="Q124" s="2"/>
      <c r="R124" s="2" t="e">
        <f>IF(#REF!&lt;&gt;"",ROUNDUP(MIN(S$3,T$3),0),"")</f>
        <v>#REF!</v>
      </c>
      <c r="S124" s="2"/>
    </row>
    <row r="125" spans="1:20" x14ac:dyDescent="0.35">
      <c r="A125" s="77" t="str">
        <f t="shared" si="50"/>
        <v/>
      </c>
      <c r="B125" s="77" t="str">
        <f t="shared" si="51"/>
        <v/>
      </c>
      <c r="C125" s="77" t="str">
        <f t="shared" si="52"/>
        <v/>
      </c>
      <c r="D125" s="77" t="str">
        <f t="shared" si="53"/>
        <v/>
      </c>
      <c r="E125" s="77" t="str">
        <f t="shared" si="54"/>
        <v/>
      </c>
      <c r="F125" s="77" t="str">
        <f t="shared" si="55"/>
        <v/>
      </c>
      <c r="G125" s="199" t="str">
        <f>IF(Paramétrage!QL451&lt;&gt;0,Paramétrage!QJ451,"")</f>
        <v/>
      </c>
      <c r="H125" s="2" t="str">
        <f>IF(Paramétrage!QL451&lt;&gt;0,Paramétrage!QK451,"")</f>
        <v/>
      </c>
      <c r="I125" s="2" t="str">
        <f t="shared" si="56"/>
        <v/>
      </c>
      <c r="J125" s="2" t="str">
        <f>IF(Paramétrage!QL451&lt;&gt;0,Paramétrage!QL451,"")</f>
        <v/>
      </c>
      <c r="K125" s="2" t="str">
        <f>IF(Paramétrage!QM451&lt;&gt;0,Paramétrage!QM451,"")</f>
        <v/>
      </c>
      <c r="L125" s="2" t="str">
        <f t="shared" si="57"/>
        <v/>
      </c>
      <c r="M125" s="2" t="str">
        <f t="shared" si="58"/>
        <v/>
      </c>
      <c r="N125" s="2" t="str">
        <f t="shared" si="59"/>
        <v/>
      </c>
      <c r="O125" s="2" t="str">
        <f>IF(Paramétrage!QL451&lt;&gt;0,Paramétrage!QN451,"")</f>
        <v/>
      </c>
      <c r="P125" s="9" t="e">
        <f>IF(Paramétrage!#REF!,#REF!-#REF!,0)</f>
        <v>#REF!</v>
      </c>
      <c r="Q125" s="2"/>
      <c r="R125" s="2" t="e">
        <f>IF(#REF!&lt;&gt;"",ROUNDUP(MIN(S$3,T$3),0),"")</f>
        <v>#REF!</v>
      </c>
      <c r="S125" s="2"/>
    </row>
    <row r="126" spans="1:20" x14ac:dyDescent="0.35">
      <c r="A126" s="77" t="str">
        <f t="shared" si="50"/>
        <v/>
      </c>
      <c r="B126" s="77" t="str">
        <f t="shared" si="51"/>
        <v/>
      </c>
      <c r="C126" s="77" t="str">
        <f t="shared" si="52"/>
        <v/>
      </c>
      <c r="D126" s="77" t="str">
        <f t="shared" si="53"/>
        <v/>
      </c>
      <c r="E126" s="77" t="str">
        <f t="shared" si="54"/>
        <v/>
      </c>
      <c r="F126" s="77" t="str">
        <f t="shared" si="55"/>
        <v/>
      </c>
      <c r="G126" s="199" t="str">
        <f>IF(Paramétrage!QL452&lt;&gt;0,Paramétrage!QJ452,"")</f>
        <v/>
      </c>
      <c r="H126" s="2" t="str">
        <f>IF(Paramétrage!QL452&lt;&gt;0,Paramétrage!QK452,"")</f>
        <v/>
      </c>
      <c r="I126" s="2" t="str">
        <f t="shared" si="56"/>
        <v/>
      </c>
      <c r="J126" s="2" t="str">
        <f>IF(Paramétrage!QL452&lt;&gt;0,Paramétrage!QL452,"")</f>
        <v/>
      </c>
      <c r="K126" s="2" t="str">
        <f>IF(Paramétrage!QM452&lt;&gt;0,Paramétrage!QM452,"")</f>
        <v/>
      </c>
      <c r="L126" s="2" t="str">
        <f t="shared" si="57"/>
        <v/>
      </c>
      <c r="M126" s="2" t="str">
        <f t="shared" si="58"/>
        <v/>
      </c>
      <c r="N126" s="2" t="str">
        <f t="shared" si="59"/>
        <v/>
      </c>
      <c r="O126" s="2" t="str">
        <f>IF(Paramétrage!QL452&lt;&gt;0,Paramétrage!QN452,"")</f>
        <v/>
      </c>
      <c r="P126" s="9" t="e">
        <f>IF(Paramétrage!#REF!,#REF!-#REF!,0)</f>
        <v>#REF!</v>
      </c>
      <c r="Q126" s="2"/>
      <c r="R126" s="2" t="e">
        <f>IF(#REF!&lt;&gt;"",ROUNDUP(MIN(S$3,T$3),0),"")</f>
        <v>#REF!</v>
      </c>
      <c r="S126" s="2"/>
    </row>
    <row r="127" spans="1:20" x14ac:dyDescent="0.35">
      <c r="A127" s="77" t="str">
        <f t="shared" si="50"/>
        <v/>
      </c>
      <c r="B127" s="77" t="str">
        <f t="shared" si="51"/>
        <v/>
      </c>
      <c r="C127" s="77" t="str">
        <f t="shared" si="52"/>
        <v/>
      </c>
      <c r="D127" s="77" t="str">
        <f t="shared" si="53"/>
        <v/>
      </c>
      <c r="E127" s="77" t="str">
        <f t="shared" si="54"/>
        <v/>
      </c>
      <c r="F127" s="77" t="str">
        <f t="shared" si="55"/>
        <v/>
      </c>
      <c r="G127" s="199" t="str">
        <f>IF(Paramétrage!QL453&lt;&gt;0,Paramétrage!QJ453,"")</f>
        <v/>
      </c>
      <c r="H127" s="2" t="str">
        <f>IF(Paramétrage!QL453&lt;&gt;0,Paramétrage!QK453,"")</f>
        <v/>
      </c>
      <c r="I127" s="2" t="str">
        <f t="shared" si="56"/>
        <v/>
      </c>
      <c r="J127" s="2" t="str">
        <f>IF(Paramétrage!QL453&lt;&gt;0,Paramétrage!QL453,"")</f>
        <v/>
      </c>
      <c r="K127" s="2" t="str">
        <f>IF(Paramétrage!QM453&lt;&gt;0,Paramétrage!QM453,"")</f>
        <v/>
      </c>
      <c r="L127" s="2" t="str">
        <f t="shared" si="57"/>
        <v/>
      </c>
      <c r="M127" s="2" t="str">
        <f t="shared" si="58"/>
        <v/>
      </c>
      <c r="N127" s="2" t="str">
        <f t="shared" si="59"/>
        <v/>
      </c>
      <c r="O127" s="2" t="str">
        <f>IF(Paramétrage!QL453&lt;&gt;0,Paramétrage!QN453,"")</f>
        <v/>
      </c>
      <c r="P127" s="9" t="e">
        <f>IF(Paramétrage!#REF!,#REF!-#REF!,0)</f>
        <v>#REF!</v>
      </c>
      <c r="Q127" s="2"/>
      <c r="R127" s="2" t="e">
        <f>IF(#REF!&lt;&gt;"",ROUNDUP(MIN(S$3,T$3),0),"")</f>
        <v>#REF!</v>
      </c>
      <c r="S127" s="2"/>
    </row>
    <row r="128" spans="1:20" x14ac:dyDescent="0.35">
      <c r="A128" s="77" t="str">
        <f t="shared" si="50"/>
        <v/>
      </c>
      <c r="B128" s="77" t="str">
        <f t="shared" si="51"/>
        <v/>
      </c>
      <c r="C128" s="77" t="str">
        <f t="shared" si="52"/>
        <v/>
      </c>
      <c r="D128" s="77" t="str">
        <f t="shared" si="53"/>
        <v/>
      </c>
      <c r="E128" s="77" t="str">
        <f t="shared" si="54"/>
        <v/>
      </c>
      <c r="F128" s="77" t="str">
        <f t="shared" si="55"/>
        <v/>
      </c>
      <c r="G128" s="199" t="str">
        <f>IF(Paramétrage!QL454&lt;&gt;0,Paramétrage!QJ454,"")</f>
        <v/>
      </c>
      <c r="H128" s="2" t="str">
        <f>IF(Paramétrage!QL454&lt;&gt;0,Paramétrage!QK454,"")</f>
        <v/>
      </c>
      <c r="I128" s="2" t="str">
        <f t="shared" si="56"/>
        <v/>
      </c>
      <c r="J128" s="2" t="str">
        <f>IF(Paramétrage!QL454&lt;&gt;0,Paramétrage!QL454,"")</f>
        <v/>
      </c>
      <c r="K128" s="2" t="str">
        <f>IF(Paramétrage!QM454&lt;&gt;0,Paramétrage!QM454,"")</f>
        <v/>
      </c>
      <c r="L128" s="2" t="str">
        <f t="shared" si="57"/>
        <v/>
      </c>
      <c r="M128" s="2" t="str">
        <f t="shared" si="58"/>
        <v/>
      </c>
      <c r="N128" s="2" t="str">
        <f t="shared" si="59"/>
        <v/>
      </c>
      <c r="O128" s="2" t="str">
        <f>IF(Paramétrage!QL454&lt;&gt;0,Paramétrage!QN454,"")</f>
        <v/>
      </c>
      <c r="P128" s="9" t="e">
        <f>IF(Paramétrage!#REF!,#REF!-#REF!,0)</f>
        <v>#REF!</v>
      </c>
      <c r="Q128" s="2"/>
      <c r="R128" s="2" t="e">
        <f>IF(#REF!&lt;&gt;"",ROUNDUP(MIN(S$3,T$3),0),"")</f>
        <v>#REF!</v>
      </c>
      <c r="S128" s="2"/>
    </row>
    <row r="129" spans="1:19" x14ac:dyDescent="0.35">
      <c r="A129" s="77" t="str">
        <f t="shared" si="50"/>
        <v/>
      </c>
      <c r="B129" s="77" t="str">
        <f t="shared" si="51"/>
        <v/>
      </c>
      <c r="C129" s="77" t="str">
        <f t="shared" si="52"/>
        <v/>
      </c>
      <c r="D129" s="77" t="str">
        <f t="shared" si="53"/>
        <v/>
      </c>
      <c r="E129" s="77" t="str">
        <f t="shared" si="54"/>
        <v/>
      </c>
      <c r="F129" s="77" t="str">
        <f t="shared" si="55"/>
        <v/>
      </c>
      <c r="G129" s="199" t="str">
        <f>IF(Paramétrage!QL455&lt;&gt;0,Paramétrage!QJ455,"")</f>
        <v/>
      </c>
      <c r="H129" s="2" t="str">
        <f>IF(Paramétrage!QL455&lt;&gt;0,Paramétrage!QK455,"")</f>
        <v/>
      </c>
      <c r="I129" s="2" t="str">
        <f t="shared" si="56"/>
        <v/>
      </c>
      <c r="J129" s="2" t="str">
        <f>IF(Paramétrage!QL455&lt;&gt;0,Paramétrage!QL455,"")</f>
        <v/>
      </c>
      <c r="K129" s="2" t="str">
        <f>IF(Paramétrage!QM455&lt;&gt;0,Paramétrage!QM455,"")</f>
        <v/>
      </c>
      <c r="L129" s="2" t="str">
        <f t="shared" si="57"/>
        <v/>
      </c>
      <c r="M129" s="2" t="str">
        <f t="shared" si="58"/>
        <v/>
      </c>
      <c r="N129" s="2" t="str">
        <f t="shared" si="59"/>
        <v/>
      </c>
      <c r="O129" s="2" t="str">
        <f>IF(Paramétrage!QL455&lt;&gt;0,Paramétrage!QN455,"")</f>
        <v/>
      </c>
      <c r="P129" s="9" t="e">
        <f>IF(Paramétrage!#REF!,#REF!-#REF!,0)</f>
        <v>#REF!</v>
      </c>
      <c r="Q129" s="2"/>
      <c r="R129" s="2" t="e">
        <f>IF(#REF!&lt;&gt;"",ROUNDUP(MIN(S$3,T$3),0),"")</f>
        <v>#REF!</v>
      </c>
      <c r="S129" s="2"/>
    </row>
    <row r="130" spans="1:19" x14ac:dyDescent="0.35">
      <c r="A130" s="77" t="str">
        <f t="shared" si="50"/>
        <v/>
      </c>
      <c r="B130" s="77" t="str">
        <f t="shared" si="51"/>
        <v/>
      </c>
      <c r="C130" s="77" t="str">
        <f t="shared" si="52"/>
        <v/>
      </c>
      <c r="D130" s="77" t="str">
        <f t="shared" si="53"/>
        <v/>
      </c>
      <c r="E130" s="77" t="str">
        <f t="shared" si="54"/>
        <v/>
      </c>
      <c r="F130" s="77" t="str">
        <f t="shared" si="55"/>
        <v/>
      </c>
      <c r="G130" s="199" t="str">
        <f>IF(Paramétrage!QL456&lt;&gt;0,Paramétrage!QJ456,"")</f>
        <v/>
      </c>
      <c r="H130" s="2" t="str">
        <f>IF(Paramétrage!QL456&lt;&gt;0,Paramétrage!QK456,"")</f>
        <v/>
      </c>
      <c r="I130" s="2" t="str">
        <f t="shared" si="56"/>
        <v/>
      </c>
      <c r="J130" s="2" t="str">
        <f>IF(Paramétrage!QL456&lt;&gt;0,Paramétrage!QL456,"")</f>
        <v/>
      </c>
      <c r="K130" s="2" t="str">
        <f>IF(Paramétrage!QM456&lt;&gt;0,Paramétrage!QM456,"")</f>
        <v/>
      </c>
      <c r="L130" s="2" t="str">
        <f t="shared" si="57"/>
        <v/>
      </c>
      <c r="M130" s="2" t="str">
        <f t="shared" si="58"/>
        <v/>
      </c>
      <c r="N130" s="2" t="str">
        <f t="shared" si="59"/>
        <v/>
      </c>
      <c r="O130" s="2" t="str">
        <f>IF(Paramétrage!QL456&lt;&gt;0,Paramétrage!QN456,"")</f>
        <v/>
      </c>
      <c r="P130" s="9" t="e">
        <f>IF(Paramétrage!#REF!,#REF!-#REF!,0)</f>
        <v>#REF!</v>
      </c>
      <c r="Q130" s="2"/>
      <c r="R130" s="2" t="e">
        <f>IF(#REF!&lt;&gt;"",ROUNDUP(MIN(S$3,T$3),0),"")</f>
        <v>#REF!</v>
      </c>
      <c r="S130" s="2"/>
    </row>
    <row r="131" spans="1:19" x14ac:dyDescent="0.35">
      <c r="A131" s="77" t="str">
        <f t="shared" si="50"/>
        <v/>
      </c>
      <c r="B131" s="77" t="str">
        <f t="shared" si="51"/>
        <v/>
      </c>
      <c r="C131" s="77" t="str">
        <f t="shared" si="52"/>
        <v/>
      </c>
      <c r="D131" s="77" t="str">
        <f t="shared" si="53"/>
        <v/>
      </c>
      <c r="E131" s="77" t="str">
        <f t="shared" si="54"/>
        <v/>
      </c>
      <c r="F131" s="77" t="str">
        <f t="shared" si="55"/>
        <v/>
      </c>
      <c r="G131" s="199" t="str">
        <f>IF(Paramétrage!QL457&lt;&gt;0,Paramétrage!QJ457,"")</f>
        <v/>
      </c>
      <c r="H131" s="2" t="str">
        <f>IF(Paramétrage!QL457&lt;&gt;0,Paramétrage!QK457,"")</f>
        <v/>
      </c>
      <c r="I131" s="2" t="str">
        <f t="shared" si="56"/>
        <v/>
      </c>
      <c r="J131" s="2" t="str">
        <f>IF(Paramétrage!QL457&lt;&gt;0,Paramétrage!QL457,"")</f>
        <v/>
      </c>
      <c r="K131" s="2" t="str">
        <f>IF(Paramétrage!QM457&lt;&gt;0,Paramétrage!QM457,"")</f>
        <v/>
      </c>
      <c r="L131" s="2" t="str">
        <f t="shared" si="57"/>
        <v/>
      </c>
      <c r="M131" s="2" t="str">
        <f t="shared" si="58"/>
        <v/>
      </c>
      <c r="N131" s="2" t="str">
        <f t="shared" si="59"/>
        <v/>
      </c>
      <c r="O131" s="2" t="str">
        <f>IF(Paramétrage!QL457&lt;&gt;0,Paramétrage!QN457,"")</f>
        <v/>
      </c>
      <c r="P131" s="9" t="e">
        <f>IF(Paramétrage!#REF!,#REF!-#REF!,0)</f>
        <v>#REF!</v>
      </c>
      <c r="Q131" s="2"/>
      <c r="R131" s="2" t="e">
        <f>IF(#REF!&lt;&gt;"",ROUNDUP(MIN(S$3,T$3),0),"")</f>
        <v>#REF!</v>
      </c>
      <c r="S131" s="2"/>
    </row>
    <row r="132" spans="1:19" x14ac:dyDescent="0.35">
      <c r="A132" s="77" t="str">
        <f t="shared" si="50"/>
        <v/>
      </c>
      <c r="B132" s="77" t="str">
        <f t="shared" si="51"/>
        <v/>
      </c>
      <c r="C132" s="77" t="str">
        <f t="shared" si="52"/>
        <v/>
      </c>
      <c r="D132" s="77" t="str">
        <f t="shared" si="53"/>
        <v/>
      </c>
      <c r="E132" s="77" t="str">
        <f t="shared" si="54"/>
        <v/>
      </c>
      <c r="F132" s="77" t="str">
        <f t="shared" si="55"/>
        <v/>
      </c>
      <c r="G132" s="199" t="str">
        <f>IF(Paramétrage!QL458&lt;&gt;0,Paramétrage!QJ458,"")</f>
        <v/>
      </c>
      <c r="H132" s="2" t="str">
        <f>IF(Paramétrage!QL458&lt;&gt;0,Paramétrage!QK458,"")</f>
        <v/>
      </c>
      <c r="I132" s="2" t="str">
        <f t="shared" si="56"/>
        <v/>
      </c>
      <c r="J132" s="2" t="str">
        <f>IF(Paramétrage!QL458&lt;&gt;0,Paramétrage!QL458,"")</f>
        <v/>
      </c>
      <c r="K132" s="2" t="str">
        <f>IF(Paramétrage!QM458&lt;&gt;0,Paramétrage!QM458,"")</f>
        <v/>
      </c>
      <c r="L132" s="2" t="str">
        <f t="shared" si="57"/>
        <v/>
      </c>
      <c r="M132" s="2" t="str">
        <f t="shared" si="58"/>
        <v/>
      </c>
      <c r="N132" s="2" t="str">
        <f t="shared" si="59"/>
        <v/>
      </c>
      <c r="O132" s="2" t="str">
        <f>IF(Paramétrage!QL458&lt;&gt;0,Paramétrage!QN458,"")</f>
        <v/>
      </c>
      <c r="P132" s="9" t="e">
        <f>IF(Paramétrage!#REF!,#REF!-#REF!,0)</f>
        <v>#REF!</v>
      </c>
      <c r="Q132" s="2"/>
      <c r="R132" s="2" t="e">
        <f>IF(#REF!&lt;&gt;"",ROUNDUP(MIN(S$3,T$3),0),"")</f>
        <v>#REF!</v>
      </c>
      <c r="S132" s="2"/>
    </row>
    <row r="133" spans="1:19" x14ac:dyDescent="0.35">
      <c r="A133" s="77" t="str">
        <f t="shared" si="50"/>
        <v/>
      </c>
      <c r="B133" s="77" t="str">
        <f t="shared" si="51"/>
        <v/>
      </c>
      <c r="C133" s="77" t="str">
        <f t="shared" si="52"/>
        <v/>
      </c>
      <c r="D133" s="77" t="str">
        <f t="shared" si="53"/>
        <v/>
      </c>
      <c r="E133" s="77" t="str">
        <f t="shared" si="54"/>
        <v/>
      </c>
      <c r="F133" s="77" t="str">
        <f t="shared" si="55"/>
        <v/>
      </c>
      <c r="G133" s="199" t="str">
        <f>IF(Paramétrage!QL459&lt;&gt;0,Paramétrage!QJ459,"")</f>
        <v/>
      </c>
      <c r="H133" s="2" t="str">
        <f>IF(Paramétrage!QL459&lt;&gt;0,Paramétrage!QK459,"")</f>
        <v/>
      </c>
      <c r="I133" s="2" t="str">
        <f t="shared" si="56"/>
        <v/>
      </c>
      <c r="J133" s="2" t="str">
        <f>IF(Paramétrage!QL459&lt;&gt;0,Paramétrage!QL459,"")</f>
        <v/>
      </c>
      <c r="K133" s="2" t="str">
        <f>IF(Paramétrage!QM459&lt;&gt;0,Paramétrage!QM459,"")</f>
        <v/>
      </c>
      <c r="L133" s="2" t="str">
        <f t="shared" si="57"/>
        <v/>
      </c>
      <c r="M133" s="2" t="str">
        <f t="shared" si="58"/>
        <v/>
      </c>
      <c r="N133" s="2" t="str">
        <f t="shared" si="59"/>
        <v/>
      </c>
      <c r="O133" s="2" t="str">
        <f>IF(Paramétrage!QL459&lt;&gt;0,Paramétrage!QN459,"")</f>
        <v/>
      </c>
      <c r="P133" s="9" t="e">
        <f>IF(Paramétrage!#REF!,#REF!-#REF!,0)</f>
        <v>#REF!</v>
      </c>
      <c r="Q133" s="2"/>
      <c r="R133" s="2" t="e">
        <f>IF(#REF!&lt;&gt;"",ROUNDUP(MIN(S$3,T$3),0),"")</f>
        <v>#REF!</v>
      </c>
      <c r="S133" s="2"/>
    </row>
    <row r="134" spans="1:19" x14ac:dyDescent="0.35">
      <c r="A134" s="77" t="str">
        <f t="shared" si="50"/>
        <v/>
      </c>
      <c r="B134" s="77" t="str">
        <f t="shared" si="51"/>
        <v/>
      </c>
      <c r="C134" s="77" t="str">
        <f t="shared" si="52"/>
        <v/>
      </c>
      <c r="D134" s="77" t="str">
        <f t="shared" si="53"/>
        <v/>
      </c>
      <c r="E134" s="77" t="str">
        <f t="shared" si="54"/>
        <v/>
      </c>
      <c r="F134" s="77" t="str">
        <f t="shared" si="55"/>
        <v/>
      </c>
      <c r="G134" s="199" t="str">
        <f>IF(Paramétrage!QL460&lt;&gt;0,Paramétrage!QJ460,"")</f>
        <v/>
      </c>
      <c r="H134" s="2" t="str">
        <f>IF(Paramétrage!QL460&lt;&gt;0,Paramétrage!QK460,"")</f>
        <v/>
      </c>
      <c r="I134" s="2" t="str">
        <f t="shared" si="56"/>
        <v/>
      </c>
      <c r="J134" s="2" t="str">
        <f>IF(Paramétrage!QL460&lt;&gt;0,Paramétrage!QL460,"")</f>
        <v/>
      </c>
      <c r="K134" s="2" t="str">
        <f>IF(Paramétrage!QM460&lt;&gt;0,Paramétrage!QM460,"")</f>
        <v/>
      </c>
      <c r="L134" s="2" t="str">
        <f t="shared" si="57"/>
        <v/>
      </c>
      <c r="M134" s="2" t="str">
        <f t="shared" si="58"/>
        <v/>
      </c>
      <c r="N134" s="2" t="str">
        <f t="shared" si="59"/>
        <v/>
      </c>
      <c r="O134" s="2" t="str">
        <f>IF(Paramétrage!QL460&lt;&gt;0,Paramétrage!QN460,"")</f>
        <v/>
      </c>
      <c r="P134" s="9" t="e">
        <f>IF(Paramétrage!#REF!,#REF!-#REF!,0)</f>
        <v>#REF!</v>
      </c>
      <c r="Q134" s="2"/>
      <c r="R134" s="2" t="e">
        <f>IF(#REF!&lt;&gt;"",ROUNDUP(MIN(S$3,T$3),0),"")</f>
        <v>#REF!</v>
      </c>
      <c r="S134" s="2"/>
    </row>
    <row r="135" spans="1:19" x14ac:dyDescent="0.35">
      <c r="A135" s="77" t="str">
        <f t="shared" si="50"/>
        <v/>
      </c>
      <c r="B135" s="77" t="str">
        <f t="shared" si="51"/>
        <v/>
      </c>
      <c r="C135" s="77" t="str">
        <f t="shared" si="52"/>
        <v/>
      </c>
      <c r="D135" s="77" t="str">
        <f t="shared" si="53"/>
        <v/>
      </c>
      <c r="E135" s="77" t="str">
        <f t="shared" si="54"/>
        <v/>
      </c>
      <c r="F135" s="77" t="str">
        <f t="shared" si="55"/>
        <v/>
      </c>
      <c r="G135" s="199" t="str">
        <f>IF(Paramétrage!QL461&lt;&gt;0,Paramétrage!QJ461,"")</f>
        <v/>
      </c>
      <c r="H135" s="2" t="str">
        <f>IF(Paramétrage!QL461&lt;&gt;0,Paramétrage!QK461,"")</f>
        <v/>
      </c>
      <c r="I135" s="2" t="str">
        <f t="shared" si="56"/>
        <v/>
      </c>
      <c r="J135" s="2" t="str">
        <f>IF(Paramétrage!QL461&lt;&gt;0,Paramétrage!QL461,"")</f>
        <v/>
      </c>
      <c r="K135" s="2" t="str">
        <f>IF(Paramétrage!QM461&lt;&gt;0,Paramétrage!QM461,"")</f>
        <v/>
      </c>
      <c r="L135" s="2" t="str">
        <f t="shared" si="57"/>
        <v/>
      </c>
      <c r="M135" s="2" t="str">
        <f t="shared" si="58"/>
        <v/>
      </c>
      <c r="N135" s="2" t="str">
        <f t="shared" si="59"/>
        <v/>
      </c>
      <c r="O135" s="2" t="str">
        <f>IF(Paramétrage!QL461&lt;&gt;0,Paramétrage!QN461,"")</f>
        <v/>
      </c>
      <c r="P135" s="9" t="e">
        <f>IF(Paramétrage!#REF!,#REF!-#REF!,0)</f>
        <v>#REF!</v>
      </c>
      <c r="Q135" s="2"/>
      <c r="R135" s="2" t="e">
        <f>IF(#REF!&lt;&gt;"",ROUNDUP(MIN(S$3,T$3),0),"")</f>
        <v>#REF!</v>
      </c>
      <c r="S135" s="2"/>
    </row>
    <row r="136" spans="1:19" x14ac:dyDescent="0.35">
      <c r="A136" s="77" t="str">
        <f t="shared" si="50"/>
        <v/>
      </c>
      <c r="B136" s="77" t="str">
        <f t="shared" si="51"/>
        <v/>
      </c>
      <c r="C136" s="77" t="str">
        <f t="shared" si="52"/>
        <v/>
      </c>
      <c r="D136" s="77" t="str">
        <f t="shared" si="53"/>
        <v/>
      </c>
      <c r="E136" s="77" t="str">
        <f t="shared" si="54"/>
        <v/>
      </c>
      <c r="F136" s="77" t="str">
        <f t="shared" si="55"/>
        <v/>
      </c>
      <c r="G136" s="199" t="str">
        <f>IF(Paramétrage!QL462&lt;&gt;0,Paramétrage!QJ462,"")</f>
        <v/>
      </c>
      <c r="H136" s="2" t="str">
        <f>IF(Paramétrage!QL462&lt;&gt;0,Paramétrage!QK462,"")</f>
        <v/>
      </c>
      <c r="I136" s="2" t="str">
        <f t="shared" si="56"/>
        <v/>
      </c>
      <c r="J136" s="2" t="str">
        <f>IF(Paramétrage!QL462&lt;&gt;0,Paramétrage!QL462,"")</f>
        <v/>
      </c>
      <c r="K136" s="2" t="str">
        <f>IF(Paramétrage!QM462&lt;&gt;0,Paramétrage!QM462,"")</f>
        <v/>
      </c>
      <c r="L136" s="2" t="str">
        <f t="shared" si="57"/>
        <v/>
      </c>
      <c r="M136" s="2" t="str">
        <f t="shared" si="58"/>
        <v/>
      </c>
      <c r="N136" s="2" t="str">
        <f t="shared" si="59"/>
        <v/>
      </c>
      <c r="O136" s="2" t="str">
        <f>IF(Paramétrage!QL462&lt;&gt;0,Paramétrage!QN462,"")</f>
        <v/>
      </c>
      <c r="P136" s="9" t="e">
        <f>IF(Paramétrage!#REF!,#REF!-#REF!,0)</f>
        <v>#REF!</v>
      </c>
      <c r="Q136" s="2"/>
      <c r="R136" s="2" t="e">
        <f>IF(#REF!&lt;&gt;"",ROUNDUP(MIN(S$3,T$3),0),"")</f>
        <v>#REF!</v>
      </c>
      <c r="S136" s="2"/>
    </row>
    <row r="137" spans="1:19" x14ac:dyDescent="0.35">
      <c r="A137" s="77" t="str">
        <f t="shared" si="50"/>
        <v/>
      </c>
      <c r="B137" s="77" t="str">
        <f t="shared" si="51"/>
        <v/>
      </c>
      <c r="C137" s="77" t="str">
        <f t="shared" si="52"/>
        <v/>
      </c>
      <c r="D137" s="77" t="str">
        <f t="shared" si="53"/>
        <v/>
      </c>
      <c r="E137" s="77" t="str">
        <f t="shared" si="54"/>
        <v/>
      </c>
      <c r="F137" s="77" t="str">
        <f t="shared" si="55"/>
        <v/>
      </c>
      <c r="G137" s="199" t="str">
        <f>IF(Paramétrage!QL463&lt;&gt;0,Paramétrage!QJ463,"")</f>
        <v/>
      </c>
      <c r="H137" s="2" t="str">
        <f>IF(Paramétrage!QL463&lt;&gt;0,Paramétrage!QK463,"")</f>
        <v/>
      </c>
      <c r="I137" s="2" t="str">
        <f t="shared" si="56"/>
        <v/>
      </c>
      <c r="J137" s="2" t="str">
        <f>IF(Paramétrage!QL463&lt;&gt;0,Paramétrage!QL463,"")</f>
        <v/>
      </c>
      <c r="K137" s="2" t="str">
        <f>IF(Paramétrage!QM463&lt;&gt;0,Paramétrage!QM463,"")</f>
        <v/>
      </c>
      <c r="L137" s="2" t="str">
        <f t="shared" si="57"/>
        <v/>
      </c>
      <c r="M137" s="2" t="str">
        <f t="shared" si="58"/>
        <v/>
      </c>
      <c r="N137" s="2" t="str">
        <f t="shared" si="59"/>
        <v/>
      </c>
      <c r="O137" s="2" t="str">
        <f>IF(Paramétrage!QL463&lt;&gt;0,Paramétrage!QN463,"")</f>
        <v/>
      </c>
      <c r="P137" s="9" t="e">
        <f>IF(Paramétrage!#REF!,#REF!-#REF!,0)</f>
        <v>#REF!</v>
      </c>
      <c r="Q137" s="2"/>
      <c r="R137" s="2" t="e">
        <f>IF(#REF!&lt;&gt;"",ROUNDUP(MIN(S$3,T$3),0),"")</f>
        <v>#REF!</v>
      </c>
      <c r="S137" s="2"/>
    </row>
    <row r="138" spans="1:19" x14ac:dyDescent="0.35">
      <c r="A138" s="77" t="str">
        <f t="shared" si="50"/>
        <v/>
      </c>
      <c r="B138" s="77" t="str">
        <f t="shared" si="51"/>
        <v/>
      </c>
      <c r="C138" s="77" t="str">
        <f t="shared" si="52"/>
        <v/>
      </c>
      <c r="D138" s="77" t="str">
        <f t="shared" si="53"/>
        <v/>
      </c>
      <c r="E138" s="77" t="str">
        <f t="shared" si="54"/>
        <v/>
      </c>
      <c r="F138" s="77" t="str">
        <f t="shared" si="55"/>
        <v/>
      </c>
      <c r="G138" s="199" t="str">
        <f>IF(Paramétrage!QL464&lt;&gt;0,Paramétrage!QJ464,"")</f>
        <v/>
      </c>
      <c r="H138" s="2" t="str">
        <f>IF(Paramétrage!QL464&lt;&gt;0,Paramétrage!QK464,"")</f>
        <v/>
      </c>
      <c r="I138" s="2" t="str">
        <f t="shared" si="56"/>
        <v/>
      </c>
      <c r="J138" s="2" t="str">
        <f>IF(Paramétrage!QL464&lt;&gt;0,Paramétrage!QL464,"")</f>
        <v/>
      </c>
      <c r="K138" s="2" t="str">
        <f>IF(Paramétrage!QM464&lt;&gt;0,Paramétrage!QM464,"")</f>
        <v/>
      </c>
      <c r="L138" s="2" t="str">
        <f t="shared" si="57"/>
        <v/>
      </c>
      <c r="M138" s="2" t="str">
        <f t="shared" si="58"/>
        <v/>
      </c>
      <c r="N138" s="2" t="str">
        <f t="shared" si="59"/>
        <v/>
      </c>
      <c r="O138" s="2" t="str">
        <f>IF(Paramétrage!QL464&lt;&gt;0,Paramétrage!QN464,"")</f>
        <v/>
      </c>
      <c r="P138" s="9" t="e">
        <f>IF(Paramétrage!#REF!,#REF!-#REF!,0)</f>
        <v>#REF!</v>
      </c>
      <c r="Q138" s="2"/>
      <c r="R138" s="2" t="e">
        <f>IF(#REF!&lt;&gt;"",ROUNDUP(MIN(S$3,T$3),0),"")</f>
        <v>#REF!</v>
      </c>
      <c r="S138" s="2"/>
    </row>
    <row r="139" spans="1:19" x14ac:dyDescent="0.35">
      <c r="A139" s="77" t="str">
        <f t="shared" si="50"/>
        <v/>
      </c>
      <c r="B139" s="77" t="str">
        <f t="shared" si="51"/>
        <v/>
      </c>
      <c r="C139" s="77" t="str">
        <f t="shared" si="52"/>
        <v/>
      </c>
      <c r="D139" s="77" t="str">
        <f t="shared" si="53"/>
        <v/>
      </c>
      <c r="E139" s="77" t="str">
        <f t="shared" si="54"/>
        <v/>
      </c>
      <c r="F139" s="77" t="str">
        <f t="shared" si="55"/>
        <v/>
      </c>
      <c r="G139" s="199" t="str">
        <f>IF(Paramétrage!QL465&lt;&gt;0,Paramétrage!QJ465,"")</f>
        <v/>
      </c>
      <c r="H139" s="2" t="str">
        <f>IF(Paramétrage!QL465&lt;&gt;0,Paramétrage!QK465,"")</f>
        <v/>
      </c>
      <c r="I139" s="2" t="str">
        <f t="shared" si="56"/>
        <v/>
      </c>
      <c r="J139" s="2" t="str">
        <f>IF(Paramétrage!QL465&lt;&gt;0,Paramétrage!QL465,"")</f>
        <v/>
      </c>
      <c r="K139" s="2" t="str">
        <f>IF(Paramétrage!QM465&lt;&gt;0,Paramétrage!QM465,"")</f>
        <v/>
      </c>
      <c r="L139" s="2" t="str">
        <f t="shared" si="57"/>
        <v/>
      </c>
      <c r="M139" s="2" t="str">
        <f t="shared" si="58"/>
        <v/>
      </c>
      <c r="N139" s="2" t="str">
        <f t="shared" si="59"/>
        <v/>
      </c>
      <c r="O139" s="2" t="str">
        <f>IF(Paramétrage!QL465&lt;&gt;0,Paramétrage!QN465,"")</f>
        <v/>
      </c>
      <c r="P139" s="9" t="e">
        <f>IF(Paramétrage!#REF!,#REF!-#REF!,0)</f>
        <v>#REF!</v>
      </c>
      <c r="Q139" s="2"/>
      <c r="R139" s="2" t="e">
        <f>IF(#REF!&lt;&gt;"",ROUNDUP(MIN(S$3,T$3),0),"")</f>
        <v>#REF!</v>
      </c>
      <c r="S139" s="2"/>
    </row>
    <row r="140" spans="1:19" x14ac:dyDescent="0.35">
      <c r="A140" s="77" t="str">
        <f t="shared" si="50"/>
        <v/>
      </c>
      <c r="B140" s="77" t="str">
        <f t="shared" si="51"/>
        <v/>
      </c>
      <c r="C140" s="77" t="str">
        <f t="shared" si="52"/>
        <v/>
      </c>
      <c r="D140" s="77" t="str">
        <f t="shared" si="53"/>
        <v/>
      </c>
      <c r="E140" s="77" t="str">
        <f t="shared" si="54"/>
        <v/>
      </c>
      <c r="F140" s="77" t="str">
        <f t="shared" si="55"/>
        <v/>
      </c>
      <c r="G140" s="199" t="str">
        <f>IF(Paramétrage!QL466&lt;&gt;0,Paramétrage!QJ466,"")</f>
        <v/>
      </c>
      <c r="H140" s="2" t="str">
        <f>IF(Paramétrage!QL466&lt;&gt;0,Paramétrage!QK466,"")</f>
        <v/>
      </c>
      <c r="I140" s="2" t="str">
        <f t="shared" si="56"/>
        <v/>
      </c>
      <c r="J140" s="2" t="str">
        <f>IF(Paramétrage!QL466&lt;&gt;0,Paramétrage!QL466,"")</f>
        <v/>
      </c>
      <c r="K140" s="2" t="str">
        <f>IF(Paramétrage!QM466&lt;&gt;0,Paramétrage!QM466,"")</f>
        <v/>
      </c>
      <c r="L140" s="2" t="str">
        <f t="shared" si="57"/>
        <v/>
      </c>
      <c r="M140" s="2" t="str">
        <f t="shared" si="58"/>
        <v/>
      </c>
      <c r="N140" s="2" t="str">
        <f t="shared" si="59"/>
        <v/>
      </c>
      <c r="O140" s="2" t="str">
        <f>IF(Paramétrage!QL466&lt;&gt;0,Paramétrage!QN466,"")</f>
        <v/>
      </c>
      <c r="P140" s="9" t="e">
        <f>IF(Paramétrage!#REF!,#REF!-#REF!,0)</f>
        <v>#REF!</v>
      </c>
      <c r="Q140" s="2"/>
      <c r="R140" s="2" t="e">
        <f>IF(#REF!&lt;&gt;"",ROUNDUP(MIN(S$3,T$3),0),"")</f>
        <v>#REF!</v>
      </c>
      <c r="S140" s="2"/>
    </row>
    <row r="141" spans="1:19" x14ac:dyDescent="0.35">
      <c r="A141" s="77" t="str">
        <f t="shared" si="50"/>
        <v/>
      </c>
      <c r="B141" s="77" t="str">
        <f t="shared" si="51"/>
        <v/>
      </c>
      <c r="C141" s="77" t="str">
        <f t="shared" si="52"/>
        <v/>
      </c>
      <c r="D141" s="77" t="str">
        <f t="shared" si="53"/>
        <v/>
      </c>
      <c r="E141" s="77" t="str">
        <f t="shared" si="54"/>
        <v/>
      </c>
      <c r="F141" s="77" t="str">
        <f t="shared" si="55"/>
        <v/>
      </c>
      <c r="G141" s="199" t="str">
        <f>IF(Paramétrage!QL467&lt;&gt;0,Paramétrage!QJ467,"")</f>
        <v/>
      </c>
      <c r="H141" s="2" t="str">
        <f>IF(Paramétrage!QL467&lt;&gt;0,Paramétrage!QK467,"")</f>
        <v/>
      </c>
      <c r="I141" s="2" t="str">
        <f t="shared" si="56"/>
        <v/>
      </c>
      <c r="J141" s="2" t="str">
        <f>IF(Paramétrage!QL467&lt;&gt;0,Paramétrage!QL467,"")</f>
        <v/>
      </c>
      <c r="K141" s="2" t="str">
        <f>IF(Paramétrage!QM467&lt;&gt;0,Paramétrage!QM467,"")</f>
        <v/>
      </c>
      <c r="L141" s="2" t="str">
        <f t="shared" si="57"/>
        <v/>
      </c>
      <c r="M141" s="2" t="str">
        <f t="shared" si="58"/>
        <v/>
      </c>
      <c r="N141" s="2" t="str">
        <f t="shared" si="59"/>
        <v/>
      </c>
      <c r="O141" s="2" t="str">
        <f>IF(Paramétrage!QL467&lt;&gt;0,Paramétrage!QN467,"")</f>
        <v/>
      </c>
      <c r="P141" s="9" t="e">
        <f>IF(Paramétrage!#REF!,#REF!-#REF!,0)</f>
        <v>#REF!</v>
      </c>
      <c r="Q141" s="2"/>
      <c r="R141" s="2" t="e">
        <f>IF(#REF!&lt;&gt;"",ROUNDUP(MIN(S$3,T$3),0),"")</f>
        <v>#REF!</v>
      </c>
      <c r="S141" s="2"/>
    </row>
    <row r="142" spans="1:19" x14ac:dyDescent="0.35">
      <c r="A142" s="77" t="str">
        <f t="shared" si="50"/>
        <v/>
      </c>
      <c r="B142" s="77" t="str">
        <f t="shared" si="51"/>
        <v/>
      </c>
      <c r="C142" s="77" t="str">
        <f t="shared" si="52"/>
        <v/>
      </c>
      <c r="D142" s="77" t="str">
        <f t="shared" si="53"/>
        <v/>
      </c>
      <c r="E142" s="77" t="str">
        <f t="shared" si="54"/>
        <v/>
      </c>
      <c r="F142" s="77" t="str">
        <f t="shared" si="55"/>
        <v/>
      </c>
      <c r="G142" s="199" t="str">
        <f>IF(Paramétrage!QL468&lt;&gt;0,Paramétrage!QJ468,"")</f>
        <v/>
      </c>
      <c r="H142" s="2" t="str">
        <f>IF(Paramétrage!QL468&lt;&gt;0,Paramétrage!QK468,"")</f>
        <v/>
      </c>
      <c r="I142" s="2" t="str">
        <f t="shared" si="56"/>
        <v/>
      </c>
      <c r="J142" s="2" t="str">
        <f>IF(Paramétrage!QL468&lt;&gt;0,Paramétrage!QL468,"")</f>
        <v/>
      </c>
      <c r="K142" s="2" t="str">
        <f>IF(Paramétrage!QM468&lt;&gt;0,Paramétrage!QM468,"")</f>
        <v/>
      </c>
      <c r="L142" s="2" t="str">
        <f t="shared" si="57"/>
        <v/>
      </c>
      <c r="M142" s="2" t="str">
        <f t="shared" si="58"/>
        <v/>
      </c>
      <c r="N142" s="2" t="str">
        <f t="shared" si="59"/>
        <v/>
      </c>
      <c r="O142" s="2" t="str">
        <f>IF(Paramétrage!QL468&lt;&gt;0,Paramétrage!QN468,"")</f>
        <v/>
      </c>
      <c r="P142" s="9" t="e">
        <f>IF(Paramétrage!#REF!,#REF!-#REF!,0)</f>
        <v>#REF!</v>
      </c>
      <c r="Q142" s="2"/>
      <c r="R142" s="2" t="e">
        <f>IF(#REF!&lt;&gt;"",ROUNDUP(MIN(S$3,T$3),0),"")</f>
        <v>#REF!</v>
      </c>
      <c r="S142" s="2"/>
    </row>
    <row r="143" spans="1:19" x14ac:dyDescent="0.35">
      <c r="A143" s="77" t="str">
        <f t="shared" si="50"/>
        <v/>
      </c>
      <c r="B143" s="77" t="str">
        <f t="shared" si="51"/>
        <v/>
      </c>
      <c r="C143" s="77" t="str">
        <f t="shared" si="52"/>
        <v/>
      </c>
      <c r="D143" s="77" t="str">
        <f t="shared" si="53"/>
        <v/>
      </c>
      <c r="E143" s="77" t="str">
        <f t="shared" si="54"/>
        <v/>
      </c>
      <c r="F143" s="77" t="str">
        <f t="shared" si="55"/>
        <v/>
      </c>
      <c r="G143" s="199" t="str">
        <f>IF(Paramétrage!QL469&lt;&gt;0,Paramétrage!QJ469,"")</f>
        <v/>
      </c>
      <c r="H143" s="2" t="str">
        <f>IF(Paramétrage!QL469&lt;&gt;0,Paramétrage!QK469,"")</f>
        <v/>
      </c>
      <c r="I143" s="2" t="str">
        <f t="shared" si="56"/>
        <v/>
      </c>
      <c r="J143" s="2" t="str">
        <f>IF(Paramétrage!QL469&lt;&gt;0,Paramétrage!QL469,"")</f>
        <v/>
      </c>
      <c r="K143" s="2" t="str">
        <f>IF(Paramétrage!QM469&lt;&gt;0,Paramétrage!QM469,"")</f>
        <v/>
      </c>
      <c r="L143" s="2" t="str">
        <f t="shared" si="57"/>
        <v/>
      </c>
      <c r="M143" s="2" t="str">
        <f t="shared" si="58"/>
        <v/>
      </c>
      <c r="N143" s="2" t="str">
        <f t="shared" si="59"/>
        <v/>
      </c>
      <c r="O143" s="2" t="str">
        <f>IF(Paramétrage!QL469&lt;&gt;0,Paramétrage!QN469,"")</f>
        <v/>
      </c>
      <c r="P143" s="9" t="e">
        <f>IF(Paramétrage!#REF!,#REF!-#REF!,0)</f>
        <v>#REF!</v>
      </c>
      <c r="Q143" s="2"/>
      <c r="R143" s="2" t="e">
        <f>IF(#REF!&lt;&gt;"",ROUNDUP(MIN(S$3,T$3),0),"")</f>
        <v>#REF!</v>
      </c>
      <c r="S143" s="2"/>
    </row>
    <row r="144" spans="1:19" x14ac:dyDescent="0.35">
      <c r="A144" s="77" t="str">
        <f t="shared" si="50"/>
        <v/>
      </c>
      <c r="B144" s="77" t="str">
        <f t="shared" si="51"/>
        <v/>
      </c>
      <c r="C144" s="77" t="str">
        <f t="shared" si="52"/>
        <v/>
      </c>
      <c r="D144" s="77" t="str">
        <f t="shared" si="53"/>
        <v/>
      </c>
      <c r="E144" s="77" t="str">
        <f t="shared" si="54"/>
        <v/>
      </c>
      <c r="F144" s="77" t="str">
        <f t="shared" si="55"/>
        <v/>
      </c>
      <c r="G144" s="199" t="str">
        <f>IF(Paramétrage!QL470&lt;&gt;0,Paramétrage!QJ470,"")</f>
        <v/>
      </c>
      <c r="H144" s="2" t="str">
        <f>IF(Paramétrage!QL470&lt;&gt;0,Paramétrage!QK470,"")</f>
        <v/>
      </c>
      <c r="I144" s="2" t="str">
        <f t="shared" si="56"/>
        <v/>
      </c>
      <c r="J144" s="2" t="str">
        <f>IF(Paramétrage!QL470&lt;&gt;0,Paramétrage!QL470,"")</f>
        <v/>
      </c>
      <c r="K144" s="2" t="str">
        <f>IF(Paramétrage!QM470&lt;&gt;0,Paramétrage!QM470,"")</f>
        <v/>
      </c>
      <c r="L144" s="2" t="str">
        <f t="shared" si="57"/>
        <v/>
      </c>
      <c r="M144" s="2" t="str">
        <f t="shared" si="58"/>
        <v/>
      </c>
      <c r="N144" s="2" t="str">
        <f t="shared" si="59"/>
        <v/>
      </c>
      <c r="O144" s="2" t="str">
        <f>IF(Paramétrage!QL470&lt;&gt;0,Paramétrage!QN470,"")</f>
        <v/>
      </c>
      <c r="P144" s="9" t="e">
        <f>IF(Paramétrage!#REF!,#REF!-#REF!,0)</f>
        <v>#REF!</v>
      </c>
      <c r="Q144" s="2"/>
      <c r="R144" s="2" t="e">
        <f>IF(#REF!&lt;&gt;"",ROUNDUP(MIN(S$3,T$3),0),"")</f>
        <v>#REF!</v>
      </c>
      <c r="S144" s="2"/>
    </row>
    <row r="145" spans="1:20" x14ac:dyDescent="0.35">
      <c r="A145" s="77" t="str">
        <f t="shared" si="50"/>
        <v/>
      </c>
      <c r="B145" s="77" t="str">
        <f t="shared" si="51"/>
        <v/>
      </c>
      <c r="C145" s="77" t="str">
        <f t="shared" si="52"/>
        <v/>
      </c>
      <c r="D145" s="77" t="str">
        <f t="shared" si="53"/>
        <v/>
      </c>
      <c r="E145" s="77" t="str">
        <f t="shared" si="54"/>
        <v/>
      </c>
      <c r="F145" s="77" t="str">
        <f t="shared" si="55"/>
        <v/>
      </c>
      <c r="G145" s="199" t="str">
        <f>IF(Paramétrage!QL471&lt;&gt;0,Paramétrage!QJ471,"")</f>
        <v/>
      </c>
      <c r="H145" s="2" t="str">
        <f>IF(Paramétrage!QL471&lt;&gt;0,Paramétrage!QK471,"")</f>
        <v/>
      </c>
      <c r="I145" s="2" t="str">
        <f t="shared" si="56"/>
        <v/>
      </c>
      <c r="J145" s="2" t="str">
        <f>IF(Paramétrage!QL471&lt;&gt;0,Paramétrage!QL471,"")</f>
        <v/>
      </c>
      <c r="K145" s="2" t="str">
        <f>IF(Paramétrage!QM471&lt;&gt;0,Paramétrage!QM471,"")</f>
        <v/>
      </c>
      <c r="L145" s="2" t="str">
        <f t="shared" si="57"/>
        <v/>
      </c>
      <c r="M145" s="2" t="str">
        <f t="shared" si="58"/>
        <v/>
      </c>
      <c r="N145" s="2" t="str">
        <f t="shared" si="59"/>
        <v/>
      </c>
      <c r="O145" s="2" t="str">
        <f>IF(Paramétrage!QL471&lt;&gt;0,Paramétrage!QN471,"")</f>
        <v/>
      </c>
      <c r="P145" s="9" t="e">
        <f>IF(Paramétrage!#REF!,#REF!-#REF!,0)</f>
        <v>#REF!</v>
      </c>
      <c r="Q145" s="2"/>
      <c r="R145" s="2" t="e">
        <f>IF(#REF!&lt;&gt;"",ROUNDUP(MIN(S$3,T$3),0),"")</f>
        <v>#REF!</v>
      </c>
      <c r="S145" s="2"/>
    </row>
    <row r="146" spans="1:20" x14ac:dyDescent="0.35">
      <c r="A146" s="77" t="str">
        <f t="shared" si="50"/>
        <v/>
      </c>
      <c r="B146" s="77" t="str">
        <f t="shared" si="51"/>
        <v/>
      </c>
      <c r="C146" s="77" t="str">
        <f t="shared" si="52"/>
        <v/>
      </c>
      <c r="D146" s="77" t="str">
        <f t="shared" si="53"/>
        <v/>
      </c>
      <c r="E146" s="77" t="str">
        <f t="shared" si="54"/>
        <v/>
      </c>
      <c r="F146" s="77" t="str">
        <f t="shared" si="55"/>
        <v/>
      </c>
      <c r="G146" s="199" t="str">
        <f>IF(Paramétrage!QL472&lt;&gt;0,Paramétrage!QJ472,"")</f>
        <v/>
      </c>
      <c r="H146" s="2" t="str">
        <f>IF(Paramétrage!QL472&lt;&gt;0,Paramétrage!QK472,"")</f>
        <v/>
      </c>
      <c r="I146" s="2" t="str">
        <f t="shared" si="56"/>
        <v/>
      </c>
      <c r="J146" s="2" t="str">
        <f>IF(Paramétrage!QL472&lt;&gt;0,Paramétrage!QL472,"")</f>
        <v/>
      </c>
      <c r="K146" s="2" t="str">
        <f>IF(Paramétrage!QM472&lt;&gt;0,Paramétrage!QM472,"")</f>
        <v/>
      </c>
      <c r="L146" s="2" t="str">
        <f t="shared" si="57"/>
        <v/>
      </c>
      <c r="M146" s="2" t="str">
        <f t="shared" si="58"/>
        <v/>
      </c>
      <c r="N146" s="2" t="str">
        <f t="shared" si="59"/>
        <v/>
      </c>
      <c r="O146" s="2" t="str">
        <f>IF(Paramétrage!QL472&lt;&gt;0,Paramétrage!QN472,"")</f>
        <v/>
      </c>
      <c r="P146" s="9" t="e">
        <f>IF(Paramétrage!#REF!,#REF!-#REF!,0)</f>
        <v>#REF!</v>
      </c>
      <c r="Q146" s="2"/>
      <c r="R146" s="2" t="e">
        <f>IF(#REF!&lt;&gt;"",ROUNDUP(MIN(S$3,T$3),0),"")</f>
        <v>#REF!</v>
      </c>
      <c r="S146" s="2"/>
    </row>
    <row r="147" spans="1:20" x14ac:dyDescent="0.35">
      <c r="A147" s="77" t="str">
        <f t="shared" si="50"/>
        <v/>
      </c>
      <c r="B147" s="77" t="str">
        <f t="shared" si="51"/>
        <v/>
      </c>
      <c r="C147" s="77" t="str">
        <f t="shared" si="52"/>
        <v/>
      </c>
      <c r="D147" s="77" t="str">
        <f t="shared" si="53"/>
        <v/>
      </c>
      <c r="E147" s="77" t="str">
        <f t="shared" si="54"/>
        <v/>
      </c>
      <c r="F147" s="77" t="str">
        <f t="shared" si="55"/>
        <v/>
      </c>
      <c r="G147" s="199" t="str">
        <f>IF(Paramétrage!QL473&lt;&gt;0,Paramétrage!QJ473,"")</f>
        <v/>
      </c>
      <c r="H147" s="2" t="str">
        <f>IF(Paramétrage!QL473&lt;&gt;0,Paramétrage!QK473,"")</f>
        <v/>
      </c>
      <c r="I147" s="2" t="str">
        <f t="shared" si="56"/>
        <v/>
      </c>
      <c r="J147" s="2" t="str">
        <f>IF(Paramétrage!QL473&lt;&gt;0,Paramétrage!QL473,"")</f>
        <v/>
      </c>
      <c r="K147" s="2" t="str">
        <f>IF(Paramétrage!QM473&lt;&gt;0,Paramétrage!QM473,"")</f>
        <v/>
      </c>
      <c r="L147" s="2" t="str">
        <f t="shared" si="57"/>
        <v/>
      </c>
      <c r="M147" s="2" t="str">
        <f t="shared" si="58"/>
        <v/>
      </c>
      <c r="N147" s="2" t="str">
        <f t="shared" si="59"/>
        <v/>
      </c>
      <c r="O147" s="2" t="str">
        <f>IF(Paramétrage!QL473&lt;&gt;0,Paramétrage!QN473,"")</f>
        <v/>
      </c>
      <c r="P147" s="9" t="e">
        <f>IF(Paramétrage!#REF!,#REF!-#REF!,0)</f>
        <v>#REF!</v>
      </c>
      <c r="Q147" s="2"/>
      <c r="R147" s="2" t="e">
        <f>IF(#REF!&lt;&gt;"",ROUNDUP(MIN(S$3,T$3),0),"")</f>
        <v>#REF!</v>
      </c>
      <c r="S147" s="2"/>
    </row>
    <row r="148" spans="1:20" x14ac:dyDescent="0.35">
      <c r="A148" s="77" t="str">
        <f t="shared" si="50"/>
        <v/>
      </c>
      <c r="B148" s="77" t="str">
        <f t="shared" si="51"/>
        <v/>
      </c>
      <c r="C148" s="77" t="str">
        <f t="shared" si="52"/>
        <v/>
      </c>
      <c r="D148" s="77" t="str">
        <f t="shared" si="53"/>
        <v/>
      </c>
      <c r="E148" s="77" t="str">
        <f t="shared" si="54"/>
        <v/>
      </c>
      <c r="F148" s="77" t="str">
        <f t="shared" si="55"/>
        <v/>
      </c>
      <c r="G148" s="199" t="str">
        <f>IF(Paramétrage!QL474&lt;&gt;0,Paramétrage!QJ474,"")</f>
        <v/>
      </c>
      <c r="H148" s="2" t="str">
        <f>IF(Paramétrage!QL474&lt;&gt;0,Paramétrage!QK474,"")</f>
        <v/>
      </c>
      <c r="I148" s="2" t="str">
        <f t="shared" si="56"/>
        <v/>
      </c>
      <c r="J148" s="2" t="str">
        <f>IF(Paramétrage!QL474&lt;&gt;0,Paramétrage!QL474,"")</f>
        <v/>
      </c>
      <c r="K148" s="2" t="str">
        <f>IF(Paramétrage!QM474&lt;&gt;0,Paramétrage!QM474,"")</f>
        <v/>
      </c>
      <c r="L148" s="2" t="str">
        <f t="shared" si="57"/>
        <v/>
      </c>
      <c r="M148" s="2" t="str">
        <f t="shared" si="58"/>
        <v/>
      </c>
      <c r="N148" s="2" t="str">
        <f t="shared" si="59"/>
        <v/>
      </c>
      <c r="O148" s="2" t="str">
        <f>IF(Paramétrage!QL474&lt;&gt;0,Paramétrage!QN474,"")</f>
        <v/>
      </c>
      <c r="P148" s="9" t="e">
        <f>IF(Paramétrage!#REF!,#REF!-#REF!,0)</f>
        <v>#REF!</v>
      </c>
      <c r="Q148" s="2"/>
      <c r="R148" s="2" t="e">
        <f>IF(#REF!&lt;&gt;"",ROUNDUP(MIN(S$3,T$3),0),"")</f>
        <v>#REF!</v>
      </c>
      <c r="S148" s="2"/>
    </row>
    <row r="149" spans="1:20" x14ac:dyDescent="0.35">
      <c r="A149" s="77" t="str">
        <f t="shared" si="50"/>
        <v/>
      </c>
      <c r="B149" s="77" t="str">
        <f t="shared" si="51"/>
        <v/>
      </c>
      <c r="C149" s="77" t="str">
        <f t="shared" si="52"/>
        <v/>
      </c>
      <c r="D149" s="77" t="str">
        <f t="shared" si="53"/>
        <v/>
      </c>
      <c r="E149" s="77" t="str">
        <f t="shared" si="54"/>
        <v/>
      </c>
      <c r="F149" s="77" t="str">
        <f t="shared" si="55"/>
        <v/>
      </c>
      <c r="G149" s="199" t="str">
        <f>IF(Paramétrage!QL475&lt;&gt;0,Paramétrage!QJ475,"")</f>
        <v/>
      </c>
      <c r="H149" s="2" t="str">
        <f>IF(Paramétrage!QL475&lt;&gt;0,Paramétrage!QK475,"")</f>
        <v/>
      </c>
      <c r="I149" s="2" t="str">
        <f t="shared" si="56"/>
        <v/>
      </c>
      <c r="J149" s="2" t="str">
        <f>IF(Paramétrage!QL475&lt;&gt;0,Paramétrage!QL475,"")</f>
        <v/>
      </c>
      <c r="K149" s="2" t="str">
        <f>IF(Paramétrage!QM475&lt;&gt;0,Paramétrage!QM475,"")</f>
        <v/>
      </c>
      <c r="L149" s="2" t="str">
        <f t="shared" si="57"/>
        <v/>
      </c>
      <c r="M149" s="2" t="str">
        <f t="shared" si="58"/>
        <v/>
      </c>
      <c r="N149" s="2" t="str">
        <f t="shared" si="59"/>
        <v/>
      </c>
      <c r="O149" s="2" t="str">
        <f>IF(Paramétrage!QL475&lt;&gt;0,Paramétrage!QN475,"")</f>
        <v/>
      </c>
      <c r="P149" s="9" t="e">
        <f>IF(Paramétrage!#REF!,#REF!-#REF!,0)</f>
        <v>#REF!</v>
      </c>
      <c r="Q149" s="2"/>
      <c r="R149" s="2" t="e">
        <f>IF(#REF!&lt;&gt;"",ROUNDUP(MIN(S$3,T$3),0),"")</f>
        <v>#REF!</v>
      </c>
      <c r="S149" s="2"/>
    </row>
    <row r="150" spans="1:20" x14ac:dyDescent="0.35">
      <c r="A150" s="469"/>
      <c r="B150" s="469"/>
      <c r="C150" s="469"/>
      <c r="D150" s="469"/>
      <c r="E150" s="469"/>
      <c r="F150" s="469"/>
      <c r="G150" s="475" t="s">
        <v>1143</v>
      </c>
      <c r="H150" s="469"/>
      <c r="I150" s="469"/>
      <c r="J150" s="469"/>
      <c r="K150" s="469"/>
      <c r="L150" s="469"/>
      <c r="M150" s="469"/>
      <c r="N150" s="469"/>
      <c r="O150" s="469"/>
      <c r="P150" s="469" t="e">
        <f>IF(Paramétrage!#REF!,#REF!-#REF!,0)</f>
        <v>#REF!</v>
      </c>
      <c r="Q150" s="469"/>
      <c r="R150" s="469" t="e">
        <f>IF(#REF!&lt;&gt;"",ROUNDUP(MIN(S$3,T$3),0),"")</f>
        <v>#REF!</v>
      </c>
      <c r="S150" s="2"/>
    </row>
    <row r="151" spans="1:20" ht="101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167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9" t="e">
        <f>IF(Paramétrage!#REF!,#REF!-#REF!,0)</f>
        <v>#REF!</v>
      </c>
      <c r="Q151" s="200" t="e">
        <f>Paramétrage!#REF!</f>
        <v>#REF!</v>
      </c>
      <c r="R151" s="201" t="s">
        <v>338</v>
      </c>
      <c r="S151" s="106" t="s">
        <v>347</v>
      </c>
      <c r="T151" s="28" t="s">
        <v>348</v>
      </c>
    </row>
    <row r="152" spans="1:20" x14ac:dyDescent="0.35">
      <c r="A152" s="77" t="str">
        <f>IF(J152&lt;&gt;"",I152,"")</f>
        <v/>
      </c>
      <c r="B152" s="77" t="str">
        <f>IF(J152&lt;&gt;"",1,"")</f>
        <v/>
      </c>
      <c r="C152" s="77" t="str">
        <f>IF(J152&lt;&gt;"",L152,"")</f>
        <v/>
      </c>
      <c r="D152" s="77" t="str">
        <f>IF(J152&lt;&gt;"",L152,"")</f>
        <v/>
      </c>
      <c r="E152" s="77" t="str">
        <f>IF(J152&lt;&gt;"",M152,"")</f>
        <v/>
      </c>
      <c r="F152" s="77" t="str">
        <f>IF(J152&lt;&gt;"",N152,"")</f>
        <v/>
      </c>
      <c r="G152" s="199" t="str">
        <f>IF(Paramétrage!RR501&lt;&gt;0,Paramétrage!RP501,"")</f>
        <v/>
      </c>
      <c r="H152" s="2" t="str">
        <f>IF(Paramétrage!RR501&lt;&gt;0,Paramétrage!RQ501,"")</f>
        <v/>
      </c>
      <c r="I152" s="2" t="str">
        <f>IF(J152&lt;&gt;"",DATEDIF($Q$2,G152,"d")*1440+H152*60,"")</f>
        <v/>
      </c>
      <c r="J152" s="2" t="str">
        <f>IF(Paramétrage!RR501&lt;&gt;0,Paramétrage!RR501,"")</f>
        <v/>
      </c>
      <c r="K152" s="2" t="str">
        <f>IF(Paramétrage!RS501&lt;&gt;0,Paramétrage!RS501,"")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IF(Paramétrage!RR501&lt;&gt;0,Paramétrage!RT501,"")</f>
        <v/>
      </c>
      <c r="P152" s="9" t="e">
        <f>IF(Paramétrage!#REF!,#REF!-#REF!,0)</f>
        <v>#REF!</v>
      </c>
      <c r="Q152" s="2"/>
      <c r="R152" s="2" t="e">
        <f>IF(#REF!&lt;&gt;"",ROUNDUP(MIN(S$3,T$3),0),"")</f>
        <v>#REF!</v>
      </c>
      <c r="S152" s="2"/>
    </row>
    <row r="153" spans="1:20" x14ac:dyDescent="0.35">
      <c r="A153" s="77" t="str">
        <f t="shared" ref="A153:A179" si="60">IF(J153&lt;&gt;"",I153,"")</f>
        <v/>
      </c>
      <c r="B153" s="77" t="str">
        <f t="shared" ref="B153:B179" si="61">IF(J153&lt;&gt;"",1,"")</f>
        <v/>
      </c>
      <c r="C153" s="77" t="str">
        <f t="shared" ref="C153:C179" si="62">IF(J153&lt;&gt;"",L153,"")</f>
        <v/>
      </c>
      <c r="D153" s="77" t="str">
        <f t="shared" ref="D153:D179" si="63">IF(J153&lt;&gt;"",L153,"")</f>
        <v/>
      </c>
      <c r="E153" s="77" t="str">
        <f t="shared" ref="E153:E179" si="64">IF(J153&lt;&gt;"",M153,"")</f>
        <v/>
      </c>
      <c r="F153" s="77" t="str">
        <f t="shared" ref="F153:F179" si="65">IF(J153&lt;&gt;"",N153,"")</f>
        <v/>
      </c>
      <c r="G153" s="199" t="str">
        <f>IF(Paramétrage!RR502&lt;&gt;0,Paramétrage!RP502,"")</f>
        <v/>
      </c>
      <c r="H153" s="2" t="str">
        <f>IF(Paramétrage!RR502&lt;&gt;0,Paramétrage!RQ502,"")</f>
        <v/>
      </c>
      <c r="I153" s="2" t="str">
        <f t="shared" ref="I153:I179" si="66">IF(J153&lt;&gt;"",DATEDIF($Q$2,G153,"d")*1440+H153*60,"")</f>
        <v/>
      </c>
      <c r="J153" s="2" t="str">
        <f>IF(Paramétrage!RR502&lt;&gt;0,Paramétrage!RR502,"")</f>
        <v/>
      </c>
      <c r="K153" s="2" t="str">
        <f>IF(Paramétrage!RS502&lt;&gt;0,Paramétrage!RS502,"")</f>
        <v/>
      </c>
      <c r="L153" s="2" t="str">
        <f t="shared" ref="L153:L179" si="67">IF(J153&lt;&gt;"",ROUNDUP(J153/K153,0),"")</f>
        <v/>
      </c>
      <c r="M153" s="2" t="str">
        <f t="shared" ref="M153:M179" si="68">IF(J153&lt;&gt;"",J153/L153,"")</f>
        <v/>
      </c>
      <c r="N153" s="2" t="str">
        <f t="shared" ref="N153:N179" si="69">IF(J153&lt;&gt;"",M153/O153,"")</f>
        <v/>
      </c>
      <c r="O153" s="2" t="str">
        <f>IF(Paramétrage!RR502&lt;&gt;0,Paramétrage!RT502,"")</f>
        <v/>
      </c>
      <c r="P153" s="9" t="e">
        <f>IF(Paramétrage!#REF!,#REF!-#REF!,0)</f>
        <v>#REF!</v>
      </c>
      <c r="Q153" s="2"/>
      <c r="R153" s="2" t="e">
        <f>IF(#REF!&lt;&gt;"",ROUNDUP(MIN(S$3,T$3),0),"")</f>
        <v>#REF!</v>
      </c>
      <c r="S153" s="2"/>
    </row>
    <row r="154" spans="1:20" x14ac:dyDescent="0.35">
      <c r="A154" s="77" t="str">
        <f t="shared" si="60"/>
        <v/>
      </c>
      <c r="B154" s="77" t="str">
        <f t="shared" si="61"/>
        <v/>
      </c>
      <c r="C154" s="77" t="str">
        <f t="shared" si="62"/>
        <v/>
      </c>
      <c r="D154" s="77" t="str">
        <f t="shared" si="63"/>
        <v/>
      </c>
      <c r="E154" s="77" t="str">
        <f t="shared" si="64"/>
        <v/>
      </c>
      <c r="F154" s="77" t="str">
        <f t="shared" si="65"/>
        <v/>
      </c>
      <c r="G154" s="199" t="str">
        <f>IF(Paramétrage!RR503&lt;&gt;0,Paramétrage!RP503,"")</f>
        <v/>
      </c>
      <c r="H154" s="2" t="str">
        <f>IF(Paramétrage!RR503&lt;&gt;0,Paramétrage!RQ503,"")</f>
        <v/>
      </c>
      <c r="I154" s="2" t="str">
        <f t="shared" si="66"/>
        <v/>
      </c>
      <c r="J154" s="2" t="str">
        <f>IF(Paramétrage!RR503&lt;&gt;0,Paramétrage!RR503,"")</f>
        <v/>
      </c>
      <c r="K154" s="2" t="str">
        <f>IF(Paramétrage!RS503&lt;&gt;0,Paramétrage!RS503,"")</f>
        <v/>
      </c>
      <c r="L154" s="2" t="str">
        <f t="shared" si="67"/>
        <v/>
      </c>
      <c r="M154" s="2" t="str">
        <f t="shared" si="68"/>
        <v/>
      </c>
      <c r="N154" s="2" t="str">
        <f t="shared" si="69"/>
        <v/>
      </c>
      <c r="O154" s="2" t="str">
        <f>IF(Paramétrage!RR503&lt;&gt;0,Paramétrage!RT503,"")</f>
        <v/>
      </c>
      <c r="P154" s="9" t="e">
        <f>IF(Paramétrage!#REF!,#REF!-#REF!,0)</f>
        <v>#REF!</v>
      </c>
      <c r="Q154" s="2"/>
      <c r="R154" s="2" t="e">
        <f>IF(#REF!&lt;&gt;"",ROUNDUP(MIN(S$3,T$3),0),"")</f>
        <v>#REF!</v>
      </c>
      <c r="S154" s="2"/>
    </row>
    <row r="155" spans="1:20" x14ac:dyDescent="0.35">
      <c r="A155" s="77" t="str">
        <f t="shared" si="60"/>
        <v/>
      </c>
      <c r="B155" s="77" t="str">
        <f t="shared" si="61"/>
        <v/>
      </c>
      <c r="C155" s="77" t="str">
        <f t="shared" si="62"/>
        <v/>
      </c>
      <c r="D155" s="77" t="str">
        <f t="shared" si="63"/>
        <v/>
      </c>
      <c r="E155" s="77" t="str">
        <f t="shared" si="64"/>
        <v/>
      </c>
      <c r="F155" s="77" t="str">
        <f t="shared" si="65"/>
        <v/>
      </c>
      <c r="G155" s="199" t="str">
        <f>IF(Paramétrage!RR504&lt;&gt;0,Paramétrage!RP504,"")</f>
        <v/>
      </c>
      <c r="H155" s="2" t="str">
        <f>IF(Paramétrage!RR504&lt;&gt;0,Paramétrage!RQ504,"")</f>
        <v/>
      </c>
      <c r="I155" s="2" t="str">
        <f t="shared" si="66"/>
        <v/>
      </c>
      <c r="J155" s="2" t="str">
        <f>IF(Paramétrage!RR504&lt;&gt;0,Paramétrage!RR504,"")</f>
        <v/>
      </c>
      <c r="K155" s="2" t="str">
        <f>IF(Paramétrage!RS504&lt;&gt;0,Paramétrage!RS504,"")</f>
        <v/>
      </c>
      <c r="L155" s="2" t="str">
        <f t="shared" si="67"/>
        <v/>
      </c>
      <c r="M155" s="2" t="str">
        <f t="shared" si="68"/>
        <v/>
      </c>
      <c r="N155" s="2" t="str">
        <f t="shared" si="69"/>
        <v/>
      </c>
      <c r="O155" s="2" t="str">
        <f>IF(Paramétrage!RR504&lt;&gt;0,Paramétrage!RT504,"")</f>
        <v/>
      </c>
      <c r="P155" s="9" t="e">
        <f>IF(Paramétrage!#REF!,#REF!-#REF!,0)</f>
        <v>#REF!</v>
      </c>
      <c r="Q155" s="2"/>
      <c r="R155" s="2" t="e">
        <f>IF(#REF!&lt;&gt;"",ROUNDUP(MIN(S$3,T$3),0),"")</f>
        <v>#REF!</v>
      </c>
      <c r="S155" s="2"/>
    </row>
    <row r="156" spans="1:20" x14ac:dyDescent="0.35">
      <c r="A156" s="77" t="str">
        <f t="shared" si="60"/>
        <v/>
      </c>
      <c r="B156" s="77" t="str">
        <f t="shared" si="61"/>
        <v/>
      </c>
      <c r="C156" s="77" t="str">
        <f t="shared" si="62"/>
        <v/>
      </c>
      <c r="D156" s="77" t="str">
        <f t="shared" si="63"/>
        <v/>
      </c>
      <c r="E156" s="77" t="str">
        <f t="shared" si="64"/>
        <v/>
      </c>
      <c r="F156" s="77" t="str">
        <f t="shared" si="65"/>
        <v/>
      </c>
      <c r="G156" s="199" t="str">
        <f>IF(Paramétrage!RR505&lt;&gt;0,Paramétrage!RP505,"")</f>
        <v/>
      </c>
      <c r="H156" s="2" t="str">
        <f>IF(Paramétrage!RR505&lt;&gt;0,Paramétrage!RQ505,"")</f>
        <v/>
      </c>
      <c r="I156" s="2" t="str">
        <f t="shared" si="66"/>
        <v/>
      </c>
      <c r="J156" s="2" t="str">
        <f>IF(Paramétrage!RR505&lt;&gt;0,Paramétrage!RR505,"")</f>
        <v/>
      </c>
      <c r="K156" s="2" t="str">
        <f>IF(Paramétrage!RS505&lt;&gt;0,Paramétrage!RS505,"")</f>
        <v/>
      </c>
      <c r="L156" s="2" t="str">
        <f t="shared" si="67"/>
        <v/>
      </c>
      <c r="M156" s="2" t="str">
        <f t="shared" si="68"/>
        <v/>
      </c>
      <c r="N156" s="2" t="str">
        <f t="shared" si="69"/>
        <v/>
      </c>
      <c r="O156" s="2" t="str">
        <f>IF(Paramétrage!RR505&lt;&gt;0,Paramétrage!RT505,"")</f>
        <v/>
      </c>
      <c r="P156" s="9" t="e">
        <f>IF(Paramétrage!#REF!,#REF!-#REF!,0)</f>
        <v>#REF!</v>
      </c>
      <c r="Q156" s="2"/>
      <c r="R156" s="2" t="e">
        <f>IF(#REF!&lt;&gt;"",ROUNDUP(MIN(S$3,T$3),0),"")</f>
        <v>#REF!</v>
      </c>
      <c r="S156" s="2"/>
    </row>
    <row r="157" spans="1:20" x14ac:dyDescent="0.35">
      <c r="A157" s="77" t="str">
        <f t="shared" si="60"/>
        <v/>
      </c>
      <c r="B157" s="77" t="str">
        <f t="shared" si="61"/>
        <v/>
      </c>
      <c r="C157" s="77" t="str">
        <f t="shared" si="62"/>
        <v/>
      </c>
      <c r="D157" s="77" t="str">
        <f t="shared" si="63"/>
        <v/>
      </c>
      <c r="E157" s="77" t="str">
        <f t="shared" si="64"/>
        <v/>
      </c>
      <c r="F157" s="77" t="str">
        <f t="shared" si="65"/>
        <v/>
      </c>
      <c r="G157" s="199" t="str">
        <f>IF(Paramétrage!RR506&lt;&gt;0,Paramétrage!RP506,"")</f>
        <v/>
      </c>
      <c r="H157" s="2" t="str">
        <f>IF(Paramétrage!RR506&lt;&gt;0,Paramétrage!RQ506,"")</f>
        <v/>
      </c>
      <c r="I157" s="2" t="str">
        <f t="shared" si="66"/>
        <v/>
      </c>
      <c r="J157" s="2" t="str">
        <f>IF(Paramétrage!RR506&lt;&gt;0,Paramétrage!RR506,"")</f>
        <v/>
      </c>
      <c r="K157" s="2" t="str">
        <f>IF(Paramétrage!RS506&lt;&gt;0,Paramétrage!RS506,"")</f>
        <v/>
      </c>
      <c r="L157" s="2" t="str">
        <f t="shared" si="67"/>
        <v/>
      </c>
      <c r="M157" s="2" t="str">
        <f t="shared" si="68"/>
        <v/>
      </c>
      <c r="N157" s="2" t="str">
        <f t="shared" si="69"/>
        <v/>
      </c>
      <c r="O157" s="2" t="str">
        <f>IF(Paramétrage!RR506&lt;&gt;0,Paramétrage!RT506,"")</f>
        <v/>
      </c>
      <c r="P157" s="9" t="e">
        <f>IF(Paramétrage!#REF!,#REF!-#REF!,0)</f>
        <v>#REF!</v>
      </c>
      <c r="Q157" s="2"/>
      <c r="R157" s="2" t="e">
        <f>IF(#REF!&lt;&gt;"",ROUNDUP(MIN(S$3,T$3),0),"")</f>
        <v>#REF!</v>
      </c>
      <c r="S157" s="2"/>
    </row>
    <row r="158" spans="1:20" x14ac:dyDescent="0.35">
      <c r="A158" s="77" t="str">
        <f t="shared" si="60"/>
        <v/>
      </c>
      <c r="B158" s="77" t="str">
        <f t="shared" si="61"/>
        <v/>
      </c>
      <c r="C158" s="77" t="str">
        <f t="shared" si="62"/>
        <v/>
      </c>
      <c r="D158" s="77" t="str">
        <f t="shared" si="63"/>
        <v/>
      </c>
      <c r="E158" s="77" t="str">
        <f t="shared" si="64"/>
        <v/>
      </c>
      <c r="F158" s="77" t="str">
        <f t="shared" si="65"/>
        <v/>
      </c>
      <c r="G158" s="199" t="str">
        <f>IF(Paramétrage!RR507&lt;&gt;0,Paramétrage!RP507,"")</f>
        <v/>
      </c>
      <c r="H158" s="2" t="str">
        <f>IF(Paramétrage!RR507&lt;&gt;0,Paramétrage!RQ507,"")</f>
        <v/>
      </c>
      <c r="I158" s="2" t="str">
        <f t="shared" si="66"/>
        <v/>
      </c>
      <c r="J158" s="2" t="str">
        <f>IF(Paramétrage!RR507&lt;&gt;0,Paramétrage!RR507,"")</f>
        <v/>
      </c>
      <c r="K158" s="2" t="str">
        <f>IF(Paramétrage!RS507&lt;&gt;0,Paramétrage!RS507,"")</f>
        <v/>
      </c>
      <c r="L158" s="2" t="str">
        <f t="shared" si="67"/>
        <v/>
      </c>
      <c r="M158" s="2" t="str">
        <f t="shared" si="68"/>
        <v/>
      </c>
      <c r="N158" s="2" t="str">
        <f t="shared" si="69"/>
        <v/>
      </c>
      <c r="O158" s="2" t="str">
        <f>IF(Paramétrage!RR507&lt;&gt;0,Paramétrage!RT507,"")</f>
        <v/>
      </c>
      <c r="P158" s="9" t="e">
        <f>IF(Paramétrage!#REF!,#REF!-#REF!,0)</f>
        <v>#REF!</v>
      </c>
      <c r="Q158" s="2"/>
      <c r="R158" s="2" t="e">
        <f>IF(#REF!&lt;&gt;"",ROUNDUP(MIN(S$3,T$3),0),"")</f>
        <v>#REF!</v>
      </c>
      <c r="S158" s="2"/>
    </row>
    <row r="159" spans="1:20" x14ac:dyDescent="0.35">
      <c r="A159" s="77" t="str">
        <f t="shared" si="60"/>
        <v/>
      </c>
      <c r="B159" s="77" t="str">
        <f t="shared" si="61"/>
        <v/>
      </c>
      <c r="C159" s="77" t="str">
        <f t="shared" si="62"/>
        <v/>
      </c>
      <c r="D159" s="77" t="str">
        <f t="shared" si="63"/>
        <v/>
      </c>
      <c r="E159" s="77" t="str">
        <f t="shared" si="64"/>
        <v/>
      </c>
      <c r="F159" s="77" t="str">
        <f t="shared" si="65"/>
        <v/>
      </c>
      <c r="G159" s="199" t="str">
        <f>IF(Paramétrage!RR508&lt;&gt;0,Paramétrage!RP508,"")</f>
        <v/>
      </c>
      <c r="H159" s="2" t="str">
        <f>IF(Paramétrage!RR508&lt;&gt;0,Paramétrage!RQ508,"")</f>
        <v/>
      </c>
      <c r="I159" s="2" t="str">
        <f t="shared" si="66"/>
        <v/>
      </c>
      <c r="J159" s="2" t="str">
        <f>IF(Paramétrage!RR508&lt;&gt;0,Paramétrage!RR508,"")</f>
        <v/>
      </c>
      <c r="K159" s="2" t="str">
        <f>IF(Paramétrage!RS508&lt;&gt;0,Paramétrage!RS508,"")</f>
        <v/>
      </c>
      <c r="L159" s="2" t="str">
        <f t="shared" si="67"/>
        <v/>
      </c>
      <c r="M159" s="2" t="str">
        <f t="shared" si="68"/>
        <v/>
      </c>
      <c r="N159" s="2" t="str">
        <f t="shared" si="69"/>
        <v/>
      </c>
      <c r="O159" s="2" t="str">
        <f>IF(Paramétrage!RR508&lt;&gt;0,Paramétrage!RT508,"")</f>
        <v/>
      </c>
      <c r="P159" s="9" t="e">
        <f>IF(Paramétrage!#REF!,#REF!-#REF!,0)</f>
        <v>#REF!</v>
      </c>
      <c r="Q159" s="2"/>
      <c r="R159" s="2" t="e">
        <f>IF(#REF!&lt;&gt;"",ROUNDUP(MIN(S$3,T$3),0),"")</f>
        <v>#REF!</v>
      </c>
      <c r="S159" s="2"/>
    </row>
    <row r="160" spans="1:20" x14ac:dyDescent="0.35">
      <c r="A160" s="77" t="str">
        <f t="shared" si="60"/>
        <v/>
      </c>
      <c r="B160" s="77" t="str">
        <f t="shared" si="61"/>
        <v/>
      </c>
      <c r="C160" s="77" t="str">
        <f t="shared" si="62"/>
        <v/>
      </c>
      <c r="D160" s="77" t="str">
        <f t="shared" si="63"/>
        <v/>
      </c>
      <c r="E160" s="77" t="str">
        <f t="shared" si="64"/>
        <v/>
      </c>
      <c r="F160" s="77" t="str">
        <f t="shared" si="65"/>
        <v/>
      </c>
      <c r="G160" s="199" t="str">
        <f>IF(Paramétrage!RR509&lt;&gt;0,Paramétrage!RP509,"")</f>
        <v/>
      </c>
      <c r="H160" s="2" t="str">
        <f>IF(Paramétrage!RR509&lt;&gt;0,Paramétrage!RQ509,"")</f>
        <v/>
      </c>
      <c r="I160" s="2" t="str">
        <f t="shared" si="66"/>
        <v/>
      </c>
      <c r="J160" s="2" t="str">
        <f>IF(Paramétrage!RR509&lt;&gt;0,Paramétrage!RR509,"")</f>
        <v/>
      </c>
      <c r="K160" s="2" t="str">
        <f>IF(Paramétrage!RS509&lt;&gt;0,Paramétrage!RS509,"")</f>
        <v/>
      </c>
      <c r="L160" s="2" t="str">
        <f t="shared" si="67"/>
        <v/>
      </c>
      <c r="M160" s="2" t="str">
        <f t="shared" si="68"/>
        <v/>
      </c>
      <c r="N160" s="2" t="str">
        <f t="shared" si="69"/>
        <v/>
      </c>
      <c r="O160" s="2" t="str">
        <f>IF(Paramétrage!RR509&lt;&gt;0,Paramétrage!RT509,"")</f>
        <v/>
      </c>
      <c r="P160" s="9" t="e">
        <f>IF(Paramétrage!#REF!,#REF!-#REF!,0)</f>
        <v>#REF!</v>
      </c>
      <c r="Q160" s="2"/>
      <c r="R160" s="2" t="e">
        <f>IF(#REF!&lt;&gt;"",ROUNDUP(MIN(S$3,T$3),0),"")</f>
        <v>#REF!</v>
      </c>
      <c r="S160" s="2"/>
    </row>
    <row r="161" spans="1:19" x14ac:dyDescent="0.35">
      <c r="A161" s="77" t="str">
        <f t="shared" si="60"/>
        <v/>
      </c>
      <c r="B161" s="77" t="str">
        <f t="shared" si="61"/>
        <v/>
      </c>
      <c r="C161" s="77" t="str">
        <f t="shared" si="62"/>
        <v/>
      </c>
      <c r="D161" s="77" t="str">
        <f t="shared" si="63"/>
        <v/>
      </c>
      <c r="E161" s="77" t="str">
        <f t="shared" si="64"/>
        <v/>
      </c>
      <c r="F161" s="77" t="str">
        <f t="shared" si="65"/>
        <v/>
      </c>
      <c r="G161" s="199" t="str">
        <f>IF(Paramétrage!RR510&lt;&gt;0,Paramétrage!RP510,"")</f>
        <v/>
      </c>
      <c r="H161" s="2" t="str">
        <f>IF(Paramétrage!RR510&lt;&gt;0,Paramétrage!RQ510,"")</f>
        <v/>
      </c>
      <c r="I161" s="2" t="str">
        <f t="shared" si="66"/>
        <v/>
      </c>
      <c r="J161" s="2" t="str">
        <f>IF(Paramétrage!RR510&lt;&gt;0,Paramétrage!RR510,"")</f>
        <v/>
      </c>
      <c r="K161" s="2" t="str">
        <f>IF(Paramétrage!RS510&lt;&gt;0,Paramétrage!RS510,"")</f>
        <v/>
      </c>
      <c r="L161" s="2" t="str">
        <f t="shared" si="67"/>
        <v/>
      </c>
      <c r="M161" s="2" t="str">
        <f t="shared" si="68"/>
        <v/>
      </c>
      <c r="N161" s="2" t="str">
        <f t="shared" si="69"/>
        <v/>
      </c>
      <c r="O161" s="2" t="str">
        <f>IF(Paramétrage!RR510&lt;&gt;0,Paramétrage!RT510,"")</f>
        <v/>
      </c>
      <c r="P161" s="9" t="e">
        <f>IF(Paramétrage!#REF!,#REF!-#REF!,0)</f>
        <v>#REF!</v>
      </c>
      <c r="Q161" s="2"/>
      <c r="R161" s="2" t="e">
        <f>IF(#REF!&lt;&gt;"",ROUNDUP(MIN(S$3,T$3),0),"")</f>
        <v>#REF!</v>
      </c>
      <c r="S161" s="2"/>
    </row>
    <row r="162" spans="1:19" x14ac:dyDescent="0.35">
      <c r="A162" s="77" t="str">
        <f t="shared" si="60"/>
        <v/>
      </c>
      <c r="B162" s="77" t="str">
        <f t="shared" si="61"/>
        <v/>
      </c>
      <c r="C162" s="77" t="str">
        <f t="shared" si="62"/>
        <v/>
      </c>
      <c r="D162" s="77" t="str">
        <f t="shared" si="63"/>
        <v/>
      </c>
      <c r="E162" s="77" t="str">
        <f t="shared" si="64"/>
        <v/>
      </c>
      <c r="F162" s="77" t="str">
        <f t="shared" si="65"/>
        <v/>
      </c>
      <c r="G162" s="199" t="str">
        <f>IF(Paramétrage!RR511&lt;&gt;0,Paramétrage!RP511,"")</f>
        <v/>
      </c>
      <c r="H162" s="2" t="str">
        <f>IF(Paramétrage!RR511&lt;&gt;0,Paramétrage!RQ511,"")</f>
        <v/>
      </c>
      <c r="I162" s="2" t="str">
        <f t="shared" si="66"/>
        <v/>
      </c>
      <c r="J162" s="2" t="str">
        <f>IF(Paramétrage!RR511&lt;&gt;0,Paramétrage!RR511,"")</f>
        <v/>
      </c>
      <c r="K162" s="2" t="str">
        <f>IF(Paramétrage!RS511&lt;&gt;0,Paramétrage!RS511,"")</f>
        <v/>
      </c>
      <c r="L162" s="2" t="str">
        <f t="shared" si="67"/>
        <v/>
      </c>
      <c r="M162" s="2" t="str">
        <f t="shared" si="68"/>
        <v/>
      </c>
      <c r="N162" s="2" t="str">
        <f t="shared" si="69"/>
        <v/>
      </c>
      <c r="O162" s="2" t="str">
        <f>IF(Paramétrage!RR511&lt;&gt;0,Paramétrage!RT511,"")</f>
        <v/>
      </c>
      <c r="P162" s="9" t="e">
        <f>IF(Paramétrage!#REF!,#REF!-#REF!,0)</f>
        <v>#REF!</v>
      </c>
      <c r="Q162" s="2"/>
      <c r="R162" s="2" t="e">
        <f>IF(#REF!&lt;&gt;"",ROUNDUP(MIN(S$3,T$3),0),"")</f>
        <v>#REF!</v>
      </c>
      <c r="S162" s="2"/>
    </row>
    <row r="163" spans="1:19" x14ac:dyDescent="0.35">
      <c r="A163" s="77" t="str">
        <f t="shared" si="60"/>
        <v/>
      </c>
      <c r="B163" s="77" t="str">
        <f t="shared" si="61"/>
        <v/>
      </c>
      <c r="C163" s="77" t="str">
        <f t="shared" si="62"/>
        <v/>
      </c>
      <c r="D163" s="77" t="str">
        <f t="shared" si="63"/>
        <v/>
      </c>
      <c r="E163" s="77" t="str">
        <f t="shared" si="64"/>
        <v/>
      </c>
      <c r="F163" s="77" t="str">
        <f t="shared" si="65"/>
        <v/>
      </c>
      <c r="G163" s="199" t="str">
        <f>IF(Paramétrage!RR512&lt;&gt;0,Paramétrage!RP512,"")</f>
        <v/>
      </c>
      <c r="H163" s="2" t="str">
        <f>IF(Paramétrage!RR512&lt;&gt;0,Paramétrage!RQ512,"")</f>
        <v/>
      </c>
      <c r="I163" s="2" t="str">
        <f t="shared" si="66"/>
        <v/>
      </c>
      <c r="J163" s="2" t="str">
        <f>IF(Paramétrage!RR512&lt;&gt;0,Paramétrage!RR512,"")</f>
        <v/>
      </c>
      <c r="K163" s="2" t="str">
        <f>IF(Paramétrage!RS512&lt;&gt;0,Paramétrage!RS512,"")</f>
        <v/>
      </c>
      <c r="L163" s="2" t="str">
        <f t="shared" si="67"/>
        <v/>
      </c>
      <c r="M163" s="2" t="str">
        <f t="shared" si="68"/>
        <v/>
      </c>
      <c r="N163" s="2" t="str">
        <f t="shared" si="69"/>
        <v/>
      </c>
      <c r="O163" s="2" t="str">
        <f>IF(Paramétrage!RR512&lt;&gt;0,Paramétrage!RT512,"")</f>
        <v/>
      </c>
      <c r="P163" s="9" t="e">
        <f>IF(Paramétrage!#REF!,#REF!-#REF!,0)</f>
        <v>#REF!</v>
      </c>
      <c r="Q163" s="2"/>
      <c r="R163" s="2" t="e">
        <f>IF(#REF!&lt;&gt;"",ROUNDUP(MIN(S$3,T$3),0),"")</f>
        <v>#REF!</v>
      </c>
      <c r="S163" s="2"/>
    </row>
    <row r="164" spans="1:19" x14ac:dyDescent="0.35">
      <c r="A164" s="77" t="str">
        <f t="shared" si="60"/>
        <v/>
      </c>
      <c r="B164" s="77" t="str">
        <f t="shared" si="61"/>
        <v/>
      </c>
      <c r="C164" s="77" t="str">
        <f t="shared" si="62"/>
        <v/>
      </c>
      <c r="D164" s="77" t="str">
        <f t="shared" si="63"/>
        <v/>
      </c>
      <c r="E164" s="77" t="str">
        <f t="shared" si="64"/>
        <v/>
      </c>
      <c r="F164" s="77" t="str">
        <f t="shared" si="65"/>
        <v/>
      </c>
      <c r="G164" s="199" t="str">
        <f>IF(Paramétrage!RR513&lt;&gt;0,Paramétrage!RP513,"")</f>
        <v/>
      </c>
      <c r="H164" s="2" t="str">
        <f>IF(Paramétrage!RR513&lt;&gt;0,Paramétrage!RQ513,"")</f>
        <v/>
      </c>
      <c r="I164" s="2" t="str">
        <f t="shared" si="66"/>
        <v/>
      </c>
      <c r="J164" s="2" t="str">
        <f>IF(Paramétrage!RR513&lt;&gt;0,Paramétrage!RR513,"")</f>
        <v/>
      </c>
      <c r="K164" s="2" t="str">
        <f>IF(Paramétrage!RS513&lt;&gt;0,Paramétrage!RS513,"")</f>
        <v/>
      </c>
      <c r="L164" s="2" t="str">
        <f t="shared" si="67"/>
        <v/>
      </c>
      <c r="M164" s="2" t="str">
        <f t="shared" si="68"/>
        <v/>
      </c>
      <c r="N164" s="2" t="str">
        <f t="shared" si="69"/>
        <v/>
      </c>
      <c r="O164" s="2" t="str">
        <f>IF(Paramétrage!RR513&lt;&gt;0,Paramétrage!RT513,"")</f>
        <v/>
      </c>
      <c r="P164" s="9" t="e">
        <f>IF(Paramétrage!#REF!,#REF!-#REF!,0)</f>
        <v>#REF!</v>
      </c>
      <c r="Q164" s="2"/>
      <c r="R164" s="2" t="e">
        <f>IF(#REF!&lt;&gt;"",ROUNDUP(MIN(S$3,T$3),0),"")</f>
        <v>#REF!</v>
      </c>
      <c r="S164" s="2"/>
    </row>
    <row r="165" spans="1:19" x14ac:dyDescent="0.35">
      <c r="A165" s="77" t="str">
        <f t="shared" si="60"/>
        <v/>
      </c>
      <c r="B165" s="77" t="str">
        <f t="shared" si="61"/>
        <v/>
      </c>
      <c r="C165" s="77" t="str">
        <f t="shared" si="62"/>
        <v/>
      </c>
      <c r="D165" s="77" t="str">
        <f t="shared" si="63"/>
        <v/>
      </c>
      <c r="E165" s="77" t="str">
        <f t="shared" si="64"/>
        <v/>
      </c>
      <c r="F165" s="77" t="str">
        <f t="shared" si="65"/>
        <v/>
      </c>
      <c r="G165" s="199" t="str">
        <f>IF(Paramétrage!RR514&lt;&gt;0,Paramétrage!RP514,"")</f>
        <v/>
      </c>
      <c r="H165" s="2" t="str">
        <f>IF(Paramétrage!RR514&lt;&gt;0,Paramétrage!RQ514,"")</f>
        <v/>
      </c>
      <c r="I165" s="2" t="str">
        <f t="shared" si="66"/>
        <v/>
      </c>
      <c r="J165" s="2" t="str">
        <f>IF(Paramétrage!RR514&lt;&gt;0,Paramétrage!RR514,"")</f>
        <v/>
      </c>
      <c r="K165" s="2" t="str">
        <f>IF(Paramétrage!RS514&lt;&gt;0,Paramétrage!RS514,"")</f>
        <v/>
      </c>
      <c r="L165" s="2" t="str">
        <f t="shared" si="67"/>
        <v/>
      </c>
      <c r="M165" s="2" t="str">
        <f t="shared" si="68"/>
        <v/>
      </c>
      <c r="N165" s="2" t="str">
        <f t="shared" si="69"/>
        <v/>
      </c>
      <c r="O165" s="2" t="str">
        <f>IF(Paramétrage!RR514&lt;&gt;0,Paramétrage!RT514,"")</f>
        <v/>
      </c>
      <c r="P165" s="9" t="e">
        <f>IF(Paramétrage!#REF!,#REF!-#REF!,0)</f>
        <v>#REF!</v>
      </c>
      <c r="Q165" s="2"/>
      <c r="R165" s="2" t="e">
        <f>IF(#REF!&lt;&gt;"",ROUNDUP(MIN(S$3,T$3),0),"")</f>
        <v>#REF!</v>
      </c>
      <c r="S165" s="2"/>
    </row>
    <row r="166" spans="1:19" x14ac:dyDescent="0.35">
      <c r="A166" s="77" t="str">
        <f t="shared" si="60"/>
        <v/>
      </c>
      <c r="B166" s="77" t="str">
        <f t="shared" si="61"/>
        <v/>
      </c>
      <c r="C166" s="77" t="str">
        <f t="shared" si="62"/>
        <v/>
      </c>
      <c r="D166" s="77" t="str">
        <f t="shared" si="63"/>
        <v/>
      </c>
      <c r="E166" s="77" t="str">
        <f t="shared" si="64"/>
        <v/>
      </c>
      <c r="F166" s="77" t="str">
        <f t="shared" si="65"/>
        <v/>
      </c>
      <c r="G166" s="199" t="str">
        <f>IF(Paramétrage!RR515&lt;&gt;0,Paramétrage!RP515,"")</f>
        <v/>
      </c>
      <c r="H166" s="2" t="str">
        <f>IF(Paramétrage!RR515&lt;&gt;0,Paramétrage!RQ515,"")</f>
        <v/>
      </c>
      <c r="I166" s="2" t="str">
        <f t="shared" si="66"/>
        <v/>
      </c>
      <c r="J166" s="2" t="str">
        <f>IF(Paramétrage!RR515&lt;&gt;0,Paramétrage!RR515,"")</f>
        <v/>
      </c>
      <c r="K166" s="2" t="str">
        <f>IF(Paramétrage!RS515&lt;&gt;0,Paramétrage!RS515,"")</f>
        <v/>
      </c>
      <c r="L166" s="2" t="str">
        <f t="shared" si="67"/>
        <v/>
      </c>
      <c r="M166" s="2" t="str">
        <f t="shared" si="68"/>
        <v/>
      </c>
      <c r="N166" s="2" t="str">
        <f t="shared" si="69"/>
        <v/>
      </c>
      <c r="O166" s="2" t="str">
        <f>IF(Paramétrage!RR515&lt;&gt;0,Paramétrage!RT515,"")</f>
        <v/>
      </c>
      <c r="P166" s="9" t="e">
        <f>IF(Paramétrage!#REF!,#REF!-#REF!,0)</f>
        <v>#REF!</v>
      </c>
      <c r="Q166" s="2"/>
      <c r="R166" s="2" t="e">
        <f>IF(#REF!&lt;&gt;"",ROUNDUP(MIN(S$3,T$3),0),"")</f>
        <v>#REF!</v>
      </c>
      <c r="S166" s="2"/>
    </row>
    <row r="167" spans="1:19" x14ac:dyDescent="0.35">
      <c r="A167" s="77" t="str">
        <f t="shared" si="60"/>
        <v/>
      </c>
      <c r="B167" s="77" t="str">
        <f t="shared" si="61"/>
        <v/>
      </c>
      <c r="C167" s="77" t="str">
        <f t="shared" si="62"/>
        <v/>
      </c>
      <c r="D167" s="77" t="str">
        <f t="shared" si="63"/>
        <v/>
      </c>
      <c r="E167" s="77" t="str">
        <f t="shared" si="64"/>
        <v/>
      </c>
      <c r="F167" s="77" t="str">
        <f t="shared" si="65"/>
        <v/>
      </c>
      <c r="G167" s="199" t="str">
        <f>IF(Paramétrage!RR516&lt;&gt;0,Paramétrage!RP516,"")</f>
        <v/>
      </c>
      <c r="H167" s="2" t="str">
        <f>IF(Paramétrage!RR516&lt;&gt;0,Paramétrage!RQ516,"")</f>
        <v/>
      </c>
      <c r="I167" s="2" t="str">
        <f t="shared" si="66"/>
        <v/>
      </c>
      <c r="J167" s="2" t="str">
        <f>IF(Paramétrage!RR516&lt;&gt;0,Paramétrage!RR516,"")</f>
        <v/>
      </c>
      <c r="K167" s="2" t="str">
        <f>IF(Paramétrage!RS516&lt;&gt;0,Paramétrage!RS516,"")</f>
        <v/>
      </c>
      <c r="L167" s="2" t="str">
        <f t="shared" si="67"/>
        <v/>
      </c>
      <c r="M167" s="2" t="str">
        <f t="shared" si="68"/>
        <v/>
      </c>
      <c r="N167" s="2" t="str">
        <f t="shared" si="69"/>
        <v/>
      </c>
      <c r="O167" s="2" t="str">
        <f>IF(Paramétrage!RR516&lt;&gt;0,Paramétrage!RT516,"")</f>
        <v/>
      </c>
      <c r="P167" s="9" t="e">
        <f>IF(Paramétrage!#REF!,#REF!-#REF!,0)</f>
        <v>#REF!</v>
      </c>
      <c r="Q167" s="2"/>
      <c r="R167" s="2" t="e">
        <f>IF(#REF!&lt;&gt;"",ROUNDUP(MIN(S$3,T$3),0),"")</f>
        <v>#REF!</v>
      </c>
      <c r="S167" s="2"/>
    </row>
    <row r="168" spans="1:19" x14ac:dyDescent="0.35">
      <c r="A168" s="77" t="str">
        <f t="shared" si="60"/>
        <v/>
      </c>
      <c r="B168" s="77" t="str">
        <f t="shared" si="61"/>
        <v/>
      </c>
      <c r="C168" s="77" t="str">
        <f t="shared" si="62"/>
        <v/>
      </c>
      <c r="D168" s="77" t="str">
        <f t="shared" si="63"/>
        <v/>
      </c>
      <c r="E168" s="77" t="str">
        <f t="shared" si="64"/>
        <v/>
      </c>
      <c r="F168" s="77" t="str">
        <f t="shared" si="65"/>
        <v/>
      </c>
      <c r="G168" s="199" t="str">
        <f>IF(Paramétrage!RR517&lt;&gt;0,Paramétrage!RP517,"")</f>
        <v/>
      </c>
      <c r="H168" s="2" t="str">
        <f>IF(Paramétrage!RR517&lt;&gt;0,Paramétrage!RQ517,"")</f>
        <v/>
      </c>
      <c r="I168" s="2" t="str">
        <f t="shared" si="66"/>
        <v/>
      </c>
      <c r="J168" s="2" t="str">
        <f>IF(Paramétrage!RR517&lt;&gt;0,Paramétrage!RR517,"")</f>
        <v/>
      </c>
      <c r="K168" s="2" t="str">
        <f>IF(Paramétrage!RS517&lt;&gt;0,Paramétrage!RS517,"")</f>
        <v/>
      </c>
      <c r="L168" s="2" t="str">
        <f t="shared" si="67"/>
        <v/>
      </c>
      <c r="M168" s="2" t="str">
        <f t="shared" si="68"/>
        <v/>
      </c>
      <c r="N168" s="2" t="str">
        <f t="shared" si="69"/>
        <v/>
      </c>
      <c r="O168" s="2" t="str">
        <f>IF(Paramétrage!RR517&lt;&gt;0,Paramétrage!RT517,"")</f>
        <v/>
      </c>
      <c r="P168" s="9" t="e">
        <f>IF(Paramétrage!#REF!,#REF!-#REF!,0)</f>
        <v>#REF!</v>
      </c>
      <c r="Q168" s="2"/>
      <c r="R168" s="2" t="e">
        <f>IF(#REF!&lt;&gt;"",ROUNDUP(MIN(S$3,T$3),0),"")</f>
        <v>#REF!</v>
      </c>
      <c r="S168" s="2"/>
    </row>
    <row r="169" spans="1:19" x14ac:dyDescent="0.35">
      <c r="A169" s="77" t="str">
        <f t="shared" si="60"/>
        <v/>
      </c>
      <c r="B169" s="77" t="str">
        <f t="shared" si="61"/>
        <v/>
      </c>
      <c r="C169" s="77" t="str">
        <f t="shared" si="62"/>
        <v/>
      </c>
      <c r="D169" s="77" t="str">
        <f t="shared" si="63"/>
        <v/>
      </c>
      <c r="E169" s="77" t="str">
        <f t="shared" si="64"/>
        <v/>
      </c>
      <c r="F169" s="77" t="str">
        <f t="shared" si="65"/>
        <v/>
      </c>
      <c r="G169" s="199" t="str">
        <f>IF(Paramétrage!RR518&lt;&gt;0,Paramétrage!RP518,"")</f>
        <v/>
      </c>
      <c r="H169" s="2" t="str">
        <f>IF(Paramétrage!RR518&lt;&gt;0,Paramétrage!RQ518,"")</f>
        <v/>
      </c>
      <c r="I169" s="2" t="str">
        <f t="shared" si="66"/>
        <v/>
      </c>
      <c r="J169" s="2" t="str">
        <f>IF(Paramétrage!RR518&lt;&gt;0,Paramétrage!RR518,"")</f>
        <v/>
      </c>
      <c r="K169" s="2" t="str">
        <f>IF(Paramétrage!RS518&lt;&gt;0,Paramétrage!RS518,"")</f>
        <v/>
      </c>
      <c r="L169" s="2" t="str">
        <f t="shared" si="67"/>
        <v/>
      </c>
      <c r="M169" s="2" t="str">
        <f t="shared" si="68"/>
        <v/>
      </c>
      <c r="N169" s="2" t="str">
        <f t="shared" si="69"/>
        <v/>
      </c>
      <c r="O169" s="2" t="str">
        <f>IF(Paramétrage!RR518&lt;&gt;0,Paramétrage!RT518,"")</f>
        <v/>
      </c>
      <c r="P169" s="9" t="e">
        <f>IF(Paramétrage!#REF!,#REF!-#REF!,0)</f>
        <v>#REF!</v>
      </c>
      <c r="Q169" s="2"/>
      <c r="R169" s="2" t="e">
        <f>IF(#REF!&lt;&gt;"",ROUNDUP(MIN(S$3,T$3),0),"")</f>
        <v>#REF!</v>
      </c>
      <c r="S169" s="2"/>
    </row>
    <row r="170" spans="1:19" x14ac:dyDescent="0.35">
      <c r="A170" s="77" t="str">
        <f t="shared" si="60"/>
        <v/>
      </c>
      <c r="B170" s="77" t="str">
        <f t="shared" si="61"/>
        <v/>
      </c>
      <c r="C170" s="77" t="str">
        <f t="shared" si="62"/>
        <v/>
      </c>
      <c r="D170" s="77" t="str">
        <f t="shared" si="63"/>
        <v/>
      </c>
      <c r="E170" s="77" t="str">
        <f t="shared" si="64"/>
        <v/>
      </c>
      <c r="F170" s="77" t="str">
        <f t="shared" si="65"/>
        <v/>
      </c>
      <c r="G170" s="199" t="str">
        <f>IF(Paramétrage!RR519&lt;&gt;0,Paramétrage!RP519,"")</f>
        <v/>
      </c>
      <c r="H170" s="2" t="str">
        <f>IF(Paramétrage!RR519&lt;&gt;0,Paramétrage!RQ519,"")</f>
        <v/>
      </c>
      <c r="I170" s="2" t="str">
        <f t="shared" si="66"/>
        <v/>
      </c>
      <c r="J170" s="2" t="str">
        <f>IF(Paramétrage!RR519&lt;&gt;0,Paramétrage!RR519,"")</f>
        <v/>
      </c>
      <c r="K170" s="2" t="str">
        <f>IF(Paramétrage!RS519&lt;&gt;0,Paramétrage!RS519,"")</f>
        <v/>
      </c>
      <c r="L170" s="2" t="str">
        <f t="shared" si="67"/>
        <v/>
      </c>
      <c r="M170" s="2" t="str">
        <f t="shared" si="68"/>
        <v/>
      </c>
      <c r="N170" s="2" t="str">
        <f t="shared" si="69"/>
        <v/>
      </c>
      <c r="O170" s="2" t="str">
        <f>IF(Paramétrage!RR519&lt;&gt;0,Paramétrage!RT519,"")</f>
        <v/>
      </c>
      <c r="P170" s="9" t="e">
        <f>IF(Paramétrage!#REF!,#REF!-#REF!,0)</f>
        <v>#REF!</v>
      </c>
      <c r="Q170" s="2"/>
      <c r="R170" s="2" t="e">
        <f>IF(#REF!&lt;&gt;"",ROUNDUP(MIN(S$3,T$3),0),"")</f>
        <v>#REF!</v>
      </c>
      <c r="S170" s="2"/>
    </row>
    <row r="171" spans="1:19" x14ac:dyDescent="0.35">
      <c r="A171" s="77" t="str">
        <f t="shared" si="60"/>
        <v/>
      </c>
      <c r="B171" s="77" t="str">
        <f t="shared" si="61"/>
        <v/>
      </c>
      <c r="C171" s="77" t="str">
        <f t="shared" si="62"/>
        <v/>
      </c>
      <c r="D171" s="77" t="str">
        <f t="shared" si="63"/>
        <v/>
      </c>
      <c r="E171" s="77" t="str">
        <f t="shared" si="64"/>
        <v/>
      </c>
      <c r="F171" s="77" t="str">
        <f t="shared" si="65"/>
        <v/>
      </c>
      <c r="G171" s="199" t="str">
        <f>IF(Paramétrage!RR520&lt;&gt;0,Paramétrage!RP520,"")</f>
        <v/>
      </c>
      <c r="H171" s="2" t="str">
        <f>IF(Paramétrage!RR520&lt;&gt;0,Paramétrage!RQ520,"")</f>
        <v/>
      </c>
      <c r="I171" s="2" t="str">
        <f t="shared" si="66"/>
        <v/>
      </c>
      <c r="J171" s="2" t="str">
        <f>IF(Paramétrage!RR520&lt;&gt;0,Paramétrage!RR520,"")</f>
        <v/>
      </c>
      <c r="K171" s="2" t="str">
        <f>IF(Paramétrage!RS520&lt;&gt;0,Paramétrage!RS520,"")</f>
        <v/>
      </c>
      <c r="L171" s="2" t="str">
        <f t="shared" si="67"/>
        <v/>
      </c>
      <c r="M171" s="2" t="str">
        <f t="shared" si="68"/>
        <v/>
      </c>
      <c r="N171" s="2" t="str">
        <f t="shared" si="69"/>
        <v/>
      </c>
      <c r="O171" s="2" t="str">
        <f>IF(Paramétrage!RR520&lt;&gt;0,Paramétrage!RT520,"")</f>
        <v/>
      </c>
      <c r="P171" s="9" t="e">
        <f>IF(Paramétrage!#REF!,#REF!-#REF!,0)</f>
        <v>#REF!</v>
      </c>
      <c r="Q171" s="2"/>
      <c r="R171" s="2" t="e">
        <f>IF(#REF!&lt;&gt;"",ROUNDUP(MIN(S$3,T$3),0),"")</f>
        <v>#REF!</v>
      </c>
      <c r="S171" s="2"/>
    </row>
    <row r="172" spans="1:19" x14ac:dyDescent="0.35">
      <c r="A172" s="77" t="str">
        <f t="shared" si="60"/>
        <v/>
      </c>
      <c r="B172" s="77" t="str">
        <f t="shared" si="61"/>
        <v/>
      </c>
      <c r="C172" s="77" t="str">
        <f t="shared" si="62"/>
        <v/>
      </c>
      <c r="D172" s="77" t="str">
        <f t="shared" si="63"/>
        <v/>
      </c>
      <c r="E172" s="77" t="str">
        <f t="shared" si="64"/>
        <v/>
      </c>
      <c r="F172" s="77" t="str">
        <f t="shared" si="65"/>
        <v/>
      </c>
      <c r="G172" s="199" t="str">
        <f>IF(Paramétrage!RR521&lt;&gt;0,Paramétrage!RP521,"")</f>
        <v/>
      </c>
      <c r="H172" s="2" t="str">
        <f>IF(Paramétrage!RR521&lt;&gt;0,Paramétrage!RQ521,"")</f>
        <v/>
      </c>
      <c r="I172" s="2" t="str">
        <f t="shared" si="66"/>
        <v/>
      </c>
      <c r="J172" s="2" t="str">
        <f>IF(Paramétrage!RR521&lt;&gt;0,Paramétrage!RR521,"")</f>
        <v/>
      </c>
      <c r="K172" s="2" t="str">
        <f>IF(Paramétrage!RS521&lt;&gt;0,Paramétrage!RS521,"")</f>
        <v/>
      </c>
      <c r="L172" s="2" t="str">
        <f t="shared" si="67"/>
        <v/>
      </c>
      <c r="M172" s="2" t="str">
        <f t="shared" si="68"/>
        <v/>
      </c>
      <c r="N172" s="2" t="str">
        <f t="shared" si="69"/>
        <v/>
      </c>
      <c r="O172" s="2" t="str">
        <f>IF(Paramétrage!RR521&lt;&gt;0,Paramétrage!RT521,"")</f>
        <v/>
      </c>
      <c r="P172" s="9" t="e">
        <f>IF(Paramétrage!#REF!,#REF!-#REF!,0)</f>
        <v>#REF!</v>
      </c>
      <c r="Q172" s="2"/>
      <c r="R172" s="2" t="e">
        <f>IF(#REF!&lt;&gt;"",ROUNDUP(MIN(S$3,T$3),0),"")</f>
        <v>#REF!</v>
      </c>
      <c r="S172" s="2"/>
    </row>
    <row r="173" spans="1:19" x14ac:dyDescent="0.35">
      <c r="A173" s="77" t="str">
        <f t="shared" si="60"/>
        <v/>
      </c>
      <c r="B173" s="77" t="str">
        <f t="shared" si="61"/>
        <v/>
      </c>
      <c r="C173" s="77" t="str">
        <f t="shared" si="62"/>
        <v/>
      </c>
      <c r="D173" s="77" t="str">
        <f t="shared" si="63"/>
        <v/>
      </c>
      <c r="E173" s="77" t="str">
        <f t="shared" si="64"/>
        <v/>
      </c>
      <c r="F173" s="77" t="str">
        <f t="shared" si="65"/>
        <v/>
      </c>
      <c r="G173" s="199" t="str">
        <f>IF(Paramétrage!RR522&lt;&gt;0,Paramétrage!RP522,"")</f>
        <v/>
      </c>
      <c r="H173" s="2" t="str">
        <f>IF(Paramétrage!RR522&lt;&gt;0,Paramétrage!RQ522,"")</f>
        <v/>
      </c>
      <c r="I173" s="2" t="str">
        <f t="shared" si="66"/>
        <v/>
      </c>
      <c r="J173" s="2" t="str">
        <f>IF(Paramétrage!RR522&lt;&gt;0,Paramétrage!RR522,"")</f>
        <v/>
      </c>
      <c r="K173" s="2" t="str">
        <f>IF(Paramétrage!RS522&lt;&gt;0,Paramétrage!RS522,"")</f>
        <v/>
      </c>
      <c r="L173" s="2" t="str">
        <f t="shared" si="67"/>
        <v/>
      </c>
      <c r="M173" s="2" t="str">
        <f t="shared" si="68"/>
        <v/>
      </c>
      <c r="N173" s="2" t="str">
        <f t="shared" si="69"/>
        <v/>
      </c>
      <c r="O173" s="2" t="str">
        <f>IF(Paramétrage!RR522&lt;&gt;0,Paramétrage!RT522,"")</f>
        <v/>
      </c>
      <c r="P173" s="9" t="e">
        <f>IF(Paramétrage!#REF!,#REF!-#REF!,0)</f>
        <v>#REF!</v>
      </c>
      <c r="Q173" s="2"/>
      <c r="R173" s="2" t="e">
        <f>IF(#REF!&lt;&gt;"",ROUNDUP(MIN(S$3,T$3),0),"")</f>
        <v>#REF!</v>
      </c>
      <c r="S173" s="2"/>
    </row>
    <row r="174" spans="1:19" x14ac:dyDescent="0.35">
      <c r="A174" s="77" t="str">
        <f t="shared" si="60"/>
        <v/>
      </c>
      <c r="B174" s="77" t="str">
        <f t="shared" si="61"/>
        <v/>
      </c>
      <c r="C174" s="77" t="str">
        <f t="shared" si="62"/>
        <v/>
      </c>
      <c r="D174" s="77" t="str">
        <f t="shared" si="63"/>
        <v/>
      </c>
      <c r="E174" s="77" t="str">
        <f t="shared" si="64"/>
        <v/>
      </c>
      <c r="F174" s="77" t="str">
        <f t="shared" si="65"/>
        <v/>
      </c>
      <c r="G174" s="199" t="str">
        <f>IF(Paramétrage!RR523&lt;&gt;0,Paramétrage!RP523,"")</f>
        <v/>
      </c>
      <c r="H174" s="2" t="str">
        <f>IF(Paramétrage!RR523&lt;&gt;0,Paramétrage!RQ523,"")</f>
        <v/>
      </c>
      <c r="I174" s="2" t="str">
        <f t="shared" si="66"/>
        <v/>
      </c>
      <c r="J174" s="2" t="str">
        <f>IF(Paramétrage!RR523&lt;&gt;0,Paramétrage!RR523,"")</f>
        <v/>
      </c>
      <c r="K174" s="2" t="str">
        <f>IF(Paramétrage!RS523&lt;&gt;0,Paramétrage!RS523,"")</f>
        <v/>
      </c>
      <c r="L174" s="2" t="str">
        <f t="shared" si="67"/>
        <v/>
      </c>
      <c r="M174" s="2" t="str">
        <f t="shared" si="68"/>
        <v/>
      </c>
      <c r="N174" s="2" t="str">
        <f t="shared" si="69"/>
        <v/>
      </c>
      <c r="O174" s="2" t="str">
        <f>IF(Paramétrage!RR523&lt;&gt;0,Paramétrage!RT523,"")</f>
        <v/>
      </c>
      <c r="P174" s="9" t="e">
        <f>IF(Paramétrage!#REF!,#REF!-#REF!,0)</f>
        <v>#REF!</v>
      </c>
      <c r="Q174" s="2"/>
      <c r="R174" s="2" t="e">
        <f>IF(#REF!&lt;&gt;"",ROUNDUP(MIN(S$3,T$3),0),"")</f>
        <v>#REF!</v>
      </c>
      <c r="S174" s="2"/>
    </row>
    <row r="175" spans="1:19" x14ac:dyDescent="0.35">
      <c r="A175" s="77" t="str">
        <f t="shared" si="60"/>
        <v/>
      </c>
      <c r="B175" s="77" t="str">
        <f t="shared" si="61"/>
        <v/>
      </c>
      <c r="C175" s="77" t="str">
        <f t="shared" si="62"/>
        <v/>
      </c>
      <c r="D175" s="77" t="str">
        <f t="shared" si="63"/>
        <v/>
      </c>
      <c r="E175" s="77" t="str">
        <f t="shared" si="64"/>
        <v/>
      </c>
      <c r="F175" s="77" t="str">
        <f t="shared" si="65"/>
        <v/>
      </c>
      <c r="G175" s="199" t="str">
        <f>IF(Paramétrage!RR524&lt;&gt;0,Paramétrage!RP524,"")</f>
        <v/>
      </c>
      <c r="H175" s="2" t="str">
        <f>IF(Paramétrage!RR524&lt;&gt;0,Paramétrage!RQ524,"")</f>
        <v/>
      </c>
      <c r="I175" s="2" t="str">
        <f t="shared" si="66"/>
        <v/>
      </c>
      <c r="J175" s="2" t="str">
        <f>IF(Paramétrage!RR524&lt;&gt;0,Paramétrage!RR524,"")</f>
        <v/>
      </c>
      <c r="K175" s="2" t="str">
        <f>IF(Paramétrage!RS524&lt;&gt;0,Paramétrage!RS524,"")</f>
        <v/>
      </c>
      <c r="L175" s="2" t="str">
        <f t="shared" si="67"/>
        <v/>
      </c>
      <c r="M175" s="2" t="str">
        <f t="shared" si="68"/>
        <v/>
      </c>
      <c r="N175" s="2" t="str">
        <f t="shared" si="69"/>
        <v/>
      </c>
      <c r="O175" s="2" t="str">
        <f>IF(Paramétrage!RR524&lt;&gt;0,Paramétrage!RT524,"")</f>
        <v/>
      </c>
      <c r="P175" s="9" t="e">
        <f>IF(Paramétrage!#REF!,#REF!-#REF!,0)</f>
        <v>#REF!</v>
      </c>
      <c r="Q175" s="2"/>
      <c r="R175" s="2" t="e">
        <f>IF(#REF!&lt;&gt;"",ROUNDUP(MIN(S$3,T$3),0),"")</f>
        <v>#REF!</v>
      </c>
      <c r="S175" s="2"/>
    </row>
    <row r="176" spans="1:19" x14ac:dyDescent="0.35">
      <c r="A176" s="77" t="str">
        <f t="shared" si="60"/>
        <v/>
      </c>
      <c r="B176" s="77" t="str">
        <f t="shared" si="61"/>
        <v/>
      </c>
      <c r="C176" s="77" t="str">
        <f t="shared" si="62"/>
        <v/>
      </c>
      <c r="D176" s="77" t="str">
        <f t="shared" si="63"/>
        <v/>
      </c>
      <c r="E176" s="77" t="str">
        <f t="shared" si="64"/>
        <v/>
      </c>
      <c r="F176" s="77" t="str">
        <f t="shared" si="65"/>
        <v/>
      </c>
      <c r="G176" s="199" t="str">
        <f>IF(Paramétrage!RR525&lt;&gt;0,Paramétrage!RP525,"")</f>
        <v/>
      </c>
      <c r="H176" s="2" t="str">
        <f>IF(Paramétrage!RR525&lt;&gt;0,Paramétrage!RQ525,"")</f>
        <v/>
      </c>
      <c r="I176" s="2" t="str">
        <f t="shared" si="66"/>
        <v/>
      </c>
      <c r="J176" s="2" t="str">
        <f>IF(Paramétrage!RR525&lt;&gt;0,Paramétrage!RR525,"")</f>
        <v/>
      </c>
      <c r="K176" s="2" t="str">
        <f>IF(Paramétrage!RS525&lt;&gt;0,Paramétrage!RS525,"")</f>
        <v/>
      </c>
      <c r="L176" s="2" t="str">
        <f t="shared" si="67"/>
        <v/>
      </c>
      <c r="M176" s="2" t="str">
        <f t="shared" si="68"/>
        <v/>
      </c>
      <c r="N176" s="2" t="str">
        <f t="shared" si="69"/>
        <v/>
      </c>
      <c r="O176" s="2" t="str">
        <f>IF(Paramétrage!RR525&lt;&gt;0,Paramétrage!RT525,"")</f>
        <v/>
      </c>
      <c r="P176" s="9" t="e">
        <f>IF(Paramétrage!#REF!,#REF!-#REF!,0)</f>
        <v>#REF!</v>
      </c>
      <c r="Q176" s="2"/>
      <c r="R176" s="2" t="e">
        <f>IF(#REF!&lt;&gt;"",ROUNDUP(MIN(S$3,T$3),0),"")</f>
        <v>#REF!</v>
      </c>
      <c r="S176" s="2"/>
    </row>
    <row r="177" spans="1:19" x14ac:dyDescent="0.35">
      <c r="A177" s="77" t="str">
        <f t="shared" si="60"/>
        <v/>
      </c>
      <c r="B177" s="77" t="str">
        <f t="shared" si="61"/>
        <v/>
      </c>
      <c r="C177" s="77" t="str">
        <f t="shared" si="62"/>
        <v/>
      </c>
      <c r="D177" s="77" t="str">
        <f t="shared" si="63"/>
        <v/>
      </c>
      <c r="E177" s="77" t="str">
        <f t="shared" si="64"/>
        <v/>
      </c>
      <c r="F177" s="77" t="str">
        <f t="shared" si="65"/>
        <v/>
      </c>
      <c r="G177" s="199" t="str">
        <f>IF(Paramétrage!RR526&lt;&gt;0,Paramétrage!RP526,"")</f>
        <v/>
      </c>
      <c r="H177" s="2" t="str">
        <f>IF(Paramétrage!RR526&lt;&gt;0,Paramétrage!RQ526,"")</f>
        <v/>
      </c>
      <c r="I177" s="2" t="str">
        <f t="shared" si="66"/>
        <v/>
      </c>
      <c r="J177" s="2" t="str">
        <f>IF(Paramétrage!RR526&lt;&gt;0,Paramétrage!RR526,"")</f>
        <v/>
      </c>
      <c r="K177" s="2" t="str">
        <f>IF(Paramétrage!RS526&lt;&gt;0,Paramétrage!RS526,"")</f>
        <v/>
      </c>
      <c r="L177" s="2" t="str">
        <f t="shared" si="67"/>
        <v/>
      </c>
      <c r="M177" s="2" t="str">
        <f t="shared" si="68"/>
        <v/>
      </c>
      <c r="N177" s="2" t="str">
        <f t="shared" si="69"/>
        <v/>
      </c>
      <c r="O177" s="2" t="str">
        <f>IF(Paramétrage!RR526&lt;&gt;0,Paramétrage!RT526,"")</f>
        <v/>
      </c>
      <c r="P177" s="9" t="e">
        <f>IF(Paramétrage!#REF!,#REF!-#REF!,0)</f>
        <v>#REF!</v>
      </c>
      <c r="Q177" s="2"/>
      <c r="R177" s="2" t="e">
        <f>IF(#REF!&lt;&gt;"",ROUNDUP(MIN(S$3,T$3),0),"")</f>
        <v>#REF!</v>
      </c>
      <c r="S177" s="2"/>
    </row>
    <row r="178" spans="1:19" x14ac:dyDescent="0.35">
      <c r="A178" s="77" t="str">
        <f t="shared" si="60"/>
        <v/>
      </c>
      <c r="B178" s="77" t="str">
        <f t="shared" si="61"/>
        <v/>
      </c>
      <c r="C178" s="77" t="str">
        <f t="shared" si="62"/>
        <v/>
      </c>
      <c r="D178" s="77" t="str">
        <f t="shared" si="63"/>
        <v/>
      </c>
      <c r="E178" s="77" t="str">
        <f t="shared" si="64"/>
        <v/>
      </c>
      <c r="F178" s="77" t="str">
        <f t="shared" si="65"/>
        <v/>
      </c>
      <c r="G178" s="199" t="str">
        <f>IF(Paramétrage!RR527&lt;&gt;0,Paramétrage!RP527,"")</f>
        <v/>
      </c>
      <c r="H178" s="2" t="str">
        <f>IF(Paramétrage!RR527&lt;&gt;0,Paramétrage!RQ527,"")</f>
        <v/>
      </c>
      <c r="I178" s="2" t="str">
        <f t="shared" si="66"/>
        <v/>
      </c>
      <c r="J178" s="2" t="str">
        <f>IF(Paramétrage!RR527&lt;&gt;0,Paramétrage!RR527,"")</f>
        <v/>
      </c>
      <c r="K178" s="2" t="str">
        <f>IF(Paramétrage!RS527&lt;&gt;0,Paramétrage!RS527,"")</f>
        <v/>
      </c>
      <c r="L178" s="2" t="str">
        <f t="shared" si="67"/>
        <v/>
      </c>
      <c r="M178" s="2" t="str">
        <f t="shared" si="68"/>
        <v/>
      </c>
      <c r="N178" s="2" t="str">
        <f t="shared" si="69"/>
        <v/>
      </c>
      <c r="O178" s="2" t="str">
        <f>IF(Paramétrage!RR527&lt;&gt;0,Paramétrage!RT527,"")</f>
        <v/>
      </c>
      <c r="P178" s="9" t="e">
        <f>IF(Paramétrage!#REF!,#REF!-#REF!,0)</f>
        <v>#REF!</v>
      </c>
      <c r="Q178" s="2"/>
      <c r="R178" s="2" t="e">
        <f>IF(#REF!&lt;&gt;"",ROUNDUP(MIN(S$3,T$3),0),"")</f>
        <v>#REF!</v>
      </c>
      <c r="S178" s="2"/>
    </row>
    <row r="179" spans="1:19" x14ac:dyDescent="0.35">
      <c r="A179" s="77" t="str">
        <f t="shared" si="60"/>
        <v/>
      </c>
      <c r="B179" s="77" t="str">
        <f t="shared" si="61"/>
        <v/>
      </c>
      <c r="C179" s="77" t="str">
        <f t="shared" si="62"/>
        <v/>
      </c>
      <c r="D179" s="77" t="str">
        <f t="shared" si="63"/>
        <v/>
      </c>
      <c r="E179" s="77" t="str">
        <f t="shared" si="64"/>
        <v/>
      </c>
      <c r="F179" s="77" t="str">
        <f t="shared" si="65"/>
        <v/>
      </c>
      <c r="G179" s="199" t="str">
        <f>IF(Paramétrage!RR528&lt;&gt;0,Paramétrage!RP528,"")</f>
        <v/>
      </c>
      <c r="H179" s="2" t="str">
        <f>IF(Paramétrage!RR528&lt;&gt;0,Paramétrage!RQ528,"")</f>
        <v/>
      </c>
      <c r="I179" s="2" t="str">
        <f t="shared" si="66"/>
        <v/>
      </c>
      <c r="J179" s="2" t="str">
        <f>IF(Paramétrage!RR528&lt;&gt;0,Paramétrage!RR528,"")</f>
        <v/>
      </c>
      <c r="K179" s="2" t="str">
        <f>IF(Paramétrage!RS528&lt;&gt;0,Paramétrage!RS528,"")</f>
        <v/>
      </c>
      <c r="L179" s="2" t="str">
        <f t="shared" si="67"/>
        <v/>
      </c>
      <c r="M179" s="2" t="str">
        <f t="shared" si="68"/>
        <v/>
      </c>
      <c r="N179" s="2" t="str">
        <f t="shared" si="69"/>
        <v/>
      </c>
      <c r="O179" s="2" t="str">
        <f>IF(Paramétrage!RR528&lt;&gt;0,Paramétrage!RT528,"")</f>
        <v/>
      </c>
      <c r="P179" s="9" t="e">
        <f>IF(Paramétrage!#REF!,#REF!-#REF!,0)</f>
        <v>#REF!</v>
      </c>
      <c r="Q179" s="2"/>
      <c r="R179" s="2" t="e">
        <f>IF(#REF!&lt;&gt;"",ROUNDUP(MIN(S$3,T$3),0),"")</f>
        <v>#REF!</v>
      </c>
      <c r="S179" s="2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179"/>
  <sheetViews>
    <sheetView topLeftCell="A161" workbookViewId="0">
      <selection activeCell="A152" sqref="A152:O179"/>
    </sheetView>
  </sheetViews>
  <sheetFormatPr baseColWidth="10" defaultRowHeight="14.5" x14ac:dyDescent="0.35"/>
  <sheetData>
    <row r="1" spans="1:20" x14ac:dyDescent="0.35">
      <c r="A1" s="469"/>
      <c r="B1" s="469"/>
      <c r="C1" s="469"/>
      <c r="D1" s="469"/>
      <c r="E1" s="469"/>
      <c r="F1" s="469"/>
      <c r="G1" s="475" t="s">
        <v>1144</v>
      </c>
      <c r="H1" s="469"/>
      <c r="I1" s="469"/>
      <c r="J1" s="469"/>
      <c r="K1" s="469"/>
      <c r="L1" s="469"/>
      <c r="M1" s="469"/>
      <c r="N1" s="469"/>
      <c r="O1" s="469"/>
      <c r="P1" s="469">
        <f>IF(Paramétrage!Q449,#REF!-#REF!,0)</f>
        <v>0</v>
      </c>
      <c r="Q1" s="469"/>
      <c r="R1" s="469" t="e">
        <f>IF(#REF!&lt;&gt;"",ROUNDUP(MIN(S$3,T$3),0),"")</f>
        <v>#REF!</v>
      </c>
      <c r="S1" s="2"/>
    </row>
    <row r="2" spans="1:20" ht="101.5" x14ac:dyDescent="0.35">
      <c r="A2" s="23" t="s">
        <v>353</v>
      </c>
      <c r="B2" s="23" t="s">
        <v>365</v>
      </c>
      <c r="C2" s="23" t="s">
        <v>361</v>
      </c>
      <c r="D2" s="23" t="s">
        <v>362</v>
      </c>
      <c r="E2" s="23" t="s">
        <v>363</v>
      </c>
      <c r="F2" s="23" t="s">
        <v>364</v>
      </c>
      <c r="G2" s="106" t="s">
        <v>167</v>
      </c>
      <c r="H2" s="106" t="s">
        <v>24</v>
      </c>
      <c r="I2" s="106" t="s">
        <v>165</v>
      </c>
      <c r="J2" s="106" t="s">
        <v>106</v>
      </c>
      <c r="K2" s="106" t="s">
        <v>166</v>
      </c>
      <c r="L2" s="106" t="s">
        <v>22</v>
      </c>
      <c r="M2" s="106" t="s">
        <v>164</v>
      </c>
      <c r="N2" s="106" t="s">
        <v>108</v>
      </c>
      <c r="O2" s="106" t="s">
        <v>107</v>
      </c>
      <c r="P2" s="9">
        <f>IF(Paramétrage!Q450,#REF!-#REF!,0)</f>
        <v>0</v>
      </c>
      <c r="Q2" s="200" t="e">
        <f>Paramétrage!#REF!</f>
        <v>#REF!</v>
      </c>
      <c r="R2" s="201" t="s">
        <v>338</v>
      </c>
      <c r="S2" s="106" t="s">
        <v>347</v>
      </c>
      <c r="T2" s="28" t="s">
        <v>348</v>
      </c>
    </row>
    <row r="3" spans="1:20" x14ac:dyDescent="0.35">
      <c r="A3" s="603" t="str">
        <f t="shared" ref="A3" si="0">IF(J3&lt;&gt;"",I3,"")</f>
        <v/>
      </c>
      <c r="B3" s="603" t="str">
        <f t="shared" ref="B3" si="1">IF(J3&lt;&gt;"",1,"")</f>
        <v/>
      </c>
      <c r="C3" s="603" t="str">
        <f t="shared" ref="C3" si="2">IF(J3&lt;&gt;"",L3,"")</f>
        <v/>
      </c>
      <c r="D3" s="603" t="str">
        <f t="shared" ref="D3" si="3">IF(J3&lt;&gt;"",L3,"")</f>
        <v/>
      </c>
      <c r="E3" s="603" t="str">
        <f t="shared" ref="E3" si="4">IF(J3&lt;&gt;"",M3,"")</f>
        <v/>
      </c>
      <c r="F3" s="603" t="str">
        <f t="shared" ref="F3" si="5">IF(J3&lt;&gt;"",N3,"")</f>
        <v/>
      </c>
      <c r="G3" s="199" t="str">
        <f>IF(Paramétrage!FU448&lt;&gt;0,Paramétrage!FS448,"")</f>
        <v/>
      </c>
      <c r="H3" s="2" t="str">
        <f>IF(Paramétrage!FU448&lt;&gt;0,Paramétrage!FT448,"")</f>
        <v/>
      </c>
      <c r="I3" s="2" t="str">
        <f t="shared" ref="I3" si="6">IF(J3&lt;&gt;"",DATEDIF($Q$2,G3,"d")*1440+H3*60,"")</f>
        <v/>
      </c>
      <c r="J3" s="2" t="str">
        <f>IF(Paramétrage!FU448&lt;&gt;0,Paramétrage!FU448,"")</f>
        <v/>
      </c>
      <c r="K3" s="2" t="str">
        <f>IF(Paramétrage!FV448&lt;&gt;0,Paramétrage!FV448,"")</f>
        <v/>
      </c>
      <c r="L3" s="2" t="str">
        <f t="shared" ref="L3" si="7">IF(J3&lt;&gt;"",ROUNDUP(J3/K3,0),"")</f>
        <v/>
      </c>
      <c r="M3" s="2" t="str">
        <f t="shared" ref="M3" si="8">IF(J3&lt;&gt;"",J3/L3,"")</f>
        <v/>
      </c>
      <c r="N3" s="2" t="str">
        <f t="shared" ref="N3" si="9">IF(J3&lt;&gt;"",M3/O3,"")</f>
        <v/>
      </c>
      <c r="O3" s="2" t="str">
        <f>IF(Paramétrage!FU448&lt;&gt;0,Paramétrage!FW448,"")</f>
        <v/>
      </c>
      <c r="P3" s="9">
        <f>IF(Paramétrage!Q451,#REF!-#REF!,0)</f>
        <v>0</v>
      </c>
      <c r="Q3" s="2"/>
      <c r="R3" s="2" t="e">
        <f>IF(#REF!&lt;&gt;"",ROUNDUP(MIN(S$3,T$3),0),"")</f>
        <v>#REF!</v>
      </c>
      <c r="S3" s="2"/>
    </row>
    <row r="4" spans="1:20" s="469" customFormat="1" x14ac:dyDescent="0.35">
      <c r="A4" s="603" t="str">
        <f t="shared" ref="A4:A29" si="10">IF(J4&lt;&gt;"",I4,"")</f>
        <v/>
      </c>
      <c r="B4" s="603" t="str">
        <f t="shared" ref="B4:B29" si="11">IF(J4&lt;&gt;"",1,"")</f>
        <v/>
      </c>
      <c r="C4" s="603" t="str">
        <f t="shared" ref="C4:C29" si="12">IF(J4&lt;&gt;"",L4,"")</f>
        <v/>
      </c>
      <c r="D4" s="603" t="str">
        <f t="shared" ref="D4:D29" si="13">IF(J4&lt;&gt;"",L4,"")</f>
        <v/>
      </c>
      <c r="E4" s="603" t="str">
        <f t="shared" ref="E4:E29" si="14">IF(J4&lt;&gt;"",M4,"")</f>
        <v/>
      </c>
      <c r="F4" s="603" t="str">
        <f t="shared" ref="F4:F29" si="15">IF(J4&lt;&gt;"",N4,"")</f>
        <v/>
      </c>
      <c r="G4" s="199" t="str">
        <f>IF(Paramétrage!FU449&lt;&gt;0,Paramétrage!FS449,"")</f>
        <v/>
      </c>
      <c r="H4" s="2" t="str">
        <f>IF(Paramétrage!FU449&lt;&gt;0,Paramétrage!FT449,"")</f>
        <v/>
      </c>
      <c r="I4" s="2" t="str">
        <f t="shared" ref="I4:I29" si="16">IF(J4&lt;&gt;"",DATEDIF($Q$2,G4,"d")*1440+H4*60,"")</f>
        <v/>
      </c>
      <c r="J4" s="2" t="str">
        <f>IF(Paramétrage!FU449&lt;&gt;0,Paramétrage!FU449,"")</f>
        <v/>
      </c>
      <c r="K4" s="2" t="str">
        <f>IF(Paramétrage!FV449&lt;&gt;0,Paramétrage!FV449,"")</f>
        <v/>
      </c>
      <c r="L4" s="2" t="str">
        <f t="shared" ref="L4:L29" si="17">IF(J4&lt;&gt;"",ROUNDUP(J4/K4,0),"")</f>
        <v/>
      </c>
      <c r="M4" s="2" t="str">
        <f t="shared" ref="M4:M29" si="18">IF(J4&lt;&gt;"",J4/L4,"")</f>
        <v/>
      </c>
      <c r="N4" s="2" t="str">
        <f t="shared" ref="N4:N29" si="19">IF(J4&lt;&gt;"",M4/O4,"")</f>
        <v/>
      </c>
      <c r="O4" s="2" t="str">
        <f>IF(Paramétrage!FU449&lt;&gt;0,Paramétrage!FW449,"")</f>
        <v/>
      </c>
      <c r="P4" s="9">
        <f>IF(Paramétrage!Q452,#REF!-#REF!,0)</f>
        <v>0</v>
      </c>
      <c r="Q4" s="2"/>
      <c r="R4" s="2" t="e">
        <f>IF(#REF!&lt;&gt;"",ROUNDUP(MIN(S$3,T$3),0),"")</f>
        <v>#REF!</v>
      </c>
    </row>
    <row r="5" spans="1:20" x14ac:dyDescent="0.35">
      <c r="A5" s="603" t="str">
        <f t="shared" si="10"/>
        <v/>
      </c>
      <c r="B5" s="603" t="str">
        <f t="shared" si="11"/>
        <v/>
      </c>
      <c r="C5" s="603" t="str">
        <f t="shared" si="12"/>
        <v/>
      </c>
      <c r="D5" s="603" t="str">
        <f t="shared" si="13"/>
        <v/>
      </c>
      <c r="E5" s="603" t="str">
        <f t="shared" si="14"/>
        <v/>
      </c>
      <c r="F5" s="603" t="str">
        <f t="shared" si="15"/>
        <v/>
      </c>
      <c r="G5" s="199" t="str">
        <f>IF(Paramétrage!FU450&lt;&gt;0,Paramétrage!FS450,"")</f>
        <v/>
      </c>
      <c r="H5" s="2" t="str">
        <f>IF(Paramétrage!FU450&lt;&gt;0,Paramétrage!FT450,"")</f>
        <v/>
      </c>
      <c r="I5" s="2" t="str">
        <f t="shared" si="16"/>
        <v/>
      </c>
      <c r="J5" s="2" t="str">
        <f>IF(Paramétrage!FU450&lt;&gt;0,Paramétrage!FU450,"")</f>
        <v/>
      </c>
      <c r="K5" s="2" t="str">
        <f>IF(Paramétrage!FV450&lt;&gt;0,Paramétrage!FV450,"")</f>
        <v/>
      </c>
      <c r="L5" s="2" t="str">
        <f t="shared" si="17"/>
        <v/>
      </c>
      <c r="M5" s="2" t="str">
        <f t="shared" si="18"/>
        <v/>
      </c>
      <c r="N5" s="2" t="str">
        <f t="shared" si="19"/>
        <v/>
      </c>
      <c r="O5" s="2" t="str">
        <f>IF(Paramétrage!FU450&lt;&gt;0,Paramétrage!FW450,"")</f>
        <v/>
      </c>
      <c r="P5" s="9">
        <f>IF(Paramétrage!Q453,#REF!-#REF!,0)</f>
        <v>0</v>
      </c>
      <c r="Q5" s="2"/>
      <c r="R5" s="2" t="e">
        <f>IF(#REF!&lt;&gt;"",ROUNDUP(MIN(S$3,T$3),0),"")</f>
        <v>#REF!</v>
      </c>
      <c r="S5" s="2"/>
    </row>
    <row r="6" spans="1:20" x14ac:dyDescent="0.35">
      <c r="A6" s="603" t="str">
        <f t="shared" si="10"/>
        <v/>
      </c>
      <c r="B6" s="603" t="str">
        <f t="shared" si="11"/>
        <v/>
      </c>
      <c r="C6" s="603" t="str">
        <f t="shared" si="12"/>
        <v/>
      </c>
      <c r="D6" s="603" t="str">
        <f t="shared" si="13"/>
        <v/>
      </c>
      <c r="E6" s="603" t="str">
        <f t="shared" si="14"/>
        <v/>
      </c>
      <c r="F6" s="603" t="str">
        <f t="shared" si="15"/>
        <v/>
      </c>
      <c r="G6" s="199" t="str">
        <f>IF(Paramétrage!FU451&lt;&gt;0,Paramétrage!FS451,"")</f>
        <v/>
      </c>
      <c r="H6" s="2" t="str">
        <f>IF(Paramétrage!FU451&lt;&gt;0,Paramétrage!FT451,"")</f>
        <v/>
      </c>
      <c r="I6" s="2" t="str">
        <f t="shared" si="16"/>
        <v/>
      </c>
      <c r="J6" s="2" t="str">
        <f>IF(Paramétrage!FU451&lt;&gt;0,Paramétrage!FU451,"")</f>
        <v/>
      </c>
      <c r="K6" s="2" t="str">
        <f>IF(Paramétrage!FV451&lt;&gt;0,Paramétrage!FV451,"")</f>
        <v/>
      </c>
      <c r="L6" s="2" t="str">
        <f t="shared" si="17"/>
        <v/>
      </c>
      <c r="M6" s="2" t="str">
        <f t="shared" si="18"/>
        <v/>
      </c>
      <c r="N6" s="2" t="str">
        <f t="shared" si="19"/>
        <v/>
      </c>
      <c r="O6" s="2" t="str">
        <f>IF(Paramétrage!FU451&lt;&gt;0,Paramétrage!FW451,"")</f>
        <v/>
      </c>
      <c r="P6" s="9">
        <f>IF(Paramétrage!Q454,#REF!-#REF!,0)</f>
        <v>0</v>
      </c>
      <c r="Q6" s="2"/>
      <c r="R6" s="2" t="e">
        <f>IF(#REF!&lt;&gt;"",ROUNDUP(MIN(S$3,T$3),0),"")</f>
        <v>#REF!</v>
      </c>
      <c r="S6" s="2"/>
    </row>
    <row r="7" spans="1:20" x14ac:dyDescent="0.35">
      <c r="A7" s="603" t="str">
        <f t="shared" si="10"/>
        <v/>
      </c>
      <c r="B7" s="603" t="str">
        <f t="shared" si="11"/>
        <v/>
      </c>
      <c r="C7" s="603" t="str">
        <f t="shared" si="12"/>
        <v/>
      </c>
      <c r="D7" s="603" t="str">
        <f t="shared" si="13"/>
        <v/>
      </c>
      <c r="E7" s="603" t="str">
        <f t="shared" si="14"/>
        <v/>
      </c>
      <c r="F7" s="603" t="str">
        <f t="shared" si="15"/>
        <v/>
      </c>
      <c r="G7" s="199" t="str">
        <f>IF(Paramétrage!FU452&lt;&gt;0,Paramétrage!FS452,"")</f>
        <v/>
      </c>
      <c r="H7" s="2" t="str">
        <f>IF(Paramétrage!FU452&lt;&gt;0,Paramétrage!FT452,"")</f>
        <v/>
      </c>
      <c r="I7" s="2" t="str">
        <f t="shared" si="16"/>
        <v/>
      </c>
      <c r="J7" s="2" t="str">
        <f>IF(Paramétrage!FU452&lt;&gt;0,Paramétrage!FU452,"")</f>
        <v/>
      </c>
      <c r="K7" s="2" t="str">
        <f>IF(Paramétrage!FV452&lt;&gt;0,Paramétrage!FV452,"")</f>
        <v/>
      </c>
      <c r="L7" s="2" t="str">
        <f t="shared" si="17"/>
        <v/>
      </c>
      <c r="M7" s="2" t="str">
        <f t="shared" si="18"/>
        <v/>
      </c>
      <c r="N7" s="2" t="str">
        <f t="shared" si="19"/>
        <v/>
      </c>
      <c r="O7" s="2" t="str">
        <f>IF(Paramétrage!FU452&lt;&gt;0,Paramétrage!FW452,"")</f>
        <v/>
      </c>
      <c r="P7" s="9">
        <f>IF(Paramétrage!Q455,#REF!-#REF!,0)</f>
        <v>0</v>
      </c>
      <c r="Q7" s="2"/>
      <c r="R7" s="2" t="e">
        <f>IF(#REF!&lt;&gt;"",ROUNDUP(MIN(S$3,T$3),0),"")</f>
        <v>#REF!</v>
      </c>
      <c r="S7" s="2"/>
    </row>
    <row r="8" spans="1:20" x14ac:dyDescent="0.35">
      <c r="A8" s="603" t="str">
        <f t="shared" si="10"/>
        <v/>
      </c>
      <c r="B8" s="603" t="str">
        <f t="shared" si="11"/>
        <v/>
      </c>
      <c r="C8" s="603" t="str">
        <f t="shared" si="12"/>
        <v/>
      </c>
      <c r="D8" s="603" t="str">
        <f t="shared" si="13"/>
        <v/>
      </c>
      <c r="E8" s="603" t="str">
        <f t="shared" si="14"/>
        <v/>
      </c>
      <c r="F8" s="603" t="str">
        <f t="shared" si="15"/>
        <v/>
      </c>
      <c r="G8" s="199" t="str">
        <f>IF(Paramétrage!FU453&lt;&gt;0,Paramétrage!FS453,"")</f>
        <v/>
      </c>
      <c r="H8" s="2" t="str">
        <f>IF(Paramétrage!FU453&lt;&gt;0,Paramétrage!FT453,"")</f>
        <v/>
      </c>
      <c r="I8" s="2" t="str">
        <f t="shared" si="16"/>
        <v/>
      </c>
      <c r="J8" s="2" t="str">
        <f>IF(Paramétrage!FU453&lt;&gt;0,Paramétrage!FU453,"")</f>
        <v/>
      </c>
      <c r="K8" s="2" t="str">
        <f>IF(Paramétrage!FV453&lt;&gt;0,Paramétrage!FV453,"")</f>
        <v/>
      </c>
      <c r="L8" s="2" t="str">
        <f t="shared" si="17"/>
        <v/>
      </c>
      <c r="M8" s="2" t="str">
        <f t="shared" si="18"/>
        <v/>
      </c>
      <c r="N8" s="2" t="str">
        <f t="shared" si="19"/>
        <v/>
      </c>
      <c r="O8" s="2" t="str">
        <f>IF(Paramétrage!FU453&lt;&gt;0,Paramétrage!FW453,"")</f>
        <v/>
      </c>
      <c r="P8" s="9">
        <f>IF(Paramétrage!Q456,#REF!-#REF!,0)</f>
        <v>0</v>
      </c>
      <c r="Q8" s="2"/>
      <c r="R8" s="2" t="e">
        <f>IF(#REF!&lt;&gt;"",ROUNDUP(MIN(S$3,T$3),0),"")</f>
        <v>#REF!</v>
      </c>
      <c r="S8" s="2"/>
    </row>
    <row r="9" spans="1:20" x14ac:dyDescent="0.35">
      <c r="A9" s="603" t="str">
        <f t="shared" si="10"/>
        <v/>
      </c>
      <c r="B9" s="603" t="str">
        <f t="shared" si="11"/>
        <v/>
      </c>
      <c r="C9" s="603" t="str">
        <f t="shared" si="12"/>
        <v/>
      </c>
      <c r="D9" s="603" t="str">
        <f t="shared" si="13"/>
        <v/>
      </c>
      <c r="E9" s="603" t="str">
        <f t="shared" si="14"/>
        <v/>
      </c>
      <c r="F9" s="603" t="str">
        <f t="shared" si="15"/>
        <v/>
      </c>
      <c r="G9" s="199" t="str">
        <f>IF(Paramétrage!FU454&lt;&gt;0,Paramétrage!FS454,"")</f>
        <v/>
      </c>
      <c r="H9" s="2" t="str">
        <f>IF(Paramétrage!FU454&lt;&gt;0,Paramétrage!FT454,"")</f>
        <v/>
      </c>
      <c r="I9" s="2" t="str">
        <f t="shared" si="16"/>
        <v/>
      </c>
      <c r="J9" s="2" t="str">
        <f>IF(Paramétrage!FU454&lt;&gt;0,Paramétrage!FU454,"")</f>
        <v/>
      </c>
      <c r="K9" s="2" t="str">
        <f>IF(Paramétrage!FV454&lt;&gt;0,Paramétrage!FV454,"")</f>
        <v/>
      </c>
      <c r="L9" s="2" t="str">
        <f t="shared" si="17"/>
        <v/>
      </c>
      <c r="M9" s="2" t="str">
        <f t="shared" si="18"/>
        <v/>
      </c>
      <c r="N9" s="2" t="str">
        <f t="shared" si="19"/>
        <v/>
      </c>
      <c r="O9" s="2" t="str">
        <f>IF(Paramétrage!FU454&lt;&gt;0,Paramétrage!FW454,"")</f>
        <v/>
      </c>
      <c r="P9" s="9">
        <f>IF(Paramétrage!Q457,#REF!-#REF!,0)</f>
        <v>0</v>
      </c>
      <c r="Q9" s="2"/>
      <c r="R9" s="2" t="e">
        <f>IF(#REF!&lt;&gt;"",ROUNDUP(MIN(S$3,T$3),0),"")</f>
        <v>#REF!</v>
      </c>
      <c r="S9" s="2"/>
    </row>
    <row r="10" spans="1:20" x14ac:dyDescent="0.35">
      <c r="A10" s="603" t="str">
        <f t="shared" si="10"/>
        <v/>
      </c>
      <c r="B10" s="603" t="str">
        <f t="shared" si="11"/>
        <v/>
      </c>
      <c r="C10" s="603" t="str">
        <f t="shared" si="12"/>
        <v/>
      </c>
      <c r="D10" s="603" t="str">
        <f t="shared" si="13"/>
        <v/>
      </c>
      <c r="E10" s="603" t="str">
        <f t="shared" si="14"/>
        <v/>
      </c>
      <c r="F10" s="603" t="str">
        <f t="shared" si="15"/>
        <v/>
      </c>
      <c r="G10" s="199" t="str">
        <f>IF(Paramétrage!FU455&lt;&gt;0,Paramétrage!FS455,"")</f>
        <v/>
      </c>
      <c r="H10" s="2" t="str">
        <f>IF(Paramétrage!FU455&lt;&gt;0,Paramétrage!FT455,"")</f>
        <v/>
      </c>
      <c r="I10" s="2" t="str">
        <f t="shared" si="16"/>
        <v/>
      </c>
      <c r="J10" s="2" t="str">
        <f>IF(Paramétrage!FU455&lt;&gt;0,Paramétrage!FU455,"")</f>
        <v/>
      </c>
      <c r="K10" s="2" t="str">
        <f>IF(Paramétrage!FV455&lt;&gt;0,Paramétrage!FV455,"")</f>
        <v/>
      </c>
      <c r="L10" s="2" t="str">
        <f t="shared" si="17"/>
        <v/>
      </c>
      <c r="M10" s="2" t="str">
        <f t="shared" si="18"/>
        <v/>
      </c>
      <c r="N10" s="2" t="str">
        <f t="shared" si="19"/>
        <v/>
      </c>
      <c r="O10" s="2" t="str">
        <f>IF(Paramétrage!FU455&lt;&gt;0,Paramétrage!FW455,"")</f>
        <v/>
      </c>
      <c r="P10" s="9">
        <f>IF(Paramétrage!Q458,#REF!-#REF!,0)</f>
        <v>0</v>
      </c>
      <c r="Q10" s="2"/>
      <c r="R10" s="2" t="e">
        <f>IF(#REF!&lt;&gt;"",ROUNDUP(MIN(S$3,T$3),0),"")</f>
        <v>#REF!</v>
      </c>
      <c r="S10" s="2"/>
    </row>
    <row r="11" spans="1:20" x14ac:dyDescent="0.35">
      <c r="A11" s="603" t="str">
        <f t="shared" si="10"/>
        <v/>
      </c>
      <c r="B11" s="603" t="str">
        <f t="shared" si="11"/>
        <v/>
      </c>
      <c r="C11" s="603" t="str">
        <f t="shared" si="12"/>
        <v/>
      </c>
      <c r="D11" s="603" t="str">
        <f t="shared" si="13"/>
        <v/>
      </c>
      <c r="E11" s="603" t="str">
        <f t="shared" si="14"/>
        <v/>
      </c>
      <c r="F11" s="603" t="str">
        <f t="shared" si="15"/>
        <v/>
      </c>
      <c r="G11" s="199" t="str">
        <f>IF(Paramétrage!FU456&lt;&gt;0,Paramétrage!FS456,"")</f>
        <v/>
      </c>
      <c r="H11" s="2" t="str">
        <f>IF(Paramétrage!FU456&lt;&gt;0,Paramétrage!FT456,"")</f>
        <v/>
      </c>
      <c r="I11" s="2" t="str">
        <f t="shared" si="16"/>
        <v/>
      </c>
      <c r="J11" s="2" t="str">
        <f>IF(Paramétrage!FU456&lt;&gt;0,Paramétrage!FU456,"")</f>
        <v/>
      </c>
      <c r="K11" s="2" t="str">
        <f>IF(Paramétrage!FV456&lt;&gt;0,Paramétrage!FV456,"")</f>
        <v/>
      </c>
      <c r="L11" s="2" t="str">
        <f t="shared" si="17"/>
        <v/>
      </c>
      <c r="M11" s="2" t="str">
        <f t="shared" si="18"/>
        <v/>
      </c>
      <c r="N11" s="2" t="str">
        <f t="shared" si="19"/>
        <v/>
      </c>
      <c r="O11" s="2" t="str">
        <f>IF(Paramétrage!FU456&lt;&gt;0,Paramétrage!FW456,"")</f>
        <v/>
      </c>
      <c r="P11" s="9">
        <f>IF(Paramétrage!Q459,#REF!-#REF!,0)</f>
        <v>0</v>
      </c>
      <c r="Q11" s="2"/>
      <c r="R11" s="2" t="e">
        <f>IF(#REF!&lt;&gt;"",ROUNDUP(MIN(S$3,T$3),0),"")</f>
        <v>#REF!</v>
      </c>
      <c r="S11" s="2"/>
    </row>
    <row r="12" spans="1:20" x14ac:dyDescent="0.35">
      <c r="A12" s="603" t="str">
        <f t="shared" si="10"/>
        <v/>
      </c>
      <c r="B12" s="603" t="str">
        <f t="shared" si="11"/>
        <v/>
      </c>
      <c r="C12" s="603" t="str">
        <f t="shared" si="12"/>
        <v/>
      </c>
      <c r="D12" s="603" t="str">
        <f t="shared" si="13"/>
        <v/>
      </c>
      <c r="E12" s="603" t="str">
        <f t="shared" si="14"/>
        <v/>
      </c>
      <c r="F12" s="603" t="str">
        <f t="shared" si="15"/>
        <v/>
      </c>
      <c r="G12" s="199" t="str">
        <f>IF(Paramétrage!FU457&lt;&gt;0,Paramétrage!FS457,"")</f>
        <v/>
      </c>
      <c r="H12" s="2" t="str">
        <f>IF(Paramétrage!FU457&lt;&gt;0,Paramétrage!FT457,"")</f>
        <v/>
      </c>
      <c r="I12" s="2" t="str">
        <f t="shared" si="16"/>
        <v/>
      </c>
      <c r="J12" s="2" t="str">
        <f>IF(Paramétrage!FU457&lt;&gt;0,Paramétrage!FU457,"")</f>
        <v/>
      </c>
      <c r="K12" s="2" t="str">
        <f>IF(Paramétrage!FV457&lt;&gt;0,Paramétrage!FV457,"")</f>
        <v/>
      </c>
      <c r="L12" s="2" t="str">
        <f t="shared" si="17"/>
        <v/>
      </c>
      <c r="M12" s="2" t="str">
        <f t="shared" si="18"/>
        <v/>
      </c>
      <c r="N12" s="2" t="str">
        <f t="shared" si="19"/>
        <v/>
      </c>
      <c r="O12" s="2" t="str">
        <f>IF(Paramétrage!FU457&lt;&gt;0,Paramétrage!FW457,"")</f>
        <v/>
      </c>
      <c r="P12" s="9">
        <f>IF(Paramétrage!Q460,#REF!-#REF!,0)</f>
        <v>0</v>
      </c>
      <c r="Q12" s="2"/>
      <c r="R12" s="2" t="e">
        <f>IF(#REF!&lt;&gt;"",ROUNDUP(MIN(S$3,T$3),0),"")</f>
        <v>#REF!</v>
      </c>
      <c r="S12" s="2"/>
    </row>
    <row r="13" spans="1:20" x14ac:dyDescent="0.35">
      <c r="A13" s="603" t="str">
        <f t="shared" si="10"/>
        <v/>
      </c>
      <c r="B13" s="603" t="str">
        <f t="shared" si="11"/>
        <v/>
      </c>
      <c r="C13" s="603" t="str">
        <f t="shared" si="12"/>
        <v/>
      </c>
      <c r="D13" s="603" t="str">
        <f t="shared" si="13"/>
        <v/>
      </c>
      <c r="E13" s="603" t="str">
        <f t="shared" si="14"/>
        <v/>
      </c>
      <c r="F13" s="603" t="str">
        <f t="shared" si="15"/>
        <v/>
      </c>
      <c r="G13" s="199" t="str">
        <f>IF(Paramétrage!FU458&lt;&gt;0,Paramétrage!FS458,"")</f>
        <v/>
      </c>
      <c r="H13" s="2" t="str">
        <f>IF(Paramétrage!FU458&lt;&gt;0,Paramétrage!FT458,"")</f>
        <v/>
      </c>
      <c r="I13" s="2" t="str">
        <f t="shared" si="16"/>
        <v/>
      </c>
      <c r="J13" s="2" t="str">
        <f>IF(Paramétrage!FU458&lt;&gt;0,Paramétrage!FU458,"")</f>
        <v/>
      </c>
      <c r="K13" s="2" t="str">
        <f>IF(Paramétrage!FV458&lt;&gt;0,Paramétrage!FV458,"")</f>
        <v/>
      </c>
      <c r="L13" s="2" t="str">
        <f t="shared" si="17"/>
        <v/>
      </c>
      <c r="M13" s="2" t="str">
        <f t="shared" si="18"/>
        <v/>
      </c>
      <c r="N13" s="2" t="str">
        <f t="shared" si="19"/>
        <v/>
      </c>
      <c r="O13" s="2" t="str">
        <f>IF(Paramétrage!FU458&lt;&gt;0,Paramétrage!FW458,"")</f>
        <v/>
      </c>
      <c r="P13" s="9">
        <f>IF(Paramétrage!Q461,#REF!-#REF!,0)</f>
        <v>0</v>
      </c>
      <c r="Q13" s="2"/>
      <c r="R13" s="2" t="e">
        <f>IF(#REF!&lt;&gt;"",ROUNDUP(MIN(S$3,T$3),0),"")</f>
        <v>#REF!</v>
      </c>
      <c r="S13" s="2"/>
    </row>
    <row r="14" spans="1:20" x14ac:dyDescent="0.35">
      <c r="A14" s="603" t="str">
        <f t="shared" si="10"/>
        <v/>
      </c>
      <c r="B14" s="603" t="str">
        <f t="shared" si="11"/>
        <v/>
      </c>
      <c r="C14" s="603" t="str">
        <f t="shared" si="12"/>
        <v/>
      </c>
      <c r="D14" s="603" t="str">
        <f t="shared" si="13"/>
        <v/>
      </c>
      <c r="E14" s="603" t="str">
        <f t="shared" si="14"/>
        <v/>
      </c>
      <c r="F14" s="603" t="str">
        <f t="shared" si="15"/>
        <v/>
      </c>
      <c r="G14" s="199" t="str">
        <f>IF(Paramétrage!FU459&lt;&gt;0,Paramétrage!FS459,"")</f>
        <v/>
      </c>
      <c r="H14" s="2" t="str">
        <f>IF(Paramétrage!FU459&lt;&gt;0,Paramétrage!FT459,"")</f>
        <v/>
      </c>
      <c r="I14" s="2" t="str">
        <f t="shared" si="16"/>
        <v/>
      </c>
      <c r="J14" s="2" t="str">
        <f>IF(Paramétrage!FU459&lt;&gt;0,Paramétrage!FU459,"")</f>
        <v/>
      </c>
      <c r="K14" s="2" t="str">
        <f>IF(Paramétrage!FV459&lt;&gt;0,Paramétrage!FV459,"")</f>
        <v/>
      </c>
      <c r="L14" s="2" t="str">
        <f t="shared" si="17"/>
        <v/>
      </c>
      <c r="M14" s="2" t="str">
        <f t="shared" si="18"/>
        <v/>
      </c>
      <c r="N14" s="2" t="str">
        <f t="shared" si="19"/>
        <v/>
      </c>
      <c r="O14" s="2" t="str">
        <f>IF(Paramétrage!FU459&lt;&gt;0,Paramétrage!FW459,"")</f>
        <v/>
      </c>
      <c r="P14" s="9">
        <f>IF(Paramétrage!Q462,#REF!-#REF!,0)</f>
        <v>0</v>
      </c>
      <c r="Q14" s="2"/>
      <c r="R14" s="2" t="e">
        <f>IF(#REF!&lt;&gt;"",ROUNDUP(MIN(S$3,T$3),0),"")</f>
        <v>#REF!</v>
      </c>
      <c r="S14" s="2"/>
    </row>
    <row r="15" spans="1:20" x14ac:dyDescent="0.35">
      <c r="A15" s="603" t="str">
        <f t="shared" si="10"/>
        <v/>
      </c>
      <c r="B15" s="603" t="str">
        <f t="shared" si="11"/>
        <v/>
      </c>
      <c r="C15" s="603" t="str">
        <f t="shared" si="12"/>
        <v/>
      </c>
      <c r="D15" s="603" t="str">
        <f t="shared" si="13"/>
        <v/>
      </c>
      <c r="E15" s="603" t="str">
        <f t="shared" si="14"/>
        <v/>
      </c>
      <c r="F15" s="603" t="str">
        <f t="shared" si="15"/>
        <v/>
      </c>
      <c r="G15" s="199" t="str">
        <f>IF(Paramétrage!FU460&lt;&gt;0,Paramétrage!FS460,"")</f>
        <v/>
      </c>
      <c r="H15" s="2" t="str">
        <f>IF(Paramétrage!FU460&lt;&gt;0,Paramétrage!FT460,"")</f>
        <v/>
      </c>
      <c r="I15" s="2" t="str">
        <f t="shared" si="16"/>
        <v/>
      </c>
      <c r="J15" s="2" t="str">
        <f>IF(Paramétrage!FU460&lt;&gt;0,Paramétrage!FU460,"")</f>
        <v/>
      </c>
      <c r="K15" s="2" t="str">
        <f>IF(Paramétrage!FV460&lt;&gt;0,Paramétrage!FV460,"")</f>
        <v/>
      </c>
      <c r="L15" s="2" t="str">
        <f t="shared" si="17"/>
        <v/>
      </c>
      <c r="M15" s="2" t="str">
        <f t="shared" si="18"/>
        <v/>
      </c>
      <c r="N15" s="2" t="str">
        <f t="shared" si="19"/>
        <v/>
      </c>
      <c r="O15" s="2" t="str">
        <f>IF(Paramétrage!FU460&lt;&gt;0,Paramétrage!FW460,"")</f>
        <v/>
      </c>
      <c r="P15" s="9">
        <f>IF(Paramétrage!Q463,#REF!-#REF!,0)</f>
        <v>0</v>
      </c>
      <c r="Q15" s="2"/>
      <c r="R15" s="2" t="e">
        <f>IF(#REF!&lt;&gt;"",ROUNDUP(MIN(S$3,T$3),0),"")</f>
        <v>#REF!</v>
      </c>
      <c r="S15" s="2"/>
    </row>
    <row r="16" spans="1:20" x14ac:dyDescent="0.35">
      <c r="A16" s="603" t="str">
        <f t="shared" si="10"/>
        <v/>
      </c>
      <c r="B16" s="603" t="str">
        <f t="shared" si="11"/>
        <v/>
      </c>
      <c r="C16" s="603" t="str">
        <f t="shared" si="12"/>
        <v/>
      </c>
      <c r="D16" s="603" t="str">
        <f t="shared" si="13"/>
        <v/>
      </c>
      <c r="E16" s="603" t="str">
        <f t="shared" si="14"/>
        <v/>
      </c>
      <c r="F16" s="603" t="str">
        <f t="shared" si="15"/>
        <v/>
      </c>
      <c r="G16" s="199" t="str">
        <f>IF(Paramétrage!FU461&lt;&gt;0,Paramétrage!FS461,"")</f>
        <v/>
      </c>
      <c r="H16" s="2" t="str">
        <f>IF(Paramétrage!FU461&lt;&gt;0,Paramétrage!FT461,"")</f>
        <v/>
      </c>
      <c r="I16" s="2" t="str">
        <f t="shared" si="16"/>
        <v/>
      </c>
      <c r="J16" s="2" t="str">
        <f>IF(Paramétrage!FU461&lt;&gt;0,Paramétrage!FU461,"")</f>
        <v/>
      </c>
      <c r="K16" s="2" t="str">
        <f>IF(Paramétrage!FV461&lt;&gt;0,Paramétrage!FV461,"")</f>
        <v/>
      </c>
      <c r="L16" s="2" t="str">
        <f t="shared" si="17"/>
        <v/>
      </c>
      <c r="M16" s="2" t="str">
        <f t="shared" si="18"/>
        <v/>
      </c>
      <c r="N16" s="2" t="str">
        <f t="shared" si="19"/>
        <v/>
      </c>
      <c r="O16" s="2" t="str">
        <f>IF(Paramétrage!FU461&lt;&gt;0,Paramétrage!FW461,"")</f>
        <v/>
      </c>
      <c r="P16" s="9">
        <f>IF(Paramétrage!Q464,#REF!-#REF!,0)</f>
        <v>0</v>
      </c>
      <c r="Q16" s="2"/>
      <c r="R16" s="2" t="e">
        <f>IF(#REF!&lt;&gt;"",ROUNDUP(MIN(S$3,T$3),0),"")</f>
        <v>#REF!</v>
      </c>
      <c r="S16" s="2"/>
    </row>
    <row r="17" spans="1:20" x14ac:dyDescent="0.35">
      <c r="A17" s="603" t="str">
        <f t="shared" si="10"/>
        <v/>
      </c>
      <c r="B17" s="603" t="str">
        <f t="shared" si="11"/>
        <v/>
      </c>
      <c r="C17" s="603" t="str">
        <f t="shared" si="12"/>
        <v/>
      </c>
      <c r="D17" s="603" t="str">
        <f t="shared" si="13"/>
        <v/>
      </c>
      <c r="E17" s="603" t="str">
        <f t="shared" si="14"/>
        <v/>
      </c>
      <c r="F17" s="603" t="str">
        <f t="shared" si="15"/>
        <v/>
      </c>
      <c r="G17" s="199" t="str">
        <f>IF(Paramétrage!FU462&lt;&gt;0,Paramétrage!FS462,"")</f>
        <v/>
      </c>
      <c r="H17" s="2" t="str">
        <f>IF(Paramétrage!FU462&lt;&gt;0,Paramétrage!FT462,"")</f>
        <v/>
      </c>
      <c r="I17" s="2" t="str">
        <f t="shared" si="16"/>
        <v/>
      </c>
      <c r="J17" s="2" t="str">
        <f>IF(Paramétrage!FU462&lt;&gt;0,Paramétrage!FU462,"")</f>
        <v/>
      </c>
      <c r="K17" s="2" t="str">
        <f>IF(Paramétrage!FV462&lt;&gt;0,Paramétrage!FV462,"")</f>
        <v/>
      </c>
      <c r="L17" s="2" t="str">
        <f t="shared" si="17"/>
        <v/>
      </c>
      <c r="M17" s="2" t="str">
        <f t="shared" si="18"/>
        <v/>
      </c>
      <c r="N17" s="2" t="str">
        <f t="shared" si="19"/>
        <v/>
      </c>
      <c r="O17" s="2" t="str">
        <f>IF(Paramétrage!FU462&lt;&gt;0,Paramétrage!FW462,"")</f>
        <v/>
      </c>
      <c r="P17" s="9">
        <f>IF(Paramétrage!Q465,#REF!-#REF!,0)</f>
        <v>0</v>
      </c>
      <c r="Q17" s="2"/>
      <c r="R17" s="2" t="e">
        <f>IF(#REF!&lt;&gt;"",ROUNDUP(MIN(S$3,T$3),0),"")</f>
        <v>#REF!</v>
      </c>
      <c r="S17" s="2"/>
    </row>
    <row r="18" spans="1:20" x14ac:dyDescent="0.35">
      <c r="A18" s="603" t="str">
        <f t="shared" si="10"/>
        <v/>
      </c>
      <c r="B18" s="603" t="str">
        <f t="shared" si="11"/>
        <v/>
      </c>
      <c r="C18" s="603" t="str">
        <f t="shared" si="12"/>
        <v/>
      </c>
      <c r="D18" s="603" t="str">
        <f t="shared" si="13"/>
        <v/>
      </c>
      <c r="E18" s="603" t="str">
        <f t="shared" si="14"/>
        <v/>
      </c>
      <c r="F18" s="603" t="str">
        <f t="shared" si="15"/>
        <v/>
      </c>
      <c r="G18" s="199" t="str">
        <f>IF(Paramétrage!FU463&lt;&gt;0,Paramétrage!FS463,"")</f>
        <v/>
      </c>
      <c r="H18" s="2" t="str">
        <f>IF(Paramétrage!FU463&lt;&gt;0,Paramétrage!FT463,"")</f>
        <v/>
      </c>
      <c r="I18" s="2" t="str">
        <f t="shared" si="16"/>
        <v/>
      </c>
      <c r="J18" s="2" t="str">
        <f>IF(Paramétrage!FU463&lt;&gt;0,Paramétrage!FU463,"")</f>
        <v/>
      </c>
      <c r="K18" s="2" t="str">
        <f>IF(Paramétrage!FV463&lt;&gt;0,Paramétrage!FV463,"")</f>
        <v/>
      </c>
      <c r="L18" s="2" t="str">
        <f t="shared" si="17"/>
        <v/>
      </c>
      <c r="M18" s="2" t="str">
        <f t="shared" si="18"/>
        <v/>
      </c>
      <c r="N18" s="2" t="str">
        <f t="shared" si="19"/>
        <v/>
      </c>
      <c r="O18" s="2" t="str">
        <f>IF(Paramétrage!FU463&lt;&gt;0,Paramétrage!FW463,"")</f>
        <v/>
      </c>
      <c r="P18" s="9">
        <f>IF(Paramétrage!Q466,#REF!-#REF!,0)</f>
        <v>0</v>
      </c>
      <c r="Q18" s="2"/>
      <c r="R18" s="2" t="e">
        <f>IF(#REF!&lt;&gt;"",ROUNDUP(MIN(S$3,T$3),0),"")</f>
        <v>#REF!</v>
      </c>
      <c r="S18" s="2"/>
    </row>
    <row r="19" spans="1:20" x14ac:dyDescent="0.35">
      <c r="A19" s="603" t="str">
        <f t="shared" si="10"/>
        <v/>
      </c>
      <c r="B19" s="603" t="str">
        <f t="shared" si="11"/>
        <v/>
      </c>
      <c r="C19" s="603" t="str">
        <f t="shared" si="12"/>
        <v/>
      </c>
      <c r="D19" s="603" t="str">
        <f t="shared" si="13"/>
        <v/>
      </c>
      <c r="E19" s="603" t="str">
        <f t="shared" si="14"/>
        <v/>
      </c>
      <c r="F19" s="603" t="str">
        <f t="shared" si="15"/>
        <v/>
      </c>
      <c r="G19" s="199" t="str">
        <f>IF(Paramétrage!FU464&lt;&gt;0,Paramétrage!FS464,"")</f>
        <v/>
      </c>
      <c r="H19" s="2" t="str">
        <f>IF(Paramétrage!FU464&lt;&gt;0,Paramétrage!FT464,"")</f>
        <v/>
      </c>
      <c r="I19" s="2" t="str">
        <f t="shared" si="16"/>
        <v/>
      </c>
      <c r="J19" s="2" t="str">
        <f>IF(Paramétrage!FU464&lt;&gt;0,Paramétrage!FU464,"")</f>
        <v/>
      </c>
      <c r="K19" s="2" t="str">
        <f>IF(Paramétrage!FV464&lt;&gt;0,Paramétrage!FV464,"")</f>
        <v/>
      </c>
      <c r="L19" s="2" t="str">
        <f t="shared" si="17"/>
        <v/>
      </c>
      <c r="M19" s="2" t="str">
        <f t="shared" si="18"/>
        <v/>
      </c>
      <c r="N19" s="2" t="str">
        <f t="shared" si="19"/>
        <v/>
      </c>
      <c r="O19" s="2" t="str">
        <f>IF(Paramétrage!FU464&lt;&gt;0,Paramétrage!FW464,"")</f>
        <v/>
      </c>
      <c r="P19" s="9">
        <f>IF(Paramétrage!Q467,#REF!-#REF!,0)</f>
        <v>0</v>
      </c>
      <c r="Q19" s="2"/>
      <c r="R19" s="2" t="e">
        <f>IF(#REF!&lt;&gt;"",ROUNDUP(MIN(S$3,T$3),0),"")</f>
        <v>#REF!</v>
      </c>
      <c r="S19" s="2"/>
    </row>
    <row r="20" spans="1:20" x14ac:dyDescent="0.35">
      <c r="A20" s="603" t="str">
        <f t="shared" si="10"/>
        <v/>
      </c>
      <c r="B20" s="603" t="str">
        <f t="shared" si="11"/>
        <v/>
      </c>
      <c r="C20" s="603" t="str">
        <f t="shared" si="12"/>
        <v/>
      </c>
      <c r="D20" s="603" t="str">
        <f t="shared" si="13"/>
        <v/>
      </c>
      <c r="E20" s="603" t="str">
        <f t="shared" si="14"/>
        <v/>
      </c>
      <c r="F20" s="603" t="str">
        <f t="shared" si="15"/>
        <v/>
      </c>
      <c r="G20" s="199" t="str">
        <f>IF(Paramétrage!FU465&lt;&gt;0,Paramétrage!FS465,"")</f>
        <v/>
      </c>
      <c r="H20" s="2" t="str">
        <f>IF(Paramétrage!FU465&lt;&gt;0,Paramétrage!FT465,"")</f>
        <v/>
      </c>
      <c r="I20" s="2" t="str">
        <f t="shared" si="16"/>
        <v/>
      </c>
      <c r="J20" s="2" t="str">
        <f>IF(Paramétrage!FU465&lt;&gt;0,Paramétrage!FU465,"")</f>
        <v/>
      </c>
      <c r="K20" s="2" t="str">
        <f>IF(Paramétrage!FV465&lt;&gt;0,Paramétrage!FV465,"")</f>
        <v/>
      </c>
      <c r="L20" s="2" t="str">
        <f t="shared" si="17"/>
        <v/>
      </c>
      <c r="M20" s="2" t="str">
        <f t="shared" si="18"/>
        <v/>
      </c>
      <c r="N20" s="2" t="str">
        <f t="shared" si="19"/>
        <v/>
      </c>
      <c r="O20" s="2" t="str">
        <f>IF(Paramétrage!FU465&lt;&gt;0,Paramétrage!FW465,"")</f>
        <v/>
      </c>
      <c r="P20" s="9" t="str">
        <f>IF(Paramétrage!Q468,I1-#REF!,"")</f>
        <v/>
      </c>
      <c r="Q20" s="8"/>
      <c r="R20" s="8"/>
      <c r="S20" s="2"/>
    </row>
    <row r="21" spans="1:20" x14ac:dyDescent="0.35">
      <c r="A21" s="603" t="str">
        <f t="shared" si="10"/>
        <v/>
      </c>
      <c r="B21" s="603" t="str">
        <f t="shared" si="11"/>
        <v/>
      </c>
      <c r="C21" s="603" t="str">
        <f t="shared" si="12"/>
        <v/>
      </c>
      <c r="D21" s="603" t="str">
        <f t="shared" si="13"/>
        <v/>
      </c>
      <c r="E21" s="603" t="str">
        <f t="shared" si="14"/>
        <v/>
      </c>
      <c r="F21" s="603" t="str">
        <f t="shared" si="15"/>
        <v/>
      </c>
      <c r="G21" s="199" t="str">
        <f>IF(Paramétrage!FU466&lt;&gt;0,Paramétrage!FS466,"")</f>
        <v/>
      </c>
      <c r="H21" s="2" t="str">
        <f>IF(Paramétrage!FU466&lt;&gt;0,Paramétrage!FT466,"")</f>
        <v/>
      </c>
      <c r="I21" s="2" t="str">
        <f t="shared" si="16"/>
        <v/>
      </c>
      <c r="J21" s="2" t="str">
        <f>IF(Paramétrage!FU466&lt;&gt;0,Paramétrage!FU466,"")</f>
        <v/>
      </c>
      <c r="K21" s="2" t="str">
        <f>IF(Paramétrage!FV466&lt;&gt;0,Paramétrage!FV466,"")</f>
        <v/>
      </c>
      <c r="L21" s="2" t="str">
        <f t="shared" si="17"/>
        <v/>
      </c>
      <c r="M21" s="2" t="str">
        <f t="shared" si="18"/>
        <v/>
      </c>
      <c r="N21" s="2" t="str">
        <f t="shared" si="19"/>
        <v/>
      </c>
      <c r="O21" s="2" t="str">
        <f>IF(Paramétrage!FU466&lt;&gt;0,Paramétrage!FW466,"")</f>
        <v/>
      </c>
      <c r="P21" s="262" t="s">
        <v>169</v>
      </c>
      <c r="Q21" s="200" t="e">
        <f>#REF!</f>
        <v>#REF!</v>
      </c>
      <c r="S21" s="2"/>
    </row>
    <row r="22" spans="1:20" x14ac:dyDescent="0.35">
      <c r="A22" s="603" t="str">
        <f t="shared" si="10"/>
        <v/>
      </c>
      <c r="B22" s="603" t="str">
        <f t="shared" si="11"/>
        <v/>
      </c>
      <c r="C22" s="603" t="str">
        <f t="shared" si="12"/>
        <v/>
      </c>
      <c r="D22" s="603" t="str">
        <f t="shared" si="13"/>
        <v/>
      </c>
      <c r="E22" s="603" t="str">
        <f t="shared" si="14"/>
        <v/>
      </c>
      <c r="F22" s="603" t="str">
        <f t="shared" si="15"/>
        <v/>
      </c>
      <c r="G22" s="199" t="str">
        <f>IF(Paramétrage!FU467&lt;&gt;0,Paramétrage!FS467,"")</f>
        <v/>
      </c>
      <c r="H22" s="2" t="str">
        <f>IF(Paramétrage!FU467&lt;&gt;0,Paramétrage!FT467,"")</f>
        <v/>
      </c>
      <c r="I22" s="2" t="str">
        <f t="shared" si="16"/>
        <v/>
      </c>
      <c r="J22" s="2" t="str">
        <f>IF(Paramétrage!FU467&lt;&gt;0,Paramétrage!FU467,"")</f>
        <v/>
      </c>
      <c r="K22" s="2" t="str">
        <f>IF(Paramétrage!FV467&lt;&gt;0,Paramétrage!FV467,"")</f>
        <v/>
      </c>
      <c r="L22" s="2" t="str">
        <f t="shared" si="17"/>
        <v/>
      </c>
      <c r="M22" s="2" t="str">
        <f t="shared" si="18"/>
        <v/>
      </c>
      <c r="N22" s="2" t="str">
        <f t="shared" si="19"/>
        <v/>
      </c>
      <c r="O22" s="2" t="str">
        <f>IF(Paramétrage!FU467&lt;&gt;0,Paramétrage!FW467,"")</f>
        <v/>
      </c>
      <c r="P22" s="9">
        <f>IF(Paramétrage!L472&lt;&gt;0,I3,0)</f>
        <v>0</v>
      </c>
      <c r="Q22" s="2"/>
      <c r="S22" s="2"/>
    </row>
    <row r="23" spans="1:20" s="8" customFormat="1" x14ac:dyDescent="0.35">
      <c r="A23" s="603" t="str">
        <f t="shared" si="10"/>
        <v/>
      </c>
      <c r="B23" s="603" t="str">
        <f t="shared" si="11"/>
        <v/>
      </c>
      <c r="C23" s="603" t="str">
        <f t="shared" si="12"/>
        <v/>
      </c>
      <c r="D23" s="603" t="str">
        <f t="shared" si="13"/>
        <v/>
      </c>
      <c r="E23" s="603" t="str">
        <f t="shared" si="14"/>
        <v/>
      </c>
      <c r="F23" s="603" t="str">
        <f t="shared" si="15"/>
        <v/>
      </c>
      <c r="G23" s="199" t="str">
        <f>IF(Paramétrage!FU468&lt;&gt;0,Paramétrage!FS468,"")</f>
        <v/>
      </c>
      <c r="H23" s="2" t="str">
        <f>IF(Paramétrage!FU468&lt;&gt;0,Paramétrage!FT468,"")</f>
        <v/>
      </c>
      <c r="I23" s="2" t="str">
        <f t="shared" si="16"/>
        <v/>
      </c>
      <c r="J23" s="2" t="str">
        <f>IF(Paramétrage!FU468&lt;&gt;0,Paramétrage!FU468,"")</f>
        <v/>
      </c>
      <c r="K23" s="2" t="str">
        <f>IF(Paramétrage!FV468&lt;&gt;0,Paramétrage!FV468,"")</f>
        <v/>
      </c>
      <c r="L23" s="2" t="str">
        <f t="shared" si="17"/>
        <v/>
      </c>
      <c r="M23" s="2" t="str">
        <f t="shared" si="18"/>
        <v/>
      </c>
      <c r="N23" s="2" t="str">
        <f t="shared" si="19"/>
        <v/>
      </c>
      <c r="O23" s="2" t="str">
        <f>IF(Paramétrage!FU468&lt;&gt;0,Paramétrage!FW468,"")</f>
        <v/>
      </c>
      <c r="P23" s="9">
        <f>IF(Paramétrage!L473,I4-I3,0)</f>
        <v>0</v>
      </c>
      <c r="Q23" s="2"/>
      <c r="R23"/>
    </row>
    <row r="24" spans="1:20" ht="51" customHeight="1" x14ac:dyDescent="0.35">
      <c r="A24" s="603" t="str">
        <f t="shared" si="10"/>
        <v/>
      </c>
      <c r="B24" s="603" t="str">
        <f t="shared" si="11"/>
        <v/>
      </c>
      <c r="C24" s="603" t="str">
        <f t="shared" si="12"/>
        <v/>
      </c>
      <c r="D24" s="603" t="str">
        <f t="shared" si="13"/>
        <v/>
      </c>
      <c r="E24" s="603" t="str">
        <f t="shared" si="14"/>
        <v/>
      </c>
      <c r="F24" s="603" t="str">
        <f t="shared" si="15"/>
        <v/>
      </c>
      <c r="G24" s="199" t="str">
        <f>IF(Paramétrage!FU469&lt;&gt;0,Paramétrage!FS469,"")</f>
        <v/>
      </c>
      <c r="H24" s="2" t="str">
        <f>IF(Paramétrage!FU469&lt;&gt;0,Paramétrage!FT469,"")</f>
        <v/>
      </c>
      <c r="I24" s="2" t="str">
        <f t="shared" si="16"/>
        <v/>
      </c>
      <c r="J24" s="2" t="str">
        <f>IF(Paramétrage!FU469&lt;&gt;0,Paramétrage!FU469,"")</f>
        <v/>
      </c>
      <c r="K24" s="2" t="str">
        <f>IF(Paramétrage!FV469&lt;&gt;0,Paramétrage!FV469,"")</f>
        <v/>
      </c>
      <c r="L24" s="2" t="str">
        <f t="shared" si="17"/>
        <v/>
      </c>
      <c r="M24" s="2" t="str">
        <f t="shared" si="18"/>
        <v/>
      </c>
      <c r="N24" s="2" t="str">
        <f t="shared" si="19"/>
        <v/>
      </c>
      <c r="O24" s="2" t="str">
        <f>IF(Paramétrage!FU469&lt;&gt;0,Paramétrage!FW469,"")</f>
        <v/>
      </c>
      <c r="P24" s="9">
        <f>IF(Paramétrage!L474,I5-I4,0)</f>
        <v>0</v>
      </c>
      <c r="Q24" s="2"/>
    </row>
    <row r="25" spans="1:20" x14ac:dyDescent="0.35">
      <c r="A25" s="603" t="str">
        <f t="shared" si="10"/>
        <v/>
      </c>
      <c r="B25" s="603" t="str">
        <f t="shared" si="11"/>
        <v/>
      </c>
      <c r="C25" s="603" t="str">
        <f t="shared" si="12"/>
        <v/>
      </c>
      <c r="D25" s="603" t="str">
        <f t="shared" si="13"/>
        <v/>
      </c>
      <c r="E25" s="603" t="str">
        <f t="shared" si="14"/>
        <v/>
      </c>
      <c r="F25" s="603" t="str">
        <f t="shared" si="15"/>
        <v/>
      </c>
      <c r="G25" s="199" t="str">
        <f>IF(Paramétrage!FU470&lt;&gt;0,Paramétrage!FS470,"")</f>
        <v/>
      </c>
      <c r="H25" s="2" t="str">
        <f>IF(Paramétrage!FU470&lt;&gt;0,Paramétrage!FT470,"")</f>
        <v/>
      </c>
      <c r="I25" s="2" t="str">
        <f t="shared" si="16"/>
        <v/>
      </c>
      <c r="J25" s="2" t="str">
        <f>IF(Paramétrage!FU470&lt;&gt;0,Paramétrage!FU470,"")</f>
        <v/>
      </c>
      <c r="K25" s="2" t="str">
        <f>IF(Paramétrage!FV470&lt;&gt;0,Paramétrage!FV470,"")</f>
        <v/>
      </c>
      <c r="L25" s="2" t="str">
        <f t="shared" si="17"/>
        <v/>
      </c>
      <c r="M25" s="2" t="str">
        <f t="shared" si="18"/>
        <v/>
      </c>
      <c r="N25" s="2" t="str">
        <f t="shared" si="19"/>
        <v/>
      </c>
      <c r="O25" s="2" t="str">
        <f>IF(Paramétrage!FU470&lt;&gt;0,Paramétrage!FW470,"")</f>
        <v/>
      </c>
      <c r="P25" s="9">
        <f>IF(Paramétrage!L475,I6-I5,0)</f>
        <v>0</v>
      </c>
      <c r="Q25" s="2"/>
    </row>
    <row r="26" spans="1:20" x14ac:dyDescent="0.35">
      <c r="A26" s="603" t="str">
        <f t="shared" si="10"/>
        <v/>
      </c>
      <c r="B26" s="603" t="str">
        <f t="shared" si="11"/>
        <v/>
      </c>
      <c r="C26" s="603" t="str">
        <f t="shared" si="12"/>
        <v/>
      </c>
      <c r="D26" s="603" t="str">
        <f t="shared" si="13"/>
        <v/>
      </c>
      <c r="E26" s="603" t="str">
        <f t="shared" si="14"/>
        <v/>
      </c>
      <c r="F26" s="603" t="str">
        <f t="shared" si="15"/>
        <v/>
      </c>
      <c r="G26" s="199" t="str">
        <f>IF(Paramétrage!FU471&lt;&gt;0,Paramétrage!FS471,"")</f>
        <v/>
      </c>
      <c r="H26" s="2" t="str">
        <f>IF(Paramétrage!FU471&lt;&gt;0,Paramétrage!FT471,"")</f>
        <v/>
      </c>
      <c r="I26" s="2" t="str">
        <f t="shared" si="16"/>
        <v/>
      </c>
      <c r="J26" s="2" t="str">
        <f>IF(Paramétrage!FU471&lt;&gt;0,Paramétrage!FU471,"")</f>
        <v/>
      </c>
      <c r="K26" s="2" t="str">
        <f>IF(Paramétrage!FV471&lt;&gt;0,Paramétrage!FV471,"")</f>
        <v/>
      </c>
      <c r="L26" s="2" t="str">
        <f t="shared" si="17"/>
        <v/>
      </c>
      <c r="M26" s="2" t="str">
        <f t="shared" si="18"/>
        <v/>
      </c>
      <c r="N26" s="2" t="str">
        <f t="shared" si="19"/>
        <v/>
      </c>
      <c r="O26" s="2" t="str">
        <f>IF(Paramétrage!FU471&lt;&gt;0,Paramétrage!FW471,"")</f>
        <v/>
      </c>
      <c r="P26" s="9">
        <f>IF(Paramétrage!L476,I7-I6,0)</f>
        <v>0</v>
      </c>
      <c r="Q26" s="2"/>
    </row>
    <row r="27" spans="1:20" x14ac:dyDescent="0.35">
      <c r="A27" s="603" t="str">
        <f t="shared" si="10"/>
        <v/>
      </c>
      <c r="B27" s="603" t="str">
        <f t="shared" si="11"/>
        <v/>
      </c>
      <c r="C27" s="603" t="str">
        <f t="shared" si="12"/>
        <v/>
      </c>
      <c r="D27" s="603" t="str">
        <f t="shared" si="13"/>
        <v/>
      </c>
      <c r="E27" s="603" t="str">
        <f t="shared" si="14"/>
        <v/>
      </c>
      <c r="F27" s="603" t="str">
        <f t="shared" si="15"/>
        <v/>
      </c>
      <c r="G27" s="199" t="str">
        <f>IF(Paramétrage!FU472&lt;&gt;0,Paramétrage!FS472,"")</f>
        <v/>
      </c>
      <c r="H27" s="2" t="str">
        <f>IF(Paramétrage!FU472&lt;&gt;0,Paramétrage!FT472,"")</f>
        <v/>
      </c>
      <c r="I27" s="2" t="str">
        <f t="shared" si="16"/>
        <v/>
      </c>
      <c r="J27" s="2" t="str">
        <f>IF(Paramétrage!FU472&lt;&gt;0,Paramétrage!FU472,"")</f>
        <v/>
      </c>
      <c r="K27" s="2" t="str">
        <f>IF(Paramétrage!FV472&lt;&gt;0,Paramétrage!FV472,"")</f>
        <v/>
      </c>
      <c r="L27" s="2" t="str">
        <f t="shared" si="17"/>
        <v/>
      </c>
      <c r="M27" s="2" t="str">
        <f t="shared" si="18"/>
        <v/>
      </c>
      <c r="N27" s="2" t="str">
        <f t="shared" si="19"/>
        <v/>
      </c>
      <c r="O27" s="2" t="str">
        <f>IF(Paramétrage!FU472&lt;&gt;0,Paramétrage!FW472,"")</f>
        <v/>
      </c>
      <c r="P27" s="9">
        <f>IF(Paramétrage!L477,I8-I7,0)</f>
        <v>0</v>
      </c>
      <c r="Q27" s="2"/>
    </row>
    <row r="28" spans="1:20" x14ac:dyDescent="0.35">
      <c r="A28" s="603" t="str">
        <f t="shared" si="10"/>
        <v/>
      </c>
      <c r="B28" s="603" t="str">
        <f t="shared" si="11"/>
        <v/>
      </c>
      <c r="C28" s="603" t="str">
        <f t="shared" si="12"/>
        <v/>
      </c>
      <c r="D28" s="603" t="str">
        <f t="shared" si="13"/>
        <v/>
      </c>
      <c r="E28" s="603" t="str">
        <f t="shared" si="14"/>
        <v/>
      </c>
      <c r="F28" s="603" t="str">
        <f t="shared" si="15"/>
        <v/>
      </c>
      <c r="G28" s="199" t="str">
        <f>IF(Paramétrage!FU473&lt;&gt;0,Paramétrage!FS473,"")</f>
        <v/>
      </c>
      <c r="H28" s="2" t="str">
        <f>IF(Paramétrage!FU473&lt;&gt;0,Paramétrage!FT473,"")</f>
        <v/>
      </c>
      <c r="I28" s="2" t="str">
        <f t="shared" si="16"/>
        <v/>
      </c>
      <c r="J28" s="2" t="str">
        <f>IF(Paramétrage!FU473&lt;&gt;0,Paramétrage!FU473,"")</f>
        <v/>
      </c>
      <c r="K28" s="2" t="str">
        <f>IF(Paramétrage!FV473&lt;&gt;0,Paramétrage!FV473,"")</f>
        <v/>
      </c>
      <c r="L28" s="2" t="str">
        <f t="shared" si="17"/>
        <v/>
      </c>
      <c r="M28" s="2" t="str">
        <f t="shared" si="18"/>
        <v/>
      </c>
      <c r="N28" s="2" t="str">
        <f t="shared" si="19"/>
        <v/>
      </c>
      <c r="O28" s="2" t="str">
        <f>IF(Paramétrage!FU473&lt;&gt;0,Paramétrage!FW473,"")</f>
        <v/>
      </c>
      <c r="P28" s="9">
        <f>IF(Paramétrage!L478,I9-I8,0)</f>
        <v>0</v>
      </c>
      <c r="Q28" s="2"/>
    </row>
    <row r="29" spans="1:20" x14ac:dyDescent="0.35">
      <c r="A29" s="603" t="str">
        <f t="shared" si="10"/>
        <v/>
      </c>
      <c r="B29" s="603" t="str">
        <f t="shared" si="11"/>
        <v/>
      </c>
      <c r="C29" s="603" t="str">
        <f t="shared" si="12"/>
        <v/>
      </c>
      <c r="D29" s="603" t="str">
        <f t="shared" si="13"/>
        <v/>
      </c>
      <c r="E29" s="603" t="str">
        <f t="shared" si="14"/>
        <v/>
      </c>
      <c r="F29" s="603" t="str">
        <f t="shared" si="15"/>
        <v/>
      </c>
      <c r="G29" s="199" t="str">
        <f>IF(Paramétrage!FU474&lt;&gt;0,Paramétrage!FS474,"")</f>
        <v/>
      </c>
      <c r="H29" s="2" t="str">
        <f>IF(Paramétrage!FU474&lt;&gt;0,Paramétrage!FT474,"")</f>
        <v/>
      </c>
      <c r="I29" s="2" t="str">
        <f t="shared" si="16"/>
        <v/>
      </c>
      <c r="J29" s="2" t="str">
        <f>IF(Paramétrage!FU474&lt;&gt;0,Paramétrage!FU474,"")</f>
        <v/>
      </c>
      <c r="K29" s="2" t="str">
        <f>IF(Paramétrage!FV474&lt;&gt;0,Paramétrage!FV474,"")</f>
        <v/>
      </c>
      <c r="L29" s="2" t="str">
        <f t="shared" si="17"/>
        <v/>
      </c>
      <c r="M29" s="2" t="str">
        <f t="shared" si="18"/>
        <v/>
      </c>
      <c r="N29" s="2" t="str">
        <f t="shared" si="19"/>
        <v/>
      </c>
      <c r="O29" s="2" t="str">
        <f>IF(Paramétrage!FU474&lt;&gt;0,Paramétrage!FW474,"")</f>
        <v/>
      </c>
      <c r="P29" s="9"/>
    </row>
    <row r="30" spans="1:20" x14ac:dyDescent="0.35">
      <c r="A30" s="469"/>
      <c r="B30" s="469"/>
      <c r="C30" s="469"/>
      <c r="D30" s="469"/>
      <c r="E30" s="469"/>
      <c r="F30" s="469"/>
      <c r="G30" s="475" t="s">
        <v>1145</v>
      </c>
      <c r="H30" s="469"/>
      <c r="I30" s="469"/>
      <c r="J30" s="469"/>
      <c r="K30" s="469"/>
      <c r="L30" s="469"/>
      <c r="M30" s="469"/>
      <c r="N30" s="469"/>
      <c r="O30" s="469"/>
      <c r="P30" s="469">
        <f>IF(Paramétrage!Q479,#REF!-#REF!,0)</f>
        <v>0</v>
      </c>
      <c r="Q30" s="469"/>
      <c r="R30" s="469" t="e">
        <f>IF(#REF!&lt;&gt;"",ROUNDUP(MIN(S$3,T$3),0),"")</f>
        <v>#REF!</v>
      </c>
      <c r="S30" s="2"/>
    </row>
    <row r="31" spans="1:20" ht="101.5" x14ac:dyDescent="0.35">
      <c r="A31" s="23" t="s">
        <v>353</v>
      </c>
      <c r="B31" s="23" t="s">
        <v>365</v>
      </c>
      <c r="C31" s="23" t="s">
        <v>361</v>
      </c>
      <c r="D31" s="23" t="s">
        <v>362</v>
      </c>
      <c r="E31" s="23" t="s">
        <v>363</v>
      </c>
      <c r="F31" s="23" t="s">
        <v>364</v>
      </c>
      <c r="G31" s="106" t="s">
        <v>167</v>
      </c>
      <c r="H31" s="106" t="s">
        <v>24</v>
      </c>
      <c r="I31" s="106" t="s">
        <v>165</v>
      </c>
      <c r="J31" s="106" t="s">
        <v>106</v>
      </c>
      <c r="K31" s="106" t="s">
        <v>166</v>
      </c>
      <c r="L31" s="106" t="s">
        <v>22</v>
      </c>
      <c r="M31" s="106" t="s">
        <v>164</v>
      </c>
      <c r="N31" s="106" t="s">
        <v>108</v>
      </c>
      <c r="O31" s="106" t="s">
        <v>107</v>
      </c>
      <c r="P31" s="9">
        <f>IF(Paramétrage!Q480,#REF!-#REF!,0)</f>
        <v>0</v>
      </c>
      <c r="Q31" s="200" t="e">
        <f>Paramétrage!#REF!</f>
        <v>#REF!</v>
      </c>
      <c r="R31" s="201" t="s">
        <v>338</v>
      </c>
      <c r="S31" s="106" t="s">
        <v>347</v>
      </c>
      <c r="T31" s="28" t="s">
        <v>348</v>
      </c>
    </row>
    <row r="32" spans="1:20" x14ac:dyDescent="0.35">
      <c r="A32" s="77" t="str">
        <f>IF(J32&lt;&gt;"",I32,"")</f>
        <v/>
      </c>
      <c r="B32" s="77" t="str">
        <f>IF(J32&lt;&gt;"",1,"")</f>
        <v/>
      </c>
      <c r="C32" s="77" t="str">
        <f>IF(J32&lt;&gt;"",L32,"")</f>
        <v/>
      </c>
      <c r="D32" s="77" t="str">
        <f>IF(J32&lt;&gt;"",L32,"")</f>
        <v/>
      </c>
      <c r="E32" s="77" t="str">
        <f>IF(J32&lt;&gt;"",M32,"")</f>
        <v/>
      </c>
      <c r="F32" s="77" t="str">
        <f>IF(J32&lt;&gt;"",N32,"")</f>
        <v/>
      </c>
      <c r="G32" s="199" t="str">
        <f>IF(Paramétrage!JM448&lt;&gt;0,Paramétrage!JK448,"")</f>
        <v/>
      </c>
      <c r="H32" s="2" t="str">
        <f>IF(Paramétrage!JM448&lt;&gt;0,Paramétrage!JL448,"")</f>
        <v/>
      </c>
      <c r="I32" s="2" t="str">
        <f>IF(J32&lt;&gt;"",DATEDIF($Q$2,G32,"d")*1440+H32*60,"")</f>
        <v/>
      </c>
      <c r="J32" s="2" t="str">
        <f>IF(Paramétrage!JM448&lt;&gt;0,Paramétrage!JM448,"")</f>
        <v/>
      </c>
      <c r="K32" s="2" t="str">
        <f>IF(Paramétrage!JN448&lt;&gt;0,Paramétrage!JN448,"")</f>
        <v/>
      </c>
      <c r="L32" s="2" t="str">
        <f>IF(J32&lt;&gt;"",ROUNDUP(J32/K32,0),"")</f>
        <v/>
      </c>
      <c r="M32" s="2" t="str">
        <f>IF(J32&lt;&gt;"",J32/L32,"")</f>
        <v/>
      </c>
      <c r="N32" s="2" t="str">
        <f>IF(J32&lt;&gt;"",M32/O32,"")</f>
        <v/>
      </c>
      <c r="O32" s="2" t="str">
        <f>IF(Paramétrage!JM448&lt;&gt;0,Paramétrage!JO448,"")</f>
        <v/>
      </c>
      <c r="P32" s="9">
        <f>IF(Paramétrage!Q481,#REF!-#REF!,0)</f>
        <v>0</v>
      </c>
      <c r="Q32" s="2"/>
      <c r="R32" s="2" t="e">
        <f>IF(#REF!&lt;&gt;"",ROUNDUP(MIN(S$3,T$3),0),"")</f>
        <v>#REF!</v>
      </c>
      <c r="S32" s="2"/>
    </row>
    <row r="33" spans="1:19" x14ac:dyDescent="0.35">
      <c r="A33" s="77" t="str">
        <f t="shared" ref="A33:A59" si="20">IF(J33&lt;&gt;"",I33,"")</f>
        <v/>
      </c>
      <c r="B33" s="77" t="str">
        <f t="shared" ref="B33:B59" si="21">IF(J33&lt;&gt;"",1,"")</f>
        <v/>
      </c>
      <c r="C33" s="77" t="str">
        <f t="shared" ref="C33:C59" si="22">IF(J33&lt;&gt;"",L33,"")</f>
        <v/>
      </c>
      <c r="D33" s="77" t="str">
        <f t="shared" ref="D33:D59" si="23">IF(J33&lt;&gt;"",L33,"")</f>
        <v/>
      </c>
      <c r="E33" s="77" t="str">
        <f t="shared" ref="E33:E59" si="24">IF(J33&lt;&gt;"",M33,"")</f>
        <v/>
      </c>
      <c r="F33" s="77" t="str">
        <f t="shared" ref="F33:F59" si="25">IF(J33&lt;&gt;"",N33,"")</f>
        <v/>
      </c>
      <c r="G33" s="199" t="str">
        <f>IF(Paramétrage!JM449&lt;&gt;0,Paramétrage!JK449,"")</f>
        <v/>
      </c>
      <c r="H33" s="2" t="str">
        <f>IF(Paramétrage!JM449&lt;&gt;0,Paramétrage!JL449,"")</f>
        <v/>
      </c>
      <c r="I33" s="2" t="str">
        <f t="shared" ref="I33:I59" si="26">IF(J33&lt;&gt;"",DATEDIF($Q$2,G33,"d")*1440+H33*60,"")</f>
        <v/>
      </c>
      <c r="J33" s="2" t="str">
        <f>IF(Paramétrage!JM449&lt;&gt;0,Paramétrage!JM449,"")</f>
        <v/>
      </c>
      <c r="K33" s="2" t="str">
        <f>IF(Paramétrage!JN449&lt;&gt;0,Paramétrage!JN449,"")</f>
        <v/>
      </c>
      <c r="L33" s="2" t="str">
        <f t="shared" ref="L33:L59" si="27">IF(J33&lt;&gt;"",ROUNDUP(J33/K33,0),"")</f>
        <v/>
      </c>
      <c r="M33" s="2" t="str">
        <f t="shared" ref="M33:M59" si="28">IF(J33&lt;&gt;"",J33/L33,"")</f>
        <v/>
      </c>
      <c r="N33" s="2" t="str">
        <f t="shared" ref="N33:N59" si="29">IF(J33&lt;&gt;"",M33/O33,"")</f>
        <v/>
      </c>
      <c r="O33" s="2" t="str">
        <f>IF(Paramétrage!JM449&lt;&gt;0,Paramétrage!JO449,"")</f>
        <v/>
      </c>
      <c r="P33" s="9">
        <f>IF(Paramétrage!Q482,#REF!-#REF!,0)</f>
        <v>0</v>
      </c>
      <c r="Q33" s="2"/>
      <c r="R33" s="2" t="e">
        <f>IF(#REF!&lt;&gt;"",ROUNDUP(MIN(S$3,T$3),0),"")</f>
        <v>#REF!</v>
      </c>
      <c r="S33" s="2"/>
    </row>
    <row r="34" spans="1:19" x14ac:dyDescent="0.35">
      <c r="A34" s="77" t="str">
        <f t="shared" si="20"/>
        <v/>
      </c>
      <c r="B34" s="77" t="str">
        <f t="shared" si="21"/>
        <v/>
      </c>
      <c r="C34" s="77" t="str">
        <f t="shared" si="22"/>
        <v/>
      </c>
      <c r="D34" s="77" t="str">
        <f t="shared" si="23"/>
        <v/>
      </c>
      <c r="E34" s="77" t="str">
        <f t="shared" si="24"/>
        <v/>
      </c>
      <c r="F34" s="77" t="str">
        <f t="shared" si="25"/>
        <v/>
      </c>
      <c r="G34" s="199" t="str">
        <f>IF(Paramétrage!JM450&lt;&gt;0,Paramétrage!JK450,"")</f>
        <v/>
      </c>
      <c r="H34" s="2" t="str">
        <f>IF(Paramétrage!JM450&lt;&gt;0,Paramétrage!JL450,"")</f>
        <v/>
      </c>
      <c r="I34" s="2" t="str">
        <f t="shared" si="26"/>
        <v/>
      </c>
      <c r="J34" s="2" t="str">
        <f>IF(Paramétrage!JM450&lt;&gt;0,Paramétrage!JM450,"")</f>
        <v/>
      </c>
      <c r="K34" s="2" t="str">
        <f>IF(Paramétrage!JN450&lt;&gt;0,Paramétrage!JN450,"")</f>
        <v/>
      </c>
      <c r="L34" s="2" t="str">
        <f t="shared" si="27"/>
        <v/>
      </c>
      <c r="M34" s="2" t="str">
        <f t="shared" si="28"/>
        <v/>
      </c>
      <c r="N34" s="2" t="str">
        <f t="shared" si="29"/>
        <v/>
      </c>
      <c r="O34" s="2" t="str">
        <f>IF(Paramétrage!JM450&lt;&gt;0,Paramétrage!JO450,"")</f>
        <v/>
      </c>
      <c r="P34" s="9">
        <f>IF(Paramétrage!Q483,#REF!-#REF!,0)</f>
        <v>0</v>
      </c>
      <c r="Q34" s="2"/>
      <c r="R34" s="2" t="e">
        <f>IF(#REF!&lt;&gt;"",ROUNDUP(MIN(S$3,T$3),0),"")</f>
        <v>#REF!</v>
      </c>
      <c r="S34" s="2"/>
    </row>
    <row r="35" spans="1:19" x14ac:dyDescent="0.35">
      <c r="A35" s="77" t="str">
        <f t="shared" si="20"/>
        <v/>
      </c>
      <c r="B35" s="77" t="str">
        <f t="shared" si="21"/>
        <v/>
      </c>
      <c r="C35" s="77" t="str">
        <f t="shared" si="22"/>
        <v/>
      </c>
      <c r="D35" s="77" t="str">
        <f t="shared" si="23"/>
        <v/>
      </c>
      <c r="E35" s="77" t="str">
        <f t="shared" si="24"/>
        <v/>
      </c>
      <c r="F35" s="77" t="str">
        <f t="shared" si="25"/>
        <v/>
      </c>
      <c r="G35" s="199" t="str">
        <f>IF(Paramétrage!JM451&lt;&gt;0,Paramétrage!JK451,"")</f>
        <v/>
      </c>
      <c r="H35" s="2" t="str">
        <f>IF(Paramétrage!JM451&lt;&gt;0,Paramétrage!JL451,"")</f>
        <v/>
      </c>
      <c r="I35" s="2" t="str">
        <f t="shared" si="26"/>
        <v/>
      </c>
      <c r="J35" s="2" t="str">
        <f>IF(Paramétrage!JM451&lt;&gt;0,Paramétrage!JM451,"")</f>
        <v/>
      </c>
      <c r="K35" s="2" t="str">
        <f>IF(Paramétrage!JN451&lt;&gt;0,Paramétrage!JN451,"")</f>
        <v/>
      </c>
      <c r="L35" s="2" t="str">
        <f t="shared" si="27"/>
        <v/>
      </c>
      <c r="M35" s="2" t="str">
        <f t="shared" si="28"/>
        <v/>
      </c>
      <c r="N35" s="2" t="str">
        <f t="shared" si="29"/>
        <v/>
      </c>
      <c r="O35" s="2" t="str">
        <f>IF(Paramétrage!JM451&lt;&gt;0,Paramétrage!JO451,"")</f>
        <v/>
      </c>
      <c r="P35" s="9">
        <f>IF(Paramétrage!Q484,#REF!-#REF!,0)</f>
        <v>0</v>
      </c>
      <c r="Q35" s="2"/>
      <c r="R35" s="2" t="e">
        <f>IF(#REF!&lt;&gt;"",ROUNDUP(MIN(S$3,T$3),0),"")</f>
        <v>#REF!</v>
      </c>
      <c r="S35" s="2"/>
    </row>
    <row r="36" spans="1:19" x14ac:dyDescent="0.35">
      <c r="A36" s="77" t="str">
        <f t="shared" si="20"/>
        <v/>
      </c>
      <c r="B36" s="77" t="str">
        <f t="shared" si="21"/>
        <v/>
      </c>
      <c r="C36" s="77" t="str">
        <f t="shared" si="22"/>
        <v/>
      </c>
      <c r="D36" s="77" t="str">
        <f t="shared" si="23"/>
        <v/>
      </c>
      <c r="E36" s="77" t="str">
        <f t="shared" si="24"/>
        <v/>
      </c>
      <c r="F36" s="77" t="str">
        <f t="shared" si="25"/>
        <v/>
      </c>
      <c r="G36" s="199" t="str">
        <f>IF(Paramétrage!JM452&lt;&gt;0,Paramétrage!JK452,"")</f>
        <v/>
      </c>
      <c r="H36" s="2" t="str">
        <f>IF(Paramétrage!JM452&lt;&gt;0,Paramétrage!JL452,"")</f>
        <v/>
      </c>
      <c r="I36" s="2" t="str">
        <f t="shared" si="26"/>
        <v/>
      </c>
      <c r="J36" s="2" t="str">
        <f>IF(Paramétrage!JM452&lt;&gt;0,Paramétrage!JM452,"")</f>
        <v/>
      </c>
      <c r="K36" s="2" t="str">
        <f>IF(Paramétrage!JN452&lt;&gt;0,Paramétrage!JN452,"")</f>
        <v/>
      </c>
      <c r="L36" s="2" t="str">
        <f t="shared" si="27"/>
        <v/>
      </c>
      <c r="M36" s="2" t="str">
        <f t="shared" si="28"/>
        <v/>
      </c>
      <c r="N36" s="2" t="str">
        <f t="shared" si="29"/>
        <v/>
      </c>
      <c r="O36" s="2" t="str">
        <f>IF(Paramétrage!JM452&lt;&gt;0,Paramétrage!JO452,"")</f>
        <v/>
      </c>
      <c r="P36" s="9">
        <f>IF(Paramétrage!Q485,#REF!-#REF!,0)</f>
        <v>0</v>
      </c>
      <c r="Q36" s="2"/>
      <c r="R36" s="2" t="e">
        <f>IF(#REF!&lt;&gt;"",ROUNDUP(MIN(S$3,T$3),0),"")</f>
        <v>#REF!</v>
      </c>
      <c r="S36" s="2"/>
    </row>
    <row r="37" spans="1:19" x14ac:dyDescent="0.35">
      <c r="A37" s="77" t="str">
        <f t="shared" si="20"/>
        <v/>
      </c>
      <c r="B37" s="77" t="str">
        <f t="shared" si="21"/>
        <v/>
      </c>
      <c r="C37" s="77" t="str">
        <f t="shared" si="22"/>
        <v/>
      </c>
      <c r="D37" s="77" t="str">
        <f t="shared" si="23"/>
        <v/>
      </c>
      <c r="E37" s="77" t="str">
        <f t="shared" si="24"/>
        <v/>
      </c>
      <c r="F37" s="77" t="str">
        <f t="shared" si="25"/>
        <v/>
      </c>
      <c r="G37" s="199" t="str">
        <f>IF(Paramétrage!JM453&lt;&gt;0,Paramétrage!JK453,"")</f>
        <v/>
      </c>
      <c r="H37" s="2" t="str">
        <f>IF(Paramétrage!JM453&lt;&gt;0,Paramétrage!JL453,"")</f>
        <v/>
      </c>
      <c r="I37" s="2" t="str">
        <f t="shared" si="26"/>
        <v/>
      </c>
      <c r="J37" s="2" t="str">
        <f>IF(Paramétrage!JM453&lt;&gt;0,Paramétrage!JM453,"")</f>
        <v/>
      </c>
      <c r="K37" s="2" t="str">
        <f>IF(Paramétrage!JN453&lt;&gt;0,Paramétrage!JN453,"")</f>
        <v/>
      </c>
      <c r="L37" s="2" t="str">
        <f t="shared" si="27"/>
        <v/>
      </c>
      <c r="M37" s="2" t="str">
        <f t="shared" si="28"/>
        <v/>
      </c>
      <c r="N37" s="2" t="str">
        <f t="shared" si="29"/>
        <v/>
      </c>
      <c r="O37" s="2" t="str">
        <f>IF(Paramétrage!JM453&lt;&gt;0,Paramétrage!JO453,"")</f>
        <v/>
      </c>
      <c r="P37" s="9">
        <f>IF(Paramétrage!Q486,#REF!-#REF!,0)</f>
        <v>0</v>
      </c>
      <c r="Q37" s="2"/>
      <c r="R37" s="2" t="e">
        <f>IF(#REF!&lt;&gt;"",ROUNDUP(MIN(S$3,T$3),0),"")</f>
        <v>#REF!</v>
      </c>
      <c r="S37" s="2"/>
    </row>
    <row r="38" spans="1:19" x14ac:dyDescent="0.35">
      <c r="A38" s="77" t="str">
        <f t="shared" si="20"/>
        <v/>
      </c>
      <c r="B38" s="77" t="str">
        <f t="shared" si="21"/>
        <v/>
      </c>
      <c r="C38" s="77" t="str">
        <f t="shared" si="22"/>
        <v/>
      </c>
      <c r="D38" s="77" t="str">
        <f t="shared" si="23"/>
        <v/>
      </c>
      <c r="E38" s="77" t="str">
        <f t="shared" si="24"/>
        <v/>
      </c>
      <c r="F38" s="77" t="str">
        <f t="shared" si="25"/>
        <v/>
      </c>
      <c r="G38" s="199" t="str">
        <f>IF(Paramétrage!JM454&lt;&gt;0,Paramétrage!JK454,"")</f>
        <v/>
      </c>
      <c r="H38" s="2" t="str">
        <f>IF(Paramétrage!JM454&lt;&gt;0,Paramétrage!JL454,"")</f>
        <v/>
      </c>
      <c r="I38" s="2" t="str">
        <f t="shared" si="26"/>
        <v/>
      </c>
      <c r="J38" s="2" t="str">
        <f>IF(Paramétrage!JM454&lt;&gt;0,Paramétrage!JM454,"")</f>
        <v/>
      </c>
      <c r="K38" s="2" t="str">
        <f>IF(Paramétrage!JN454&lt;&gt;0,Paramétrage!JN454,"")</f>
        <v/>
      </c>
      <c r="L38" s="2" t="str">
        <f t="shared" si="27"/>
        <v/>
      </c>
      <c r="M38" s="2" t="str">
        <f t="shared" si="28"/>
        <v/>
      </c>
      <c r="N38" s="2" t="str">
        <f t="shared" si="29"/>
        <v/>
      </c>
      <c r="O38" s="2" t="str">
        <f>IF(Paramétrage!JM454&lt;&gt;0,Paramétrage!JO454,"")</f>
        <v/>
      </c>
      <c r="P38" s="9">
        <f>IF(Paramétrage!Q487,#REF!-#REF!,0)</f>
        <v>0</v>
      </c>
      <c r="Q38" s="2"/>
      <c r="R38" s="2" t="e">
        <f>IF(#REF!&lt;&gt;"",ROUNDUP(MIN(S$3,T$3),0),"")</f>
        <v>#REF!</v>
      </c>
      <c r="S38" s="2"/>
    </row>
    <row r="39" spans="1:19" x14ac:dyDescent="0.35">
      <c r="A39" s="77" t="str">
        <f t="shared" si="20"/>
        <v/>
      </c>
      <c r="B39" s="77" t="str">
        <f t="shared" si="21"/>
        <v/>
      </c>
      <c r="C39" s="77" t="str">
        <f t="shared" si="22"/>
        <v/>
      </c>
      <c r="D39" s="77" t="str">
        <f t="shared" si="23"/>
        <v/>
      </c>
      <c r="E39" s="77" t="str">
        <f t="shared" si="24"/>
        <v/>
      </c>
      <c r="F39" s="77" t="str">
        <f t="shared" si="25"/>
        <v/>
      </c>
      <c r="G39" s="199" t="str">
        <f>IF(Paramétrage!JM455&lt;&gt;0,Paramétrage!JK455,"")</f>
        <v/>
      </c>
      <c r="H39" s="2" t="str">
        <f>IF(Paramétrage!JM455&lt;&gt;0,Paramétrage!JL455,"")</f>
        <v/>
      </c>
      <c r="I39" s="2" t="str">
        <f t="shared" si="26"/>
        <v/>
      </c>
      <c r="J39" s="2" t="str">
        <f>IF(Paramétrage!JM455&lt;&gt;0,Paramétrage!JM455,"")</f>
        <v/>
      </c>
      <c r="K39" s="2" t="str">
        <f>IF(Paramétrage!JN455&lt;&gt;0,Paramétrage!JN455,"")</f>
        <v/>
      </c>
      <c r="L39" s="2" t="str">
        <f t="shared" si="27"/>
        <v/>
      </c>
      <c r="M39" s="2" t="str">
        <f t="shared" si="28"/>
        <v/>
      </c>
      <c r="N39" s="2" t="str">
        <f t="shared" si="29"/>
        <v/>
      </c>
      <c r="O39" s="2" t="str">
        <f>IF(Paramétrage!JM455&lt;&gt;0,Paramétrage!JO455,"")</f>
        <v/>
      </c>
      <c r="P39" s="9">
        <f>IF(Paramétrage!Q488,#REF!-#REF!,0)</f>
        <v>0</v>
      </c>
      <c r="Q39" s="2"/>
      <c r="R39" s="2" t="e">
        <f>IF(#REF!&lt;&gt;"",ROUNDUP(MIN(S$3,T$3),0),"")</f>
        <v>#REF!</v>
      </c>
      <c r="S39" s="2"/>
    </row>
    <row r="40" spans="1:19" x14ac:dyDescent="0.35">
      <c r="A40" s="77" t="str">
        <f t="shared" si="20"/>
        <v/>
      </c>
      <c r="B40" s="77" t="str">
        <f t="shared" si="21"/>
        <v/>
      </c>
      <c r="C40" s="77" t="str">
        <f t="shared" si="22"/>
        <v/>
      </c>
      <c r="D40" s="77" t="str">
        <f t="shared" si="23"/>
        <v/>
      </c>
      <c r="E40" s="77" t="str">
        <f t="shared" si="24"/>
        <v/>
      </c>
      <c r="F40" s="77" t="str">
        <f t="shared" si="25"/>
        <v/>
      </c>
      <c r="G40" s="199" t="str">
        <f>IF(Paramétrage!JM456&lt;&gt;0,Paramétrage!JK456,"")</f>
        <v/>
      </c>
      <c r="H40" s="2" t="str">
        <f>IF(Paramétrage!JM456&lt;&gt;0,Paramétrage!JL456,"")</f>
        <v/>
      </c>
      <c r="I40" s="2" t="str">
        <f t="shared" si="26"/>
        <v/>
      </c>
      <c r="J40" s="2" t="str">
        <f>IF(Paramétrage!JM456&lt;&gt;0,Paramétrage!JM456,"")</f>
        <v/>
      </c>
      <c r="K40" s="2" t="str">
        <f>IF(Paramétrage!JN456&lt;&gt;0,Paramétrage!JN456,"")</f>
        <v/>
      </c>
      <c r="L40" s="2" t="str">
        <f t="shared" si="27"/>
        <v/>
      </c>
      <c r="M40" s="2" t="str">
        <f t="shared" si="28"/>
        <v/>
      </c>
      <c r="N40" s="2" t="str">
        <f t="shared" si="29"/>
        <v/>
      </c>
      <c r="O40" s="2" t="str">
        <f>IF(Paramétrage!JM456&lt;&gt;0,Paramétrage!JO456,"")</f>
        <v/>
      </c>
      <c r="P40" s="9">
        <f>IF(Paramétrage!Q489,#REF!-#REF!,0)</f>
        <v>0</v>
      </c>
      <c r="Q40" s="2"/>
      <c r="R40" s="2" t="e">
        <f>IF(#REF!&lt;&gt;"",ROUNDUP(MIN(S$3,T$3),0),"")</f>
        <v>#REF!</v>
      </c>
      <c r="S40" s="2"/>
    </row>
    <row r="41" spans="1:19" x14ac:dyDescent="0.35">
      <c r="A41" s="77" t="str">
        <f t="shared" si="20"/>
        <v/>
      </c>
      <c r="B41" s="77" t="str">
        <f t="shared" si="21"/>
        <v/>
      </c>
      <c r="C41" s="77" t="str">
        <f t="shared" si="22"/>
        <v/>
      </c>
      <c r="D41" s="77" t="str">
        <f t="shared" si="23"/>
        <v/>
      </c>
      <c r="E41" s="77" t="str">
        <f t="shared" si="24"/>
        <v/>
      </c>
      <c r="F41" s="77" t="str">
        <f t="shared" si="25"/>
        <v/>
      </c>
      <c r="G41" s="199" t="str">
        <f>IF(Paramétrage!JM457&lt;&gt;0,Paramétrage!JK457,"")</f>
        <v/>
      </c>
      <c r="H41" s="2" t="str">
        <f>IF(Paramétrage!JM457&lt;&gt;0,Paramétrage!JL457,"")</f>
        <v/>
      </c>
      <c r="I41" s="2" t="str">
        <f t="shared" si="26"/>
        <v/>
      </c>
      <c r="J41" s="2" t="str">
        <f>IF(Paramétrage!JM457&lt;&gt;0,Paramétrage!JM457,"")</f>
        <v/>
      </c>
      <c r="K41" s="2" t="str">
        <f>IF(Paramétrage!JN457&lt;&gt;0,Paramétrage!JN457,"")</f>
        <v/>
      </c>
      <c r="L41" s="2" t="str">
        <f t="shared" si="27"/>
        <v/>
      </c>
      <c r="M41" s="2" t="str">
        <f t="shared" si="28"/>
        <v/>
      </c>
      <c r="N41" s="2" t="str">
        <f t="shared" si="29"/>
        <v/>
      </c>
      <c r="O41" s="2" t="str">
        <f>IF(Paramétrage!JM457&lt;&gt;0,Paramétrage!JO457,"")</f>
        <v/>
      </c>
      <c r="P41" s="9">
        <f>IF(Paramétrage!Q490,#REF!-#REF!,0)</f>
        <v>0</v>
      </c>
      <c r="Q41" s="2"/>
      <c r="R41" s="2" t="e">
        <f>IF(#REF!&lt;&gt;"",ROUNDUP(MIN(S$3,T$3),0),"")</f>
        <v>#REF!</v>
      </c>
      <c r="S41" s="2"/>
    </row>
    <row r="42" spans="1:19" x14ac:dyDescent="0.35">
      <c r="A42" s="77" t="str">
        <f t="shared" si="20"/>
        <v/>
      </c>
      <c r="B42" s="77" t="str">
        <f t="shared" si="21"/>
        <v/>
      </c>
      <c r="C42" s="77" t="str">
        <f t="shared" si="22"/>
        <v/>
      </c>
      <c r="D42" s="77" t="str">
        <f t="shared" si="23"/>
        <v/>
      </c>
      <c r="E42" s="77" t="str">
        <f t="shared" si="24"/>
        <v/>
      </c>
      <c r="F42" s="77" t="str">
        <f t="shared" si="25"/>
        <v/>
      </c>
      <c r="G42" s="199" t="str">
        <f>IF(Paramétrage!JM458&lt;&gt;0,Paramétrage!JK458,"")</f>
        <v/>
      </c>
      <c r="H42" s="2" t="str">
        <f>IF(Paramétrage!JM458&lt;&gt;0,Paramétrage!JL458,"")</f>
        <v/>
      </c>
      <c r="I42" s="2" t="str">
        <f t="shared" si="26"/>
        <v/>
      </c>
      <c r="J42" s="2" t="str">
        <f>IF(Paramétrage!JM458&lt;&gt;0,Paramétrage!JM458,"")</f>
        <v/>
      </c>
      <c r="K42" s="2" t="str">
        <f>IF(Paramétrage!JN458&lt;&gt;0,Paramétrage!JN458,"")</f>
        <v/>
      </c>
      <c r="L42" s="2" t="str">
        <f t="shared" si="27"/>
        <v/>
      </c>
      <c r="M42" s="2" t="str">
        <f t="shared" si="28"/>
        <v/>
      </c>
      <c r="N42" s="2" t="str">
        <f t="shared" si="29"/>
        <v/>
      </c>
      <c r="O42" s="2" t="str">
        <f>IF(Paramétrage!JM458&lt;&gt;0,Paramétrage!JO458,"")</f>
        <v/>
      </c>
      <c r="P42" s="9">
        <f>IF(Paramétrage!Q491,#REF!-#REF!,0)</f>
        <v>0</v>
      </c>
      <c r="Q42" s="2"/>
      <c r="R42" s="2" t="e">
        <f>IF(#REF!&lt;&gt;"",ROUNDUP(MIN(S$3,T$3),0),"")</f>
        <v>#REF!</v>
      </c>
      <c r="S42" s="2"/>
    </row>
    <row r="43" spans="1:19" x14ac:dyDescent="0.35">
      <c r="A43" s="77" t="str">
        <f t="shared" si="20"/>
        <v/>
      </c>
      <c r="B43" s="77" t="str">
        <f t="shared" si="21"/>
        <v/>
      </c>
      <c r="C43" s="77" t="str">
        <f t="shared" si="22"/>
        <v/>
      </c>
      <c r="D43" s="77" t="str">
        <f t="shared" si="23"/>
        <v/>
      </c>
      <c r="E43" s="77" t="str">
        <f t="shared" si="24"/>
        <v/>
      </c>
      <c r="F43" s="77" t="str">
        <f t="shared" si="25"/>
        <v/>
      </c>
      <c r="G43" s="199" t="str">
        <f>IF(Paramétrage!JM459&lt;&gt;0,Paramétrage!JK459,"")</f>
        <v/>
      </c>
      <c r="H43" s="2" t="str">
        <f>IF(Paramétrage!JM459&lt;&gt;0,Paramétrage!JL459,"")</f>
        <v/>
      </c>
      <c r="I43" s="2" t="str">
        <f t="shared" si="26"/>
        <v/>
      </c>
      <c r="J43" s="2" t="str">
        <f>IF(Paramétrage!JM459&lt;&gt;0,Paramétrage!JM459,"")</f>
        <v/>
      </c>
      <c r="K43" s="2" t="str">
        <f>IF(Paramétrage!JN459&lt;&gt;0,Paramétrage!JN459,"")</f>
        <v/>
      </c>
      <c r="L43" s="2" t="str">
        <f t="shared" si="27"/>
        <v/>
      </c>
      <c r="M43" s="2" t="str">
        <f t="shared" si="28"/>
        <v/>
      </c>
      <c r="N43" s="2" t="str">
        <f t="shared" si="29"/>
        <v/>
      </c>
      <c r="O43" s="2" t="str">
        <f>IF(Paramétrage!JM459&lt;&gt;0,Paramétrage!JO459,"")</f>
        <v/>
      </c>
      <c r="P43" s="9">
        <f>IF(Paramétrage!Q492,#REF!-#REF!,0)</f>
        <v>0</v>
      </c>
      <c r="Q43" s="2"/>
      <c r="R43" s="2" t="e">
        <f>IF(#REF!&lt;&gt;"",ROUNDUP(MIN(S$3,T$3),0),"")</f>
        <v>#REF!</v>
      </c>
      <c r="S43" s="2"/>
    </row>
    <row r="44" spans="1:19" x14ac:dyDescent="0.35">
      <c r="A44" s="77" t="str">
        <f t="shared" si="20"/>
        <v/>
      </c>
      <c r="B44" s="77" t="str">
        <f t="shared" si="21"/>
        <v/>
      </c>
      <c r="C44" s="77" t="str">
        <f t="shared" si="22"/>
        <v/>
      </c>
      <c r="D44" s="77" t="str">
        <f t="shared" si="23"/>
        <v/>
      </c>
      <c r="E44" s="77" t="str">
        <f t="shared" si="24"/>
        <v/>
      </c>
      <c r="F44" s="77" t="str">
        <f t="shared" si="25"/>
        <v/>
      </c>
      <c r="G44" s="199" t="str">
        <f>IF(Paramétrage!JM460&lt;&gt;0,Paramétrage!JK460,"")</f>
        <v/>
      </c>
      <c r="H44" s="2" t="str">
        <f>IF(Paramétrage!JM460&lt;&gt;0,Paramétrage!JL460,"")</f>
        <v/>
      </c>
      <c r="I44" s="2" t="str">
        <f t="shared" si="26"/>
        <v/>
      </c>
      <c r="J44" s="2" t="str">
        <f>IF(Paramétrage!JM460&lt;&gt;0,Paramétrage!JM460,"")</f>
        <v/>
      </c>
      <c r="K44" s="2" t="str">
        <f>IF(Paramétrage!JN460&lt;&gt;0,Paramétrage!JN460,"")</f>
        <v/>
      </c>
      <c r="L44" s="2" t="str">
        <f t="shared" si="27"/>
        <v/>
      </c>
      <c r="M44" s="2" t="str">
        <f t="shared" si="28"/>
        <v/>
      </c>
      <c r="N44" s="2" t="str">
        <f t="shared" si="29"/>
        <v/>
      </c>
      <c r="O44" s="2" t="str">
        <f>IF(Paramétrage!JM460&lt;&gt;0,Paramétrage!JO460,"")</f>
        <v/>
      </c>
      <c r="P44" s="9">
        <f>IF(Paramétrage!Q493,#REF!-#REF!,0)</f>
        <v>0</v>
      </c>
      <c r="Q44" s="2"/>
      <c r="R44" s="2" t="e">
        <f>IF(#REF!&lt;&gt;"",ROUNDUP(MIN(S$3,T$3),0),"")</f>
        <v>#REF!</v>
      </c>
      <c r="S44" s="2"/>
    </row>
    <row r="45" spans="1:19" x14ac:dyDescent="0.35">
      <c r="A45" s="77" t="str">
        <f t="shared" si="20"/>
        <v/>
      </c>
      <c r="B45" s="77" t="str">
        <f t="shared" si="21"/>
        <v/>
      </c>
      <c r="C45" s="77" t="str">
        <f t="shared" si="22"/>
        <v/>
      </c>
      <c r="D45" s="77" t="str">
        <f t="shared" si="23"/>
        <v/>
      </c>
      <c r="E45" s="77" t="str">
        <f t="shared" si="24"/>
        <v/>
      </c>
      <c r="F45" s="77" t="str">
        <f t="shared" si="25"/>
        <v/>
      </c>
      <c r="G45" s="199" t="str">
        <f>IF(Paramétrage!JM461&lt;&gt;0,Paramétrage!JK461,"")</f>
        <v/>
      </c>
      <c r="H45" s="2" t="str">
        <f>IF(Paramétrage!JM461&lt;&gt;0,Paramétrage!JL461,"")</f>
        <v/>
      </c>
      <c r="I45" s="2" t="str">
        <f t="shared" si="26"/>
        <v/>
      </c>
      <c r="J45" s="2" t="str">
        <f>IF(Paramétrage!JM461&lt;&gt;0,Paramétrage!JM461,"")</f>
        <v/>
      </c>
      <c r="K45" s="2" t="str">
        <f>IF(Paramétrage!JN461&lt;&gt;0,Paramétrage!JN461,"")</f>
        <v/>
      </c>
      <c r="L45" s="2" t="str">
        <f t="shared" si="27"/>
        <v/>
      </c>
      <c r="M45" s="2" t="str">
        <f t="shared" si="28"/>
        <v/>
      </c>
      <c r="N45" s="2" t="str">
        <f t="shared" si="29"/>
        <v/>
      </c>
      <c r="O45" s="2" t="str">
        <f>IF(Paramétrage!JM461&lt;&gt;0,Paramétrage!JO461,"")</f>
        <v/>
      </c>
      <c r="P45" s="9">
        <f>IF(Paramétrage!Q494,#REF!-#REF!,0)</f>
        <v>0</v>
      </c>
      <c r="Q45" s="2"/>
      <c r="R45" s="2" t="e">
        <f>IF(#REF!&lt;&gt;"",ROUNDUP(MIN(S$3,T$3),0),"")</f>
        <v>#REF!</v>
      </c>
      <c r="S45" s="2"/>
    </row>
    <row r="46" spans="1:19" x14ac:dyDescent="0.35">
      <c r="A46" s="77" t="str">
        <f t="shared" si="20"/>
        <v/>
      </c>
      <c r="B46" s="77" t="str">
        <f t="shared" si="21"/>
        <v/>
      </c>
      <c r="C46" s="77" t="str">
        <f t="shared" si="22"/>
        <v/>
      </c>
      <c r="D46" s="77" t="str">
        <f t="shared" si="23"/>
        <v/>
      </c>
      <c r="E46" s="77" t="str">
        <f t="shared" si="24"/>
        <v/>
      </c>
      <c r="F46" s="77" t="str">
        <f t="shared" si="25"/>
        <v/>
      </c>
      <c r="G46" s="199" t="str">
        <f>IF(Paramétrage!JM462&lt;&gt;0,Paramétrage!JK462,"")</f>
        <v/>
      </c>
      <c r="H46" s="2" t="str">
        <f>IF(Paramétrage!JM462&lt;&gt;0,Paramétrage!JL462,"")</f>
        <v/>
      </c>
      <c r="I46" s="2" t="str">
        <f t="shared" si="26"/>
        <v/>
      </c>
      <c r="J46" s="2" t="str">
        <f>IF(Paramétrage!JM462&lt;&gt;0,Paramétrage!JM462,"")</f>
        <v/>
      </c>
      <c r="K46" s="2" t="str">
        <f>IF(Paramétrage!JN462&lt;&gt;0,Paramétrage!JN462,"")</f>
        <v/>
      </c>
      <c r="L46" s="2" t="str">
        <f t="shared" si="27"/>
        <v/>
      </c>
      <c r="M46" s="2" t="str">
        <f t="shared" si="28"/>
        <v/>
      </c>
      <c r="N46" s="2" t="str">
        <f t="shared" si="29"/>
        <v/>
      </c>
      <c r="O46" s="2" t="str">
        <f>IF(Paramétrage!JM462&lt;&gt;0,Paramétrage!JO462,"")</f>
        <v/>
      </c>
      <c r="P46" s="9">
        <f>IF(Paramétrage!Q495,#REF!-#REF!,0)</f>
        <v>0</v>
      </c>
      <c r="Q46" s="2"/>
      <c r="R46" s="2" t="e">
        <f>IF(#REF!&lt;&gt;"",ROUNDUP(MIN(S$3,T$3),0),"")</f>
        <v>#REF!</v>
      </c>
      <c r="S46" s="2"/>
    </row>
    <row r="47" spans="1:19" x14ac:dyDescent="0.35">
      <c r="A47" s="77" t="str">
        <f t="shared" si="20"/>
        <v/>
      </c>
      <c r="B47" s="77" t="str">
        <f t="shared" si="21"/>
        <v/>
      </c>
      <c r="C47" s="77" t="str">
        <f t="shared" si="22"/>
        <v/>
      </c>
      <c r="D47" s="77" t="str">
        <f t="shared" si="23"/>
        <v/>
      </c>
      <c r="E47" s="77" t="str">
        <f t="shared" si="24"/>
        <v/>
      </c>
      <c r="F47" s="77" t="str">
        <f t="shared" si="25"/>
        <v/>
      </c>
      <c r="G47" s="199" t="str">
        <f>IF(Paramétrage!JM463&lt;&gt;0,Paramétrage!JK463,"")</f>
        <v/>
      </c>
      <c r="H47" s="2" t="str">
        <f>IF(Paramétrage!JM463&lt;&gt;0,Paramétrage!JL463,"")</f>
        <v/>
      </c>
      <c r="I47" s="2" t="str">
        <f t="shared" si="26"/>
        <v/>
      </c>
      <c r="J47" s="2" t="str">
        <f>IF(Paramétrage!JM463&lt;&gt;0,Paramétrage!JM463,"")</f>
        <v/>
      </c>
      <c r="K47" s="2" t="str">
        <f>IF(Paramétrage!JN463&lt;&gt;0,Paramétrage!JN463,"")</f>
        <v/>
      </c>
      <c r="L47" s="2" t="str">
        <f t="shared" si="27"/>
        <v/>
      </c>
      <c r="M47" s="2" t="str">
        <f t="shared" si="28"/>
        <v/>
      </c>
      <c r="N47" s="2" t="str">
        <f t="shared" si="29"/>
        <v/>
      </c>
      <c r="O47" s="2" t="str">
        <f>IF(Paramétrage!JM463&lt;&gt;0,Paramétrage!JO463,"")</f>
        <v/>
      </c>
      <c r="P47" s="9">
        <f>IF(Paramétrage!Q496,#REF!-#REF!,0)</f>
        <v>0</v>
      </c>
      <c r="Q47" s="2"/>
      <c r="R47" s="2" t="e">
        <f>IF(#REF!&lt;&gt;"",ROUNDUP(MIN(S$3,T$3),0),"")</f>
        <v>#REF!</v>
      </c>
      <c r="S47" s="2"/>
    </row>
    <row r="48" spans="1:19" x14ac:dyDescent="0.35">
      <c r="A48" s="77" t="str">
        <f t="shared" si="20"/>
        <v/>
      </c>
      <c r="B48" s="77" t="str">
        <f t="shared" si="21"/>
        <v/>
      </c>
      <c r="C48" s="77" t="str">
        <f t="shared" si="22"/>
        <v/>
      </c>
      <c r="D48" s="77" t="str">
        <f t="shared" si="23"/>
        <v/>
      </c>
      <c r="E48" s="77" t="str">
        <f t="shared" si="24"/>
        <v/>
      </c>
      <c r="F48" s="77" t="str">
        <f t="shared" si="25"/>
        <v/>
      </c>
      <c r="G48" s="199" t="str">
        <f>IF(Paramétrage!JM464&lt;&gt;0,Paramétrage!JK464,"")</f>
        <v/>
      </c>
      <c r="H48" s="2" t="str">
        <f>IF(Paramétrage!JM464&lt;&gt;0,Paramétrage!JL464,"")</f>
        <v/>
      </c>
      <c r="I48" s="2" t="str">
        <f t="shared" si="26"/>
        <v/>
      </c>
      <c r="J48" s="2" t="str">
        <f>IF(Paramétrage!JM464&lt;&gt;0,Paramétrage!JM464,"")</f>
        <v/>
      </c>
      <c r="K48" s="2" t="str">
        <f>IF(Paramétrage!JN464&lt;&gt;0,Paramétrage!JN464,"")</f>
        <v/>
      </c>
      <c r="L48" s="2" t="str">
        <f t="shared" si="27"/>
        <v/>
      </c>
      <c r="M48" s="2" t="str">
        <f t="shared" si="28"/>
        <v/>
      </c>
      <c r="N48" s="2" t="str">
        <f t="shared" si="29"/>
        <v/>
      </c>
      <c r="O48" s="2" t="str">
        <f>IF(Paramétrage!JM464&lt;&gt;0,Paramétrage!JO464,"")</f>
        <v/>
      </c>
      <c r="P48" s="9">
        <f>IF(Paramétrage!Q497,#REF!-#REF!,0)</f>
        <v>0</v>
      </c>
      <c r="Q48" s="2"/>
      <c r="R48" s="2" t="e">
        <f>IF(#REF!&lt;&gt;"",ROUNDUP(MIN(S$3,T$3),0),"")</f>
        <v>#REF!</v>
      </c>
      <c r="S48" s="2"/>
    </row>
    <row r="49" spans="1:20" x14ac:dyDescent="0.35">
      <c r="A49" s="77" t="str">
        <f t="shared" si="20"/>
        <v/>
      </c>
      <c r="B49" s="77" t="str">
        <f t="shared" si="21"/>
        <v/>
      </c>
      <c r="C49" s="77" t="str">
        <f t="shared" si="22"/>
        <v/>
      </c>
      <c r="D49" s="77" t="str">
        <f t="shared" si="23"/>
        <v/>
      </c>
      <c r="E49" s="77" t="str">
        <f t="shared" si="24"/>
        <v/>
      </c>
      <c r="F49" s="77" t="str">
        <f t="shared" si="25"/>
        <v/>
      </c>
      <c r="G49" s="199" t="str">
        <f>IF(Paramétrage!JM465&lt;&gt;0,Paramétrage!JK465,"")</f>
        <v/>
      </c>
      <c r="H49" s="2" t="str">
        <f>IF(Paramétrage!JM465&lt;&gt;0,Paramétrage!JL465,"")</f>
        <v/>
      </c>
      <c r="I49" s="2" t="str">
        <f t="shared" si="26"/>
        <v/>
      </c>
      <c r="J49" s="2" t="str">
        <f>IF(Paramétrage!JM465&lt;&gt;0,Paramétrage!JM465,"")</f>
        <v/>
      </c>
      <c r="K49" s="2" t="str">
        <f>IF(Paramétrage!JN465&lt;&gt;0,Paramétrage!JN465,"")</f>
        <v/>
      </c>
      <c r="L49" s="2" t="str">
        <f t="shared" si="27"/>
        <v/>
      </c>
      <c r="M49" s="2" t="str">
        <f t="shared" si="28"/>
        <v/>
      </c>
      <c r="N49" s="2" t="str">
        <f t="shared" si="29"/>
        <v/>
      </c>
      <c r="O49" s="2" t="str">
        <f>IF(Paramétrage!JM465&lt;&gt;0,Paramétrage!JO465,"")</f>
        <v/>
      </c>
      <c r="P49" s="9">
        <f>IF(Paramétrage!Q498,#REF!-#REF!,0)</f>
        <v>0</v>
      </c>
      <c r="Q49" s="2"/>
      <c r="R49" s="2" t="e">
        <f>IF(#REF!&lt;&gt;"",ROUNDUP(MIN(S$3,T$3),0),"")</f>
        <v>#REF!</v>
      </c>
      <c r="S49" s="2"/>
    </row>
    <row r="50" spans="1:20" x14ac:dyDescent="0.35">
      <c r="A50" s="77" t="str">
        <f t="shared" si="20"/>
        <v/>
      </c>
      <c r="B50" s="77" t="str">
        <f t="shared" si="21"/>
        <v/>
      </c>
      <c r="C50" s="77" t="str">
        <f t="shared" si="22"/>
        <v/>
      </c>
      <c r="D50" s="77" t="str">
        <f t="shared" si="23"/>
        <v/>
      </c>
      <c r="E50" s="77" t="str">
        <f t="shared" si="24"/>
        <v/>
      </c>
      <c r="F50" s="77" t="str">
        <f t="shared" si="25"/>
        <v/>
      </c>
      <c r="G50" s="199" t="str">
        <f>IF(Paramétrage!JM466&lt;&gt;0,Paramétrage!JK466,"")</f>
        <v/>
      </c>
      <c r="H50" s="2" t="str">
        <f>IF(Paramétrage!JM466&lt;&gt;0,Paramétrage!JL466,"")</f>
        <v/>
      </c>
      <c r="I50" s="2" t="str">
        <f t="shared" si="26"/>
        <v/>
      </c>
      <c r="J50" s="2" t="str">
        <f>IF(Paramétrage!JM466&lt;&gt;0,Paramétrage!JM466,"")</f>
        <v/>
      </c>
      <c r="K50" s="2" t="str">
        <f>IF(Paramétrage!JN466&lt;&gt;0,Paramétrage!JN466,"")</f>
        <v/>
      </c>
      <c r="L50" s="2" t="str">
        <f t="shared" si="27"/>
        <v/>
      </c>
      <c r="M50" s="2" t="str">
        <f t="shared" si="28"/>
        <v/>
      </c>
      <c r="N50" s="2" t="str">
        <f t="shared" si="29"/>
        <v/>
      </c>
      <c r="O50" s="2" t="str">
        <f>IF(Paramétrage!JM466&lt;&gt;0,Paramétrage!JO466,"")</f>
        <v/>
      </c>
      <c r="P50" s="9" t="e">
        <f>IF(Paramétrage!Q499,#REF!-#REF!,0)</f>
        <v>#VALUE!</v>
      </c>
      <c r="Q50" s="2"/>
      <c r="R50" s="2" t="e">
        <f>IF(#REF!&lt;&gt;"",ROUNDUP(MIN(S$3,T$3),0),"")</f>
        <v>#REF!</v>
      </c>
      <c r="S50" s="2"/>
    </row>
    <row r="51" spans="1:20" x14ac:dyDescent="0.35">
      <c r="A51" s="77" t="str">
        <f t="shared" si="20"/>
        <v/>
      </c>
      <c r="B51" s="77" t="str">
        <f t="shared" si="21"/>
        <v/>
      </c>
      <c r="C51" s="77" t="str">
        <f t="shared" si="22"/>
        <v/>
      </c>
      <c r="D51" s="77" t="str">
        <f t="shared" si="23"/>
        <v/>
      </c>
      <c r="E51" s="77" t="str">
        <f t="shared" si="24"/>
        <v/>
      </c>
      <c r="F51" s="77" t="str">
        <f t="shared" si="25"/>
        <v/>
      </c>
      <c r="G51" s="199" t="str">
        <f>IF(Paramétrage!JM467&lt;&gt;0,Paramétrage!JK467,"")</f>
        <v/>
      </c>
      <c r="H51" s="2" t="str">
        <f>IF(Paramétrage!JM467&lt;&gt;0,Paramétrage!JL467,"")</f>
        <v/>
      </c>
      <c r="I51" s="2" t="str">
        <f t="shared" si="26"/>
        <v/>
      </c>
      <c r="J51" s="2" t="str">
        <f>IF(Paramétrage!JM467&lt;&gt;0,Paramétrage!JM467,"")</f>
        <v/>
      </c>
      <c r="K51" s="2" t="str">
        <f>IF(Paramétrage!JN467&lt;&gt;0,Paramétrage!JN467,"")</f>
        <v/>
      </c>
      <c r="L51" s="2" t="str">
        <f t="shared" si="27"/>
        <v/>
      </c>
      <c r="M51" s="2" t="str">
        <f t="shared" si="28"/>
        <v/>
      </c>
      <c r="N51" s="2" t="str">
        <f t="shared" si="29"/>
        <v/>
      </c>
      <c r="O51" s="2" t="str">
        <f>IF(Paramétrage!JM467&lt;&gt;0,Paramétrage!JO467,"")</f>
        <v/>
      </c>
      <c r="P51" s="9" t="e">
        <f>IF(Paramétrage!Q500,#REF!-#REF!,0)</f>
        <v>#VALUE!</v>
      </c>
      <c r="Q51" s="2"/>
      <c r="R51" s="2" t="e">
        <f>IF(#REF!&lt;&gt;"",ROUNDUP(MIN(S$3,T$3),0),"")</f>
        <v>#REF!</v>
      </c>
      <c r="S51" s="2"/>
    </row>
    <row r="52" spans="1:20" x14ac:dyDescent="0.35">
      <c r="A52" s="77" t="str">
        <f t="shared" si="20"/>
        <v/>
      </c>
      <c r="B52" s="77" t="str">
        <f t="shared" si="21"/>
        <v/>
      </c>
      <c r="C52" s="77" t="str">
        <f t="shared" si="22"/>
        <v/>
      </c>
      <c r="D52" s="77" t="str">
        <f t="shared" si="23"/>
        <v/>
      </c>
      <c r="E52" s="77" t="str">
        <f t="shared" si="24"/>
        <v/>
      </c>
      <c r="F52" s="77" t="str">
        <f t="shared" si="25"/>
        <v/>
      </c>
      <c r="G52" s="199" t="str">
        <f>IF(Paramétrage!JM468&lt;&gt;0,Paramétrage!JK468,"")</f>
        <v/>
      </c>
      <c r="H52" s="2" t="str">
        <f>IF(Paramétrage!JM468&lt;&gt;0,Paramétrage!JL468,"")</f>
        <v/>
      </c>
      <c r="I52" s="2" t="str">
        <f t="shared" si="26"/>
        <v/>
      </c>
      <c r="J52" s="2" t="str">
        <f>IF(Paramétrage!JM468&lt;&gt;0,Paramétrage!JM468,"")</f>
        <v/>
      </c>
      <c r="K52" s="2" t="str">
        <f>IF(Paramétrage!JN468&lt;&gt;0,Paramétrage!JN468,"")</f>
        <v/>
      </c>
      <c r="L52" s="2" t="str">
        <f t="shared" si="27"/>
        <v/>
      </c>
      <c r="M52" s="2" t="str">
        <f t="shared" si="28"/>
        <v/>
      </c>
      <c r="N52" s="2" t="str">
        <f t="shared" si="29"/>
        <v/>
      </c>
      <c r="O52" s="2" t="str">
        <f>IF(Paramétrage!JM468&lt;&gt;0,Paramétrage!JO468,"")</f>
        <v/>
      </c>
      <c r="P52" s="9">
        <f>IF(Paramétrage!Q501,#REF!-#REF!,0)</f>
        <v>0</v>
      </c>
      <c r="Q52" s="2"/>
      <c r="R52" s="2" t="e">
        <f>IF(#REF!&lt;&gt;"",ROUNDUP(MIN(S$3,T$3),0),"")</f>
        <v>#REF!</v>
      </c>
      <c r="S52" s="2"/>
    </row>
    <row r="53" spans="1:20" x14ac:dyDescent="0.35">
      <c r="A53" s="77" t="str">
        <f t="shared" si="20"/>
        <v/>
      </c>
      <c r="B53" s="77" t="str">
        <f t="shared" si="21"/>
        <v/>
      </c>
      <c r="C53" s="77" t="str">
        <f t="shared" si="22"/>
        <v/>
      </c>
      <c r="D53" s="77" t="str">
        <f t="shared" si="23"/>
        <v/>
      </c>
      <c r="E53" s="77" t="str">
        <f t="shared" si="24"/>
        <v/>
      </c>
      <c r="F53" s="77" t="str">
        <f t="shared" si="25"/>
        <v/>
      </c>
      <c r="G53" s="199" t="str">
        <f>IF(Paramétrage!JM469&lt;&gt;0,Paramétrage!JK469,"")</f>
        <v/>
      </c>
      <c r="H53" s="2" t="str">
        <f>IF(Paramétrage!JM469&lt;&gt;0,Paramétrage!JL469,"")</f>
        <v/>
      </c>
      <c r="I53" s="2" t="str">
        <f t="shared" si="26"/>
        <v/>
      </c>
      <c r="J53" s="2" t="str">
        <f>IF(Paramétrage!JM469&lt;&gt;0,Paramétrage!JM469,"")</f>
        <v/>
      </c>
      <c r="K53" s="2" t="str">
        <f>IF(Paramétrage!JN469&lt;&gt;0,Paramétrage!JN469,"")</f>
        <v/>
      </c>
      <c r="L53" s="2" t="str">
        <f t="shared" si="27"/>
        <v/>
      </c>
      <c r="M53" s="2" t="str">
        <f t="shared" si="28"/>
        <v/>
      </c>
      <c r="N53" s="2" t="str">
        <f t="shared" si="29"/>
        <v/>
      </c>
      <c r="O53" s="2" t="str">
        <f>IF(Paramétrage!JM469&lt;&gt;0,Paramétrage!JO469,"")</f>
        <v/>
      </c>
      <c r="P53" s="9">
        <f>IF(Paramétrage!Q502,#REF!-#REF!,0)</f>
        <v>0</v>
      </c>
      <c r="Q53" s="2"/>
      <c r="R53" s="2" t="e">
        <f>IF(#REF!&lt;&gt;"",ROUNDUP(MIN(S$3,T$3),0),"")</f>
        <v>#REF!</v>
      </c>
      <c r="S53" s="2"/>
    </row>
    <row r="54" spans="1:20" x14ac:dyDescent="0.35">
      <c r="A54" s="77" t="str">
        <f t="shared" si="20"/>
        <v/>
      </c>
      <c r="B54" s="77" t="str">
        <f t="shared" si="21"/>
        <v/>
      </c>
      <c r="C54" s="77" t="str">
        <f t="shared" si="22"/>
        <v/>
      </c>
      <c r="D54" s="77" t="str">
        <f t="shared" si="23"/>
        <v/>
      </c>
      <c r="E54" s="77" t="str">
        <f t="shared" si="24"/>
        <v/>
      </c>
      <c r="F54" s="77" t="str">
        <f t="shared" si="25"/>
        <v/>
      </c>
      <c r="G54" s="199" t="str">
        <f>IF(Paramétrage!JM470&lt;&gt;0,Paramétrage!JK470,"")</f>
        <v/>
      </c>
      <c r="H54" s="2" t="str">
        <f>IF(Paramétrage!JM470&lt;&gt;0,Paramétrage!JL470,"")</f>
        <v/>
      </c>
      <c r="I54" s="2" t="str">
        <f t="shared" si="26"/>
        <v/>
      </c>
      <c r="J54" s="2" t="str">
        <f>IF(Paramétrage!JM470&lt;&gt;0,Paramétrage!JM470,"")</f>
        <v/>
      </c>
      <c r="K54" s="2" t="str">
        <f>IF(Paramétrage!JN470&lt;&gt;0,Paramétrage!JN470,"")</f>
        <v/>
      </c>
      <c r="L54" s="2" t="str">
        <f t="shared" si="27"/>
        <v/>
      </c>
      <c r="M54" s="2" t="str">
        <f t="shared" si="28"/>
        <v/>
      </c>
      <c r="N54" s="2" t="str">
        <f t="shared" si="29"/>
        <v/>
      </c>
      <c r="O54" s="2" t="str">
        <f>IF(Paramétrage!JM470&lt;&gt;0,Paramétrage!JO470,"")</f>
        <v/>
      </c>
      <c r="P54" s="9">
        <f>IF(Paramétrage!Q503,#REF!-#REF!,0)</f>
        <v>0</v>
      </c>
      <c r="Q54" s="2"/>
      <c r="R54" s="2" t="e">
        <f>IF(#REF!&lt;&gt;"",ROUNDUP(MIN(S$3,T$3),0),"")</f>
        <v>#REF!</v>
      </c>
      <c r="S54" s="2"/>
    </row>
    <row r="55" spans="1:20" x14ac:dyDescent="0.35">
      <c r="A55" s="77" t="str">
        <f t="shared" si="20"/>
        <v/>
      </c>
      <c r="B55" s="77" t="str">
        <f t="shared" si="21"/>
        <v/>
      </c>
      <c r="C55" s="77" t="str">
        <f t="shared" si="22"/>
        <v/>
      </c>
      <c r="D55" s="77" t="str">
        <f t="shared" si="23"/>
        <v/>
      </c>
      <c r="E55" s="77" t="str">
        <f t="shared" si="24"/>
        <v/>
      </c>
      <c r="F55" s="77" t="str">
        <f t="shared" si="25"/>
        <v/>
      </c>
      <c r="G55" s="199" t="str">
        <f>IF(Paramétrage!JM471&lt;&gt;0,Paramétrage!JK471,"")</f>
        <v/>
      </c>
      <c r="H55" s="2" t="str">
        <f>IF(Paramétrage!JM471&lt;&gt;0,Paramétrage!JL471,"")</f>
        <v/>
      </c>
      <c r="I55" s="2" t="str">
        <f t="shared" si="26"/>
        <v/>
      </c>
      <c r="J55" s="2" t="str">
        <f>IF(Paramétrage!JM471&lt;&gt;0,Paramétrage!JM471,"")</f>
        <v/>
      </c>
      <c r="K55" s="2" t="str">
        <f>IF(Paramétrage!JN471&lt;&gt;0,Paramétrage!JN471,"")</f>
        <v/>
      </c>
      <c r="L55" s="2" t="str">
        <f t="shared" si="27"/>
        <v/>
      </c>
      <c r="M55" s="2" t="str">
        <f t="shared" si="28"/>
        <v/>
      </c>
      <c r="N55" s="2" t="str">
        <f t="shared" si="29"/>
        <v/>
      </c>
      <c r="O55" s="2" t="str">
        <f>IF(Paramétrage!JM471&lt;&gt;0,Paramétrage!JO471,"")</f>
        <v/>
      </c>
      <c r="P55" s="9">
        <f>IF(Paramétrage!Q504,#REF!-#REF!,0)</f>
        <v>0</v>
      </c>
      <c r="Q55" s="2"/>
      <c r="R55" s="2" t="e">
        <f>IF(#REF!&lt;&gt;"",ROUNDUP(MIN(S$3,T$3),0),"")</f>
        <v>#REF!</v>
      </c>
      <c r="S55" s="2"/>
    </row>
    <row r="56" spans="1:20" x14ac:dyDescent="0.35">
      <c r="A56" s="77" t="str">
        <f t="shared" si="20"/>
        <v/>
      </c>
      <c r="B56" s="77" t="str">
        <f t="shared" si="21"/>
        <v/>
      </c>
      <c r="C56" s="77" t="str">
        <f t="shared" si="22"/>
        <v/>
      </c>
      <c r="D56" s="77" t="str">
        <f t="shared" si="23"/>
        <v/>
      </c>
      <c r="E56" s="77" t="str">
        <f t="shared" si="24"/>
        <v/>
      </c>
      <c r="F56" s="77" t="str">
        <f t="shared" si="25"/>
        <v/>
      </c>
      <c r="G56" s="199" t="str">
        <f>IF(Paramétrage!JM472&lt;&gt;0,Paramétrage!JK472,"")</f>
        <v/>
      </c>
      <c r="H56" s="2" t="str">
        <f>IF(Paramétrage!JM472&lt;&gt;0,Paramétrage!JL472,"")</f>
        <v/>
      </c>
      <c r="I56" s="2" t="str">
        <f t="shared" si="26"/>
        <v/>
      </c>
      <c r="J56" s="2" t="str">
        <f>IF(Paramétrage!JM472&lt;&gt;0,Paramétrage!JM472,"")</f>
        <v/>
      </c>
      <c r="K56" s="2" t="str">
        <f>IF(Paramétrage!JN472&lt;&gt;0,Paramétrage!JN472,"")</f>
        <v/>
      </c>
      <c r="L56" s="2" t="str">
        <f t="shared" si="27"/>
        <v/>
      </c>
      <c r="M56" s="2" t="str">
        <f t="shared" si="28"/>
        <v/>
      </c>
      <c r="N56" s="2" t="str">
        <f t="shared" si="29"/>
        <v/>
      </c>
      <c r="O56" s="2" t="str">
        <f>IF(Paramétrage!JM472&lt;&gt;0,Paramétrage!JO472,"")</f>
        <v/>
      </c>
      <c r="P56" s="9">
        <f>IF(Paramétrage!Q505,#REF!-#REF!,0)</f>
        <v>0</v>
      </c>
      <c r="Q56" s="2"/>
      <c r="R56" s="2" t="e">
        <f>IF(#REF!&lt;&gt;"",ROUNDUP(MIN(S$3,T$3),0),"")</f>
        <v>#REF!</v>
      </c>
      <c r="S56" s="2"/>
    </row>
    <row r="57" spans="1:20" x14ac:dyDescent="0.35">
      <c r="A57" s="77" t="str">
        <f t="shared" si="20"/>
        <v/>
      </c>
      <c r="B57" s="77" t="str">
        <f t="shared" si="21"/>
        <v/>
      </c>
      <c r="C57" s="77" t="str">
        <f t="shared" si="22"/>
        <v/>
      </c>
      <c r="D57" s="77" t="str">
        <f t="shared" si="23"/>
        <v/>
      </c>
      <c r="E57" s="77" t="str">
        <f t="shared" si="24"/>
        <v/>
      </c>
      <c r="F57" s="77" t="str">
        <f t="shared" si="25"/>
        <v/>
      </c>
      <c r="G57" s="199" t="str">
        <f>IF(Paramétrage!JM473&lt;&gt;0,Paramétrage!JK473,"")</f>
        <v/>
      </c>
      <c r="H57" s="2" t="str">
        <f>IF(Paramétrage!JM473&lt;&gt;0,Paramétrage!JL473,"")</f>
        <v/>
      </c>
      <c r="I57" s="2" t="str">
        <f t="shared" si="26"/>
        <v/>
      </c>
      <c r="J57" s="2" t="str">
        <f>IF(Paramétrage!JM473&lt;&gt;0,Paramétrage!JM473,"")</f>
        <v/>
      </c>
      <c r="K57" s="2" t="str">
        <f>IF(Paramétrage!JN473&lt;&gt;0,Paramétrage!JN473,"")</f>
        <v/>
      </c>
      <c r="L57" s="2" t="str">
        <f t="shared" si="27"/>
        <v/>
      </c>
      <c r="M57" s="2" t="str">
        <f t="shared" si="28"/>
        <v/>
      </c>
      <c r="N57" s="2" t="str">
        <f t="shared" si="29"/>
        <v/>
      </c>
      <c r="O57" s="2" t="str">
        <f>IF(Paramétrage!JM473&lt;&gt;0,Paramétrage!JO473,"")</f>
        <v/>
      </c>
      <c r="P57" s="9">
        <f>IF(Paramétrage!Q506,#REF!-#REF!,0)</f>
        <v>0</v>
      </c>
      <c r="Q57" s="2"/>
      <c r="R57" s="2" t="e">
        <f>IF(#REF!&lt;&gt;"",ROUNDUP(MIN(S$3,T$3),0),"")</f>
        <v>#REF!</v>
      </c>
      <c r="S57" s="2"/>
    </row>
    <row r="58" spans="1:20" x14ac:dyDescent="0.35">
      <c r="A58" s="77" t="str">
        <f t="shared" si="20"/>
        <v/>
      </c>
      <c r="B58" s="77" t="str">
        <f t="shared" si="21"/>
        <v/>
      </c>
      <c r="C58" s="77" t="str">
        <f t="shared" si="22"/>
        <v/>
      </c>
      <c r="D58" s="77" t="str">
        <f t="shared" si="23"/>
        <v/>
      </c>
      <c r="E58" s="77" t="str">
        <f t="shared" si="24"/>
        <v/>
      </c>
      <c r="F58" s="77" t="str">
        <f t="shared" si="25"/>
        <v/>
      </c>
      <c r="G58" s="199" t="str">
        <f>IF(Paramétrage!JM474&lt;&gt;0,Paramétrage!JK474,"")</f>
        <v/>
      </c>
      <c r="H58" s="2" t="str">
        <f>IF(Paramétrage!JM474&lt;&gt;0,Paramétrage!JL474,"")</f>
        <v/>
      </c>
      <c r="I58" s="2" t="str">
        <f t="shared" si="26"/>
        <v/>
      </c>
      <c r="J58" s="2" t="str">
        <f>IF(Paramétrage!JM474&lt;&gt;0,Paramétrage!JM474,"")</f>
        <v/>
      </c>
      <c r="K58" s="2" t="str">
        <f>IF(Paramétrage!JN474&lt;&gt;0,Paramétrage!JN474,"")</f>
        <v/>
      </c>
      <c r="L58" s="2" t="str">
        <f t="shared" si="27"/>
        <v/>
      </c>
      <c r="M58" s="2" t="str">
        <f t="shared" si="28"/>
        <v/>
      </c>
      <c r="N58" s="2" t="str">
        <f t="shared" si="29"/>
        <v/>
      </c>
      <c r="O58" s="2" t="str">
        <f>IF(Paramétrage!JM474&lt;&gt;0,Paramétrage!JO474,"")</f>
        <v/>
      </c>
      <c r="P58" s="9"/>
      <c r="Q58" s="2"/>
      <c r="R58" s="2"/>
      <c r="S58" s="2"/>
    </row>
    <row r="59" spans="1:20" x14ac:dyDescent="0.35">
      <c r="A59" s="77" t="str">
        <f t="shared" si="20"/>
        <v/>
      </c>
      <c r="B59" s="77" t="str">
        <f t="shared" si="21"/>
        <v/>
      </c>
      <c r="C59" s="77" t="str">
        <f t="shared" si="22"/>
        <v/>
      </c>
      <c r="D59" s="77" t="str">
        <f t="shared" si="23"/>
        <v/>
      </c>
      <c r="E59" s="77" t="str">
        <f t="shared" si="24"/>
        <v/>
      </c>
      <c r="F59" s="77" t="str">
        <f t="shared" si="25"/>
        <v/>
      </c>
      <c r="G59" s="199" t="str">
        <f>IF(Paramétrage!JM475&lt;&gt;0,Paramétrage!JK475,"")</f>
        <v/>
      </c>
      <c r="H59" s="2" t="str">
        <f>IF(Paramétrage!JM475&lt;&gt;0,Paramétrage!JL475,"")</f>
        <v/>
      </c>
      <c r="I59" s="2" t="str">
        <f t="shared" si="26"/>
        <v/>
      </c>
      <c r="J59" s="2" t="str">
        <f>IF(Paramétrage!JM475&lt;&gt;0,Paramétrage!JM475,"")</f>
        <v/>
      </c>
      <c r="K59" s="2" t="str">
        <f>IF(Paramétrage!JN475&lt;&gt;0,Paramétrage!JN475,"")</f>
        <v/>
      </c>
      <c r="L59" s="2" t="str">
        <f t="shared" si="27"/>
        <v/>
      </c>
      <c r="M59" s="2" t="str">
        <f t="shared" si="28"/>
        <v/>
      </c>
      <c r="N59" s="2" t="str">
        <f t="shared" si="29"/>
        <v/>
      </c>
      <c r="O59" s="2" t="str">
        <f>IF(Paramétrage!JM475&lt;&gt;0,Paramétrage!JO475,"")</f>
        <v/>
      </c>
      <c r="P59" s="9">
        <f>IF(Paramétrage!Q507,#REF!-#REF!,0)</f>
        <v>0</v>
      </c>
      <c r="Q59" s="2"/>
      <c r="R59" s="2" t="e">
        <f>IF(#REF!&lt;&gt;"",ROUNDUP(MIN(S$3,T$3),0),"")</f>
        <v>#REF!</v>
      </c>
      <c r="S59" s="2"/>
    </row>
    <row r="60" spans="1:20" x14ac:dyDescent="0.35">
      <c r="A60" s="469"/>
      <c r="B60" s="469"/>
      <c r="C60" s="469"/>
      <c r="D60" s="469"/>
      <c r="E60" s="469"/>
      <c r="F60" s="469"/>
      <c r="G60" s="475" t="s">
        <v>1146</v>
      </c>
      <c r="H60" s="469"/>
      <c r="I60" s="469"/>
      <c r="J60" s="469"/>
      <c r="K60" s="469"/>
      <c r="L60" s="469"/>
      <c r="M60" s="469"/>
      <c r="N60" s="469"/>
      <c r="O60" s="469"/>
      <c r="P60" s="469">
        <f>IF(Paramétrage!Q509,#REF!-#REF!,0)</f>
        <v>0</v>
      </c>
      <c r="Q60" s="469"/>
      <c r="R60" s="469" t="e">
        <f>IF(#REF!&lt;&gt;"",ROUNDUP(MIN(S$3,T$3),0),"")</f>
        <v>#REF!</v>
      </c>
      <c r="S60" s="2"/>
    </row>
    <row r="61" spans="1:20" ht="101.5" x14ac:dyDescent="0.35">
      <c r="A61" s="23" t="s">
        <v>353</v>
      </c>
      <c r="B61" s="23" t="s">
        <v>365</v>
      </c>
      <c r="C61" s="23" t="s">
        <v>361</v>
      </c>
      <c r="D61" s="23" t="s">
        <v>362</v>
      </c>
      <c r="E61" s="23" t="s">
        <v>363</v>
      </c>
      <c r="F61" s="23" t="s">
        <v>364</v>
      </c>
      <c r="G61" s="106" t="s">
        <v>167</v>
      </c>
      <c r="H61" s="106" t="s">
        <v>24</v>
      </c>
      <c r="I61" s="106" t="s">
        <v>165</v>
      </c>
      <c r="J61" s="106" t="s">
        <v>106</v>
      </c>
      <c r="K61" s="106" t="s">
        <v>166</v>
      </c>
      <c r="L61" s="106" t="s">
        <v>22</v>
      </c>
      <c r="M61" s="106" t="s">
        <v>164</v>
      </c>
      <c r="N61" s="106" t="s">
        <v>108</v>
      </c>
      <c r="O61" s="106" t="s">
        <v>107</v>
      </c>
      <c r="P61" s="9">
        <f>IF(Paramétrage!Q510,#REF!-#REF!,0)</f>
        <v>0</v>
      </c>
      <c r="Q61" s="200" t="e">
        <f>Paramétrage!#REF!</f>
        <v>#REF!</v>
      </c>
      <c r="R61" s="201" t="s">
        <v>338</v>
      </c>
      <c r="S61" s="106" t="s">
        <v>347</v>
      </c>
      <c r="T61" s="28" t="s">
        <v>348</v>
      </c>
    </row>
    <row r="62" spans="1:20" x14ac:dyDescent="0.35">
      <c r="A62" s="77" t="e">
        <f>IF(J62&lt;&gt;"",I62,"")</f>
        <v>#REF!</v>
      </c>
      <c r="B62" s="77">
        <f>IF(J62&lt;&gt;"",1,"")</f>
        <v>1</v>
      </c>
      <c r="C62" s="77">
        <f>IF(J62&lt;&gt;"",L62,"")</f>
        <v>24</v>
      </c>
      <c r="D62" s="77">
        <f>IF(J62&lt;&gt;"",L62,"")</f>
        <v>24</v>
      </c>
      <c r="E62" s="77">
        <f>IF(J62&lt;&gt;"",M62,"")</f>
        <v>83.333333333333329</v>
      </c>
      <c r="F62" s="77">
        <f>IF(J62&lt;&gt;"",N62,"")</f>
        <v>65.104166666666657</v>
      </c>
      <c r="G62" s="199">
        <f>IF(Paramétrage!MO448&lt;&gt;0,Paramétrage!MM448,"")</f>
        <v>42969</v>
      </c>
      <c r="H62" s="2">
        <f>IF(Paramétrage!MO448&lt;&gt;0,Paramétrage!MN448,"")</f>
        <v>0</v>
      </c>
      <c r="I62" s="2" t="e">
        <f>IF(J62&lt;&gt;"",DATEDIF($Q$2,G62,"d")*1440+H62*60,"")</f>
        <v>#REF!</v>
      </c>
      <c r="J62" s="2">
        <f>IF(Paramétrage!MO448&lt;&gt;0,Paramétrage!MO448,"")</f>
        <v>2000</v>
      </c>
      <c r="K62" s="2">
        <f>IF(Paramétrage!MP448&lt;&gt;0,Paramétrage!MP448,"")</f>
        <v>83.333333333333329</v>
      </c>
      <c r="L62" s="2">
        <f>IF(J62&lt;&gt;"",ROUNDUP(J62/K62,0),"")</f>
        <v>24</v>
      </c>
      <c r="M62" s="2">
        <f>IF(J62&lt;&gt;"",J62/L62,"")</f>
        <v>83.333333333333329</v>
      </c>
      <c r="N62" s="2">
        <f>IF(J62&lt;&gt;"",M62/O62,"")</f>
        <v>65.104166666666657</v>
      </c>
      <c r="O62" s="2">
        <f>IF(Paramétrage!MO448&lt;&gt;0,Paramétrage!MQ448,"")</f>
        <v>1.28</v>
      </c>
      <c r="P62" s="9">
        <f>IF(Paramétrage!Q511,#REF!-#REF!,0)</f>
        <v>0</v>
      </c>
      <c r="Q62" s="2"/>
      <c r="R62" s="2" t="e">
        <f>IF(#REF!&lt;&gt;"",ROUNDUP(MIN(S$3,T$3),0),"")</f>
        <v>#REF!</v>
      </c>
      <c r="S62" s="2"/>
    </row>
    <row r="63" spans="1:20" x14ac:dyDescent="0.35">
      <c r="A63" s="77" t="e">
        <f t="shared" ref="A63:A89" si="30">IF(J63&lt;&gt;"",I63,"")</f>
        <v>#REF!</v>
      </c>
      <c r="B63" s="77">
        <f t="shared" ref="B63:B89" si="31">IF(J63&lt;&gt;"",1,"")</f>
        <v>1</v>
      </c>
      <c r="C63" s="77">
        <f t="shared" ref="C63:C89" si="32">IF(J63&lt;&gt;"",L63,"")</f>
        <v>24</v>
      </c>
      <c r="D63" s="77">
        <f t="shared" ref="D63:D89" si="33">IF(J63&lt;&gt;"",L63,"")</f>
        <v>24</v>
      </c>
      <c r="E63" s="77">
        <f t="shared" ref="E63:E89" si="34">IF(J63&lt;&gt;"",M63,"")</f>
        <v>83.333333333333329</v>
      </c>
      <c r="F63" s="77">
        <f t="shared" ref="F63:F89" si="35">IF(J63&lt;&gt;"",N63,"")</f>
        <v>65.104166666666657</v>
      </c>
      <c r="G63" s="199">
        <f>IF(Paramétrage!MO449&lt;&gt;0,Paramétrage!MM449,"")</f>
        <v>42970</v>
      </c>
      <c r="H63" s="2">
        <f>IF(Paramétrage!MO449&lt;&gt;0,Paramétrage!MN449,"")</f>
        <v>0</v>
      </c>
      <c r="I63" s="2" t="e">
        <f t="shared" ref="I63:I89" si="36">IF(J63&lt;&gt;"",DATEDIF($Q$2,G63,"d")*1440+H63*60,"")</f>
        <v>#REF!</v>
      </c>
      <c r="J63" s="2">
        <f>IF(Paramétrage!MO449&lt;&gt;0,Paramétrage!MO449,"")</f>
        <v>2000</v>
      </c>
      <c r="K63" s="2">
        <f>IF(Paramétrage!MP449&lt;&gt;0,Paramétrage!MP449,"")</f>
        <v>83.333333333333329</v>
      </c>
      <c r="L63" s="2">
        <f t="shared" ref="L63:L89" si="37">IF(J63&lt;&gt;"",ROUNDUP(J63/K63,0),"")</f>
        <v>24</v>
      </c>
      <c r="M63" s="2">
        <f t="shared" ref="M63:M89" si="38">IF(J63&lt;&gt;"",J63/L63,"")</f>
        <v>83.333333333333329</v>
      </c>
      <c r="N63" s="2">
        <f t="shared" ref="N63:N89" si="39">IF(J63&lt;&gt;"",M63/O63,"")</f>
        <v>65.104166666666657</v>
      </c>
      <c r="O63" s="2">
        <f>IF(Paramétrage!MO449&lt;&gt;0,Paramétrage!MQ449,"")</f>
        <v>1.28</v>
      </c>
      <c r="P63" s="9">
        <f>IF(Paramétrage!Q512,#REF!-#REF!,0)</f>
        <v>0</v>
      </c>
      <c r="Q63" s="2"/>
      <c r="R63" s="2" t="e">
        <f>IF(#REF!&lt;&gt;"",ROUNDUP(MIN(S$3,T$3),0),"")</f>
        <v>#REF!</v>
      </c>
      <c r="S63" s="2"/>
    </row>
    <row r="64" spans="1:20" x14ac:dyDescent="0.35">
      <c r="A64" s="77" t="e">
        <f t="shared" si="30"/>
        <v>#REF!</v>
      </c>
      <c r="B64" s="77">
        <f t="shared" si="31"/>
        <v>1</v>
      </c>
      <c r="C64" s="77">
        <f t="shared" si="32"/>
        <v>24</v>
      </c>
      <c r="D64" s="77">
        <f t="shared" si="33"/>
        <v>24</v>
      </c>
      <c r="E64" s="77">
        <f t="shared" si="34"/>
        <v>83.333333333333329</v>
      </c>
      <c r="F64" s="77">
        <f t="shared" si="35"/>
        <v>65.104166666666657</v>
      </c>
      <c r="G64" s="199">
        <f>IF(Paramétrage!MO450&lt;&gt;0,Paramétrage!MM450,"")</f>
        <v>42971</v>
      </c>
      <c r="H64" s="2">
        <f>IF(Paramétrage!MO450&lt;&gt;0,Paramétrage!MN450,"")</f>
        <v>0</v>
      </c>
      <c r="I64" s="2" t="e">
        <f t="shared" si="36"/>
        <v>#REF!</v>
      </c>
      <c r="J64" s="2">
        <f>IF(Paramétrage!MO450&lt;&gt;0,Paramétrage!MO450,"")</f>
        <v>2000</v>
      </c>
      <c r="K64" s="2">
        <f>IF(Paramétrage!MP450&lt;&gt;0,Paramétrage!MP450,"")</f>
        <v>83.333333333333329</v>
      </c>
      <c r="L64" s="2">
        <f t="shared" si="37"/>
        <v>24</v>
      </c>
      <c r="M64" s="2">
        <f t="shared" si="38"/>
        <v>83.333333333333329</v>
      </c>
      <c r="N64" s="2">
        <f t="shared" si="39"/>
        <v>65.104166666666657</v>
      </c>
      <c r="O64" s="2">
        <f>IF(Paramétrage!MO450&lt;&gt;0,Paramétrage!MQ450,"")</f>
        <v>1.28</v>
      </c>
      <c r="P64" s="9">
        <f>IF(Paramétrage!Q513,#REF!-#REF!,0)</f>
        <v>0</v>
      </c>
      <c r="Q64" s="2"/>
      <c r="R64" s="2" t="e">
        <f>IF(#REF!&lt;&gt;"",ROUNDUP(MIN(S$3,T$3),0),"")</f>
        <v>#REF!</v>
      </c>
      <c r="S64" s="2"/>
    </row>
    <row r="65" spans="1:22" x14ac:dyDescent="0.35">
      <c r="A65" s="77" t="e">
        <f t="shared" si="30"/>
        <v>#REF!</v>
      </c>
      <c r="B65" s="77">
        <f t="shared" si="31"/>
        <v>1</v>
      </c>
      <c r="C65" s="77">
        <f t="shared" si="32"/>
        <v>24</v>
      </c>
      <c r="D65" s="77">
        <f t="shared" si="33"/>
        <v>24</v>
      </c>
      <c r="E65" s="77">
        <f t="shared" si="34"/>
        <v>83.333333333333329</v>
      </c>
      <c r="F65" s="77">
        <f t="shared" si="35"/>
        <v>65.104166666666657</v>
      </c>
      <c r="G65" s="199">
        <f>IF(Paramétrage!MO451&lt;&gt;0,Paramétrage!MM451,"")</f>
        <v>42972</v>
      </c>
      <c r="H65" s="2">
        <f>IF(Paramétrage!MO451&lt;&gt;0,Paramétrage!MN451,"")</f>
        <v>0</v>
      </c>
      <c r="I65" s="2" t="e">
        <f t="shared" si="36"/>
        <v>#REF!</v>
      </c>
      <c r="J65" s="2">
        <f>IF(Paramétrage!MO451&lt;&gt;0,Paramétrage!MO451,"")</f>
        <v>2000</v>
      </c>
      <c r="K65" s="2">
        <f>IF(Paramétrage!MP451&lt;&gt;0,Paramétrage!MP451,"")</f>
        <v>83.333333333333329</v>
      </c>
      <c r="L65" s="2">
        <f t="shared" si="37"/>
        <v>24</v>
      </c>
      <c r="M65" s="2">
        <f t="shared" si="38"/>
        <v>83.333333333333329</v>
      </c>
      <c r="N65" s="2">
        <f t="shared" si="39"/>
        <v>65.104166666666657</v>
      </c>
      <c r="O65" s="2">
        <f>IF(Paramétrage!MO451&lt;&gt;0,Paramétrage!MQ451,"")</f>
        <v>1.28</v>
      </c>
      <c r="P65" s="9">
        <f>IF(Paramétrage!Q514,#REF!-#REF!,0)</f>
        <v>0</v>
      </c>
      <c r="Q65" s="2"/>
      <c r="R65" s="2" t="e">
        <f>IF(#REF!&lt;&gt;"",ROUNDUP(MIN(S$3,T$3),0),"")</f>
        <v>#REF!</v>
      </c>
      <c r="S65" s="2"/>
    </row>
    <row r="66" spans="1:22" x14ac:dyDescent="0.35">
      <c r="A66" s="77" t="e">
        <f t="shared" si="30"/>
        <v>#REF!</v>
      </c>
      <c r="B66" s="77">
        <f t="shared" si="31"/>
        <v>1</v>
      </c>
      <c r="C66" s="77">
        <f t="shared" si="32"/>
        <v>24</v>
      </c>
      <c r="D66" s="77">
        <f t="shared" si="33"/>
        <v>24</v>
      </c>
      <c r="E66" s="77">
        <f t="shared" si="34"/>
        <v>125</v>
      </c>
      <c r="F66" s="77">
        <f t="shared" si="35"/>
        <v>97.65625</v>
      </c>
      <c r="G66" s="199">
        <f>IF(Paramétrage!MO452&lt;&gt;0,Paramétrage!MM452,"")</f>
        <v>42973</v>
      </c>
      <c r="H66" s="2">
        <f>IF(Paramétrage!MO452&lt;&gt;0,Paramétrage!MN452,"")</f>
        <v>0</v>
      </c>
      <c r="I66" s="2" t="e">
        <f t="shared" si="36"/>
        <v>#REF!</v>
      </c>
      <c r="J66" s="2">
        <f>IF(Paramétrage!MO452&lt;&gt;0,Paramétrage!MO452,"")</f>
        <v>3000</v>
      </c>
      <c r="K66" s="2">
        <f>IF(Paramétrage!MP452&lt;&gt;0,Paramétrage!MP452,"")</f>
        <v>125</v>
      </c>
      <c r="L66" s="2">
        <f t="shared" si="37"/>
        <v>24</v>
      </c>
      <c r="M66" s="2">
        <f t="shared" si="38"/>
        <v>125</v>
      </c>
      <c r="N66" s="2">
        <f t="shared" si="39"/>
        <v>97.65625</v>
      </c>
      <c r="O66" s="2">
        <f>IF(Paramétrage!MO452&lt;&gt;0,Paramétrage!MQ452,"")</f>
        <v>1.28</v>
      </c>
      <c r="P66" s="9">
        <f>IF(Paramétrage!Q515,#REF!-#REF!,0)</f>
        <v>0</v>
      </c>
      <c r="Q66" s="2"/>
      <c r="R66" s="2" t="e">
        <f>IF(#REF!&lt;&gt;"",ROUNDUP(MIN(S$3,T$3),0),"")</f>
        <v>#REF!</v>
      </c>
      <c r="S66" s="2"/>
    </row>
    <row r="67" spans="1:22" x14ac:dyDescent="0.35">
      <c r="A67" s="77" t="e">
        <f t="shared" si="30"/>
        <v>#REF!</v>
      </c>
      <c r="B67" s="77">
        <f t="shared" si="31"/>
        <v>1</v>
      </c>
      <c r="C67" s="77">
        <f t="shared" si="32"/>
        <v>24</v>
      </c>
      <c r="D67" s="77">
        <f t="shared" si="33"/>
        <v>24</v>
      </c>
      <c r="E67" s="77">
        <f t="shared" si="34"/>
        <v>104.16666666666667</v>
      </c>
      <c r="F67" s="77">
        <f t="shared" si="35"/>
        <v>81.380208333333329</v>
      </c>
      <c r="G67" s="199">
        <f>IF(Paramétrage!MO453&lt;&gt;0,Paramétrage!MM453,"")</f>
        <v>42974</v>
      </c>
      <c r="H67" s="2">
        <f>IF(Paramétrage!MO453&lt;&gt;0,Paramétrage!MN453,"")</f>
        <v>0</v>
      </c>
      <c r="I67" s="2" t="e">
        <f t="shared" si="36"/>
        <v>#REF!</v>
      </c>
      <c r="J67" s="2">
        <f>IF(Paramétrage!MO453&lt;&gt;0,Paramétrage!MO453,"")</f>
        <v>2500</v>
      </c>
      <c r="K67" s="2">
        <f>IF(Paramétrage!MP453&lt;&gt;0,Paramétrage!MP453,"")</f>
        <v>104.16666666666667</v>
      </c>
      <c r="L67" s="2">
        <f t="shared" si="37"/>
        <v>24</v>
      </c>
      <c r="M67" s="2">
        <f t="shared" si="38"/>
        <v>104.16666666666667</v>
      </c>
      <c r="N67" s="2">
        <f t="shared" si="39"/>
        <v>81.380208333333329</v>
      </c>
      <c r="O67" s="2">
        <f>IF(Paramétrage!MO453&lt;&gt;0,Paramétrage!MQ453,"")</f>
        <v>1.28</v>
      </c>
      <c r="P67" s="9">
        <f>IF(Paramétrage!Q516,#REF!-#REF!,0)</f>
        <v>0</v>
      </c>
      <c r="Q67" s="2"/>
      <c r="R67" s="2" t="e">
        <f>IF(#REF!&lt;&gt;"",ROUNDUP(MIN(S$3,T$3),0),"")</f>
        <v>#REF!</v>
      </c>
      <c r="S67" s="2"/>
    </row>
    <row r="68" spans="1:22" x14ac:dyDescent="0.35">
      <c r="A68" s="77" t="str">
        <f t="shared" si="30"/>
        <v/>
      </c>
      <c r="B68" s="77" t="str">
        <f t="shared" si="31"/>
        <v/>
      </c>
      <c r="C68" s="77" t="str">
        <f t="shared" si="32"/>
        <v/>
      </c>
      <c r="D68" s="77" t="str">
        <f t="shared" si="33"/>
        <v/>
      </c>
      <c r="E68" s="77" t="str">
        <f t="shared" si="34"/>
        <v/>
      </c>
      <c r="F68" s="77" t="str">
        <f t="shared" si="35"/>
        <v/>
      </c>
      <c r="G68" s="199" t="str">
        <f>IF(Paramétrage!MO454&lt;&gt;0,Paramétrage!MM454,"")</f>
        <v/>
      </c>
      <c r="H68" s="2" t="str">
        <f>IF(Paramétrage!MO454&lt;&gt;0,Paramétrage!MN454,"")</f>
        <v/>
      </c>
      <c r="I68" s="2" t="str">
        <f t="shared" si="36"/>
        <v/>
      </c>
      <c r="J68" s="2" t="str">
        <f>IF(Paramétrage!MO454&lt;&gt;0,Paramétrage!MO454,"")</f>
        <v/>
      </c>
      <c r="K68" s="2" t="str">
        <f>IF(Paramétrage!MP454&lt;&gt;0,Paramétrage!MP454,"")</f>
        <v/>
      </c>
      <c r="L68" s="2" t="str">
        <f t="shared" si="37"/>
        <v/>
      </c>
      <c r="M68" s="2" t="str">
        <f t="shared" si="38"/>
        <v/>
      </c>
      <c r="N68" s="2" t="str">
        <f t="shared" si="39"/>
        <v/>
      </c>
      <c r="O68" s="2" t="str">
        <f>IF(Paramétrage!MO454&lt;&gt;0,Paramétrage!MQ454,"")</f>
        <v/>
      </c>
      <c r="P68" s="9">
        <f>IF(Paramétrage!Q517,#REF!-#REF!,0)</f>
        <v>0</v>
      </c>
      <c r="Q68" s="2"/>
      <c r="R68" s="2" t="e">
        <f>IF(#REF!&lt;&gt;"",ROUNDUP(MIN(S$3,T$3),0),"")</f>
        <v>#REF!</v>
      </c>
      <c r="S68" s="2"/>
    </row>
    <row r="69" spans="1:22" x14ac:dyDescent="0.35">
      <c r="A69" s="77" t="str">
        <f t="shared" si="30"/>
        <v/>
      </c>
      <c r="B69" s="77" t="str">
        <f t="shared" si="31"/>
        <v/>
      </c>
      <c r="C69" s="77" t="str">
        <f t="shared" si="32"/>
        <v/>
      </c>
      <c r="D69" s="77" t="str">
        <f t="shared" si="33"/>
        <v/>
      </c>
      <c r="E69" s="77" t="str">
        <f t="shared" si="34"/>
        <v/>
      </c>
      <c r="F69" s="77" t="str">
        <f t="shared" si="35"/>
        <v/>
      </c>
      <c r="G69" s="199" t="str">
        <f>IF(Paramétrage!MO455&lt;&gt;0,Paramétrage!MM455,"")</f>
        <v/>
      </c>
      <c r="H69" s="2" t="str">
        <f>IF(Paramétrage!MO455&lt;&gt;0,Paramétrage!MN455,"")</f>
        <v/>
      </c>
      <c r="I69" s="2" t="str">
        <f t="shared" si="36"/>
        <v/>
      </c>
      <c r="J69" s="2" t="str">
        <f>IF(Paramétrage!MO455&lt;&gt;0,Paramétrage!MO455,"")</f>
        <v/>
      </c>
      <c r="K69" s="2" t="str">
        <f>IF(Paramétrage!MP455&lt;&gt;0,Paramétrage!MP455,"")</f>
        <v/>
      </c>
      <c r="L69" s="2" t="str">
        <f t="shared" si="37"/>
        <v/>
      </c>
      <c r="M69" s="2" t="str">
        <f t="shared" si="38"/>
        <v/>
      </c>
      <c r="N69" s="2" t="str">
        <f t="shared" si="39"/>
        <v/>
      </c>
      <c r="O69" s="2" t="str">
        <f>IF(Paramétrage!MO455&lt;&gt;0,Paramétrage!MQ455,"")</f>
        <v/>
      </c>
      <c r="P69" s="9">
        <f>IF(Paramétrage!Q518,#REF!-#REF!,0)</f>
        <v>0</v>
      </c>
      <c r="Q69" s="2"/>
      <c r="R69" s="2" t="e">
        <f>IF(#REF!&lt;&gt;"",ROUNDUP(MIN(S$3,T$3),0),"")</f>
        <v>#REF!</v>
      </c>
      <c r="S69" s="2"/>
    </row>
    <row r="70" spans="1:22" s="2" customFormat="1" x14ac:dyDescent="0.35">
      <c r="A70" s="77" t="str">
        <f t="shared" si="30"/>
        <v/>
      </c>
      <c r="B70" s="77" t="str">
        <f t="shared" si="31"/>
        <v/>
      </c>
      <c r="C70" s="77" t="str">
        <f t="shared" si="32"/>
        <v/>
      </c>
      <c r="D70" s="77" t="str">
        <f t="shared" si="33"/>
        <v/>
      </c>
      <c r="E70" s="77" t="str">
        <f t="shared" si="34"/>
        <v/>
      </c>
      <c r="F70" s="77" t="str">
        <f t="shared" si="35"/>
        <v/>
      </c>
      <c r="G70" s="199" t="str">
        <f>IF(Paramétrage!MO456&lt;&gt;0,Paramétrage!MM456,"")</f>
        <v/>
      </c>
      <c r="H70" s="2" t="str">
        <f>IF(Paramétrage!MO456&lt;&gt;0,Paramétrage!MN456,"")</f>
        <v/>
      </c>
      <c r="I70" s="2" t="str">
        <f t="shared" si="36"/>
        <v/>
      </c>
      <c r="J70" s="2" t="str">
        <f>IF(Paramétrage!MO456&lt;&gt;0,Paramétrage!MO456,"")</f>
        <v/>
      </c>
      <c r="K70" s="2" t="str">
        <f>IF(Paramétrage!MP456&lt;&gt;0,Paramétrage!MP456,"")</f>
        <v/>
      </c>
      <c r="L70" s="2" t="str">
        <f t="shared" si="37"/>
        <v/>
      </c>
      <c r="M70" s="2" t="str">
        <f t="shared" si="38"/>
        <v/>
      </c>
      <c r="N70" s="2" t="str">
        <f t="shared" si="39"/>
        <v/>
      </c>
      <c r="O70" s="2" t="str">
        <f>IF(Paramétrage!MO456&lt;&gt;0,Paramétrage!MQ456,"")</f>
        <v/>
      </c>
      <c r="P70" s="9">
        <f>IF(Paramétrage!Q519,#REF!-#REF!,0)</f>
        <v>0</v>
      </c>
      <c r="R70" s="2" t="e">
        <f>IF(#REF!&lt;&gt;"",ROUNDUP(MIN(S$3,T$3),0),"")</f>
        <v>#REF!</v>
      </c>
      <c r="T70"/>
      <c r="U70"/>
      <c r="V70"/>
    </row>
    <row r="71" spans="1:22" x14ac:dyDescent="0.35">
      <c r="A71" s="77" t="str">
        <f t="shared" si="30"/>
        <v/>
      </c>
      <c r="B71" s="77" t="str">
        <f t="shared" si="31"/>
        <v/>
      </c>
      <c r="C71" s="77" t="str">
        <f t="shared" si="32"/>
        <v/>
      </c>
      <c r="D71" s="77" t="str">
        <f t="shared" si="33"/>
        <v/>
      </c>
      <c r="E71" s="77" t="str">
        <f t="shared" si="34"/>
        <v/>
      </c>
      <c r="F71" s="77" t="str">
        <f t="shared" si="35"/>
        <v/>
      </c>
      <c r="G71" s="199" t="str">
        <f>IF(Paramétrage!MO457&lt;&gt;0,Paramétrage!MM457,"")</f>
        <v/>
      </c>
      <c r="H71" s="2" t="str">
        <f>IF(Paramétrage!MO457&lt;&gt;0,Paramétrage!MN457,"")</f>
        <v/>
      </c>
      <c r="I71" s="2" t="str">
        <f t="shared" si="36"/>
        <v/>
      </c>
      <c r="J71" s="2" t="str">
        <f>IF(Paramétrage!MO457&lt;&gt;0,Paramétrage!MO457,"")</f>
        <v/>
      </c>
      <c r="K71" s="2" t="str">
        <f>IF(Paramétrage!MP457&lt;&gt;0,Paramétrage!MP457,"")</f>
        <v/>
      </c>
      <c r="L71" s="2" t="str">
        <f t="shared" si="37"/>
        <v/>
      </c>
      <c r="M71" s="2" t="str">
        <f t="shared" si="38"/>
        <v/>
      </c>
      <c r="N71" s="2" t="str">
        <f t="shared" si="39"/>
        <v/>
      </c>
      <c r="O71" s="2" t="str">
        <f>IF(Paramétrage!MO457&lt;&gt;0,Paramétrage!MQ457,"")</f>
        <v/>
      </c>
      <c r="P71" s="9">
        <f>IF(Paramétrage!Q520,#REF!-#REF!,0)</f>
        <v>0</v>
      </c>
      <c r="Q71" s="2"/>
      <c r="R71" s="2" t="e">
        <f>IF(#REF!&lt;&gt;"",ROUNDUP(MIN(S$3,T$3),0),"")</f>
        <v>#REF!</v>
      </c>
      <c r="S71" s="2"/>
    </row>
    <row r="72" spans="1:22" x14ac:dyDescent="0.35">
      <c r="A72" s="77" t="str">
        <f t="shared" si="30"/>
        <v/>
      </c>
      <c r="B72" s="77" t="str">
        <f t="shared" si="31"/>
        <v/>
      </c>
      <c r="C72" s="77" t="str">
        <f t="shared" si="32"/>
        <v/>
      </c>
      <c r="D72" s="77" t="str">
        <f t="shared" si="33"/>
        <v/>
      </c>
      <c r="E72" s="77" t="str">
        <f t="shared" si="34"/>
        <v/>
      </c>
      <c r="F72" s="77" t="str">
        <f t="shared" si="35"/>
        <v/>
      </c>
      <c r="G72" s="199" t="str">
        <f>IF(Paramétrage!MO458&lt;&gt;0,Paramétrage!MM458,"")</f>
        <v/>
      </c>
      <c r="H72" s="2" t="str">
        <f>IF(Paramétrage!MO458&lt;&gt;0,Paramétrage!MN458,"")</f>
        <v/>
      </c>
      <c r="I72" s="2" t="str">
        <f t="shared" si="36"/>
        <v/>
      </c>
      <c r="J72" s="2" t="str">
        <f>IF(Paramétrage!MO458&lt;&gt;0,Paramétrage!MO458,"")</f>
        <v/>
      </c>
      <c r="K72" s="2" t="str">
        <f>IF(Paramétrage!MP458&lt;&gt;0,Paramétrage!MP458,"")</f>
        <v/>
      </c>
      <c r="L72" s="2" t="str">
        <f t="shared" si="37"/>
        <v/>
      </c>
      <c r="M72" s="2" t="str">
        <f t="shared" si="38"/>
        <v/>
      </c>
      <c r="N72" s="2" t="str">
        <f t="shared" si="39"/>
        <v/>
      </c>
      <c r="O72" s="2" t="str">
        <f>IF(Paramétrage!MO458&lt;&gt;0,Paramétrage!MQ458,"")</f>
        <v/>
      </c>
      <c r="P72" s="9">
        <f>IF(Paramétrage!Q521,#REF!-#REF!,0)</f>
        <v>0</v>
      </c>
      <c r="Q72" s="2"/>
      <c r="R72" s="2" t="e">
        <f>IF(#REF!&lt;&gt;"",ROUNDUP(MIN(S$3,T$3),0),"")</f>
        <v>#REF!</v>
      </c>
      <c r="S72" s="2"/>
    </row>
    <row r="73" spans="1:22" x14ac:dyDescent="0.35">
      <c r="A73" s="77" t="str">
        <f t="shared" si="30"/>
        <v/>
      </c>
      <c r="B73" s="77" t="str">
        <f t="shared" si="31"/>
        <v/>
      </c>
      <c r="C73" s="77" t="str">
        <f t="shared" si="32"/>
        <v/>
      </c>
      <c r="D73" s="77" t="str">
        <f t="shared" si="33"/>
        <v/>
      </c>
      <c r="E73" s="77" t="str">
        <f t="shared" si="34"/>
        <v/>
      </c>
      <c r="F73" s="77" t="str">
        <f t="shared" si="35"/>
        <v/>
      </c>
      <c r="G73" s="199" t="str">
        <f>IF(Paramétrage!MO459&lt;&gt;0,Paramétrage!MM459,"")</f>
        <v/>
      </c>
      <c r="H73" s="2" t="str">
        <f>IF(Paramétrage!MO459&lt;&gt;0,Paramétrage!MN459,"")</f>
        <v/>
      </c>
      <c r="I73" s="2" t="str">
        <f t="shared" si="36"/>
        <v/>
      </c>
      <c r="J73" s="2" t="str">
        <f>IF(Paramétrage!MO459&lt;&gt;0,Paramétrage!MO459,"")</f>
        <v/>
      </c>
      <c r="K73" s="2" t="str">
        <f>IF(Paramétrage!MP459&lt;&gt;0,Paramétrage!MP459,"")</f>
        <v/>
      </c>
      <c r="L73" s="2" t="str">
        <f t="shared" si="37"/>
        <v/>
      </c>
      <c r="M73" s="2" t="str">
        <f t="shared" si="38"/>
        <v/>
      </c>
      <c r="N73" s="2" t="str">
        <f t="shared" si="39"/>
        <v/>
      </c>
      <c r="O73" s="2" t="str">
        <f>IF(Paramétrage!MO459&lt;&gt;0,Paramétrage!MQ459,"")</f>
        <v/>
      </c>
      <c r="P73" s="9">
        <f>IF(Paramétrage!Q522,#REF!-#REF!,0)</f>
        <v>0</v>
      </c>
      <c r="Q73" s="2"/>
      <c r="R73" s="2" t="e">
        <f>IF(#REF!&lt;&gt;"",ROUNDUP(MIN(S$3,T$3),0),"")</f>
        <v>#REF!</v>
      </c>
      <c r="S73" s="2"/>
    </row>
    <row r="74" spans="1:22" s="8" customFormat="1" x14ac:dyDescent="0.35">
      <c r="A74" s="77" t="str">
        <f t="shared" si="30"/>
        <v/>
      </c>
      <c r="B74" s="77" t="str">
        <f t="shared" si="31"/>
        <v/>
      </c>
      <c r="C74" s="77" t="str">
        <f t="shared" si="32"/>
        <v/>
      </c>
      <c r="D74" s="77" t="str">
        <f t="shared" si="33"/>
        <v/>
      </c>
      <c r="E74" s="77" t="str">
        <f t="shared" si="34"/>
        <v/>
      </c>
      <c r="F74" s="77" t="str">
        <f t="shared" si="35"/>
        <v/>
      </c>
      <c r="G74" s="199" t="str">
        <f>IF(Paramétrage!MO460&lt;&gt;0,Paramétrage!MM460,"")</f>
        <v/>
      </c>
      <c r="H74" s="2" t="str">
        <f>IF(Paramétrage!MO460&lt;&gt;0,Paramétrage!MN460,"")</f>
        <v/>
      </c>
      <c r="I74" s="2" t="str">
        <f t="shared" si="36"/>
        <v/>
      </c>
      <c r="J74" s="2" t="str">
        <f>IF(Paramétrage!MO460&lt;&gt;0,Paramétrage!MO460,"")</f>
        <v/>
      </c>
      <c r="K74" s="2" t="str">
        <f>IF(Paramétrage!MP460&lt;&gt;0,Paramétrage!MP460,"")</f>
        <v/>
      </c>
      <c r="L74" s="2" t="str">
        <f t="shared" si="37"/>
        <v/>
      </c>
      <c r="M74" s="2" t="str">
        <f t="shared" si="38"/>
        <v/>
      </c>
      <c r="N74" s="2" t="str">
        <f t="shared" si="39"/>
        <v/>
      </c>
      <c r="O74" s="2" t="str">
        <f>IF(Paramétrage!MO460&lt;&gt;0,Paramétrage!MQ460,"")</f>
        <v/>
      </c>
      <c r="P74" s="9">
        <f>IF(Paramétrage!Q523,#REF!-#REF!,0)</f>
        <v>0</v>
      </c>
      <c r="Q74" s="2"/>
      <c r="R74" s="2" t="e">
        <f>IF(#REF!&lt;&gt;"",ROUNDUP(MIN(S$3,T$3),0),"")</f>
        <v>#REF!</v>
      </c>
      <c r="S74" s="2"/>
      <c r="T74"/>
      <c r="U74"/>
      <c r="V74"/>
    </row>
    <row r="75" spans="1:22" x14ac:dyDescent="0.35">
      <c r="A75" s="77" t="str">
        <f t="shared" si="30"/>
        <v/>
      </c>
      <c r="B75" s="77" t="str">
        <f t="shared" si="31"/>
        <v/>
      </c>
      <c r="C75" s="77" t="str">
        <f t="shared" si="32"/>
        <v/>
      </c>
      <c r="D75" s="77" t="str">
        <f t="shared" si="33"/>
        <v/>
      </c>
      <c r="E75" s="77" t="str">
        <f t="shared" si="34"/>
        <v/>
      </c>
      <c r="F75" s="77" t="str">
        <f t="shared" si="35"/>
        <v/>
      </c>
      <c r="G75" s="199" t="str">
        <f>IF(Paramétrage!MO461&lt;&gt;0,Paramétrage!MM461,"")</f>
        <v/>
      </c>
      <c r="H75" s="2" t="str">
        <f>IF(Paramétrage!MO461&lt;&gt;0,Paramétrage!MN461,"")</f>
        <v/>
      </c>
      <c r="I75" s="2" t="str">
        <f t="shared" si="36"/>
        <v/>
      </c>
      <c r="J75" s="2" t="str">
        <f>IF(Paramétrage!MO461&lt;&gt;0,Paramétrage!MO461,"")</f>
        <v/>
      </c>
      <c r="K75" s="2" t="str">
        <f>IF(Paramétrage!MP461&lt;&gt;0,Paramétrage!MP461,"")</f>
        <v/>
      </c>
      <c r="L75" s="2" t="str">
        <f t="shared" si="37"/>
        <v/>
      </c>
      <c r="M75" s="2" t="str">
        <f t="shared" si="38"/>
        <v/>
      </c>
      <c r="N75" s="2" t="str">
        <f t="shared" si="39"/>
        <v/>
      </c>
      <c r="O75" s="2" t="str">
        <f>IF(Paramétrage!MO461&lt;&gt;0,Paramétrage!MQ461,"")</f>
        <v/>
      </c>
      <c r="P75" s="9">
        <f>IF(Paramétrage!Q524,#REF!-#REF!,0)</f>
        <v>0</v>
      </c>
      <c r="Q75" s="2"/>
      <c r="R75" s="2" t="e">
        <f>IF(#REF!&lt;&gt;"",ROUNDUP(MIN(S$3,T$3),0),"")</f>
        <v>#REF!</v>
      </c>
      <c r="S75" s="2"/>
    </row>
    <row r="76" spans="1:22" x14ac:dyDescent="0.35">
      <c r="A76" s="77" t="str">
        <f t="shared" si="30"/>
        <v/>
      </c>
      <c r="B76" s="77" t="str">
        <f t="shared" si="31"/>
        <v/>
      </c>
      <c r="C76" s="77" t="str">
        <f t="shared" si="32"/>
        <v/>
      </c>
      <c r="D76" s="77" t="str">
        <f t="shared" si="33"/>
        <v/>
      </c>
      <c r="E76" s="77" t="str">
        <f t="shared" si="34"/>
        <v/>
      </c>
      <c r="F76" s="77" t="str">
        <f t="shared" si="35"/>
        <v/>
      </c>
      <c r="G76" s="199" t="str">
        <f>IF(Paramétrage!MO462&lt;&gt;0,Paramétrage!MM462,"")</f>
        <v/>
      </c>
      <c r="H76" s="2" t="str">
        <f>IF(Paramétrage!MO462&lt;&gt;0,Paramétrage!MN462,"")</f>
        <v/>
      </c>
      <c r="I76" s="2" t="str">
        <f t="shared" si="36"/>
        <v/>
      </c>
      <c r="J76" s="2" t="str">
        <f>IF(Paramétrage!MO462&lt;&gt;0,Paramétrage!MO462,"")</f>
        <v/>
      </c>
      <c r="K76" s="2" t="str">
        <f>IF(Paramétrage!MP462&lt;&gt;0,Paramétrage!MP462,"")</f>
        <v/>
      </c>
      <c r="L76" s="2" t="str">
        <f t="shared" si="37"/>
        <v/>
      </c>
      <c r="M76" s="2" t="str">
        <f t="shared" si="38"/>
        <v/>
      </c>
      <c r="N76" s="2" t="str">
        <f t="shared" si="39"/>
        <v/>
      </c>
      <c r="O76" s="2" t="str">
        <f>IF(Paramétrage!MO462&lt;&gt;0,Paramétrage!MQ462,"")</f>
        <v/>
      </c>
      <c r="P76" s="9">
        <f>IF(Paramétrage!Q525,#REF!-#REF!,0)</f>
        <v>0</v>
      </c>
      <c r="Q76" s="2"/>
      <c r="R76" s="2" t="e">
        <f>IF(#REF!&lt;&gt;"",ROUNDUP(MIN(S$3,T$3),0),"")</f>
        <v>#REF!</v>
      </c>
      <c r="S76" s="2"/>
    </row>
    <row r="77" spans="1:22" x14ac:dyDescent="0.35">
      <c r="A77" s="77" t="str">
        <f t="shared" si="30"/>
        <v/>
      </c>
      <c r="B77" s="77" t="str">
        <f t="shared" si="31"/>
        <v/>
      </c>
      <c r="C77" s="77" t="str">
        <f t="shared" si="32"/>
        <v/>
      </c>
      <c r="D77" s="77" t="str">
        <f t="shared" si="33"/>
        <v/>
      </c>
      <c r="E77" s="77" t="str">
        <f t="shared" si="34"/>
        <v/>
      </c>
      <c r="F77" s="77" t="str">
        <f t="shared" si="35"/>
        <v/>
      </c>
      <c r="G77" s="199" t="str">
        <f>IF(Paramétrage!MO463&lt;&gt;0,Paramétrage!MM463,"")</f>
        <v/>
      </c>
      <c r="H77" s="2" t="str">
        <f>IF(Paramétrage!MO463&lt;&gt;0,Paramétrage!MN463,"")</f>
        <v/>
      </c>
      <c r="I77" s="2" t="str">
        <f t="shared" si="36"/>
        <v/>
      </c>
      <c r="J77" s="2" t="str">
        <f>IF(Paramétrage!MO463&lt;&gt;0,Paramétrage!MO463,"")</f>
        <v/>
      </c>
      <c r="K77" s="2" t="str">
        <f>IF(Paramétrage!MP463&lt;&gt;0,Paramétrage!MP463,"")</f>
        <v/>
      </c>
      <c r="L77" s="2" t="str">
        <f t="shared" si="37"/>
        <v/>
      </c>
      <c r="M77" s="2" t="str">
        <f t="shared" si="38"/>
        <v/>
      </c>
      <c r="N77" s="2" t="str">
        <f t="shared" si="39"/>
        <v/>
      </c>
      <c r="O77" s="2" t="str">
        <f>IF(Paramétrage!MO463&lt;&gt;0,Paramétrage!MQ463,"")</f>
        <v/>
      </c>
      <c r="P77" s="9">
        <f>IF(Paramétrage!Q526,#REF!-#REF!,0)</f>
        <v>0</v>
      </c>
      <c r="Q77" s="2"/>
      <c r="R77" s="2" t="e">
        <f>IF(#REF!&lt;&gt;"",ROUNDUP(MIN(S$3,T$3),0),"")</f>
        <v>#REF!</v>
      </c>
      <c r="S77" s="2"/>
    </row>
    <row r="78" spans="1:22" x14ac:dyDescent="0.35">
      <c r="A78" s="77" t="str">
        <f t="shared" si="30"/>
        <v/>
      </c>
      <c r="B78" s="77" t="str">
        <f t="shared" si="31"/>
        <v/>
      </c>
      <c r="C78" s="77" t="str">
        <f t="shared" si="32"/>
        <v/>
      </c>
      <c r="D78" s="77" t="str">
        <f t="shared" si="33"/>
        <v/>
      </c>
      <c r="E78" s="77" t="str">
        <f t="shared" si="34"/>
        <v/>
      </c>
      <c r="F78" s="77" t="str">
        <f t="shared" si="35"/>
        <v/>
      </c>
      <c r="G78" s="199" t="str">
        <f>IF(Paramétrage!MO464&lt;&gt;0,Paramétrage!MM464,"")</f>
        <v/>
      </c>
      <c r="H78" s="2" t="str">
        <f>IF(Paramétrage!MO464&lt;&gt;0,Paramétrage!MN464,"")</f>
        <v/>
      </c>
      <c r="I78" s="2" t="str">
        <f t="shared" si="36"/>
        <v/>
      </c>
      <c r="J78" s="2" t="str">
        <f>IF(Paramétrage!MO464&lt;&gt;0,Paramétrage!MO464,"")</f>
        <v/>
      </c>
      <c r="K78" s="2" t="str">
        <f>IF(Paramétrage!MP464&lt;&gt;0,Paramétrage!MP464,"")</f>
        <v/>
      </c>
      <c r="L78" s="2" t="str">
        <f t="shared" si="37"/>
        <v/>
      </c>
      <c r="M78" s="2" t="str">
        <f t="shared" si="38"/>
        <v/>
      </c>
      <c r="N78" s="2" t="str">
        <f t="shared" si="39"/>
        <v/>
      </c>
      <c r="O78" s="2" t="str">
        <f>IF(Paramétrage!MO464&lt;&gt;0,Paramétrage!MQ464,"")</f>
        <v/>
      </c>
      <c r="P78" s="9">
        <f>IF(Paramétrage!Q527,#REF!-#REF!,0)</f>
        <v>0</v>
      </c>
      <c r="Q78" s="2"/>
      <c r="R78" s="2" t="e">
        <f>IF(#REF!&lt;&gt;"",ROUNDUP(MIN(S$3,T$3),0),"")</f>
        <v>#REF!</v>
      </c>
      <c r="S78" s="2"/>
    </row>
    <row r="79" spans="1:22" x14ac:dyDescent="0.35">
      <c r="A79" s="77" t="str">
        <f t="shared" si="30"/>
        <v/>
      </c>
      <c r="B79" s="77" t="str">
        <f t="shared" si="31"/>
        <v/>
      </c>
      <c r="C79" s="77" t="str">
        <f t="shared" si="32"/>
        <v/>
      </c>
      <c r="D79" s="77" t="str">
        <f t="shared" si="33"/>
        <v/>
      </c>
      <c r="E79" s="77" t="str">
        <f t="shared" si="34"/>
        <v/>
      </c>
      <c r="F79" s="77" t="str">
        <f t="shared" si="35"/>
        <v/>
      </c>
      <c r="G79" s="199" t="str">
        <f>IF(Paramétrage!MO465&lt;&gt;0,Paramétrage!MM465,"")</f>
        <v/>
      </c>
      <c r="H79" s="2" t="str">
        <f>IF(Paramétrage!MO465&lt;&gt;0,Paramétrage!MN465,"")</f>
        <v/>
      </c>
      <c r="I79" s="2" t="str">
        <f t="shared" si="36"/>
        <v/>
      </c>
      <c r="J79" s="2" t="str">
        <f>IF(Paramétrage!MO465&lt;&gt;0,Paramétrage!MO465,"")</f>
        <v/>
      </c>
      <c r="K79" s="2" t="str">
        <f>IF(Paramétrage!MP465&lt;&gt;0,Paramétrage!MP465,"")</f>
        <v/>
      </c>
      <c r="L79" s="2" t="str">
        <f t="shared" si="37"/>
        <v/>
      </c>
      <c r="M79" s="2" t="str">
        <f t="shared" si="38"/>
        <v/>
      </c>
      <c r="N79" s="2" t="str">
        <f t="shared" si="39"/>
        <v/>
      </c>
      <c r="O79" s="2" t="str">
        <f>IF(Paramétrage!MO465&lt;&gt;0,Paramétrage!MQ465,"")</f>
        <v/>
      </c>
      <c r="P79" s="9">
        <f>IF(Paramétrage!Q528,#REF!-#REF!,0)</f>
        <v>0</v>
      </c>
      <c r="Q79" s="2"/>
      <c r="R79" s="2" t="e">
        <f>IF(#REF!&lt;&gt;"",ROUNDUP(MIN(S$3,T$3),0),"")</f>
        <v>#REF!</v>
      </c>
      <c r="S79" s="2"/>
    </row>
    <row r="80" spans="1:22" x14ac:dyDescent="0.35">
      <c r="A80" s="77" t="str">
        <f t="shared" si="30"/>
        <v/>
      </c>
      <c r="B80" s="77" t="str">
        <f t="shared" si="31"/>
        <v/>
      </c>
      <c r="C80" s="77" t="str">
        <f t="shared" si="32"/>
        <v/>
      </c>
      <c r="D80" s="77" t="str">
        <f t="shared" si="33"/>
        <v/>
      </c>
      <c r="E80" s="77" t="str">
        <f t="shared" si="34"/>
        <v/>
      </c>
      <c r="F80" s="77" t="str">
        <f t="shared" si="35"/>
        <v/>
      </c>
      <c r="G80" s="199" t="str">
        <f>IF(Paramétrage!MO466&lt;&gt;0,Paramétrage!MM466,"")</f>
        <v/>
      </c>
      <c r="H80" s="2" t="str">
        <f>IF(Paramétrage!MO466&lt;&gt;0,Paramétrage!MN466,"")</f>
        <v/>
      </c>
      <c r="I80" s="2" t="str">
        <f t="shared" si="36"/>
        <v/>
      </c>
      <c r="J80" s="2" t="str">
        <f>IF(Paramétrage!MO466&lt;&gt;0,Paramétrage!MO466,"")</f>
        <v/>
      </c>
      <c r="K80" s="2" t="str">
        <f>IF(Paramétrage!MP466&lt;&gt;0,Paramétrage!MP466,"")</f>
        <v/>
      </c>
      <c r="L80" s="2" t="str">
        <f t="shared" si="37"/>
        <v/>
      </c>
      <c r="M80" s="2" t="str">
        <f t="shared" si="38"/>
        <v/>
      </c>
      <c r="N80" s="2" t="str">
        <f t="shared" si="39"/>
        <v/>
      </c>
      <c r="O80" s="2" t="str">
        <f>IF(Paramétrage!MO466&lt;&gt;0,Paramétrage!MQ466,"")</f>
        <v/>
      </c>
      <c r="P80" s="9">
        <f>IF(Paramétrage!Q529,#REF!-#REF!,0)</f>
        <v>0</v>
      </c>
      <c r="Q80" s="2"/>
      <c r="R80" s="2" t="e">
        <f>IF(#REF!&lt;&gt;"",ROUNDUP(MIN(S$3,T$3),0),"")</f>
        <v>#REF!</v>
      </c>
      <c r="S80" s="2"/>
    </row>
    <row r="81" spans="1:20" x14ac:dyDescent="0.35">
      <c r="A81" s="77" t="str">
        <f t="shared" si="30"/>
        <v/>
      </c>
      <c r="B81" s="77" t="str">
        <f t="shared" si="31"/>
        <v/>
      </c>
      <c r="C81" s="77" t="str">
        <f t="shared" si="32"/>
        <v/>
      </c>
      <c r="D81" s="77" t="str">
        <f t="shared" si="33"/>
        <v/>
      </c>
      <c r="E81" s="77" t="str">
        <f t="shared" si="34"/>
        <v/>
      </c>
      <c r="F81" s="77" t="str">
        <f t="shared" si="35"/>
        <v/>
      </c>
      <c r="G81" s="199" t="str">
        <f>IF(Paramétrage!MO467&lt;&gt;0,Paramétrage!MM467,"")</f>
        <v/>
      </c>
      <c r="H81" s="2" t="str">
        <f>IF(Paramétrage!MO467&lt;&gt;0,Paramétrage!MN467,"")</f>
        <v/>
      </c>
      <c r="I81" s="2" t="str">
        <f t="shared" si="36"/>
        <v/>
      </c>
      <c r="J81" s="2" t="str">
        <f>IF(Paramétrage!MO467&lt;&gt;0,Paramétrage!MO467,"")</f>
        <v/>
      </c>
      <c r="K81" s="2" t="str">
        <f>IF(Paramétrage!MP467&lt;&gt;0,Paramétrage!MP467,"")</f>
        <v/>
      </c>
      <c r="L81" s="2" t="str">
        <f t="shared" si="37"/>
        <v/>
      </c>
      <c r="M81" s="2" t="str">
        <f t="shared" si="38"/>
        <v/>
      </c>
      <c r="N81" s="2" t="str">
        <f t="shared" si="39"/>
        <v/>
      </c>
      <c r="O81" s="2" t="str">
        <f>IF(Paramétrage!MO467&lt;&gt;0,Paramétrage!MQ467,"")</f>
        <v/>
      </c>
      <c r="P81" s="9">
        <f>IF(Paramétrage!Q530,#REF!-#REF!,0)</f>
        <v>0</v>
      </c>
      <c r="Q81" s="2"/>
      <c r="R81" s="2" t="e">
        <f>IF(#REF!&lt;&gt;"",ROUNDUP(MIN(S$3,T$3),0),"")</f>
        <v>#REF!</v>
      </c>
      <c r="S81" s="2"/>
    </row>
    <row r="82" spans="1:20" x14ac:dyDescent="0.35">
      <c r="A82" s="77" t="str">
        <f t="shared" si="30"/>
        <v/>
      </c>
      <c r="B82" s="77" t="str">
        <f t="shared" si="31"/>
        <v/>
      </c>
      <c r="C82" s="77" t="str">
        <f t="shared" si="32"/>
        <v/>
      </c>
      <c r="D82" s="77" t="str">
        <f t="shared" si="33"/>
        <v/>
      </c>
      <c r="E82" s="77" t="str">
        <f t="shared" si="34"/>
        <v/>
      </c>
      <c r="F82" s="77" t="str">
        <f t="shared" si="35"/>
        <v/>
      </c>
      <c r="G82" s="199" t="str">
        <f>IF(Paramétrage!MO468&lt;&gt;0,Paramétrage!MM468,"")</f>
        <v/>
      </c>
      <c r="H82" s="2" t="str">
        <f>IF(Paramétrage!MO468&lt;&gt;0,Paramétrage!MN468,"")</f>
        <v/>
      </c>
      <c r="I82" s="2" t="str">
        <f t="shared" si="36"/>
        <v/>
      </c>
      <c r="J82" s="2" t="str">
        <f>IF(Paramétrage!MO468&lt;&gt;0,Paramétrage!MO468,"")</f>
        <v/>
      </c>
      <c r="K82" s="2" t="str">
        <f>IF(Paramétrage!MP468&lt;&gt;0,Paramétrage!MP468,"")</f>
        <v/>
      </c>
      <c r="L82" s="2" t="str">
        <f t="shared" si="37"/>
        <v/>
      </c>
      <c r="M82" s="2" t="str">
        <f t="shared" si="38"/>
        <v/>
      </c>
      <c r="N82" s="2" t="str">
        <f t="shared" si="39"/>
        <v/>
      </c>
      <c r="O82" s="2" t="str">
        <f>IF(Paramétrage!MO468&lt;&gt;0,Paramétrage!MQ468,"")</f>
        <v/>
      </c>
      <c r="P82" s="9">
        <f>IF(Paramétrage!Q531,#REF!-#REF!,0)</f>
        <v>0</v>
      </c>
      <c r="Q82" s="2"/>
      <c r="R82" s="2" t="e">
        <f>IF(#REF!&lt;&gt;"",ROUNDUP(MIN(S$3,T$3),0),"")</f>
        <v>#REF!</v>
      </c>
      <c r="S82" s="2"/>
    </row>
    <row r="83" spans="1:20" x14ac:dyDescent="0.35">
      <c r="A83" s="77" t="str">
        <f t="shared" si="30"/>
        <v/>
      </c>
      <c r="B83" s="77" t="str">
        <f t="shared" si="31"/>
        <v/>
      </c>
      <c r="C83" s="77" t="str">
        <f t="shared" si="32"/>
        <v/>
      </c>
      <c r="D83" s="77" t="str">
        <f t="shared" si="33"/>
        <v/>
      </c>
      <c r="E83" s="77" t="str">
        <f t="shared" si="34"/>
        <v/>
      </c>
      <c r="F83" s="77" t="str">
        <f t="shared" si="35"/>
        <v/>
      </c>
      <c r="G83" s="199" t="str">
        <f>IF(Paramétrage!MO469&lt;&gt;0,Paramétrage!MM469,"")</f>
        <v/>
      </c>
      <c r="H83" s="2" t="str">
        <f>IF(Paramétrage!MO469&lt;&gt;0,Paramétrage!MN469,"")</f>
        <v/>
      </c>
      <c r="I83" s="2" t="str">
        <f t="shared" si="36"/>
        <v/>
      </c>
      <c r="J83" s="2" t="str">
        <f>IF(Paramétrage!MO469&lt;&gt;0,Paramétrage!MO469,"")</f>
        <v/>
      </c>
      <c r="K83" s="2" t="str">
        <f>IF(Paramétrage!MP469&lt;&gt;0,Paramétrage!MP469,"")</f>
        <v/>
      </c>
      <c r="L83" s="2" t="str">
        <f t="shared" si="37"/>
        <v/>
      </c>
      <c r="M83" s="2" t="str">
        <f t="shared" si="38"/>
        <v/>
      </c>
      <c r="N83" s="2" t="str">
        <f t="shared" si="39"/>
        <v/>
      </c>
      <c r="O83" s="2" t="str">
        <f>IF(Paramétrage!MO469&lt;&gt;0,Paramétrage!MQ469,"")</f>
        <v/>
      </c>
      <c r="P83" s="9">
        <f>IF(Paramétrage!Q532,#REF!-#REF!,0)</f>
        <v>0</v>
      </c>
      <c r="Q83" s="2"/>
      <c r="R83" s="2" t="e">
        <f>IF(#REF!&lt;&gt;"",ROUNDUP(MIN(S$3,T$3),0),"")</f>
        <v>#REF!</v>
      </c>
      <c r="S83" s="2"/>
    </row>
    <row r="84" spans="1:20" x14ac:dyDescent="0.35">
      <c r="A84" s="77" t="str">
        <f t="shared" si="30"/>
        <v/>
      </c>
      <c r="B84" s="77" t="str">
        <f t="shared" si="31"/>
        <v/>
      </c>
      <c r="C84" s="77" t="str">
        <f t="shared" si="32"/>
        <v/>
      </c>
      <c r="D84" s="77" t="str">
        <f t="shared" si="33"/>
        <v/>
      </c>
      <c r="E84" s="77" t="str">
        <f t="shared" si="34"/>
        <v/>
      </c>
      <c r="F84" s="77" t="str">
        <f t="shared" si="35"/>
        <v/>
      </c>
      <c r="G84" s="199" t="str">
        <f>IF(Paramétrage!MO470&lt;&gt;0,Paramétrage!MM470,"")</f>
        <v/>
      </c>
      <c r="H84" s="2" t="str">
        <f>IF(Paramétrage!MO470&lt;&gt;0,Paramétrage!MN470,"")</f>
        <v/>
      </c>
      <c r="I84" s="2" t="str">
        <f t="shared" si="36"/>
        <v/>
      </c>
      <c r="J84" s="2" t="str">
        <f>IF(Paramétrage!MO470&lt;&gt;0,Paramétrage!MO470,"")</f>
        <v/>
      </c>
      <c r="K84" s="2" t="str">
        <f>IF(Paramétrage!MP470&lt;&gt;0,Paramétrage!MP470,"")</f>
        <v/>
      </c>
      <c r="L84" s="2" t="str">
        <f t="shared" si="37"/>
        <v/>
      </c>
      <c r="M84" s="2" t="str">
        <f t="shared" si="38"/>
        <v/>
      </c>
      <c r="N84" s="2" t="str">
        <f t="shared" si="39"/>
        <v/>
      </c>
      <c r="O84" s="2" t="str">
        <f>IF(Paramétrage!MO470&lt;&gt;0,Paramétrage!MQ470,"")</f>
        <v/>
      </c>
      <c r="P84" s="9">
        <f>IF(Paramétrage!Q533,#REF!-#REF!,0)</f>
        <v>0</v>
      </c>
      <c r="Q84" s="2"/>
      <c r="R84" s="2" t="e">
        <f>IF(#REF!&lt;&gt;"",ROUNDUP(MIN(S$3,T$3),0),"")</f>
        <v>#REF!</v>
      </c>
      <c r="S84" s="2"/>
    </row>
    <row r="85" spans="1:20" x14ac:dyDescent="0.35">
      <c r="A85" s="77" t="str">
        <f t="shared" si="30"/>
        <v/>
      </c>
      <c r="B85" s="77" t="str">
        <f t="shared" si="31"/>
        <v/>
      </c>
      <c r="C85" s="77" t="str">
        <f t="shared" si="32"/>
        <v/>
      </c>
      <c r="D85" s="77" t="str">
        <f t="shared" si="33"/>
        <v/>
      </c>
      <c r="E85" s="77" t="str">
        <f t="shared" si="34"/>
        <v/>
      </c>
      <c r="F85" s="77" t="str">
        <f t="shared" si="35"/>
        <v/>
      </c>
      <c r="G85" s="199" t="str">
        <f>IF(Paramétrage!MO471&lt;&gt;0,Paramétrage!MM471,"")</f>
        <v/>
      </c>
      <c r="H85" s="2" t="str">
        <f>IF(Paramétrage!MO471&lt;&gt;0,Paramétrage!MN471,"")</f>
        <v/>
      </c>
      <c r="I85" s="2" t="str">
        <f t="shared" si="36"/>
        <v/>
      </c>
      <c r="J85" s="2" t="str">
        <f>IF(Paramétrage!MO471&lt;&gt;0,Paramétrage!MO471,"")</f>
        <v/>
      </c>
      <c r="K85" s="2" t="str">
        <f>IF(Paramétrage!MP471&lt;&gt;0,Paramétrage!MP471,"")</f>
        <v/>
      </c>
      <c r="L85" s="2" t="str">
        <f t="shared" si="37"/>
        <v/>
      </c>
      <c r="M85" s="2" t="str">
        <f t="shared" si="38"/>
        <v/>
      </c>
      <c r="N85" s="2" t="str">
        <f t="shared" si="39"/>
        <v/>
      </c>
      <c r="O85" s="2" t="str">
        <f>IF(Paramétrage!MO471&lt;&gt;0,Paramétrage!MQ471,"")</f>
        <v/>
      </c>
      <c r="P85" s="9">
        <f>IF(Paramétrage!Q534,#REF!-#REF!,0)</f>
        <v>0</v>
      </c>
      <c r="Q85" s="2"/>
      <c r="R85" s="2" t="e">
        <f>IF(#REF!&lt;&gt;"",ROUNDUP(MIN(S$3,T$3),0),"")</f>
        <v>#REF!</v>
      </c>
      <c r="S85" s="2"/>
    </row>
    <row r="86" spans="1:20" x14ac:dyDescent="0.35">
      <c r="A86" s="77" t="str">
        <f t="shared" si="30"/>
        <v/>
      </c>
      <c r="B86" s="77" t="str">
        <f t="shared" si="31"/>
        <v/>
      </c>
      <c r="C86" s="77" t="str">
        <f t="shared" si="32"/>
        <v/>
      </c>
      <c r="D86" s="77" t="str">
        <f t="shared" si="33"/>
        <v/>
      </c>
      <c r="E86" s="77" t="str">
        <f t="shared" si="34"/>
        <v/>
      </c>
      <c r="F86" s="77" t="str">
        <f t="shared" si="35"/>
        <v/>
      </c>
      <c r="G86" s="199" t="str">
        <f>IF(Paramétrage!MO472&lt;&gt;0,Paramétrage!MM472,"")</f>
        <v/>
      </c>
      <c r="H86" s="2" t="str">
        <f>IF(Paramétrage!MO472&lt;&gt;0,Paramétrage!MN472,"")</f>
        <v/>
      </c>
      <c r="I86" s="2" t="str">
        <f t="shared" si="36"/>
        <v/>
      </c>
      <c r="J86" s="2" t="str">
        <f>IF(Paramétrage!MO472&lt;&gt;0,Paramétrage!MO472,"")</f>
        <v/>
      </c>
      <c r="K86" s="2" t="str">
        <f>IF(Paramétrage!MP472&lt;&gt;0,Paramétrage!MP472,"")</f>
        <v/>
      </c>
      <c r="L86" s="2" t="str">
        <f t="shared" si="37"/>
        <v/>
      </c>
      <c r="M86" s="2" t="str">
        <f t="shared" si="38"/>
        <v/>
      </c>
      <c r="N86" s="2" t="str">
        <f t="shared" si="39"/>
        <v/>
      </c>
      <c r="O86" s="2" t="str">
        <f>IF(Paramétrage!MO472&lt;&gt;0,Paramétrage!MQ472,"")</f>
        <v/>
      </c>
      <c r="P86" s="9">
        <f>IF(Paramétrage!Q535,#REF!-#REF!,0)</f>
        <v>0</v>
      </c>
      <c r="Q86" s="2"/>
      <c r="R86" s="2" t="e">
        <f>IF(#REF!&lt;&gt;"",ROUNDUP(MIN(S$3,T$3),0),"")</f>
        <v>#REF!</v>
      </c>
      <c r="S86" s="2"/>
    </row>
    <row r="87" spans="1:20" x14ac:dyDescent="0.35">
      <c r="A87" s="77" t="str">
        <f t="shared" si="30"/>
        <v/>
      </c>
      <c r="B87" s="77" t="str">
        <f t="shared" si="31"/>
        <v/>
      </c>
      <c r="C87" s="77" t="str">
        <f t="shared" si="32"/>
        <v/>
      </c>
      <c r="D87" s="77" t="str">
        <f t="shared" si="33"/>
        <v/>
      </c>
      <c r="E87" s="77" t="str">
        <f t="shared" si="34"/>
        <v/>
      </c>
      <c r="F87" s="77" t="str">
        <f t="shared" si="35"/>
        <v/>
      </c>
      <c r="G87" s="199" t="str">
        <f>IF(Paramétrage!MO473&lt;&gt;0,Paramétrage!MM473,"")</f>
        <v/>
      </c>
      <c r="H87" s="2" t="str">
        <f>IF(Paramétrage!MO473&lt;&gt;0,Paramétrage!MN473,"")</f>
        <v/>
      </c>
      <c r="I87" s="2" t="str">
        <f t="shared" si="36"/>
        <v/>
      </c>
      <c r="J87" s="2" t="str">
        <f>IF(Paramétrage!MO473&lt;&gt;0,Paramétrage!MO473,"")</f>
        <v/>
      </c>
      <c r="K87" s="2" t="str">
        <f>IF(Paramétrage!MP473&lt;&gt;0,Paramétrage!MP473,"")</f>
        <v/>
      </c>
      <c r="L87" s="2" t="str">
        <f t="shared" si="37"/>
        <v/>
      </c>
      <c r="M87" s="2" t="str">
        <f t="shared" si="38"/>
        <v/>
      </c>
      <c r="N87" s="2" t="str">
        <f t="shared" si="39"/>
        <v/>
      </c>
      <c r="O87" s="2" t="str">
        <f>IF(Paramétrage!MO473&lt;&gt;0,Paramétrage!MQ473,"")</f>
        <v/>
      </c>
      <c r="P87" s="9">
        <f>IF(Paramétrage!Q536,#REF!-#REF!,0)</f>
        <v>0</v>
      </c>
      <c r="Q87" s="2"/>
      <c r="R87" s="2" t="e">
        <f>IF(#REF!&lt;&gt;"",ROUNDUP(MIN(S$3,T$3),0),"")</f>
        <v>#REF!</v>
      </c>
      <c r="S87" s="2"/>
    </row>
    <row r="88" spans="1:20" x14ac:dyDescent="0.35">
      <c r="A88" s="77" t="str">
        <f t="shared" si="30"/>
        <v/>
      </c>
      <c r="B88" s="77" t="str">
        <f t="shared" si="31"/>
        <v/>
      </c>
      <c r="C88" s="77" t="str">
        <f t="shared" si="32"/>
        <v/>
      </c>
      <c r="D88" s="77" t="str">
        <f t="shared" si="33"/>
        <v/>
      </c>
      <c r="E88" s="77" t="str">
        <f t="shared" si="34"/>
        <v/>
      </c>
      <c r="F88" s="77" t="str">
        <f t="shared" si="35"/>
        <v/>
      </c>
      <c r="G88" s="199" t="str">
        <f>IF(Paramétrage!MO474&lt;&gt;0,Paramétrage!MM474,"")</f>
        <v/>
      </c>
      <c r="H88" s="2" t="str">
        <f>IF(Paramétrage!MO474&lt;&gt;0,Paramétrage!MN474,"")</f>
        <v/>
      </c>
      <c r="I88" s="2" t="str">
        <f t="shared" si="36"/>
        <v/>
      </c>
      <c r="J88" s="2" t="str">
        <f>IF(Paramétrage!MO474&lt;&gt;0,Paramétrage!MO474,"")</f>
        <v/>
      </c>
      <c r="K88" s="2" t="str">
        <f>IF(Paramétrage!MP474&lt;&gt;0,Paramétrage!MP474,"")</f>
        <v/>
      </c>
      <c r="L88" s="2" t="str">
        <f t="shared" si="37"/>
        <v/>
      </c>
      <c r="M88" s="2" t="str">
        <f t="shared" si="38"/>
        <v/>
      </c>
      <c r="N88" s="2" t="str">
        <f t="shared" si="39"/>
        <v/>
      </c>
      <c r="O88" s="2" t="str">
        <f>IF(Paramétrage!MO474&lt;&gt;0,Paramétrage!MQ474,"")</f>
        <v/>
      </c>
      <c r="P88" s="9">
        <f>IF(Paramétrage!Q537,#REF!-#REF!,0)</f>
        <v>0</v>
      </c>
      <c r="Q88" s="2"/>
      <c r="R88" s="2" t="e">
        <f>IF(#REF!&lt;&gt;"",ROUNDUP(MIN(S$3,T$3),0),"")</f>
        <v>#REF!</v>
      </c>
      <c r="S88" s="2"/>
    </row>
    <row r="89" spans="1:20" x14ac:dyDescent="0.35">
      <c r="A89" s="77" t="str">
        <f t="shared" si="30"/>
        <v/>
      </c>
      <c r="B89" s="77" t="str">
        <f t="shared" si="31"/>
        <v/>
      </c>
      <c r="C89" s="77" t="str">
        <f t="shared" si="32"/>
        <v/>
      </c>
      <c r="D89" s="77" t="str">
        <f t="shared" si="33"/>
        <v/>
      </c>
      <c r="E89" s="77" t="str">
        <f t="shared" si="34"/>
        <v/>
      </c>
      <c r="F89" s="77" t="str">
        <f t="shared" si="35"/>
        <v/>
      </c>
      <c r="G89" s="199" t="str">
        <f>IF(Paramétrage!MO475&lt;&gt;0,Paramétrage!MM475,"")</f>
        <v/>
      </c>
      <c r="H89" s="2" t="str">
        <f>IF(Paramétrage!MO475&lt;&gt;0,Paramétrage!MN475,"")</f>
        <v/>
      </c>
      <c r="I89" s="2" t="str">
        <f t="shared" si="36"/>
        <v/>
      </c>
      <c r="J89" s="2" t="str">
        <f>IF(Paramétrage!MO475&lt;&gt;0,Paramétrage!MO475,"")</f>
        <v/>
      </c>
      <c r="K89" s="2" t="str">
        <f>IF(Paramétrage!MP475&lt;&gt;0,Paramétrage!MP475,"")</f>
        <v/>
      </c>
      <c r="L89" s="2" t="str">
        <f t="shared" si="37"/>
        <v/>
      </c>
      <c r="M89" s="2" t="str">
        <f t="shared" si="38"/>
        <v/>
      </c>
      <c r="N89" s="2" t="str">
        <f t="shared" si="39"/>
        <v/>
      </c>
      <c r="O89" s="2" t="str">
        <f>IF(Paramétrage!MO475&lt;&gt;0,Paramétrage!MQ475,"")</f>
        <v/>
      </c>
      <c r="P89" s="9">
        <f>IF(Paramétrage!Q538,#REF!-#REF!,0)</f>
        <v>0</v>
      </c>
      <c r="Q89" s="2"/>
      <c r="R89" s="2" t="e">
        <f>IF(#REF!&lt;&gt;"",ROUNDUP(MIN(S$3,T$3),0),"")</f>
        <v>#REF!</v>
      </c>
      <c r="S89" s="2"/>
    </row>
    <row r="90" spans="1:20" x14ac:dyDescent="0.35">
      <c r="A90" s="469"/>
      <c r="B90" s="469"/>
      <c r="C90" s="469"/>
      <c r="D90" s="469"/>
      <c r="E90" s="469"/>
      <c r="F90" s="469"/>
      <c r="G90" s="475" t="s">
        <v>1147</v>
      </c>
      <c r="H90" s="469"/>
      <c r="I90" s="469"/>
      <c r="J90" s="469"/>
      <c r="K90" s="469"/>
      <c r="L90" s="469"/>
      <c r="M90" s="469"/>
      <c r="N90" s="469"/>
      <c r="O90" s="469"/>
      <c r="P90" s="469">
        <f>IF(Paramétrage!Q539,#REF!-#REF!,0)</f>
        <v>0</v>
      </c>
      <c r="Q90" s="469"/>
      <c r="R90" s="469" t="e">
        <f>IF(#REF!&lt;&gt;"",ROUNDUP(MIN(S$3,T$3),0),"")</f>
        <v>#REF!</v>
      </c>
      <c r="S90" s="2"/>
    </row>
    <row r="91" spans="1:20" ht="101.5" x14ac:dyDescent="0.35">
      <c r="A91" s="23" t="s">
        <v>353</v>
      </c>
      <c r="B91" s="23" t="s">
        <v>365</v>
      </c>
      <c r="C91" s="23" t="s">
        <v>361</v>
      </c>
      <c r="D91" s="23" t="s">
        <v>362</v>
      </c>
      <c r="E91" s="23" t="s">
        <v>363</v>
      </c>
      <c r="F91" s="23" t="s">
        <v>364</v>
      </c>
      <c r="G91" s="106" t="s">
        <v>167</v>
      </c>
      <c r="H91" s="106" t="s">
        <v>24</v>
      </c>
      <c r="I91" s="106" t="s">
        <v>165</v>
      </c>
      <c r="J91" s="106" t="s">
        <v>106</v>
      </c>
      <c r="K91" s="106" t="s">
        <v>166</v>
      </c>
      <c r="L91" s="106" t="s">
        <v>22</v>
      </c>
      <c r="M91" s="106" t="s">
        <v>164</v>
      </c>
      <c r="N91" s="106" t="s">
        <v>108</v>
      </c>
      <c r="O91" s="106" t="s">
        <v>107</v>
      </c>
      <c r="P91" s="9">
        <f>IF(Paramétrage!Q540,#REF!-#REF!,0)</f>
        <v>0</v>
      </c>
      <c r="Q91" s="200" t="e">
        <f>Paramétrage!#REF!</f>
        <v>#REF!</v>
      </c>
      <c r="R91" s="201" t="s">
        <v>338</v>
      </c>
      <c r="S91" s="106" t="s">
        <v>347</v>
      </c>
      <c r="T91" s="28" t="s">
        <v>348</v>
      </c>
    </row>
    <row r="92" spans="1:20" x14ac:dyDescent="0.35">
      <c r="A92" s="77" t="str">
        <f>IF(J92&lt;&gt;"",I92,"")</f>
        <v/>
      </c>
      <c r="B92" s="77" t="str">
        <f>IF(J92&lt;&gt;"",1,"")</f>
        <v/>
      </c>
      <c r="C92" s="77" t="str">
        <f>IF(J92&lt;&gt;"",L92,"")</f>
        <v/>
      </c>
      <c r="D92" s="77" t="str">
        <f>IF(J92&lt;&gt;"",L92,"")</f>
        <v/>
      </c>
      <c r="E92" s="77" t="str">
        <f>IF(J92&lt;&gt;"",M92,"")</f>
        <v/>
      </c>
      <c r="F92" s="77" t="str">
        <f>IF(J92&lt;&gt;"",N92,"")</f>
        <v/>
      </c>
      <c r="G92" s="199" t="str">
        <f>IF(Paramétrage!PA448&lt;&gt;0,Paramétrage!OY448,"")</f>
        <v/>
      </c>
      <c r="H92" s="2" t="str">
        <f>IF(Paramétrage!PA448&lt;&gt;0,Paramétrage!OZ448,"")</f>
        <v/>
      </c>
      <c r="I92" s="2" t="str">
        <f>IF(J92&lt;&gt;"",DATEDIF($Q$2,G92,"d")*1440+H92*60,"")</f>
        <v/>
      </c>
      <c r="J92" s="2" t="str">
        <f>IF(Paramétrage!PA448&lt;&gt;0,Paramétrage!PA448,"")</f>
        <v/>
      </c>
      <c r="K92" s="2" t="str">
        <f>IF(Paramétrage!PB448&lt;&gt;0,Paramétrage!PB448,"")</f>
        <v/>
      </c>
      <c r="L92" s="2" t="str">
        <f>IF(J92&lt;&gt;"",ROUNDUP(J92/K92,0),"")</f>
        <v/>
      </c>
      <c r="M92" s="2" t="str">
        <f>IF(J92&lt;&gt;"",J92/L92,"")</f>
        <v/>
      </c>
      <c r="N92" s="2" t="str">
        <f>IF(J92&lt;&gt;"",M92/O92,"")</f>
        <v/>
      </c>
      <c r="O92" s="2" t="str">
        <f>IF(Paramétrage!PA448&lt;&gt;0,Paramétrage!PC448,"")</f>
        <v/>
      </c>
      <c r="P92" s="9">
        <f>IF(Paramétrage!Q541,#REF!-#REF!,0)</f>
        <v>0</v>
      </c>
      <c r="Q92" s="2"/>
      <c r="R92" s="2" t="e">
        <f>IF(#REF!&lt;&gt;"",ROUNDUP(MIN(S$3,T$3),0),"")</f>
        <v>#REF!</v>
      </c>
      <c r="S92" s="2"/>
    </row>
    <row r="93" spans="1:20" x14ac:dyDescent="0.35">
      <c r="A93" s="77" t="str">
        <f t="shared" ref="A93:A119" si="40">IF(J93&lt;&gt;"",I93,"")</f>
        <v/>
      </c>
      <c r="B93" s="77" t="str">
        <f t="shared" ref="B93:B119" si="41">IF(J93&lt;&gt;"",1,"")</f>
        <v/>
      </c>
      <c r="C93" s="77" t="str">
        <f t="shared" ref="C93:C119" si="42">IF(J93&lt;&gt;"",L93,"")</f>
        <v/>
      </c>
      <c r="D93" s="77" t="str">
        <f t="shared" ref="D93:D119" si="43">IF(J93&lt;&gt;"",L93,"")</f>
        <v/>
      </c>
      <c r="E93" s="77" t="str">
        <f t="shared" ref="E93:E119" si="44">IF(J93&lt;&gt;"",M93,"")</f>
        <v/>
      </c>
      <c r="F93" s="77" t="str">
        <f t="shared" ref="F93:F119" si="45">IF(J93&lt;&gt;"",N93,"")</f>
        <v/>
      </c>
      <c r="G93" s="199" t="str">
        <f>IF(Paramétrage!PA449&lt;&gt;0,Paramétrage!OY449,"")</f>
        <v/>
      </c>
      <c r="H93" s="2" t="str">
        <f>IF(Paramétrage!PA449&lt;&gt;0,Paramétrage!OZ449,"")</f>
        <v/>
      </c>
      <c r="I93" s="2" t="str">
        <f t="shared" ref="I93:I119" si="46">IF(J93&lt;&gt;"",DATEDIF($Q$2,G93,"d")*1440+H93*60,"")</f>
        <v/>
      </c>
      <c r="J93" s="2" t="str">
        <f>IF(Paramétrage!PA449&lt;&gt;0,Paramétrage!PA449,"")</f>
        <v/>
      </c>
      <c r="K93" s="2" t="str">
        <f>IF(Paramétrage!PB449&lt;&gt;0,Paramétrage!PB449,"")</f>
        <v/>
      </c>
      <c r="L93" s="2" t="str">
        <f t="shared" ref="L93:L119" si="47">IF(J93&lt;&gt;"",ROUNDUP(J93/K93,0),"")</f>
        <v/>
      </c>
      <c r="M93" s="2" t="str">
        <f t="shared" ref="M93:M119" si="48">IF(J93&lt;&gt;"",J93/L93,"")</f>
        <v/>
      </c>
      <c r="N93" s="2" t="str">
        <f t="shared" ref="N93:N119" si="49">IF(J93&lt;&gt;"",M93/O93,"")</f>
        <v/>
      </c>
      <c r="O93" s="2" t="str">
        <f>IF(Paramétrage!PA449&lt;&gt;0,Paramétrage!PC449,"")</f>
        <v/>
      </c>
      <c r="P93" s="9">
        <f>IF(Paramétrage!Q542,#REF!-#REF!,0)</f>
        <v>0</v>
      </c>
      <c r="Q93" s="2"/>
      <c r="R93" s="2" t="e">
        <f>IF(#REF!&lt;&gt;"",ROUNDUP(MIN(S$3,T$3),0),"")</f>
        <v>#REF!</v>
      </c>
      <c r="S93" s="2"/>
    </row>
    <row r="94" spans="1:20" x14ac:dyDescent="0.35">
      <c r="A94" s="77" t="str">
        <f t="shared" si="40"/>
        <v/>
      </c>
      <c r="B94" s="77" t="str">
        <f t="shared" si="41"/>
        <v/>
      </c>
      <c r="C94" s="77" t="str">
        <f t="shared" si="42"/>
        <v/>
      </c>
      <c r="D94" s="77" t="str">
        <f t="shared" si="43"/>
        <v/>
      </c>
      <c r="E94" s="77" t="str">
        <f t="shared" si="44"/>
        <v/>
      </c>
      <c r="F94" s="77" t="str">
        <f t="shared" si="45"/>
        <v/>
      </c>
      <c r="G94" s="199" t="str">
        <f>IF(Paramétrage!PA450&lt;&gt;0,Paramétrage!OY450,"")</f>
        <v/>
      </c>
      <c r="H94" s="2" t="str">
        <f>IF(Paramétrage!PA450&lt;&gt;0,Paramétrage!OZ450,"")</f>
        <v/>
      </c>
      <c r="I94" s="2" t="str">
        <f t="shared" si="46"/>
        <v/>
      </c>
      <c r="J94" s="2" t="str">
        <f>IF(Paramétrage!PA450&lt;&gt;0,Paramétrage!PA450,"")</f>
        <v/>
      </c>
      <c r="K94" s="2" t="str">
        <f>IF(Paramétrage!PB450&lt;&gt;0,Paramétrage!PB450,"")</f>
        <v/>
      </c>
      <c r="L94" s="2" t="str">
        <f t="shared" si="47"/>
        <v/>
      </c>
      <c r="M94" s="2" t="str">
        <f t="shared" si="48"/>
        <v/>
      </c>
      <c r="N94" s="2" t="str">
        <f t="shared" si="49"/>
        <v/>
      </c>
      <c r="O94" s="2" t="str">
        <f>IF(Paramétrage!PA450&lt;&gt;0,Paramétrage!PC450,"")</f>
        <v/>
      </c>
      <c r="P94" s="9">
        <f>IF(Paramétrage!Q543,#REF!-#REF!,0)</f>
        <v>0</v>
      </c>
      <c r="Q94" s="2"/>
      <c r="R94" s="2" t="e">
        <f>IF(#REF!&lt;&gt;"",ROUNDUP(MIN(S$3,T$3),0),"")</f>
        <v>#REF!</v>
      </c>
      <c r="S94" s="2"/>
    </row>
    <row r="95" spans="1:20" x14ac:dyDescent="0.35">
      <c r="A95" s="77" t="str">
        <f t="shared" si="40"/>
        <v/>
      </c>
      <c r="B95" s="77" t="str">
        <f t="shared" si="41"/>
        <v/>
      </c>
      <c r="C95" s="77" t="str">
        <f t="shared" si="42"/>
        <v/>
      </c>
      <c r="D95" s="77" t="str">
        <f t="shared" si="43"/>
        <v/>
      </c>
      <c r="E95" s="77" t="str">
        <f t="shared" si="44"/>
        <v/>
      </c>
      <c r="F95" s="77" t="str">
        <f t="shared" si="45"/>
        <v/>
      </c>
      <c r="G95" s="199" t="str">
        <f>IF(Paramétrage!PA451&lt;&gt;0,Paramétrage!OY451,"")</f>
        <v/>
      </c>
      <c r="H95" s="2" t="str">
        <f>IF(Paramétrage!PA451&lt;&gt;0,Paramétrage!OZ451,"")</f>
        <v/>
      </c>
      <c r="I95" s="2" t="str">
        <f t="shared" si="46"/>
        <v/>
      </c>
      <c r="J95" s="2" t="str">
        <f>IF(Paramétrage!PA451&lt;&gt;0,Paramétrage!PA451,"")</f>
        <v/>
      </c>
      <c r="K95" s="2" t="str">
        <f>IF(Paramétrage!PB451&lt;&gt;0,Paramétrage!PB451,"")</f>
        <v/>
      </c>
      <c r="L95" s="2" t="str">
        <f t="shared" si="47"/>
        <v/>
      </c>
      <c r="M95" s="2" t="str">
        <f t="shared" si="48"/>
        <v/>
      </c>
      <c r="N95" s="2" t="str">
        <f t="shared" si="49"/>
        <v/>
      </c>
      <c r="O95" s="2" t="str">
        <f>IF(Paramétrage!PA451&lt;&gt;0,Paramétrage!PC451,"")</f>
        <v/>
      </c>
      <c r="P95" s="9">
        <f>IF(Paramétrage!Q544,#REF!-#REF!,0)</f>
        <v>0</v>
      </c>
      <c r="Q95" s="2"/>
      <c r="R95" s="2" t="e">
        <f>IF(#REF!&lt;&gt;"",ROUNDUP(MIN(S$3,T$3),0),"")</f>
        <v>#REF!</v>
      </c>
      <c r="S95" s="2"/>
    </row>
    <row r="96" spans="1:20" x14ac:dyDescent="0.35">
      <c r="A96" s="77" t="str">
        <f t="shared" si="40"/>
        <v/>
      </c>
      <c r="B96" s="77" t="str">
        <f t="shared" si="41"/>
        <v/>
      </c>
      <c r="C96" s="77" t="str">
        <f t="shared" si="42"/>
        <v/>
      </c>
      <c r="D96" s="77" t="str">
        <f t="shared" si="43"/>
        <v/>
      </c>
      <c r="E96" s="77" t="str">
        <f t="shared" si="44"/>
        <v/>
      </c>
      <c r="F96" s="77" t="str">
        <f t="shared" si="45"/>
        <v/>
      </c>
      <c r="G96" s="199" t="str">
        <f>IF(Paramétrage!PA452&lt;&gt;0,Paramétrage!OY452,"")</f>
        <v/>
      </c>
      <c r="H96" s="2" t="str">
        <f>IF(Paramétrage!PA452&lt;&gt;0,Paramétrage!OZ452,"")</f>
        <v/>
      </c>
      <c r="I96" s="2" t="str">
        <f t="shared" si="46"/>
        <v/>
      </c>
      <c r="J96" s="2" t="str">
        <f>IF(Paramétrage!PA452&lt;&gt;0,Paramétrage!PA452,"")</f>
        <v/>
      </c>
      <c r="K96" s="2" t="str">
        <f>IF(Paramétrage!PB452&lt;&gt;0,Paramétrage!PB452,"")</f>
        <v/>
      </c>
      <c r="L96" s="2" t="str">
        <f t="shared" si="47"/>
        <v/>
      </c>
      <c r="M96" s="2" t="str">
        <f t="shared" si="48"/>
        <v/>
      </c>
      <c r="N96" s="2" t="str">
        <f t="shared" si="49"/>
        <v/>
      </c>
      <c r="O96" s="2" t="str">
        <f>IF(Paramétrage!PA452&lt;&gt;0,Paramétrage!PC452,"")</f>
        <v/>
      </c>
      <c r="P96" s="9">
        <f>IF(Paramétrage!Q545,#REF!-#REF!,0)</f>
        <v>0</v>
      </c>
      <c r="Q96" s="2"/>
      <c r="R96" s="2" t="e">
        <f>IF(#REF!&lt;&gt;"",ROUNDUP(MIN(S$3,T$3),0),"")</f>
        <v>#REF!</v>
      </c>
      <c r="S96" s="2"/>
    </row>
    <row r="97" spans="1:19" x14ac:dyDescent="0.35">
      <c r="A97" s="77" t="str">
        <f t="shared" si="40"/>
        <v/>
      </c>
      <c r="B97" s="77" t="str">
        <f t="shared" si="41"/>
        <v/>
      </c>
      <c r="C97" s="77" t="str">
        <f t="shared" si="42"/>
        <v/>
      </c>
      <c r="D97" s="77" t="str">
        <f t="shared" si="43"/>
        <v/>
      </c>
      <c r="E97" s="77" t="str">
        <f t="shared" si="44"/>
        <v/>
      </c>
      <c r="F97" s="77" t="str">
        <f t="shared" si="45"/>
        <v/>
      </c>
      <c r="G97" s="199" t="str">
        <f>IF(Paramétrage!PA453&lt;&gt;0,Paramétrage!OY453,"")</f>
        <v/>
      </c>
      <c r="H97" s="2" t="str">
        <f>IF(Paramétrage!PA453&lt;&gt;0,Paramétrage!OZ453,"")</f>
        <v/>
      </c>
      <c r="I97" s="2" t="str">
        <f t="shared" si="46"/>
        <v/>
      </c>
      <c r="J97" s="2" t="str">
        <f>IF(Paramétrage!PA453&lt;&gt;0,Paramétrage!PA453,"")</f>
        <v/>
      </c>
      <c r="K97" s="2" t="str">
        <f>IF(Paramétrage!PB453&lt;&gt;0,Paramétrage!PB453,"")</f>
        <v/>
      </c>
      <c r="L97" s="2" t="str">
        <f t="shared" si="47"/>
        <v/>
      </c>
      <c r="M97" s="2" t="str">
        <f t="shared" si="48"/>
        <v/>
      </c>
      <c r="N97" s="2" t="str">
        <f t="shared" si="49"/>
        <v/>
      </c>
      <c r="O97" s="2" t="str">
        <f>IF(Paramétrage!PA453&lt;&gt;0,Paramétrage!PC453,"")</f>
        <v/>
      </c>
      <c r="P97" s="9">
        <f>IF(Paramétrage!Q546,#REF!-#REF!,0)</f>
        <v>0</v>
      </c>
      <c r="Q97" s="2"/>
      <c r="R97" s="2" t="e">
        <f>IF(#REF!&lt;&gt;"",ROUNDUP(MIN(S$3,T$3),0),"")</f>
        <v>#REF!</v>
      </c>
      <c r="S97" s="2"/>
    </row>
    <row r="98" spans="1:19" x14ac:dyDescent="0.35">
      <c r="A98" s="77" t="str">
        <f t="shared" si="40"/>
        <v/>
      </c>
      <c r="B98" s="77" t="str">
        <f t="shared" si="41"/>
        <v/>
      </c>
      <c r="C98" s="77" t="str">
        <f t="shared" si="42"/>
        <v/>
      </c>
      <c r="D98" s="77" t="str">
        <f t="shared" si="43"/>
        <v/>
      </c>
      <c r="E98" s="77" t="str">
        <f t="shared" si="44"/>
        <v/>
      </c>
      <c r="F98" s="77" t="str">
        <f t="shared" si="45"/>
        <v/>
      </c>
      <c r="G98" s="199" t="str">
        <f>IF(Paramétrage!PA454&lt;&gt;0,Paramétrage!OY454,"")</f>
        <v/>
      </c>
      <c r="H98" s="2" t="str">
        <f>IF(Paramétrage!PA454&lt;&gt;0,Paramétrage!OZ454,"")</f>
        <v/>
      </c>
      <c r="I98" s="2" t="str">
        <f t="shared" si="46"/>
        <v/>
      </c>
      <c r="J98" s="2" t="str">
        <f>IF(Paramétrage!PA454&lt;&gt;0,Paramétrage!PA454,"")</f>
        <v/>
      </c>
      <c r="K98" s="2" t="str">
        <f>IF(Paramétrage!PB454&lt;&gt;0,Paramétrage!PB454,"")</f>
        <v/>
      </c>
      <c r="L98" s="2" t="str">
        <f t="shared" si="47"/>
        <v/>
      </c>
      <c r="M98" s="2" t="str">
        <f t="shared" si="48"/>
        <v/>
      </c>
      <c r="N98" s="2" t="str">
        <f t="shared" si="49"/>
        <v/>
      </c>
      <c r="O98" s="2" t="str">
        <f>IF(Paramétrage!PA454&lt;&gt;0,Paramétrage!PC454,"")</f>
        <v/>
      </c>
      <c r="P98" s="9">
        <f>IF(Paramétrage!Q547,#REF!-#REF!,0)</f>
        <v>0</v>
      </c>
      <c r="Q98" s="2"/>
      <c r="R98" s="2" t="e">
        <f>IF(#REF!&lt;&gt;"",ROUNDUP(MIN(S$3,T$3),0),"")</f>
        <v>#REF!</v>
      </c>
      <c r="S98" s="2"/>
    </row>
    <row r="99" spans="1:19" x14ac:dyDescent="0.35">
      <c r="A99" s="77" t="str">
        <f t="shared" si="40"/>
        <v/>
      </c>
      <c r="B99" s="77" t="str">
        <f t="shared" si="41"/>
        <v/>
      </c>
      <c r="C99" s="77" t="str">
        <f t="shared" si="42"/>
        <v/>
      </c>
      <c r="D99" s="77" t="str">
        <f t="shared" si="43"/>
        <v/>
      </c>
      <c r="E99" s="77" t="str">
        <f t="shared" si="44"/>
        <v/>
      </c>
      <c r="F99" s="77" t="str">
        <f t="shared" si="45"/>
        <v/>
      </c>
      <c r="G99" s="199" t="str">
        <f>IF(Paramétrage!PA455&lt;&gt;0,Paramétrage!OY455,"")</f>
        <v/>
      </c>
      <c r="H99" s="2" t="str">
        <f>IF(Paramétrage!PA455&lt;&gt;0,Paramétrage!OZ455,"")</f>
        <v/>
      </c>
      <c r="I99" s="2" t="str">
        <f t="shared" si="46"/>
        <v/>
      </c>
      <c r="J99" s="2" t="str">
        <f>IF(Paramétrage!PA455&lt;&gt;0,Paramétrage!PA455,"")</f>
        <v/>
      </c>
      <c r="K99" s="2" t="str">
        <f>IF(Paramétrage!PB455&lt;&gt;0,Paramétrage!PB455,"")</f>
        <v/>
      </c>
      <c r="L99" s="2" t="str">
        <f t="shared" si="47"/>
        <v/>
      </c>
      <c r="M99" s="2" t="str">
        <f t="shared" si="48"/>
        <v/>
      </c>
      <c r="N99" s="2" t="str">
        <f t="shared" si="49"/>
        <v/>
      </c>
      <c r="O99" s="2" t="str">
        <f>IF(Paramétrage!PA455&lt;&gt;0,Paramétrage!PC455,"")</f>
        <v/>
      </c>
      <c r="P99" s="9">
        <f>IF(Paramétrage!Q548,#REF!-#REF!,0)</f>
        <v>0</v>
      </c>
      <c r="Q99" s="2"/>
      <c r="R99" s="2" t="e">
        <f>IF(#REF!&lt;&gt;"",ROUNDUP(MIN(S$3,T$3),0),"")</f>
        <v>#REF!</v>
      </c>
      <c r="S99" s="2"/>
    </row>
    <row r="100" spans="1:19" x14ac:dyDescent="0.35">
      <c r="A100" s="77" t="str">
        <f t="shared" si="40"/>
        <v/>
      </c>
      <c r="B100" s="77" t="str">
        <f t="shared" si="41"/>
        <v/>
      </c>
      <c r="C100" s="77" t="str">
        <f t="shared" si="42"/>
        <v/>
      </c>
      <c r="D100" s="77" t="str">
        <f t="shared" si="43"/>
        <v/>
      </c>
      <c r="E100" s="77" t="str">
        <f t="shared" si="44"/>
        <v/>
      </c>
      <c r="F100" s="77" t="str">
        <f t="shared" si="45"/>
        <v/>
      </c>
      <c r="G100" s="199" t="str">
        <f>IF(Paramétrage!PA456&lt;&gt;0,Paramétrage!OY456,"")</f>
        <v/>
      </c>
      <c r="H100" s="2" t="str">
        <f>IF(Paramétrage!PA456&lt;&gt;0,Paramétrage!OZ456,"")</f>
        <v/>
      </c>
      <c r="I100" s="2" t="str">
        <f t="shared" si="46"/>
        <v/>
      </c>
      <c r="J100" s="2" t="str">
        <f>IF(Paramétrage!PA456&lt;&gt;0,Paramétrage!PA456,"")</f>
        <v/>
      </c>
      <c r="K100" s="2" t="str">
        <f>IF(Paramétrage!PB456&lt;&gt;0,Paramétrage!PB456,"")</f>
        <v/>
      </c>
      <c r="L100" s="2" t="str">
        <f t="shared" si="47"/>
        <v/>
      </c>
      <c r="M100" s="2" t="str">
        <f t="shared" si="48"/>
        <v/>
      </c>
      <c r="N100" s="2" t="str">
        <f t="shared" si="49"/>
        <v/>
      </c>
      <c r="O100" s="2" t="str">
        <f>IF(Paramétrage!PA456&lt;&gt;0,Paramétrage!PC456,"")</f>
        <v/>
      </c>
      <c r="P100" s="9">
        <f>IF(Paramétrage!Q549,#REF!-#REF!,0)</f>
        <v>0</v>
      </c>
      <c r="Q100" s="2"/>
      <c r="R100" s="2" t="e">
        <f>IF(#REF!&lt;&gt;"",ROUNDUP(MIN(S$3,T$3),0),"")</f>
        <v>#REF!</v>
      </c>
      <c r="S100" s="2"/>
    </row>
    <row r="101" spans="1:19" x14ac:dyDescent="0.35">
      <c r="A101" s="77" t="str">
        <f t="shared" si="40"/>
        <v/>
      </c>
      <c r="B101" s="77" t="str">
        <f t="shared" si="41"/>
        <v/>
      </c>
      <c r="C101" s="77" t="str">
        <f t="shared" si="42"/>
        <v/>
      </c>
      <c r="D101" s="77" t="str">
        <f t="shared" si="43"/>
        <v/>
      </c>
      <c r="E101" s="77" t="str">
        <f t="shared" si="44"/>
        <v/>
      </c>
      <c r="F101" s="77" t="str">
        <f t="shared" si="45"/>
        <v/>
      </c>
      <c r="G101" s="199" t="str">
        <f>IF(Paramétrage!PA457&lt;&gt;0,Paramétrage!OY457,"")</f>
        <v/>
      </c>
      <c r="H101" s="2" t="str">
        <f>IF(Paramétrage!PA457&lt;&gt;0,Paramétrage!OZ457,"")</f>
        <v/>
      </c>
      <c r="I101" s="2" t="str">
        <f t="shared" si="46"/>
        <v/>
      </c>
      <c r="J101" s="2" t="str">
        <f>IF(Paramétrage!PA457&lt;&gt;0,Paramétrage!PA457,"")</f>
        <v/>
      </c>
      <c r="K101" s="2" t="str">
        <f>IF(Paramétrage!PB457&lt;&gt;0,Paramétrage!PB457,"")</f>
        <v/>
      </c>
      <c r="L101" s="2" t="str">
        <f t="shared" si="47"/>
        <v/>
      </c>
      <c r="M101" s="2" t="str">
        <f t="shared" si="48"/>
        <v/>
      </c>
      <c r="N101" s="2" t="str">
        <f t="shared" si="49"/>
        <v/>
      </c>
      <c r="O101" s="2" t="str">
        <f>IF(Paramétrage!PA457&lt;&gt;0,Paramétrage!PC457,"")</f>
        <v/>
      </c>
      <c r="P101" s="9">
        <f>IF(Paramétrage!Q550,#REF!-#REF!,0)</f>
        <v>0</v>
      </c>
      <c r="Q101" s="2"/>
      <c r="R101" s="2" t="e">
        <f>IF(#REF!&lt;&gt;"",ROUNDUP(MIN(S$3,T$3),0),"")</f>
        <v>#REF!</v>
      </c>
      <c r="S101" s="2"/>
    </row>
    <row r="102" spans="1:19" x14ac:dyDescent="0.35">
      <c r="A102" s="77" t="str">
        <f t="shared" si="40"/>
        <v/>
      </c>
      <c r="B102" s="77" t="str">
        <f t="shared" si="41"/>
        <v/>
      </c>
      <c r="C102" s="77" t="str">
        <f t="shared" si="42"/>
        <v/>
      </c>
      <c r="D102" s="77" t="str">
        <f t="shared" si="43"/>
        <v/>
      </c>
      <c r="E102" s="77" t="str">
        <f t="shared" si="44"/>
        <v/>
      </c>
      <c r="F102" s="77" t="str">
        <f t="shared" si="45"/>
        <v/>
      </c>
      <c r="G102" s="199" t="str">
        <f>IF(Paramétrage!PA458&lt;&gt;0,Paramétrage!OY458,"")</f>
        <v/>
      </c>
      <c r="H102" s="2" t="str">
        <f>IF(Paramétrage!PA458&lt;&gt;0,Paramétrage!OZ458,"")</f>
        <v/>
      </c>
      <c r="I102" s="2" t="str">
        <f t="shared" si="46"/>
        <v/>
      </c>
      <c r="J102" s="2" t="str">
        <f>IF(Paramétrage!PA458&lt;&gt;0,Paramétrage!PA458,"")</f>
        <v/>
      </c>
      <c r="K102" s="2" t="str">
        <f>IF(Paramétrage!PB458&lt;&gt;0,Paramétrage!PB458,"")</f>
        <v/>
      </c>
      <c r="L102" s="2" t="str">
        <f t="shared" si="47"/>
        <v/>
      </c>
      <c r="M102" s="2" t="str">
        <f t="shared" si="48"/>
        <v/>
      </c>
      <c r="N102" s="2" t="str">
        <f t="shared" si="49"/>
        <v/>
      </c>
      <c r="O102" s="2" t="str">
        <f>IF(Paramétrage!PA458&lt;&gt;0,Paramétrage!PC458,"")</f>
        <v/>
      </c>
      <c r="P102" s="9">
        <f>IF(Paramétrage!Q551,#REF!-#REF!,0)</f>
        <v>0</v>
      </c>
      <c r="Q102" s="2"/>
      <c r="R102" s="2" t="e">
        <f>IF(#REF!&lt;&gt;"",ROUNDUP(MIN(S$3,T$3),0),"")</f>
        <v>#REF!</v>
      </c>
      <c r="S102" s="2"/>
    </row>
    <row r="103" spans="1:19" x14ac:dyDescent="0.35">
      <c r="A103" s="77" t="str">
        <f t="shared" si="40"/>
        <v/>
      </c>
      <c r="B103" s="77" t="str">
        <f t="shared" si="41"/>
        <v/>
      </c>
      <c r="C103" s="77" t="str">
        <f t="shared" si="42"/>
        <v/>
      </c>
      <c r="D103" s="77" t="str">
        <f t="shared" si="43"/>
        <v/>
      </c>
      <c r="E103" s="77" t="str">
        <f t="shared" si="44"/>
        <v/>
      </c>
      <c r="F103" s="77" t="str">
        <f t="shared" si="45"/>
        <v/>
      </c>
      <c r="G103" s="199" t="str">
        <f>IF(Paramétrage!PA459&lt;&gt;0,Paramétrage!OY459,"")</f>
        <v/>
      </c>
      <c r="H103" s="2" t="str">
        <f>IF(Paramétrage!PA459&lt;&gt;0,Paramétrage!OZ459,"")</f>
        <v/>
      </c>
      <c r="I103" s="2" t="str">
        <f t="shared" si="46"/>
        <v/>
      </c>
      <c r="J103" s="2" t="str">
        <f>IF(Paramétrage!PA459&lt;&gt;0,Paramétrage!PA459,"")</f>
        <v/>
      </c>
      <c r="K103" s="2" t="str">
        <f>IF(Paramétrage!PB459&lt;&gt;0,Paramétrage!PB459,"")</f>
        <v/>
      </c>
      <c r="L103" s="2" t="str">
        <f t="shared" si="47"/>
        <v/>
      </c>
      <c r="M103" s="2" t="str">
        <f t="shared" si="48"/>
        <v/>
      </c>
      <c r="N103" s="2" t="str">
        <f t="shared" si="49"/>
        <v/>
      </c>
      <c r="O103" s="2" t="str">
        <f>IF(Paramétrage!PA459&lt;&gt;0,Paramétrage!PC459,"")</f>
        <v/>
      </c>
      <c r="P103" s="9">
        <f>IF(Paramétrage!Q552,#REF!-#REF!,0)</f>
        <v>0</v>
      </c>
      <c r="Q103" s="2"/>
      <c r="R103" s="2" t="e">
        <f>IF(#REF!&lt;&gt;"",ROUNDUP(MIN(S$3,T$3),0),"")</f>
        <v>#REF!</v>
      </c>
      <c r="S103" s="2"/>
    </row>
    <row r="104" spans="1:19" x14ac:dyDescent="0.35">
      <c r="A104" s="77" t="str">
        <f t="shared" si="40"/>
        <v/>
      </c>
      <c r="B104" s="77" t="str">
        <f t="shared" si="41"/>
        <v/>
      </c>
      <c r="C104" s="77" t="str">
        <f t="shared" si="42"/>
        <v/>
      </c>
      <c r="D104" s="77" t="str">
        <f t="shared" si="43"/>
        <v/>
      </c>
      <c r="E104" s="77" t="str">
        <f t="shared" si="44"/>
        <v/>
      </c>
      <c r="F104" s="77" t="str">
        <f t="shared" si="45"/>
        <v/>
      </c>
      <c r="G104" s="199" t="str">
        <f>IF(Paramétrage!PA460&lt;&gt;0,Paramétrage!OY460,"")</f>
        <v/>
      </c>
      <c r="H104" s="2" t="str">
        <f>IF(Paramétrage!PA460&lt;&gt;0,Paramétrage!OZ460,"")</f>
        <v/>
      </c>
      <c r="I104" s="2" t="str">
        <f t="shared" si="46"/>
        <v/>
      </c>
      <c r="J104" s="2" t="str">
        <f>IF(Paramétrage!PA460&lt;&gt;0,Paramétrage!PA460,"")</f>
        <v/>
      </c>
      <c r="K104" s="2" t="str">
        <f>IF(Paramétrage!PB460&lt;&gt;0,Paramétrage!PB460,"")</f>
        <v/>
      </c>
      <c r="L104" s="2" t="str">
        <f t="shared" si="47"/>
        <v/>
      </c>
      <c r="M104" s="2" t="str">
        <f t="shared" si="48"/>
        <v/>
      </c>
      <c r="N104" s="2" t="str">
        <f t="shared" si="49"/>
        <v/>
      </c>
      <c r="O104" s="2" t="str">
        <f>IF(Paramétrage!PA460&lt;&gt;0,Paramétrage!PC460,"")</f>
        <v/>
      </c>
      <c r="P104" s="9">
        <f>IF(Paramétrage!Q553,#REF!-#REF!,0)</f>
        <v>0</v>
      </c>
      <c r="Q104" s="2"/>
      <c r="R104" s="2" t="e">
        <f>IF(#REF!&lt;&gt;"",ROUNDUP(MIN(S$3,T$3),0),"")</f>
        <v>#REF!</v>
      </c>
      <c r="S104" s="2"/>
    </row>
    <row r="105" spans="1:19" x14ac:dyDescent="0.35">
      <c r="A105" s="77" t="str">
        <f t="shared" si="40"/>
        <v/>
      </c>
      <c r="B105" s="77" t="str">
        <f t="shared" si="41"/>
        <v/>
      </c>
      <c r="C105" s="77" t="str">
        <f t="shared" si="42"/>
        <v/>
      </c>
      <c r="D105" s="77" t="str">
        <f t="shared" si="43"/>
        <v/>
      </c>
      <c r="E105" s="77" t="str">
        <f t="shared" si="44"/>
        <v/>
      </c>
      <c r="F105" s="77" t="str">
        <f t="shared" si="45"/>
        <v/>
      </c>
      <c r="G105" s="199" t="str">
        <f>IF(Paramétrage!PA461&lt;&gt;0,Paramétrage!OY461,"")</f>
        <v/>
      </c>
      <c r="H105" s="2" t="str">
        <f>IF(Paramétrage!PA461&lt;&gt;0,Paramétrage!OZ461,"")</f>
        <v/>
      </c>
      <c r="I105" s="2" t="str">
        <f t="shared" si="46"/>
        <v/>
      </c>
      <c r="J105" s="2" t="str">
        <f>IF(Paramétrage!PA461&lt;&gt;0,Paramétrage!PA461,"")</f>
        <v/>
      </c>
      <c r="K105" s="2" t="str">
        <f>IF(Paramétrage!PB461&lt;&gt;0,Paramétrage!PB461,"")</f>
        <v/>
      </c>
      <c r="L105" s="2" t="str">
        <f t="shared" si="47"/>
        <v/>
      </c>
      <c r="M105" s="2" t="str">
        <f t="shared" si="48"/>
        <v/>
      </c>
      <c r="N105" s="2" t="str">
        <f t="shared" si="49"/>
        <v/>
      </c>
      <c r="O105" s="2" t="str">
        <f>IF(Paramétrage!PA461&lt;&gt;0,Paramétrage!PC461,"")</f>
        <v/>
      </c>
      <c r="P105" s="9">
        <f>IF(Paramétrage!Q554,#REF!-#REF!,0)</f>
        <v>0</v>
      </c>
      <c r="Q105" s="2"/>
      <c r="R105" s="2" t="e">
        <f>IF(#REF!&lt;&gt;"",ROUNDUP(MIN(S$3,T$3),0),"")</f>
        <v>#REF!</v>
      </c>
      <c r="S105" s="2"/>
    </row>
    <row r="106" spans="1:19" x14ac:dyDescent="0.35">
      <c r="A106" s="77" t="str">
        <f t="shared" si="40"/>
        <v/>
      </c>
      <c r="B106" s="77" t="str">
        <f t="shared" si="41"/>
        <v/>
      </c>
      <c r="C106" s="77" t="str">
        <f t="shared" si="42"/>
        <v/>
      </c>
      <c r="D106" s="77" t="str">
        <f t="shared" si="43"/>
        <v/>
      </c>
      <c r="E106" s="77" t="str">
        <f t="shared" si="44"/>
        <v/>
      </c>
      <c r="F106" s="77" t="str">
        <f t="shared" si="45"/>
        <v/>
      </c>
      <c r="G106" s="199" t="str">
        <f>IF(Paramétrage!PA462&lt;&gt;0,Paramétrage!OY462,"")</f>
        <v/>
      </c>
      <c r="H106" s="2" t="str">
        <f>IF(Paramétrage!PA462&lt;&gt;0,Paramétrage!OZ462,"")</f>
        <v/>
      </c>
      <c r="I106" s="2" t="str">
        <f t="shared" si="46"/>
        <v/>
      </c>
      <c r="J106" s="2" t="str">
        <f>IF(Paramétrage!PA462&lt;&gt;0,Paramétrage!PA462,"")</f>
        <v/>
      </c>
      <c r="K106" s="2" t="str">
        <f>IF(Paramétrage!PB462&lt;&gt;0,Paramétrage!PB462,"")</f>
        <v/>
      </c>
      <c r="L106" s="2" t="str">
        <f t="shared" si="47"/>
        <v/>
      </c>
      <c r="M106" s="2" t="str">
        <f t="shared" si="48"/>
        <v/>
      </c>
      <c r="N106" s="2" t="str">
        <f t="shared" si="49"/>
        <v/>
      </c>
      <c r="O106" s="2" t="str">
        <f>IF(Paramétrage!PA462&lt;&gt;0,Paramétrage!PC462,"")</f>
        <v/>
      </c>
      <c r="P106" s="9" t="e">
        <f>IF(Paramétrage!#REF!,#REF!-#REF!,0)</f>
        <v>#REF!</v>
      </c>
      <c r="Q106" s="2"/>
      <c r="R106" s="2" t="e">
        <f>IF(#REF!&lt;&gt;"",ROUNDUP(MIN(S$3,T$3),0),"")</f>
        <v>#REF!</v>
      </c>
      <c r="S106" s="2"/>
    </row>
    <row r="107" spans="1:19" x14ac:dyDescent="0.35">
      <c r="A107" s="77" t="str">
        <f t="shared" si="40"/>
        <v/>
      </c>
      <c r="B107" s="77" t="str">
        <f t="shared" si="41"/>
        <v/>
      </c>
      <c r="C107" s="77" t="str">
        <f t="shared" si="42"/>
        <v/>
      </c>
      <c r="D107" s="77" t="str">
        <f t="shared" si="43"/>
        <v/>
      </c>
      <c r="E107" s="77" t="str">
        <f t="shared" si="44"/>
        <v/>
      </c>
      <c r="F107" s="77" t="str">
        <f t="shared" si="45"/>
        <v/>
      </c>
      <c r="G107" s="199" t="str">
        <f>IF(Paramétrage!PA463&lt;&gt;0,Paramétrage!OY463,"")</f>
        <v/>
      </c>
      <c r="H107" s="2" t="str">
        <f>IF(Paramétrage!PA463&lt;&gt;0,Paramétrage!OZ463,"")</f>
        <v/>
      </c>
      <c r="I107" s="2" t="str">
        <f t="shared" si="46"/>
        <v/>
      </c>
      <c r="J107" s="2" t="str">
        <f>IF(Paramétrage!PA463&lt;&gt;0,Paramétrage!PA463,"")</f>
        <v/>
      </c>
      <c r="K107" s="2" t="str">
        <f>IF(Paramétrage!PB463&lt;&gt;0,Paramétrage!PB463,"")</f>
        <v/>
      </c>
      <c r="L107" s="2" t="str">
        <f t="shared" si="47"/>
        <v/>
      </c>
      <c r="M107" s="2" t="str">
        <f t="shared" si="48"/>
        <v/>
      </c>
      <c r="N107" s="2" t="str">
        <f t="shared" si="49"/>
        <v/>
      </c>
      <c r="O107" s="2" t="str">
        <f>IF(Paramétrage!PA463&lt;&gt;0,Paramétrage!PC463,"")</f>
        <v/>
      </c>
      <c r="P107" s="9" t="e">
        <f>IF(Paramétrage!#REF!,#REF!-#REF!,0)</f>
        <v>#REF!</v>
      </c>
      <c r="Q107" s="2"/>
      <c r="R107" s="2" t="e">
        <f>IF(#REF!&lt;&gt;"",ROUNDUP(MIN(S$3,T$3),0),"")</f>
        <v>#REF!</v>
      </c>
      <c r="S107" s="2"/>
    </row>
    <row r="108" spans="1:19" x14ac:dyDescent="0.35">
      <c r="A108" s="77" t="str">
        <f t="shared" si="40"/>
        <v/>
      </c>
      <c r="B108" s="77" t="str">
        <f t="shared" si="41"/>
        <v/>
      </c>
      <c r="C108" s="77" t="str">
        <f t="shared" si="42"/>
        <v/>
      </c>
      <c r="D108" s="77" t="str">
        <f t="shared" si="43"/>
        <v/>
      </c>
      <c r="E108" s="77" t="str">
        <f t="shared" si="44"/>
        <v/>
      </c>
      <c r="F108" s="77" t="str">
        <f t="shared" si="45"/>
        <v/>
      </c>
      <c r="G108" s="199" t="str">
        <f>IF(Paramétrage!PA464&lt;&gt;0,Paramétrage!OY464,"")</f>
        <v/>
      </c>
      <c r="H108" s="2" t="str">
        <f>IF(Paramétrage!PA464&lt;&gt;0,Paramétrage!OZ464,"")</f>
        <v/>
      </c>
      <c r="I108" s="2" t="str">
        <f t="shared" si="46"/>
        <v/>
      </c>
      <c r="J108" s="2" t="str">
        <f>IF(Paramétrage!PA464&lt;&gt;0,Paramétrage!PA464,"")</f>
        <v/>
      </c>
      <c r="K108" s="2" t="str">
        <f>IF(Paramétrage!PB464&lt;&gt;0,Paramétrage!PB464,"")</f>
        <v/>
      </c>
      <c r="L108" s="2" t="str">
        <f t="shared" si="47"/>
        <v/>
      </c>
      <c r="M108" s="2" t="str">
        <f t="shared" si="48"/>
        <v/>
      </c>
      <c r="N108" s="2" t="str">
        <f t="shared" si="49"/>
        <v/>
      </c>
      <c r="O108" s="2" t="str">
        <f>IF(Paramétrage!PA464&lt;&gt;0,Paramétrage!PC464,"")</f>
        <v/>
      </c>
      <c r="P108" s="9" t="e">
        <f>IF(Paramétrage!#REF!,#REF!-#REF!,0)</f>
        <v>#REF!</v>
      </c>
      <c r="Q108" s="2"/>
      <c r="R108" s="2" t="e">
        <f>IF(#REF!&lt;&gt;"",ROUNDUP(MIN(S$3,T$3),0),"")</f>
        <v>#REF!</v>
      </c>
      <c r="S108" s="2"/>
    </row>
    <row r="109" spans="1:19" x14ac:dyDescent="0.35">
      <c r="A109" s="77" t="str">
        <f t="shared" si="40"/>
        <v/>
      </c>
      <c r="B109" s="77" t="str">
        <f t="shared" si="41"/>
        <v/>
      </c>
      <c r="C109" s="77" t="str">
        <f t="shared" si="42"/>
        <v/>
      </c>
      <c r="D109" s="77" t="str">
        <f t="shared" si="43"/>
        <v/>
      </c>
      <c r="E109" s="77" t="str">
        <f t="shared" si="44"/>
        <v/>
      </c>
      <c r="F109" s="77" t="str">
        <f t="shared" si="45"/>
        <v/>
      </c>
      <c r="G109" s="199" t="str">
        <f>IF(Paramétrage!PA465&lt;&gt;0,Paramétrage!OY465,"")</f>
        <v/>
      </c>
      <c r="H109" s="2" t="str">
        <f>IF(Paramétrage!PA465&lt;&gt;0,Paramétrage!OZ465,"")</f>
        <v/>
      </c>
      <c r="I109" s="2" t="str">
        <f t="shared" si="46"/>
        <v/>
      </c>
      <c r="J109" s="2" t="str">
        <f>IF(Paramétrage!PA465&lt;&gt;0,Paramétrage!PA465,"")</f>
        <v/>
      </c>
      <c r="K109" s="2" t="str">
        <f>IF(Paramétrage!PB465&lt;&gt;0,Paramétrage!PB465,"")</f>
        <v/>
      </c>
      <c r="L109" s="2" t="str">
        <f t="shared" si="47"/>
        <v/>
      </c>
      <c r="M109" s="2" t="str">
        <f t="shared" si="48"/>
        <v/>
      </c>
      <c r="N109" s="2" t="str">
        <f t="shared" si="49"/>
        <v/>
      </c>
      <c r="O109" s="2" t="str">
        <f>IF(Paramétrage!PA465&lt;&gt;0,Paramétrage!PC465,"")</f>
        <v/>
      </c>
      <c r="P109" s="9" t="e">
        <f>IF(Paramétrage!#REF!,#REF!-#REF!,0)</f>
        <v>#REF!</v>
      </c>
      <c r="Q109" s="2"/>
      <c r="R109" s="2" t="e">
        <f>IF(#REF!&lt;&gt;"",ROUNDUP(MIN(S$3,T$3),0),"")</f>
        <v>#REF!</v>
      </c>
      <c r="S109" s="2"/>
    </row>
    <row r="110" spans="1:19" x14ac:dyDescent="0.35">
      <c r="A110" s="77" t="str">
        <f t="shared" si="40"/>
        <v/>
      </c>
      <c r="B110" s="77" t="str">
        <f t="shared" si="41"/>
        <v/>
      </c>
      <c r="C110" s="77" t="str">
        <f t="shared" si="42"/>
        <v/>
      </c>
      <c r="D110" s="77" t="str">
        <f t="shared" si="43"/>
        <v/>
      </c>
      <c r="E110" s="77" t="str">
        <f t="shared" si="44"/>
        <v/>
      </c>
      <c r="F110" s="77" t="str">
        <f t="shared" si="45"/>
        <v/>
      </c>
      <c r="G110" s="199" t="str">
        <f>IF(Paramétrage!PA466&lt;&gt;0,Paramétrage!OY466,"")</f>
        <v/>
      </c>
      <c r="H110" s="2" t="str">
        <f>IF(Paramétrage!PA466&lt;&gt;0,Paramétrage!OZ466,"")</f>
        <v/>
      </c>
      <c r="I110" s="2" t="str">
        <f t="shared" si="46"/>
        <v/>
      </c>
      <c r="J110" s="2" t="str">
        <f>IF(Paramétrage!PA466&lt;&gt;0,Paramétrage!PA466,"")</f>
        <v/>
      </c>
      <c r="K110" s="2" t="str">
        <f>IF(Paramétrage!PB466&lt;&gt;0,Paramétrage!PB466,"")</f>
        <v/>
      </c>
      <c r="L110" s="2" t="str">
        <f t="shared" si="47"/>
        <v/>
      </c>
      <c r="M110" s="2" t="str">
        <f t="shared" si="48"/>
        <v/>
      </c>
      <c r="N110" s="2" t="str">
        <f t="shared" si="49"/>
        <v/>
      </c>
      <c r="O110" s="2" t="str">
        <f>IF(Paramétrage!PA466&lt;&gt;0,Paramétrage!PC466,"")</f>
        <v/>
      </c>
      <c r="P110" s="9" t="e">
        <f>IF(Paramétrage!#REF!,#REF!-#REF!,0)</f>
        <v>#REF!</v>
      </c>
      <c r="Q110" s="2"/>
      <c r="R110" s="2" t="e">
        <f>IF(#REF!&lt;&gt;"",ROUNDUP(MIN(S$3,T$3),0),"")</f>
        <v>#REF!</v>
      </c>
      <c r="S110" s="2"/>
    </row>
    <row r="111" spans="1:19" x14ac:dyDescent="0.35">
      <c r="A111" s="77" t="str">
        <f t="shared" si="40"/>
        <v/>
      </c>
      <c r="B111" s="77" t="str">
        <f t="shared" si="41"/>
        <v/>
      </c>
      <c r="C111" s="77" t="str">
        <f t="shared" si="42"/>
        <v/>
      </c>
      <c r="D111" s="77" t="str">
        <f t="shared" si="43"/>
        <v/>
      </c>
      <c r="E111" s="77" t="str">
        <f t="shared" si="44"/>
        <v/>
      </c>
      <c r="F111" s="77" t="str">
        <f t="shared" si="45"/>
        <v/>
      </c>
      <c r="G111" s="199" t="str">
        <f>IF(Paramétrage!PA467&lt;&gt;0,Paramétrage!OY467,"")</f>
        <v/>
      </c>
      <c r="H111" s="2" t="str">
        <f>IF(Paramétrage!PA467&lt;&gt;0,Paramétrage!OZ467,"")</f>
        <v/>
      </c>
      <c r="I111" s="2" t="str">
        <f t="shared" si="46"/>
        <v/>
      </c>
      <c r="J111" s="2" t="str">
        <f>IF(Paramétrage!PA467&lt;&gt;0,Paramétrage!PA467,"")</f>
        <v/>
      </c>
      <c r="K111" s="2" t="str">
        <f>IF(Paramétrage!PB467&lt;&gt;0,Paramétrage!PB467,"")</f>
        <v/>
      </c>
      <c r="L111" s="2" t="str">
        <f t="shared" si="47"/>
        <v/>
      </c>
      <c r="M111" s="2" t="str">
        <f t="shared" si="48"/>
        <v/>
      </c>
      <c r="N111" s="2" t="str">
        <f t="shared" si="49"/>
        <v/>
      </c>
      <c r="O111" s="2" t="str">
        <f>IF(Paramétrage!PA467&lt;&gt;0,Paramétrage!PC467,"")</f>
        <v/>
      </c>
      <c r="P111" s="9" t="e">
        <f>IF(Paramétrage!#REF!,#REF!-#REF!,0)</f>
        <v>#REF!</v>
      </c>
      <c r="Q111" s="2"/>
      <c r="R111" s="2" t="e">
        <f>IF(#REF!&lt;&gt;"",ROUNDUP(MIN(S$3,T$3),0),"")</f>
        <v>#REF!</v>
      </c>
      <c r="S111" s="2"/>
    </row>
    <row r="112" spans="1:19" x14ac:dyDescent="0.35">
      <c r="A112" s="77" t="str">
        <f t="shared" si="40"/>
        <v/>
      </c>
      <c r="B112" s="77" t="str">
        <f t="shared" si="41"/>
        <v/>
      </c>
      <c r="C112" s="77" t="str">
        <f t="shared" si="42"/>
        <v/>
      </c>
      <c r="D112" s="77" t="str">
        <f t="shared" si="43"/>
        <v/>
      </c>
      <c r="E112" s="77" t="str">
        <f t="shared" si="44"/>
        <v/>
      </c>
      <c r="F112" s="77" t="str">
        <f t="shared" si="45"/>
        <v/>
      </c>
      <c r="G112" s="199" t="str">
        <f>IF(Paramétrage!PA468&lt;&gt;0,Paramétrage!OY468,"")</f>
        <v/>
      </c>
      <c r="H112" s="2" t="str">
        <f>IF(Paramétrage!PA468&lt;&gt;0,Paramétrage!OZ468,"")</f>
        <v/>
      </c>
      <c r="I112" s="2" t="str">
        <f t="shared" si="46"/>
        <v/>
      </c>
      <c r="J112" s="2" t="str">
        <f>IF(Paramétrage!PA468&lt;&gt;0,Paramétrage!PA468,"")</f>
        <v/>
      </c>
      <c r="K112" s="2" t="str">
        <f>IF(Paramétrage!PB468&lt;&gt;0,Paramétrage!PB468,"")</f>
        <v/>
      </c>
      <c r="L112" s="2" t="str">
        <f t="shared" si="47"/>
        <v/>
      </c>
      <c r="M112" s="2" t="str">
        <f t="shared" si="48"/>
        <v/>
      </c>
      <c r="N112" s="2" t="str">
        <f t="shared" si="49"/>
        <v/>
      </c>
      <c r="O112" s="2" t="str">
        <f>IF(Paramétrage!PA468&lt;&gt;0,Paramétrage!PC468,"")</f>
        <v/>
      </c>
      <c r="P112" s="9" t="e">
        <f>IF(Paramétrage!#REF!,#REF!-#REF!,0)</f>
        <v>#REF!</v>
      </c>
      <c r="Q112" s="2"/>
      <c r="R112" s="2" t="e">
        <f>IF(#REF!&lt;&gt;"",ROUNDUP(MIN(S$3,T$3),0),"")</f>
        <v>#REF!</v>
      </c>
      <c r="S112" s="2"/>
    </row>
    <row r="113" spans="1:20" x14ac:dyDescent="0.35">
      <c r="A113" s="77" t="str">
        <f t="shared" si="40"/>
        <v/>
      </c>
      <c r="B113" s="77" t="str">
        <f t="shared" si="41"/>
        <v/>
      </c>
      <c r="C113" s="77" t="str">
        <f t="shared" si="42"/>
        <v/>
      </c>
      <c r="D113" s="77" t="str">
        <f t="shared" si="43"/>
        <v/>
      </c>
      <c r="E113" s="77" t="str">
        <f t="shared" si="44"/>
        <v/>
      </c>
      <c r="F113" s="77" t="str">
        <f t="shared" si="45"/>
        <v/>
      </c>
      <c r="G113" s="199" t="str">
        <f>IF(Paramétrage!PA469&lt;&gt;0,Paramétrage!OY469,"")</f>
        <v/>
      </c>
      <c r="H113" s="2" t="str">
        <f>IF(Paramétrage!PA469&lt;&gt;0,Paramétrage!OZ469,"")</f>
        <v/>
      </c>
      <c r="I113" s="2" t="str">
        <f t="shared" si="46"/>
        <v/>
      </c>
      <c r="J113" s="2" t="str">
        <f>IF(Paramétrage!PA469&lt;&gt;0,Paramétrage!PA469,"")</f>
        <v/>
      </c>
      <c r="K113" s="2" t="str">
        <f>IF(Paramétrage!PB469&lt;&gt;0,Paramétrage!PB469,"")</f>
        <v/>
      </c>
      <c r="L113" s="2" t="str">
        <f t="shared" si="47"/>
        <v/>
      </c>
      <c r="M113" s="2" t="str">
        <f t="shared" si="48"/>
        <v/>
      </c>
      <c r="N113" s="2" t="str">
        <f t="shared" si="49"/>
        <v/>
      </c>
      <c r="O113" s="2" t="str">
        <f>IF(Paramétrage!PA469&lt;&gt;0,Paramétrage!PC469,"")</f>
        <v/>
      </c>
      <c r="P113" s="9" t="e">
        <f>IF(Paramétrage!#REF!,#REF!-#REF!,0)</f>
        <v>#REF!</v>
      </c>
      <c r="Q113" s="2"/>
      <c r="R113" s="2" t="e">
        <f>IF(#REF!&lt;&gt;"",ROUNDUP(MIN(S$3,T$3),0),"")</f>
        <v>#REF!</v>
      </c>
      <c r="S113" s="2"/>
    </row>
    <row r="114" spans="1:20" x14ac:dyDescent="0.35">
      <c r="A114" s="77" t="str">
        <f t="shared" si="40"/>
        <v/>
      </c>
      <c r="B114" s="77" t="str">
        <f t="shared" si="41"/>
        <v/>
      </c>
      <c r="C114" s="77" t="str">
        <f t="shared" si="42"/>
        <v/>
      </c>
      <c r="D114" s="77" t="str">
        <f t="shared" si="43"/>
        <v/>
      </c>
      <c r="E114" s="77" t="str">
        <f t="shared" si="44"/>
        <v/>
      </c>
      <c r="F114" s="77" t="str">
        <f t="shared" si="45"/>
        <v/>
      </c>
      <c r="G114" s="199" t="str">
        <f>IF(Paramétrage!PA470&lt;&gt;0,Paramétrage!OY470,"")</f>
        <v/>
      </c>
      <c r="H114" s="2" t="str">
        <f>IF(Paramétrage!PA470&lt;&gt;0,Paramétrage!OZ470,"")</f>
        <v/>
      </c>
      <c r="I114" s="2" t="str">
        <f t="shared" si="46"/>
        <v/>
      </c>
      <c r="J114" s="2" t="str">
        <f>IF(Paramétrage!PA470&lt;&gt;0,Paramétrage!PA470,"")</f>
        <v/>
      </c>
      <c r="K114" s="2" t="str">
        <f>IF(Paramétrage!PB470&lt;&gt;0,Paramétrage!PB470,"")</f>
        <v/>
      </c>
      <c r="L114" s="2" t="str">
        <f t="shared" si="47"/>
        <v/>
      </c>
      <c r="M114" s="2" t="str">
        <f t="shared" si="48"/>
        <v/>
      </c>
      <c r="N114" s="2" t="str">
        <f t="shared" si="49"/>
        <v/>
      </c>
      <c r="O114" s="2" t="str">
        <f>IF(Paramétrage!PA470&lt;&gt;0,Paramétrage!PC470,"")</f>
        <v/>
      </c>
      <c r="P114" s="9" t="e">
        <f>IF(Paramétrage!#REF!,#REF!-#REF!,0)</f>
        <v>#REF!</v>
      </c>
      <c r="Q114" s="2"/>
      <c r="R114" s="2" t="e">
        <f>IF(#REF!&lt;&gt;"",ROUNDUP(MIN(S$3,T$3),0),"")</f>
        <v>#REF!</v>
      </c>
      <c r="S114" s="2"/>
    </row>
    <row r="115" spans="1:20" x14ac:dyDescent="0.35">
      <c r="A115" s="77" t="str">
        <f t="shared" si="40"/>
        <v/>
      </c>
      <c r="B115" s="77" t="str">
        <f t="shared" si="41"/>
        <v/>
      </c>
      <c r="C115" s="77" t="str">
        <f t="shared" si="42"/>
        <v/>
      </c>
      <c r="D115" s="77" t="str">
        <f t="shared" si="43"/>
        <v/>
      </c>
      <c r="E115" s="77" t="str">
        <f t="shared" si="44"/>
        <v/>
      </c>
      <c r="F115" s="77" t="str">
        <f t="shared" si="45"/>
        <v/>
      </c>
      <c r="G115" s="199" t="str">
        <f>IF(Paramétrage!PA471&lt;&gt;0,Paramétrage!OY471,"")</f>
        <v/>
      </c>
      <c r="H115" s="2" t="str">
        <f>IF(Paramétrage!PA471&lt;&gt;0,Paramétrage!OZ471,"")</f>
        <v/>
      </c>
      <c r="I115" s="2" t="str">
        <f t="shared" si="46"/>
        <v/>
      </c>
      <c r="J115" s="2" t="str">
        <f>IF(Paramétrage!PA471&lt;&gt;0,Paramétrage!PA471,"")</f>
        <v/>
      </c>
      <c r="K115" s="2" t="str">
        <f>IF(Paramétrage!PB471&lt;&gt;0,Paramétrage!PB471,"")</f>
        <v/>
      </c>
      <c r="L115" s="2" t="str">
        <f t="shared" si="47"/>
        <v/>
      </c>
      <c r="M115" s="2" t="str">
        <f t="shared" si="48"/>
        <v/>
      </c>
      <c r="N115" s="2" t="str">
        <f t="shared" si="49"/>
        <v/>
      </c>
      <c r="O115" s="2" t="str">
        <f>IF(Paramétrage!PA471&lt;&gt;0,Paramétrage!PC471,"")</f>
        <v/>
      </c>
      <c r="P115" s="9" t="e">
        <f>IF(Paramétrage!#REF!,#REF!-#REF!,0)</f>
        <v>#REF!</v>
      </c>
      <c r="Q115" s="2"/>
      <c r="R115" s="2" t="e">
        <f>IF(#REF!&lt;&gt;"",ROUNDUP(MIN(S$3,T$3),0),"")</f>
        <v>#REF!</v>
      </c>
      <c r="S115" s="2"/>
    </row>
    <row r="116" spans="1:20" x14ac:dyDescent="0.35">
      <c r="A116" s="77" t="str">
        <f t="shared" si="40"/>
        <v/>
      </c>
      <c r="B116" s="77" t="str">
        <f t="shared" si="41"/>
        <v/>
      </c>
      <c r="C116" s="77" t="str">
        <f t="shared" si="42"/>
        <v/>
      </c>
      <c r="D116" s="77" t="str">
        <f t="shared" si="43"/>
        <v/>
      </c>
      <c r="E116" s="77" t="str">
        <f t="shared" si="44"/>
        <v/>
      </c>
      <c r="F116" s="77" t="str">
        <f t="shared" si="45"/>
        <v/>
      </c>
      <c r="G116" s="199" t="str">
        <f>IF(Paramétrage!PA472&lt;&gt;0,Paramétrage!OY472,"")</f>
        <v/>
      </c>
      <c r="H116" s="2" t="str">
        <f>IF(Paramétrage!PA472&lt;&gt;0,Paramétrage!OZ472,"")</f>
        <v/>
      </c>
      <c r="I116" s="2" t="str">
        <f t="shared" si="46"/>
        <v/>
      </c>
      <c r="J116" s="2" t="str">
        <f>IF(Paramétrage!PA472&lt;&gt;0,Paramétrage!PA472,"")</f>
        <v/>
      </c>
      <c r="K116" s="2" t="str">
        <f>IF(Paramétrage!PB472&lt;&gt;0,Paramétrage!PB472,"")</f>
        <v/>
      </c>
      <c r="L116" s="2" t="str">
        <f t="shared" si="47"/>
        <v/>
      </c>
      <c r="M116" s="2" t="str">
        <f t="shared" si="48"/>
        <v/>
      </c>
      <c r="N116" s="2" t="str">
        <f t="shared" si="49"/>
        <v/>
      </c>
      <c r="O116" s="2" t="str">
        <f>IF(Paramétrage!PA472&lt;&gt;0,Paramétrage!PC472,"")</f>
        <v/>
      </c>
      <c r="P116" s="9" t="e">
        <f>IF(Paramétrage!#REF!,#REF!-#REF!,0)</f>
        <v>#REF!</v>
      </c>
      <c r="Q116" s="2"/>
      <c r="R116" s="2" t="e">
        <f>IF(#REF!&lt;&gt;"",ROUNDUP(MIN(S$3,T$3),0),"")</f>
        <v>#REF!</v>
      </c>
      <c r="S116" s="2"/>
    </row>
    <row r="117" spans="1:20" x14ac:dyDescent="0.35">
      <c r="A117" s="77" t="str">
        <f t="shared" si="40"/>
        <v/>
      </c>
      <c r="B117" s="77" t="str">
        <f t="shared" si="41"/>
        <v/>
      </c>
      <c r="C117" s="77" t="str">
        <f t="shared" si="42"/>
        <v/>
      </c>
      <c r="D117" s="77" t="str">
        <f t="shared" si="43"/>
        <v/>
      </c>
      <c r="E117" s="77" t="str">
        <f t="shared" si="44"/>
        <v/>
      </c>
      <c r="F117" s="77" t="str">
        <f t="shared" si="45"/>
        <v/>
      </c>
      <c r="G117" s="199" t="str">
        <f>IF(Paramétrage!PA473&lt;&gt;0,Paramétrage!OY473,"")</f>
        <v/>
      </c>
      <c r="H117" s="2" t="str">
        <f>IF(Paramétrage!PA473&lt;&gt;0,Paramétrage!OZ473,"")</f>
        <v/>
      </c>
      <c r="I117" s="2" t="str">
        <f t="shared" si="46"/>
        <v/>
      </c>
      <c r="J117" s="2" t="str">
        <f>IF(Paramétrage!PA473&lt;&gt;0,Paramétrage!PA473,"")</f>
        <v/>
      </c>
      <c r="K117" s="2" t="str">
        <f>IF(Paramétrage!PB473&lt;&gt;0,Paramétrage!PB473,"")</f>
        <v/>
      </c>
      <c r="L117" s="2" t="str">
        <f t="shared" si="47"/>
        <v/>
      </c>
      <c r="M117" s="2" t="str">
        <f t="shared" si="48"/>
        <v/>
      </c>
      <c r="N117" s="2" t="str">
        <f t="shared" si="49"/>
        <v/>
      </c>
      <c r="O117" s="2" t="str">
        <f>IF(Paramétrage!PA473&lt;&gt;0,Paramétrage!PC473,"")</f>
        <v/>
      </c>
      <c r="P117" s="9" t="e">
        <f>IF(Paramétrage!#REF!,#REF!-#REF!,0)</f>
        <v>#REF!</v>
      </c>
      <c r="Q117" s="2"/>
      <c r="R117" s="2" t="e">
        <f>IF(#REF!&lt;&gt;"",ROUNDUP(MIN(S$3,T$3),0),"")</f>
        <v>#REF!</v>
      </c>
      <c r="S117" s="2"/>
    </row>
    <row r="118" spans="1:20" x14ac:dyDescent="0.35">
      <c r="A118" s="77" t="str">
        <f t="shared" si="40"/>
        <v/>
      </c>
      <c r="B118" s="77" t="str">
        <f t="shared" si="41"/>
        <v/>
      </c>
      <c r="C118" s="77" t="str">
        <f t="shared" si="42"/>
        <v/>
      </c>
      <c r="D118" s="77" t="str">
        <f t="shared" si="43"/>
        <v/>
      </c>
      <c r="E118" s="77" t="str">
        <f t="shared" si="44"/>
        <v/>
      </c>
      <c r="F118" s="77" t="str">
        <f t="shared" si="45"/>
        <v/>
      </c>
      <c r="G118" s="199" t="str">
        <f>IF(Paramétrage!PA474&lt;&gt;0,Paramétrage!OY474,"")</f>
        <v/>
      </c>
      <c r="H118" s="2" t="str">
        <f>IF(Paramétrage!PA474&lt;&gt;0,Paramétrage!OZ474,"")</f>
        <v/>
      </c>
      <c r="I118" s="2" t="str">
        <f t="shared" si="46"/>
        <v/>
      </c>
      <c r="J118" s="2" t="str">
        <f>IF(Paramétrage!PA474&lt;&gt;0,Paramétrage!PA474,"")</f>
        <v/>
      </c>
      <c r="K118" s="2" t="str">
        <f>IF(Paramétrage!PB474&lt;&gt;0,Paramétrage!PB474,"")</f>
        <v/>
      </c>
      <c r="L118" s="2" t="str">
        <f t="shared" si="47"/>
        <v/>
      </c>
      <c r="M118" s="2" t="str">
        <f t="shared" si="48"/>
        <v/>
      </c>
      <c r="N118" s="2" t="str">
        <f t="shared" si="49"/>
        <v/>
      </c>
      <c r="O118" s="2" t="str">
        <f>IF(Paramétrage!PA474&lt;&gt;0,Paramétrage!PC474,"")</f>
        <v/>
      </c>
      <c r="P118" s="9" t="e">
        <f>IF(Paramétrage!#REF!,#REF!-#REF!,0)</f>
        <v>#REF!</v>
      </c>
      <c r="Q118" s="2"/>
      <c r="R118" s="2" t="e">
        <f>IF(#REF!&lt;&gt;"",ROUNDUP(MIN(S$3,T$3),0),"")</f>
        <v>#REF!</v>
      </c>
      <c r="S118" s="2"/>
    </row>
    <row r="119" spans="1:20" x14ac:dyDescent="0.35">
      <c r="A119" s="77" t="str">
        <f t="shared" si="40"/>
        <v/>
      </c>
      <c r="B119" s="77" t="str">
        <f t="shared" si="41"/>
        <v/>
      </c>
      <c r="C119" s="77" t="str">
        <f t="shared" si="42"/>
        <v/>
      </c>
      <c r="D119" s="77" t="str">
        <f t="shared" si="43"/>
        <v/>
      </c>
      <c r="E119" s="77" t="str">
        <f t="shared" si="44"/>
        <v/>
      </c>
      <c r="F119" s="77" t="str">
        <f t="shared" si="45"/>
        <v/>
      </c>
      <c r="G119" s="199" t="str">
        <f>IF(Paramétrage!PA475&lt;&gt;0,Paramétrage!OY475,"")</f>
        <v/>
      </c>
      <c r="H119" s="2" t="str">
        <f>IF(Paramétrage!PA475&lt;&gt;0,Paramétrage!OZ475,"")</f>
        <v/>
      </c>
      <c r="I119" s="2" t="str">
        <f t="shared" si="46"/>
        <v/>
      </c>
      <c r="J119" s="2" t="str">
        <f>IF(Paramétrage!PA475&lt;&gt;0,Paramétrage!PA475,"")</f>
        <v/>
      </c>
      <c r="K119" s="2" t="str">
        <f>IF(Paramétrage!PB475&lt;&gt;0,Paramétrage!PB475,"")</f>
        <v/>
      </c>
      <c r="L119" s="2" t="str">
        <f t="shared" si="47"/>
        <v/>
      </c>
      <c r="M119" s="2" t="str">
        <f t="shared" si="48"/>
        <v/>
      </c>
      <c r="N119" s="2" t="str">
        <f t="shared" si="49"/>
        <v/>
      </c>
      <c r="O119" s="2" t="str">
        <f>IF(Paramétrage!PA475&lt;&gt;0,Paramétrage!PC475,"")</f>
        <v/>
      </c>
      <c r="P119" s="9" t="e">
        <f>IF(Paramétrage!#REF!,#REF!-#REF!,0)</f>
        <v>#REF!</v>
      </c>
      <c r="Q119" s="2"/>
      <c r="R119" s="2" t="e">
        <f>IF(#REF!&lt;&gt;"",ROUNDUP(MIN(S$3,T$3),0),"")</f>
        <v>#REF!</v>
      </c>
      <c r="S119" s="2"/>
    </row>
    <row r="120" spans="1:20" x14ac:dyDescent="0.35">
      <c r="A120" s="469"/>
      <c r="B120" s="469"/>
      <c r="C120" s="469"/>
      <c r="D120" s="469"/>
      <c r="E120" s="469"/>
      <c r="F120" s="469"/>
      <c r="G120" s="475" t="s">
        <v>1148</v>
      </c>
      <c r="H120" s="469"/>
      <c r="I120" s="469"/>
      <c r="J120" s="469"/>
      <c r="K120" s="469"/>
      <c r="L120" s="469"/>
      <c r="M120" s="469"/>
      <c r="N120" s="469"/>
      <c r="O120" s="469"/>
      <c r="P120" s="469" t="e">
        <f>IF(Paramétrage!#REF!,#REF!-#REF!,0)</f>
        <v>#REF!</v>
      </c>
      <c r="Q120" s="469"/>
      <c r="R120" s="469" t="e">
        <f>IF(#REF!&lt;&gt;"",ROUNDUP(MIN(S$3,T$3),0),"")</f>
        <v>#REF!</v>
      </c>
      <c r="S120" s="2"/>
    </row>
    <row r="121" spans="1:20" ht="101.5" x14ac:dyDescent="0.35">
      <c r="A121" s="23" t="s">
        <v>353</v>
      </c>
      <c r="B121" s="23" t="s">
        <v>365</v>
      </c>
      <c r="C121" s="23" t="s">
        <v>361</v>
      </c>
      <c r="D121" s="23" t="s">
        <v>362</v>
      </c>
      <c r="E121" s="23" t="s">
        <v>363</v>
      </c>
      <c r="F121" s="23" t="s">
        <v>364</v>
      </c>
      <c r="G121" s="106" t="s">
        <v>167</v>
      </c>
      <c r="H121" s="106" t="s">
        <v>24</v>
      </c>
      <c r="I121" s="106" t="s">
        <v>165</v>
      </c>
      <c r="J121" s="106" t="s">
        <v>106</v>
      </c>
      <c r="K121" s="106" t="s">
        <v>166</v>
      </c>
      <c r="L121" s="106" t="s">
        <v>22</v>
      </c>
      <c r="M121" s="106" t="s">
        <v>164</v>
      </c>
      <c r="N121" s="106" t="s">
        <v>108</v>
      </c>
      <c r="O121" s="106" t="s">
        <v>107</v>
      </c>
      <c r="P121" s="9" t="e">
        <f>IF(Paramétrage!#REF!,#REF!-#REF!,0)</f>
        <v>#REF!</v>
      </c>
      <c r="Q121" s="200" t="e">
        <f>Paramétrage!#REF!</f>
        <v>#REF!</v>
      </c>
      <c r="R121" s="201" t="s">
        <v>338</v>
      </c>
      <c r="S121" s="106" t="s">
        <v>347</v>
      </c>
      <c r="T121" s="28" t="s">
        <v>348</v>
      </c>
    </row>
    <row r="122" spans="1:20" x14ac:dyDescent="0.35">
      <c r="A122" s="77" t="str">
        <f>IF(J122&lt;&gt;"",I122,"")</f>
        <v/>
      </c>
      <c r="B122" s="77" t="str">
        <f>IF(J122&lt;&gt;"",1,"")</f>
        <v/>
      </c>
      <c r="C122" s="77" t="str">
        <f>IF(J122&lt;&gt;"",L122,"")</f>
        <v/>
      </c>
      <c r="D122" s="77" t="str">
        <f>IF(J122&lt;&gt;"",L122,"")</f>
        <v/>
      </c>
      <c r="E122" s="77" t="str">
        <f>IF(J122&lt;&gt;"",M122,"")</f>
        <v/>
      </c>
      <c r="F122" s="77" t="str">
        <f>IF(J122&lt;&gt;"",N122,"")</f>
        <v/>
      </c>
      <c r="G122" s="199" t="str">
        <f>IF(Paramétrage!QW448&lt;&gt;0,Paramétrage!QU448,"")</f>
        <v/>
      </c>
      <c r="H122" s="2" t="str">
        <f>IF(Paramétrage!QW448&lt;&gt;0,Paramétrage!QV448,"")</f>
        <v/>
      </c>
      <c r="I122" s="2" t="str">
        <f>IF(J122&lt;&gt;"",DATEDIF($Q$2,G122,"d")*1440+H122*60,"")</f>
        <v/>
      </c>
      <c r="J122" s="2" t="str">
        <f>IF(Paramétrage!QW448&lt;&gt;0,Paramétrage!QW448,"")</f>
        <v/>
      </c>
      <c r="K122" s="2" t="str">
        <f>IF(Paramétrage!QX448&lt;&gt;0,Paramétrage!QX448,"")</f>
        <v/>
      </c>
      <c r="L122" s="2" t="str">
        <f>IF(J122&lt;&gt;"",ROUNDUP(J122/K122,0),"")</f>
        <v/>
      </c>
      <c r="M122" s="2" t="str">
        <f>IF(J122&lt;&gt;"",J122/L122,"")</f>
        <v/>
      </c>
      <c r="N122" s="2" t="str">
        <f>IF(J122&lt;&gt;"",M122/O122,"")</f>
        <v/>
      </c>
      <c r="O122" s="2" t="str">
        <f>IF(Paramétrage!QW448&lt;&gt;0,Paramétrage!QY448,"")</f>
        <v/>
      </c>
      <c r="P122" s="9" t="e">
        <f>IF(Paramétrage!#REF!,#REF!-#REF!,0)</f>
        <v>#REF!</v>
      </c>
      <c r="Q122" s="2"/>
      <c r="R122" s="2" t="e">
        <f>IF(#REF!&lt;&gt;"",ROUNDUP(MIN(S$3,T$3),0),"")</f>
        <v>#REF!</v>
      </c>
      <c r="S122" s="2"/>
    </row>
    <row r="123" spans="1:20" x14ac:dyDescent="0.35">
      <c r="A123" s="77" t="str">
        <f t="shared" ref="A123:A149" si="50">IF(J123&lt;&gt;"",I123,"")</f>
        <v/>
      </c>
      <c r="B123" s="77" t="str">
        <f t="shared" ref="B123:B149" si="51">IF(J123&lt;&gt;"",1,"")</f>
        <v/>
      </c>
      <c r="C123" s="77" t="str">
        <f t="shared" ref="C123:C149" si="52">IF(J123&lt;&gt;"",L123,"")</f>
        <v/>
      </c>
      <c r="D123" s="77" t="str">
        <f t="shared" ref="D123:D149" si="53">IF(J123&lt;&gt;"",L123,"")</f>
        <v/>
      </c>
      <c r="E123" s="77" t="str">
        <f t="shared" ref="E123:E149" si="54">IF(J123&lt;&gt;"",M123,"")</f>
        <v/>
      </c>
      <c r="F123" s="77" t="str">
        <f t="shared" ref="F123:F149" si="55">IF(J123&lt;&gt;"",N123,"")</f>
        <v/>
      </c>
      <c r="G123" s="199" t="str">
        <f>IF(Paramétrage!QW449&lt;&gt;0,Paramétrage!QU449,"")</f>
        <v/>
      </c>
      <c r="H123" s="2" t="str">
        <f>IF(Paramétrage!QW449&lt;&gt;0,Paramétrage!QV449,"")</f>
        <v/>
      </c>
      <c r="I123" s="2" t="str">
        <f t="shared" ref="I123:I149" si="56">IF(J123&lt;&gt;"",DATEDIF($Q$2,G123,"d")*1440+H123*60,"")</f>
        <v/>
      </c>
      <c r="J123" s="2" t="str">
        <f>IF(Paramétrage!QW449&lt;&gt;0,Paramétrage!QW449,"")</f>
        <v/>
      </c>
      <c r="K123" s="2" t="str">
        <f>IF(Paramétrage!QX449&lt;&gt;0,Paramétrage!QX449,"")</f>
        <v/>
      </c>
      <c r="L123" s="2" t="str">
        <f t="shared" ref="L123:L149" si="57">IF(J123&lt;&gt;"",ROUNDUP(J123/K123,0),"")</f>
        <v/>
      </c>
      <c r="M123" s="2" t="str">
        <f t="shared" ref="M123:M149" si="58">IF(J123&lt;&gt;"",J123/L123,"")</f>
        <v/>
      </c>
      <c r="N123" s="2" t="str">
        <f t="shared" ref="N123:N149" si="59">IF(J123&lt;&gt;"",M123/O123,"")</f>
        <v/>
      </c>
      <c r="O123" s="2" t="str">
        <f>IF(Paramétrage!QW449&lt;&gt;0,Paramétrage!QY449,"")</f>
        <v/>
      </c>
      <c r="P123" s="9" t="e">
        <f>IF(Paramétrage!#REF!,#REF!-#REF!,0)</f>
        <v>#REF!</v>
      </c>
      <c r="Q123" s="2"/>
      <c r="R123" s="2" t="e">
        <f>IF(#REF!&lt;&gt;"",ROUNDUP(MIN(S$3,T$3),0),"")</f>
        <v>#REF!</v>
      </c>
      <c r="S123" s="2"/>
    </row>
    <row r="124" spans="1:20" x14ac:dyDescent="0.35">
      <c r="A124" s="77" t="str">
        <f t="shared" si="50"/>
        <v/>
      </c>
      <c r="B124" s="77" t="str">
        <f t="shared" si="51"/>
        <v/>
      </c>
      <c r="C124" s="77" t="str">
        <f t="shared" si="52"/>
        <v/>
      </c>
      <c r="D124" s="77" t="str">
        <f t="shared" si="53"/>
        <v/>
      </c>
      <c r="E124" s="77" t="str">
        <f t="shared" si="54"/>
        <v/>
      </c>
      <c r="F124" s="77" t="str">
        <f t="shared" si="55"/>
        <v/>
      </c>
      <c r="G124" s="199" t="str">
        <f>IF(Paramétrage!QW450&lt;&gt;0,Paramétrage!QU450,"")</f>
        <v/>
      </c>
      <c r="H124" s="2" t="str">
        <f>IF(Paramétrage!QW450&lt;&gt;0,Paramétrage!QV450,"")</f>
        <v/>
      </c>
      <c r="I124" s="2" t="str">
        <f t="shared" si="56"/>
        <v/>
      </c>
      <c r="J124" s="2" t="str">
        <f>IF(Paramétrage!QW450&lt;&gt;0,Paramétrage!QW450,"")</f>
        <v/>
      </c>
      <c r="K124" s="2" t="str">
        <f>IF(Paramétrage!QX450&lt;&gt;0,Paramétrage!QX450,"")</f>
        <v/>
      </c>
      <c r="L124" s="2" t="str">
        <f t="shared" si="57"/>
        <v/>
      </c>
      <c r="M124" s="2" t="str">
        <f t="shared" si="58"/>
        <v/>
      </c>
      <c r="N124" s="2" t="str">
        <f t="shared" si="59"/>
        <v/>
      </c>
      <c r="O124" s="2" t="str">
        <f>IF(Paramétrage!QW450&lt;&gt;0,Paramétrage!QY450,"")</f>
        <v/>
      </c>
      <c r="P124" s="9" t="e">
        <f>IF(Paramétrage!#REF!,#REF!-#REF!,0)</f>
        <v>#REF!</v>
      </c>
      <c r="Q124" s="2"/>
      <c r="R124" s="2" t="e">
        <f>IF(#REF!&lt;&gt;"",ROUNDUP(MIN(S$3,T$3),0),"")</f>
        <v>#REF!</v>
      </c>
      <c r="S124" s="2"/>
    </row>
    <row r="125" spans="1:20" x14ac:dyDescent="0.35">
      <c r="A125" s="77" t="str">
        <f t="shared" si="50"/>
        <v/>
      </c>
      <c r="B125" s="77" t="str">
        <f t="shared" si="51"/>
        <v/>
      </c>
      <c r="C125" s="77" t="str">
        <f t="shared" si="52"/>
        <v/>
      </c>
      <c r="D125" s="77" t="str">
        <f t="shared" si="53"/>
        <v/>
      </c>
      <c r="E125" s="77" t="str">
        <f t="shared" si="54"/>
        <v/>
      </c>
      <c r="F125" s="77" t="str">
        <f t="shared" si="55"/>
        <v/>
      </c>
      <c r="G125" s="199" t="str">
        <f>IF(Paramétrage!QW451&lt;&gt;0,Paramétrage!QU451,"")</f>
        <v/>
      </c>
      <c r="H125" s="2" t="str">
        <f>IF(Paramétrage!QW451&lt;&gt;0,Paramétrage!QV451,"")</f>
        <v/>
      </c>
      <c r="I125" s="2" t="str">
        <f t="shared" si="56"/>
        <v/>
      </c>
      <c r="J125" s="2" t="str">
        <f>IF(Paramétrage!QW451&lt;&gt;0,Paramétrage!QW451,"")</f>
        <v/>
      </c>
      <c r="K125" s="2" t="str">
        <f>IF(Paramétrage!QX451&lt;&gt;0,Paramétrage!QX451,"")</f>
        <v/>
      </c>
      <c r="L125" s="2" t="str">
        <f t="shared" si="57"/>
        <v/>
      </c>
      <c r="M125" s="2" t="str">
        <f t="shared" si="58"/>
        <v/>
      </c>
      <c r="N125" s="2" t="str">
        <f t="shared" si="59"/>
        <v/>
      </c>
      <c r="O125" s="2" t="str">
        <f>IF(Paramétrage!QW451&lt;&gt;0,Paramétrage!QY451,"")</f>
        <v/>
      </c>
      <c r="P125" s="9" t="e">
        <f>IF(Paramétrage!#REF!,#REF!-#REF!,0)</f>
        <v>#REF!</v>
      </c>
      <c r="Q125" s="2"/>
      <c r="R125" s="2" t="e">
        <f>IF(#REF!&lt;&gt;"",ROUNDUP(MIN(S$3,T$3),0),"")</f>
        <v>#REF!</v>
      </c>
      <c r="S125" s="2"/>
    </row>
    <row r="126" spans="1:20" x14ac:dyDescent="0.35">
      <c r="A126" s="77" t="str">
        <f t="shared" si="50"/>
        <v/>
      </c>
      <c r="B126" s="77" t="str">
        <f t="shared" si="51"/>
        <v/>
      </c>
      <c r="C126" s="77" t="str">
        <f t="shared" si="52"/>
        <v/>
      </c>
      <c r="D126" s="77" t="str">
        <f t="shared" si="53"/>
        <v/>
      </c>
      <c r="E126" s="77" t="str">
        <f t="shared" si="54"/>
        <v/>
      </c>
      <c r="F126" s="77" t="str">
        <f t="shared" si="55"/>
        <v/>
      </c>
      <c r="G126" s="199" t="str">
        <f>IF(Paramétrage!QW452&lt;&gt;0,Paramétrage!QU452,"")</f>
        <v/>
      </c>
      <c r="H126" s="2" t="str">
        <f>IF(Paramétrage!QW452&lt;&gt;0,Paramétrage!QV452,"")</f>
        <v/>
      </c>
      <c r="I126" s="2" t="str">
        <f t="shared" si="56"/>
        <v/>
      </c>
      <c r="J126" s="2" t="str">
        <f>IF(Paramétrage!QW452&lt;&gt;0,Paramétrage!QW452,"")</f>
        <v/>
      </c>
      <c r="K126" s="2" t="str">
        <f>IF(Paramétrage!QX452&lt;&gt;0,Paramétrage!QX452,"")</f>
        <v/>
      </c>
      <c r="L126" s="2" t="str">
        <f t="shared" si="57"/>
        <v/>
      </c>
      <c r="M126" s="2" t="str">
        <f t="shared" si="58"/>
        <v/>
      </c>
      <c r="N126" s="2" t="str">
        <f t="shared" si="59"/>
        <v/>
      </c>
      <c r="O126" s="2" t="str">
        <f>IF(Paramétrage!QW452&lt;&gt;0,Paramétrage!QY452,"")</f>
        <v/>
      </c>
      <c r="P126" s="9" t="e">
        <f>IF(Paramétrage!#REF!,#REF!-#REF!,0)</f>
        <v>#REF!</v>
      </c>
      <c r="Q126" s="2"/>
      <c r="R126" s="2" t="e">
        <f>IF(#REF!&lt;&gt;"",ROUNDUP(MIN(S$3,T$3),0),"")</f>
        <v>#REF!</v>
      </c>
      <c r="S126" s="2"/>
    </row>
    <row r="127" spans="1:20" x14ac:dyDescent="0.35">
      <c r="A127" s="77" t="str">
        <f t="shared" si="50"/>
        <v/>
      </c>
      <c r="B127" s="77" t="str">
        <f t="shared" si="51"/>
        <v/>
      </c>
      <c r="C127" s="77" t="str">
        <f t="shared" si="52"/>
        <v/>
      </c>
      <c r="D127" s="77" t="str">
        <f t="shared" si="53"/>
        <v/>
      </c>
      <c r="E127" s="77" t="str">
        <f t="shared" si="54"/>
        <v/>
      </c>
      <c r="F127" s="77" t="str">
        <f t="shared" si="55"/>
        <v/>
      </c>
      <c r="G127" s="199" t="str">
        <f>IF(Paramétrage!QW453&lt;&gt;0,Paramétrage!QU453,"")</f>
        <v/>
      </c>
      <c r="H127" s="2" t="str">
        <f>IF(Paramétrage!QW453&lt;&gt;0,Paramétrage!QV453,"")</f>
        <v/>
      </c>
      <c r="I127" s="2" t="str">
        <f t="shared" si="56"/>
        <v/>
      </c>
      <c r="J127" s="2" t="str">
        <f>IF(Paramétrage!QW453&lt;&gt;0,Paramétrage!QW453,"")</f>
        <v/>
      </c>
      <c r="K127" s="2" t="str">
        <f>IF(Paramétrage!QX453&lt;&gt;0,Paramétrage!QX453,"")</f>
        <v/>
      </c>
      <c r="L127" s="2" t="str">
        <f t="shared" si="57"/>
        <v/>
      </c>
      <c r="M127" s="2" t="str">
        <f t="shared" si="58"/>
        <v/>
      </c>
      <c r="N127" s="2" t="str">
        <f t="shared" si="59"/>
        <v/>
      </c>
      <c r="O127" s="2" t="str">
        <f>IF(Paramétrage!QW453&lt;&gt;0,Paramétrage!QY453,"")</f>
        <v/>
      </c>
      <c r="P127" s="9" t="e">
        <f>IF(Paramétrage!#REF!,#REF!-#REF!,0)</f>
        <v>#REF!</v>
      </c>
      <c r="Q127" s="2"/>
      <c r="R127" s="2" t="e">
        <f>IF(#REF!&lt;&gt;"",ROUNDUP(MIN(S$3,T$3),0),"")</f>
        <v>#REF!</v>
      </c>
      <c r="S127" s="2"/>
    </row>
    <row r="128" spans="1:20" x14ac:dyDescent="0.35">
      <c r="A128" s="77" t="str">
        <f t="shared" si="50"/>
        <v/>
      </c>
      <c r="B128" s="77" t="str">
        <f t="shared" si="51"/>
        <v/>
      </c>
      <c r="C128" s="77" t="str">
        <f t="shared" si="52"/>
        <v/>
      </c>
      <c r="D128" s="77" t="str">
        <f t="shared" si="53"/>
        <v/>
      </c>
      <c r="E128" s="77" t="str">
        <f t="shared" si="54"/>
        <v/>
      </c>
      <c r="F128" s="77" t="str">
        <f t="shared" si="55"/>
        <v/>
      </c>
      <c r="G128" s="199" t="str">
        <f>IF(Paramétrage!QW454&lt;&gt;0,Paramétrage!QU454,"")</f>
        <v/>
      </c>
      <c r="H128" s="2" t="str">
        <f>IF(Paramétrage!QW454&lt;&gt;0,Paramétrage!QV454,"")</f>
        <v/>
      </c>
      <c r="I128" s="2" t="str">
        <f t="shared" si="56"/>
        <v/>
      </c>
      <c r="J128" s="2" t="str">
        <f>IF(Paramétrage!QW454&lt;&gt;0,Paramétrage!QW454,"")</f>
        <v/>
      </c>
      <c r="K128" s="2" t="str">
        <f>IF(Paramétrage!QX454&lt;&gt;0,Paramétrage!QX454,"")</f>
        <v/>
      </c>
      <c r="L128" s="2" t="str">
        <f t="shared" si="57"/>
        <v/>
      </c>
      <c r="M128" s="2" t="str">
        <f t="shared" si="58"/>
        <v/>
      </c>
      <c r="N128" s="2" t="str">
        <f t="shared" si="59"/>
        <v/>
      </c>
      <c r="O128" s="2" t="str">
        <f>IF(Paramétrage!QW454&lt;&gt;0,Paramétrage!QY454,"")</f>
        <v/>
      </c>
      <c r="P128" s="9" t="e">
        <f>IF(Paramétrage!#REF!,#REF!-#REF!,0)</f>
        <v>#REF!</v>
      </c>
      <c r="Q128" s="2"/>
      <c r="R128" s="2" t="e">
        <f>IF(#REF!&lt;&gt;"",ROUNDUP(MIN(S$3,T$3),0),"")</f>
        <v>#REF!</v>
      </c>
      <c r="S128" s="2"/>
    </row>
    <row r="129" spans="1:19" x14ac:dyDescent="0.35">
      <c r="A129" s="77" t="str">
        <f t="shared" si="50"/>
        <v/>
      </c>
      <c r="B129" s="77" t="str">
        <f t="shared" si="51"/>
        <v/>
      </c>
      <c r="C129" s="77" t="str">
        <f t="shared" si="52"/>
        <v/>
      </c>
      <c r="D129" s="77" t="str">
        <f t="shared" si="53"/>
        <v/>
      </c>
      <c r="E129" s="77" t="str">
        <f t="shared" si="54"/>
        <v/>
      </c>
      <c r="F129" s="77" t="str">
        <f t="shared" si="55"/>
        <v/>
      </c>
      <c r="G129" s="199" t="str">
        <f>IF(Paramétrage!QW455&lt;&gt;0,Paramétrage!QU455,"")</f>
        <v/>
      </c>
      <c r="H129" s="2" t="str">
        <f>IF(Paramétrage!QW455&lt;&gt;0,Paramétrage!QV455,"")</f>
        <v/>
      </c>
      <c r="I129" s="2" t="str">
        <f t="shared" si="56"/>
        <v/>
      </c>
      <c r="J129" s="2" t="str">
        <f>IF(Paramétrage!QW455&lt;&gt;0,Paramétrage!QW455,"")</f>
        <v/>
      </c>
      <c r="K129" s="2" t="str">
        <f>IF(Paramétrage!QX455&lt;&gt;0,Paramétrage!QX455,"")</f>
        <v/>
      </c>
      <c r="L129" s="2" t="str">
        <f t="shared" si="57"/>
        <v/>
      </c>
      <c r="M129" s="2" t="str">
        <f t="shared" si="58"/>
        <v/>
      </c>
      <c r="N129" s="2" t="str">
        <f t="shared" si="59"/>
        <v/>
      </c>
      <c r="O129" s="2" t="str">
        <f>IF(Paramétrage!QW455&lt;&gt;0,Paramétrage!QY455,"")</f>
        <v/>
      </c>
      <c r="P129" s="9" t="e">
        <f>IF(Paramétrage!#REF!,#REF!-#REF!,0)</f>
        <v>#REF!</v>
      </c>
      <c r="Q129" s="2"/>
      <c r="R129" s="2" t="e">
        <f>IF(#REF!&lt;&gt;"",ROUNDUP(MIN(S$3,T$3),0),"")</f>
        <v>#REF!</v>
      </c>
      <c r="S129" s="2"/>
    </row>
    <row r="130" spans="1:19" x14ac:dyDescent="0.35">
      <c r="A130" s="77" t="str">
        <f t="shared" si="50"/>
        <v/>
      </c>
      <c r="B130" s="77" t="str">
        <f t="shared" si="51"/>
        <v/>
      </c>
      <c r="C130" s="77" t="str">
        <f t="shared" si="52"/>
        <v/>
      </c>
      <c r="D130" s="77" t="str">
        <f t="shared" si="53"/>
        <v/>
      </c>
      <c r="E130" s="77" t="str">
        <f t="shared" si="54"/>
        <v/>
      </c>
      <c r="F130" s="77" t="str">
        <f t="shared" si="55"/>
        <v/>
      </c>
      <c r="G130" s="199" t="str">
        <f>IF(Paramétrage!QW456&lt;&gt;0,Paramétrage!QU456,"")</f>
        <v/>
      </c>
      <c r="H130" s="2" t="str">
        <f>IF(Paramétrage!QW456&lt;&gt;0,Paramétrage!QV456,"")</f>
        <v/>
      </c>
      <c r="I130" s="2" t="str">
        <f t="shared" si="56"/>
        <v/>
      </c>
      <c r="J130" s="2" t="str">
        <f>IF(Paramétrage!QW456&lt;&gt;0,Paramétrage!QW456,"")</f>
        <v/>
      </c>
      <c r="K130" s="2" t="str">
        <f>IF(Paramétrage!QX456&lt;&gt;0,Paramétrage!QX456,"")</f>
        <v/>
      </c>
      <c r="L130" s="2" t="str">
        <f t="shared" si="57"/>
        <v/>
      </c>
      <c r="M130" s="2" t="str">
        <f t="shared" si="58"/>
        <v/>
      </c>
      <c r="N130" s="2" t="str">
        <f t="shared" si="59"/>
        <v/>
      </c>
      <c r="O130" s="2" t="str">
        <f>IF(Paramétrage!QW456&lt;&gt;0,Paramétrage!QY456,"")</f>
        <v/>
      </c>
      <c r="P130" s="9" t="e">
        <f>IF(Paramétrage!#REF!,#REF!-#REF!,0)</f>
        <v>#REF!</v>
      </c>
      <c r="Q130" s="2"/>
      <c r="R130" s="2" t="e">
        <f>IF(#REF!&lt;&gt;"",ROUNDUP(MIN(S$3,T$3),0),"")</f>
        <v>#REF!</v>
      </c>
      <c r="S130" s="2"/>
    </row>
    <row r="131" spans="1:19" x14ac:dyDescent="0.35">
      <c r="A131" s="77" t="str">
        <f t="shared" si="50"/>
        <v/>
      </c>
      <c r="B131" s="77" t="str">
        <f t="shared" si="51"/>
        <v/>
      </c>
      <c r="C131" s="77" t="str">
        <f t="shared" si="52"/>
        <v/>
      </c>
      <c r="D131" s="77" t="str">
        <f t="shared" si="53"/>
        <v/>
      </c>
      <c r="E131" s="77" t="str">
        <f t="shared" si="54"/>
        <v/>
      </c>
      <c r="F131" s="77" t="str">
        <f t="shared" si="55"/>
        <v/>
      </c>
      <c r="G131" s="199" t="str">
        <f>IF(Paramétrage!QW457&lt;&gt;0,Paramétrage!QU457,"")</f>
        <v/>
      </c>
      <c r="H131" s="2" t="str">
        <f>IF(Paramétrage!QW457&lt;&gt;0,Paramétrage!QV457,"")</f>
        <v/>
      </c>
      <c r="I131" s="2" t="str">
        <f t="shared" si="56"/>
        <v/>
      </c>
      <c r="J131" s="2" t="str">
        <f>IF(Paramétrage!QW457&lt;&gt;0,Paramétrage!QW457,"")</f>
        <v/>
      </c>
      <c r="K131" s="2" t="str">
        <f>IF(Paramétrage!QX457&lt;&gt;0,Paramétrage!QX457,"")</f>
        <v/>
      </c>
      <c r="L131" s="2" t="str">
        <f t="shared" si="57"/>
        <v/>
      </c>
      <c r="M131" s="2" t="str">
        <f t="shared" si="58"/>
        <v/>
      </c>
      <c r="N131" s="2" t="str">
        <f t="shared" si="59"/>
        <v/>
      </c>
      <c r="O131" s="2" t="str">
        <f>IF(Paramétrage!QW457&lt;&gt;0,Paramétrage!QY457,"")</f>
        <v/>
      </c>
      <c r="P131" s="9" t="e">
        <f>IF(Paramétrage!#REF!,#REF!-#REF!,0)</f>
        <v>#REF!</v>
      </c>
      <c r="Q131" s="2"/>
      <c r="R131" s="2" t="e">
        <f>IF(#REF!&lt;&gt;"",ROUNDUP(MIN(S$3,T$3),0),"")</f>
        <v>#REF!</v>
      </c>
      <c r="S131" s="2"/>
    </row>
    <row r="132" spans="1:19" x14ac:dyDescent="0.35">
      <c r="A132" s="77" t="str">
        <f t="shared" si="50"/>
        <v/>
      </c>
      <c r="B132" s="77" t="str">
        <f t="shared" si="51"/>
        <v/>
      </c>
      <c r="C132" s="77" t="str">
        <f t="shared" si="52"/>
        <v/>
      </c>
      <c r="D132" s="77" t="str">
        <f t="shared" si="53"/>
        <v/>
      </c>
      <c r="E132" s="77" t="str">
        <f t="shared" si="54"/>
        <v/>
      </c>
      <c r="F132" s="77" t="str">
        <f t="shared" si="55"/>
        <v/>
      </c>
      <c r="G132" s="199" t="str">
        <f>IF(Paramétrage!QW458&lt;&gt;0,Paramétrage!QU458,"")</f>
        <v/>
      </c>
      <c r="H132" s="2" t="str">
        <f>IF(Paramétrage!QW458&lt;&gt;0,Paramétrage!QV458,"")</f>
        <v/>
      </c>
      <c r="I132" s="2" t="str">
        <f t="shared" si="56"/>
        <v/>
      </c>
      <c r="J132" s="2" t="str">
        <f>IF(Paramétrage!QW458&lt;&gt;0,Paramétrage!QW458,"")</f>
        <v/>
      </c>
      <c r="K132" s="2" t="str">
        <f>IF(Paramétrage!QX458&lt;&gt;0,Paramétrage!QX458,"")</f>
        <v/>
      </c>
      <c r="L132" s="2" t="str">
        <f t="shared" si="57"/>
        <v/>
      </c>
      <c r="M132" s="2" t="str">
        <f t="shared" si="58"/>
        <v/>
      </c>
      <c r="N132" s="2" t="str">
        <f t="shared" si="59"/>
        <v/>
      </c>
      <c r="O132" s="2" t="str">
        <f>IF(Paramétrage!QW458&lt;&gt;0,Paramétrage!QY458,"")</f>
        <v/>
      </c>
      <c r="P132" s="9" t="e">
        <f>IF(Paramétrage!#REF!,#REF!-#REF!,0)</f>
        <v>#REF!</v>
      </c>
      <c r="Q132" s="2"/>
      <c r="R132" s="2" t="e">
        <f>IF(#REF!&lt;&gt;"",ROUNDUP(MIN(S$3,T$3),0),"")</f>
        <v>#REF!</v>
      </c>
      <c r="S132" s="2"/>
    </row>
    <row r="133" spans="1:19" x14ac:dyDescent="0.35">
      <c r="A133" s="77" t="str">
        <f t="shared" si="50"/>
        <v/>
      </c>
      <c r="B133" s="77" t="str">
        <f t="shared" si="51"/>
        <v/>
      </c>
      <c r="C133" s="77" t="str">
        <f t="shared" si="52"/>
        <v/>
      </c>
      <c r="D133" s="77" t="str">
        <f t="shared" si="53"/>
        <v/>
      </c>
      <c r="E133" s="77" t="str">
        <f t="shared" si="54"/>
        <v/>
      </c>
      <c r="F133" s="77" t="str">
        <f t="shared" si="55"/>
        <v/>
      </c>
      <c r="G133" s="199" t="str">
        <f>IF(Paramétrage!QW459&lt;&gt;0,Paramétrage!QU459,"")</f>
        <v/>
      </c>
      <c r="H133" s="2" t="str">
        <f>IF(Paramétrage!QW459&lt;&gt;0,Paramétrage!QV459,"")</f>
        <v/>
      </c>
      <c r="I133" s="2" t="str">
        <f t="shared" si="56"/>
        <v/>
      </c>
      <c r="J133" s="2" t="str">
        <f>IF(Paramétrage!QW459&lt;&gt;0,Paramétrage!QW459,"")</f>
        <v/>
      </c>
      <c r="K133" s="2" t="str">
        <f>IF(Paramétrage!QX459&lt;&gt;0,Paramétrage!QX459,"")</f>
        <v/>
      </c>
      <c r="L133" s="2" t="str">
        <f t="shared" si="57"/>
        <v/>
      </c>
      <c r="M133" s="2" t="str">
        <f t="shared" si="58"/>
        <v/>
      </c>
      <c r="N133" s="2" t="str">
        <f t="shared" si="59"/>
        <v/>
      </c>
      <c r="O133" s="2" t="str">
        <f>IF(Paramétrage!QW459&lt;&gt;0,Paramétrage!QY459,"")</f>
        <v/>
      </c>
      <c r="P133" s="9" t="e">
        <f>IF(Paramétrage!#REF!,#REF!-#REF!,0)</f>
        <v>#REF!</v>
      </c>
      <c r="Q133" s="2"/>
      <c r="R133" s="2" t="e">
        <f>IF(#REF!&lt;&gt;"",ROUNDUP(MIN(S$3,T$3),0),"")</f>
        <v>#REF!</v>
      </c>
      <c r="S133" s="2"/>
    </row>
    <row r="134" spans="1:19" x14ac:dyDescent="0.35">
      <c r="A134" s="77" t="str">
        <f t="shared" si="50"/>
        <v/>
      </c>
      <c r="B134" s="77" t="str">
        <f t="shared" si="51"/>
        <v/>
      </c>
      <c r="C134" s="77" t="str">
        <f t="shared" si="52"/>
        <v/>
      </c>
      <c r="D134" s="77" t="str">
        <f t="shared" si="53"/>
        <v/>
      </c>
      <c r="E134" s="77" t="str">
        <f t="shared" si="54"/>
        <v/>
      </c>
      <c r="F134" s="77" t="str">
        <f t="shared" si="55"/>
        <v/>
      </c>
      <c r="G134" s="199" t="str">
        <f>IF(Paramétrage!QW460&lt;&gt;0,Paramétrage!QU460,"")</f>
        <v/>
      </c>
      <c r="H134" s="2" t="str">
        <f>IF(Paramétrage!QW460&lt;&gt;0,Paramétrage!QV460,"")</f>
        <v/>
      </c>
      <c r="I134" s="2" t="str">
        <f t="shared" si="56"/>
        <v/>
      </c>
      <c r="J134" s="2" t="str">
        <f>IF(Paramétrage!QW460&lt;&gt;0,Paramétrage!QW460,"")</f>
        <v/>
      </c>
      <c r="K134" s="2" t="str">
        <f>IF(Paramétrage!QX460&lt;&gt;0,Paramétrage!QX460,"")</f>
        <v/>
      </c>
      <c r="L134" s="2" t="str">
        <f t="shared" si="57"/>
        <v/>
      </c>
      <c r="M134" s="2" t="str">
        <f t="shared" si="58"/>
        <v/>
      </c>
      <c r="N134" s="2" t="str">
        <f t="shared" si="59"/>
        <v/>
      </c>
      <c r="O134" s="2" t="str">
        <f>IF(Paramétrage!QW460&lt;&gt;0,Paramétrage!QY460,"")</f>
        <v/>
      </c>
      <c r="P134" s="9" t="e">
        <f>IF(Paramétrage!#REF!,#REF!-#REF!,0)</f>
        <v>#REF!</v>
      </c>
      <c r="Q134" s="2"/>
      <c r="R134" s="2" t="e">
        <f>IF(#REF!&lt;&gt;"",ROUNDUP(MIN(S$3,T$3),0),"")</f>
        <v>#REF!</v>
      </c>
      <c r="S134" s="2"/>
    </row>
    <row r="135" spans="1:19" x14ac:dyDescent="0.35">
      <c r="A135" s="77" t="str">
        <f t="shared" si="50"/>
        <v/>
      </c>
      <c r="B135" s="77" t="str">
        <f t="shared" si="51"/>
        <v/>
      </c>
      <c r="C135" s="77" t="str">
        <f t="shared" si="52"/>
        <v/>
      </c>
      <c r="D135" s="77" t="str">
        <f t="shared" si="53"/>
        <v/>
      </c>
      <c r="E135" s="77" t="str">
        <f t="shared" si="54"/>
        <v/>
      </c>
      <c r="F135" s="77" t="str">
        <f t="shared" si="55"/>
        <v/>
      </c>
      <c r="G135" s="199" t="str">
        <f>IF(Paramétrage!QW461&lt;&gt;0,Paramétrage!QU461,"")</f>
        <v/>
      </c>
      <c r="H135" s="2" t="str">
        <f>IF(Paramétrage!QW461&lt;&gt;0,Paramétrage!QV461,"")</f>
        <v/>
      </c>
      <c r="I135" s="2" t="str">
        <f t="shared" si="56"/>
        <v/>
      </c>
      <c r="J135" s="2" t="str">
        <f>IF(Paramétrage!QW461&lt;&gt;0,Paramétrage!QW461,"")</f>
        <v/>
      </c>
      <c r="K135" s="2" t="str">
        <f>IF(Paramétrage!QX461&lt;&gt;0,Paramétrage!QX461,"")</f>
        <v/>
      </c>
      <c r="L135" s="2" t="str">
        <f t="shared" si="57"/>
        <v/>
      </c>
      <c r="M135" s="2" t="str">
        <f t="shared" si="58"/>
        <v/>
      </c>
      <c r="N135" s="2" t="str">
        <f t="shared" si="59"/>
        <v/>
      </c>
      <c r="O135" s="2" t="str">
        <f>IF(Paramétrage!QW461&lt;&gt;0,Paramétrage!QY461,"")</f>
        <v/>
      </c>
      <c r="P135" s="9" t="e">
        <f>IF(Paramétrage!#REF!,#REF!-#REF!,0)</f>
        <v>#REF!</v>
      </c>
      <c r="Q135" s="2"/>
      <c r="R135" s="2" t="e">
        <f>IF(#REF!&lt;&gt;"",ROUNDUP(MIN(S$3,T$3),0),"")</f>
        <v>#REF!</v>
      </c>
      <c r="S135" s="2"/>
    </row>
    <row r="136" spans="1:19" x14ac:dyDescent="0.35">
      <c r="A136" s="77" t="str">
        <f t="shared" si="50"/>
        <v/>
      </c>
      <c r="B136" s="77" t="str">
        <f t="shared" si="51"/>
        <v/>
      </c>
      <c r="C136" s="77" t="str">
        <f t="shared" si="52"/>
        <v/>
      </c>
      <c r="D136" s="77" t="str">
        <f t="shared" si="53"/>
        <v/>
      </c>
      <c r="E136" s="77" t="str">
        <f t="shared" si="54"/>
        <v/>
      </c>
      <c r="F136" s="77" t="str">
        <f t="shared" si="55"/>
        <v/>
      </c>
      <c r="G136" s="199" t="str">
        <f>IF(Paramétrage!QW462&lt;&gt;0,Paramétrage!QU462,"")</f>
        <v/>
      </c>
      <c r="H136" s="2" t="str">
        <f>IF(Paramétrage!QW462&lt;&gt;0,Paramétrage!QV462,"")</f>
        <v/>
      </c>
      <c r="I136" s="2" t="str">
        <f t="shared" si="56"/>
        <v/>
      </c>
      <c r="J136" s="2" t="str">
        <f>IF(Paramétrage!QW462&lt;&gt;0,Paramétrage!QW462,"")</f>
        <v/>
      </c>
      <c r="K136" s="2" t="str">
        <f>IF(Paramétrage!QX462&lt;&gt;0,Paramétrage!QX462,"")</f>
        <v/>
      </c>
      <c r="L136" s="2" t="str">
        <f t="shared" si="57"/>
        <v/>
      </c>
      <c r="M136" s="2" t="str">
        <f t="shared" si="58"/>
        <v/>
      </c>
      <c r="N136" s="2" t="str">
        <f t="shared" si="59"/>
        <v/>
      </c>
      <c r="O136" s="2" t="str">
        <f>IF(Paramétrage!QW462&lt;&gt;0,Paramétrage!QY462,"")</f>
        <v/>
      </c>
      <c r="P136" s="9" t="e">
        <f>IF(Paramétrage!#REF!,#REF!-#REF!,0)</f>
        <v>#REF!</v>
      </c>
      <c r="Q136" s="2"/>
      <c r="R136" s="2" t="e">
        <f>IF(#REF!&lt;&gt;"",ROUNDUP(MIN(S$3,T$3),0),"")</f>
        <v>#REF!</v>
      </c>
      <c r="S136" s="2"/>
    </row>
    <row r="137" spans="1:19" x14ac:dyDescent="0.35">
      <c r="A137" s="77" t="str">
        <f t="shared" si="50"/>
        <v/>
      </c>
      <c r="B137" s="77" t="str">
        <f t="shared" si="51"/>
        <v/>
      </c>
      <c r="C137" s="77" t="str">
        <f t="shared" si="52"/>
        <v/>
      </c>
      <c r="D137" s="77" t="str">
        <f t="shared" si="53"/>
        <v/>
      </c>
      <c r="E137" s="77" t="str">
        <f t="shared" si="54"/>
        <v/>
      </c>
      <c r="F137" s="77" t="str">
        <f t="shared" si="55"/>
        <v/>
      </c>
      <c r="G137" s="199" t="str">
        <f>IF(Paramétrage!QW463&lt;&gt;0,Paramétrage!QU463,"")</f>
        <v/>
      </c>
      <c r="H137" s="2" t="str">
        <f>IF(Paramétrage!QW463&lt;&gt;0,Paramétrage!QV463,"")</f>
        <v/>
      </c>
      <c r="I137" s="2" t="str">
        <f t="shared" si="56"/>
        <v/>
      </c>
      <c r="J137" s="2" t="str">
        <f>IF(Paramétrage!QW463&lt;&gt;0,Paramétrage!QW463,"")</f>
        <v/>
      </c>
      <c r="K137" s="2" t="str">
        <f>IF(Paramétrage!QX463&lt;&gt;0,Paramétrage!QX463,"")</f>
        <v/>
      </c>
      <c r="L137" s="2" t="str">
        <f t="shared" si="57"/>
        <v/>
      </c>
      <c r="M137" s="2" t="str">
        <f t="shared" si="58"/>
        <v/>
      </c>
      <c r="N137" s="2" t="str">
        <f t="shared" si="59"/>
        <v/>
      </c>
      <c r="O137" s="2" t="str">
        <f>IF(Paramétrage!QW463&lt;&gt;0,Paramétrage!QY463,"")</f>
        <v/>
      </c>
      <c r="P137" s="9" t="e">
        <f>IF(Paramétrage!#REF!,#REF!-#REF!,0)</f>
        <v>#REF!</v>
      </c>
      <c r="Q137" s="2"/>
      <c r="R137" s="2" t="e">
        <f>IF(#REF!&lt;&gt;"",ROUNDUP(MIN(S$3,T$3),0),"")</f>
        <v>#REF!</v>
      </c>
      <c r="S137" s="2"/>
    </row>
    <row r="138" spans="1:19" x14ac:dyDescent="0.35">
      <c r="A138" s="77" t="str">
        <f t="shared" si="50"/>
        <v/>
      </c>
      <c r="B138" s="77" t="str">
        <f t="shared" si="51"/>
        <v/>
      </c>
      <c r="C138" s="77" t="str">
        <f t="shared" si="52"/>
        <v/>
      </c>
      <c r="D138" s="77" t="str">
        <f t="shared" si="53"/>
        <v/>
      </c>
      <c r="E138" s="77" t="str">
        <f t="shared" si="54"/>
        <v/>
      </c>
      <c r="F138" s="77" t="str">
        <f t="shared" si="55"/>
        <v/>
      </c>
      <c r="G138" s="199" t="str">
        <f>IF(Paramétrage!QW464&lt;&gt;0,Paramétrage!QU464,"")</f>
        <v/>
      </c>
      <c r="H138" s="2" t="str">
        <f>IF(Paramétrage!QW464&lt;&gt;0,Paramétrage!QV464,"")</f>
        <v/>
      </c>
      <c r="I138" s="2" t="str">
        <f t="shared" si="56"/>
        <v/>
      </c>
      <c r="J138" s="2" t="str">
        <f>IF(Paramétrage!QW464&lt;&gt;0,Paramétrage!QW464,"")</f>
        <v/>
      </c>
      <c r="K138" s="2" t="str">
        <f>IF(Paramétrage!QX464&lt;&gt;0,Paramétrage!QX464,"")</f>
        <v/>
      </c>
      <c r="L138" s="2" t="str">
        <f t="shared" si="57"/>
        <v/>
      </c>
      <c r="M138" s="2" t="str">
        <f t="shared" si="58"/>
        <v/>
      </c>
      <c r="N138" s="2" t="str">
        <f t="shared" si="59"/>
        <v/>
      </c>
      <c r="O138" s="2" t="str">
        <f>IF(Paramétrage!QW464&lt;&gt;0,Paramétrage!QY464,"")</f>
        <v/>
      </c>
      <c r="P138" s="9" t="e">
        <f>IF(Paramétrage!#REF!,#REF!-#REF!,0)</f>
        <v>#REF!</v>
      </c>
      <c r="Q138" s="2"/>
      <c r="R138" s="2" t="e">
        <f>IF(#REF!&lt;&gt;"",ROUNDUP(MIN(S$3,T$3),0),"")</f>
        <v>#REF!</v>
      </c>
      <c r="S138" s="2"/>
    </row>
    <row r="139" spans="1:19" x14ac:dyDescent="0.35">
      <c r="A139" s="77" t="str">
        <f t="shared" si="50"/>
        <v/>
      </c>
      <c r="B139" s="77" t="str">
        <f t="shared" si="51"/>
        <v/>
      </c>
      <c r="C139" s="77" t="str">
        <f t="shared" si="52"/>
        <v/>
      </c>
      <c r="D139" s="77" t="str">
        <f t="shared" si="53"/>
        <v/>
      </c>
      <c r="E139" s="77" t="str">
        <f t="shared" si="54"/>
        <v/>
      </c>
      <c r="F139" s="77" t="str">
        <f t="shared" si="55"/>
        <v/>
      </c>
      <c r="G139" s="199" t="str">
        <f>IF(Paramétrage!QW465&lt;&gt;0,Paramétrage!QU465,"")</f>
        <v/>
      </c>
      <c r="H139" s="2" t="str">
        <f>IF(Paramétrage!QW465&lt;&gt;0,Paramétrage!QV465,"")</f>
        <v/>
      </c>
      <c r="I139" s="2" t="str">
        <f t="shared" si="56"/>
        <v/>
      </c>
      <c r="J139" s="2" t="str">
        <f>IF(Paramétrage!QW465&lt;&gt;0,Paramétrage!QW465,"")</f>
        <v/>
      </c>
      <c r="K139" s="2" t="str">
        <f>IF(Paramétrage!QX465&lt;&gt;0,Paramétrage!QX465,"")</f>
        <v/>
      </c>
      <c r="L139" s="2" t="str">
        <f t="shared" si="57"/>
        <v/>
      </c>
      <c r="M139" s="2" t="str">
        <f t="shared" si="58"/>
        <v/>
      </c>
      <c r="N139" s="2" t="str">
        <f t="shared" si="59"/>
        <v/>
      </c>
      <c r="O139" s="2" t="str">
        <f>IF(Paramétrage!QW465&lt;&gt;0,Paramétrage!QY465,"")</f>
        <v/>
      </c>
      <c r="P139" s="9" t="e">
        <f>IF(Paramétrage!#REF!,#REF!-#REF!,0)</f>
        <v>#REF!</v>
      </c>
      <c r="Q139" s="2"/>
      <c r="R139" s="2" t="e">
        <f>IF(#REF!&lt;&gt;"",ROUNDUP(MIN(S$3,T$3),0),"")</f>
        <v>#REF!</v>
      </c>
      <c r="S139" s="2"/>
    </row>
    <row r="140" spans="1:19" x14ac:dyDescent="0.35">
      <c r="A140" s="77" t="str">
        <f t="shared" si="50"/>
        <v/>
      </c>
      <c r="B140" s="77" t="str">
        <f t="shared" si="51"/>
        <v/>
      </c>
      <c r="C140" s="77" t="str">
        <f t="shared" si="52"/>
        <v/>
      </c>
      <c r="D140" s="77" t="str">
        <f t="shared" si="53"/>
        <v/>
      </c>
      <c r="E140" s="77" t="str">
        <f t="shared" si="54"/>
        <v/>
      </c>
      <c r="F140" s="77" t="str">
        <f t="shared" si="55"/>
        <v/>
      </c>
      <c r="G140" s="199" t="str">
        <f>IF(Paramétrage!QW466&lt;&gt;0,Paramétrage!QU466,"")</f>
        <v/>
      </c>
      <c r="H140" s="2" t="str">
        <f>IF(Paramétrage!QW466&lt;&gt;0,Paramétrage!QV466,"")</f>
        <v/>
      </c>
      <c r="I140" s="2" t="str">
        <f t="shared" si="56"/>
        <v/>
      </c>
      <c r="J140" s="2" t="str">
        <f>IF(Paramétrage!QW466&lt;&gt;0,Paramétrage!QW466,"")</f>
        <v/>
      </c>
      <c r="K140" s="2" t="str">
        <f>IF(Paramétrage!QX466&lt;&gt;0,Paramétrage!QX466,"")</f>
        <v/>
      </c>
      <c r="L140" s="2" t="str">
        <f t="shared" si="57"/>
        <v/>
      </c>
      <c r="M140" s="2" t="str">
        <f t="shared" si="58"/>
        <v/>
      </c>
      <c r="N140" s="2" t="str">
        <f t="shared" si="59"/>
        <v/>
      </c>
      <c r="O140" s="2" t="str">
        <f>IF(Paramétrage!QW466&lt;&gt;0,Paramétrage!QY466,"")</f>
        <v/>
      </c>
      <c r="P140" s="9" t="e">
        <f>IF(Paramétrage!#REF!,#REF!-#REF!,0)</f>
        <v>#REF!</v>
      </c>
      <c r="Q140" s="2"/>
      <c r="R140" s="2" t="e">
        <f>IF(#REF!&lt;&gt;"",ROUNDUP(MIN(S$3,T$3),0),"")</f>
        <v>#REF!</v>
      </c>
      <c r="S140" s="2"/>
    </row>
    <row r="141" spans="1:19" x14ac:dyDescent="0.35">
      <c r="A141" s="77" t="str">
        <f t="shared" si="50"/>
        <v/>
      </c>
      <c r="B141" s="77" t="str">
        <f t="shared" si="51"/>
        <v/>
      </c>
      <c r="C141" s="77" t="str">
        <f t="shared" si="52"/>
        <v/>
      </c>
      <c r="D141" s="77" t="str">
        <f t="shared" si="53"/>
        <v/>
      </c>
      <c r="E141" s="77" t="str">
        <f t="shared" si="54"/>
        <v/>
      </c>
      <c r="F141" s="77" t="str">
        <f t="shared" si="55"/>
        <v/>
      </c>
      <c r="G141" s="199" t="str">
        <f>IF(Paramétrage!QW467&lt;&gt;0,Paramétrage!QU467,"")</f>
        <v/>
      </c>
      <c r="H141" s="2" t="str">
        <f>IF(Paramétrage!QW467&lt;&gt;0,Paramétrage!QV467,"")</f>
        <v/>
      </c>
      <c r="I141" s="2" t="str">
        <f t="shared" si="56"/>
        <v/>
      </c>
      <c r="J141" s="2" t="str">
        <f>IF(Paramétrage!QW467&lt;&gt;0,Paramétrage!QW467,"")</f>
        <v/>
      </c>
      <c r="K141" s="2" t="str">
        <f>IF(Paramétrage!QX467&lt;&gt;0,Paramétrage!QX467,"")</f>
        <v/>
      </c>
      <c r="L141" s="2" t="str">
        <f t="shared" si="57"/>
        <v/>
      </c>
      <c r="M141" s="2" t="str">
        <f t="shared" si="58"/>
        <v/>
      </c>
      <c r="N141" s="2" t="str">
        <f t="shared" si="59"/>
        <v/>
      </c>
      <c r="O141" s="2" t="str">
        <f>IF(Paramétrage!QW467&lt;&gt;0,Paramétrage!QY467,"")</f>
        <v/>
      </c>
      <c r="P141" s="9" t="e">
        <f>IF(Paramétrage!#REF!,#REF!-#REF!,0)</f>
        <v>#REF!</v>
      </c>
      <c r="Q141" s="2"/>
      <c r="R141" s="2" t="e">
        <f>IF(#REF!&lt;&gt;"",ROUNDUP(MIN(S$3,T$3),0),"")</f>
        <v>#REF!</v>
      </c>
      <c r="S141" s="2"/>
    </row>
    <row r="142" spans="1:19" x14ac:dyDescent="0.35">
      <c r="A142" s="77" t="str">
        <f t="shared" si="50"/>
        <v/>
      </c>
      <c r="B142" s="77" t="str">
        <f t="shared" si="51"/>
        <v/>
      </c>
      <c r="C142" s="77" t="str">
        <f t="shared" si="52"/>
        <v/>
      </c>
      <c r="D142" s="77" t="str">
        <f t="shared" si="53"/>
        <v/>
      </c>
      <c r="E142" s="77" t="str">
        <f t="shared" si="54"/>
        <v/>
      </c>
      <c r="F142" s="77" t="str">
        <f t="shared" si="55"/>
        <v/>
      </c>
      <c r="G142" s="199" t="str">
        <f>IF(Paramétrage!QW468&lt;&gt;0,Paramétrage!QU468,"")</f>
        <v/>
      </c>
      <c r="H142" s="2" t="str">
        <f>IF(Paramétrage!QW468&lt;&gt;0,Paramétrage!QV468,"")</f>
        <v/>
      </c>
      <c r="I142" s="2" t="str">
        <f t="shared" si="56"/>
        <v/>
      </c>
      <c r="J142" s="2" t="str">
        <f>IF(Paramétrage!QW468&lt;&gt;0,Paramétrage!QW468,"")</f>
        <v/>
      </c>
      <c r="K142" s="2" t="str">
        <f>IF(Paramétrage!QX468&lt;&gt;0,Paramétrage!QX468,"")</f>
        <v/>
      </c>
      <c r="L142" s="2" t="str">
        <f t="shared" si="57"/>
        <v/>
      </c>
      <c r="M142" s="2" t="str">
        <f t="shared" si="58"/>
        <v/>
      </c>
      <c r="N142" s="2" t="str">
        <f t="shared" si="59"/>
        <v/>
      </c>
      <c r="O142" s="2" t="str">
        <f>IF(Paramétrage!QW468&lt;&gt;0,Paramétrage!QY468,"")</f>
        <v/>
      </c>
      <c r="P142" s="9" t="e">
        <f>IF(Paramétrage!#REF!,#REF!-#REF!,0)</f>
        <v>#REF!</v>
      </c>
      <c r="Q142" s="2"/>
      <c r="R142" s="2" t="e">
        <f>IF(#REF!&lt;&gt;"",ROUNDUP(MIN(S$3,T$3),0),"")</f>
        <v>#REF!</v>
      </c>
      <c r="S142" s="2"/>
    </row>
    <row r="143" spans="1:19" x14ac:dyDescent="0.35">
      <c r="A143" s="77" t="str">
        <f t="shared" si="50"/>
        <v/>
      </c>
      <c r="B143" s="77" t="str">
        <f t="shared" si="51"/>
        <v/>
      </c>
      <c r="C143" s="77" t="str">
        <f t="shared" si="52"/>
        <v/>
      </c>
      <c r="D143" s="77" t="str">
        <f t="shared" si="53"/>
        <v/>
      </c>
      <c r="E143" s="77" t="str">
        <f t="shared" si="54"/>
        <v/>
      </c>
      <c r="F143" s="77" t="str">
        <f t="shared" si="55"/>
        <v/>
      </c>
      <c r="G143" s="199" t="str">
        <f>IF(Paramétrage!QW469&lt;&gt;0,Paramétrage!QU469,"")</f>
        <v/>
      </c>
      <c r="H143" s="2" t="str">
        <f>IF(Paramétrage!QW469&lt;&gt;0,Paramétrage!QV469,"")</f>
        <v/>
      </c>
      <c r="I143" s="2" t="str">
        <f t="shared" si="56"/>
        <v/>
      </c>
      <c r="J143" s="2" t="str">
        <f>IF(Paramétrage!QW469&lt;&gt;0,Paramétrage!QW469,"")</f>
        <v/>
      </c>
      <c r="K143" s="2" t="str">
        <f>IF(Paramétrage!QX469&lt;&gt;0,Paramétrage!QX469,"")</f>
        <v/>
      </c>
      <c r="L143" s="2" t="str">
        <f t="shared" si="57"/>
        <v/>
      </c>
      <c r="M143" s="2" t="str">
        <f t="shared" si="58"/>
        <v/>
      </c>
      <c r="N143" s="2" t="str">
        <f t="shared" si="59"/>
        <v/>
      </c>
      <c r="O143" s="2" t="str">
        <f>IF(Paramétrage!QW469&lt;&gt;0,Paramétrage!QY469,"")</f>
        <v/>
      </c>
      <c r="P143" s="9" t="e">
        <f>IF(Paramétrage!#REF!,#REF!-#REF!,0)</f>
        <v>#REF!</v>
      </c>
      <c r="Q143" s="2"/>
      <c r="R143" s="2" t="e">
        <f>IF(#REF!&lt;&gt;"",ROUNDUP(MIN(S$3,T$3),0),"")</f>
        <v>#REF!</v>
      </c>
      <c r="S143" s="2"/>
    </row>
    <row r="144" spans="1:19" x14ac:dyDescent="0.35">
      <c r="A144" s="77" t="str">
        <f t="shared" si="50"/>
        <v/>
      </c>
      <c r="B144" s="77" t="str">
        <f t="shared" si="51"/>
        <v/>
      </c>
      <c r="C144" s="77" t="str">
        <f t="shared" si="52"/>
        <v/>
      </c>
      <c r="D144" s="77" t="str">
        <f t="shared" si="53"/>
        <v/>
      </c>
      <c r="E144" s="77" t="str">
        <f t="shared" si="54"/>
        <v/>
      </c>
      <c r="F144" s="77" t="str">
        <f t="shared" si="55"/>
        <v/>
      </c>
      <c r="G144" s="199" t="str">
        <f>IF(Paramétrage!QW470&lt;&gt;0,Paramétrage!QU470,"")</f>
        <v/>
      </c>
      <c r="H144" s="2" t="str">
        <f>IF(Paramétrage!QW470&lt;&gt;0,Paramétrage!QV470,"")</f>
        <v/>
      </c>
      <c r="I144" s="2" t="str">
        <f t="shared" si="56"/>
        <v/>
      </c>
      <c r="J144" s="2" t="str">
        <f>IF(Paramétrage!QW470&lt;&gt;0,Paramétrage!QW470,"")</f>
        <v/>
      </c>
      <c r="K144" s="2" t="str">
        <f>IF(Paramétrage!QX470&lt;&gt;0,Paramétrage!QX470,"")</f>
        <v/>
      </c>
      <c r="L144" s="2" t="str">
        <f t="shared" si="57"/>
        <v/>
      </c>
      <c r="M144" s="2" t="str">
        <f t="shared" si="58"/>
        <v/>
      </c>
      <c r="N144" s="2" t="str">
        <f t="shared" si="59"/>
        <v/>
      </c>
      <c r="O144" s="2" t="str">
        <f>IF(Paramétrage!QW470&lt;&gt;0,Paramétrage!QY470,"")</f>
        <v/>
      </c>
      <c r="P144" s="9" t="e">
        <f>IF(Paramétrage!#REF!,#REF!-#REF!,0)</f>
        <v>#REF!</v>
      </c>
      <c r="Q144" s="2"/>
      <c r="R144" s="2" t="e">
        <f>IF(#REF!&lt;&gt;"",ROUNDUP(MIN(S$3,T$3),0),"")</f>
        <v>#REF!</v>
      </c>
      <c r="S144" s="2"/>
    </row>
    <row r="145" spans="1:20" x14ac:dyDescent="0.35">
      <c r="A145" s="77" t="str">
        <f t="shared" si="50"/>
        <v/>
      </c>
      <c r="B145" s="77" t="str">
        <f t="shared" si="51"/>
        <v/>
      </c>
      <c r="C145" s="77" t="str">
        <f t="shared" si="52"/>
        <v/>
      </c>
      <c r="D145" s="77" t="str">
        <f t="shared" si="53"/>
        <v/>
      </c>
      <c r="E145" s="77" t="str">
        <f t="shared" si="54"/>
        <v/>
      </c>
      <c r="F145" s="77" t="str">
        <f t="shared" si="55"/>
        <v/>
      </c>
      <c r="G145" s="199" t="str">
        <f>IF(Paramétrage!QW471&lt;&gt;0,Paramétrage!QU471,"")</f>
        <v/>
      </c>
      <c r="H145" s="2" t="str">
        <f>IF(Paramétrage!QW471&lt;&gt;0,Paramétrage!QV471,"")</f>
        <v/>
      </c>
      <c r="I145" s="2" t="str">
        <f t="shared" si="56"/>
        <v/>
      </c>
      <c r="J145" s="2" t="str">
        <f>IF(Paramétrage!QW471&lt;&gt;0,Paramétrage!QW471,"")</f>
        <v/>
      </c>
      <c r="K145" s="2" t="str">
        <f>IF(Paramétrage!QX471&lt;&gt;0,Paramétrage!QX471,"")</f>
        <v/>
      </c>
      <c r="L145" s="2" t="str">
        <f t="shared" si="57"/>
        <v/>
      </c>
      <c r="M145" s="2" t="str">
        <f t="shared" si="58"/>
        <v/>
      </c>
      <c r="N145" s="2" t="str">
        <f t="shared" si="59"/>
        <v/>
      </c>
      <c r="O145" s="2" t="str">
        <f>IF(Paramétrage!QW471&lt;&gt;0,Paramétrage!QY471,"")</f>
        <v/>
      </c>
      <c r="P145" s="9" t="e">
        <f>IF(Paramétrage!#REF!,#REF!-#REF!,0)</f>
        <v>#REF!</v>
      </c>
      <c r="Q145" s="2"/>
      <c r="R145" s="2" t="e">
        <f>IF(#REF!&lt;&gt;"",ROUNDUP(MIN(S$3,T$3),0),"")</f>
        <v>#REF!</v>
      </c>
      <c r="S145" s="2"/>
    </row>
    <row r="146" spans="1:20" x14ac:dyDescent="0.35">
      <c r="A146" s="77" t="str">
        <f t="shared" si="50"/>
        <v/>
      </c>
      <c r="B146" s="77" t="str">
        <f t="shared" si="51"/>
        <v/>
      </c>
      <c r="C146" s="77" t="str">
        <f t="shared" si="52"/>
        <v/>
      </c>
      <c r="D146" s="77" t="str">
        <f t="shared" si="53"/>
        <v/>
      </c>
      <c r="E146" s="77" t="str">
        <f t="shared" si="54"/>
        <v/>
      </c>
      <c r="F146" s="77" t="str">
        <f t="shared" si="55"/>
        <v/>
      </c>
      <c r="G146" s="199" t="str">
        <f>IF(Paramétrage!QW472&lt;&gt;0,Paramétrage!QU472,"")</f>
        <v/>
      </c>
      <c r="H146" s="2" t="str">
        <f>IF(Paramétrage!QW472&lt;&gt;0,Paramétrage!QV472,"")</f>
        <v/>
      </c>
      <c r="I146" s="2" t="str">
        <f t="shared" si="56"/>
        <v/>
      </c>
      <c r="J146" s="2" t="str">
        <f>IF(Paramétrage!QW472&lt;&gt;0,Paramétrage!QW472,"")</f>
        <v/>
      </c>
      <c r="K146" s="2" t="str">
        <f>IF(Paramétrage!QX472&lt;&gt;0,Paramétrage!QX472,"")</f>
        <v/>
      </c>
      <c r="L146" s="2" t="str">
        <f t="shared" si="57"/>
        <v/>
      </c>
      <c r="M146" s="2" t="str">
        <f t="shared" si="58"/>
        <v/>
      </c>
      <c r="N146" s="2" t="str">
        <f t="shared" si="59"/>
        <v/>
      </c>
      <c r="O146" s="2" t="str">
        <f>IF(Paramétrage!QW472&lt;&gt;0,Paramétrage!QY472,"")</f>
        <v/>
      </c>
      <c r="P146" s="9" t="e">
        <f>IF(Paramétrage!#REF!,#REF!-#REF!,0)</f>
        <v>#REF!</v>
      </c>
      <c r="Q146" s="2"/>
      <c r="R146" s="2" t="e">
        <f>IF(#REF!&lt;&gt;"",ROUNDUP(MIN(S$3,T$3),0),"")</f>
        <v>#REF!</v>
      </c>
      <c r="S146" s="2"/>
    </row>
    <row r="147" spans="1:20" x14ac:dyDescent="0.35">
      <c r="A147" s="77" t="str">
        <f t="shared" si="50"/>
        <v/>
      </c>
      <c r="B147" s="77" t="str">
        <f t="shared" si="51"/>
        <v/>
      </c>
      <c r="C147" s="77" t="str">
        <f t="shared" si="52"/>
        <v/>
      </c>
      <c r="D147" s="77" t="str">
        <f t="shared" si="53"/>
        <v/>
      </c>
      <c r="E147" s="77" t="str">
        <f t="shared" si="54"/>
        <v/>
      </c>
      <c r="F147" s="77" t="str">
        <f t="shared" si="55"/>
        <v/>
      </c>
      <c r="G147" s="199" t="str">
        <f>IF(Paramétrage!QW473&lt;&gt;0,Paramétrage!QU473,"")</f>
        <v/>
      </c>
      <c r="H147" s="2" t="str">
        <f>IF(Paramétrage!QW473&lt;&gt;0,Paramétrage!QV473,"")</f>
        <v/>
      </c>
      <c r="I147" s="2" t="str">
        <f t="shared" si="56"/>
        <v/>
      </c>
      <c r="J147" s="2" t="str">
        <f>IF(Paramétrage!QW473&lt;&gt;0,Paramétrage!QW473,"")</f>
        <v/>
      </c>
      <c r="K147" s="2" t="str">
        <f>IF(Paramétrage!QX473&lt;&gt;0,Paramétrage!QX473,"")</f>
        <v/>
      </c>
      <c r="L147" s="2" t="str">
        <f t="shared" si="57"/>
        <v/>
      </c>
      <c r="M147" s="2" t="str">
        <f t="shared" si="58"/>
        <v/>
      </c>
      <c r="N147" s="2" t="str">
        <f t="shared" si="59"/>
        <v/>
      </c>
      <c r="O147" s="2" t="str">
        <f>IF(Paramétrage!QW473&lt;&gt;0,Paramétrage!QY473,"")</f>
        <v/>
      </c>
      <c r="P147" s="9" t="e">
        <f>IF(Paramétrage!#REF!,#REF!-#REF!,0)</f>
        <v>#REF!</v>
      </c>
      <c r="Q147" s="2"/>
      <c r="R147" s="2" t="e">
        <f>IF(#REF!&lt;&gt;"",ROUNDUP(MIN(S$3,T$3),0),"")</f>
        <v>#REF!</v>
      </c>
      <c r="S147" s="2"/>
    </row>
    <row r="148" spans="1:20" x14ac:dyDescent="0.35">
      <c r="A148" s="77" t="str">
        <f t="shared" si="50"/>
        <v/>
      </c>
      <c r="B148" s="77" t="str">
        <f t="shared" si="51"/>
        <v/>
      </c>
      <c r="C148" s="77" t="str">
        <f t="shared" si="52"/>
        <v/>
      </c>
      <c r="D148" s="77" t="str">
        <f t="shared" si="53"/>
        <v/>
      </c>
      <c r="E148" s="77" t="str">
        <f t="shared" si="54"/>
        <v/>
      </c>
      <c r="F148" s="77" t="str">
        <f t="shared" si="55"/>
        <v/>
      </c>
      <c r="G148" s="199" t="str">
        <f>IF(Paramétrage!QW474&lt;&gt;0,Paramétrage!QU474,"")</f>
        <v/>
      </c>
      <c r="H148" s="2" t="str">
        <f>IF(Paramétrage!QW474&lt;&gt;0,Paramétrage!QV474,"")</f>
        <v/>
      </c>
      <c r="I148" s="2" t="str">
        <f t="shared" si="56"/>
        <v/>
      </c>
      <c r="J148" s="2" t="str">
        <f>IF(Paramétrage!QW474&lt;&gt;0,Paramétrage!QW474,"")</f>
        <v/>
      </c>
      <c r="K148" s="2" t="str">
        <f>IF(Paramétrage!QX474&lt;&gt;0,Paramétrage!QX474,"")</f>
        <v/>
      </c>
      <c r="L148" s="2" t="str">
        <f t="shared" si="57"/>
        <v/>
      </c>
      <c r="M148" s="2" t="str">
        <f t="shared" si="58"/>
        <v/>
      </c>
      <c r="N148" s="2" t="str">
        <f t="shared" si="59"/>
        <v/>
      </c>
      <c r="O148" s="2" t="str">
        <f>IF(Paramétrage!QW474&lt;&gt;0,Paramétrage!QY474,"")</f>
        <v/>
      </c>
      <c r="P148" s="9" t="e">
        <f>IF(Paramétrage!#REF!,#REF!-#REF!,0)</f>
        <v>#REF!</v>
      </c>
      <c r="Q148" s="2"/>
      <c r="R148" s="2" t="e">
        <f>IF(#REF!&lt;&gt;"",ROUNDUP(MIN(S$3,T$3),0),"")</f>
        <v>#REF!</v>
      </c>
      <c r="S148" s="2"/>
    </row>
    <row r="149" spans="1:20" x14ac:dyDescent="0.35">
      <c r="A149" s="77" t="str">
        <f t="shared" si="50"/>
        <v/>
      </c>
      <c r="B149" s="77" t="str">
        <f t="shared" si="51"/>
        <v/>
      </c>
      <c r="C149" s="77" t="str">
        <f t="shared" si="52"/>
        <v/>
      </c>
      <c r="D149" s="77" t="str">
        <f t="shared" si="53"/>
        <v/>
      </c>
      <c r="E149" s="77" t="str">
        <f t="shared" si="54"/>
        <v/>
      </c>
      <c r="F149" s="77" t="str">
        <f t="shared" si="55"/>
        <v/>
      </c>
      <c r="G149" s="199" t="str">
        <f>IF(Paramétrage!QW475&lt;&gt;0,Paramétrage!QU475,"")</f>
        <v/>
      </c>
      <c r="H149" s="2" t="str">
        <f>IF(Paramétrage!QW475&lt;&gt;0,Paramétrage!QV475,"")</f>
        <v/>
      </c>
      <c r="I149" s="2" t="str">
        <f t="shared" si="56"/>
        <v/>
      </c>
      <c r="J149" s="2" t="str">
        <f>IF(Paramétrage!QW475&lt;&gt;0,Paramétrage!QW475,"")</f>
        <v/>
      </c>
      <c r="K149" s="2" t="str">
        <f>IF(Paramétrage!QX475&lt;&gt;0,Paramétrage!QX475,"")</f>
        <v/>
      </c>
      <c r="L149" s="2" t="str">
        <f t="shared" si="57"/>
        <v/>
      </c>
      <c r="M149" s="2" t="str">
        <f t="shared" si="58"/>
        <v/>
      </c>
      <c r="N149" s="2" t="str">
        <f t="shared" si="59"/>
        <v/>
      </c>
      <c r="O149" s="2" t="str">
        <f>IF(Paramétrage!QW475&lt;&gt;0,Paramétrage!QY475,"")</f>
        <v/>
      </c>
      <c r="P149" s="9" t="e">
        <f>IF(Paramétrage!#REF!,#REF!-#REF!,0)</f>
        <v>#REF!</v>
      </c>
      <c r="Q149" s="2"/>
      <c r="R149" s="2" t="e">
        <f>IF(#REF!&lt;&gt;"",ROUNDUP(MIN(S$3,T$3),0),"")</f>
        <v>#REF!</v>
      </c>
      <c r="S149" s="2"/>
    </row>
    <row r="150" spans="1:20" x14ac:dyDescent="0.35">
      <c r="A150" s="469"/>
      <c r="B150" s="469"/>
      <c r="C150" s="469"/>
      <c r="D150" s="469"/>
      <c r="E150" s="469"/>
      <c r="F150" s="469"/>
      <c r="G150" s="475" t="s">
        <v>1149</v>
      </c>
      <c r="H150" s="469"/>
      <c r="I150" s="469"/>
      <c r="J150" s="469"/>
      <c r="K150" s="469"/>
      <c r="L150" s="469"/>
      <c r="M150" s="469"/>
      <c r="N150" s="469"/>
      <c r="O150" s="469"/>
      <c r="P150" s="469" t="e">
        <f>IF(Paramétrage!#REF!,#REF!-#REF!,0)</f>
        <v>#REF!</v>
      </c>
      <c r="Q150" s="469"/>
      <c r="R150" s="469" t="e">
        <f>IF(#REF!&lt;&gt;"",ROUNDUP(MIN(S$3,T$3),0),"")</f>
        <v>#REF!</v>
      </c>
      <c r="S150" s="2"/>
    </row>
    <row r="151" spans="1:20" ht="101.5" x14ac:dyDescent="0.35">
      <c r="A151" s="23" t="s">
        <v>353</v>
      </c>
      <c r="B151" s="23" t="s">
        <v>365</v>
      </c>
      <c r="C151" s="23" t="s">
        <v>361</v>
      </c>
      <c r="D151" s="23" t="s">
        <v>362</v>
      </c>
      <c r="E151" s="23" t="s">
        <v>363</v>
      </c>
      <c r="F151" s="23" t="s">
        <v>364</v>
      </c>
      <c r="G151" s="106" t="s">
        <v>167</v>
      </c>
      <c r="H151" s="106" t="s">
        <v>24</v>
      </c>
      <c r="I151" s="106" t="s">
        <v>165</v>
      </c>
      <c r="J151" s="106" t="s">
        <v>106</v>
      </c>
      <c r="K151" s="106" t="s">
        <v>166</v>
      </c>
      <c r="L151" s="106" t="s">
        <v>22</v>
      </c>
      <c r="M151" s="106" t="s">
        <v>164</v>
      </c>
      <c r="N151" s="106" t="s">
        <v>108</v>
      </c>
      <c r="O151" s="106" t="s">
        <v>107</v>
      </c>
      <c r="P151" s="9" t="e">
        <f>IF(Paramétrage!#REF!,#REF!-#REF!,0)</f>
        <v>#REF!</v>
      </c>
      <c r="Q151" s="200" t="e">
        <f>Paramétrage!#REF!</f>
        <v>#REF!</v>
      </c>
      <c r="R151" s="201" t="s">
        <v>338</v>
      </c>
      <c r="S151" s="106" t="s">
        <v>347</v>
      </c>
      <c r="T151" s="28" t="s">
        <v>348</v>
      </c>
    </row>
    <row r="152" spans="1:20" x14ac:dyDescent="0.35">
      <c r="A152" s="77" t="str">
        <f>IF(J152&lt;&gt;"",I152,"")</f>
        <v/>
      </c>
      <c r="B152" s="77" t="str">
        <f>IF(J152&lt;&gt;"",1,"")</f>
        <v/>
      </c>
      <c r="C152" s="77" t="str">
        <f>IF(J152&lt;&gt;"",L152,"")</f>
        <v/>
      </c>
      <c r="D152" s="77" t="str">
        <f>IF(J152&lt;&gt;"",L152,"")</f>
        <v/>
      </c>
      <c r="E152" s="77" t="str">
        <f>IF(J152&lt;&gt;"",M152,"")</f>
        <v/>
      </c>
      <c r="F152" s="77" t="str">
        <f>IF(J152&lt;&gt;"",N152,"")</f>
        <v/>
      </c>
      <c r="G152" s="199" t="str">
        <f>IF(Paramétrage!RM448&lt;&gt;0,Paramétrage!RK448,"")</f>
        <v/>
      </c>
      <c r="H152" s="2" t="str">
        <f>IF(Paramétrage!RKM48&lt;&gt;0,Paramétrage!RL448,"")</f>
        <v/>
      </c>
      <c r="I152" s="2" t="str">
        <f>IF(J152&lt;&gt;"",DATEDIF($Q$2,G152,"d")*1440+H152*60,"")</f>
        <v/>
      </c>
      <c r="J152" s="2" t="str">
        <f>IF(Paramétrage!RM448&lt;&gt;0,Paramétrage!RM448,"")</f>
        <v/>
      </c>
      <c r="K152" s="2" t="str">
        <f>IF(Paramétrage!RN448&lt;&gt;0,Paramétrage!RN448,"")</f>
        <v/>
      </c>
      <c r="L152" s="2" t="str">
        <f>IF(J152&lt;&gt;"",ROUNDUP(J152/K152,0),"")</f>
        <v/>
      </c>
      <c r="M152" s="2" t="str">
        <f>IF(J152&lt;&gt;"",J152/L152,"")</f>
        <v/>
      </c>
      <c r="N152" s="2" t="str">
        <f>IF(J152&lt;&gt;"",M152/O152,"")</f>
        <v/>
      </c>
      <c r="O152" s="2" t="str">
        <f>IF(Paramétrage!RM448&lt;&gt;0,Paramétrage!RO448,"")</f>
        <v/>
      </c>
      <c r="P152" s="9" t="e">
        <f>IF(Paramétrage!#REF!,#REF!-#REF!,0)</f>
        <v>#REF!</v>
      </c>
      <c r="Q152" s="2"/>
      <c r="R152" s="2" t="e">
        <f>IF(#REF!&lt;&gt;"",ROUNDUP(MIN(S$3,T$3),0),"")</f>
        <v>#REF!</v>
      </c>
      <c r="S152" s="2"/>
    </row>
    <row r="153" spans="1:20" x14ac:dyDescent="0.35">
      <c r="A153" s="77" t="str">
        <f t="shared" ref="A153:A179" si="60">IF(J153&lt;&gt;"",I153,"")</f>
        <v/>
      </c>
      <c r="B153" s="77" t="str">
        <f t="shared" ref="B153:B179" si="61">IF(J153&lt;&gt;"",1,"")</f>
        <v/>
      </c>
      <c r="C153" s="77" t="str">
        <f t="shared" ref="C153:C179" si="62">IF(J153&lt;&gt;"",L153,"")</f>
        <v/>
      </c>
      <c r="D153" s="77" t="str">
        <f t="shared" ref="D153:D179" si="63">IF(J153&lt;&gt;"",L153,"")</f>
        <v/>
      </c>
      <c r="E153" s="77" t="str">
        <f t="shared" ref="E153:E179" si="64">IF(J153&lt;&gt;"",M153,"")</f>
        <v/>
      </c>
      <c r="F153" s="77" t="str">
        <f t="shared" ref="F153:F179" si="65">IF(J153&lt;&gt;"",N153,"")</f>
        <v/>
      </c>
      <c r="G153" s="199" t="str">
        <f>IF(Paramétrage!RM449&lt;&gt;0,Paramétrage!RK449,"")</f>
        <v/>
      </c>
      <c r="H153" s="2" t="str">
        <f>IF(Paramétrage!RKM49&lt;&gt;0,Paramétrage!RL449,"")</f>
        <v/>
      </c>
      <c r="I153" s="2" t="str">
        <f t="shared" ref="I153:I179" si="66">IF(J153&lt;&gt;"",DATEDIF($Q$2,G153,"d")*1440+H153*60,"")</f>
        <v/>
      </c>
      <c r="J153" s="2" t="str">
        <f>IF(Paramétrage!RM449&lt;&gt;0,Paramétrage!RM449,"")</f>
        <v/>
      </c>
      <c r="K153" s="2" t="str">
        <f>IF(Paramétrage!RN449&lt;&gt;0,Paramétrage!RN449,"")</f>
        <v/>
      </c>
      <c r="L153" s="2" t="str">
        <f t="shared" ref="L153:L179" si="67">IF(J153&lt;&gt;"",ROUNDUP(J153/K153,0),"")</f>
        <v/>
      </c>
      <c r="M153" s="2" t="str">
        <f t="shared" ref="M153:M179" si="68">IF(J153&lt;&gt;"",J153/L153,"")</f>
        <v/>
      </c>
      <c r="N153" s="2" t="str">
        <f t="shared" ref="N153:N179" si="69">IF(J153&lt;&gt;"",M153/O153,"")</f>
        <v/>
      </c>
      <c r="O153" s="2" t="str">
        <f>IF(Paramétrage!RM449&lt;&gt;0,Paramétrage!RO449,"")</f>
        <v/>
      </c>
      <c r="P153" s="9" t="e">
        <f>IF(Paramétrage!#REF!,#REF!-#REF!,0)</f>
        <v>#REF!</v>
      </c>
      <c r="Q153" s="2"/>
      <c r="R153" s="2" t="e">
        <f>IF(#REF!&lt;&gt;"",ROUNDUP(MIN(S$3,T$3),0),"")</f>
        <v>#REF!</v>
      </c>
      <c r="S153" s="2"/>
    </row>
    <row r="154" spans="1:20" x14ac:dyDescent="0.35">
      <c r="A154" s="77" t="str">
        <f t="shared" si="60"/>
        <v/>
      </c>
      <c r="B154" s="77" t="str">
        <f t="shared" si="61"/>
        <v/>
      </c>
      <c r="C154" s="77" t="str">
        <f t="shared" si="62"/>
        <v/>
      </c>
      <c r="D154" s="77" t="str">
        <f t="shared" si="63"/>
        <v/>
      </c>
      <c r="E154" s="77" t="str">
        <f t="shared" si="64"/>
        <v/>
      </c>
      <c r="F154" s="77" t="str">
        <f t="shared" si="65"/>
        <v/>
      </c>
      <c r="G154" s="199" t="str">
        <f>IF(Paramétrage!RM450&lt;&gt;0,Paramétrage!RK450,"")</f>
        <v/>
      </c>
      <c r="H154" s="2" t="str">
        <f>IF(Paramétrage!RKM50&lt;&gt;0,Paramétrage!RL450,"")</f>
        <v/>
      </c>
      <c r="I154" s="2" t="str">
        <f t="shared" si="66"/>
        <v/>
      </c>
      <c r="J154" s="2" t="str">
        <f>IF(Paramétrage!RM450&lt;&gt;0,Paramétrage!RM450,"")</f>
        <v/>
      </c>
      <c r="K154" s="2" t="str">
        <f>IF(Paramétrage!RN450&lt;&gt;0,Paramétrage!RN450,"")</f>
        <v/>
      </c>
      <c r="L154" s="2" t="str">
        <f t="shared" si="67"/>
        <v/>
      </c>
      <c r="M154" s="2" t="str">
        <f t="shared" si="68"/>
        <v/>
      </c>
      <c r="N154" s="2" t="str">
        <f t="shared" si="69"/>
        <v/>
      </c>
      <c r="O154" s="2" t="str">
        <f>IF(Paramétrage!RM450&lt;&gt;0,Paramétrage!RO450,"")</f>
        <v/>
      </c>
      <c r="P154" s="9" t="e">
        <f>IF(Paramétrage!#REF!,#REF!-#REF!,0)</f>
        <v>#REF!</v>
      </c>
      <c r="Q154" s="2"/>
      <c r="R154" s="2" t="e">
        <f>IF(#REF!&lt;&gt;"",ROUNDUP(MIN(S$3,T$3),0),"")</f>
        <v>#REF!</v>
      </c>
      <c r="S154" s="2"/>
    </row>
    <row r="155" spans="1:20" x14ac:dyDescent="0.35">
      <c r="A155" s="77" t="str">
        <f t="shared" si="60"/>
        <v/>
      </c>
      <c r="B155" s="77" t="str">
        <f t="shared" si="61"/>
        <v/>
      </c>
      <c r="C155" s="77" t="str">
        <f t="shared" si="62"/>
        <v/>
      </c>
      <c r="D155" s="77" t="str">
        <f t="shared" si="63"/>
        <v/>
      </c>
      <c r="E155" s="77" t="str">
        <f t="shared" si="64"/>
        <v/>
      </c>
      <c r="F155" s="77" t="str">
        <f t="shared" si="65"/>
        <v/>
      </c>
      <c r="G155" s="199" t="str">
        <f>IF(Paramétrage!RM451&lt;&gt;0,Paramétrage!RK451,"")</f>
        <v/>
      </c>
      <c r="H155" s="2" t="str">
        <f>IF(Paramétrage!RKM51&lt;&gt;0,Paramétrage!RL451,"")</f>
        <v/>
      </c>
      <c r="I155" s="2" t="str">
        <f t="shared" si="66"/>
        <v/>
      </c>
      <c r="J155" s="2" t="str">
        <f>IF(Paramétrage!RM451&lt;&gt;0,Paramétrage!RM451,"")</f>
        <v/>
      </c>
      <c r="K155" s="2" t="str">
        <f>IF(Paramétrage!RN451&lt;&gt;0,Paramétrage!RN451,"")</f>
        <v/>
      </c>
      <c r="L155" s="2" t="str">
        <f t="shared" si="67"/>
        <v/>
      </c>
      <c r="M155" s="2" t="str">
        <f t="shared" si="68"/>
        <v/>
      </c>
      <c r="N155" s="2" t="str">
        <f t="shared" si="69"/>
        <v/>
      </c>
      <c r="O155" s="2" t="str">
        <f>IF(Paramétrage!RM451&lt;&gt;0,Paramétrage!RO451,"")</f>
        <v/>
      </c>
      <c r="P155" s="9" t="e">
        <f>IF(Paramétrage!#REF!,#REF!-#REF!,0)</f>
        <v>#REF!</v>
      </c>
      <c r="Q155" s="2"/>
      <c r="R155" s="2" t="e">
        <f>IF(#REF!&lt;&gt;"",ROUNDUP(MIN(S$3,T$3),0),"")</f>
        <v>#REF!</v>
      </c>
      <c r="S155" s="2"/>
    </row>
    <row r="156" spans="1:20" x14ac:dyDescent="0.35">
      <c r="A156" s="77" t="str">
        <f t="shared" si="60"/>
        <v/>
      </c>
      <c r="B156" s="77" t="str">
        <f t="shared" si="61"/>
        <v/>
      </c>
      <c r="C156" s="77" t="str">
        <f t="shared" si="62"/>
        <v/>
      </c>
      <c r="D156" s="77" t="str">
        <f t="shared" si="63"/>
        <v/>
      </c>
      <c r="E156" s="77" t="str">
        <f t="shared" si="64"/>
        <v/>
      </c>
      <c r="F156" s="77" t="str">
        <f t="shared" si="65"/>
        <v/>
      </c>
      <c r="G156" s="199" t="str">
        <f>IF(Paramétrage!RM452&lt;&gt;0,Paramétrage!RK452,"")</f>
        <v/>
      </c>
      <c r="H156" s="2" t="str">
        <f>IF(Paramétrage!RKM52&lt;&gt;0,Paramétrage!RL452,"")</f>
        <v/>
      </c>
      <c r="I156" s="2" t="str">
        <f t="shared" si="66"/>
        <v/>
      </c>
      <c r="J156" s="2" t="str">
        <f>IF(Paramétrage!RM452&lt;&gt;0,Paramétrage!RM452,"")</f>
        <v/>
      </c>
      <c r="K156" s="2" t="str">
        <f>IF(Paramétrage!RN452&lt;&gt;0,Paramétrage!RN452,"")</f>
        <v/>
      </c>
      <c r="L156" s="2" t="str">
        <f t="shared" si="67"/>
        <v/>
      </c>
      <c r="M156" s="2" t="str">
        <f t="shared" si="68"/>
        <v/>
      </c>
      <c r="N156" s="2" t="str">
        <f t="shared" si="69"/>
        <v/>
      </c>
      <c r="O156" s="2" t="str">
        <f>IF(Paramétrage!RM452&lt;&gt;0,Paramétrage!RO452,"")</f>
        <v/>
      </c>
      <c r="P156" s="9" t="e">
        <f>IF(Paramétrage!#REF!,#REF!-#REF!,0)</f>
        <v>#REF!</v>
      </c>
      <c r="Q156" s="2"/>
      <c r="R156" s="2" t="e">
        <f>IF(#REF!&lt;&gt;"",ROUNDUP(MIN(S$3,T$3),0),"")</f>
        <v>#REF!</v>
      </c>
      <c r="S156" s="2"/>
    </row>
    <row r="157" spans="1:20" x14ac:dyDescent="0.35">
      <c r="A157" s="77" t="str">
        <f t="shared" si="60"/>
        <v/>
      </c>
      <c r="B157" s="77" t="str">
        <f t="shared" si="61"/>
        <v/>
      </c>
      <c r="C157" s="77" t="str">
        <f t="shared" si="62"/>
        <v/>
      </c>
      <c r="D157" s="77" t="str">
        <f t="shared" si="63"/>
        <v/>
      </c>
      <c r="E157" s="77" t="str">
        <f t="shared" si="64"/>
        <v/>
      </c>
      <c r="F157" s="77" t="str">
        <f t="shared" si="65"/>
        <v/>
      </c>
      <c r="G157" s="199" t="str">
        <f>IF(Paramétrage!RM453&lt;&gt;0,Paramétrage!RK453,"")</f>
        <v/>
      </c>
      <c r="H157" s="2" t="str">
        <f>IF(Paramétrage!RKM53&lt;&gt;0,Paramétrage!RL453,"")</f>
        <v/>
      </c>
      <c r="I157" s="2" t="str">
        <f t="shared" si="66"/>
        <v/>
      </c>
      <c r="J157" s="2" t="str">
        <f>IF(Paramétrage!RM453&lt;&gt;0,Paramétrage!RM453,"")</f>
        <v/>
      </c>
      <c r="K157" s="2" t="str">
        <f>IF(Paramétrage!RN453&lt;&gt;0,Paramétrage!RN453,"")</f>
        <v/>
      </c>
      <c r="L157" s="2" t="str">
        <f t="shared" si="67"/>
        <v/>
      </c>
      <c r="M157" s="2" t="str">
        <f t="shared" si="68"/>
        <v/>
      </c>
      <c r="N157" s="2" t="str">
        <f t="shared" si="69"/>
        <v/>
      </c>
      <c r="O157" s="2" t="str">
        <f>IF(Paramétrage!RM453&lt;&gt;0,Paramétrage!RO453,"")</f>
        <v/>
      </c>
      <c r="P157" s="9" t="e">
        <f>IF(Paramétrage!#REF!,#REF!-#REF!,0)</f>
        <v>#REF!</v>
      </c>
      <c r="Q157" s="2"/>
      <c r="R157" s="2" t="e">
        <f>IF(#REF!&lt;&gt;"",ROUNDUP(MIN(S$3,T$3),0),"")</f>
        <v>#REF!</v>
      </c>
      <c r="S157" s="2"/>
    </row>
    <row r="158" spans="1:20" x14ac:dyDescent="0.35">
      <c r="A158" s="77" t="str">
        <f t="shared" si="60"/>
        <v/>
      </c>
      <c r="B158" s="77" t="str">
        <f t="shared" si="61"/>
        <v/>
      </c>
      <c r="C158" s="77" t="str">
        <f t="shared" si="62"/>
        <v/>
      </c>
      <c r="D158" s="77" t="str">
        <f t="shared" si="63"/>
        <v/>
      </c>
      <c r="E158" s="77" t="str">
        <f t="shared" si="64"/>
        <v/>
      </c>
      <c r="F158" s="77" t="str">
        <f t="shared" si="65"/>
        <v/>
      </c>
      <c r="G158" s="199" t="str">
        <f>IF(Paramétrage!RM454&lt;&gt;0,Paramétrage!RK454,"")</f>
        <v/>
      </c>
      <c r="H158" s="2" t="str">
        <f>IF(Paramétrage!RKM54&lt;&gt;0,Paramétrage!RL454,"")</f>
        <v/>
      </c>
      <c r="I158" s="2" t="str">
        <f t="shared" si="66"/>
        <v/>
      </c>
      <c r="J158" s="2" t="str">
        <f>IF(Paramétrage!RM454&lt;&gt;0,Paramétrage!RM454,"")</f>
        <v/>
      </c>
      <c r="K158" s="2" t="str">
        <f>IF(Paramétrage!RN454&lt;&gt;0,Paramétrage!RN454,"")</f>
        <v/>
      </c>
      <c r="L158" s="2" t="str">
        <f t="shared" si="67"/>
        <v/>
      </c>
      <c r="M158" s="2" t="str">
        <f t="shared" si="68"/>
        <v/>
      </c>
      <c r="N158" s="2" t="str">
        <f t="shared" si="69"/>
        <v/>
      </c>
      <c r="O158" s="2" t="str">
        <f>IF(Paramétrage!RM454&lt;&gt;0,Paramétrage!RO454,"")</f>
        <v/>
      </c>
      <c r="P158" s="9" t="e">
        <f>IF(Paramétrage!#REF!,#REF!-#REF!,0)</f>
        <v>#REF!</v>
      </c>
      <c r="Q158" s="2"/>
      <c r="R158" s="2" t="e">
        <f>IF(#REF!&lt;&gt;"",ROUNDUP(MIN(S$3,T$3),0),"")</f>
        <v>#REF!</v>
      </c>
      <c r="S158" s="2"/>
    </row>
    <row r="159" spans="1:20" x14ac:dyDescent="0.35">
      <c r="A159" s="77" t="str">
        <f t="shared" si="60"/>
        <v/>
      </c>
      <c r="B159" s="77" t="str">
        <f t="shared" si="61"/>
        <v/>
      </c>
      <c r="C159" s="77" t="str">
        <f t="shared" si="62"/>
        <v/>
      </c>
      <c r="D159" s="77" t="str">
        <f t="shared" si="63"/>
        <v/>
      </c>
      <c r="E159" s="77" t="str">
        <f t="shared" si="64"/>
        <v/>
      </c>
      <c r="F159" s="77" t="str">
        <f t="shared" si="65"/>
        <v/>
      </c>
      <c r="G159" s="199" t="str">
        <f>IF(Paramétrage!RM455&lt;&gt;0,Paramétrage!RK455,"")</f>
        <v/>
      </c>
      <c r="H159" s="2" t="str">
        <f>IF(Paramétrage!RKM55&lt;&gt;0,Paramétrage!RL455,"")</f>
        <v/>
      </c>
      <c r="I159" s="2" t="str">
        <f t="shared" si="66"/>
        <v/>
      </c>
      <c r="J159" s="2" t="str">
        <f>IF(Paramétrage!RM455&lt;&gt;0,Paramétrage!RM455,"")</f>
        <v/>
      </c>
      <c r="K159" s="2" t="str">
        <f>IF(Paramétrage!RN455&lt;&gt;0,Paramétrage!RN455,"")</f>
        <v/>
      </c>
      <c r="L159" s="2" t="str">
        <f t="shared" si="67"/>
        <v/>
      </c>
      <c r="M159" s="2" t="str">
        <f t="shared" si="68"/>
        <v/>
      </c>
      <c r="N159" s="2" t="str">
        <f t="shared" si="69"/>
        <v/>
      </c>
      <c r="O159" s="2" t="str">
        <f>IF(Paramétrage!RM455&lt;&gt;0,Paramétrage!RO455,"")</f>
        <v/>
      </c>
      <c r="P159" s="9" t="e">
        <f>IF(Paramétrage!#REF!,#REF!-#REF!,0)</f>
        <v>#REF!</v>
      </c>
      <c r="Q159" s="2"/>
      <c r="R159" s="2" t="e">
        <f>IF(#REF!&lt;&gt;"",ROUNDUP(MIN(S$3,T$3),0),"")</f>
        <v>#REF!</v>
      </c>
      <c r="S159" s="2"/>
    </row>
    <row r="160" spans="1:20" x14ac:dyDescent="0.35">
      <c r="A160" s="77" t="str">
        <f t="shared" si="60"/>
        <v/>
      </c>
      <c r="B160" s="77" t="str">
        <f t="shared" si="61"/>
        <v/>
      </c>
      <c r="C160" s="77" t="str">
        <f t="shared" si="62"/>
        <v/>
      </c>
      <c r="D160" s="77" t="str">
        <f t="shared" si="63"/>
        <v/>
      </c>
      <c r="E160" s="77" t="str">
        <f t="shared" si="64"/>
        <v/>
      </c>
      <c r="F160" s="77" t="str">
        <f t="shared" si="65"/>
        <v/>
      </c>
      <c r="G160" s="199" t="str">
        <f>IF(Paramétrage!RM456&lt;&gt;0,Paramétrage!RK456,"")</f>
        <v/>
      </c>
      <c r="H160" s="2" t="str">
        <f>IF(Paramétrage!RKM56&lt;&gt;0,Paramétrage!RL456,"")</f>
        <v/>
      </c>
      <c r="I160" s="2" t="str">
        <f t="shared" si="66"/>
        <v/>
      </c>
      <c r="J160" s="2" t="str">
        <f>IF(Paramétrage!RM456&lt;&gt;0,Paramétrage!RM456,"")</f>
        <v/>
      </c>
      <c r="K160" s="2" t="str">
        <f>IF(Paramétrage!RN456&lt;&gt;0,Paramétrage!RN456,"")</f>
        <v/>
      </c>
      <c r="L160" s="2" t="str">
        <f t="shared" si="67"/>
        <v/>
      </c>
      <c r="M160" s="2" t="str">
        <f t="shared" si="68"/>
        <v/>
      </c>
      <c r="N160" s="2" t="str">
        <f t="shared" si="69"/>
        <v/>
      </c>
      <c r="O160" s="2" t="str">
        <f>IF(Paramétrage!RM456&lt;&gt;0,Paramétrage!RO456,"")</f>
        <v/>
      </c>
      <c r="P160" s="9" t="e">
        <f>IF(Paramétrage!#REF!,#REF!-#REF!,0)</f>
        <v>#REF!</v>
      </c>
      <c r="Q160" s="2"/>
      <c r="R160" s="2" t="e">
        <f>IF(#REF!&lt;&gt;"",ROUNDUP(MIN(S$3,T$3),0),"")</f>
        <v>#REF!</v>
      </c>
      <c r="S160" s="2"/>
    </row>
    <row r="161" spans="1:19" x14ac:dyDescent="0.35">
      <c r="A161" s="77" t="str">
        <f t="shared" si="60"/>
        <v/>
      </c>
      <c r="B161" s="77" t="str">
        <f t="shared" si="61"/>
        <v/>
      </c>
      <c r="C161" s="77" t="str">
        <f t="shared" si="62"/>
        <v/>
      </c>
      <c r="D161" s="77" t="str">
        <f t="shared" si="63"/>
        <v/>
      </c>
      <c r="E161" s="77" t="str">
        <f t="shared" si="64"/>
        <v/>
      </c>
      <c r="F161" s="77" t="str">
        <f t="shared" si="65"/>
        <v/>
      </c>
      <c r="G161" s="199" t="str">
        <f>IF(Paramétrage!RM457&lt;&gt;0,Paramétrage!RK457,"")</f>
        <v/>
      </c>
      <c r="H161" s="2" t="str">
        <f>IF(Paramétrage!RKM57&lt;&gt;0,Paramétrage!RL457,"")</f>
        <v/>
      </c>
      <c r="I161" s="2" t="str">
        <f t="shared" si="66"/>
        <v/>
      </c>
      <c r="J161" s="2" t="str">
        <f>IF(Paramétrage!RM457&lt;&gt;0,Paramétrage!RM457,"")</f>
        <v/>
      </c>
      <c r="K161" s="2" t="str">
        <f>IF(Paramétrage!RN457&lt;&gt;0,Paramétrage!RN457,"")</f>
        <v/>
      </c>
      <c r="L161" s="2" t="str">
        <f t="shared" si="67"/>
        <v/>
      </c>
      <c r="M161" s="2" t="str">
        <f t="shared" si="68"/>
        <v/>
      </c>
      <c r="N161" s="2" t="str">
        <f t="shared" si="69"/>
        <v/>
      </c>
      <c r="O161" s="2" t="str">
        <f>IF(Paramétrage!RM457&lt;&gt;0,Paramétrage!RO457,"")</f>
        <v/>
      </c>
      <c r="P161" s="9" t="e">
        <f>IF(Paramétrage!#REF!,#REF!-#REF!,0)</f>
        <v>#REF!</v>
      </c>
      <c r="Q161" s="2"/>
      <c r="R161" s="2" t="e">
        <f>IF(#REF!&lt;&gt;"",ROUNDUP(MIN(S$3,T$3),0),"")</f>
        <v>#REF!</v>
      </c>
      <c r="S161" s="2"/>
    </row>
    <row r="162" spans="1:19" x14ac:dyDescent="0.35">
      <c r="A162" s="77" t="str">
        <f t="shared" si="60"/>
        <v/>
      </c>
      <c r="B162" s="77" t="str">
        <f t="shared" si="61"/>
        <v/>
      </c>
      <c r="C162" s="77" t="str">
        <f t="shared" si="62"/>
        <v/>
      </c>
      <c r="D162" s="77" t="str">
        <f t="shared" si="63"/>
        <v/>
      </c>
      <c r="E162" s="77" t="str">
        <f t="shared" si="64"/>
        <v/>
      </c>
      <c r="F162" s="77" t="str">
        <f t="shared" si="65"/>
        <v/>
      </c>
      <c r="G162" s="199" t="str">
        <f>IF(Paramétrage!RM458&lt;&gt;0,Paramétrage!RK458,"")</f>
        <v/>
      </c>
      <c r="H162" s="2" t="str">
        <f>IF(Paramétrage!RKM58&lt;&gt;0,Paramétrage!RL458,"")</f>
        <v/>
      </c>
      <c r="I162" s="2" t="str">
        <f t="shared" si="66"/>
        <v/>
      </c>
      <c r="J162" s="2" t="str">
        <f>IF(Paramétrage!RM458&lt;&gt;0,Paramétrage!RM458,"")</f>
        <v/>
      </c>
      <c r="K162" s="2" t="str">
        <f>IF(Paramétrage!RN458&lt;&gt;0,Paramétrage!RN458,"")</f>
        <v/>
      </c>
      <c r="L162" s="2" t="str">
        <f t="shared" si="67"/>
        <v/>
      </c>
      <c r="M162" s="2" t="str">
        <f t="shared" si="68"/>
        <v/>
      </c>
      <c r="N162" s="2" t="str">
        <f t="shared" si="69"/>
        <v/>
      </c>
      <c r="O162" s="2" t="str">
        <f>IF(Paramétrage!RM458&lt;&gt;0,Paramétrage!RO458,"")</f>
        <v/>
      </c>
      <c r="P162" s="9" t="e">
        <f>IF(Paramétrage!#REF!,#REF!-#REF!,0)</f>
        <v>#REF!</v>
      </c>
      <c r="Q162" s="2"/>
      <c r="R162" s="2" t="e">
        <f>IF(#REF!&lt;&gt;"",ROUNDUP(MIN(S$3,T$3),0),"")</f>
        <v>#REF!</v>
      </c>
      <c r="S162" s="2"/>
    </row>
    <row r="163" spans="1:19" x14ac:dyDescent="0.35">
      <c r="A163" s="77" t="str">
        <f t="shared" si="60"/>
        <v/>
      </c>
      <c r="B163" s="77" t="str">
        <f t="shared" si="61"/>
        <v/>
      </c>
      <c r="C163" s="77" t="str">
        <f t="shared" si="62"/>
        <v/>
      </c>
      <c r="D163" s="77" t="str">
        <f t="shared" si="63"/>
        <v/>
      </c>
      <c r="E163" s="77" t="str">
        <f t="shared" si="64"/>
        <v/>
      </c>
      <c r="F163" s="77" t="str">
        <f t="shared" si="65"/>
        <v/>
      </c>
      <c r="G163" s="199" t="str">
        <f>IF(Paramétrage!RM459&lt;&gt;0,Paramétrage!RK459,"")</f>
        <v/>
      </c>
      <c r="H163" s="2" t="str">
        <f>IF(Paramétrage!RKM59&lt;&gt;0,Paramétrage!RL459,"")</f>
        <v/>
      </c>
      <c r="I163" s="2" t="str">
        <f t="shared" si="66"/>
        <v/>
      </c>
      <c r="J163" s="2" t="str">
        <f>IF(Paramétrage!RM459&lt;&gt;0,Paramétrage!RM459,"")</f>
        <v/>
      </c>
      <c r="K163" s="2" t="str">
        <f>IF(Paramétrage!RN459&lt;&gt;0,Paramétrage!RN459,"")</f>
        <v/>
      </c>
      <c r="L163" s="2" t="str">
        <f t="shared" si="67"/>
        <v/>
      </c>
      <c r="M163" s="2" t="str">
        <f t="shared" si="68"/>
        <v/>
      </c>
      <c r="N163" s="2" t="str">
        <f t="shared" si="69"/>
        <v/>
      </c>
      <c r="O163" s="2" t="str">
        <f>IF(Paramétrage!RM459&lt;&gt;0,Paramétrage!RO459,"")</f>
        <v/>
      </c>
      <c r="P163" s="9" t="e">
        <f>IF(Paramétrage!#REF!,#REF!-#REF!,0)</f>
        <v>#REF!</v>
      </c>
      <c r="Q163" s="2"/>
      <c r="R163" s="2" t="e">
        <f>IF(#REF!&lt;&gt;"",ROUNDUP(MIN(S$3,T$3),0),"")</f>
        <v>#REF!</v>
      </c>
      <c r="S163" s="2"/>
    </row>
    <row r="164" spans="1:19" x14ac:dyDescent="0.35">
      <c r="A164" s="77" t="str">
        <f t="shared" si="60"/>
        <v/>
      </c>
      <c r="B164" s="77" t="str">
        <f t="shared" si="61"/>
        <v/>
      </c>
      <c r="C164" s="77" t="str">
        <f t="shared" si="62"/>
        <v/>
      </c>
      <c r="D164" s="77" t="str">
        <f t="shared" si="63"/>
        <v/>
      </c>
      <c r="E164" s="77" t="str">
        <f t="shared" si="64"/>
        <v/>
      </c>
      <c r="F164" s="77" t="str">
        <f t="shared" si="65"/>
        <v/>
      </c>
      <c r="G164" s="199" t="str">
        <f>IF(Paramétrage!RM460&lt;&gt;0,Paramétrage!RK460,"")</f>
        <v/>
      </c>
      <c r="H164" s="2" t="str">
        <f>IF(Paramétrage!RKM60&lt;&gt;0,Paramétrage!RL460,"")</f>
        <v/>
      </c>
      <c r="I164" s="2" t="str">
        <f t="shared" si="66"/>
        <v/>
      </c>
      <c r="J164" s="2" t="str">
        <f>IF(Paramétrage!RM460&lt;&gt;0,Paramétrage!RM460,"")</f>
        <v/>
      </c>
      <c r="K164" s="2" t="str">
        <f>IF(Paramétrage!RN460&lt;&gt;0,Paramétrage!RN460,"")</f>
        <v/>
      </c>
      <c r="L164" s="2" t="str">
        <f t="shared" si="67"/>
        <v/>
      </c>
      <c r="M164" s="2" t="str">
        <f t="shared" si="68"/>
        <v/>
      </c>
      <c r="N164" s="2" t="str">
        <f t="shared" si="69"/>
        <v/>
      </c>
      <c r="O164" s="2" t="str">
        <f>IF(Paramétrage!RM460&lt;&gt;0,Paramétrage!RO460,"")</f>
        <v/>
      </c>
      <c r="P164" s="9" t="e">
        <f>IF(Paramétrage!#REF!,#REF!-#REF!,0)</f>
        <v>#REF!</v>
      </c>
      <c r="Q164" s="2"/>
      <c r="R164" s="2" t="e">
        <f>IF(#REF!&lt;&gt;"",ROUNDUP(MIN(S$3,T$3),0),"")</f>
        <v>#REF!</v>
      </c>
      <c r="S164" s="2"/>
    </row>
    <row r="165" spans="1:19" x14ac:dyDescent="0.35">
      <c r="A165" s="77" t="str">
        <f t="shared" si="60"/>
        <v/>
      </c>
      <c r="B165" s="77" t="str">
        <f t="shared" si="61"/>
        <v/>
      </c>
      <c r="C165" s="77" t="str">
        <f t="shared" si="62"/>
        <v/>
      </c>
      <c r="D165" s="77" t="str">
        <f t="shared" si="63"/>
        <v/>
      </c>
      <c r="E165" s="77" t="str">
        <f t="shared" si="64"/>
        <v/>
      </c>
      <c r="F165" s="77" t="str">
        <f t="shared" si="65"/>
        <v/>
      </c>
      <c r="G165" s="199" t="str">
        <f>IF(Paramétrage!RM461&lt;&gt;0,Paramétrage!RK461,"")</f>
        <v/>
      </c>
      <c r="H165" s="2" t="str">
        <f>IF(Paramétrage!RKM61&lt;&gt;0,Paramétrage!RL461,"")</f>
        <v/>
      </c>
      <c r="I165" s="2" t="str">
        <f t="shared" si="66"/>
        <v/>
      </c>
      <c r="J165" s="2" t="str">
        <f>IF(Paramétrage!RM461&lt;&gt;0,Paramétrage!RM461,"")</f>
        <v/>
      </c>
      <c r="K165" s="2" t="str">
        <f>IF(Paramétrage!RN461&lt;&gt;0,Paramétrage!RN461,"")</f>
        <v/>
      </c>
      <c r="L165" s="2" t="str">
        <f t="shared" si="67"/>
        <v/>
      </c>
      <c r="M165" s="2" t="str">
        <f t="shared" si="68"/>
        <v/>
      </c>
      <c r="N165" s="2" t="str">
        <f t="shared" si="69"/>
        <v/>
      </c>
      <c r="O165" s="2" t="str">
        <f>IF(Paramétrage!RM461&lt;&gt;0,Paramétrage!RO461,"")</f>
        <v/>
      </c>
      <c r="P165" s="9" t="e">
        <f>IF(Paramétrage!#REF!,#REF!-#REF!,0)</f>
        <v>#REF!</v>
      </c>
      <c r="Q165" s="2"/>
      <c r="R165" s="2" t="e">
        <f>IF(#REF!&lt;&gt;"",ROUNDUP(MIN(S$3,T$3),0),"")</f>
        <v>#REF!</v>
      </c>
      <c r="S165" s="2"/>
    </row>
    <row r="166" spans="1:19" x14ac:dyDescent="0.35">
      <c r="A166" s="77" t="str">
        <f t="shared" si="60"/>
        <v/>
      </c>
      <c r="B166" s="77" t="str">
        <f t="shared" si="61"/>
        <v/>
      </c>
      <c r="C166" s="77" t="str">
        <f t="shared" si="62"/>
        <v/>
      </c>
      <c r="D166" s="77" t="str">
        <f t="shared" si="63"/>
        <v/>
      </c>
      <c r="E166" s="77" t="str">
        <f t="shared" si="64"/>
        <v/>
      </c>
      <c r="F166" s="77" t="str">
        <f t="shared" si="65"/>
        <v/>
      </c>
      <c r="G166" s="199" t="str">
        <f>IF(Paramétrage!RM462&lt;&gt;0,Paramétrage!RK462,"")</f>
        <v/>
      </c>
      <c r="H166" s="2" t="str">
        <f>IF(Paramétrage!RKM62&lt;&gt;0,Paramétrage!RL462,"")</f>
        <v/>
      </c>
      <c r="I166" s="2" t="str">
        <f t="shared" si="66"/>
        <v/>
      </c>
      <c r="J166" s="2" t="str">
        <f>IF(Paramétrage!RM462&lt;&gt;0,Paramétrage!RM462,"")</f>
        <v/>
      </c>
      <c r="K166" s="2" t="str">
        <f>IF(Paramétrage!RN462&lt;&gt;0,Paramétrage!RN462,"")</f>
        <v/>
      </c>
      <c r="L166" s="2" t="str">
        <f t="shared" si="67"/>
        <v/>
      </c>
      <c r="M166" s="2" t="str">
        <f t="shared" si="68"/>
        <v/>
      </c>
      <c r="N166" s="2" t="str">
        <f t="shared" si="69"/>
        <v/>
      </c>
      <c r="O166" s="2" t="str">
        <f>IF(Paramétrage!RM462&lt;&gt;0,Paramétrage!RO462,"")</f>
        <v/>
      </c>
      <c r="P166" s="9" t="e">
        <f>IF(Paramétrage!#REF!,#REF!-#REF!,0)</f>
        <v>#REF!</v>
      </c>
      <c r="Q166" s="2"/>
      <c r="R166" s="2" t="e">
        <f>IF(#REF!&lt;&gt;"",ROUNDUP(MIN(S$3,T$3),0),"")</f>
        <v>#REF!</v>
      </c>
      <c r="S166" s="2"/>
    </row>
    <row r="167" spans="1:19" x14ac:dyDescent="0.35">
      <c r="A167" s="77" t="str">
        <f t="shared" si="60"/>
        <v/>
      </c>
      <c r="B167" s="77" t="str">
        <f t="shared" si="61"/>
        <v/>
      </c>
      <c r="C167" s="77" t="str">
        <f t="shared" si="62"/>
        <v/>
      </c>
      <c r="D167" s="77" t="str">
        <f t="shared" si="63"/>
        <v/>
      </c>
      <c r="E167" s="77" t="str">
        <f t="shared" si="64"/>
        <v/>
      </c>
      <c r="F167" s="77" t="str">
        <f t="shared" si="65"/>
        <v/>
      </c>
      <c r="G167" s="199" t="str">
        <f>IF(Paramétrage!RM463&lt;&gt;0,Paramétrage!RK463,"")</f>
        <v/>
      </c>
      <c r="H167" s="2" t="str">
        <f>IF(Paramétrage!RKM63&lt;&gt;0,Paramétrage!RL463,"")</f>
        <v/>
      </c>
      <c r="I167" s="2" t="str">
        <f t="shared" si="66"/>
        <v/>
      </c>
      <c r="J167" s="2" t="str">
        <f>IF(Paramétrage!RM463&lt;&gt;0,Paramétrage!RM463,"")</f>
        <v/>
      </c>
      <c r="K167" s="2" t="str">
        <f>IF(Paramétrage!RN463&lt;&gt;0,Paramétrage!RN463,"")</f>
        <v/>
      </c>
      <c r="L167" s="2" t="str">
        <f t="shared" si="67"/>
        <v/>
      </c>
      <c r="M167" s="2" t="str">
        <f t="shared" si="68"/>
        <v/>
      </c>
      <c r="N167" s="2" t="str">
        <f t="shared" si="69"/>
        <v/>
      </c>
      <c r="O167" s="2" t="str">
        <f>IF(Paramétrage!RM463&lt;&gt;0,Paramétrage!RO463,"")</f>
        <v/>
      </c>
      <c r="P167" s="9" t="e">
        <f>IF(Paramétrage!#REF!,#REF!-#REF!,0)</f>
        <v>#REF!</v>
      </c>
      <c r="Q167" s="2"/>
      <c r="R167" s="2" t="e">
        <f>IF(#REF!&lt;&gt;"",ROUNDUP(MIN(S$3,T$3),0),"")</f>
        <v>#REF!</v>
      </c>
      <c r="S167" s="2"/>
    </row>
    <row r="168" spans="1:19" x14ac:dyDescent="0.35">
      <c r="A168" s="77" t="str">
        <f t="shared" si="60"/>
        <v/>
      </c>
      <c r="B168" s="77" t="str">
        <f t="shared" si="61"/>
        <v/>
      </c>
      <c r="C168" s="77" t="str">
        <f t="shared" si="62"/>
        <v/>
      </c>
      <c r="D168" s="77" t="str">
        <f t="shared" si="63"/>
        <v/>
      </c>
      <c r="E168" s="77" t="str">
        <f t="shared" si="64"/>
        <v/>
      </c>
      <c r="F168" s="77" t="str">
        <f t="shared" si="65"/>
        <v/>
      </c>
      <c r="G168" s="199" t="str">
        <f>IF(Paramétrage!RM464&lt;&gt;0,Paramétrage!RK464,"")</f>
        <v/>
      </c>
      <c r="H168" s="2" t="str">
        <f>IF(Paramétrage!RKM64&lt;&gt;0,Paramétrage!RL464,"")</f>
        <v/>
      </c>
      <c r="I168" s="2" t="str">
        <f t="shared" si="66"/>
        <v/>
      </c>
      <c r="J168" s="2" t="str">
        <f>IF(Paramétrage!RM464&lt;&gt;0,Paramétrage!RM464,"")</f>
        <v/>
      </c>
      <c r="K168" s="2" t="str">
        <f>IF(Paramétrage!RN464&lt;&gt;0,Paramétrage!RN464,"")</f>
        <v/>
      </c>
      <c r="L168" s="2" t="str">
        <f t="shared" si="67"/>
        <v/>
      </c>
      <c r="M168" s="2" t="str">
        <f t="shared" si="68"/>
        <v/>
      </c>
      <c r="N168" s="2" t="str">
        <f t="shared" si="69"/>
        <v/>
      </c>
      <c r="O168" s="2" t="str">
        <f>IF(Paramétrage!RM464&lt;&gt;0,Paramétrage!RO464,"")</f>
        <v/>
      </c>
      <c r="P168" s="9" t="e">
        <f>IF(Paramétrage!#REF!,#REF!-#REF!,0)</f>
        <v>#REF!</v>
      </c>
      <c r="Q168" s="2"/>
      <c r="R168" s="2" t="e">
        <f>IF(#REF!&lt;&gt;"",ROUNDUP(MIN(S$3,T$3),0),"")</f>
        <v>#REF!</v>
      </c>
      <c r="S168" s="2"/>
    </row>
    <row r="169" spans="1:19" x14ac:dyDescent="0.35">
      <c r="A169" s="77" t="str">
        <f t="shared" si="60"/>
        <v/>
      </c>
      <c r="B169" s="77" t="str">
        <f t="shared" si="61"/>
        <v/>
      </c>
      <c r="C169" s="77" t="str">
        <f t="shared" si="62"/>
        <v/>
      </c>
      <c r="D169" s="77" t="str">
        <f t="shared" si="63"/>
        <v/>
      </c>
      <c r="E169" s="77" t="str">
        <f t="shared" si="64"/>
        <v/>
      </c>
      <c r="F169" s="77" t="str">
        <f t="shared" si="65"/>
        <v/>
      </c>
      <c r="G169" s="199" t="str">
        <f>IF(Paramétrage!RM465&lt;&gt;0,Paramétrage!RK465,"")</f>
        <v/>
      </c>
      <c r="H169" s="2" t="str">
        <f>IF(Paramétrage!RKM65&lt;&gt;0,Paramétrage!RL465,"")</f>
        <v/>
      </c>
      <c r="I169" s="2" t="str">
        <f t="shared" si="66"/>
        <v/>
      </c>
      <c r="J169" s="2" t="str">
        <f>IF(Paramétrage!RM465&lt;&gt;0,Paramétrage!RM465,"")</f>
        <v/>
      </c>
      <c r="K169" s="2" t="str">
        <f>IF(Paramétrage!RN465&lt;&gt;0,Paramétrage!RN465,"")</f>
        <v/>
      </c>
      <c r="L169" s="2" t="str">
        <f t="shared" si="67"/>
        <v/>
      </c>
      <c r="M169" s="2" t="str">
        <f t="shared" si="68"/>
        <v/>
      </c>
      <c r="N169" s="2" t="str">
        <f t="shared" si="69"/>
        <v/>
      </c>
      <c r="O169" s="2" t="str">
        <f>IF(Paramétrage!RM465&lt;&gt;0,Paramétrage!RO465,"")</f>
        <v/>
      </c>
      <c r="P169" s="9" t="e">
        <f>IF(Paramétrage!#REF!,#REF!-#REF!,0)</f>
        <v>#REF!</v>
      </c>
      <c r="Q169" s="2"/>
      <c r="R169" s="2" t="e">
        <f>IF(#REF!&lt;&gt;"",ROUNDUP(MIN(S$3,T$3),0),"")</f>
        <v>#REF!</v>
      </c>
      <c r="S169" s="2"/>
    </row>
    <row r="170" spans="1:19" x14ac:dyDescent="0.35">
      <c r="A170" s="77" t="str">
        <f t="shared" si="60"/>
        <v/>
      </c>
      <c r="B170" s="77" t="str">
        <f t="shared" si="61"/>
        <v/>
      </c>
      <c r="C170" s="77" t="str">
        <f t="shared" si="62"/>
        <v/>
      </c>
      <c r="D170" s="77" t="str">
        <f t="shared" si="63"/>
        <v/>
      </c>
      <c r="E170" s="77" t="str">
        <f t="shared" si="64"/>
        <v/>
      </c>
      <c r="F170" s="77" t="str">
        <f t="shared" si="65"/>
        <v/>
      </c>
      <c r="G170" s="199" t="str">
        <f>IF(Paramétrage!RM466&lt;&gt;0,Paramétrage!RK466,"")</f>
        <v/>
      </c>
      <c r="H170" s="2" t="str">
        <f>IF(Paramétrage!RKM66&lt;&gt;0,Paramétrage!RL466,"")</f>
        <v/>
      </c>
      <c r="I170" s="2" t="str">
        <f t="shared" si="66"/>
        <v/>
      </c>
      <c r="J170" s="2" t="str">
        <f>IF(Paramétrage!RM466&lt;&gt;0,Paramétrage!RM466,"")</f>
        <v/>
      </c>
      <c r="K170" s="2" t="str">
        <f>IF(Paramétrage!RN466&lt;&gt;0,Paramétrage!RN466,"")</f>
        <v/>
      </c>
      <c r="L170" s="2" t="str">
        <f t="shared" si="67"/>
        <v/>
      </c>
      <c r="M170" s="2" t="str">
        <f t="shared" si="68"/>
        <v/>
      </c>
      <c r="N170" s="2" t="str">
        <f t="shared" si="69"/>
        <v/>
      </c>
      <c r="O170" s="2" t="str">
        <f>IF(Paramétrage!RM466&lt;&gt;0,Paramétrage!RO466,"")</f>
        <v/>
      </c>
      <c r="P170" s="9" t="e">
        <f>IF(Paramétrage!#REF!,#REF!-#REF!,0)</f>
        <v>#REF!</v>
      </c>
      <c r="Q170" s="2"/>
      <c r="R170" s="2" t="e">
        <f>IF(#REF!&lt;&gt;"",ROUNDUP(MIN(S$3,T$3),0),"")</f>
        <v>#REF!</v>
      </c>
      <c r="S170" s="2"/>
    </row>
    <row r="171" spans="1:19" x14ac:dyDescent="0.35">
      <c r="A171" s="77" t="str">
        <f t="shared" si="60"/>
        <v/>
      </c>
      <c r="B171" s="77" t="str">
        <f t="shared" si="61"/>
        <v/>
      </c>
      <c r="C171" s="77" t="str">
        <f t="shared" si="62"/>
        <v/>
      </c>
      <c r="D171" s="77" t="str">
        <f t="shared" si="63"/>
        <v/>
      </c>
      <c r="E171" s="77" t="str">
        <f t="shared" si="64"/>
        <v/>
      </c>
      <c r="F171" s="77" t="str">
        <f t="shared" si="65"/>
        <v/>
      </c>
      <c r="G171" s="199" t="str">
        <f>IF(Paramétrage!RM467&lt;&gt;0,Paramétrage!RK467,"")</f>
        <v/>
      </c>
      <c r="H171" s="2" t="str">
        <f>IF(Paramétrage!RKM67&lt;&gt;0,Paramétrage!RL467,"")</f>
        <v/>
      </c>
      <c r="I171" s="2" t="str">
        <f t="shared" si="66"/>
        <v/>
      </c>
      <c r="J171" s="2" t="str">
        <f>IF(Paramétrage!RM467&lt;&gt;0,Paramétrage!RM467,"")</f>
        <v/>
      </c>
      <c r="K171" s="2" t="str">
        <f>IF(Paramétrage!RN467&lt;&gt;0,Paramétrage!RN467,"")</f>
        <v/>
      </c>
      <c r="L171" s="2" t="str">
        <f t="shared" si="67"/>
        <v/>
      </c>
      <c r="M171" s="2" t="str">
        <f t="shared" si="68"/>
        <v/>
      </c>
      <c r="N171" s="2" t="str">
        <f t="shared" si="69"/>
        <v/>
      </c>
      <c r="O171" s="2" t="str">
        <f>IF(Paramétrage!RM467&lt;&gt;0,Paramétrage!RO467,"")</f>
        <v/>
      </c>
      <c r="P171" s="9" t="e">
        <f>IF(Paramétrage!#REF!,#REF!-#REF!,0)</f>
        <v>#REF!</v>
      </c>
      <c r="Q171" s="2"/>
      <c r="R171" s="2" t="e">
        <f>IF(#REF!&lt;&gt;"",ROUNDUP(MIN(S$3,T$3),0),"")</f>
        <v>#REF!</v>
      </c>
      <c r="S171" s="2"/>
    </row>
    <row r="172" spans="1:19" x14ac:dyDescent="0.35">
      <c r="A172" s="77" t="str">
        <f t="shared" si="60"/>
        <v/>
      </c>
      <c r="B172" s="77" t="str">
        <f t="shared" si="61"/>
        <v/>
      </c>
      <c r="C172" s="77" t="str">
        <f t="shared" si="62"/>
        <v/>
      </c>
      <c r="D172" s="77" t="str">
        <f t="shared" si="63"/>
        <v/>
      </c>
      <c r="E172" s="77" t="str">
        <f t="shared" si="64"/>
        <v/>
      </c>
      <c r="F172" s="77" t="str">
        <f t="shared" si="65"/>
        <v/>
      </c>
      <c r="G172" s="199" t="str">
        <f>IF(Paramétrage!RM468&lt;&gt;0,Paramétrage!RK468,"")</f>
        <v/>
      </c>
      <c r="H172" s="2" t="str">
        <f>IF(Paramétrage!RKM68&lt;&gt;0,Paramétrage!RL468,"")</f>
        <v/>
      </c>
      <c r="I172" s="2" t="str">
        <f t="shared" si="66"/>
        <v/>
      </c>
      <c r="J172" s="2" t="str">
        <f>IF(Paramétrage!RM468&lt;&gt;0,Paramétrage!RM468,"")</f>
        <v/>
      </c>
      <c r="K172" s="2" t="str">
        <f>IF(Paramétrage!RN468&lt;&gt;0,Paramétrage!RN468,"")</f>
        <v/>
      </c>
      <c r="L172" s="2" t="str">
        <f t="shared" si="67"/>
        <v/>
      </c>
      <c r="M172" s="2" t="str">
        <f t="shared" si="68"/>
        <v/>
      </c>
      <c r="N172" s="2" t="str">
        <f t="shared" si="69"/>
        <v/>
      </c>
      <c r="O172" s="2" t="str">
        <f>IF(Paramétrage!RM468&lt;&gt;0,Paramétrage!RO468,"")</f>
        <v/>
      </c>
      <c r="P172" s="9" t="e">
        <f>IF(Paramétrage!#REF!,#REF!-#REF!,0)</f>
        <v>#REF!</v>
      </c>
      <c r="Q172" s="2"/>
      <c r="R172" s="2" t="e">
        <f>IF(#REF!&lt;&gt;"",ROUNDUP(MIN(S$3,T$3),0),"")</f>
        <v>#REF!</v>
      </c>
      <c r="S172" s="2"/>
    </row>
    <row r="173" spans="1:19" x14ac:dyDescent="0.35">
      <c r="A173" s="77" t="str">
        <f t="shared" si="60"/>
        <v/>
      </c>
      <c r="B173" s="77" t="str">
        <f t="shared" si="61"/>
        <v/>
      </c>
      <c r="C173" s="77" t="str">
        <f t="shared" si="62"/>
        <v/>
      </c>
      <c r="D173" s="77" t="str">
        <f t="shared" si="63"/>
        <v/>
      </c>
      <c r="E173" s="77" t="str">
        <f t="shared" si="64"/>
        <v/>
      </c>
      <c r="F173" s="77" t="str">
        <f t="shared" si="65"/>
        <v/>
      </c>
      <c r="G173" s="199" t="str">
        <f>IF(Paramétrage!RM469&lt;&gt;0,Paramétrage!RK469,"")</f>
        <v/>
      </c>
      <c r="H173" s="2" t="str">
        <f>IF(Paramétrage!RKM69&lt;&gt;0,Paramétrage!RL469,"")</f>
        <v/>
      </c>
      <c r="I173" s="2" t="str">
        <f t="shared" si="66"/>
        <v/>
      </c>
      <c r="J173" s="2" t="str">
        <f>IF(Paramétrage!RM469&lt;&gt;0,Paramétrage!RM469,"")</f>
        <v/>
      </c>
      <c r="K173" s="2" t="str">
        <f>IF(Paramétrage!RN469&lt;&gt;0,Paramétrage!RN469,"")</f>
        <v/>
      </c>
      <c r="L173" s="2" t="str">
        <f t="shared" si="67"/>
        <v/>
      </c>
      <c r="M173" s="2" t="str">
        <f t="shared" si="68"/>
        <v/>
      </c>
      <c r="N173" s="2" t="str">
        <f t="shared" si="69"/>
        <v/>
      </c>
      <c r="O173" s="2" t="str">
        <f>IF(Paramétrage!RM469&lt;&gt;0,Paramétrage!RO469,"")</f>
        <v/>
      </c>
      <c r="P173" s="9" t="e">
        <f>IF(Paramétrage!#REF!,#REF!-#REF!,0)</f>
        <v>#REF!</v>
      </c>
      <c r="Q173" s="2"/>
      <c r="R173" s="2" t="e">
        <f>IF(#REF!&lt;&gt;"",ROUNDUP(MIN(S$3,T$3),0),"")</f>
        <v>#REF!</v>
      </c>
      <c r="S173" s="2"/>
    </row>
    <row r="174" spans="1:19" x14ac:dyDescent="0.35">
      <c r="A174" s="77" t="str">
        <f t="shared" si="60"/>
        <v/>
      </c>
      <c r="B174" s="77" t="str">
        <f t="shared" si="61"/>
        <v/>
      </c>
      <c r="C174" s="77" t="str">
        <f t="shared" si="62"/>
        <v/>
      </c>
      <c r="D174" s="77" t="str">
        <f t="shared" si="63"/>
        <v/>
      </c>
      <c r="E174" s="77" t="str">
        <f t="shared" si="64"/>
        <v/>
      </c>
      <c r="F174" s="77" t="str">
        <f t="shared" si="65"/>
        <v/>
      </c>
      <c r="G174" s="199" t="str">
        <f>IF(Paramétrage!RM470&lt;&gt;0,Paramétrage!RK470,"")</f>
        <v/>
      </c>
      <c r="H174" s="2" t="str">
        <f>IF(Paramétrage!RKM70&lt;&gt;0,Paramétrage!RL470,"")</f>
        <v/>
      </c>
      <c r="I174" s="2" t="str">
        <f t="shared" si="66"/>
        <v/>
      </c>
      <c r="J174" s="2" t="str">
        <f>IF(Paramétrage!RM470&lt;&gt;0,Paramétrage!RM470,"")</f>
        <v/>
      </c>
      <c r="K174" s="2" t="str">
        <f>IF(Paramétrage!RN470&lt;&gt;0,Paramétrage!RN470,"")</f>
        <v/>
      </c>
      <c r="L174" s="2" t="str">
        <f t="shared" si="67"/>
        <v/>
      </c>
      <c r="M174" s="2" t="str">
        <f t="shared" si="68"/>
        <v/>
      </c>
      <c r="N174" s="2" t="str">
        <f t="shared" si="69"/>
        <v/>
      </c>
      <c r="O174" s="2" t="str">
        <f>IF(Paramétrage!RM470&lt;&gt;0,Paramétrage!RO470,"")</f>
        <v/>
      </c>
      <c r="P174" s="9" t="e">
        <f>IF(Paramétrage!#REF!,#REF!-#REF!,0)</f>
        <v>#REF!</v>
      </c>
      <c r="Q174" s="2"/>
      <c r="R174" s="2" t="e">
        <f>IF(#REF!&lt;&gt;"",ROUNDUP(MIN(S$3,T$3),0),"")</f>
        <v>#REF!</v>
      </c>
      <c r="S174" s="2"/>
    </row>
    <row r="175" spans="1:19" x14ac:dyDescent="0.35">
      <c r="A175" s="77" t="str">
        <f t="shared" si="60"/>
        <v/>
      </c>
      <c r="B175" s="77" t="str">
        <f t="shared" si="61"/>
        <v/>
      </c>
      <c r="C175" s="77" t="str">
        <f t="shared" si="62"/>
        <v/>
      </c>
      <c r="D175" s="77" t="str">
        <f t="shared" si="63"/>
        <v/>
      </c>
      <c r="E175" s="77" t="str">
        <f t="shared" si="64"/>
        <v/>
      </c>
      <c r="F175" s="77" t="str">
        <f t="shared" si="65"/>
        <v/>
      </c>
      <c r="G175" s="199" t="str">
        <f>IF(Paramétrage!RM471&lt;&gt;0,Paramétrage!RK471,"")</f>
        <v/>
      </c>
      <c r="H175" s="2" t="str">
        <f>IF(Paramétrage!RKM71&lt;&gt;0,Paramétrage!RL471,"")</f>
        <v/>
      </c>
      <c r="I175" s="2" t="str">
        <f t="shared" si="66"/>
        <v/>
      </c>
      <c r="J175" s="2" t="str">
        <f>IF(Paramétrage!RM471&lt;&gt;0,Paramétrage!RM471,"")</f>
        <v/>
      </c>
      <c r="K175" s="2" t="str">
        <f>IF(Paramétrage!RN471&lt;&gt;0,Paramétrage!RN471,"")</f>
        <v/>
      </c>
      <c r="L175" s="2" t="str">
        <f t="shared" si="67"/>
        <v/>
      </c>
      <c r="M175" s="2" t="str">
        <f t="shared" si="68"/>
        <v/>
      </c>
      <c r="N175" s="2" t="str">
        <f t="shared" si="69"/>
        <v/>
      </c>
      <c r="O175" s="2" t="str">
        <f>IF(Paramétrage!RM471&lt;&gt;0,Paramétrage!RO471,"")</f>
        <v/>
      </c>
      <c r="P175" s="9" t="e">
        <f>IF(Paramétrage!#REF!,#REF!-#REF!,0)</f>
        <v>#REF!</v>
      </c>
      <c r="Q175" s="2"/>
      <c r="R175" s="2" t="e">
        <f>IF(#REF!&lt;&gt;"",ROUNDUP(MIN(S$3,T$3),0),"")</f>
        <v>#REF!</v>
      </c>
      <c r="S175" s="2"/>
    </row>
    <row r="176" spans="1:19" x14ac:dyDescent="0.35">
      <c r="A176" s="77" t="str">
        <f t="shared" si="60"/>
        <v/>
      </c>
      <c r="B176" s="77" t="str">
        <f t="shared" si="61"/>
        <v/>
      </c>
      <c r="C176" s="77" t="str">
        <f t="shared" si="62"/>
        <v/>
      </c>
      <c r="D176" s="77" t="str">
        <f t="shared" si="63"/>
        <v/>
      </c>
      <c r="E176" s="77" t="str">
        <f t="shared" si="64"/>
        <v/>
      </c>
      <c r="F176" s="77" t="str">
        <f t="shared" si="65"/>
        <v/>
      </c>
      <c r="G176" s="199" t="str">
        <f>IF(Paramétrage!RM472&lt;&gt;0,Paramétrage!RK472,"")</f>
        <v/>
      </c>
      <c r="H176" s="2" t="str">
        <f>IF(Paramétrage!RKM72&lt;&gt;0,Paramétrage!RL472,"")</f>
        <v/>
      </c>
      <c r="I176" s="2" t="str">
        <f t="shared" si="66"/>
        <v/>
      </c>
      <c r="J176" s="2" t="str">
        <f>IF(Paramétrage!RM472&lt;&gt;0,Paramétrage!RM472,"")</f>
        <v/>
      </c>
      <c r="K176" s="2" t="str">
        <f>IF(Paramétrage!RN472&lt;&gt;0,Paramétrage!RN472,"")</f>
        <v/>
      </c>
      <c r="L176" s="2" t="str">
        <f t="shared" si="67"/>
        <v/>
      </c>
      <c r="M176" s="2" t="str">
        <f t="shared" si="68"/>
        <v/>
      </c>
      <c r="N176" s="2" t="str">
        <f t="shared" si="69"/>
        <v/>
      </c>
      <c r="O176" s="2" t="str">
        <f>IF(Paramétrage!RM472&lt;&gt;0,Paramétrage!RO472,"")</f>
        <v/>
      </c>
      <c r="P176" s="9" t="e">
        <f>IF(Paramétrage!#REF!,#REF!-#REF!,0)</f>
        <v>#REF!</v>
      </c>
      <c r="Q176" s="2"/>
      <c r="R176" s="2" t="e">
        <f>IF(#REF!&lt;&gt;"",ROUNDUP(MIN(S$3,T$3),0),"")</f>
        <v>#REF!</v>
      </c>
      <c r="S176" s="2"/>
    </row>
    <row r="177" spans="1:19" x14ac:dyDescent="0.35">
      <c r="A177" s="77" t="str">
        <f t="shared" si="60"/>
        <v/>
      </c>
      <c r="B177" s="77" t="str">
        <f t="shared" si="61"/>
        <v/>
      </c>
      <c r="C177" s="77" t="str">
        <f t="shared" si="62"/>
        <v/>
      </c>
      <c r="D177" s="77" t="str">
        <f t="shared" si="63"/>
        <v/>
      </c>
      <c r="E177" s="77" t="str">
        <f t="shared" si="64"/>
        <v/>
      </c>
      <c r="F177" s="77" t="str">
        <f t="shared" si="65"/>
        <v/>
      </c>
      <c r="G177" s="199" t="str">
        <f>IF(Paramétrage!RM473&lt;&gt;0,Paramétrage!RK473,"")</f>
        <v/>
      </c>
      <c r="H177" s="2" t="str">
        <f>IF(Paramétrage!RKM73&lt;&gt;0,Paramétrage!RL473,"")</f>
        <v/>
      </c>
      <c r="I177" s="2" t="str">
        <f t="shared" si="66"/>
        <v/>
      </c>
      <c r="J177" s="2" t="str">
        <f>IF(Paramétrage!RM473&lt;&gt;0,Paramétrage!RM473,"")</f>
        <v/>
      </c>
      <c r="K177" s="2" t="str">
        <f>IF(Paramétrage!RN473&lt;&gt;0,Paramétrage!RN473,"")</f>
        <v/>
      </c>
      <c r="L177" s="2" t="str">
        <f t="shared" si="67"/>
        <v/>
      </c>
      <c r="M177" s="2" t="str">
        <f t="shared" si="68"/>
        <v/>
      </c>
      <c r="N177" s="2" t="str">
        <f t="shared" si="69"/>
        <v/>
      </c>
      <c r="O177" s="2" t="str">
        <f>IF(Paramétrage!RM473&lt;&gt;0,Paramétrage!RO473,"")</f>
        <v/>
      </c>
      <c r="P177" s="9" t="e">
        <f>IF(Paramétrage!#REF!,#REF!-#REF!,0)</f>
        <v>#REF!</v>
      </c>
      <c r="Q177" s="2"/>
      <c r="R177" s="2" t="e">
        <f>IF(#REF!&lt;&gt;"",ROUNDUP(MIN(S$3,T$3),0),"")</f>
        <v>#REF!</v>
      </c>
      <c r="S177" s="2"/>
    </row>
    <row r="178" spans="1:19" x14ac:dyDescent="0.35">
      <c r="A178" s="77" t="str">
        <f t="shared" si="60"/>
        <v/>
      </c>
      <c r="B178" s="77" t="str">
        <f t="shared" si="61"/>
        <v/>
      </c>
      <c r="C178" s="77" t="str">
        <f t="shared" si="62"/>
        <v/>
      </c>
      <c r="D178" s="77" t="str">
        <f t="shared" si="63"/>
        <v/>
      </c>
      <c r="E178" s="77" t="str">
        <f t="shared" si="64"/>
        <v/>
      </c>
      <c r="F178" s="77" t="str">
        <f t="shared" si="65"/>
        <v/>
      </c>
      <c r="G178" s="199" t="str">
        <f>IF(Paramétrage!RM474&lt;&gt;0,Paramétrage!RK474,"")</f>
        <v/>
      </c>
      <c r="H178" s="2" t="str">
        <f>IF(Paramétrage!RKM74&lt;&gt;0,Paramétrage!RL474,"")</f>
        <v/>
      </c>
      <c r="I178" s="2" t="str">
        <f t="shared" si="66"/>
        <v/>
      </c>
      <c r="J178" s="2" t="str">
        <f>IF(Paramétrage!RM474&lt;&gt;0,Paramétrage!RM474,"")</f>
        <v/>
      </c>
      <c r="K178" s="2" t="str">
        <f>IF(Paramétrage!RN474&lt;&gt;0,Paramétrage!RN474,"")</f>
        <v/>
      </c>
      <c r="L178" s="2" t="str">
        <f t="shared" si="67"/>
        <v/>
      </c>
      <c r="M178" s="2" t="str">
        <f t="shared" si="68"/>
        <v/>
      </c>
      <c r="N178" s="2" t="str">
        <f t="shared" si="69"/>
        <v/>
      </c>
      <c r="O178" s="2" t="str">
        <f>IF(Paramétrage!RM474&lt;&gt;0,Paramétrage!RO474,"")</f>
        <v/>
      </c>
      <c r="P178" s="9" t="e">
        <f>IF(Paramétrage!#REF!,#REF!-#REF!,0)</f>
        <v>#REF!</v>
      </c>
      <c r="Q178" s="2"/>
      <c r="R178" s="2" t="e">
        <f>IF(#REF!&lt;&gt;"",ROUNDUP(MIN(S$3,T$3),0),"")</f>
        <v>#REF!</v>
      </c>
      <c r="S178" s="2"/>
    </row>
    <row r="179" spans="1:19" x14ac:dyDescent="0.35">
      <c r="A179" s="77" t="str">
        <f t="shared" si="60"/>
        <v/>
      </c>
      <c r="B179" s="77" t="str">
        <f t="shared" si="61"/>
        <v/>
      </c>
      <c r="C179" s="77" t="str">
        <f t="shared" si="62"/>
        <v/>
      </c>
      <c r="D179" s="77" t="str">
        <f t="shared" si="63"/>
        <v/>
      </c>
      <c r="E179" s="77" t="str">
        <f t="shared" si="64"/>
        <v/>
      </c>
      <c r="F179" s="77" t="str">
        <f t="shared" si="65"/>
        <v/>
      </c>
      <c r="G179" s="199" t="str">
        <f>IF(Paramétrage!RM475&lt;&gt;0,Paramétrage!RK475,"")</f>
        <v/>
      </c>
      <c r="H179" s="2" t="str">
        <f>IF(Paramétrage!RKM75&lt;&gt;0,Paramétrage!RL475,"")</f>
        <v/>
      </c>
      <c r="I179" s="2" t="str">
        <f t="shared" si="66"/>
        <v/>
      </c>
      <c r="J179" s="2" t="str">
        <f>IF(Paramétrage!RM475&lt;&gt;0,Paramétrage!RM475,"")</f>
        <v/>
      </c>
      <c r="K179" s="2" t="str">
        <f>IF(Paramétrage!RN475&lt;&gt;0,Paramétrage!RN475,"")</f>
        <v/>
      </c>
      <c r="L179" s="2" t="str">
        <f t="shared" si="67"/>
        <v/>
      </c>
      <c r="M179" s="2" t="str">
        <f t="shared" si="68"/>
        <v/>
      </c>
      <c r="N179" s="2" t="str">
        <f t="shared" si="69"/>
        <v/>
      </c>
      <c r="O179" s="2" t="str">
        <f>IF(Paramétrage!RM475&lt;&gt;0,Paramétrage!RO475,"")</f>
        <v/>
      </c>
      <c r="P179" s="9" t="e">
        <f>IF(Paramétrage!#REF!,#REF!-#REF!,0)</f>
        <v>#REF!</v>
      </c>
      <c r="Q179" s="2"/>
      <c r="R179" s="2" t="e">
        <f>IF(#REF!&lt;&gt;"",ROUNDUP(MIN(S$3,T$3),0),"")</f>
        <v>#REF!</v>
      </c>
      <c r="S17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12</vt:i4>
      </vt:variant>
    </vt:vector>
  </HeadingPairs>
  <TitlesOfParts>
    <vt:vector size="53" baseType="lpstr">
      <vt:lpstr>Application</vt:lpstr>
      <vt:lpstr>Cahier de commandes</vt:lpstr>
      <vt:lpstr>Cahier de commandes JFC</vt:lpstr>
      <vt:lpstr>Scheduled Maintenance1</vt:lpstr>
      <vt:lpstr>Feuil2</vt:lpstr>
      <vt:lpstr>Regime de marche</vt:lpstr>
      <vt:lpstr>Convertisseurs Inputs</vt:lpstr>
      <vt:lpstr>Convertisseurs Outputs</vt:lpstr>
      <vt:lpstr>Capacité stock acide engrais</vt:lpstr>
      <vt:lpstr>Convertisseurs Transfert</vt:lpstr>
      <vt:lpstr>Echanges Soufre</vt:lpstr>
      <vt:lpstr>Livraisons de H2SO4</vt:lpstr>
      <vt:lpstr>Livraisons de H3PO4 29</vt:lpstr>
      <vt:lpstr>Livraisons de H3PO4 54</vt:lpstr>
      <vt:lpstr>Interface</vt:lpstr>
      <vt:lpstr>Expeditions H2SO4</vt:lpstr>
      <vt:lpstr>Expeditions H2SO4 from JFD</vt:lpstr>
      <vt:lpstr>Expeditions H2SO4 from JFF</vt:lpstr>
      <vt:lpstr>Expeditions H2SO4 from JFO</vt:lpstr>
      <vt:lpstr>Expeditions H2SO4 from JFQ</vt:lpstr>
      <vt:lpstr>Expeditions H2SO4 from JFT</vt:lpstr>
      <vt:lpstr>Expeditions H2SO4 from IMACID</vt:lpstr>
      <vt:lpstr>Expeditions H2SO4 from PMP</vt:lpstr>
      <vt:lpstr>Expeditions 29 from JFD</vt:lpstr>
      <vt:lpstr>Expeditions 29 from JFF</vt:lpstr>
      <vt:lpstr>Expeditions 29 from JFO</vt:lpstr>
      <vt:lpstr>Expeditions 29 from JFQ</vt:lpstr>
      <vt:lpstr>Expeditions 29 from JFT</vt:lpstr>
      <vt:lpstr>Expeditions 29 from IMACID</vt:lpstr>
      <vt:lpstr>Expeditions 29 from PMP</vt:lpstr>
      <vt:lpstr>Expeditions H3PO4 29</vt:lpstr>
      <vt:lpstr>Expeditions H3PO4 54</vt:lpstr>
      <vt:lpstr>Paramétrage</vt:lpstr>
      <vt:lpstr>GENERAL</vt:lpstr>
      <vt:lpstr>Expeditions 54 from JFD</vt:lpstr>
      <vt:lpstr>Expeditions 54 from JFF</vt:lpstr>
      <vt:lpstr>Expeditions 54 from JFO</vt:lpstr>
      <vt:lpstr>Expeditions 54 from JFQ</vt:lpstr>
      <vt:lpstr>Expeditions 54 from JFT</vt:lpstr>
      <vt:lpstr>Expeditions 54 from IMACID</vt:lpstr>
      <vt:lpstr>Expeditions 54 from PMP</vt:lpstr>
      <vt:lpstr>INITIALISATION_RM</vt:lpstr>
      <vt:lpstr>leslignes</vt:lpstr>
      <vt:lpstr>ligne_dengrai</vt:lpstr>
      <vt:lpstr>ligne_dengrais</vt:lpstr>
      <vt:lpstr>NOMENCLATURE</vt:lpstr>
      <vt:lpstr>NOMENCLATURE_07</vt:lpstr>
      <vt:lpstr>NOMENCLATURE_107</vt:lpstr>
      <vt:lpstr>NOMENCLATURE_JFD</vt:lpstr>
      <vt:lpstr>NOMENCLATURE_JFF</vt:lpstr>
      <vt:lpstr>noms</vt:lpstr>
      <vt:lpstr>process</vt:lpstr>
      <vt:lpstr>qualites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DEGOUN</dc:creator>
  <cp:lastModifiedBy>Najat BARA</cp:lastModifiedBy>
  <dcterms:created xsi:type="dcterms:W3CDTF">2014-05-08T13:19:14Z</dcterms:created>
  <dcterms:modified xsi:type="dcterms:W3CDTF">2019-11-22T17:47:14Z</dcterms:modified>
</cp:coreProperties>
</file>